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55" windowWidth="28455" windowHeight="13485"/>
  </bookViews>
  <sheets>
    <sheet name="Rekapitulace stavby" sheetId="1" r:id="rId1"/>
    <sheet name="SSO 00 - VEDLEJŠÍ ROZPOČT..." sheetId="2" r:id="rId2"/>
    <sheet name="SO-01.01 - Ochranná hráz" sheetId="3" r:id="rId3"/>
    <sheet name="SO-01.02 - Křížení s míst..." sheetId="4" r:id="rId4"/>
    <sheet name="SO-01.03 - Křížení s míst..." sheetId="5" r:id="rId5"/>
    <sheet name="SO-01.04 - Hrázová propus..." sheetId="6" r:id="rId6"/>
    <sheet name="SO-01.05 - Odpadní koryto" sheetId="7" r:id="rId7"/>
    <sheet name="SO-02.01 - Ochranná zeď" sheetId="8" r:id="rId8"/>
    <sheet name="SO-02.02 - Ochranná hráz" sheetId="9" r:id="rId9"/>
    <sheet name="SO-02.03 - Rekonstrukce m..." sheetId="10" r:id="rId10"/>
    <sheet name="SO-02.04 - Rekonstrukce m..." sheetId="11" r:id="rId11"/>
    <sheet name="SO-02.05 - Hrázové propusti" sheetId="12" r:id="rId12"/>
    <sheet name="SO-03.02 - Zkapacitnění m..." sheetId="13" r:id="rId13"/>
    <sheet name="SO-04.01 - Úprava PB přít..." sheetId="14" r:id="rId14"/>
    <sheet name="SO-04.02 - Terénní úpravy..." sheetId="15" r:id="rId15"/>
    <sheet name="SSO 05 - KÁCENÍ A NÁHRADN..." sheetId="16" r:id="rId16"/>
    <sheet name="SO-06.01 - Přeložka vodovodu" sheetId="17" r:id="rId17"/>
    <sheet name="SO-06.02.1 - Přeložka VTL..." sheetId="18" r:id="rId18"/>
    <sheet name="SO-06.02.2 - Přeložka VTL..." sheetId="19" r:id="rId19"/>
    <sheet name="SO-06.03 - Přeložky STL p..." sheetId="20" r:id="rId20"/>
    <sheet name="SO-07.01 - SO-07.06 - Obs..." sheetId="21" r:id="rId21"/>
    <sheet name="SO 08.2 - Plošné zatěsněn..." sheetId="22" r:id="rId22"/>
    <sheet name="SO 08.3 - Přitížení paty ..." sheetId="23" r:id="rId23"/>
    <sheet name="SO 08.4 - Úprava křížení ..." sheetId="24" r:id="rId24"/>
    <sheet name="SO 08.5 - Úprava křížení ..." sheetId="25" r:id="rId25"/>
    <sheet name="SO 08.6 - Předložený těsn..." sheetId="26" r:id="rId26"/>
  </sheets>
  <calcPr calcId="125725"/>
</workbook>
</file>

<file path=xl/calcChain.xml><?xml version="1.0" encoding="utf-8"?>
<calcChain xmlns="http://schemas.openxmlformats.org/spreadsheetml/2006/main">
  <c r="P232" i="26"/>
  <c r="J39"/>
  <c r="J38"/>
  <c r="AY127" i="1"/>
  <c r="J37" i="26"/>
  <c r="AX127" i="1" s="1"/>
  <c r="BI238" i="26"/>
  <c r="BH238"/>
  <c r="BG238"/>
  <c r="BF238"/>
  <c r="T238"/>
  <c r="R238"/>
  <c r="P238"/>
  <c r="BI237"/>
  <c r="BH237"/>
  <c r="BG237"/>
  <c r="BF237"/>
  <c r="T237"/>
  <c r="R237"/>
  <c r="P237"/>
  <c r="BI236"/>
  <c r="BH236"/>
  <c r="BG236"/>
  <c r="BF236"/>
  <c r="T236"/>
  <c r="T235" s="1"/>
  <c r="R236"/>
  <c r="R235" s="1"/>
  <c r="P236"/>
  <c r="BI234"/>
  <c r="BH234"/>
  <c r="BG234"/>
  <c r="BF234"/>
  <c r="T234"/>
  <c r="R234"/>
  <c r="P234"/>
  <c r="BI233"/>
  <c r="BH233"/>
  <c r="BG233"/>
  <c r="BF233"/>
  <c r="T233"/>
  <c r="R233"/>
  <c r="R232" s="1"/>
  <c r="R231" s="1"/>
  <c r="P233"/>
  <c r="BI229"/>
  <c r="BH229"/>
  <c r="BG229"/>
  <c r="BF229"/>
  <c r="T229"/>
  <c r="T228" s="1"/>
  <c r="R229"/>
  <c r="R228" s="1"/>
  <c r="P229"/>
  <c r="P228" s="1"/>
  <c r="BI226"/>
  <c r="BH226"/>
  <c r="BG226"/>
  <c r="BF226"/>
  <c r="T226"/>
  <c r="R226"/>
  <c r="P226"/>
  <c r="BI224"/>
  <c r="BH224"/>
  <c r="BG224"/>
  <c r="BF224"/>
  <c r="T224"/>
  <c r="R224"/>
  <c r="P224"/>
  <c r="BI222"/>
  <c r="BH222"/>
  <c r="BG222"/>
  <c r="BF222"/>
  <c r="T222"/>
  <c r="R222"/>
  <c r="P222"/>
  <c r="BI217"/>
  <c r="BH217"/>
  <c r="BG217"/>
  <c r="BF217"/>
  <c r="T217"/>
  <c r="R217"/>
  <c r="P217"/>
  <c r="BI215"/>
  <c r="BH215"/>
  <c r="BG215"/>
  <c r="BF215"/>
  <c r="T215"/>
  <c r="R215"/>
  <c r="P215"/>
  <c r="BI213"/>
  <c r="BH213"/>
  <c r="BG213"/>
  <c r="BF213"/>
  <c r="T213"/>
  <c r="R213"/>
  <c r="P213"/>
  <c r="BI212"/>
  <c r="BH212"/>
  <c r="BG212"/>
  <c r="BF212"/>
  <c r="T212"/>
  <c r="R212"/>
  <c r="P212"/>
  <c r="BI210"/>
  <c r="BH210"/>
  <c r="BG210"/>
  <c r="BF210"/>
  <c r="T210"/>
  <c r="R210"/>
  <c r="P210"/>
  <c r="BI208"/>
  <c r="BH208"/>
  <c r="BG208"/>
  <c r="BF208"/>
  <c r="T208"/>
  <c r="R208"/>
  <c r="P208"/>
  <c r="BI203"/>
  <c r="BH203"/>
  <c r="BG203"/>
  <c r="BF203"/>
  <c r="T203"/>
  <c r="R203"/>
  <c r="P203"/>
  <c r="BI202"/>
  <c r="BH202"/>
  <c r="BG202"/>
  <c r="BF202"/>
  <c r="T202"/>
  <c r="R202"/>
  <c r="P202"/>
  <c r="BI201"/>
  <c r="BH201"/>
  <c r="BG201"/>
  <c r="BF201"/>
  <c r="T201"/>
  <c r="R201"/>
  <c r="P201"/>
  <c r="BI199"/>
  <c r="BH199"/>
  <c r="BG199"/>
  <c r="BF199"/>
  <c r="T199"/>
  <c r="R199"/>
  <c r="P199"/>
  <c r="BI197"/>
  <c r="BH197"/>
  <c r="BG197"/>
  <c r="BF197"/>
  <c r="T197"/>
  <c r="R197"/>
  <c r="P197"/>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69"/>
  <c r="BH169"/>
  <c r="BG169"/>
  <c r="BF169"/>
  <c r="T169"/>
  <c r="R169"/>
  <c r="P169"/>
  <c r="BI164"/>
  <c r="BH164"/>
  <c r="BG164"/>
  <c r="BF164"/>
  <c r="T164"/>
  <c r="R164"/>
  <c r="P164"/>
  <c r="BI158"/>
  <c r="BH158"/>
  <c r="BG158"/>
  <c r="BF158"/>
  <c r="T158"/>
  <c r="R158"/>
  <c r="P158"/>
  <c r="BI152"/>
  <c r="BH152"/>
  <c r="BG152"/>
  <c r="BF152"/>
  <c r="T152"/>
  <c r="R152"/>
  <c r="P152"/>
  <c r="BI148"/>
  <c r="BH148"/>
  <c r="BG148"/>
  <c r="BF148"/>
  <c r="T148"/>
  <c r="R148"/>
  <c r="P148"/>
  <c r="BI144"/>
  <c r="BH144"/>
  <c r="BG144"/>
  <c r="BF144"/>
  <c r="T144"/>
  <c r="R144"/>
  <c r="P144"/>
  <c r="BI140"/>
  <c r="BH140"/>
  <c r="BG140"/>
  <c r="BF140"/>
  <c r="T140"/>
  <c r="R140"/>
  <c r="P140"/>
  <c r="BI138"/>
  <c r="BH138"/>
  <c r="BG138"/>
  <c r="BF138"/>
  <c r="T138"/>
  <c r="R138"/>
  <c r="P138"/>
  <c r="BI136"/>
  <c r="BH136"/>
  <c r="BG136"/>
  <c r="BF136"/>
  <c r="T136"/>
  <c r="R136"/>
  <c r="P136"/>
  <c r="BI135"/>
  <c r="BH135"/>
  <c r="BG135"/>
  <c r="BF135"/>
  <c r="T135"/>
  <c r="R135"/>
  <c r="P135"/>
  <c r="BI131"/>
  <c r="BH131"/>
  <c r="BG131"/>
  <c r="BF131"/>
  <c r="T131"/>
  <c r="R131"/>
  <c r="P131"/>
  <c r="BI127"/>
  <c r="BH127"/>
  <c r="BG127"/>
  <c r="BF127"/>
  <c r="T127"/>
  <c r="R127"/>
  <c r="R126" s="1"/>
  <c r="P127"/>
  <c r="F119"/>
  <c r="E117"/>
  <c r="F91"/>
  <c r="E89"/>
  <c r="J26"/>
  <c r="E26"/>
  <c r="J122" s="1"/>
  <c r="J25"/>
  <c r="J23"/>
  <c r="E23"/>
  <c r="J121" s="1"/>
  <c r="J22"/>
  <c r="J20"/>
  <c r="E20"/>
  <c r="F94" s="1"/>
  <c r="J19"/>
  <c r="J17"/>
  <c r="E17"/>
  <c r="F93" s="1"/>
  <c r="J16"/>
  <c r="J14"/>
  <c r="J119" s="1"/>
  <c r="E7"/>
  <c r="E113" s="1"/>
  <c r="T313" i="25"/>
  <c r="R313"/>
  <c r="R301"/>
  <c r="P296"/>
  <c r="R288"/>
  <c r="J39"/>
  <c r="J38"/>
  <c r="AY126" i="1"/>
  <c r="J37" i="25"/>
  <c r="AX126" i="1"/>
  <c r="BI314" i="25"/>
  <c r="BH314"/>
  <c r="BG314"/>
  <c r="BF314"/>
  <c r="T314"/>
  <c r="R314"/>
  <c r="P314"/>
  <c r="P313" s="1"/>
  <c r="BI311"/>
  <c r="BH311"/>
  <c r="BG311"/>
  <c r="BF311"/>
  <c r="T311"/>
  <c r="R311"/>
  <c r="P311"/>
  <c r="BI309"/>
  <c r="BH309"/>
  <c r="BG309"/>
  <c r="BF309"/>
  <c r="T309"/>
  <c r="R309"/>
  <c r="P309"/>
  <c r="BI307"/>
  <c r="BH307"/>
  <c r="BG307"/>
  <c r="BF307"/>
  <c r="T307"/>
  <c r="R307"/>
  <c r="P307"/>
  <c r="BI305"/>
  <c r="BH305"/>
  <c r="BG305"/>
  <c r="BF305"/>
  <c r="T305"/>
  <c r="R305"/>
  <c r="P305"/>
  <c r="BI302"/>
  <c r="BH302"/>
  <c r="BG302"/>
  <c r="BF302"/>
  <c r="T302"/>
  <c r="T301" s="1"/>
  <c r="R302"/>
  <c r="P302"/>
  <c r="P301" s="1"/>
  <c r="BI297"/>
  <c r="BH297"/>
  <c r="BG297"/>
  <c r="BF297"/>
  <c r="T297"/>
  <c r="T296" s="1"/>
  <c r="R297"/>
  <c r="R296" s="1"/>
  <c r="P297"/>
  <c r="BI295"/>
  <c r="BH295"/>
  <c r="BG295"/>
  <c r="BF295"/>
  <c r="T295"/>
  <c r="R295"/>
  <c r="P295"/>
  <c r="BI291"/>
  <c r="BH291"/>
  <c r="BG291"/>
  <c r="BF291"/>
  <c r="T291"/>
  <c r="R291"/>
  <c r="P291"/>
  <c r="BI289"/>
  <c r="BH289"/>
  <c r="BG289"/>
  <c r="BF289"/>
  <c r="T289"/>
  <c r="T288" s="1"/>
  <c r="R289"/>
  <c r="P289"/>
  <c r="BI283"/>
  <c r="BH283"/>
  <c r="BG283"/>
  <c r="BF283"/>
  <c r="T283"/>
  <c r="R283"/>
  <c r="P283"/>
  <c r="BI280"/>
  <c r="BH280"/>
  <c r="BG280"/>
  <c r="BF280"/>
  <c r="T280"/>
  <c r="R280"/>
  <c r="P280"/>
  <c r="BI279"/>
  <c r="BH279"/>
  <c r="BG279"/>
  <c r="BF279"/>
  <c r="T279"/>
  <c r="R279"/>
  <c r="P279"/>
  <c r="BI273"/>
  <c r="BH273"/>
  <c r="BG273"/>
  <c r="BF273"/>
  <c r="T273"/>
  <c r="R273"/>
  <c r="P273"/>
  <c r="BI267"/>
  <c r="BH267"/>
  <c r="BG267"/>
  <c r="BF267"/>
  <c r="T267"/>
  <c r="R267"/>
  <c r="P267"/>
  <c r="BI266"/>
  <c r="BH266"/>
  <c r="BG266"/>
  <c r="BF266"/>
  <c r="T266"/>
  <c r="R266"/>
  <c r="P266"/>
  <c r="P265" s="1"/>
  <c r="BI263"/>
  <c r="BH263"/>
  <c r="BG263"/>
  <c r="BF263"/>
  <c r="T263"/>
  <c r="R263"/>
  <c r="P263"/>
  <c r="BI261"/>
  <c r="BH261"/>
  <c r="BG261"/>
  <c r="BF261"/>
  <c r="T261"/>
  <c r="R261"/>
  <c r="P261"/>
  <c r="BI259"/>
  <c r="BH259"/>
  <c r="BG259"/>
  <c r="BF259"/>
  <c r="T259"/>
  <c r="R259"/>
  <c r="P259"/>
  <c r="BI256"/>
  <c r="BH256"/>
  <c r="BG256"/>
  <c r="BF256"/>
  <c r="T256"/>
  <c r="R256"/>
  <c r="P256"/>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44"/>
  <c r="BH244"/>
  <c r="BG244"/>
  <c r="BF244"/>
  <c r="T244"/>
  <c r="R244"/>
  <c r="P244"/>
  <c r="BI240"/>
  <c r="BH240"/>
  <c r="BG240"/>
  <c r="BF240"/>
  <c r="T240"/>
  <c r="R240"/>
  <c r="P240"/>
  <c r="BI235"/>
  <c r="BH235"/>
  <c r="BG235"/>
  <c r="BF235"/>
  <c r="T235"/>
  <c r="R235"/>
  <c r="P235"/>
  <c r="BI234"/>
  <c r="BH234"/>
  <c r="BG234"/>
  <c r="BF234"/>
  <c r="T234"/>
  <c r="R234"/>
  <c r="P23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3"/>
  <c r="BH203"/>
  <c r="BG203"/>
  <c r="BF203"/>
  <c r="T203"/>
  <c r="R203"/>
  <c r="P203"/>
  <c r="BI198"/>
  <c r="BH198"/>
  <c r="BG198"/>
  <c r="BF198"/>
  <c r="T198"/>
  <c r="R198"/>
  <c r="P198"/>
  <c r="BI195"/>
  <c r="BH195"/>
  <c r="BG195"/>
  <c r="BF195"/>
  <c r="T195"/>
  <c r="R195"/>
  <c r="P195"/>
  <c r="BI189"/>
  <c r="BH189"/>
  <c r="BG189"/>
  <c r="BF189"/>
  <c r="T189"/>
  <c r="R189"/>
  <c r="P189"/>
  <c r="BI185"/>
  <c r="BH185"/>
  <c r="BG185"/>
  <c r="BF185"/>
  <c r="T185"/>
  <c r="R185"/>
  <c r="P185"/>
  <c r="BI180"/>
  <c r="BH180"/>
  <c r="BG180"/>
  <c r="BF180"/>
  <c r="T180"/>
  <c r="R180"/>
  <c r="P180"/>
  <c r="BI175"/>
  <c r="BH175"/>
  <c r="BG175"/>
  <c r="BF175"/>
  <c r="T175"/>
  <c r="R175"/>
  <c r="P175"/>
  <c r="BI174"/>
  <c r="BH174"/>
  <c r="BG174"/>
  <c r="BF174"/>
  <c r="T174"/>
  <c r="R174"/>
  <c r="P174"/>
  <c r="BI173"/>
  <c r="BH173"/>
  <c r="BG173"/>
  <c r="BF173"/>
  <c r="T173"/>
  <c r="R173"/>
  <c r="P173"/>
  <c r="BI164"/>
  <c r="BH164"/>
  <c r="BG164"/>
  <c r="BF164"/>
  <c r="T164"/>
  <c r="R164"/>
  <c r="P164"/>
  <c r="BI155"/>
  <c r="BH155"/>
  <c r="BG155"/>
  <c r="BF155"/>
  <c r="T155"/>
  <c r="R155"/>
  <c r="P155"/>
  <c r="BI154"/>
  <c r="BH154"/>
  <c r="BG154"/>
  <c r="BF154"/>
  <c r="T154"/>
  <c r="R154"/>
  <c r="P154"/>
  <c r="BI152"/>
  <c r="BH152"/>
  <c r="BG152"/>
  <c r="BF152"/>
  <c r="T152"/>
  <c r="R152"/>
  <c r="P152"/>
  <c r="BI147"/>
  <c r="BH147"/>
  <c r="BG147"/>
  <c r="BF147"/>
  <c r="T147"/>
  <c r="R147"/>
  <c r="P147"/>
  <c r="BI143"/>
  <c r="BH143"/>
  <c r="BG143"/>
  <c r="BF143"/>
  <c r="T143"/>
  <c r="R143"/>
  <c r="P143"/>
  <c r="BI139"/>
  <c r="BH139"/>
  <c r="BG139"/>
  <c r="BF139"/>
  <c r="T139"/>
  <c r="R139"/>
  <c r="P139"/>
  <c r="BI135"/>
  <c r="BH135"/>
  <c r="BG135"/>
  <c r="BF135"/>
  <c r="T135"/>
  <c r="R135"/>
  <c r="P135"/>
  <c r="BI133"/>
  <c r="BH133"/>
  <c r="BG133"/>
  <c r="BF133"/>
  <c r="T133"/>
  <c r="R133"/>
  <c r="R128" s="1"/>
  <c r="P133"/>
  <c r="BI131"/>
  <c r="BH131"/>
  <c r="BG131"/>
  <c r="BF131"/>
  <c r="T131"/>
  <c r="R131"/>
  <c r="P131"/>
  <c r="BI129"/>
  <c r="BH129"/>
  <c r="BG129"/>
  <c r="BF129"/>
  <c r="T129"/>
  <c r="R129"/>
  <c r="P129"/>
  <c r="F121"/>
  <c r="E119"/>
  <c r="F91"/>
  <c r="E89"/>
  <c r="J26"/>
  <c r="E26"/>
  <c r="J94" s="1"/>
  <c r="J25"/>
  <c r="J23"/>
  <c r="E23"/>
  <c r="J93" s="1"/>
  <c r="J22"/>
  <c r="J20"/>
  <c r="E20"/>
  <c r="F124" s="1"/>
  <c r="J19"/>
  <c r="J17"/>
  <c r="E17"/>
  <c r="F93" s="1"/>
  <c r="J16"/>
  <c r="J14"/>
  <c r="J121" s="1"/>
  <c r="E7"/>
  <c r="E115"/>
  <c r="T291" i="24"/>
  <c r="R291"/>
  <c r="T272"/>
  <c r="P263"/>
  <c r="P127"/>
  <c r="J39"/>
  <c r="J38"/>
  <c r="AY125" i="1" s="1"/>
  <c r="J37" i="24"/>
  <c r="AX125" i="1"/>
  <c r="BI292" i="24"/>
  <c r="BH292"/>
  <c r="BG292"/>
  <c r="BF292"/>
  <c r="T292"/>
  <c r="R292"/>
  <c r="P292"/>
  <c r="P291" s="1"/>
  <c r="BI288"/>
  <c r="BH288"/>
  <c r="BG288"/>
  <c r="BF288"/>
  <c r="T288"/>
  <c r="R288"/>
  <c r="P288"/>
  <c r="BI284"/>
  <c r="BH284"/>
  <c r="BG284"/>
  <c r="BF284"/>
  <c r="T284"/>
  <c r="R284"/>
  <c r="P284"/>
  <c r="BI282"/>
  <c r="BH282"/>
  <c r="BG282"/>
  <c r="BF282"/>
  <c r="T282"/>
  <c r="R282"/>
  <c r="P282"/>
  <c r="P275" s="1"/>
  <c r="BI280"/>
  <c r="BH280"/>
  <c r="BG280"/>
  <c r="BF280"/>
  <c r="T280"/>
  <c r="R280"/>
  <c r="P280"/>
  <c r="BI278"/>
  <c r="BH278"/>
  <c r="BG278"/>
  <c r="BF278"/>
  <c r="T278"/>
  <c r="R278"/>
  <c r="P278"/>
  <c r="BI276"/>
  <c r="BH276"/>
  <c r="BG276"/>
  <c r="BF276"/>
  <c r="T276"/>
  <c r="T275" s="1"/>
  <c r="R276"/>
  <c r="R275" s="1"/>
  <c r="P276"/>
  <c r="BI273"/>
  <c r="BH273"/>
  <c r="BG273"/>
  <c r="BF273"/>
  <c r="T273"/>
  <c r="R273"/>
  <c r="R272" s="1"/>
  <c r="P273"/>
  <c r="P272" s="1"/>
  <c r="BI271"/>
  <c r="BH271"/>
  <c r="BG271"/>
  <c r="BF271"/>
  <c r="T271"/>
  <c r="R271"/>
  <c r="P271"/>
  <c r="BI268"/>
  <c r="BH268"/>
  <c r="BG268"/>
  <c r="BF268"/>
  <c r="T268"/>
  <c r="R268"/>
  <c r="P268"/>
  <c r="BI264"/>
  <c r="BH264"/>
  <c r="BG264"/>
  <c r="BF264"/>
  <c r="T264"/>
  <c r="T263" s="1"/>
  <c r="R264"/>
  <c r="R263" s="1"/>
  <c r="P264"/>
  <c r="BI262"/>
  <c r="BH262"/>
  <c r="BG262"/>
  <c r="BF262"/>
  <c r="T262"/>
  <c r="R262"/>
  <c r="P262"/>
  <c r="BI258"/>
  <c r="BH258"/>
  <c r="BG258"/>
  <c r="BF258"/>
  <c r="T258"/>
  <c r="R258"/>
  <c r="P258"/>
  <c r="BI254"/>
  <c r="BH254"/>
  <c r="BG254"/>
  <c r="BF254"/>
  <c r="T254"/>
  <c r="T248" s="1"/>
  <c r="R254"/>
  <c r="P254"/>
  <c r="BI249"/>
  <c r="BH249"/>
  <c r="BG249"/>
  <c r="BF249"/>
  <c r="T249"/>
  <c r="R249"/>
  <c r="R248" s="1"/>
  <c r="P249"/>
  <c r="BI246"/>
  <c r="BH246"/>
  <c r="BG246"/>
  <c r="BF246"/>
  <c r="T246"/>
  <c r="R246"/>
  <c r="P246"/>
  <c r="BI244"/>
  <c r="BH244"/>
  <c r="BG244"/>
  <c r="BF244"/>
  <c r="T244"/>
  <c r="R244"/>
  <c r="P244"/>
  <c r="BI242"/>
  <c r="BH242"/>
  <c r="BG242"/>
  <c r="BF242"/>
  <c r="T242"/>
  <c r="R242"/>
  <c r="P242"/>
  <c r="BI237"/>
  <c r="BH237"/>
  <c r="BG237"/>
  <c r="BF237"/>
  <c r="T237"/>
  <c r="R237"/>
  <c r="P237"/>
  <c r="BI235"/>
  <c r="BH235"/>
  <c r="BG235"/>
  <c r="BF235"/>
  <c r="T235"/>
  <c r="R235"/>
  <c r="P235"/>
  <c r="BI233"/>
  <c r="BH233"/>
  <c r="BG233"/>
  <c r="BF233"/>
  <c r="T233"/>
  <c r="R233"/>
  <c r="P233"/>
  <c r="BI232"/>
  <c r="BH232"/>
  <c r="BG232"/>
  <c r="BF232"/>
  <c r="T232"/>
  <c r="R232"/>
  <c r="P232"/>
  <c r="BI230"/>
  <c r="BH230"/>
  <c r="BG230"/>
  <c r="BF230"/>
  <c r="T230"/>
  <c r="R230"/>
  <c r="P230"/>
  <c r="BI229"/>
  <c r="BH229"/>
  <c r="BG229"/>
  <c r="BF229"/>
  <c r="T229"/>
  <c r="R229"/>
  <c r="P229"/>
  <c r="BI227"/>
  <c r="BH227"/>
  <c r="BG227"/>
  <c r="BF227"/>
  <c r="T227"/>
  <c r="R227"/>
  <c r="P227"/>
  <c r="BI225"/>
  <c r="BH225"/>
  <c r="BG225"/>
  <c r="BF225"/>
  <c r="T225"/>
  <c r="R225"/>
  <c r="P225"/>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09"/>
  <c r="BH209"/>
  <c r="BG209"/>
  <c r="BF209"/>
  <c r="T209"/>
  <c r="R209"/>
  <c r="P209"/>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9"/>
  <c r="BH189"/>
  <c r="BG189"/>
  <c r="BF189"/>
  <c r="T189"/>
  <c r="R189"/>
  <c r="P189"/>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7"/>
  <c r="BH177"/>
  <c r="BG177"/>
  <c r="BF177"/>
  <c r="T177"/>
  <c r="R177"/>
  <c r="P177"/>
  <c r="BI172"/>
  <c r="BH172"/>
  <c r="BG172"/>
  <c r="BF172"/>
  <c r="T172"/>
  <c r="R172"/>
  <c r="P172"/>
  <c r="BI171"/>
  <c r="BH171"/>
  <c r="BG171"/>
  <c r="BF171"/>
  <c r="T171"/>
  <c r="R171"/>
  <c r="P171"/>
  <c r="BI169"/>
  <c r="BH169"/>
  <c r="BG169"/>
  <c r="BF169"/>
  <c r="T169"/>
  <c r="R169"/>
  <c r="P169"/>
  <c r="BI167"/>
  <c r="BH167"/>
  <c r="BG167"/>
  <c r="BF167"/>
  <c r="T167"/>
  <c r="R167"/>
  <c r="P167"/>
  <c r="BI159"/>
  <c r="BH159"/>
  <c r="BG159"/>
  <c r="BF159"/>
  <c r="T159"/>
  <c r="R159"/>
  <c r="P159"/>
  <c r="BI155"/>
  <c r="BH155"/>
  <c r="BG155"/>
  <c r="BF155"/>
  <c r="T155"/>
  <c r="R155"/>
  <c r="P155"/>
  <c r="BI151"/>
  <c r="BH151"/>
  <c r="BG151"/>
  <c r="BF151"/>
  <c r="T151"/>
  <c r="R151"/>
  <c r="P151"/>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2"/>
  <c r="BH132"/>
  <c r="BG132"/>
  <c r="BF132"/>
  <c r="T132"/>
  <c r="R132"/>
  <c r="P132"/>
  <c r="BI128"/>
  <c r="BH128"/>
  <c r="BG128"/>
  <c r="BF128"/>
  <c r="T128"/>
  <c r="T127" s="1"/>
  <c r="R128"/>
  <c r="R127" s="1"/>
  <c r="P128"/>
  <c r="F120"/>
  <c r="E118"/>
  <c r="F91"/>
  <c r="E89"/>
  <c r="J26"/>
  <c r="E26"/>
  <c r="J94" s="1"/>
  <c r="J25"/>
  <c r="J23"/>
  <c r="E23"/>
  <c r="J122" s="1"/>
  <c r="J22"/>
  <c r="J20"/>
  <c r="E20"/>
  <c r="F94"/>
  <c r="J19"/>
  <c r="J17"/>
  <c r="E17"/>
  <c r="F122"/>
  <c r="J16"/>
  <c r="J14"/>
  <c r="J91"/>
  <c r="E7"/>
  <c r="E114" s="1"/>
  <c r="P281" i="23"/>
  <c r="T275"/>
  <c r="T274" s="1"/>
  <c r="R274"/>
  <c r="R271"/>
  <c r="P271"/>
  <c r="R259"/>
  <c r="P259"/>
  <c r="T243"/>
  <c r="P232"/>
  <c r="J39"/>
  <c r="J38"/>
  <c r="AY124" i="1"/>
  <c r="J37" i="23"/>
  <c r="AX124" i="1"/>
  <c r="BI282" i="23"/>
  <c r="BH282"/>
  <c r="BG282"/>
  <c r="BF282"/>
  <c r="T282"/>
  <c r="T281" s="1"/>
  <c r="R282"/>
  <c r="R281" s="1"/>
  <c r="P282"/>
  <c r="BI276"/>
  <c r="BH276"/>
  <c r="BG276"/>
  <c r="BF276"/>
  <c r="T276"/>
  <c r="R276"/>
  <c r="R275" s="1"/>
  <c r="P276"/>
  <c r="P275" s="1"/>
  <c r="P274" s="1"/>
  <c r="BI272"/>
  <c r="BH272"/>
  <c r="BG272"/>
  <c r="BF272"/>
  <c r="T272"/>
  <c r="T271" s="1"/>
  <c r="R272"/>
  <c r="P272"/>
  <c r="BI269"/>
  <c r="BH269"/>
  <c r="BG269"/>
  <c r="BF269"/>
  <c r="T269"/>
  <c r="T262" s="1"/>
  <c r="R269"/>
  <c r="P269"/>
  <c r="BI267"/>
  <c r="BH267"/>
  <c r="BG267"/>
  <c r="BF267"/>
  <c r="T267"/>
  <c r="R267"/>
  <c r="P267"/>
  <c r="BI265"/>
  <c r="BH265"/>
  <c r="BG265"/>
  <c r="BF265"/>
  <c r="T265"/>
  <c r="R265"/>
  <c r="P265"/>
  <c r="BI263"/>
  <c r="BH263"/>
  <c r="BG263"/>
  <c r="BF263"/>
  <c r="T263"/>
  <c r="R263"/>
  <c r="P263"/>
  <c r="BI260"/>
  <c r="BH260"/>
  <c r="BG260"/>
  <c r="BF260"/>
  <c r="T260"/>
  <c r="T259" s="1"/>
  <c r="R260"/>
  <c r="P260"/>
  <c r="BI258"/>
  <c r="BH258"/>
  <c r="BG258"/>
  <c r="BF258"/>
  <c r="T258"/>
  <c r="R258"/>
  <c r="P258"/>
  <c r="BI250"/>
  <c r="BH250"/>
  <c r="BG250"/>
  <c r="BF250"/>
  <c r="T250"/>
  <c r="R250"/>
  <c r="P250"/>
  <c r="BI244"/>
  <c r="BH244"/>
  <c r="BG244"/>
  <c r="BF244"/>
  <c r="T244"/>
  <c r="R244"/>
  <c r="P244"/>
  <c r="BI238"/>
  <c r="BH238"/>
  <c r="BG238"/>
  <c r="BF238"/>
  <c r="T238"/>
  <c r="R238"/>
  <c r="P238"/>
  <c r="BI233"/>
  <c r="BH233"/>
  <c r="BG233"/>
  <c r="BF233"/>
  <c r="T233"/>
  <c r="R233"/>
  <c r="R232" s="1"/>
  <c r="P233"/>
  <c r="BI230"/>
  <c r="BH230"/>
  <c r="BG230"/>
  <c r="BF230"/>
  <c r="T230"/>
  <c r="R230"/>
  <c r="P230"/>
  <c r="BI228"/>
  <c r="BH228"/>
  <c r="BG228"/>
  <c r="BF228"/>
  <c r="T228"/>
  <c r="R228"/>
  <c r="P228"/>
  <c r="BI226"/>
  <c r="BH226"/>
  <c r="BG226"/>
  <c r="BF226"/>
  <c r="T226"/>
  <c r="R226"/>
  <c r="P226"/>
  <c r="BI224"/>
  <c r="BH224"/>
  <c r="BG224"/>
  <c r="BF224"/>
  <c r="T224"/>
  <c r="R224"/>
  <c r="P224"/>
  <c r="BI223"/>
  <c r="BH223"/>
  <c r="BG223"/>
  <c r="BF223"/>
  <c r="T223"/>
  <c r="R223"/>
  <c r="P223"/>
  <c r="BI222"/>
  <c r="BH222"/>
  <c r="BG222"/>
  <c r="BF222"/>
  <c r="T222"/>
  <c r="R222"/>
  <c r="P222"/>
  <c r="BI216"/>
  <c r="BH216"/>
  <c r="BG216"/>
  <c r="BF216"/>
  <c r="T216"/>
  <c r="R216"/>
  <c r="P216"/>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8"/>
  <c r="BH178"/>
  <c r="BG178"/>
  <c r="BF178"/>
  <c r="T178"/>
  <c r="R178"/>
  <c r="P178"/>
  <c r="BI174"/>
  <c r="BH174"/>
  <c r="BG174"/>
  <c r="BF174"/>
  <c r="T174"/>
  <c r="R174"/>
  <c r="P174"/>
  <c r="BI173"/>
  <c r="BH173"/>
  <c r="BG173"/>
  <c r="BF173"/>
  <c r="T173"/>
  <c r="R173"/>
  <c r="P173"/>
  <c r="BI163"/>
  <c r="BH163"/>
  <c r="BG163"/>
  <c r="BF163"/>
  <c r="T163"/>
  <c r="R163"/>
  <c r="P163"/>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8"/>
  <c r="BH148"/>
  <c r="BG148"/>
  <c r="BF148"/>
  <c r="T148"/>
  <c r="R148"/>
  <c r="P148"/>
  <c r="BI147"/>
  <c r="BH147"/>
  <c r="BG147"/>
  <c r="BF147"/>
  <c r="T147"/>
  <c r="R147"/>
  <c r="P147"/>
  <c r="BI146"/>
  <c r="BH146"/>
  <c r="BG146"/>
  <c r="BF146"/>
  <c r="T146"/>
  <c r="R146"/>
  <c r="P146"/>
  <c r="BI143"/>
  <c r="BH143"/>
  <c r="BG143"/>
  <c r="BF143"/>
  <c r="T143"/>
  <c r="R143"/>
  <c r="P143"/>
  <c r="BI139"/>
  <c r="BH139"/>
  <c r="BG139"/>
  <c r="BF139"/>
  <c r="T139"/>
  <c r="T130" s="1"/>
  <c r="R139"/>
  <c r="P139"/>
  <c r="BI135"/>
  <c r="BH135"/>
  <c r="BG135"/>
  <c r="BF135"/>
  <c r="T135"/>
  <c r="R135"/>
  <c r="P135"/>
  <c r="BI133"/>
  <c r="BH133"/>
  <c r="BG133"/>
  <c r="BF133"/>
  <c r="T133"/>
  <c r="R133"/>
  <c r="P133"/>
  <c r="BI131"/>
  <c r="BH131"/>
  <c r="BG131"/>
  <c r="BF131"/>
  <c r="T131"/>
  <c r="R131"/>
  <c r="P131"/>
  <c r="F123"/>
  <c r="E121"/>
  <c r="F91"/>
  <c r="E89"/>
  <c r="J26"/>
  <c r="E26"/>
  <c r="J126" s="1"/>
  <c r="J25"/>
  <c r="J23"/>
  <c r="E23"/>
  <c r="J125" s="1"/>
  <c r="J22"/>
  <c r="J20"/>
  <c r="E20"/>
  <c r="F126" s="1"/>
  <c r="J19"/>
  <c r="J17"/>
  <c r="E17"/>
  <c r="F93" s="1"/>
  <c r="J16"/>
  <c r="J14"/>
  <c r="J123" s="1"/>
  <c r="E7"/>
  <c r="E117" s="1"/>
  <c r="P332" i="22"/>
  <c r="P310"/>
  <c r="T305"/>
  <c r="T128"/>
  <c r="J39"/>
  <c r="J38"/>
  <c r="AY123" i="1"/>
  <c r="J37" i="22"/>
  <c r="AX123" i="1" s="1"/>
  <c r="BI346" i="22"/>
  <c r="BH346"/>
  <c r="BG346"/>
  <c r="BF346"/>
  <c r="T346"/>
  <c r="R346"/>
  <c r="P346"/>
  <c r="BI341"/>
  <c r="BH341"/>
  <c r="BG341"/>
  <c r="BF341"/>
  <c r="T341"/>
  <c r="R341"/>
  <c r="P341"/>
  <c r="BI336"/>
  <c r="BH336"/>
  <c r="BG336"/>
  <c r="BF336"/>
  <c r="T336"/>
  <c r="T335" s="1"/>
  <c r="R336"/>
  <c r="R335" s="1"/>
  <c r="P336"/>
  <c r="P335" s="1"/>
  <c r="BI333"/>
  <c r="BH333"/>
  <c r="BG333"/>
  <c r="BF333"/>
  <c r="T333"/>
  <c r="T332" s="1"/>
  <c r="R333"/>
  <c r="R332" s="1"/>
  <c r="P333"/>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T315" s="1"/>
  <c r="R318"/>
  <c r="P318"/>
  <c r="BI316"/>
  <c r="BH316"/>
  <c r="BG316"/>
  <c r="BF316"/>
  <c r="T316"/>
  <c r="R316"/>
  <c r="R315" s="1"/>
  <c r="P316"/>
  <c r="BI313"/>
  <c r="BH313"/>
  <c r="BG313"/>
  <c r="BF313"/>
  <c r="T313"/>
  <c r="R313"/>
  <c r="P313"/>
  <c r="BI312"/>
  <c r="BH312"/>
  <c r="BG312"/>
  <c r="BF312"/>
  <c r="T312"/>
  <c r="R312"/>
  <c r="P312"/>
  <c r="BI311"/>
  <c r="BH311"/>
  <c r="BG311"/>
  <c r="BF311"/>
  <c r="T311"/>
  <c r="T310" s="1"/>
  <c r="R311"/>
  <c r="R310" s="1"/>
  <c r="P311"/>
  <c r="BI308"/>
  <c r="BH308"/>
  <c r="BG308"/>
  <c r="BF308"/>
  <c r="T308"/>
  <c r="R308"/>
  <c r="P308"/>
  <c r="BI306"/>
  <c r="BH306"/>
  <c r="BG306"/>
  <c r="BF306"/>
  <c r="T306"/>
  <c r="R306"/>
  <c r="R305" s="1"/>
  <c r="P306"/>
  <c r="P305" s="1"/>
  <c r="BI303"/>
  <c r="BH303"/>
  <c r="BG303"/>
  <c r="BF303"/>
  <c r="T303"/>
  <c r="R303"/>
  <c r="P303"/>
  <c r="BI297"/>
  <c r="BH297"/>
  <c r="BG297"/>
  <c r="BF297"/>
  <c r="T297"/>
  <c r="R297"/>
  <c r="P297"/>
  <c r="BI291"/>
  <c r="BH291"/>
  <c r="BG291"/>
  <c r="BF291"/>
  <c r="T291"/>
  <c r="R291"/>
  <c r="P291"/>
  <c r="BI286"/>
  <c r="BH286"/>
  <c r="BG286"/>
  <c r="BF286"/>
  <c r="T286"/>
  <c r="R286"/>
  <c r="P286"/>
  <c r="P280" s="1"/>
  <c r="BI283"/>
  <c r="BH283"/>
  <c r="BG283"/>
  <c r="BF283"/>
  <c r="T283"/>
  <c r="R283"/>
  <c r="P283"/>
  <c r="BI281"/>
  <c r="BH281"/>
  <c r="BG281"/>
  <c r="BF281"/>
  <c r="T281"/>
  <c r="T280" s="1"/>
  <c r="R281"/>
  <c r="P281"/>
  <c r="BI279"/>
  <c r="BH279"/>
  <c r="BG279"/>
  <c r="BF279"/>
  <c r="T279"/>
  <c r="R279"/>
  <c r="P279"/>
  <c r="BI277"/>
  <c r="BH277"/>
  <c r="BG277"/>
  <c r="BF277"/>
  <c r="T277"/>
  <c r="R277"/>
  <c r="P277"/>
  <c r="BI275"/>
  <c r="BH275"/>
  <c r="BG275"/>
  <c r="BF275"/>
  <c r="T275"/>
  <c r="R275"/>
  <c r="P275"/>
  <c r="BI273"/>
  <c r="BH273"/>
  <c r="BG273"/>
  <c r="BF273"/>
  <c r="T273"/>
  <c r="R273"/>
  <c r="P273"/>
  <c r="BI272"/>
  <c r="BH272"/>
  <c r="BG272"/>
  <c r="BF272"/>
  <c r="T272"/>
  <c r="R272"/>
  <c r="P272"/>
  <c r="BI269"/>
  <c r="BH269"/>
  <c r="BG269"/>
  <c r="BF269"/>
  <c r="T269"/>
  <c r="R269"/>
  <c r="P269"/>
  <c r="BI263"/>
  <c r="BH263"/>
  <c r="BG263"/>
  <c r="BF263"/>
  <c r="T263"/>
  <c r="R263"/>
  <c r="P263"/>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4"/>
  <c r="BH244"/>
  <c r="BG244"/>
  <c r="BF244"/>
  <c r="T244"/>
  <c r="R244"/>
  <c r="P244"/>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2"/>
  <c r="BH202"/>
  <c r="BG202"/>
  <c r="BF202"/>
  <c r="T202"/>
  <c r="R202"/>
  <c r="P202"/>
  <c r="BI201"/>
  <c r="BH201"/>
  <c r="BG201"/>
  <c r="BF201"/>
  <c r="T201"/>
  <c r="R201"/>
  <c r="P201"/>
  <c r="BI199"/>
  <c r="BH199"/>
  <c r="BG199"/>
  <c r="BF199"/>
  <c r="T199"/>
  <c r="R199"/>
  <c r="P199"/>
  <c r="BI194"/>
  <c r="BH194"/>
  <c r="BG194"/>
  <c r="BF194"/>
  <c r="T194"/>
  <c r="R194"/>
  <c r="P194"/>
  <c r="BI180"/>
  <c r="BH180"/>
  <c r="BG180"/>
  <c r="BF180"/>
  <c r="T180"/>
  <c r="R180"/>
  <c r="P180"/>
  <c r="BI176"/>
  <c r="BH176"/>
  <c r="BG176"/>
  <c r="BF176"/>
  <c r="T176"/>
  <c r="R176"/>
  <c r="P176"/>
  <c r="BI172"/>
  <c r="BH172"/>
  <c r="BG172"/>
  <c r="BF172"/>
  <c r="T172"/>
  <c r="R172"/>
  <c r="P172"/>
  <c r="BI170"/>
  <c r="BH170"/>
  <c r="BG170"/>
  <c r="BF170"/>
  <c r="T170"/>
  <c r="R170"/>
  <c r="P170"/>
  <c r="BI168"/>
  <c r="BH168"/>
  <c r="BG168"/>
  <c r="BF168"/>
  <c r="T168"/>
  <c r="R168"/>
  <c r="P168"/>
  <c r="BI163"/>
  <c r="BH163"/>
  <c r="BG163"/>
  <c r="BF163"/>
  <c r="T163"/>
  <c r="R163"/>
  <c r="P163"/>
  <c r="BI158"/>
  <c r="BH158"/>
  <c r="BG158"/>
  <c r="BF158"/>
  <c r="T158"/>
  <c r="R158"/>
  <c r="P158"/>
  <c r="BI153"/>
  <c r="BH153"/>
  <c r="BG153"/>
  <c r="BF153"/>
  <c r="T153"/>
  <c r="R153"/>
  <c r="P153"/>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2"/>
  <c r="BH142"/>
  <c r="BG142"/>
  <c r="BF142"/>
  <c r="T142"/>
  <c r="R142"/>
  <c r="P142"/>
  <c r="BI138"/>
  <c r="BH138"/>
  <c r="BG138"/>
  <c r="BF138"/>
  <c r="T138"/>
  <c r="R138"/>
  <c r="P138"/>
  <c r="BI130"/>
  <c r="BH130"/>
  <c r="BG130"/>
  <c r="BF130"/>
  <c r="T130"/>
  <c r="R130"/>
  <c r="P130"/>
  <c r="BI129"/>
  <c r="BH129"/>
  <c r="BG129"/>
  <c r="BF129"/>
  <c r="T129"/>
  <c r="R129"/>
  <c r="P129"/>
  <c r="P128" s="1"/>
  <c r="F121"/>
  <c r="E119"/>
  <c r="F91"/>
  <c r="E89"/>
  <c r="J26"/>
  <c r="E26"/>
  <c r="J124" s="1"/>
  <c r="J25"/>
  <c r="J23"/>
  <c r="E23"/>
  <c r="J93" s="1"/>
  <c r="J22"/>
  <c r="J20"/>
  <c r="E20"/>
  <c r="F124" s="1"/>
  <c r="J19"/>
  <c r="J17"/>
  <c r="E17"/>
  <c r="F123" s="1"/>
  <c r="J16"/>
  <c r="J14"/>
  <c r="J121"/>
  <c r="E7"/>
  <c r="E115" s="1"/>
  <c r="R237" i="21"/>
  <c r="J39"/>
  <c r="J38"/>
  <c r="AY121" i="1" s="1"/>
  <c r="J37" i="21"/>
  <c r="AX121" i="1"/>
  <c r="BI262" i="21"/>
  <c r="BH262"/>
  <c r="BG262"/>
  <c r="BF262"/>
  <c r="T262"/>
  <c r="R262"/>
  <c r="P262"/>
  <c r="BI259"/>
  <c r="BH259"/>
  <c r="BG259"/>
  <c r="BF259"/>
  <c r="T259"/>
  <c r="R259"/>
  <c r="R258" s="1"/>
  <c r="P259"/>
  <c r="P258" s="1"/>
  <c r="BI254"/>
  <c r="BH254"/>
  <c r="BG254"/>
  <c r="BF254"/>
  <c r="T254"/>
  <c r="R254"/>
  <c r="P254"/>
  <c r="BI253"/>
  <c r="BH253"/>
  <c r="BG253"/>
  <c r="BF253"/>
  <c r="T253"/>
  <c r="R253"/>
  <c r="P253"/>
  <c r="BI249"/>
  <c r="BH249"/>
  <c r="BG249"/>
  <c r="BF249"/>
  <c r="T249"/>
  <c r="R249"/>
  <c r="P249"/>
  <c r="BI245"/>
  <c r="BH245"/>
  <c r="BG245"/>
  <c r="BF245"/>
  <c r="T245"/>
  <c r="R245"/>
  <c r="P245"/>
  <c r="BI243"/>
  <c r="BH243"/>
  <c r="BG243"/>
  <c r="BF243"/>
  <c r="T243"/>
  <c r="T242" s="1"/>
  <c r="R243"/>
  <c r="P243"/>
  <c r="P242" s="1"/>
  <c r="BI241"/>
  <c r="BH241"/>
  <c r="BG241"/>
  <c r="BF241"/>
  <c r="T241"/>
  <c r="R241"/>
  <c r="P241"/>
  <c r="BI238"/>
  <c r="BH238"/>
  <c r="BG238"/>
  <c r="BF238"/>
  <c r="T238"/>
  <c r="T237" s="1"/>
  <c r="R238"/>
  <c r="P238"/>
  <c r="P237" s="1"/>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R214" s="1"/>
  <c r="P215"/>
  <c r="BI210"/>
  <c r="BH210"/>
  <c r="BG210"/>
  <c r="BF210"/>
  <c r="T210"/>
  <c r="R210"/>
  <c r="P210"/>
  <c r="BI209"/>
  <c r="BH209"/>
  <c r="BG209"/>
  <c r="BF209"/>
  <c r="T209"/>
  <c r="R209"/>
  <c r="R205" s="1"/>
  <c r="P209"/>
  <c r="BI206"/>
  <c r="BH206"/>
  <c r="BG206"/>
  <c r="BF206"/>
  <c r="T206"/>
  <c r="T205" s="1"/>
  <c r="R206"/>
  <c r="P206"/>
  <c r="P205" s="1"/>
  <c r="BI201"/>
  <c r="BH201"/>
  <c r="BG201"/>
  <c r="BF201"/>
  <c r="T201"/>
  <c r="R201"/>
  <c r="P201"/>
  <c r="BI197"/>
  <c r="BH197"/>
  <c r="BG197"/>
  <c r="BF197"/>
  <c r="T197"/>
  <c r="R197"/>
  <c r="P197"/>
  <c r="BI193"/>
  <c r="BH193"/>
  <c r="BG193"/>
  <c r="BF193"/>
  <c r="T193"/>
  <c r="R193"/>
  <c r="P193"/>
  <c r="BI189"/>
  <c r="BH189"/>
  <c r="BG189"/>
  <c r="BF189"/>
  <c r="T189"/>
  <c r="T188" s="1"/>
  <c r="R189"/>
  <c r="P189"/>
  <c r="P188" s="1"/>
  <c r="BI184"/>
  <c r="BH184"/>
  <c r="BG184"/>
  <c r="BF184"/>
  <c r="T184"/>
  <c r="R184"/>
  <c r="P184"/>
  <c r="BI180"/>
  <c r="BH180"/>
  <c r="BG180"/>
  <c r="BF180"/>
  <c r="T180"/>
  <c r="R180"/>
  <c r="P180"/>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R130" s="1"/>
  <c r="P131"/>
  <c r="J125"/>
  <c r="J124"/>
  <c r="F124"/>
  <c r="F122"/>
  <c r="E120"/>
  <c r="J94"/>
  <c r="J93"/>
  <c r="F93"/>
  <c r="F91"/>
  <c r="E89"/>
  <c r="J20"/>
  <c r="E20"/>
  <c r="F125"/>
  <c r="J19"/>
  <c r="J14"/>
  <c r="J91" s="1"/>
  <c r="E7"/>
  <c r="E116" s="1"/>
  <c r="T135" i="20"/>
  <c r="P131"/>
  <c r="P130" s="1"/>
  <c r="P127"/>
  <c r="P126" s="1"/>
  <c r="J39"/>
  <c r="J38"/>
  <c r="AY119" i="1"/>
  <c r="J37" i="20"/>
  <c r="AX119" i="1"/>
  <c r="BI136" i="20"/>
  <c r="BH136"/>
  <c r="BG136"/>
  <c r="BF136"/>
  <c r="T136"/>
  <c r="R136"/>
  <c r="R135" s="1"/>
  <c r="P136"/>
  <c r="P135" s="1"/>
  <c r="P125" s="1"/>
  <c r="AU119" i="1" s="1"/>
  <c r="BI132" i="20"/>
  <c r="BH132"/>
  <c r="BG132"/>
  <c r="BF132"/>
  <c r="T132"/>
  <c r="T131" s="1"/>
  <c r="T130" s="1"/>
  <c r="R132"/>
  <c r="R131" s="1"/>
  <c r="R130" s="1"/>
  <c r="P132"/>
  <c r="BI128"/>
  <c r="BH128"/>
  <c r="BG128"/>
  <c r="BF128"/>
  <c r="T128"/>
  <c r="T127" s="1"/>
  <c r="T126" s="1"/>
  <c r="T125" s="1"/>
  <c r="R128"/>
  <c r="R127" s="1"/>
  <c r="R126" s="1"/>
  <c r="P128"/>
  <c r="F121"/>
  <c r="F119"/>
  <c r="E117"/>
  <c r="F93"/>
  <c r="F91"/>
  <c r="E89"/>
  <c r="J26"/>
  <c r="E26"/>
  <c r="J122"/>
  <c r="J25"/>
  <c r="J23"/>
  <c r="E23"/>
  <c r="J93"/>
  <c r="J22"/>
  <c r="J20"/>
  <c r="E20"/>
  <c r="F122"/>
  <c r="J19"/>
  <c r="J14"/>
  <c r="J91" s="1"/>
  <c r="E7"/>
  <c r="E113"/>
  <c r="R214" i="19"/>
  <c r="R207"/>
  <c r="J41"/>
  <c r="J40"/>
  <c r="AY118" i="1"/>
  <c r="J39" i="19"/>
  <c r="AX118" i="1"/>
  <c r="BI270" i="19"/>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3"/>
  <c r="BH253"/>
  <c r="BG253"/>
  <c r="BF253"/>
  <c r="T253"/>
  <c r="R253"/>
  <c r="P25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T221" s="1"/>
  <c r="T220" s="1"/>
  <c r="R226"/>
  <c r="P226"/>
  <c r="BI225"/>
  <c r="BH225"/>
  <c r="BG225"/>
  <c r="BF225"/>
  <c r="T225"/>
  <c r="R225"/>
  <c r="P225"/>
  <c r="BI222"/>
  <c r="BH222"/>
  <c r="BG222"/>
  <c r="BF222"/>
  <c r="T222"/>
  <c r="R222"/>
  <c r="P222"/>
  <c r="P221" s="1"/>
  <c r="P220" s="1"/>
  <c r="BI219"/>
  <c r="BH219"/>
  <c r="BG219"/>
  <c r="BF219"/>
  <c r="T219"/>
  <c r="R219"/>
  <c r="P219"/>
  <c r="BI216"/>
  <c r="BH216"/>
  <c r="BG216"/>
  <c r="BF216"/>
  <c r="T216"/>
  <c r="T215" s="1"/>
  <c r="T214" s="1"/>
  <c r="R216"/>
  <c r="R215" s="1"/>
  <c r="P216"/>
  <c r="P215" s="1"/>
  <c r="P214" s="1"/>
  <c r="BI211"/>
  <c r="BH211"/>
  <c r="BG211"/>
  <c r="BF211"/>
  <c r="T211"/>
  <c r="T210" s="1"/>
  <c r="R211"/>
  <c r="R210" s="1"/>
  <c r="P211"/>
  <c r="P210" s="1"/>
  <c r="BI209"/>
  <c r="BH209"/>
  <c r="BG209"/>
  <c r="BF209"/>
  <c r="T209"/>
  <c r="R209"/>
  <c r="P209"/>
  <c r="BI208"/>
  <c r="BH208"/>
  <c r="BG208"/>
  <c r="BF208"/>
  <c r="T208"/>
  <c r="T207" s="1"/>
  <c r="R208"/>
  <c r="P208"/>
  <c r="BI206"/>
  <c r="BH206"/>
  <c r="BG206"/>
  <c r="BF206"/>
  <c r="T206"/>
  <c r="R206"/>
  <c r="P206"/>
  <c r="BI205"/>
  <c r="BH205"/>
  <c r="BG205"/>
  <c r="BF205"/>
  <c r="T205"/>
  <c r="R205"/>
  <c r="P205"/>
  <c r="BI198"/>
  <c r="BH198"/>
  <c r="BG198"/>
  <c r="BF198"/>
  <c r="T198"/>
  <c r="R198"/>
  <c r="P198"/>
  <c r="BI197"/>
  <c r="BH197"/>
  <c r="BG197"/>
  <c r="BF197"/>
  <c r="T197"/>
  <c r="R197"/>
  <c r="P197"/>
  <c r="BI188"/>
  <c r="BH188"/>
  <c r="BG188"/>
  <c r="BF188"/>
  <c r="T188"/>
  <c r="R188"/>
  <c r="P188"/>
  <c r="BI182"/>
  <c r="BH182"/>
  <c r="BG182"/>
  <c r="BF182"/>
  <c r="T182"/>
  <c r="R182"/>
  <c r="P182"/>
  <c r="BI179"/>
  <c r="BH179"/>
  <c r="BG179"/>
  <c r="BF179"/>
  <c r="T179"/>
  <c r="R179"/>
  <c r="P179"/>
  <c r="BI178"/>
  <c r="BH178"/>
  <c r="BG178"/>
  <c r="BF178"/>
  <c r="T178"/>
  <c r="R178"/>
  <c r="P178"/>
  <c r="BI175"/>
  <c r="BH175"/>
  <c r="BG175"/>
  <c r="BF175"/>
  <c r="T175"/>
  <c r="R175"/>
  <c r="P175"/>
  <c r="BI172"/>
  <c r="BH172"/>
  <c r="BG172"/>
  <c r="BF172"/>
  <c r="T172"/>
  <c r="R172"/>
  <c r="P172"/>
  <c r="BI166"/>
  <c r="BH166"/>
  <c r="BG166"/>
  <c r="BF166"/>
  <c r="T166"/>
  <c r="R166"/>
  <c r="P166"/>
  <c r="BI161"/>
  <c r="BH161"/>
  <c r="BG161"/>
  <c r="BF161"/>
  <c r="T161"/>
  <c r="R161"/>
  <c r="P161"/>
  <c r="BI160"/>
  <c r="BH160"/>
  <c r="BG160"/>
  <c r="BF160"/>
  <c r="T160"/>
  <c r="R160"/>
  <c r="P160"/>
  <c r="BI156"/>
  <c r="BH156"/>
  <c r="BG156"/>
  <c r="BF156"/>
  <c r="T156"/>
  <c r="R156"/>
  <c r="P156"/>
  <c r="BI153"/>
  <c r="BH153"/>
  <c r="BG153"/>
  <c r="BF153"/>
  <c r="T153"/>
  <c r="R153"/>
  <c r="P153"/>
  <c r="BI147"/>
  <c r="BH147"/>
  <c r="BG147"/>
  <c r="BF147"/>
  <c r="T147"/>
  <c r="R147"/>
  <c r="P147"/>
  <c r="BI143"/>
  <c r="BH143"/>
  <c r="BG143"/>
  <c r="BF143"/>
  <c r="T143"/>
  <c r="R143"/>
  <c r="P143"/>
  <c r="BI135"/>
  <c r="BH135"/>
  <c r="BG135"/>
  <c r="BF135"/>
  <c r="T135"/>
  <c r="R135"/>
  <c r="R134" s="1"/>
  <c r="R133" s="1"/>
  <c r="P135"/>
  <c r="J128"/>
  <c r="F128"/>
  <c r="F126"/>
  <c r="E124"/>
  <c r="J95"/>
  <c r="F95"/>
  <c r="F93"/>
  <c r="E91"/>
  <c r="J28"/>
  <c r="E28"/>
  <c r="J129" s="1"/>
  <c r="J27"/>
  <c r="J22"/>
  <c r="E22"/>
  <c r="F96" s="1"/>
  <c r="J21"/>
  <c r="J16"/>
  <c r="J126" s="1"/>
  <c r="E7"/>
  <c r="E118" s="1"/>
  <c r="P225" i="18"/>
  <c r="P224" s="1"/>
  <c r="P219"/>
  <c r="P218" s="1"/>
  <c r="R214"/>
  <c r="J41"/>
  <c r="J40"/>
  <c r="AY117" i="1"/>
  <c r="J39" i="18"/>
  <c r="AX117" i="1" s="1"/>
  <c r="BI274" i="18"/>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7"/>
  <c r="BH257"/>
  <c r="BG257"/>
  <c r="BF257"/>
  <c r="T257"/>
  <c r="R257"/>
  <c r="P25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7"/>
  <c r="BH227"/>
  <c r="BG227"/>
  <c r="BF227"/>
  <c r="T227"/>
  <c r="R227"/>
  <c r="P227"/>
  <c r="BI226"/>
  <c r="BH226"/>
  <c r="BG226"/>
  <c r="BF226"/>
  <c r="T226"/>
  <c r="R226"/>
  <c r="R225" s="1"/>
  <c r="R224" s="1"/>
  <c r="P226"/>
  <c r="BI223"/>
  <c r="BH223"/>
  <c r="BG223"/>
  <c r="BF223"/>
  <c r="T223"/>
  <c r="R223"/>
  <c r="P223"/>
  <c r="BI220"/>
  <c r="BH220"/>
  <c r="BG220"/>
  <c r="BF220"/>
  <c r="T220"/>
  <c r="R220"/>
  <c r="R219" s="1"/>
  <c r="R218" s="1"/>
  <c r="P220"/>
  <c r="BI215"/>
  <c r="BH215"/>
  <c r="BG215"/>
  <c r="BF215"/>
  <c r="T215"/>
  <c r="T214" s="1"/>
  <c r="R215"/>
  <c r="P215"/>
  <c r="P214" s="1"/>
  <c r="BI213"/>
  <c r="BH213"/>
  <c r="BG213"/>
  <c r="BF213"/>
  <c r="T213"/>
  <c r="R213"/>
  <c r="P213"/>
  <c r="BI212"/>
  <c r="BH212"/>
  <c r="BG212"/>
  <c r="BF212"/>
  <c r="T212"/>
  <c r="T211" s="1"/>
  <c r="R212"/>
  <c r="R211" s="1"/>
  <c r="P212"/>
  <c r="P211" s="1"/>
  <c r="BI210"/>
  <c r="BH210"/>
  <c r="BG210"/>
  <c r="BF210"/>
  <c r="T210"/>
  <c r="R210"/>
  <c r="P210"/>
  <c r="BI209"/>
  <c r="BH209"/>
  <c r="BG209"/>
  <c r="BF209"/>
  <c r="T209"/>
  <c r="R209"/>
  <c r="P209"/>
  <c r="BI201"/>
  <c r="BH201"/>
  <c r="BG201"/>
  <c r="BF201"/>
  <c r="T201"/>
  <c r="R201"/>
  <c r="P201"/>
  <c r="BI200"/>
  <c r="BH200"/>
  <c r="BG200"/>
  <c r="BF200"/>
  <c r="T200"/>
  <c r="R200"/>
  <c r="P200"/>
  <c r="BI191"/>
  <c r="BH191"/>
  <c r="BG191"/>
  <c r="BF191"/>
  <c r="T191"/>
  <c r="R191"/>
  <c r="P191"/>
  <c r="BI185"/>
  <c r="BH185"/>
  <c r="BG185"/>
  <c r="BF185"/>
  <c r="T185"/>
  <c r="R185"/>
  <c r="P185"/>
  <c r="BI182"/>
  <c r="BH182"/>
  <c r="BG182"/>
  <c r="BF182"/>
  <c r="T182"/>
  <c r="R182"/>
  <c r="P182"/>
  <c r="BI181"/>
  <c r="BH181"/>
  <c r="BG181"/>
  <c r="BF181"/>
  <c r="T181"/>
  <c r="R181"/>
  <c r="P181"/>
  <c r="BI178"/>
  <c r="BH178"/>
  <c r="BG178"/>
  <c r="BF178"/>
  <c r="T178"/>
  <c r="R178"/>
  <c r="P178"/>
  <c r="BI175"/>
  <c r="BH175"/>
  <c r="BG175"/>
  <c r="BF175"/>
  <c r="T175"/>
  <c r="R175"/>
  <c r="P175"/>
  <c r="BI169"/>
  <c r="BH169"/>
  <c r="BG169"/>
  <c r="BF169"/>
  <c r="T169"/>
  <c r="R169"/>
  <c r="P169"/>
  <c r="BI162"/>
  <c r="BH162"/>
  <c r="BG162"/>
  <c r="BF162"/>
  <c r="T162"/>
  <c r="R162"/>
  <c r="P162"/>
  <c r="BI161"/>
  <c r="BH161"/>
  <c r="BG161"/>
  <c r="BF161"/>
  <c r="T161"/>
  <c r="R161"/>
  <c r="P161"/>
  <c r="BI157"/>
  <c r="BH157"/>
  <c r="BG157"/>
  <c r="BF157"/>
  <c r="T157"/>
  <c r="R157"/>
  <c r="P157"/>
  <c r="BI154"/>
  <c r="BH154"/>
  <c r="BG154"/>
  <c r="BF154"/>
  <c r="T154"/>
  <c r="R154"/>
  <c r="P154"/>
  <c r="BI147"/>
  <c r="BH147"/>
  <c r="BG147"/>
  <c r="BF147"/>
  <c r="T147"/>
  <c r="R147"/>
  <c r="P147"/>
  <c r="BI143"/>
  <c r="BH143"/>
  <c r="BG143"/>
  <c r="BF143"/>
  <c r="T143"/>
  <c r="R143"/>
  <c r="R134" s="1"/>
  <c r="R133" s="1"/>
  <c r="R132" s="1"/>
  <c r="P143"/>
  <c r="BI135"/>
  <c r="BH135"/>
  <c r="BG135"/>
  <c r="BF135"/>
  <c r="T135"/>
  <c r="T134" s="1"/>
  <c r="T133" s="1"/>
  <c r="R135"/>
  <c r="P135"/>
  <c r="P134" s="1"/>
  <c r="P133" s="1"/>
  <c r="P132" s="1"/>
  <c r="AU117" i="1" s="1"/>
  <c r="J128" i="18"/>
  <c r="F128"/>
  <c r="F126"/>
  <c r="E124"/>
  <c r="J95"/>
  <c r="F95"/>
  <c r="F93"/>
  <c r="E91"/>
  <c r="J28"/>
  <c r="E28"/>
  <c r="J129" s="1"/>
  <c r="J27"/>
  <c r="J22"/>
  <c r="E22"/>
  <c r="F129" s="1"/>
  <c r="J21"/>
  <c r="J16"/>
  <c r="J93"/>
  <c r="E7"/>
  <c r="E118" s="1"/>
  <c r="P305" i="17"/>
  <c r="P304" s="1"/>
  <c r="T207"/>
  <c r="P202"/>
  <c r="T197"/>
  <c r="J39"/>
  <c r="J38"/>
  <c r="AY115" i="1"/>
  <c r="J37" i="17"/>
  <c r="AX115" i="1"/>
  <c r="BI306" i="17"/>
  <c r="BH306"/>
  <c r="BG306"/>
  <c r="BF306"/>
  <c r="T306"/>
  <c r="T305" s="1"/>
  <c r="T304" s="1"/>
  <c r="R306"/>
  <c r="R305" s="1"/>
  <c r="R304" s="1"/>
  <c r="P306"/>
  <c r="BI302"/>
  <c r="BH302"/>
  <c r="BG302"/>
  <c r="BF302"/>
  <c r="T302"/>
  <c r="R302"/>
  <c r="P302"/>
  <c r="BI299"/>
  <c r="BH299"/>
  <c r="BG299"/>
  <c r="BF299"/>
  <c r="T299"/>
  <c r="T298" s="1"/>
  <c r="R299"/>
  <c r="R298" s="1"/>
  <c r="P299"/>
  <c r="P298" s="1"/>
  <c r="BI296"/>
  <c r="BH296"/>
  <c r="BG296"/>
  <c r="BF296"/>
  <c r="T296"/>
  <c r="R296"/>
  <c r="P296"/>
  <c r="BI293"/>
  <c r="BH293"/>
  <c r="BG293"/>
  <c r="BF293"/>
  <c r="T293"/>
  <c r="R293"/>
  <c r="P293"/>
  <c r="BI289"/>
  <c r="BH289"/>
  <c r="BG289"/>
  <c r="BF289"/>
  <c r="T289"/>
  <c r="R289"/>
  <c r="P289"/>
  <c r="BI287"/>
  <c r="BH287"/>
  <c r="BG287"/>
  <c r="BF287"/>
  <c r="T287"/>
  <c r="R287"/>
  <c r="P287"/>
  <c r="BI283"/>
  <c r="BH283"/>
  <c r="BG283"/>
  <c r="BF283"/>
  <c r="T283"/>
  <c r="R283"/>
  <c r="P283"/>
  <c r="BI279"/>
  <c r="BH279"/>
  <c r="BG279"/>
  <c r="BF279"/>
  <c r="T279"/>
  <c r="R279"/>
  <c r="P279"/>
  <c r="BI276"/>
  <c r="BH276"/>
  <c r="BG276"/>
  <c r="BF276"/>
  <c r="T276"/>
  <c r="R276"/>
  <c r="P276"/>
  <c r="BI274"/>
  <c r="BH274"/>
  <c r="BG274"/>
  <c r="BF274"/>
  <c r="T274"/>
  <c r="R274"/>
  <c r="P274"/>
  <c r="BI272"/>
  <c r="BH272"/>
  <c r="BG272"/>
  <c r="BF272"/>
  <c r="T272"/>
  <c r="R272"/>
  <c r="P272"/>
  <c r="BI271"/>
  <c r="BH271"/>
  <c r="BG271"/>
  <c r="BF271"/>
  <c r="T271"/>
  <c r="R271"/>
  <c r="P271"/>
  <c r="BI270"/>
  <c r="BH270"/>
  <c r="BG270"/>
  <c r="BF270"/>
  <c r="T270"/>
  <c r="R270"/>
  <c r="P270"/>
  <c r="BI267"/>
  <c r="BH267"/>
  <c r="BG267"/>
  <c r="BF267"/>
  <c r="T267"/>
  <c r="R267"/>
  <c r="P267"/>
  <c r="BI266"/>
  <c r="BH266"/>
  <c r="BG266"/>
  <c r="BF266"/>
  <c r="T266"/>
  <c r="R266"/>
  <c r="P266"/>
  <c r="BI265"/>
  <c r="BH265"/>
  <c r="BG265"/>
  <c r="BF265"/>
  <c r="T265"/>
  <c r="R265"/>
  <c r="P265"/>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2"/>
  <c r="BH242"/>
  <c r="BG242"/>
  <c r="BF242"/>
  <c r="T242"/>
  <c r="R242"/>
  <c r="P242"/>
  <c r="BI241"/>
  <c r="BH241"/>
  <c r="BG241"/>
  <c r="BF241"/>
  <c r="T241"/>
  <c r="R241"/>
  <c r="P241"/>
  <c r="BI237"/>
  <c r="BH237"/>
  <c r="BG237"/>
  <c r="BF237"/>
  <c r="T237"/>
  <c r="R237"/>
  <c r="P237"/>
  <c r="BI235"/>
  <c r="BH235"/>
  <c r="BG235"/>
  <c r="BF235"/>
  <c r="T235"/>
  <c r="R235"/>
  <c r="P235"/>
  <c r="BI233"/>
  <c r="BH233"/>
  <c r="BG233"/>
  <c r="BF233"/>
  <c r="T233"/>
  <c r="R233"/>
  <c r="P233"/>
  <c r="BI232"/>
  <c r="BH232"/>
  <c r="BG232"/>
  <c r="BF232"/>
  <c r="T232"/>
  <c r="R232"/>
  <c r="P232"/>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P216" s="1"/>
  <c r="BI222"/>
  <c r="BH222"/>
  <c r="BG222"/>
  <c r="BF222"/>
  <c r="T222"/>
  <c r="R222"/>
  <c r="P222"/>
  <c r="BI220"/>
  <c r="BH220"/>
  <c r="BG220"/>
  <c r="BF220"/>
  <c r="T220"/>
  <c r="R220"/>
  <c r="P220"/>
  <c r="BI217"/>
  <c r="BH217"/>
  <c r="BG217"/>
  <c r="BF217"/>
  <c r="T217"/>
  <c r="T216" s="1"/>
  <c r="R217"/>
  <c r="R216" s="1"/>
  <c r="P217"/>
  <c r="BI212"/>
  <c r="BH212"/>
  <c r="BG212"/>
  <c r="BF212"/>
  <c r="T212"/>
  <c r="R212"/>
  <c r="P212"/>
  <c r="BI208"/>
  <c r="BH208"/>
  <c r="BG208"/>
  <c r="BF208"/>
  <c r="T208"/>
  <c r="R208"/>
  <c r="R207" s="1"/>
  <c r="P208"/>
  <c r="P207" s="1"/>
  <c r="BI203"/>
  <c r="BH203"/>
  <c r="BG203"/>
  <c r="BF203"/>
  <c r="T203"/>
  <c r="T202" s="1"/>
  <c r="R203"/>
  <c r="R202" s="1"/>
  <c r="P203"/>
  <c r="BI198"/>
  <c r="BH198"/>
  <c r="BG198"/>
  <c r="BF198"/>
  <c r="T198"/>
  <c r="R198"/>
  <c r="R197" s="1"/>
  <c r="P198"/>
  <c r="P197" s="1"/>
  <c r="BI193"/>
  <c r="BH193"/>
  <c r="BG193"/>
  <c r="BF193"/>
  <c r="T193"/>
  <c r="R193"/>
  <c r="P193"/>
  <c r="BI192"/>
  <c r="BH192"/>
  <c r="BG192"/>
  <c r="BF192"/>
  <c r="T192"/>
  <c r="R192"/>
  <c r="P192"/>
  <c r="BI188"/>
  <c r="BH188"/>
  <c r="BG188"/>
  <c r="BF188"/>
  <c r="T188"/>
  <c r="R188"/>
  <c r="P188"/>
  <c r="BI184"/>
  <c r="BH184"/>
  <c r="BG184"/>
  <c r="BF184"/>
  <c r="T184"/>
  <c r="R184"/>
  <c r="P184"/>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T131" s="1"/>
  <c r="R132"/>
  <c r="P132"/>
  <c r="P131" s="1"/>
  <c r="J126"/>
  <c r="J125"/>
  <c r="F125"/>
  <c r="F123"/>
  <c r="E121"/>
  <c r="J94"/>
  <c r="J93"/>
  <c r="F93"/>
  <c r="F91"/>
  <c r="E89"/>
  <c r="J20"/>
  <c r="E20"/>
  <c r="F94" s="1"/>
  <c r="J19"/>
  <c r="J14"/>
  <c r="J123" s="1"/>
  <c r="E7"/>
  <c r="E117" s="1"/>
  <c r="P479" i="16"/>
  <c r="T121"/>
  <c r="J37"/>
  <c r="J36"/>
  <c r="AY113" i="1"/>
  <c r="J35" i="16"/>
  <c r="AX113" i="1" s="1"/>
  <c r="BI480" i="16"/>
  <c r="BH480"/>
  <c r="BG480"/>
  <c r="BF480"/>
  <c r="T480"/>
  <c r="T479" s="1"/>
  <c r="R480"/>
  <c r="R479" s="1"/>
  <c r="P480"/>
  <c r="BI475"/>
  <c r="BH475"/>
  <c r="BG475"/>
  <c r="BF475"/>
  <c r="T475"/>
  <c r="R475"/>
  <c r="P475"/>
  <c r="BI471"/>
  <c r="BH471"/>
  <c r="BG471"/>
  <c r="BF471"/>
  <c r="T471"/>
  <c r="R471"/>
  <c r="P471"/>
  <c r="BI469"/>
  <c r="BH469"/>
  <c r="BG469"/>
  <c r="BF469"/>
  <c r="T469"/>
  <c r="R469"/>
  <c r="P469"/>
  <c r="BI464"/>
  <c r="BH464"/>
  <c r="BG464"/>
  <c r="BF464"/>
  <c r="T464"/>
  <c r="R464"/>
  <c r="P464"/>
  <c r="BI462"/>
  <c r="BH462"/>
  <c r="BG462"/>
  <c r="BF462"/>
  <c r="T462"/>
  <c r="R462"/>
  <c r="P462"/>
  <c r="BI455"/>
  <c r="BH455"/>
  <c r="BG455"/>
  <c r="BF455"/>
  <c r="T455"/>
  <c r="R455"/>
  <c r="P455"/>
  <c r="BI450"/>
  <c r="BH450"/>
  <c r="BG450"/>
  <c r="BF450"/>
  <c r="T450"/>
  <c r="R450"/>
  <c r="P450"/>
  <c r="BI445"/>
  <c r="BH445"/>
  <c r="BG445"/>
  <c r="BF445"/>
  <c r="T445"/>
  <c r="R445"/>
  <c r="P445"/>
  <c r="BI440"/>
  <c r="BH440"/>
  <c r="BG440"/>
  <c r="BF440"/>
  <c r="T440"/>
  <c r="R440"/>
  <c r="P440"/>
  <c r="BI435"/>
  <c r="BH435"/>
  <c r="BG435"/>
  <c r="BF435"/>
  <c r="T435"/>
  <c r="R435"/>
  <c r="P435"/>
  <c r="BI433"/>
  <c r="BH433"/>
  <c r="BG433"/>
  <c r="BF433"/>
  <c r="T433"/>
  <c r="R433"/>
  <c r="P433"/>
  <c r="BI428"/>
  <c r="BH428"/>
  <c r="BG428"/>
  <c r="BF428"/>
  <c r="T428"/>
  <c r="R428"/>
  <c r="P428"/>
  <c r="BI425"/>
  <c r="BH425"/>
  <c r="BG425"/>
  <c r="BF425"/>
  <c r="T425"/>
  <c r="R425"/>
  <c r="P425"/>
  <c r="BI422"/>
  <c r="BH422"/>
  <c r="BG422"/>
  <c r="BF422"/>
  <c r="T422"/>
  <c r="R422"/>
  <c r="P422"/>
  <c r="BI420"/>
  <c r="BH420"/>
  <c r="BG420"/>
  <c r="BF420"/>
  <c r="T420"/>
  <c r="R420"/>
  <c r="P420"/>
  <c r="BI415"/>
  <c r="BH415"/>
  <c r="BG415"/>
  <c r="BF415"/>
  <c r="T415"/>
  <c r="R415"/>
  <c r="P415"/>
  <c r="BI414"/>
  <c r="BH414"/>
  <c r="BG414"/>
  <c r="BF414"/>
  <c r="T414"/>
  <c r="R414"/>
  <c r="P414"/>
  <c r="BI409"/>
  <c r="BH409"/>
  <c r="BG409"/>
  <c r="BF409"/>
  <c r="T409"/>
  <c r="R409"/>
  <c r="P409"/>
  <c r="BI398"/>
  <c r="BH398"/>
  <c r="BG398"/>
  <c r="BF398"/>
  <c r="T398"/>
  <c r="R398"/>
  <c r="P398"/>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0"/>
  <c r="BH380"/>
  <c r="BG380"/>
  <c r="BF380"/>
  <c r="T380"/>
  <c r="R380"/>
  <c r="P380"/>
  <c r="BI375"/>
  <c r="BH375"/>
  <c r="BG375"/>
  <c r="BF375"/>
  <c r="T375"/>
  <c r="R375"/>
  <c r="P375"/>
  <c r="BI373"/>
  <c r="BH373"/>
  <c r="BG373"/>
  <c r="BF373"/>
  <c r="T373"/>
  <c r="R373"/>
  <c r="P373"/>
  <c r="BI368"/>
  <c r="BH368"/>
  <c r="BG368"/>
  <c r="BF368"/>
  <c r="T368"/>
  <c r="R368"/>
  <c r="P368"/>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5"/>
  <c r="BH335"/>
  <c r="BG335"/>
  <c r="BF335"/>
  <c r="T335"/>
  <c r="R335"/>
  <c r="P335"/>
  <c r="BI331"/>
  <c r="BH331"/>
  <c r="BG331"/>
  <c r="BF331"/>
  <c r="T331"/>
  <c r="R331"/>
  <c r="P331"/>
  <c r="BI327"/>
  <c r="BH327"/>
  <c r="BG327"/>
  <c r="BF327"/>
  <c r="T327"/>
  <c r="R327"/>
  <c r="P327"/>
  <c r="BI323"/>
  <c r="BH323"/>
  <c r="BG323"/>
  <c r="BF323"/>
  <c r="T323"/>
  <c r="R323"/>
  <c r="P323"/>
  <c r="BI319"/>
  <c r="BH319"/>
  <c r="BG319"/>
  <c r="BF319"/>
  <c r="T319"/>
  <c r="R319"/>
  <c r="P319"/>
  <c r="BI315"/>
  <c r="BH315"/>
  <c r="BG315"/>
  <c r="BF315"/>
  <c r="T315"/>
  <c r="R315"/>
  <c r="P315"/>
  <c r="BI310"/>
  <c r="BH310"/>
  <c r="BG310"/>
  <c r="BF310"/>
  <c r="T310"/>
  <c r="R310"/>
  <c r="P310"/>
  <c r="BI305"/>
  <c r="BH305"/>
  <c r="BG305"/>
  <c r="BF305"/>
  <c r="T305"/>
  <c r="R305"/>
  <c r="P305"/>
  <c r="BI300"/>
  <c r="BH300"/>
  <c r="BG300"/>
  <c r="BF300"/>
  <c r="T300"/>
  <c r="R300"/>
  <c r="P300"/>
  <c r="BI295"/>
  <c r="BH295"/>
  <c r="BG295"/>
  <c r="BF295"/>
  <c r="T295"/>
  <c r="R295"/>
  <c r="P295"/>
  <c r="BI290"/>
  <c r="BH290"/>
  <c r="BG290"/>
  <c r="BF290"/>
  <c r="T290"/>
  <c r="R290"/>
  <c r="P290"/>
  <c r="BI285"/>
  <c r="BH285"/>
  <c r="BG285"/>
  <c r="BF285"/>
  <c r="T285"/>
  <c r="R285"/>
  <c r="P285"/>
  <c r="BI280"/>
  <c r="BH280"/>
  <c r="BG280"/>
  <c r="BF280"/>
  <c r="T280"/>
  <c r="R280"/>
  <c r="P280"/>
  <c r="BI275"/>
  <c r="BH275"/>
  <c r="BG275"/>
  <c r="BF275"/>
  <c r="T275"/>
  <c r="R275"/>
  <c r="P275"/>
  <c r="BI270"/>
  <c r="BH270"/>
  <c r="BG270"/>
  <c r="BF270"/>
  <c r="T270"/>
  <c r="R270"/>
  <c r="P270"/>
  <c r="BI262"/>
  <c r="BH262"/>
  <c r="BG262"/>
  <c r="BF262"/>
  <c r="T262"/>
  <c r="R262"/>
  <c r="P262"/>
  <c r="BI255"/>
  <c r="BH255"/>
  <c r="BG255"/>
  <c r="BF255"/>
  <c r="T255"/>
  <c r="R255"/>
  <c r="P255"/>
  <c r="BI247"/>
  <c r="BH247"/>
  <c r="BG247"/>
  <c r="BF247"/>
  <c r="T247"/>
  <c r="R247"/>
  <c r="P247"/>
  <c r="BI239"/>
  <c r="BH239"/>
  <c r="BG239"/>
  <c r="BF239"/>
  <c r="T239"/>
  <c r="R239"/>
  <c r="P239"/>
  <c r="BI231"/>
  <c r="BH231"/>
  <c r="BG231"/>
  <c r="BF231"/>
  <c r="T231"/>
  <c r="R231"/>
  <c r="P231"/>
  <c r="BI223"/>
  <c r="BH223"/>
  <c r="BG223"/>
  <c r="BF223"/>
  <c r="T223"/>
  <c r="R223"/>
  <c r="P223"/>
  <c r="BI215"/>
  <c r="BH215"/>
  <c r="BG215"/>
  <c r="BF215"/>
  <c r="T215"/>
  <c r="R215"/>
  <c r="P215"/>
  <c r="BI206"/>
  <c r="BH206"/>
  <c r="BG206"/>
  <c r="BF206"/>
  <c r="T206"/>
  <c r="R206"/>
  <c r="P206"/>
  <c r="BI197"/>
  <c r="BH197"/>
  <c r="BG197"/>
  <c r="BF197"/>
  <c r="T197"/>
  <c r="R197"/>
  <c r="P197"/>
  <c r="BI188"/>
  <c r="BH188"/>
  <c r="BG188"/>
  <c r="BF188"/>
  <c r="T188"/>
  <c r="R188"/>
  <c r="P188"/>
  <c r="BI179"/>
  <c r="BH179"/>
  <c r="BG179"/>
  <c r="BF179"/>
  <c r="T179"/>
  <c r="R179"/>
  <c r="P179"/>
  <c r="BI170"/>
  <c r="BH170"/>
  <c r="BG170"/>
  <c r="BF170"/>
  <c r="T170"/>
  <c r="R170"/>
  <c r="P170"/>
  <c r="BI161"/>
  <c r="BH161"/>
  <c r="BG161"/>
  <c r="BF161"/>
  <c r="T161"/>
  <c r="R161"/>
  <c r="P161"/>
  <c r="BI152"/>
  <c r="BH152"/>
  <c r="BG152"/>
  <c r="BF152"/>
  <c r="T152"/>
  <c r="R152"/>
  <c r="P152"/>
  <c r="BI143"/>
  <c r="BH143"/>
  <c r="BG143"/>
  <c r="BF143"/>
  <c r="T143"/>
  <c r="R143"/>
  <c r="P143"/>
  <c r="BI137"/>
  <c r="BH137"/>
  <c r="BG137"/>
  <c r="BF137"/>
  <c r="T137"/>
  <c r="R137"/>
  <c r="P137"/>
  <c r="BI129"/>
  <c r="BH129"/>
  <c r="BG129"/>
  <c r="BF129"/>
  <c r="T129"/>
  <c r="R129"/>
  <c r="P129"/>
  <c r="BI124"/>
  <c r="BH124"/>
  <c r="BG124"/>
  <c r="BF124"/>
  <c r="T124"/>
  <c r="R124"/>
  <c r="P124"/>
  <c r="P121" s="1"/>
  <c r="P120" s="1"/>
  <c r="P119" s="1"/>
  <c r="AU113" i="1" s="1"/>
  <c r="BI122" i="16"/>
  <c r="BH122"/>
  <c r="BG122"/>
  <c r="BF122"/>
  <c r="T122"/>
  <c r="R122"/>
  <c r="P122"/>
  <c r="J115"/>
  <c r="F115"/>
  <c r="F113"/>
  <c r="E111"/>
  <c r="J91"/>
  <c r="F91"/>
  <c r="F89"/>
  <c r="E87"/>
  <c r="J24"/>
  <c r="E24"/>
  <c r="J116" s="1"/>
  <c r="J23"/>
  <c r="J18"/>
  <c r="E18"/>
  <c r="F92" s="1"/>
  <c r="J17"/>
  <c r="J12"/>
  <c r="J89" s="1"/>
  <c r="E7"/>
  <c r="E109"/>
  <c r="T169" i="15"/>
  <c r="P166"/>
  <c r="J39"/>
  <c r="J38"/>
  <c r="AY112" i="1"/>
  <c r="J37" i="15"/>
  <c r="AX112" i="1"/>
  <c r="BI173" i="15"/>
  <c r="BH173"/>
  <c r="BG173"/>
  <c r="BF173"/>
  <c r="T173"/>
  <c r="R173"/>
  <c r="P173"/>
  <c r="BI170"/>
  <c r="BH170"/>
  <c r="BG170"/>
  <c r="BF170"/>
  <c r="T170"/>
  <c r="R170"/>
  <c r="R169" s="1"/>
  <c r="P170"/>
  <c r="P169" s="1"/>
  <c r="BI167"/>
  <c r="BH167"/>
  <c r="BG167"/>
  <c r="BF167"/>
  <c r="T167"/>
  <c r="T166" s="1"/>
  <c r="R167"/>
  <c r="R166" s="1"/>
  <c r="P167"/>
  <c r="BI165"/>
  <c r="BH165"/>
  <c r="BG165"/>
  <c r="BF165"/>
  <c r="T165"/>
  <c r="R165"/>
  <c r="P165"/>
  <c r="BI164"/>
  <c r="BH164"/>
  <c r="BG164"/>
  <c r="BF164"/>
  <c r="T164"/>
  <c r="R164"/>
  <c r="P164"/>
  <c r="BI160"/>
  <c r="BH160"/>
  <c r="BG160"/>
  <c r="BF160"/>
  <c r="T160"/>
  <c r="T154" s="1"/>
  <c r="R160"/>
  <c r="P160"/>
  <c r="BI159"/>
  <c r="BH159"/>
  <c r="BG159"/>
  <c r="BF159"/>
  <c r="T159"/>
  <c r="R159"/>
  <c r="P159"/>
  <c r="BI158"/>
  <c r="BH158"/>
  <c r="BG158"/>
  <c r="BF158"/>
  <c r="T158"/>
  <c r="R158"/>
  <c r="P158"/>
  <c r="BI155"/>
  <c r="BH155"/>
  <c r="BG155"/>
  <c r="BF155"/>
  <c r="T155"/>
  <c r="R155"/>
  <c r="P155"/>
  <c r="P154" s="1"/>
  <c r="BI150"/>
  <c r="BH150"/>
  <c r="BG150"/>
  <c r="BF150"/>
  <c r="T150"/>
  <c r="R150"/>
  <c r="P150"/>
  <c r="BI149"/>
  <c r="BH149"/>
  <c r="BG149"/>
  <c r="BF149"/>
  <c r="T149"/>
  <c r="R149"/>
  <c r="P149"/>
  <c r="BI145"/>
  <c r="BH145"/>
  <c r="BG145"/>
  <c r="BF145"/>
  <c r="T145"/>
  <c r="R145"/>
  <c r="P145"/>
  <c r="BI141"/>
  <c r="BH141"/>
  <c r="BG141"/>
  <c r="BF141"/>
  <c r="T141"/>
  <c r="R141"/>
  <c r="P141"/>
  <c r="BI140"/>
  <c r="BH140"/>
  <c r="BG140"/>
  <c r="BF140"/>
  <c r="T140"/>
  <c r="R140"/>
  <c r="P140"/>
  <c r="BI136"/>
  <c r="BH136"/>
  <c r="BG136"/>
  <c r="BF136"/>
  <c r="T136"/>
  <c r="R136"/>
  <c r="P136"/>
  <c r="BI132"/>
  <c r="BH132"/>
  <c r="BG132"/>
  <c r="BF132"/>
  <c r="T132"/>
  <c r="R132"/>
  <c r="P132"/>
  <c r="BI128"/>
  <c r="BH128"/>
  <c r="BG128"/>
  <c r="BF128"/>
  <c r="T128"/>
  <c r="T127" s="1"/>
  <c r="R128"/>
  <c r="P128"/>
  <c r="P127" s="1"/>
  <c r="J122"/>
  <c r="J121"/>
  <c r="F121"/>
  <c r="F119"/>
  <c r="E117"/>
  <c r="J94"/>
  <c r="J93"/>
  <c r="F93"/>
  <c r="F91"/>
  <c r="E89"/>
  <c r="J20"/>
  <c r="E20"/>
  <c r="F122" s="1"/>
  <c r="J19"/>
  <c r="J14"/>
  <c r="J119" s="1"/>
  <c r="E7"/>
  <c r="E113" s="1"/>
  <c r="P203" i="14"/>
  <c r="T198"/>
  <c r="P192"/>
  <c r="T174"/>
  <c r="J39"/>
  <c r="J38"/>
  <c r="AY111" i="1"/>
  <c r="J37" i="14"/>
  <c r="AX111" i="1"/>
  <c r="BI207" i="14"/>
  <c r="BH207"/>
  <c r="BG207"/>
  <c r="BF207"/>
  <c r="T207"/>
  <c r="R207"/>
  <c r="P207"/>
  <c r="BI204"/>
  <c r="BH204"/>
  <c r="BG204"/>
  <c r="BF204"/>
  <c r="T204"/>
  <c r="T203" s="1"/>
  <c r="R204"/>
  <c r="R203" s="1"/>
  <c r="P204"/>
  <c r="BI199"/>
  <c r="BH199"/>
  <c r="BG199"/>
  <c r="BF199"/>
  <c r="T199"/>
  <c r="R199"/>
  <c r="R198" s="1"/>
  <c r="P199"/>
  <c r="P198" s="1"/>
  <c r="BI197"/>
  <c r="BH197"/>
  <c r="BG197"/>
  <c r="BF197"/>
  <c r="T197"/>
  <c r="R197"/>
  <c r="P197"/>
  <c r="BI193"/>
  <c r="BH193"/>
  <c r="BG193"/>
  <c r="BF193"/>
  <c r="T193"/>
  <c r="T192" s="1"/>
  <c r="R193"/>
  <c r="R192" s="1"/>
  <c r="P193"/>
  <c r="BI188"/>
  <c r="BH188"/>
  <c r="BG188"/>
  <c r="BF188"/>
  <c r="T188"/>
  <c r="R188"/>
  <c r="P188"/>
  <c r="BI184"/>
  <c r="BH184"/>
  <c r="BG184"/>
  <c r="BF184"/>
  <c r="T184"/>
  <c r="R184"/>
  <c r="P184"/>
  <c r="BI180"/>
  <c r="BH180"/>
  <c r="BG180"/>
  <c r="BF180"/>
  <c r="T180"/>
  <c r="R180"/>
  <c r="P180"/>
  <c r="BI179"/>
  <c r="BH179"/>
  <c r="BG179"/>
  <c r="BF179"/>
  <c r="T179"/>
  <c r="R179"/>
  <c r="P179"/>
  <c r="BI175"/>
  <c r="BH175"/>
  <c r="BG175"/>
  <c r="BF175"/>
  <c r="T175"/>
  <c r="R175"/>
  <c r="R174" s="1"/>
  <c r="P175"/>
  <c r="P174" s="1"/>
  <c r="BI170"/>
  <c r="BH170"/>
  <c r="BG170"/>
  <c r="BF170"/>
  <c r="T170"/>
  <c r="R170"/>
  <c r="P170"/>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T128" s="1"/>
  <c r="R129"/>
  <c r="R128" s="1"/>
  <c r="R127" s="1"/>
  <c r="R126" s="1"/>
  <c r="P129"/>
  <c r="J123"/>
  <c r="J122"/>
  <c r="F122"/>
  <c r="F120"/>
  <c r="E118"/>
  <c r="J94"/>
  <c r="J93"/>
  <c r="F93"/>
  <c r="F91"/>
  <c r="E89"/>
  <c r="J20"/>
  <c r="E20"/>
  <c r="F123" s="1"/>
  <c r="J19"/>
  <c r="J14"/>
  <c r="J91" s="1"/>
  <c r="E7"/>
  <c r="E114" s="1"/>
  <c r="J39" i="13"/>
  <c r="J38"/>
  <c r="AY109" i="1"/>
  <c r="J37" i="13"/>
  <c r="AX109" i="1"/>
  <c r="BI854" i="13"/>
  <c r="BH854"/>
  <c r="BG854"/>
  <c r="BF854"/>
  <c r="T854"/>
  <c r="R854"/>
  <c r="P854"/>
  <c r="BI851"/>
  <c r="BH851"/>
  <c r="BG851"/>
  <c r="BF851"/>
  <c r="T851"/>
  <c r="T850" s="1"/>
  <c r="R851"/>
  <c r="R850" s="1"/>
  <c r="P851"/>
  <c r="P850" s="1"/>
  <c r="BI847"/>
  <c r="BH847"/>
  <c r="BG847"/>
  <c r="BF847"/>
  <c r="T847"/>
  <c r="R847"/>
  <c r="R834" s="1"/>
  <c r="P847"/>
  <c r="BI841"/>
  <c r="BH841"/>
  <c r="BG841"/>
  <c r="BF841"/>
  <c r="T841"/>
  <c r="R841"/>
  <c r="P841"/>
  <c r="BI838"/>
  <c r="BH838"/>
  <c r="BG838"/>
  <c r="BF838"/>
  <c r="T838"/>
  <c r="R838"/>
  <c r="P838"/>
  <c r="BI835"/>
  <c r="BH835"/>
  <c r="BG835"/>
  <c r="BF835"/>
  <c r="T835"/>
  <c r="T834" s="1"/>
  <c r="R835"/>
  <c r="P835"/>
  <c r="BI827"/>
  <c r="BH827"/>
  <c r="BG827"/>
  <c r="BF827"/>
  <c r="T827"/>
  <c r="R827"/>
  <c r="P827"/>
  <c r="BI821"/>
  <c r="BH821"/>
  <c r="BG821"/>
  <c r="BF821"/>
  <c r="T821"/>
  <c r="R821"/>
  <c r="P821"/>
  <c r="BI820"/>
  <c r="BH820"/>
  <c r="BG820"/>
  <c r="BF820"/>
  <c r="T820"/>
  <c r="R820"/>
  <c r="P820"/>
  <c r="BI817"/>
  <c r="BH817"/>
  <c r="BG817"/>
  <c r="BF817"/>
  <c r="T817"/>
  <c r="R817"/>
  <c r="P817"/>
  <c r="BI810"/>
  <c r="BH810"/>
  <c r="BG810"/>
  <c r="BF810"/>
  <c r="T810"/>
  <c r="R810"/>
  <c r="P810"/>
  <c r="BI804"/>
  <c r="BH804"/>
  <c r="BG804"/>
  <c r="BF804"/>
  <c r="T804"/>
  <c r="R804"/>
  <c r="P804"/>
  <c r="BI785"/>
  <c r="BH785"/>
  <c r="BG785"/>
  <c r="BF785"/>
  <c r="T785"/>
  <c r="R785"/>
  <c r="P785"/>
  <c r="BI779"/>
  <c r="BH779"/>
  <c r="BG779"/>
  <c r="BF779"/>
  <c r="T779"/>
  <c r="R779"/>
  <c r="P779"/>
  <c r="BI771"/>
  <c r="BH771"/>
  <c r="BG771"/>
  <c r="BF771"/>
  <c r="T771"/>
  <c r="R771"/>
  <c r="P771"/>
  <c r="BI763"/>
  <c r="BH763"/>
  <c r="BG763"/>
  <c r="BF763"/>
  <c r="T763"/>
  <c r="R763"/>
  <c r="P763"/>
  <c r="BI760"/>
  <c r="BH760"/>
  <c r="BG760"/>
  <c r="BF760"/>
  <c r="T760"/>
  <c r="R760"/>
  <c r="P760"/>
  <c r="BI746"/>
  <c r="BH746"/>
  <c r="BG746"/>
  <c r="BF746"/>
  <c r="T746"/>
  <c r="R746"/>
  <c r="P746"/>
  <c r="BI744"/>
  <c r="BH744"/>
  <c r="BG744"/>
  <c r="BF744"/>
  <c r="T744"/>
  <c r="R744"/>
  <c r="P744"/>
  <c r="BI738"/>
  <c r="BH738"/>
  <c r="BG738"/>
  <c r="BF738"/>
  <c r="T738"/>
  <c r="R738"/>
  <c r="P738"/>
  <c r="P737" s="1"/>
  <c r="BI734"/>
  <c r="BH734"/>
  <c r="BG734"/>
  <c r="BF734"/>
  <c r="T734"/>
  <c r="R734"/>
  <c r="P734"/>
  <c r="BI731"/>
  <c r="BH731"/>
  <c r="BG731"/>
  <c r="BF731"/>
  <c r="T731"/>
  <c r="R731"/>
  <c r="P731"/>
  <c r="BI728"/>
  <c r="BH728"/>
  <c r="BG728"/>
  <c r="BF728"/>
  <c r="T728"/>
  <c r="R728"/>
  <c r="P728"/>
  <c r="BI723"/>
  <c r="BH723"/>
  <c r="BG723"/>
  <c r="BF723"/>
  <c r="T723"/>
  <c r="R723"/>
  <c r="P723"/>
  <c r="BI718"/>
  <c r="BH718"/>
  <c r="BG718"/>
  <c r="BF718"/>
  <c r="T718"/>
  <c r="R718"/>
  <c r="P718"/>
  <c r="BI713"/>
  <c r="BH713"/>
  <c r="BG713"/>
  <c r="BF713"/>
  <c r="T713"/>
  <c r="R713"/>
  <c r="P713"/>
  <c r="BI706"/>
  <c r="BH706"/>
  <c r="BG706"/>
  <c r="BF706"/>
  <c r="T706"/>
  <c r="R706"/>
  <c r="P706"/>
  <c r="BI701"/>
  <c r="BH701"/>
  <c r="BG701"/>
  <c r="BF701"/>
  <c r="T701"/>
  <c r="R701"/>
  <c r="P701"/>
  <c r="BI695"/>
  <c r="BH695"/>
  <c r="BG695"/>
  <c r="BF695"/>
  <c r="T695"/>
  <c r="R695"/>
  <c r="P695"/>
  <c r="BI686"/>
  <c r="BH686"/>
  <c r="BG686"/>
  <c r="BF686"/>
  <c r="T686"/>
  <c r="R686"/>
  <c r="P686"/>
  <c r="BI681"/>
  <c r="BH681"/>
  <c r="BG681"/>
  <c r="BF681"/>
  <c r="T681"/>
  <c r="R681"/>
  <c r="P681"/>
  <c r="BI675"/>
  <c r="BH675"/>
  <c r="BG675"/>
  <c r="BF675"/>
  <c r="T675"/>
  <c r="R675"/>
  <c r="P675"/>
  <c r="BI669"/>
  <c r="BH669"/>
  <c r="BG669"/>
  <c r="BF669"/>
  <c r="T669"/>
  <c r="R669"/>
  <c r="P669"/>
  <c r="BI660"/>
  <c r="BH660"/>
  <c r="BG660"/>
  <c r="BF660"/>
  <c r="T660"/>
  <c r="R660"/>
  <c r="P660"/>
  <c r="BI654"/>
  <c r="BH654"/>
  <c r="BG654"/>
  <c r="BF654"/>
  <c r="T654"/>
  <c r="R654"/>
  <c r="R631" s="1"/>
  <c r="P654"/>
  <c r="BI645"/>
  <c r="BH645"/>
  <c r="BG645"/>
  <c r="BF645"/>
  <c r="T645"/>
  <c r="R645"/>
  <c r="P645"/>
  <c r="BI640"/>
  <c r="BH640"/>
  <c r="BG640"/>
  <c r="BF640"/>
  <c r="T640"/>
  <c r="R640"/>
  <c r="P640"/>
  <c r="BI632"/>
  <c r="BH632"/>
  <c r="BG632"/>
  <c r="BF632"/>
  <c r="T632"/>
  <c r="T631" s="1"/>
  <c r="R632"/>
  <c r="P632"/>
  <c r="BI627"/>
  <c r="BH627"/>
  <c r="BG627"/>
  <c r="BF627"/>
  <c r="T627"/>
  <c r="T626" s="1"/>
  <c r="R627"/>
  <c r="R626" s="1"/>
  <c r="P627"/>
  <c r="P626" s="1"/>
  <c r="BI620"/>
  <c r="BH620"/>
  <c r="BG620"/>
  <c r="BF620"/>
  <c r="T620"/>
  <c r="R620"/>
  <c r="P620"/>
  <c r="BI611"/>
  <c r="BH611"/>
  <c r="BG611"/>
  <c r="BF611"/>
  <c r="T611"/>
  <c r="R611"/>
  <c r="P611"/>
  <c r="BI603"/>
  <c r="BH603"/>
  <c r="BG603"/>
  <c r="BF603"/>
  <c r="T603"/>
  <c r="R603"/>
  <c r="P603"/>
  <c r="BI596"/>
  <c r="BH596"/>
  <c r="BG596"/>
  <c r="BF596"/>
  <c r="T596"/>
  <c r="R596"/>
  <c r="P596"/>
  <c r="BI593"/>
  <c r="BH593"/>
  <c r="BG593"/>
  <c r="BF593"/>
  <c r="T593"/>
  <c r="R593"/>
  <c r="P593"/>
  <c r="BI587"/>
  <c r="BH587"/>
  <c r="BG587"/>
  <c r="BF587"/>
  <c r="T587"/>
  <c r="R587"/>
  <c r="P587"/>
  <c r="BI580"/>
  <c r="BH580"/>
  <c r="BG580"/>
  <c r="BF580"/>
  <c r="T580"/>
  <c r="R580"/>
  <c r="P580"/>
  <c r="BI574"/>
  <c r="BH574"/>
  <c r="BG574"/>
  <c r="BF574"/>
  <c r="T574"/>
  <c r="R574"/>
  <c r="R568" s="1"/>
  <c r="P574"/>
  <c r="BI569"/>
  <c r="BH569"/>
  <c r="BG569"/>
  <c r="BF569"/>
  <c r="T569"/>
  <c r="R569"/>
  <c r="P569"/>
  <c r="P568" s="1"/>
  <c r="BI554"/>
  <c r="BH554"/>
  <c r="BG554"/>
  <c r="BF554"/>
  <c r="T554"/>
  <c r="R554"/>
  <c r="P554"/>
  <c r="BI542"/>
  <c r="BH542"/>
  <c r="BG542"/>
  <c r="BF542"/>
  <c r="T542"/>
  <c r="R542"/>
  <c r="P542"/>
  <c r="BI533"/>
  <c r="BH533"/>
  <c r="BG533"/>
  <c r="BF533"/>
  <c r="T533"/>
  <c r="R533"/>
  <c r="P533"/>
  <c r="BI527"/>
  <c r="BH527"/>
  <c r="BG527"/>
  <c r="BF527"/>
  <c r="T527"/>
  <c r="R527"/>
  <c r="P527"/>
  <c r="BI521"/>
  <c r="BH521"/>
  <c r="BG521"/>
  <c r="BF521"/>
  <c r="T521"/>
  <c r="R521"/>
  <c r="P521"/>
  <c r="BI515"/>
  <c r="BH515"/>
  <c r="BG515"/>
  <c r="BF515"/>
  <c r="T515"/>
  <c r="R515"/>
  <c r="P515"/>
  <c r="BI509"/>
  <c r="BH509"/>
  <c r="BG509"/>
  <c r="BF509"/>
  <c r="T509"/>
  <c r="R509"/>
  <c r="P509"/>
  <c r="BI502"/>
  <c r="BH502"/>
  <c r="BG502"/>
  <c r="BF502"/>
  <c r="T502"/>
  <c r="R502"/>
  <c r="P502"/>
  <c r="BI489"/>
  <c r="BH489"/>
  <c r="BG489"/>
  <c r="BF489"/>
  <c r="T489"/>
  <c r="R489"/>
  <c r="P489"/>
  <c r="BI483"/>
  <c r="BH483"/>
  <c r="BG483"/>
  <c r="BF483"/>
  <c r="T483"/>
  <c r="R483"/>
  <c r="P483"/>
  <c r="BI480"/>
  <c r="BH480"/>
  <c r="BG480"/>
  <c r="BF480"/>
  <c r="T480"/>
  <c r="R480"/>
  <c r="P480"/>
  <c r="BI474"/>
  <c r="BH474"/>
  <c r="BG474"/>
  <c r="BF474"/>
  <c r="T474"/>
  <c r="R474"/>
  <c r="P474"/>
  <c r="BI471"/>
  <c r="BH471"/>
  <c r="BG471"/>
  <c r="BF471"/>
  <c r="T471"/>
  <c r="R471"/>
  <c r="P471"/>
  <c r="BI466"/>
  <c r="BH466"/>
  <c r="BG466"/>
  <c r="BF466"/>
  <c r="T466"/>
  <c r="R466"/>
  <c r="P466"/>
  <c r="BI461"/>
  <c r="BH461"/>
  <c r="BG461"/>
  <c r="BF461"/>
  <c r="T461"/>
  <c r="R461"/>
  <c r="P461"/>
  <c r="BI457"/>
  <c r="BH457"/>
  <c r="BG457"/>
  <c r="BF457"/>
  <c r="T457"/>
  <c r="R457"/>
  <c r="P457"/>
  <c r="BI451"/>
  <c r="BH451"/>
  <c r="BG451"/>
  <c r="BF451"/>
  <c r="T451"/>
  <c r="R451"/>
  <c r="P451"/>
  <c r="BI446"/>
  <c r="BH446"/>
  <c r="BG446"/>
  <c r="BF446"/>
  <c r="T446"/>
  <c r="R446"/>
  <c r="P446"/>
  <c r="BI440"/>
  <c r="BH440"/>
  <c r="BG440"/>
  <c r="BF440"/>
  <c r="T440"/>
  <c r="R440"/>
  <c r="P440"/>
  <c r="BI421"/>
  <c r="BH421"/>
  <c r="BG421"/>
  <c r="BF421"/>
  <c r="T421"/>
  <c r="R421"/>
  <c r="P421"/>
  <c r="BI416"/>
  <c r="BH416"/>
  <c r="BG416"/>
  <c r="BF416"/>
  <c r="T416"/>
  <c r="R416"/>
  <c r="P416"/>
  <c r="BI410"/>
  <c r="BH410"/>
  <c r="BG410"/>
  <c r="BF410"/>
  <c r="T410"/>
  <c r="T409" s="1"/>
  <c r="R410"/>
  <c r="P410"/>
  <c r="BI406"/>
  <c r="BH406"/>
  <c r="BG406"/>
  <c r="BF406"/>
  <c r="T406"/>
  <c r="R406"/>
  <c r="P406"/>
  <c r="BI400"/>
  <c r="BH400"/>
  <c r="BG400"/>
  <c r="BF400"/>
  <c r="T400"/>
  <c r="R400"/>
  <c r="P400"/>
  <c r="BI381"/>
  <c r="BH381"/>
  <c r="BG381"/>
  <c r="BF381"/>
  <c r="T381"/>
  <c r="R381"/>
  <c r="P381"/>
  <c r="BI376"/>
  <c r="BH376"/>
  <c r="BG376"/>
  <c r="BF376"/>
  <c r="T376"/>
  <c r="R376"/>
  <c r="P376"/>
  <c r="BI366"/>
  <c r="BH366"/>
  <c r="BG366"/>
  <c r="BF366"/>
  <c r="T366"/>
  <c r="R366"/>
  <c r="P366"/>
  <c r="BI358"/>
  <c r="BH358"/>
  <c r="BG358"/>
  <c r="BF358"/>
  <c r="T358"/>
  <c r="R358"/>
  <c r="P358"/>
  <c r="BI352"/>
  <c r="BH352"/>
  <c r="BG352"/>
  <c r="BF352"/>
  <c r="T352"/>
  <c r="R352"/>
  <c r="P352"/>
  <c r="BI344"/>
  <c r="BH344"/>
  <c r="BG344"/>
  <c r="BF344"/>
  <c r="T344"/>
  <c r="R344"/>
  <c r="P344"/>
  <c r="BI338"/>
  <c r="BH338"/>
  <c r="BG338"/>
  <c r="BF338"/>
  <c r="T338"/>
  <c r="R338"/>
  <c r="R324" s="1"/>
  <c r="P338"/>
  <c r="BI332"/>
  <c r="BH332"/>
  <c r="BG332"/>
  <c r="BF332"/>
  <c r="T332"/>
  <c r="R332"/>
  <c r="P332"/>
  <c r="BI325"/>
  <c r="BH325"/>
  <c r="BG325"/>
  <c r="BF325"/>
  <c r="T325"/>
  <c r="R325"/>
  <c r="P325"/>
  <c r="BI311"/>
  <c r="BH311"/>
  <c r="BG311"/>
  <c r="BF311"/>
  <c r="T311"/>
  <c r="R311"/>
  <c r="P311"/>
  <c r="BI306"/>
  <c r="BH306"/>
  <c r="BG306"/>
  <c r="BF306"/>
  <c r="T306"/>
  <c r="R306"/>
  <c r="P306"/>
  <c r="BI297"/>
  <c r="BH297"/>
  <c r="BG297"/>
  <c r="BF297"/>
  <c r="T297"/>
  <c r="R297"/>
  <c r="P297"/>
  <c r="BI289"/>
  <c r="BH289"/>
  <c r="BG289"/>
  <c r="BF289"/>
  <c r="T289"/>
  <c r="R289"/>
  <c r="P289"/>
  <c r="BI283"/>
  <c r="BH283"/>
  <c r="BG283"/>
  <c r="BF283"/>
  <c r="T283"/>
  <c r="R283"/>
  <c r="P283"/>
  <c r="BI278"/>
  <c r="BH278"/>
  <c r="BG278"/>
  <c r="BF278"/>
  <c r="T278"/>
  <c r="R278"/>
  <c r="R277" s="1"/>
  <c r="P278"/>
  <c r="BI273"/>
  <c r="BH273"/>
  <c r="BG273"/>
  <c r="BF273"/>
  <c r="T273"/>
  <c r="R273"/>
  <c r="P273"/>
  <c r="BI266"/>
  <c r="BH266"/>
  <c r="BG266"/>
  <c r="BF266"/>
  <c r="T266"/>
  <c r="R266"/>
  <c r="P266"/>
  <c r="BI260"/>
  <c r="BH260"/>
  <c r="BG260"/>
  <c r="BF260"/>
  <c r="T260"/>
  <c r="R260"/>
  <c r="P260"/>
  <c r="BI255"/>
  <c r="BH255"/>
  <c r="BG255"/>
  <c r="BF255"/>
  <c r="T255"/>
  <c r="R255"/>
  <c r="P255"/>
  <c r="BI251"/>
  <c r="BH251"/>
  <c r="BG251"/>
  <c r="BF251"/>
  <c r="T251"/>
  <c r="R251"/>
  <c r="P251"/>
  <c r="BI246"/>
  <c r="BH246"/>
  <c r="BG246"/>
  <c r="BF246"/>
  <c r="T246"/>
  <c r="R246"/>
  <c r="P246"/>
  <c r="BI236"/>
  <c r="BH236"/>
  <c r="BG236"/>
  <c r="BF236"/>
  <c r="T236"/>
  <c r="R236"/>
  <c r="P236"/>
  <c r="BI231"/>
  <c r="BH231"/>
  <c r="BG231"/>
  <c r="BF231"/>
  <c r="T231"/>
  <c r="R231"/>
  <c r="P231"/>
  <c r="BI221"/>
  <c r="BH221"/>
  <c r="BG221"/>
  <c r="BF221"/>
  <c r="T221"/>
  <c r="R221"/>
  <c r="P221"/>
  <c r="BI217"/>
  <c r="BH217"/>
  <c r="BG217"/>
  <c r="BF217"/>
  <c r="T217"/>
  <c r="R217"/>
  <c r="P217"/>
  <c r="BI208"/>
  <c r="BH208"/>
  <c r="BG208"/>
  <c r="BF208"/>
  <c r="T208"/>
  <c r="R208"/>
  <c r="P208"/>
  <c r="BI199"/>
  <c r="BH199"/>
  <c r="BG199"/>
  <c r="BF199"/>
  <c r="T199"/>
  <c r="R199"/>
  <c r="P199"/>
  <c r="BI193"/>
  <c r="BH193"/>
  <c r="BG193"/>
  <c r="BF193"/>
  <c r="T193"/>
  <c r="R193"/>
  <c r="P193"/>
  <c r="BI180"/>
  <c r="BH180"/>
  <c r="BG180"/>
  <c r="BF180"/>
  <c r="T180"/>
  <c r="R180"/>
  <c r="P180"/>
  <c r="BI174"/>
  <c r="BH174"/>
  <c r="BG174"/>
  <c r="BF174"/>
  <c r="T174"/>
  <c r="R174"/>
  <c r="P174"/>
  <c r="BI168"/>
  <c r="BH168"/>
  <c r="BG168"/>
  <c r="BF168"/>
  <c r="T168"/>
  <c r="R168"/>
  <c r="P168"/>
  <c r="BI159"/>
  <c r="BH159"/>
  <c r="BG159"/>
  <c r="BF159"/>
  <c r="T159"/>
  <c r="R159"/>
  <c r="P159"/>
  <c r="BI153"/>
  <c r="BH153"/>
  <c r="BG153"/>
  <c r="BF153"/>
  <c r="T153"/>
  <c r="R153"/>
  <c r="P153"/>
  <c r="BI144"/>
  <c r="BH144"/>
  <c r="BG144"/>
  <c r="BF144"/>
  <c r="T144"/>
  <c r="R144"/>
  <c r="P144"/>
  <c r="BI139"/>
  <c r="BH139"/>
  <c r="BG139"/>
  <c r="BF139"/>
  <c r="T139"/>
  <c r="R139"/>
  <c r="P139"/>
  <c r="BI131"/>
  <c r="BH131"/>
  <c r="BG131"/>
  <c r="BF131"/>
  <c r="T131"/>
  <c r="R131"/>
  <c r="P131"/>
  <c r="P130" s="1"/>
  <c r="J125"/>
  <c r="F125"/>
  <c r="F123"/>
  <c r="E121"/>
  <c r="J92"/>
  <c r="F92"/>
  <c r="F90"/>
  <c r="E88"/>
  <c r="J26"/>
  <c r="E26"/>
  <c r="J93" s="1"/>
  <c r="J25"/>
  <c r="J20"/>
  <c r="E20"/>
  <c r="F126" s="1"/>
  <c r="J19"/>
  <c r="J14"/>
  <c r="J90"/>
  <c r="E7"/>
  <c r="E117"/>
  <c r="R360" i="12"/>
  <c r="R178"/>
  <c r="J39"/>
  <c r="J38"/>
  <c r="AY107" i="1"/>
  <c r="J37" i="12"/>
  <c r="AX107" i="1"/>
  <c r="BI365" i="12"/>
  <c r="BH365"/>
  <c r="BG365"/>
  <c r="BF365"/>
  <c r="T365"/>
  <c r="R365"/>
  <c r="P365"/>
  <c r="BI362"/>
  <c r="BH362"/>
  <c r="BG362"/>
  <c r="BF362"/>
  <c r="T362"/>
  <c r="T361" s="1"/>
  <c r="T360" s="1"/>
  <c r="R362"/>
  <c r="R361" s="1"/>
  <c r="P362"/>
  <c r="P361" s="1"/>
  <c r="P360" s="1"/>
  <c r="BI358"/>
  <c r="BH358"/>
  <c r="BG358"/>
  <c r="BF358"/>
  <c r="T358"/>
  <c r="T357" s="1"/>
  <c r="R358"/>
  <c r="R357" s="1"/>
  <c r="P358"/>
  <c r="P357" s="1"/>
  <c r="BI354"/>
  <c r="BH354"/>
  <c r="BG354"/>
  <c r="BF354"/>
  <c r="T354"/>
  <c r="R354"/>
  <c r="P354"/>
  <c r="BI352"/>
  <c r="BH352"/>
  <c r="BG352"/>
  <c r="BF352"/>
  <c r="T352"/>
  <c r="R352"/>
  <c r="P352"/>
  <c r="BI348"/>
  <c r="BH348"/>
  <c r="BG348"/>
  <c r="BF348"/>
  <c r="T348"/>
  <c r="R348"/>
  <c r="P348"/>
  <c r="BI346"/>
  <c r="BH346"/>
  <c r="BG346"/>
  <c r="BF346"/>
  <c r="T346"/>
  <c r="R346"/>
  <c r="P346"/>
  <c r="BI345"/>
  <c r="BH345"/>
  <c r="BG345"/>
  <c r="BF345"/>
  <c r="T345"/>
  <c r="R345"/>
  <c r="P345"/>
  <c r="BI342"/>
  <c r="BH342"/>
  <c r="BG342"/>
  <c r="BF342"/>
  <c r="T342"/>
  <c r="R342"/>
  <c r="P342"/>
  <c r="BI341"/>
  <c r="BH341"/>
  <c r="BG341"/>
  <c r="BF341"/>
  <c r="T341"/>
  <c r="R341"/>
  <c r="P341"/>
  <c r="BI340"/>
  <c r="BH340"/>
  <c r="BG340"/>
  <c r="BF340"/>
  <c r="T340"/>
  <c r="R340"/>
  <c r="R334" s="1"/>
  <c r="R333" s="1"/>
  <c r="P340"/>
  <c r="BI339"/>
  <c r="BH339"/>
  <c r="BG339"/>
  <c r="BF339"/>
  <c r="T339"/>
  <c r="R339"/>
  <c r="P339"/>
  <c r="BI335"/>
  <c r="BH335"/>
  <c r="BG335"/>
  <c r="BF335"/>
  <c r="T335"/>
  <c r="R335"/>
  <c r="P335"/>
  <c r="BI331"/>
  <c r="BH331"/>
  <c r="BG331"/>
  <c r="BF331"/>
  <c r="T331"/>
  <c r="R331"/>
  <c r="P331"/>
  <c r="BI328"/>
  <c r="BH328"/>
  <c r="BG328"/>
  <c r="BF328"/>
  <c r="T328"/>
  <c r="R328"/>
  <c r="R327" s="1"/>
  <c r="P328"/>
  <c r="P327" s="1"/>
  <c r="BI323"/>
  <c r="BH323"/>
  <c r="BG323"/>
  <c r="BF323"/>
  <c r="T323"/>
  <c r="R323"/>
  <c r="P323"/>
  <c r="BI322"/>
  <c r="BH322"/>
  <c r="BG322"/>
  <c r="BF322"/>
  <c r="T322"/>
  <c r="R322"/>
  <c r="P322"/>
  <c r="BI318"/>
  <c r="BH318"/>
  <c r="BG318"/>
  <c r="BF318"/>
  <c r="T318"/>
  <c r="R318"/>
  <c r="P318"/>
  <c r="BI314"/>
  <c r="BH314"/>
  <c r="BG314"/>
  <c r="BF314"/>
  <c r="T314"/>
  <c r="R314"/>
  <c r="R313" s="1"/>
  <c r="P314"/>
  <c r="BI309"/>
  <c r="BH309"/>
  <c r="BG309"/>
  <c r="BF309"/>
  <c r="T309"/>
  <c r="R309"/>
  <c r="P309"/>
  <c r="BI308"/>
  <c r="BH308"/>
  <c r="BG308"/>
  <c r="BF308"/>
  <c r="T308"/>
  <c r="R308"/>
  <c r="P308"/>
  <c r="BI304"/>
  <c r="BH304"/>
  <c r="BG304"/>
  <c r="BF304"/>
  <c r="T304"/>
  <c r="R304"/>
  <c r="P304"/>
  <c r="BI300"/>
  <c r="BH300"/>
  <c r="BG300"/>
  <c r="BF300"/>
  <c r="T300"/>
  <c r="R300"/>
  <c r="P300"/>
  <c r="BI296"/>
  <c r="BH296"/>
  <c r="BG296"/>
  <c r="BF296"/>
  <c r="T296"/>
  <c r="R296"/>
  <c r="P296"/>
  <c r="BI294"/>
  <c r="BH294"/>
  <c r="BG294"/>
  <c r="BF294"/>
  <c r="T294"/>
  <c r="R294"/>
  <c r="P294"/>
  <c r="BI293"/>
  <c r="BH293"/>
  <c r="BG293"/>
  <c r="BF293"/>
  <c r="T293"/>
  <c r="R293"/>
  <c r="P293"/>
  <c r="BI289"/>
  <c r="BH289"/>
  <c r="BG289"/>
  <c r="BF289"/>
  <c r="T289"/>
  <c r="R289"/>
  <c r="P289"/>
  <c r="BI288"/>
  <c r="BH288"/>
  <c r="BG288"/>
  <c r="BF288"/>
  <c r="T288"/>
  <c r="R288"/>
  <c r="P288"/>
  <c r="BI284"/>
  <c r="BH284"/>
  <c r="BG284"/>
  <c r="BF284"/>
  <c r="T284"/>
  <c r="R284"/>
  <c r="P284"/>
  <c r="BI283"/>
  <c r="BH283"/>
  <c r="BG283"/>
  <c r="BF283"/>
  <c r="T283"/>
  <c r="R283"/>
  <c r="P283"/>
  <c r="BI279"/>
  <c r="BH279"/>
  <c r="BG279"/>
  <c r="BF279"/>
  <c r="T279"/>
  <c r="R279"/>
  <c r="P279"/>
  <c r="BI278"/>
  <c r="BH278"/>
  <c r="BG278"/>
  <c r="BF278"/>
  <c r="T278"/>
  <c r="R278"/>
  <c r="P278"/>
  <c r="BI274"/>
  <c r="BH274"/>
  <c r="BG274"/>
  <c r="BF274"/>
  <c r="T274"/>
  <c r="R274"/>
  <c r="P274"/>
  <c r="BI273"/>
  <c r="BH273"/>
  <c r="BG273"/>
  <c r="BF273"/>
  <c r="T273"/>
  <c r="R273"/>
  <c r="P273"/>
  <c r="BI269"/>
  <c r="BH269"/>
  <c r="BG269"/>
  <c r="BF269"/>
  <c r="T269"/>
  <c r="R269"/>
  <c r="P269"/>
  <c r="BI268"/>
  <c r="BH268"/>
  <c r="BG268"/>
  <c r="BF268"/>
  <c r="T268"/>
  <c r="R268"/>
  <c r="P268"/>
  <c r="BI264"/>
  <c r="BH264"/>
  <c r="BG264"/>
  <c r="BF264"/>
  <c r="T264"/>
  <c r="R264"/>
  <c r="P264"/>
  <c r="BI263"/>
  <c r="BH263"/>
  <c r="BG263"/>
  <c r="BF263"/>
  <c r="T263"/>
  <c r="R263"/>
  <c r="P263"/>
  <c r="BI259"/>
  <c r="BH259"/>
  <c r="BG259"/>
  <c r="BF259"/>
  <c r="T259"/>
  <c r="R259"/>
  <c r="P259"/>
  <c r="BI258"/>
  <c r="BH258"/>
  <c r="BG258"/>
  <c r="BF258"/>
  <c r="T258"/>
  <c r="R258"/>
  <c r="P258"/>
  <c r="BI254"/>
  <c r="BH254"/>
  <c r="BG254"/>
  <c r="BF254"/>
  <c r="T254"/>
  <c r="R254"/>
  <c r="P254"/>
  <c r="BI253"/>
  <c r="BH253"/>
  <c r="BG253"/>
  <c r="BF253"/>
  <c r="T253"/>
  <c r="R253"/>
  <c r="P253"/>
  <c r="BI249"/>
  <c r="BH249"/>
  <c r="BG249"/>
  <c r="BF249"/>
  <c r="T249"/>
  <c r="R249"/>
  <c r="P249"/>
  <c r="BI248"/>
  <c r="BH248"/>
  <c r="BG248"/>
  <c r="BF248"/>
  <c r="T248"/>
  <c r="R248"/>
  <c r="P248"/>
  <c r="BI244"/>
  <c r="BH244"/>
  <c r="BG244"/>
  <c r="BF244"/>
  <c r="T244"/>
  <c r="R244"/>
  <c r="P244"/>
  <c r="BI243"/>
  <c r="BH243"/>
  <c r="BG243"/>
  <c r="BF243"/>
  <c r="T243"/>
  <c r="R243"/>
  <c r="P243"/>
  <c r="BI239"/>
  <c r="BH239"/>
  <c r="BG239"/>
  <c r="BF239"/>
  <c r="T239"/>
  <c r="R239"/>
  <c r="P239"/>
  <c r="BI238"/>
  <c r="BH238"/>
  <c r="BG238"/>
  <c r="BF238"/>
  <c r="T238"/>
  <c r="R238"/>
  <c r="P238"/>
  <c r="BI235"/>
  <c r="BH235"/>
  <c r="BG235"/>
  <c r="BF235"/>
  <c r="T235"/>
  <c r="R235"/>
  <c r="P235"/>
  <c r="BI234"/>
  <c r="BH234"/>
  <c r="BG234"/>
  <c r="BF234"/>
  <c r="T234"/>
  <c r="R234"/>
  <c r="P234"/>
  <c r="BI231"/>
  <c r="BH231"/>
  <c r="BG231"/>
  <c r="BF231"/>
  <c r="T231"/>
  <c r="R231"/>
  <c r="P231"/>
  <c r="BI230"/>
  <c r="BH230"/>
  <c r="BG230"/>
  <c r="BF230"/>
  <c r="T230"/>
  <c r="R230"/>
  <c r="P230"/>
  <c r="BI227"/>
  <c r="BH227"/>
  <c r="BG227"/>
  <c r="BF227"/>
  <c r="T227"/>
  <c r="R227"/>
  <c r="P227"/>
  <c r="BI226"/>
  <c r="BH226"/>
  <c r="BG226"/>
  <c r="BF226"/>
  <c r="T226"/>
  <c r="R226"/>
  <c r="P226"/>
  <c r="BI223"/>
  <c r="BH223"/>
  <c r="BG223"/>
  <c r="BF223"/>
  <c r="T223"/>
  <c r="R223"/>
  <c r="R222" s="1"/>
  <c r="P223"/>
  <c r="BI218"/>
  <c r="BH218"/>
  <c r="BG218"/>
  <c r="BF218"/>
  <c r="T218"/>
  <c r="R218"/>
  <c r="P218"/>
  <c r="BI214"/>
  <c r="BH214"/>
  <c r="BG214"/>
  <c r="BF214"/>
  <c r="T214"/>
  <c r="R214"/>
  <c r="P214"/>
  <c r="BI210"/>
  <c r="BH210"/>
  <c r="BG210"/>
  <c r="BF210"/>
  <c r="T210"/>
  <c r="R210"/>
  <c r="P210"/>
  <c r="BI209"/>
  <c r="BH209"/>
  <c r="BG209"/>
  <c r="BF209"/>
  <c r="T209"/>
  <c r="R209"/>
  <c r="P209"/>
  <c r="BI207"/>
  <c r="BH207"/>
  <c r="BG207"/>
  <c r="BF207"/>
  <c r="T207"/>
  <c r="R207"/>
  <c r="P207"/>
  <c r="BI204"/>
  <c r="BH204"/>
  <c r="BG204"/>
  <c r="BF204"/>
  <c r="T204"/>
  <c r="R204"/>
  <c r="P204"/>
  <c r="BI200"/>
  <c r="BH200"/>
  <c r="BG200"/>
  <c r="BF200"/>
  <c r="T200"/>
  <c r="T199" s="1"/>
  <c r="R200"/>
  <c r="P200"/>
  <c r="P199" s="1"/>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P134" s="1"/>
  <c r="J129"/>
  <c r="J128"/>
  <c r="F128"/>
  <c r="F126"/>
  <c r="E124"/>
  <c r="J94"/>
  <c r="J93"/>
  <c r="F93"/>
  <c r="F91"/>
  <c r="E89"/>
  <c r="J20"/>
  <c r="E20"/>
  <c r="F129" s="1"/>
  <c r="J19"/>
  <c r="J14"/>
  <c r="J126"/>
  <c r="E7"/>
  <c r="E120"/>
  <c r="J39" i="11"/>
  <c r="J38"/>
  <c r="AY106" i="1" s="1"/>
  <c r="J37" i="11"/>
  <c r="AX106" i="1" s="1"/>
  <c r="BI993" i="11"/>
  <c r="BH993"/>
  <c r="BG993"/>
  <c r="BF993"/>
  <c r="T993"/>
  <c r="R993"/>
  <c r="P993"/>
  <c r="BI990"/>
  <c r="BH990"/>
  <c r="BG990"/>
  <c r="BF990"/>
  <c r="T990"/>
  <c r="R990"/>
  <c r="R989" s="1"/>
  <c r="P990"/>
  <c r="BI983"/>
  <c r="BH983"/>
  <c r="BG983"/>
  <c r="BF983"/>
  <c r="T983"/>
  <c r="R983"/>
  <c r="P983"/>
  <c r="BI977"/>
  <c r="BH977"/>
  <c r="BG977"/>
  <c r="BF977"/>
  <c r="T977"/>
  <c r="R977"/>
  <c r="P977"/>
  <c r="BI971"/>
  <c r="BH971"/>
  <c r="BG971"/>
  <c r="BF971"/>
  <c r="T971"/>
  <c r="R971"/>
  <c r="P971"/>
  <c r="BI963"/>
  <c r="BH963"/>
  <c r="BG963"/>
  <c r="BF963"/>
  <c r="T963"/>
  <c r="R963"/>
  <c r="R956" s="1"/>
  <c r="P963"/>
  <c r="BI957"/>
  <c r="BH957"/>
  <c r="BG957"/>
  <c r="BF957"/>
  <c r="T957"/>
  <c r="R957"/>
  <c r="P957"/>
  <c r="P956" s="1"/>
  <c r="BI951"/>
  <c r="BH951"/>
  <c r="BG951"/>
  <c r="BF951"/>
  <c r="T951"/>
  <c r="R951"/>
  <c r="P951"/>
  <c r="BI945"/>
  <c r="BH945"/>
  <c r="BG945"/>
  <c r="BF945"/>
  <c r="T945"/>
  <c r="R945"/>
  <c r="P945"/>
  <c r="BI935"/>
  <c r="BH935"/>
  <c r="BG935"/>
  <c r="BF935"/>
  <c r="T935"/>
  <c r="R935"/>
  <c r="P935"/>
  <c r="BI928"/>
  <c r="BH928"/>
  <c r="BG928"/>
  <c r="BF928"/>
  <c r="T928"/>
  <c r="R928"/>
  <c r="P928"/>
  <c r="BI921"/>
  <c r="BH921"/>
  <c r="BG921"/>
  <c r="BF921"/>
  <c r="T921"/>
  <c r="R921"/>
  <c r="P921"/>
  <c r="BI906"/>
  <c r="BH906"/>
  <c r="BG906"/>
  <c r="BF906"/>
  <c r="T906"/>
  <c r="R906"/>
  <c r="P906"/>
  <c r="BI898"/>
  <c r="BH898"/>
  <c r="BG898"/>
  <c r="BF898"/>
  <c r="T898"/>
  <c r="R898"/>
  <c r="P898"/>
  <c r="BI890"/>
  <c r="BH890"/>
  <c r="BG890"/>
  <c r="BF890"/>
  <c r="T890"/>
  <c r="R890"/>
  <c r="P890"/>
  <c r="BI882"/>
  <c r="BH882"/>
  <c r="BG882"/>
  <c r="BF882"/>
  <c r="T882"/>
  <c r="R882"/>
  <c r="P882"/>
  <c r="BI879"/>
  <c r="BH879"/>
  <c r="BG879"/>
  <c r="BF879"/>
  <c r="T879"/>
  <c r="R879"/>
  <c r="P879"/>
  <c r="BI869"/>
  <c r="BH869"/>
  <c r="BG869"/>
  <c r="BF869"/>
  <c r="T869"/>
  <c r="R869"/>
  <c r="R858" s="1"/>
  <c r="P869"/>
  <c r="BI865"/>
  <c r="BH865"/>
  <c r="BG865"/>
  <c r="BF865"/>
  <c r="T865"/>
  <c r="R865"/>
  <c r="P865"/>
  <c r="BI859"/>
  <c r="BH859"/>
  <c r="BG859"/>
  <c r="BF859"/>
  <c r="T859"/>
  <c r="R859"/>
  <c r="P859"/>
  <c r="BI857"/>
  <c r="BH857"/>
  <c r="BG857"/>
  <c r="BF857"/>
  <c r="T857"/>
  <c r="R857"/>
  <c r="P857"/>
  <c r="BI856"/>
  <c r="BH856"/>
  <c r="BG856"/>
  <c r="BF856"/>
  <c r="T856"/>
  <c r="R856"/>
  <c r="P856"/>
  <c r="BI855"/>
  <c r="BH855"/>
  <c r="BG855"/>
  <c r="BF855"/>
  <c r="T855"/>
  <c r="R855"/>
  <c r="P855"/>
  <c r="BI854"/>
  <c r="BH854"/>
  <c r="BG854"/>
  <c r="BF854"/>
  <c r="T854"/>
  <c r="R854"/>
  <c r="P854"/>
  <c r="BI851"/>
  <c r="BH851"/>
  <c r="BG851"/>
  <c r="BF851"/>
  <c r="T851"/>
  <c r="R851"/>
  <c r="P851"/>
  <c r="BI850"/>
  <c r="BH850"/>
  <c r="BG850"/>
  <c r="BF850"/>
  <c r="T850"/>
  <c r="R850"/>
  <c r="R843" s="1"/>
  <c r="P850"/>
  <c r="BI844"/>
  <c r="BH844"/>
  <c r="BG844"/>
  <c r="BF844"/>
  <c r="T844"/>
  <c r="R844"/>
  <c r="P844"/>
  <c r="P843" s="1"/>
  <c r="BI839"/>
  <c r="BH839"/>
  <c r="BG839"/>
  <c r="BF839"/>
  <c r="T839"/>
  <c r="R839"/>
  <c r="P839"/>
  <c r="BI836"/>
  <c r="BH836"/>
  <c r="BG836"/>
  <c r="BF836"/>
  <c r="T836"/>
  <c r="R836"/>
  <c r="P836"/>
  <c r="BI833"/>
  <c r="BH833"/>
  <c r="BG833"/>
  <c r="BF833"/>
  <c r="T833"/>
  <c r="R833"/>
  <c r="P833"/>
  <c r="BI828"/>
  <c r="BH828"/>
  <c r="BG828"/>
  <c r="BF828"/>
  <c r="T828"/>
  <c r="R828"/>
  <c r="P828"/>
  <c r="BI823"/>
  <c r="BH823"/>
  <c r="BG823"/>
  <c r="BF823"/>
  <c r="T823"/>
  <c r="R823"/>
  <c r="P823"/>
  <c r="BI819"/>
  <c r="BH819"/>
  <c r="BG819"/>
  <c r="BF819"/>
  <c r="T819"/>
  <c r="R819"/>
  <c r="P819"/>
  <c r="BI812"/>
  <c r="BH812"/>
  <c r="BG812"/>
  <c r="BF812"/>
  <c r="T812"/>
  <c r="R812"/>
  <c r="P812"/>
  <c r="BI799"/>
  <c r="BH799"/>
  <c r="BG799"/>
  <c r="BF799"/>
  <c r="T799"/>
  <c r="R799"/>
  <c r="P799"/>
  <c r="BI792"/>
  <c r="BH792"/>
  <c r="BG792"/>
  <c r="BF792"/>
  <c r="T792"/>
  <c r="R792"/>
  <c r="P792"/>
  <c r="BI786"/>
  <c r="BH786"/>
  <c r="BG786"/>
  <c r="BF786"/>
  <c r="T786"/>
  <c r="R786"/>
  <c r="P786"/>
  <c r="BI784"/>
  <c r="BH784"/>
  <c r="BG784"/>
  <c r="BF784"/>
  <c r="T784"/>
  <c r="R784"/>
  <c r="P784"/>
  <c r="BI779"/>
  <c r="BH779"/>
  <c r="BG779"/>
  <c r="BF779"/>
  <c r="T779"/>
  <c r="R779"/>
  <c r="P779"/>
  <c r="BI772"/>
  <c r="BH772"/>
  <c r="BG772"/>
  <c r="BF772"/>
  <c r="T772"/>
  <c r="R772"/>
  <c r="P772"/>
  <c r="BI763"/>
  <c r="BH763"/>
  <c r="BG763"/>
  <c r="BF763"/>
  <c r="T763"/>
  <c r="R763"/>
  <c r="P763"/>
  <c r="BI758"/>
  <c r="BH758"/>
  <c r="BG758"/>
  <c r="BF758"/>
  <c r="T758"/>
  <c r="R758"/>
  <c r="P758"/>
  <c r="BI752"/>
  <c r="BH752"/>
  <c r="BG752"/>
  <c r="BF752"/>
  <c r="T752"/>
  <c r="R752"/>
  <c r="P752"/>
  <c r="BI746"/>
  <c r="BH746"/>
  <c r="BG746"/>
  <c r="BF746"/>
  <c r="T746"/>
  <c r="R746"/>
  <c r="P746"/>
  <c r="BI740"/>
  <c r="BH740"/>
  <c r="BG740"/>
  <c r="BF740"/>
  <c r="T740"/>
  <c r="R740"/>
  <c r="P740"/>
  <c r="BI734"/>
  <c r="BH734"/>
  <c r="BG734"/>
  <c r="BF734"/>
  <c r="T734"/>
  <c r="R734"/>
  <c r="P734"/>
  <c r="BI728"/>
  <c r="BH728"/>
  <c r="BG728"/>
  <c r="BF728"/>
  <c r="T728"/>
  <c r="R728"/>
  <c r="P728"/>
  <c r="BI723"/>
  <c r="BH723"/>
  <c r="BG723"/>
  <c r="BF723"/>
  <c r="T723"/>
  <c r="R723"/>
  <c r="R716" s="1"/>
  <c r="P723"/>
  <c r="BI717"/>
  <c r="BH717"/>
  <c r="BG717"/>
  <c r="BF717"/>
  <c r="T717"/>
  <c r="T716" s="1"/>
  <c r="R717"/>
  <c r="P717"/>
  <c r="BI712"/>
  <c r="BH712"/>
  <c r="BG712"/>
  <c r="BF712"/>
  <c r="T712"/>
  <c r="T711" s="1"/>
  <c r="R712"/>
  <c r="R711" s="1"/>
  <c r="P712"/>
  <c r="P711" s="1"/>
  <c r="BI710"/>
  <c r="BH710"/>
  <c r="BG710"/>
  <c r="BF710"/>
  <c r="T710"/>
  <c r="R710"/>
  <c r="P710"/>
  <c r="BI704"/>
  <c r="BH704"/>
  <c r="BG704"/>
  <c r="BF704"/>
  <c r="T704"/>
  <c r="R704"/>
  <c r="P704"/>
  <c r="BI698"/>
  <c r="BH698"/>
  <c r="BG698"/>
  <c r="BF698"/>
  <c r="T698"/>
  <c r="R698"/>
  <c r="P698"/>
  <c r="BI692"/>
  <c r="BH692"/>
  <c r="BG692"/>
  <c r="BF692"/>
  <c r="T692"/>
  <c r="R692"/>
  <c r="P692"/>
  <c r="BI679"/>
  <c r="BH679"/>
  <c r="BG679"/>
  <c r="BF679"/>
  <c r="T679"/>
  <c r="R679"/>
  <c r="P679"/>
  <c r="BI665"/>
  <c r="BH665"/>
  <c r="BG665"/>
  <c r="BF665"/>
  <c r="T665"/>
  <c r="R665"/>
  <c r="P665"/>
  <c r="BI652"/>
  <c r="BH652"/>
  <c r="BG652"/>
  <c r="BF652"/>
  <c r="T652"/>
  <c r="R652"/>
  <c r="P652"/>
  <c r="BI644"/>
  <c r="BH644"/>
  <c r="BG644"/>
  <c r="BF644"/>
  <c r="T644"/>
  <c r="R644"/>
  <c r="P644"/>
  <c r="BI635"/>
  <c r="BH635"/>
  <c r="BG635"/>
  <c r="BF635"/>
  <c r="T635"/>
  <c r="R635"/>
  <c r="P635"/>
  <c r="BI624"/>
  <c r="BH624"/>
  <c r="BG624"/>
  <c r="BF624"/>
  <c r="T624"/>
  <c r="R624"/>
  <c r="P624"/>
  <c r="BI614"/>
  <c r="BH614"/>
  <c r="BG614"/>
  <c r="BF614"/>
  <c r="T614"/>
  <c r="R614"/>
  <c r="P614"/>
  <c r="BI609"/>
  <c r="BH609"/>
  <c r="BG609"/>
  <c r="BF609"/>
  <c r="T609"/>
  <c r="R609"/>
  <c r="P609"/>
  <c r="BI604"/>
  <c r="BH604"/>
  <c r="BG604"/>
  <c r="BF604"/>
  <c r="T604"/>
  <c r="R604"/>
  <c r="P604"/>
  <c r="BI595"/>
  <c r="BH595"/>
  <c r="BG595"/>
  <c r="BF595"/>
  <c r="T595"/>
  <c r="R595"/>
  <c r="R594" s="1"/>
  <c r="P595"/>
  <c r="BI583"/>
  <c r="BH583"/>
  <c r="BG583"/>
  <c r="BF583"/>
  <c r="T583"/>
  <c r="R583"/>
  <c r="P583"/>
  <c r="BI577"/>
  <c r="BH577"/>
  <c r="BG577"/>
  <c r="BF577"/>
  <c r="T577"/>
  <c r="R577"/>
  <c r="P577"/>
  <c r="BI571"/>
  <c r="BH571"/>
  <c r="BG571"/>
  <c r="BF571"/>
  <c r="T571"/>
  <c r="R571"/>
  <c r="P571"/>
  <c r="BI565"/>
  <c r="BH565"/>
  <c r="BG565"/>
  <c r="BF565"/>
  <c r="T565"/>
  <c r="R565"/>
  <c r="P565"/>
  <c r="BI557"/>
  <c r="BH557"/>
  <c r="BG557"/>
  <c r="BF557"/>
  <c r="T557"/>
  <c r="R557"/>
  <c r="P557"/>
  <c r="BI550"/>
  <c r="BH550"/>
  <c r="BG550"/>
  <c r="BF550"/>
  <c r="T550"/>
  <c r="R550"/>
  <c r="P550"/>
  <c r="BI539"/>
  <c r="BH539"/>
  <c r="BG539"/>
  <c r="BF539"/>
  <c r="T539"/>
  <c r="R539"/>
  <c r="P539"/>
  <c r="BI533"/>
  <c r="BH533"/>
  <c r="BG533"/>
  <c r="BF533"/>
  <c r="T533"/>
  <c r="R533"/>
  <c r="P533"/>
  <c r="BI529"/>
  <c r="BH529"/>
  <c r="BG529"/>
  <c r="BF529"/>
  <c r="T529"/>
  <c r="R529"/>
  <c r="P529"/>
  <c r="BI522"/>
  <c r="BH522"/>
  <c r="BG522"/>
  <c r="BF522"/>
  <c r="T522"/>
  <c r="R522"/>
  <c r="P522"/>
  <c r="BI517"/>
  <c r="BH517"/>
  <c r="BG517"/>
  <c r="BF517"/>
  <c r="T517"/>
  <c r="R517"/>
  <c r="P517"/>
  <c r="BI511"/>
  <c r="BH511"/>
  <c r="BG511"/>
  <c r="BF511"/>
  <c r="T511"/>
  <c r="R511"/>
  <c r="P511"/>
  <c r="BI489"/>
  <c r="BH489"/>
  <c r="BG489"/>
  <c r="BF489"/>
  <c r="T489"/>
  <c r="R489"/>
  <c r="P489"/>
  <c r="BI483"/>
  <c r="BH483"/>
  <c r="BG483"/>
  <c r="BF483"/>
  <c r="T483"/>
  <c r="R483"/>
  <c r="R482" s="1"/>
  <c r="P483"/>
  <c r="BI480"/>
  <c r="BH480"/>
  <c r="BG480"/>
  <c r="BF480"/>
  <c r="T480"/>
  <c r="R480"/>
  <c r="P480"/>
  <c r="BI477"/>
  <c r="BH477"/>
  <c r="BG477"/>
  <c r="BF477"/>
  <c r="T477"/>
  <c r="R477"/>
  <c r="P477"/>
  <c r="BI474"/>
  <c r="BH474"/>
  <c r="BG474"/>
  <c r="BF474"/>
  <c r="T474"/>
  <c r="R474"/>
  <c r="P474"/>
  <c r="BI468"/>
  <c r="BH468"/>
  <c r="BG468"/>
  <c r="BF468"/>
  <c r="T468"/>
  <c r="R468"/>
  <c r="P468"/>
  <c r="BI461"/>
  <c r="BH461"/>
  <c r="BG461"/>
  <c r="BF461"/>
  <c r="T461"/>
  <c r="R461"/>
  <c r="P461"/>
  <c r="BI454"/>
  <c r="BH454"/>
  <c r="BG454"/>
  <c r="BF454"/>
  <c r="T454"/>
  <c r="R454"/>
  <c r="P454"/>
  <c r="BI434"/>
  <c r="BH434"/>
  <c r="BG434"/>
  <c r="BF434"/>
  <c r="T434"/>
  <c r="R434"/>
  <c r="P434"/>
  <c r="BI430"/>
  <c r="BH430"/>
  <c r="BG430"/>
  <c r="BF430"/>
  <c r="T430"/>
  <c r="R430"/>
  <c r="P430"/>
  <c r="BI414"/>
  <c r="BH414"/>
  <c r="BG414"/>
  <c r="BF414"/>
  <c r="T414"/>
  <c r="R414"/>
  <c r="P414"/>
  <c r="BI406"/>
  <c r="BH406"/>
  <c r="BG406"/>
  <c r="BF406"/>
  <c r="T406"/>
  <c r="R406"/>
  <c r="P406"/>
  <c r="BI400"/>
  <c r="BH400"/>
  <c r="BG400"/>
  <c r="BF400"/>
  <c r="T400"/>
  <c r="R400"/>
  <c r="P400"/>
  <c r="BI392"/>
  <c r="BH392"/>
  <c r="BG392"/>
  <c r="BF392"/>
  <c r="T392"/>
  <c r="R392"/>
  <c r="P392"/>
  <c r="BI386"/>
  <c r="BH386"/>
  <c r="BG386"/>
  <c r="BF386"/>
  <c r="T386"/>
  <c r="R386"/>
  <c r="P386"/>
  <c r="BI376"/>
  <c r="BH376"/>
  <c r="BG376"/>
  <c r="BF376"/>
  <c r="T376"/>
  <c r="R376"/>
  <c r="R367" s="1"/>
  <c r="P376"/>
  <c r="BI368"/>
  <c r="BH368"/>
  <c r="BG368"/>
  <c r="BF368"/>
  <c r="T368"/>
  <c r="T367" s="1"/>
  <c r="R368"/>
  <c r="P368"/>
  <c r="BI366"/>
  <c r="BH366"/>
  <c r="BG366"/>
  <c r="BF366"/>
  <c r="T366"/>
  <c r="R366"/>
  <c r="R360" s="1"/>
  <c r="P366"/>
  <c r="BI361"/>
  <c r="BH361"/>
  <c r="BG361"/>
  <c r="BF361"/>
  <c r="T361"/>
  <c r="T360" s="1"/>
  <c r="R361"/>
  <c r="P361"/>
  <c r="P360" s="1"/>
  <c r="BI343"/>
  <c r="BH343"/>
  <c r="BG343"/>
  <c r="BF343"/>
  <c r="T343"/>
  <c r="R343"/>
  <c r="P343"/>
  <c r="BI338"/>
  <c r="BH338"/>
  <c r="BG338"/>
  <c r="BF338"/>
  <c r="T338"/>
  <c r="R338"/>
  <c r="P338"/>
  <c r="BI332"/>
  <c r="BH332"/>
  <c r="BG332"/>
  <c r="BF332"/>
  <c r="T332"/>
  <c r="R332"/>
  <c r="P332"/>
  <c r="BI326"/>
  <c r="BH326"/>
  <c r="BG326"/>
  <c r="BF326"/>
  <c r="T326"/>
  <c r="R326"/>
  <c r="P326"/>
  <c r="BI308"/>
  <c r="BH308"/>
  <c r="BG308"/>
  <c r="BF308"/>
  <c r="T308"/>
  <c r="R308"/>
  <c r="P308"/>
  <c r="BI303"/>
  <c r="BH303"/>
  <c r="BG303"/>
  <c r="BF303"/>
  <c r="T303"/>
  <c r="R303"/>
  <c r="P303"/>
  <c r="BI297"/>
  <c r="BH297"/>
  <c r="BG297"/>
  <c r="BF297"/>
  <c r="T297"/>
  <c r="R297"/>
  <c r="P297"/>
  <c r="BI292"/>
  <c r="BH292"/>
  <c r="BG292"/>
  <c r="BF292"/>
  <c r="T292"/>
  <c r="R292"/>
  <c r="P292"/>
  <c r="BI286"/>
  <c r="BH286"/>
  <c r="BG286"/>
  <c r="BF286"/>
  <c r="T286"/>
  <c r="R286"/>
  <c r="R280" s="1"/>
  <c r="P286"/>
  <c r="BI281"/>
  <c r="BH281"/>
  <c r="BG281"/>
  <c r="BF281"/>
  <c r="T281"/>
  <c r="T280" s="1"/>
  <c r="R281"/>
  <c r="P281"/>
  <c r="BI276"/>
  <c r="BH276"/>
  <c r="BG276"/>
  <c r="BF276"/>
  <c r="T276"/>
  <c r="R276"/>
  <c r="P276"/>
  <c r="BI269"/>
  <c r="BH269"/>
  <c r="BG269"/>
  <c r="BF269"/>
  <c r="T269"/>
  <c r="R269"/>
  <c r="P269"/>
  <c r="BI263"/>
  <c r="BH263"/>
  <c r="BG263"/>
  <c r="BF263"/>
  <c r="T263"/>
  <c r="R263"/>
  <c r="P263"/>
  <c r="BI258"/>
  <c r="BH258"/>
  <c r="BG258"/>
  <c r="BF258"/>
  <c r="T258"/>
  <c r="R258"/>
  <c r="P258"/>
  <c r="BI257"/>
  <c r="BH257"/>
  <c r="BG257"/>
  <c r="BF257"/>
  <c r="T257"/>
  <c r="R257"/>
  <c r="P257"/>
  <c r="BI252"/>
  <c r="BH252"/>
  <c r="BG252"/>
  <c r="BF252"/>
  <c r="T252"/>
  <c r="R252"/>
  <c r="P252"/>
  <c r="BI244"/>
  <c r="BH244"/>
  <c r="BG244"/>
  <c r="BF244"/>
  <c r="T244"/>
  <c r="R244"/>
  <c r="P244"/>
  <c r="BI239"/>
  <c r="BH239"/>
  <c r="BG239"/>
  <c r="BF239"/>
  <c r="T239"/>
  <c r="R239"/>
  <c r="P239"/>
  <c r="BI238"/>
  <c r="BH238"/>
  <c r="BG238"/>
  <c r="BF238"/>
  <c r="T238"/>
  <c r="R238"/>
  <c r="P238"/>
  <c r="BI232"/>
  <c r="BH232"/>
  <c r="BG232"/>
  <c r="BF232"/>
  <c r="T232"/>
  <c r="R232"/>
  <c r="P232"/>
  <c r="BI223"/>
  <c r="BH223"/>
  <c r="BG223"/>
  <c r="BF223"/>
  <c r="T223"/>
  <c r="R223"/>
  <c r="P223"/>
  <c r="BI217"/>
  <c r="BH217"/>
  <c r="BG217"/>
  <c r="BF217"/>
  <c r="T217"/>
  <c r="R217"/>
  <c r="P217"/>
  <c r="BI203"/>
  <c r="BH203"/>
  <c r="BG203"/>
  <c r="BF203"/>
  <c r="T203"/>
  <c r="R203"/>
  <c r="P203"/>
  <c r="BI197"/>
  <c r="BH197"/>
  <c r="BG197"/>
  <c r="BF197"/>
  <c r="T197"/>
  <c r="R197"/>
  <c r="P197"/>
  <c r="BI191"/>
  <c r="BH191"/>
  <c r="BG191"/>
  <c r="BF191"/>
  <c r="T191"/>
  <c r="R191"/>
  <c r="P191"/>
  <c r="BI182"/>
  <c r="BH182"/>
  <c r="BG182"/>
  <c r="BF182"/>
  <c r="T182"/>
  <c r="R182"/>
  <c r="P182"/>
  <c r="BI176"/>
  <c r="BH176"/>
  <c r="BG176"/>
  <c r="BF176"/>
  <c r="T176"/>
  <c r="R176"/>
  <c r="P176"/>
  <c r="BI169"/>
  <c r="BH169"/>
  <c r="BG169"/>
  <c r="BF169"/>
  <c r="T169"/>
  <c r="R169"/>
  <c r="P169"/>
  <c r="BI163"/>
  <c r="BH163"/>
  <c r="BG163"/>
  <c r="BF163"/>
  <c r="T163"/>
  <c r="R163"/>
  <c r="P163"/>
  <c r="BI157"/>
  <c r="BH157"/>
  <c r="BG157"/>
  <c r="BF157"/>
  <c r="T157"/>
  <c r="R157"/>
  <c r="P157"/>
  <c r="BI151"/>
  <c r="BH151"/>
  <c r="BG151"/>
  <c r="BF151"/>
  <c r="T151"/>
  <c r="R151"/>
  <c r="P151"/>
  <c r="BI141"/>
  <c r="BH141"/>
  <c r="BG141"/>
  <c r="BF141"/>
  <c r="T141"/>
  <c r="R141"/>
  <c r="P141"/>
  <c r="BI133"/>
  <c r="BH133"/>
  <c r="BG133"/>
  <c r="BF133"/>
  <c r="T133"/>
  <c r="R133"/>
  <c r="P133"/>
  <c r="J127"/>
  <c r="F127"/>
  <c r="F125"/>
  <c r="E123"/>
  <c r="J92"/>
  <c r="F92"/>
  <c r="F90"/>
  <c r="E88"/>
  <c r="J26"/>
  <c r="E26"/>
  <c r="J93" s="1"/>
  <c r="J25"/>
  <c r="J20"/>
  <c r="E20"/>
  <c r="F128" s="1"/>
  <c r="J19"/>
  <c r="J14"/>
  <c r="J125" s="1"/>
  <c r="E7"/>
  <c r="E119" s="1"/>
  <c r="R923" i="10"/>
  <c r="T892"/>
  <c r="T821"/>
  <c r="P808"/>
  <c r="T696"/>
  <c r="J39"/>
  <c r="J38"/>
  <c r="AY105" i="1" s="1"/>
  <c r="J37" i="10"/>
  <c r="AX105" i="1" s="1"/>
  <c r="BI927" i="10"/>
  <c r="BH927"/>
  <c r="BG927"/>
  <c r="BF927"/>
  <c r="T927"/>
  <c r="T923" s="1"/>
  <c r="R927"/>
  <c r="P927"/>
  <c r="BI924"/>
  <c r="BH924"/>
  <c r="BG924"/>
  <c r="BF924"/>
  <c r="T924"/>
  <c r="R924"/>
  <c r="P924"/>
  <c r="P923" s="1"/>
  <c r="BI917"/>
  <c r="BH917"/>
  <c r="BG917"/>
  <c r="BF917"/>
  <c r="T917"/>
  <c r="R917"/>
  <c r="P917"/>
  <c r="BI910"/>
  <c r="BH910"/>
  <c r="BG910"/>
  <c r="BF910"/>
  <c r="T910"/>
  <c r="R910"/>
  <c r="P910"/>
  <c r="BI902"/>
  <c r="BH902"/>
  <c r="BG902"/>
  <c r="BF902"/>
  <c r="T902"/>
  <c r="R902"/>
  <c r="P902"/>
  <c r="BI899"/>
  <c r="BH899"/>
  <c r="BG899"/>
  <c r="BF899"/>
  <c r="T899"/>
  <c r="R899"/>
  <c r="P899"/>
  <c r="BI896"/>
  <c r="BH896"/>
  <c r="BG896"/>
  <c r="BF896"/>
  <c r="T896"/>
  <c r="R896"/>
  <c r="P896"/>
  <c r="P892" s="1"/>
  <c r="BI893"/>
  <c r="BH893"/>
  <c r="BG893"/>
  <c r="BF893"/>
  <c r="T893"/>
  <c r="R893"/>
  <c r="P893"/>
  <c r="BI886"/>
  <c r="BH886"/>
  <c r="BG886"/>
  <c r="BF886"/>
  <c r="T886"/>
  <c r="R886"/>
  <c r="P886"/>
  <c r="BI878"/>
  <c r="BH878"/>
  <c r="BG878"/>
  <c r="BF878"/>
  <c r="T878"/>
  <c r="R878"/>
  <c r="P878"/>
  <c r="BI872"/>
  <c r="BH872"/>
  <c r="BG872"/>
  <c r="BF872"/>
  <c r="T872"/>
  <c r="R872"/>
  <c r="P872"/>
  <c r="BI861"/>
  <c r="BH861"/>
  <c r="BG861"/>
  <c r="BF861"/>
  <c r="T861"/>
  <c r="R861"/>
  <c r="P861"/>
  <c r="BI853"/>
  <c r="BH853"/>
  <c r="BG853"/>
  <c r="BF853"/>
  <c r="T853"/>
  <c r="R853"/>
  <c r="P853"/>
  <c r="BI845"/>
  <c r="BH845"/>
  <c r="BG845"/>
  <c r="BF845"/>
  <c r="T845"/>
  <c r="R845"/>
  <c r="P845"/>
  <c r="BI844"/>
  <c r="BH844"/>
  <c r="BG844"/>
  <c r="BF844"/>
  <c r="T844"/>
  <c r="R844"/>
  <c r="P844"/>
  <c r="BI830"/>
  <c r="BH830"/>
  <c r="BG830"/>
  <c r="BF830"/>
  <c r="T830"/>
  <c r="R830"/>
  <c r="P830"/>
  <c r="BI828"/>
  <c r="BH828"/>
  <c r="BG828"/>
  <c r="BF828"/>
  <c r="T828"/>
  <c r="R828"/>
  <c r="P828"/>
  <c r="BI822"/>
  <c r="BH822"/>
  <c r="BG822"/>
  <c r="BF822"/>
  <c r="T822"/>
  <c r="R822"/>
  <c r="R821" s="1"/>
  <c r="P822"/>
  <c r="P821" s="1"/>
  <c r="BI817"/>
  <c r="BH817"/>
  <c r="BG817"/>
  <c r="BF817"/>
  <c r="T817"/>
  <c r="R817"/>
  <c r="P817"/>
  <c r="BI815"/>
  <c r="BH815"/>
  <c r="BG815"/>
  <c r="BF815"/>
  <c r="T815"/>
  <c r="R815"/>
  <c r="P815"/>
  <c r="BI809"/>
  <c r="BH809"/>
  <c r="BG809"/>
  <c r="BF809"/>
  <c r="T809"/>
  <c r="T808" s="1"/>
  <c r="R809"/>
  <c r="R808" s="1"/>
  <c r="P809"/>
  <c r="BI805"/>
  <c r="BH805"/>
  <c r="BG805"/>
  <c r="BF805"/>
  <c r="T805"/>
  <c r="R805"/>
  <c r="P805"/>
  <c r="BI802"/>
  <c r="BH802"/>
  <c r="BG802"/>
  <c r="BF802"/>
  <c r="T802"/>
  <c r="R802"/>
  <c r="P802"/>
  <c r="BI799"/>
  <c r="BH799"/>
  <c r="BG799"/>
  <c r="BF799"/>
  <c r="T799"/>
  <c r="R799"/>
  <c r="P799"/>
  <c r="BI794"/>
  <c r="BH794"/>
  <c r="BG794"/>
  <c r="BF794"/>
  <c r="T794"/>
  <c r="R794"/>
  <c r="P794"/>
  <c r="BI789"/>
  <c r="BH789"/>
  <c r="BG789"/>
  <c r="BF789"/>
  <c r="T789"/>
  <c r="R789"/>
  <c r="P789"/>
  <c r="BI780"/>
  <c r="BH780"/>
  <c r="BG780"/>
  <c r="BF780"/>
  <c r="T780"/>
  <c r="R780"/>
  <c r="P780"/>
  <c r="BI773"/>
  <c r="BH773"/>
  <c r="BG773"/>
  <c r="BF773"/>
  <c r="T773"/>
  <c r="R773"/>
  <c r="P773"/>
  <c r="BI770"/>
  <c r="BH770"/>
  <c r="BG770"/>
  <c r="BF770"/>
  <c r="T770"/>
  <c r="R770"/>
  <c r="P770"/>
  <c r="BI765"/>
  <c r="BH765"/>
  <c r="BG765"/>
  <c r="BF765"/>
  <c r="T765"/>
  <c r="R765"/>
  <c r="P765"/>
  <c r="BI759"/>
  <c r="BH759"/>
  <c r="BG759"/>
  <c r="BF759"/>
  <c r="T759"/>
  <c r="R759"/>
  <c r="P759"/>
  <c r="BI750"/>
  <c r="BH750"/>
  <c r="BG750"/>
  <c r="BF750"/>
  <c r="T750"/>
  <c r="R750"/>
  <c r="P750"/>
  <c r="BI745"/>
  <c r="BH745"/>
  <c r="BG745"/>
  <c r="BF745"/>
  <c r="T745"/>
  <c r="R745"/>
  <c r="P745"/>
  <c r="BI739"/>
  <c r="BH739"/>
  <c r="BG739"/>
  <c r="BF739"/>
  <c r="T739"/>
  <c r="R739"/>
  <c r="P739"/>
  <c r="BI733"/>
  <c r="BH733"/>
  <c r="BG733"/>
  <c r="BF733"/>
  <c r="T733"/>
  <c r="R733"/>
  <c r="P733"/>
  <c r="BI726"/>
  <c r="BH726"/>
  <c r="BG726"/>
  <c r="BF726"/>
  <c r="T726"/>
  <c r="R726"/>
  <c r="P726"/>
  <c r="BI720"/>
  <c r="BH720"/>
  <c r="BG720"/>
  <c r="BF720"/>
  <c r="T720"/>
  <c r="R720"/>
  <c r="R701" s="1"/>
  <c r="P720"/>
  <c r="BI713"/>
  <c r="BH713"/>
  <c r="BG713"/>
  <c r="BF713"/>
  <c r="T713"/>
  <c r="R713"/>
  <c r="P713"/>
  <c r="BI708"/>
  <c r="BH708"/>
  <c r="BG708"/>
  <c r="BF708"/>
  <c r="T708"/>
  <c r="R708"/>
  <c r="P708"/>
  <c r="P701" s="1"/>
  <c r="BI702"/>
  <c r="BH702"/>
  <c r="BG702"/>
  <c r="BF702"/>
  <c r="T702"/>
  <c r="T701" s="1"/>
  <c r="R702"/>
  <c r="P702"/>
  <c r="BI697"/>
  <c r="BH697"/>
  <c r="BG697"/>
  <c r="BF697"/>
  <c r="T697"/>
  <c r="R697"/>
  <c r="R696" s="1"/>
  <c r="P697"/>
  <c r="P696" s="1"/>
  <c r="BI690"/>
  <c r="BH690"/>
  <c r="BG690"/>
  <c r="BF690"/>
  <c r="T690"/>
  <c r="R690"/>
  <c r="P690"/>
  <c r="BI677"/>
  <c r="BH677"/>
  <c r="BG677"/>
  <c r="BF677"/>
  <c r="T677"/>
  <c r="R677"/>
  <c r="P677"/>
  <c r="BI665"/>
  <c r="BH665"/>
  <c r="BG665"/>
  <c r="BF665"/>
  <c r="T665"/>
  <c r="R665"/>
  <c r="P665"/>
  <c r="BI654"/>
  <c r="BH654"/>
  <c r="BG654"/>
  <c r="BF654"/>
  <c r="T654"/>
  <c r="R654"/>
  <c r="P654"/>
  <c r="BI651"/>
  <c r="BH651"/>
  <c r="BG651"/>
  <c r="BF651"/>
  <c r="T651"/>
  <c r="R651"/>
  <c r="P651"/>
  <c r="BI643"/>
  <c r="BH643"/>
  <c r="BG643"/>
  <c r="BF643"/>
  <c r="T643"/>
  <c r="R643"/>
  <c r="P643"/>
  <c r="BI632"/>
  <c r="BH632"/>
  <c r="BG632"/>
  <c r="BF632"/>
  <c r="T632"/>
  <c r="T612" s="1"/>
  <c r="R632"/>
  <c r="P632"/>
  <c r="BI622"/>
  <c r="BH622"/>
  <c r="BG622"/>
  <c r="BF622"/>
  <c r="T622"/>
  <c r="R622"/>
  <c r="P622"/>
  <c r="BI613"/>
  <c r="BH613"/>
  <c r="BG613"/>
  <c r="BF613"/>
  <c r="T613"/>
  <c r="R613"/>
  <c r="R612" s="1"/>
  <c r="P613"/>
  <c r="P612" s="1"/>
  <c r="BI604"/>
  <c r="BH604"/>
  <c r="BG604"/>
  <c r="BF604"/>
  <c r="T604"/>
  <c r="R604"/>
  <c r="P604"/>
  <c r="BI599"/>
  <c r="BH599"/>
  <c r="BG599"/>
  <c r="BF599"/>
  <c r="T599"/>
  <c r="R599"/>
  <c r="P599"/>
  <c r="BI593"/>
  <c r="BH593"/>
  <c r="BG593"/>
  <c r="BF593"/>
  <c r="T593"/>
  <c r="R593"/>
  <c r="P593"/>
  <c r="BI587"/>
  <c r="BH587"/>
  <c r="BG587"/>
  <c r="BF587"/>
  <c r="T587"/>
  <c r="R587"/>
  <c r="P587"/>
  <c r="BI581"/>
  <c r="BH581"/>
  <c r="BG581"/>
  <c r="BF581"/>
  <c r="T581"/>
  <c r="R581"/>
  <c r="P581"/>
  <c r="BI575"/>
  <c r="BH575"/>
  <c r="BG575"/>
  <c r="BF575"/>
  <c r="T575"/>
  <c r="R575"/>
  <c r="P575"/>
  <c r="BI569"/>
  <c r="BH569"/>
  <c r="BG569"/>
  <c r="BF569"/>
  <c r="T569"/>
  <c r="R569"/>
  <c r="P569"/>
  <c r="BI564"/>
  <c r="BH564"/>
  <c r="BG564"/>
  <c r="BF564"/>
  <c r="T564"/>
  <c r="R564"/>
  <c r="P564"/>
  <c r="BI558"/>
  <c r="BH558"/>
  <c r="BG558"/>
  <c r="BF558"/>
  <c r="T558"/>
  <c r="R558"/>
  <c r="P558"/>
  <c r="BI551"/>
  <c r="BH551"/>
  <c r="BG551"/>
  <c r="BF551"/>
  <c r="T551"/>
  <c r="R551"/>
  <c r="P551"/>
  <c r="BI542"/>
  <c r="BH542"/>
  <c r="BG542"/>
  <c r="BF542"/>
  <c r="T542"/>
  <c r="R542"/>
  <c r="P542"/>
  <c r="BI536"/>
  <c r="BH536"/>
  <c r="BG536"/>
  <c r="BF536"/>
  <c r="T536"/>
  <c r="R536"/>
  <c r="P536"/>
  <c r="BI533"/>
  <c r="BH533"/>
  <c r="BG533"/>
  <c r="BF533"/>
  <c r="T533"/>
  <c r="R533"/>
  <c r="P533"/>
  <c r="BI527"/>
  <c r="BH527"/>
  <c r="BG527"/>
  <c r="BF527"/>
  <c r="T527"/>
  <c r="R527"/>
  <c r="P527"/>
  <c r="BI524"/>
  <c r="BH524"/>
  <c r="BG524"/>
  <c r="BF524"/>
  <c r="T524"/>
  <c r="R524"/>
  <c r="P524"/>
  <c r="BI519"/>
  <c r="BH519"/>
  <c r="BG519"/>
  <c r="BF519"/>
  <c r="T519"/>
  <c r="R519"/>
  <c r="P519"/>
  <c r="BI514"/>
  <c r="BH514"/>
  <c r="BG514"/>
  <c r="BF514"/>
  <c r="T514"/>
  <c r="R514"/>
  <c r="P514"/>
  <c r="BI510"/>
  <c r="BH510"/>
  <c r="BG510"/>
  <c r="BF510"/>
  <c r="T510"/>
  <c r="R510"/>
  <c r="P510"/>
  <c r="BI504"/>
  <c r="BH504"/>
  <c r="BG504"/>
  <c r="BF504"/>
  <c r="T504"/>
  <c r="R504"/>
  <c r="P504"/>
  <c r="BI499"/>
  <c r="BH499"/>
  <c r="BG499"/>
  <c r="BF499"/>
  <c r="T499"/>
  <c r="R499"/>
  <c r="P499"/>
  <c r="BI493"/>
  <c r="BH493"/>
  <c r="BG493"/>
  <c r="BF493"/>
  <c r="T493"/>
  <c r="R493"/>
  <c r="P493"/>
  <c r="BI474"/>
  <c r="BH474"/>
  <c r="BG474"/>
  <c r="BF474"/>
  <c r="T474"/>
  <c r="R474"/>
  <c r="P474"/>
  <c r="BI469"/>
  <c r="BH469"/>
  <c r="BG469"/>
  <c r="BF469"/>
  <c r="T469"/>
  <c r="T462" s="1"/>
  <c r="R469"/>
  <c r="P469"/>
  <c r="BI463"/>
  <c r="BH463"/>
  <c r="BG463"/>
  <c r="BF463"/>
  <c r="T463"/>
  <c r="R463"/>
  <c r="P463"/>
  <c r="P462" s="1"/>
  <c r="BI459"/>
  <c r="BH459"/>
  <c r="BG459"/>
  <c r="BF459"/>
  <c r="T459"/>
  <c r="R459"/>
  <c r="P459"/>
  <c r="BI453"/>
  <c r="BH453"/>
  <c r="BG453"/>
  <c r="BF453"/>
  <c r="T453"/>
  <c r="R453"/>
  <c r="P453"/>
  <c r="BI434"/>
  <c r="BH434"/>
  <c r="BG434"/>
  <c r="BF434"/>
  <c r="T434"/>
  <c r="R434"/>
  <c r="P434"/>
  <c r="BI429"/>
  <c r="BH429"/>
  <c r="BG429"/>
  <c r="BF429"/>
  <c r="T429"/>
  <c r="R429"/>
  <c r="P429"/>
  <c r="BI413"/>
  <c r="BH413"/>
  <c r="BG413"/>
  <c r="BF413"/>
  <c r="T413"/>
  <c r="R413"/>
  <c r="P413"/>
  <c r="BI403"/>
  <c r="BH403"/>
  <c r="BG403"/>
  <c r="BF403"/>
  <c r="T403"/>
  <c r="R403"/>
  <c r="P403"/>
  <c r="BI397"/>
  <c r="BH397"/>
  <c r="BG397"/>
  <c r="BF397"/>
  <c r="T397"/>
  <c r="R397"/>
  <c r="P397"/>
  <c r="BI389"/>
  <c r="BH389"/>
  <c r="BG389"/>
  <c r="BF389"/>
  <c r="T389"/>
  <c r="R389"/>
  <c r="P389"/>
  <c r="BI383"/>
  <c r="BH383"/>
  <c r="BG383"/>
  <c r="BF383"/>
  <c r="T383"/>
  <c r="R383"/>
  <c r="P383"/>
  <c r="BI377"/>
  <c r="BH377"/>
  <c r="BG377"/>
  <c r="BF377"/>
  <c r="T377"/>
  <c r="R377"/>
  <c r="P377"/>
  <c r="BI372"/>
  <c r="BH372"/>
  <c r="BG372"/>
  <c r="BF372"/>
  <c r="T372"/>
  <c r="T371" s="1"/>
  <c r="R372"/>
  <c r="R371" s="1"/>
  <c r="P372"/>
  <c r="P371" s="1"/>
  <c r="BI352"/>
  <c r="BH352"/>
  <c r="BG352"/>
  <c r="BF352"/>
  <c r="T352"/>
  <c r="R352"/>
  <c r="P352"/>
  <c r="BI347"/>
  <c r="BH347"/>
  <c r="BG347"/>
  <c r="BF347"/>
  <c r="T347"/>
  <c r="R347"/>
  <c r="P347"/>
  <c r="BI338"/>
  <c r="BH338"/>
  <c r="BG338"/>
  <c r="BF338"/>
  <c r="T338"/>
  <c r="R338"/>
  <c r="P338"/>
  <c r="BI330"/>
  <c r="BH330"/>
  <c r="BG330"/>
  <c r="BF330"/>
  <c r="T330"/>
  <c r="R330"/>
  <c r="P330"/>
  <c r="BI312"/>
  <c r="BH312"/>
  <c r="BG312"/>
  <c r="BF312"/>
  <c r="T312"/>
  <c r="R312"/>
  <c r="P312"/>
  <c r="BI307"/>
  <c r="BH307"/>
  <c r="BG307"/>
  <c r="BF307"/>
  <c r="T307"/>
  <c r="R307"/>
  <c r="P307"/>
  <c r="BI301"/>
  <c r="BH301"/>
  <c r="BG301"/>
  <c r="BF301"/>
  <c r="T301"/>
  <c r="T284" s="1"/>
  <c r="R301"/>
  <c r="P301"/>
  <c r="BI296"/>
  <c r="BH296"/>
  <c r="BG296"/>
  <c r="BF296"/>
  <c r="T296"/>
  <c r="R296"/>
  <c r="P296"/>
  <c r="BI290"/>
  <c r="BH290"/>
  <c r="BG290"/>
  <c r="BF290"/>
  <c r="T290"/>
  <c r="R290"/>
  <c r="P290"/>
  <c r="BI285"/>
  <c r="BH285"/>
  <c r="BG285"/>
  <c r="BF285"/>
  <c r="T285"/>
  <c r="R285"/>
  <c r="P285"/>
  <c r="P284" s="1"/>
  <c r="BI280"/>
  <c r="BH280"/>
  <c r="BG280"/>
  <c r="BF280"/>
  <c r="T280"/>
  <c r="R280"/>
  <c r="P280"/>
  <c r="BI273"/>
  <c r="BH273"/>
  <c r="BG273"/>
  <c r="BF273"/>
  <c r="T273"/>
  <c r="R273"/>
  <c r="P273"/>
  <c r="BI267"/>
  <c r="BH267"/>
  <c r="BG267"/>
  <c r="BF267"/>
  <c r="T267"/>
  <c r="R267"/>
  <c r="P267"/>
  <c r="BI262"/>
  <c r="BH262"/>
  <c r="BG262"/>
  <c r="BF262"/>
  <c r="T262"/>
  <c r="R262"/>
  <c r="P262"/>
  <c r="BI261"/>
  <c r="BH261"/>
  <c r="BG261"/>
  <c r="BF261"/>
  <c r="T261"/>
  <c r="R261"/>
  <c r="P261"/>
  <c r="BI256"/>
  <c r="BH256"/>
  <c r="BG256"/>
  <c r="BF256"/>
  <c r="T256"/>
  <c r="R256"/>
  <c r="P256"/>
  <c r="BI248"/>
  <c r="BH248"/>
  <c r="BG248"/>
  <c r="BF248"/>
  <c r="T248"/>
  <c r="R248"/>
  <c r="P248"/>
  <c r="BI243"/>
  <c r="BH243"/>
  <c r="BG243"/>
  <c r="BF243"/>
  <c r="T243"/>
  <c r="R243"/>
  <c r="P243"/>
  <c r="BI240"/>
  <c r="BH240"/>
  <c r="BG240"/>
  <c r="BF240"/>
  <c r="T240"/>
  <c r="R240"/>
  <c r="P240"/>
  <c r="BI231"/>
  <c r="BH231"/>
  <c r="BG231"/>
  <c r="BF231"/>
  <c r="T231"/>
  <c r="R231"/>
  <c r="P231"/>
  <c r="BI222"/>
  <c r="BH222"/>
  <c r="BG222"/>
  <c r="BF222"/>
  <c r="T222"/>
  <c r="R222"/>
  <c r="P222"/>
  <c r="BI216"/>
  <c r="BH216"/>
  <c r="BG216"/>
  <c r="BF216"/>
  <c r="T216"/>
  <c r="R216"/>
  <c r="P216"/>
  <c r="BI209"/>
  <c r="BH209"/>
  <c r="BG209"/>
  <c r="BF209"/>
  <c r="T209"/>
  <c r="R209"/>
  <c r="P209"/>
  <c r="BI200"/>
  <c r="BH200"/>
  <c r="BG200"/>
  <c r="BF200"/>
  <c r="T200"/>
  <c r="R200"/>
  <c r="P200"/>
  <c r="BI194"/>
  <c r="BH194"/>
  <c r="BG194"/>
  <c r="BF194"/>
  <c r="T194"/>
  <c r="R194"/>
  <c r="P194"/>
  <c r="BI187"/>
  <c r="BH187"/>
  <c r="BG187"/>
  <c r="BF187"/>
  <c r="T187"/>
  <c r="R187"/>
  <c r="P187"/>
  <c r="BI176"/>
  <c r="BH176"/>
  <c r="BG176"/>
  <c r="BF176"/>
  <c r="T176"/>
  <c r="R176"/>
  <c r="P176"/>
  <c r="BI170"/>
  <c r="BH170"/>
  <c r="BG170"/>
  <c r="BF170"/>
  <c r="T170"/>
  <c r="R170"/>
  <c r="P170"/>
  <c r="BI161"/>
  <c r="BH161"/>
  <c r="BG161"/>
  <c r="BF161"/>
  <c r="T161"/>
  <c r="R161"/>
  <c r="P161"/>
  <c r="BI155"/>
  <c r="BH155"/>
  <c r="BG155"/>
  <c r="BF155"/>
  <c r="T155"/>
  <c r="R155"/>
  <c r="P155"/>
  <c r="BI148"/>
  <c r="BH148"/>
  <c r="BG148"/>
  <c r="BF148"/>
  <c r="T148"/>
  <c r="T131" s="1"/>
  <c r="R148"/>
  <c r="P148"/>
  <c r="BI140"/>
  <c r="BH140"/>
  <c r="BG140"/>
  <c r="BF140"/>
  <c r="T140"/>
  <c r="R140"/>
  <c r="R131" s="1"/>
  <c r="P140"/>
  <c r="BI132"/>
  <c r="BH132"/>
  <c r="BG132"/>
  <c r="BF132"/>
  <c r="T132"/>
  <c r="R132"/>
  <c r="P132"/>
  <c r="P131" s="1"/>
  <c r="J126"/>
  <c r="F126"/>
  <c r="F124"/>
  <c r="E122"/>
  <c r="J92"/>
  <c r="F92"/>
  <c r="F90"/>
  <c r="E88"/>
  <c r="J26"/>
  <c r="E26"/>
  <c r="J127" s="1"/>
  <c r="J25"/>
  <c r="J20"/>
  <c r="E20"/>
  <c r="F127" s="1"/>
  <c r="J19"/>
  <c r="J14"/>
  <c r="J124" s="1"/>
  <c r="E7"/>
  <c r="E118" s="1"/>
  <c r="T230" i="9"/>
  <c r="J39"/>
  <c r="J38"/>
  <c r="AY104" i="1" s="1"/>
  <c r="J37" i="9"/>
  <c r="AX104" i="1" s="1"/>
  <c r="BI418" i="9"/>
  <c r="BH418"/>
  <c r="BG418"/>
  <c r="BF418"/>
  <c r="T418"/>
  <c r="R418"/>
  <c r="P418"/>
  <c r="BI417"/>
  <c r="BH417"/>
  <c r="BG417"/>
  <c r="BF417"/>
  <c r="T417"/>
  <c r="R417"/>
  <c r="P417"/>
  <c r="BI413"/>
  <c r="BH413"/>
  <c r="BG413"/>
  <c r="BF413"/>
  <c r="T413"/>
  <c r="T412" s="1"/>
  <c r="T411" s="1"/>
  <c r="R413"/>
  <c r="P413"/>
  <c r="P412" s="1"/>
  <c r="P411" s="1"/>
  <c r="BI409"/>
  <c r="BH409"/>
  <c r="BG409"/>
  <c r="BF409"/>
  <c r="T409"/>
  <c r="R409"/>
  <c r="P409"/>
  <c r="BI406"/>
  <c r="BH406"/>
  <c r="BG406"/>
  <c r="BF406"/>
  <c r="T406"/>
  <c r="T405" s="1"/>
  <c r="R406"/>
  <c r="P406"/>
  <c r="P405" s="1"/>
  <c r="BI403"/>
  <c r="BH403"/>
  <c r="BG403"/>
  <c r="BF403"/>
  <c r="T403"/>
  <c r="R403"/>
  <c r="P403"/>
  <c r="BI399"/>
  <c r="BH399"/>
  <c r="BG399"/>
  <c r="BF399"/>
  <c r="T399"/>
  <c r="R399"/>
  <c r="P399"/>
  <c r="BI397"/>
  <c r="BH397"/>
  <c r="BG397"/>
  <c r="BF397"/>
  <c r="T397"/>
  <c r="R397"/>
  <c r="P397"/>
  <c r="BI393"/>
  <c r="BH393"/>
  <c r="BG393"/>
  <c r="BF393"/>
  <c r="T393"/>
  <c r="R393"/>
  <c r="P393"/>
  <c r="BI392"/>
  <c r="BH392"/>
  <c r="BG392"/>
  <c r="BF392"/>
  <c r="T392"/>
  <c r="R392"/>
  <c r="P392"/>
  <c r="BI388"/>
  <c r="BH388"/>
  <c r="BG388"/>
  <c r="BF388"/>
  <c r="T388"/>
  <c r="R388"/>
  <c r="P388"/>
  <c r="BI387"/>
  <c r="BH387"/>
  <c r="BG387"/>
  <c r="BF387"/>
  <c r="T387"/>
  <c r="R387"/>
  <c r="P387"/>
  <c r="BI383"/>
  <c r="BH383"/>
  <c r="BG383"/>
  <c r="BF383"/>
  <c r="T383"/>
  <c r="R383"/>
  <c r="P383"/>
  <c r="BI382"/>
  <c r="BH382"/>
  <c r="BG382"/>
  <c r="BF382"/>
  <c r="T382"/>
  <c r="R382"/>
  <c r="P382"/>
  <c r="BI381"/>
  <c r="BH381"/>
  <c r="BG381"/>
  <c r="BF381"/>
  <c r="T381"/>
  <c r="R381"/>
  <c r="P381"/>
  <c r="BI378"/>
  <c r="BH378"/>
  <c r="BG378"/>
  <c r="BF378"/>
  <c r="T378"/>
  <c r="R378"/>
  <c r="P378"/>
  <c r="BI377"/>
  <c r="BH377"/>
  <c r="BG377"/>
  <c r="BF377"/>
  <c r="T377"/>
  <c r="R377"/>
  <c r="P377"/>
  <c r="BI373"/>
  <c r="BH373"/>
  <c r="BG373"/>
  <c r="BF373"/>
  <c r="T373"/>
  <c r="R373"/>
  <c r="R370" s="1"/>
  <c r="P373"/>
  <c r="BI371"/>
  <c r="BH371"/>
  <c r="BG371"/>
  <c r="BF371"/>
  <c r="T371"/>
  <c r="T370" s="1"/>
  <c r="R371"/>
  <c r="P371"/>
  <c r="P370" s="1"/>
  <c r="BI369"/>
  <c r="BH369"/>
  <c r="BG369"/>
  <c r="BF369"/>
  <c r="T369"/>
  <c r="R369"/>
  <c r="P369"/>
  <c r="BI365"/>
  <c r="BH365"/>
  <c r="BG365"/>
  <c r="BF365"/>
  <c r="T365"/>
  <c r="R365"/>
  <c r="P365"/>
  <c r="BI363"/>
  <c r="BH363"/>
  <c r="BG363"/>
  <c r="BF363"/>
  <c r="T363"/>
  <c r="R363"/>
  <c r="P363"/>
  <c r="BI362"/>
  <c r="BH362"/>
  <c r="BG362"/>
  <c r="BF362"/>
  <c r="T362"/>
  <c r="R362"/>
  <c r="P362"/>
  <c r="BI358"/>
  <c r="BH358"/>
  <c r="BG358"/>
  <c r="BF358"/>
  <c r="T358"/>
  <c r="R358"/>
  <c r="P358"/>
  <c r="BI357"/>
  <c r="BH357"/>
  <c r="BG357"/>
  <c r="BF357"/>
  <c r="T357"/>
  <c r="R357"/>
  <c r="P357"/>
  <c r="BI353"/>
  <c r="BH353"/>
  <c r="BG353"/>
  <c r="BF353"/>
  <c r="T353"/>
  <c r="R353"/>
  <c r="P353"/>
  <c r="BI352"/>
  <c r="BH352"/>
  <c r="BG352"/>
  <c r="BF352"/>
  <c r="T352"/>
  <c r="R352"/>
  <c r="P352"/>
  <c r="BI348"/>
  <c r="BH348"/>
  <c r="BG348"/>
  <c r="BF348"/>
  <c r="T348"/>
  <c r="R348"/>
  <c r="P348"/>
  <c r="BI347"/>
  <c r="BH347"/>
  <c r="BG347"/>
  <c r="BF347"/>
  <c r="T347"/>
  <c r="R347"/>
  <c r="P347"/>
  <c r="BI343"/>
  <c r="BH343"/>
  <c r="BG343"/>
  <c r="BF343"/>
  <c r="T343"/>
  <c r="R343"/>
  <c r="P343"/>
  <c r="BI342"/>
  <c r="BH342"/>
  <c r="BG342"/>
  <c r="BF342"/>
  <c r="T342"/>
  <c r="R342"/>
  <c r="P342"/>
  <c r="BI339"/>
  <c r="BH339"/>
  <c r="BG339"/>
  <c r="BF339"/>
  <c r="T339"/>
  <c r="R339"/>
  <c r="P339"/>
  <c r="BI337"/>
  <c r="BH337"/>
  <c r="BG337"/>
  <c r="BF337"/>
  <c r="T337"/>
  <c r="T333" s="1"/>
  <c r="R337"/>
  <c r="P337"/>
  <c r="P333" s="1"/>
  <c r="BI334"/>
  <c r="BH334"/>
  <c r="BG334"/>
  <c r="BF334"/>
  <c r="T334"/>
  <c r="R334"/>
  <c r="P334"/>
  <c r="BI329"/>
  <c r="BH329"/>
  <c r="BG329"/>
  <c r="BF329"/>
  <c r="T329"/>
  <c r="R329"/>
  <c r="P329"/>
  <c r="BI326"/>
  <c r="BH326"/>
  <c r="BG326"/>
  <c r="BF326"/>
  <c r="T326"/>
  <c r="R326"/>
  <c r="P326"/>
  <c r="BI323"/>
  <c r="BH323"/>
  <c r="BG323"/>
  <c r="BF323"/>
  <c r="T323"/>
  <c r="R323"/>
  <c r="P323"/>
  <c r="P316" s="1"/>
  <c r="BI320"/>
  <c r="BH320"/>
  <c r="BG320"/>
  <c r="BF320"/>
  <c r="T320"/>
  <c r="R320"/>
  <c r="P320"/>
  <c r="BI317"/>
  <c r="BH317"/>
  <c r="BG317"/>
  <c r="BF317"/>
  <c r="T317"/>
  <c r="T316" s="1"/>
  <c r="R317"/>
  <c r="R316" s="1"/>
  <c r="P317"/>
  <c r="BI313"/>
  <c r="BH313"/>
  <c r="BG313"/>
  <c r="BF313"/>
  <c r="T313"/>
  <c r="R313"/>
  <c r="P313"/>
  <c r="BI310"/>
  <c r="BH310"/>
  <c r="BG310"/>
  <c r="BF310"/>
  <c r="T310"/>
  <c r="R310"/>
  <c r="P310"/>
  <c r="BI303"/>
  <c r="BH303"/>
  <c r="BG303"/>
  <c r="BF303"/>
  <c r="T303"/>
  <c r="R303"/>
  <c r="P303"/>
  <c r="BI300"/>
  <c r="BH300"/>
  <c r="BG300"/>
  <c r="BF300"/>
  <c r="T300"/>
  <c r="R300"/>
  <c r="P300"/>
  <c r="BI296"/>
  <c r="BH296"/>
  <c r="BG296"/>
  <c r="BF296"/>
  <c r="T296"/>
  <c r="R296"/>
  <c r="P296"/>
  <c r="BI292"/>
  <c r="BH292"/>
  <c r="BG292"/>
  <c r="BF292"/>
  <c r="T292"/>
  <c r="R292"/>
  <c r="P292"/>
  <c r="BI291"/>
  <c r="BH291"/>
  <c r="BG291"/>
  <c r="BF291"/>
  <c r="T291"/>
  <c r="R291"/>
  <c r="P291"/>
  <c r="BI288"/>
  <c r="BH288"/>
  <c r="BG288"/>
  <c r="BF288"/>
  <c r="T288"/>
  <c r="R288"/>
  <c r="P288"/>
  <c r="BI284"/>
  <c r="BH284"/>
  <c r="BG284"/>
  <c r="BF284"/>
  <c r="T284"/>
  <c r="R284"/>
  <c r="P284"/>
  <c r="BI280"/>
  <c r="BH280"/>
  <c r="BG280"/>
  <c r="BF280"/>
  <c r="T280"/>
  <c r="T279" s="1"/>
  <c r="R280"/>
  <c r="P280"/>
  <c r="P279" s="1"/>
  <c r="BI278"/>
  <c r="BH278"/>
  <c r="BG278"/>
  <c r="BF278"/>
  <c r="T278"/>
  <c r="R278"/>
  <c r="P278"/>
  <c r="BI277"/>
  <c r="BH277"/>
  <c r="BG277"/>
  <c r="BF277"/>
  <c r="T277"/>
  <c r="R277"/>
  <c r="P277"/>
  <c r="BI273"/>
  <c r="BH273"/>
  <c r="BG273"/>
  <c r="BF273"/>
  <c r="T273"/>
  <c r="R273"/>
  <c r="P273"/>
  <c r="BI272"/>
  <c r="BH272"/>
  <c r="BG272"/>
  <c r="BF272"/>
  <c r="T272"/>
  <c r="R272"/>
  <c r="P272"/>
  <c r="BI271"/>
  <c r="BH271"/>
  <c r="BG271"/>
  <c r="BF271"/>
  <c r="T271"/>
  <c r="R271"/>
  <c r="P271"/>
  <c r="BI269"/>
  <c r="BH269"/>
  <c r="BG269"/>
  <c r="BF269"/>
  <c r="T269"/>
  <c r="R269"/>
  <c r="P269"/>
  <c r="BI268"/>
  <c r="BH268"/>
  <c r="BG268"/>
  <c r="BF268"/>
  <c r="T268"/>
  <c r="R268"/>
  <c r="P268"/>
  <c r="BI264"/>
  <c r="BH264"/>
  <c r="BG264"/>
  <c r="BF264"/>
  <c r="T264"/>
  <c r="R264"/>
  <c r="P264"/>
  <c r="BI263"/>
  <c r="BH263"/>
  <c r="BG263"/>
  <c r="BF263"/>
  <c r="T263"/>
  <c r="R263"/>
  <c r="P263"/>
  <c r="BI262"/>
  <c r="BH262"/>
  <c r="BG262"/>
  <c r="BF262"/>
  <c r="T262"/>
  <c r="R262"/>
  <c r="P262"/>
  <c r="BI261"/>
  <c r="BH261"/>
  <c r="BG261"/>
  <c r="BF261"/>
  <c r="T261"/>
  <c r="R261"/>
  <c r="P261"/>
  <c r="BI258"/>
  <c r="BH258"/>
  <c r="BG258"/>
  <c r="BF258"/>
  <c r="T258"/>
  <c r="R258"/>
  <c r="P258"/>
  <c r="BI254"/>
  <c r="BH254"/>
  <c r="BG254"/>
  <c r="BF254"/>
  <c r="T254"/>
  <c r="R254"/>
  <c r="P254"/>
  <c r="BI250"/>
  <c r="BH250"/>
  <c r="BG250"/>
  <c r="BF250"/>
  <c r="T250"/>
  <c r="R250"/>
  <c r="P250"/>
  <c r="BI246"/>
  <c r="BH246"/>
  <c r="BG246"/>
  <c r="BF246"/>
  <c r="T246"/>
  <c r="R246"/>
  <c r="P246"/>
  <c r="BI242"/>
  <c r="BH242"/>
  <c r="BG242"/>
  <c r="BF242"/>
  <c r="T242"/>
  <c r="R242"/>
  <c r="P242"/>
  <c r="BI238"/>
  <c r="BH238"/>
  <c r="BG238"/>
  <c r="BF238"/>
  <c r="T238"/>
  <c r="R238"/>
  <c r="R233" s="1"/>
  <c r="P238"/>
  <c r="BI234"/>
  <c r="BH234"/>
  <c r="BG234"/>
  <c r="BF234"/>
  <c r="T234"/>
  <c r="T233" s="1"/>
  <c r="R234"/>
  <c r="P234"/>
  <c r="P233" s="1"/>
  <c r="BI231"/>
  <c r="BH231"/>
  <c r="BG231"/>
  <c r="BF231"/>
  <c r="T231"/>
  <c r="R231"/>
  <c r="R230" s="1"/>
  <c r="P231"/>
  <c r="P230" s="1"/>
  <c r="BI226"/>
  <c r="BH226"/>
  <c r="BG226"/>
  <c r="BF226"/>
  <c r="T226"/>
  <c r="R226"/>
  <c r="P226"/>
  <c r="BI222"/>
  <c r="BH222"/>
  <c r="BG222"/>
  <c r="BF222"/>
  <c r="T222"/>
  <c r="R222"/>
  <c r="P222"/>
  <c r="BI218"/>
  <c r="BH218"/>
  <c r="BG218"/>
  <c r="BF218"/>
  <c r="T218"/>
  <c r="R218"/>
  <c r="P218"/>
  <c r="BI214"/>
  <c r="BH214"/>
  <c r="BG214"/>
  <c r="BF214"/>
  <c r="T214"/>
  <c r="R214"/>
  <c r="P214"/>
  <c r="BI209"/>
  <c r="BH209"/>
  <c r="BG209"/>
  <c r="BF209"/>
  <c r="T209"/>
  <c r="R209"/>
  <c r="P209"/>
  <c r="BI208"/>
  <c r="BH208"/>
  <c r="BG208"/>
  <c r="BF208"/>
  <c r="T208"/>
  <c r="R208"/>
  <c r="P208"/>
  <c r="BI204"/>
  <c r="BH204"/>
  <c r="BG204"/>
  <c r="BF204"/>
  <c r="T204"/>
  <c r="R204"/>
  <c r="P204"/>
  <c r="BI203"/>
  <c r="BH203"/>
  <c r="BG203"/>
  <c r="BF203"/>
  <c r="T203"/>
  <c r="R203"/>
  <c r="P203"/>
  <c r="BI199"/>
  <c r="BH199"/>
  <c r="BG199"/>
  <c r="BF199"/>
  <c r="T199"/>
  <c r="R199"/>
  <c r="P199"/>
  <c r="BI195"/>
  <c r="BH195"/>
  <c r="BG195"/>
  <c r="BF195"/>
  <c r="T195"/>
  <c r="R195"/>
  <c r="P195"/>
  <c r="BI191"/>
  <c r="BH191"/>
  <c r="BG191"/>
  <c r="BF191"/>
  <c r="T191"/>
  <c r="R191"/>
  <c r="P191"/>
  <c r="BI187"/>
  <c r="BH187"/>
  <c r="BG187"/>
  <c r="BF187"/>
  <c r="T187"/>
  <c r="R187"/>
  <c r="P187"/>
  <c r="BI183"/>
  <c r="BH183"/>
  <c r="BG183"/>
  <c r="BF183"/>
  <c r="T183"/>
  <c r="R183"/>
  <c r="P183"/>
  <c r="BI180"/>
  <c r="BH180"/>
  <c r="BG180"/>
  <c r="BF180"/>
  <c r="T180"/>
  <c r="R180"/>
  <c r="P180"/>
  <c r="BI176"/>
  <c r="BH176"/>
  <c r="BG176"/>
  <c r="BF176"/>
  <c r="T176"/>
  <c r="R176"/>
  <c r="P176"/>
  <c r="BI172"/>
  <c r="BH172"/>
  <c r="BG172"/>
  <c r="BF172"/>
  <c r="T172"/>
  <c r="R172"/>
  <c r="P172"/>
  <c r="BI169"/>
  <c r="BH169"/>
  <c r="BG169"/>
  <c r="BF169"/>
  <c r="T169"/>
  <c r="R169"/>
  <c r="P169"/>
  <c r="BI165"/>
  <c r="BH165"/>
  <c r="BG165"/>
  <c r="BF165"/>
  <c r="T165"/>
  <c r="R165"/>
  <c r="P165"/>
  <c r="BI161"/>
  <c r="BH161"/>
  <c r="BG161"/>
  <c r="BF161"/>
  <c r="T161"/>
  <c r="R161"/>
  <c r="P161"/>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T133" s="1"/>
  <c r="T132" s="1"/>
  <c r="T131" s="1"/>
  <c r="R138"/>
  <c r="P138"/>
  <c r="P133" s="1"/>
  <c r="BI134"/>
  <c r="BH134"/>
  <c r="BG134"/>
  <c r="BF134"/>
  <c r="T134"/>
  <c r="R134"/>
  <c r="R133" s="1"/>
  <c r="P134"/>
  <c r="J128"/>
  <c r="J127"/>
  <c r="F127"/>
  <c r="F125"/>
  <c r="E123"/>
  <c r="J94"/>
  <c r="J93"/>
  <c r="F93"/>
  <c r="F91"/>
  <c r="E89"/>
  <c r="J20"/>
  <c r="E20"/>
  <c r="F128" s="1"/>
  <c r="J19"/>
  <c r="J14"/>
  <c r="J91" s="1"/>
  <c r="E7"/>
  <c r="E85" s="1"/>
  <c r="J39" i="8"/>
  <c r="J38"/>
  <c r="AY103" i="1"/>
  <c r="J37" i="8"/>
  <c r="AX103" i="1"/>
  <c r="BI320" i="8"/>
  <c r="BH320"/>
  <c r="BG320"/>
  <c r="BF320"/>
  <c r="T320"/>
  <c r="R320"/>
  <c r="P320"/>
  <c r="BI317"/>
  <c r="BH317"/>
  <c r="BG317"/>
  <c r="BF317"/>
  <c r="T317"/>
  <c r="T316" s="1"/>
  <c r="T315" s="1"/>
  <c r="R317"/>
  <c r="P317"/>
  <c r="P316" s="1"/>
  <c r="P315" s="1"/>
  <c r="BI313"/>
  <c r="BH313"/>
  <c r="BG313"/>
  <c r="BF313"/>
  <c r="T313"/>
  <c r="R313"/>
  <c r="P313"/>
  <c r="BI311"/>
  <c r="BH311"/>
  <c r="BG311"/>
  <c r="BF311"/>
  <c r="T311"/>
  <c r="T310" s="1"/>
  <c r="R311"/>
  <c r="P311"/>
  <c r="P310" s="1"/>
  <c r="BI308"/>
  <c r="BH308"/>
  <c r="BG308"/>
  <c r="BF308"/>
  <c r="T308"/>
  <c r="R308"/>
  <c r="P308"/>
  <c r="BI306"/>
  <c r="BH306"/>
  <c r="BG306"/>
  <c r="BF306"/>
  <c r="T306"/>
  <c r="R306"/>
  <c r="P306"/>
  <c r="BI305"/>
  <c r="BH305"/>
  <c r="BG305"/>
  <c r="BF305"/>
  <c r="T305"/>
  <c r="R305"/>
  <c r="P305"/>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P284" s="1"/>
  <c r="BI289"/>
  <c r="BH289"/>
  <c r="BG289"/>
  <c r="BF289"/>
  <c r="T289"/>
  <c r="R289"/>
  <c r="P289"/>
  <c r="BI285"/>
  <c r="BH285"/>
  <c r="BG285"/>
  <c r="BF285"/>
  <c r="T285"/>
  <c r="T284" s="1"/>
  <c r="R285"/>
  <c r="R284" s="1"/>
  <c r="P285"/>
  <c r="BI280"/>
  <c r="BH280"/>
  <c r="BG280"/>
  <c r="BF280"/>
  <c r="T280"/>
  <c r="R280"/>
  <c r="P280"/>
  <c r="BI279"/>
  <c r="BH279"/>
  <c r="BG279"/>
  <c r="BF279"/>
  <c r="T279"/>
  <c r="R279"/>
  <c r="P279"/>
  <c r="P269" s="1"/>
  <c r="BI275"/>
  <c r="BH275"/>
  <c r="BG275"/>
  <c r="BF275"/>
  <c r="T275"/>
  <c r="R275"/>
  <c r="P275"/>
  <c r="BI274"/>
  <c r="BH274"/>
  <c r="BG274"/>
  <c r="BF274"/>
  <c r="T274"/>
  <c r="R274"/>
  <c r="P274"/>
  <c r="BI270"/>
  <c r="BH270"/>
  <c r="BG270"/>
  <c r="BF270"/>
  <c r="T270"/>
  <c r="T269" s="1"/>
  <c r="R270"/>
  <c r="R269" s="1"/>
  <c r="P270"/>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9"/>
  <c r="BH249"/>
  <c r="BG249"/>
  <c r="BF249"/>
  <c r="T249"/>
  <c r="R249"/>
  <c r="P249"/>
  <c r="BI246"/>
  <c r="BH246"/>
  <c r="BG246"/>
  <c r="BF246"/>
  <c r="T246"/>
  <c r="R246"/>
  <c r="P246"/>
  <c r="BI242"/>
  <c r="BH242"/>
  <c r="BG242"/>
  <c r="BF242"/>
  <c r="T242"/>
  <c r="R242"/>
  <c r="P242"/>
  <c r="BI241"/>
  <c r="BH241"/>
  <c r="BG241"/>
  <c r="BF241"/>
  <c r="T241"/>
  <c r="R241"/>
  <c r="P241"/>
  <c r="BI237"/>
  <c r="BH237"/>
  <c r="BG237"/>
  <c r="BF237"/>
  <c r="T237"/>
  <c r="R237"/>
  <c r="P237"/>
  <c r="BI233"/>
  <c r="BH233"/>
  <c r="BG233"/>
  <c r="BF233"/>
  <c r="T233"/>
  <c r="R233"/>
  <c r="P233"/>
  <c r="BI229"/>
  <c r="BH229"/>
  <c r="BG229"/>
  <c r="BF229"/>
  <c r="T229"/>
  <c r="T228" s="1"/>
  <c r="R229"/>
  <c r="R228" s="1"/>
  <c r="P229"/>
  <c r="P228" s="1"/>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17"/>
  <c r="BH217"/>
  <c r="BG217"/>
  <c r="BF217"/>
  <c r="T217"/>
  <c r="R217"/>
  <c r="P217"/>
  <c r="BI216"/>
  <c r="BH216"/>
  <c r="BG216"/>
  <c r="BF216"/>
  <c r="T216"/>
  <c r="R216"/>
  <c r="P216"/>
  <c r="BI215"/>
  <c r="BH215"/>
  <c r="BG215"/>
  <c r="BF215"/>
  <c r="T215"/>
  <c r="R215"/>
  <c r="P215"/>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T187" s="1"/>
  <c r="R188"/>
  <c r="P188"/>
  <c r="P187" s="1"/>
  <c r="BI183"/>
  <c r="BH183"/>
  <c r="BG183"/>
  <c r="BF183"/>
  <c r="T183"/>
  <c r="R183"/>
  <c r="P183"/>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T131" s="1"/>
  <c r="R136"/>
  <c r="P136"/>
  <c r="P131" s="1"/>
  <c r="BI132"/>
  <c r="BH132"/>
  <c r="BG132"/>
  <c r="BF132"/>
  <c r="T132"/>
  <c r="R132"/>
  <c r="R131" s="1"/>
  <c r="P132"/>
  <c r="J126"/>
  <c r="J125"/>
  <c r="F125"/>
  <c r="F123"/>
  <c r="E121"/>
  <c r="J94"/>
  <c r="J93"/>
  <c r="F93"/>
  <c r="F91"/>
  <c r="E89"/>
  <c r="J20"/>
  <c r="E20"/>
  <c r="F94" s="1"/>
  <c r="J19"/>
  <c r="J14"/>
  <c r="J91" s="1"/>
  <c r="E7"/>
  <c r="E85" s="1"/>
  <c r="P219" i="7"/>
  <c r="T214"/>
  <c r="P179"/>
  <c r="J39"/>
  <c r="J38"/>
  <c r="AY101" i="1" s="1"/>
  <c r="J37" i="7"/>
  <c r="AX101" i="1" s="1"/>
  <c r="BI223" i="7"/>
  <c r="BH223"/>
  <c r="BG223"/>
  <c r="BF223"/>
  <c r="T223"/>
  <c r="T219" s="1"/>
  <c r="R223"/>
  <c r="P223"/>
  <c r="BI220"/>
  <c r="BH220"/>
  <c r="BG220"/>
  <c r="BF220"/>
  <c r="T220"/>
  <c r="R220"/>
  <c r="R219" s="1"/>
  <c r="P220"/>
  <c r="BI218"/>
  <c r="BH218"/>
  <c r="BG218"/>
  <c r="BF218"/>
  <c r="T218"/>
  <c r="R218"/>
  <c r="P218"/>
  <c r="P214" s="1"/>
  <c r="BI215"/>
  <c r="BH215"/>
  <c r="BG215"/>
  <c r="BF215"/>
  <c r="T215"/>
  <c r="R215"/>
  <c r="R214" s="1"/>
  <c r="P215"/>
  <c r="BI210"/>
  <c r="BH210"/>
  <c r="BG210"/>
  <c r="BF210"/>
  <c r="T210"/>
  <c r="R210"/>
  <c r="P210"/>
  <c r="BI206"/>
  <c r="BH206"/>
  <c r="BG206"/>
  <c r="BF206"/>
  <c r="T206"/>
  <c r="R206"/>
  <c r="P206"/>
  <c r="BI205"/>
  <c r="BH205"/>
  <c r="BG205"/>
  <c r="BF205"/>
  <c r="T205"/>
  <c r="T201" s="1"/>
  <c r="R205"/>
  <c r="P205"/>
  <c r="P201" s="1"/>
  <c r="BI202"/>
  <c r="BH202"/>
  <c r="BG202"/>
  <c r="BF202"/>
  <c r="T202"/>
  <c r="R202"/>
  <c r="R201" s="1"/>
  <c r="P202"/>
  <c r="BI197"/>
  <c r="BH197"/>
  <c r="BG197"/>
  <c r="BF197"/>
  <c r="T197"/>
  <c r="T184" s="1"/>
  <c r="R197"/>
  <c r="P197"/>
  <c r="BI193"/>
  <c r="BH193"/>
  <c r="BG193"/>
  <c r="BF193"/>
  <c r="T193"/>
  <c r="R193"/>
  <c r="P193"/>
  <c r="BI189"/>
  <c r="BH189"/>
  <c r="BG189"/>
  <c r="BF189"/>
  <c r="T189"/>
  <c r="R189"/>
  <c r="P189"/>
  <c r="P184" s="1"/>
  <c r="BI185"/>
  <c r="BH185"/>
  <c r="BG185"/>
  <c r="BF185"/>
  <c r="T185"/>
  <c r="R185"/>
  <c r="R184" s="1"/>
  <c r="P185"/>
  <c r="BI180"/>
  <c r="BH180"/>
  <c r="BG180"/>
  <c r="BF180"/>
  <c r="T180"/>
  <c r="T179" s="1"/>
  <c r="R180"/>
  <c r="R179" s="1"/>
  <c r="P180"/>
  <c r="BI175"/>
  <c r="BH175"/>
  <c r="BG175"/>
  <c r="BF175"/>
  <c r="T175"/>
  <c r="R175"/>
  <c r="P175"/>
  <c r="BI171"/>
  <c r="BH171"/>
  <c r="BG171"/>
  <c r="BF171"/>
  <c r="T171"/>
  <c r="R171"/>
  <c r="P171"/>
  <c r="BI167"/>
  <c r="BH167"/>
  <c r="BG167"/>
  <c r="BF167"/>
  <c r="T167"/>
  <c r="R167"/>
  <c r="P167"/>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T129" s="1"/>
  <c r="T128" s="1"/>
  <c r="T127" s="1"/>
  <c r="R134"/>
  <c r="P134"/>
  <c r="P129" s="1"/>
  <c r="BI130"/>
  <c r="BH130"/>
  <c r="BG130"/>
  <c r="BF130"/>
  <c r="T130"/>
  <c r="R130"/>
  <c r="R129" s="1"/>
  <c r="P130"/>
  <c r="J124"/>
  <c r="J123"/>
  <c r="F123"/>
  <c r="F121"/>
  <c r="E119"/>
  <c r="J94"/>
  <c r="J93"/>
  <c r="F93"/>
  <c r="F91"/>
  <c r="E89"/>
  <c r="J20"/>
  <c r="E20"/>
  <c r="F124" s="1"/>
  <c r="J19"/>
  <c r="J14"/>
  <c r="J121" s="1"/>
  <c r="E7"/>
  <c r="E85" s="1"/>
  <c r="T232" i="6"/>
  <c r="P232"/>
  <c r="P202"/>
  <c r="T197"/>
  <c r="R197"/>
  <c r="P133"/>
  <c r="P132" s="1"/>
  <c r="P131" s="1"/>
  <c r="AU100" i="1" s="1"/>
  <c r="J39" i="6"/>
  <c r="J38"/>
  <c r="AY100" i="1"/>
  <c r="J37" i="6"/>
  <c r="AX100" i="1"/>
  <c r="BI233" i="6"/>
  <c r="BH233"/>
  <c r="BG233"/>
  <c r="BF233"/>
  <c r="T233"/>
  <c r="R233"/>
  <c r="R232" s="1"/>
  <c r="P233"/>
  <c r="BI229"/>
  <c r="BH229"/>
  <c r="BG229"/>
  <c r="BF229"/>
  <c r="T229"/>
  <c r="R229"/>
  <c r="P229"/>
  <c r="BI225"/>
  <c r="BH225"/>
  <c r="BG225"/>
  <c r="BF225"/>
  <c r="T225"/>
  <c r="R225"/>
  <c r="P225"/>
  <c r="BI223"/>
  <c r="BH223"/>
  <c r="BG223"/>
  <c r="BF223"/>
  <c r="T223"/>
  <c r="R223"/>
  <c r="P223"/>
  <c r="BI219"/>
  <c r="BH219"/>
  <c r="BG219"/>
  <c r="BF219"/>
  <c r="T219"/>
  <c r="R219"/>
  <c r="P219"/>
  <c r="BI218"/>
  <c r="BH218"/>
  <c r="BG218"/>
  <c r="BF218"/>
  <c r="T218"/>
  <c r="R218"/>
  <c r="P218"/>
  <c r="BI215"/>
  <c r="BH215"/>
  <c r="BG215"/>
  <c r="BF215"/>
  <c r="T215"/>
  <c r="R215"/>
  <c r="P215"/>
  <c r="BI214"/>
  <c r="BH214"/>
  <c r="BG214"/>
  <c r="BF214"/>
  <c r="T214"/>
  <c r="T209" s="1"/>
  <c r="T208" s="1"/>
  <c r="R214"/>
  <c r="P214"/>
  <c r="P209" s="1"/>
  <c r="P208" s="1"/>
  <c r="BI210"/>
  <c r="BH210"/>
  <c r="BG210"/>
  <c r="BF210"/>
  <c r="T210"/>
  <c r="R210"/>
  <c r="R209" s="1"/>
  <c r="R208" s="1"/>
  <c r="P210"/>
  <c r="BI206"/>
  <c r="BH206"/>
  <c r="BG206"/>
  <c r="BF206"/>
  <c r="T206"/>
  <c r="T202" s="1"/>
  <c r="R206"/>
  <c r="P206"/>
  <c r="BI203"/>
  <c r="BH203"/>
  <c r="BG203"/>
  <c r="BF203"/>
  <c r="T203"/>
  <c r="R203"/>
  <c r="R202" s="1"/>
  <c r="P203"/>
  <c r="BI198"/>
  <c r="BH198"/>
  <c r="BG198"/>
  <c r="BF198"/>
  <c r="T198"/>
  <c r="R198"/>
  <c r="P198"/>
  <c r="P197" s="1"/>
  <c r="BI193"/>
  <c r="BH193"/>
  <c r="BG193"/>
  <c r="BF193"/>
  <c r="T193"/>
  <c r="R193"/>
  <c r="P193"/>
  <c r="BI192"/>
  <c r="BH192"/>
  <c r="BG192"/>
  <c r="BF192"/>
  <c r="T192"/>
  <c r="R192"/>
  <c r="P192"/>
  <c r="BI188"/>
  <c r="BH188"/>
  <c r="BG188"/>
  <c r="BF188"/>
  <c r="T188"/>
  <c r="R188"/>
  <c r="P188"/>
  <c r="BI187"/>
  <c r="BH187"/>
  <c r="BG187"/>
  <c r="BF187"/>
  <c r="T187"/>
  <c r="T183" s="1"/>
  <c r="R187"/>
  <c r="P187"/>
  <c r="P183" s="1"/>
  <c r="BI184"/>
  <c r="BH184"/>
  <c r="BG184"/>
  <c r="BF184"/>
  <c r="T184"/>
  <c r="R184"/>
  <c r="R183" s="1"/>
  <c r="P184"/>
  <c r="BI180"/>
  <c r="BH180"/>
  <c r="BG180"/>
  <c r="BF180"/>
  <c r="T180"/>
  <c r="T179" s="1"/>
  <c r="R180"/>
  <c r="R179" s="1"/>
  <c r="P180"/>
  <c r="P179" s="1"/>
  <c r="BI175"/>
  <c r="BH175"/>
  <c r="BG175"/>
  <c r="BF175"/>
  <c r="T175"/>
  <c r="R175"/>
  <c r="P175"/>
  <c r="BI171"/>
  <c r="BH171"/>
  <c r="BG171"/>
  <c r="BF171"/>
  <c r="T171"/>
  <c r="R171"/>
  <c r="P171"/>
  <c r="BI168"/>
  <c r="BH168"/>
  <c r="BG168"/>
  <c r="BF168"/>
  <c r="T168"/>
  <c r="R168"/>
  <c r="P168"/>
  <c r="BI164"/>
  <c r="BH164"/>
  <c r="BG164"/>
  <c r="BF164"/>
  <c r="T164"/>
  <c r="R164"/>
  <c r="P164"/>
  <c r="BI163"/>
  <c r="BH163"/>
  <c r="BG163"/>
  <c r="BF163"/>
  <c r="T163"/>
  <c r="R163"/>
  <c r="P163"/>
  <c r="BI160"/>
  <c r="BH160"/>
  <c r="BG160"/>
  <c r="BF160"/>
  <c r="T160"/>
  <c r="T155" s="1"/>
  <c r="R160"/>
  <c r="P160"/>
  <c r="P155" s="1"/>
  <c r="BI156"/>
  <c r="BH156"/>
  <c r="BG156"/>
  <c r="BF156"/>
  <c r="T156"/>
  <c r="R156"/>
  <c r="R155" s="1"/>
  <c r="P156"/>
  <c r="BI151"/>
  <c r="BH151"/>
  <c r="BG151"/>
  <c r="BF151"/>
  <c r="T151"/>
  <c r="T138" s="1"/>
  <c r="R151"/>
  <c r="P151"/>
  <c r="BI147"/>
  <c r="BH147"/>
  <c r="BG147"/>
  <c r="BF147"/>
  <c r="T147"/>
  <c r="R147"/>
  <c r="P147"/>
  <c r="BI143"/>
  <c r="BH143"/>
  <c r="BG143"/>
  <c r="BF143"/>
  <c r="T143"/>
  <c r="R143"/>
  <c r="P143"/>
  <c r="P138" s="1"/>
  <c r="BI139"/>
  <c r="BH139"/>
  <c r="BG139"/>
  <c r="BF139"/>
  <c r="T139"/>
  <c r="R139"/>
  <c r="R138" s="1"/>
  <c r="P139"/>
  <c r="BI134"/>
  <c r="BH134"/>
  <c r="BG134"/>
  <c r="BF134"/>
  <c r="T134"/>
  <c r="T133" s="1"/>
  <c r="T132" s="1"/>
  <c r="T131" s="1"/>
  <c r="R134"/>
  <c r="R133" s="1"/>
  <c r="R132" s="1"/>
  <c r="R131" s="1"/>
  <c r="P134"/>
  <c r="J128"/>
  <c r="J127"/>
  <c r="F127"/>
  <c r="F125"/>
  <c r="E123"/>
  <c r="J94"/>
  <c r="J93"/>
  <c r="F93"/>
  <c r="F91"/>
  <c r="E89"/>
  <c r="J20"/>
  <c r="E20"/>
  <c r="F128" s="1"/>
  <c r="J19"/>
  <c r="J14"/>
  <c r="J125"/>
  <c r="E7"/>
  <c r="E119" s="1"/>
  <c r="R274" i="5"/>
  <c r="R273"/>
  <c r="T269"/>
  <c r="J39"/>
  <c r="J38"/>
  <c r="AY99" i="1" s="1"/>
  <c r="J37" i="5"/>
  <c r="AX99" i="1" s="1"/>
  <c r="BI275" i="5"/>
  <c r="BH275"/>
  <c r="BG275"/>
  <c r="BF275"/>
  <c r="T275"/>
  <c r="T274" s="1"/>
  <c r="T273" s="1"/>
  <c r="R275"/>
  <c r="P275"/>
  <c r="P274" s="1"/>
  <c r="P273" s="1"/>
  <c r="BI270"/>
  <c r="BH270"/>
  <c r="BG270"/>
  <c r="BF270"/>
  <c r="T270"/>
  <c r="R270"/>
  <c r="R269" s="1"/>
  <c r="P270"/>
  <c r="P269" s="1"/>
  <c r="BI264"/>
  <c r="BH264"/>
  <c r="BG264"/>
  <c r="BF264"/>
  <c r="T264"/>
  <c r="R264"/>
  <c r="P264"/>
  <c r="BI261"/>
  <c r="BH261"/>
  <c r="BG261"/>
  <c r="BF261"/>
  <c r="T261"/>
  <c r="R261"/>
  <c r="P261"/>
  <c r="BI258"/>
  <c r="BH258"/>
  <c r="BG258"/>
  <c r="BF258"/>
  <c r="T258"/>
  <c r="R258"/>
  <c r="P258"/>
  <c r="BI253"/>
  <c r="BH253"/>
  <c r="BG253"/>
  <c r="BF253"/>
  <c r="T253"/>
  <c r="R253"/>
  <c r="R249" s="1"/>
  <c r="P253"/>
  <c r="BI250"/>
  <c r="BH250"/>
  <c r="BG250"/>
  <c r="BF250"/>
  <c r="T250"/>
  <c r="T249" s="1"/>
  <c r="R250"/>
  <c r="P250"/>
  <c r="P249" s="1"/>
  <c r="BI248"/>
  <c r="BH248"/>
  <c r="BG248"/>
  <c r="BF248"/>
  <c r="T248"/>
  <c r="R248"/>
  <c r="P248"/>
  <c r="BI242"/>
  <c r="BH242"/>
  <c r="BG242"/>
  <c r="BF242"/>
  <c r="T242"/>
  <c r="R242"/>
  <c r="P242"/>
  <c r="BI241"/>
  <c r="BH241"/>
  <c r="BG241"/>
  <c r="BF241"/>
  <c r="T241"/>
  <c r="R241"/>
  <c r="R233" s="1"/>
  <c r="P241"/>
  <c r="BI234"/>
  <c r="BH234"/>
  <c r="BG234"/>
  <c r="BF234"/>
  <c r="T234"/>
  <c r="T233" s="1"/>
  <c r="R234"/>
  <c r="P234"/>
  <c r="P233" s="1"/>
  <c r="BI227"/>
  <c r="BH227"/>
  <c r="BG227"/>
  <c r="BF227"/>
  <c r="T227"/>
  <c r="R227"/>
  <c r="P227"/>
  <c r="BI222"/>
  <c r="BH222"/>
  <c r="BG222"/>
  <c r="BF222"/>
  <c r="T222"/>
  <c r="R222"/>
  <c r="P222"/>
  <c r="BI217"/>
  <c r="BH217"/>
  <c r="BG217"/>
  <c r="BF217"/>
  <c r="T217"/>
  <c r="R217"/>
  <c r="R198" s="1"/>
  <c r="P217"/>
  <c r="BI210"/>
  <c r="BH210"/>
  <c r="BG210"/>
  <c r="BF210"/>
  <c r="T210"/>
  <c r="R210"/>
  <c r="P210"/>
  <c r="BI205"/>
  <c r="BH205"/>
  <c r="BG205"/>
  <c r="BF205"/>
  <c r="T205"/>
  <c r="R205"/>
  <c r="P205"/>
  <c r="BI199"/>
  <c r="BH199"/>
  <c r="BG199"/>
  <c r="BF199"/>
  <c r="T199"/>
  <c r="T198" s="1"/>
  <c r="R199"/>
  <c r="P199"/>
  <c r="P198" s="1"/>
  <c r="BI192"/>
  <c r="BH192"/>
  <c r="BG192"/>
  <c r="BF192"/>
  <c r="T192"/>
  <c r="R192"/>
  <c r="P192"/>
  <c r="BI191"/>
  <c r="BH191"/>
  <c r="BG191"/>
  <c r="BF191"/>
  <c r="T191"/>
  <c r="R191"/>
  <c r="P191"/>
  <c r="BI188"/>
  <c r="BH188"/>
  <c r="BG188"/>
  <c r="BF188"/>
  <c r="T188"/>
  <c r="R188"/>
  <c r="P188"/>
  <c r="BI183"/>
  <c r="BH183"/>
  <c r="BG183"/>
  <c r="BF183"/>
  <c r="T183"/>
  <c r="R183"/>
  <c r="P183"/>
  <c r="BI178"/>
  <c r="BH178"/>
  <c r="BG178"/>
  <c r="BF178"/>
  <c r="T178"/>
  <c r="R178"/>
  <c r="P178"/>
  <c r="BI173"/>
  <c r="BH173"/>
  <c r="BG173"/>
  <c r="BF173"/>
  <c r="T173"/>
  <c r="R173"/>
  <c r="P173"/>
  <c r="BI172"/>
  <c r="BH172"/>
  <c r="BG172"/>
  <c r="BF172"/>
  <c r="T172"/>
  <c r="R172"/>
  <c r="P172"/>
  <c r="BI167"/>
  <c r="BH167"/>
  <c r="BG167"/>
  <c r="BF167"/>
  <c r="T167"/>
  <c r="R167"/>
  <c r="P167"/>
  <c r="BI161"/>
  <c r="BH161"/>
  <c r="BG161"/>
  <c r="BF161"/>
  <c r="T161"/>
  <c r="R161"/>
  <c r="P161"/>
  <c r="BI155"/>
  <c r="BH155"/>
  <c r="BG155"/>
  <c r="BF155"/>
  <c r="T155"/>
  <c r="R155"/>
  <c r="P155"/>
  <c r="BI150"/>
  <c r="BH150"/>
  <c r="BG150"/>
  <c r="BF150"/>
  <c r="T150"/>
  <c r="R150"/>
  <c r="P150"/>
  <c r="BI149"/>
  <c r="BH149"/>
  <c r="BG149"/>
  <c r="BF149"/>
  <c r="T149"/>
  <c r="R149"/>
  <c r="P149"/>
  <c r="BI143"/>
  <c r="BH143"/>
  <c r="BG143"/>
  <c r="BF143"/>
  <c r="T143"/>
  <c r="R143"/>
  <c r="P143"/>
  <c r="BI137"/>
  <c r="BH137"/>
  <c r="BG137"/>
  <c r="BF137"/>
  <c r="T137"/>
  <c r="R137"/>
  <c r="P137"/>
  <c r="BI130"/>
  <c r="BH130"/>
  <c r="BG130"/>
  <c r="BF130"/>
  <c r="T130"/>
  <c r="T129" s="1"/>
  <c r="T128" s="1"/>
  <c r="T127" s="1"/>
  <c r="R130"/>
  <c r="R129" s="1"/>
  <c r="R128" s="1"/>
  <c r="R127" s="1"/>
  <c r="P130"/>
  <c r="P129" s="1"/>
  <c r="J123"/>
  <c r="F123"/>
  <c r="F121"/>
  <c r="E119"/>
  <c r="J92"/>
  <c r="F92"/>
  <c r="F90"/>
  <c r="E88"/>
  <c r="J26"/>
  <c r="E26"/>
  <c r="J124" s="1"/>
  <c r="J25"/>
  <c r="J20"/>
  <c r="E20"/>
  <c r="F93" s="1"/>
  <c r="J19"/>
  <c r="J14"/>
  <c r="J90" s="1"/>
  <c r="E7"/>
  <c r="E84" s="1"/>
  <c r="T259" i="4"/>
  <c r="P259"/>
  <c r="J39"/>
  <c r="J38"/>
  <c r="AY98" i="1" s="1"/>
  <c r="J37" i="4"/>
  <c r="AX98" i="1" s="1"/>
  <c r="BI265" i="4"/>
  <c r="BH265"/>
  <c r="BG265"/>
  <c r="BF265"/>
  <c r="T265"/>
  <c r="T264" s="1"/>
  <c r="T263" s="1"/>
  <c r="R265"/>
  <c r="R264" s="1"/>
  <c r="R263" s="1"/>
  <c r="P265"/>
  <c r="P264" s="1"/>
  <c r="P263" s="1"/>
  <c r="BI260"/>
  <c r="BH260"/>
  <c r="BG260"/>
  <c r="BF260"/>
  <c r="T260"/>
  <c r="R260"/>
  <c r="R259" s="1"/>
  <c r="P260"/>
  <c r="BI254"/>
  <c r="BH254"/>
  <c r="BG254"/>
  <c r="BF254"/>
  <c r="T254"/>
  <c r="R254"/>
  <c r="P254"/>
  <c r="P242" s="1"/>
  <c r="BI251"/>
  <c r="BH251"/>
  <c r="BG251"/>
  <c r="BF251"/>
  <c r="T251"/>
  <c r="R251"/>
  <c r="P251"/>
  <c r="BI246"/>
  <c r="BH246"/>
  <c r="BG246"/>
  <c r="BF246"/>
  <c r="T246"/>
  <c r="T242" s="1"/>
  <c r="R246"/>
  <c r="P246"/>
  <c r="BI243"/>
  <c r="BH243"/>
  <c r="BG243"/>
  <c r="BF243"/>
  <c r="T243"/>
  <c r="R243"/>
  <c r="R242" s="1"/>
  <c r="P243"/>
  <c r="BI241"/>
  <c r="BH241"/>
  <c r="BG241"/>
  <c r="BF241"/>
  <c r="T241"/>
  <c r="R241"/>
  <c r="P241"/>
  <c r="BI235"/>
  <c r="BH235"/>
  <c r="BG235"/>
  <c r="BF235"/>
  <c r="T235"/>
  <c r="R235"/>
  <c r="P235"/>
  <c r="BI234"/>
  <c r="BH234"/>
  <c r="BG234"/>
  <c r="BF234"/>
  <c r="T234"/>
  <c r="T226" s="1"/>
  <c r="R234"/>
  <c r="P234"/>
  <c r="P226" s="1"/>
  <c r="BI227"/>
  <c r="BH227"/>
  <c r="BG227"/>
  <c r="BF227"/>
  <c r="T227"/>
  <c r="R227"/>
  <c r="R226" s="1"/>
  <c r="P227"/>
  <c r="BI219"/>
  <c r="BH219"/>
  <c r="BG219"/>
  <c r="BF219"/>
  <c r="T219"/>
  <c r="R219"/>
  <c r="P219"/>
  <c r="BI212"/>
  <c r="BH212"/>
  <c r="BG212"/>
  <c r="BF212"/>
  <c r="T212"/>
  <c r="R212"/>
  <c r="P212"/>
  <c r="BI205"/>
  <c r="BH205"/>
  <c r="BG205"/>
  <c r="BF205"/>
  <c r="T205"/>
  <c r="R205"/>
  <c r="P205"/>
  <c r="BI199"/>
  <c r="BH199"/>
  <c r="BG199"/>
  <c r="BF199"/>
  <c r="T199"/>
  <c r="R199"/>
  <c r="P199"/>
  <c r="BI193"/>
  <c r="BH193"/>
  <c r="BG193"/>
  <c r="BF193"/>
  <c r="T193"/>
  <c r="T192" s="1"/>
  <c r="R193"/>
  <c r="R192" s="1"/>
  <c r="P193"/>
  <c r="P192" s="1"/>
  <c r="BI186"/>
  <c r="BH186"/>
  <c r="BG186"/>
  <c r="BF186"/>
  <c r="T186"/>
  <c r="R186"/>
  <c r="P186"/>
  <c r="BI185"/>
  <c r="BH185"/>
  <c r="BG185"/>
  <c r="BF185"/>
  <c r="T185"/>
  <c r="R185"/>
  <c r="P185"/>
  <c r="BI182"/>
  <c r="BH182"/>
  <c r="BG182"/>
  <c r="BF182"/>
  <c r="T182"/>
  <c r="R182"/>
  <c r="P182"/>
  <c r="BI177"/>
  <c r="BH177"/>
  <c r="BG177"/>
  <c r="BF177"/>
  <c r="T177"/>
  <c r="R177"/>
  <c r="P177"/>
  <c r="BI172"/>
  <c r="BH172"/>
  <c r="BG172"/>
  <c r="BF172"/>
  <c r="T172"/>
  <c r="R172"/>
  <c r="P172"/>
  <c r="BI167"/>
  <c r="BH167"/>
  <c r="BG167"/>
  <c r="BF167"/>
  <c r="T167"/>
  <c r="R167"/>
  <c r="P167"/>
  <c r="BI166"/>
  <c r="BH166"/>
  <c r="BG166"/>
  <c r="BF166"/>
  <c r="T166"/>
  <c r="R166"/>
  <c r="P166"/>
  <c r="BI161"/>
  <c r="BH161"/>
  <c r="BG161"/>
  <c r="BF161"/>
  <c r="T161"/>
  <c r="R161"/>
  <c r="P161"/>
  <c r="BI155"/>
  <c r="BH155"/>
  <c r="BG155"/>
  <c r="BF155"/>
  <c r="T155"/>
  <c r="R155"/>
  <c r="P155"/>
  <c r="BI151"/>
  <c r="BH151"/>
  <c r="BG151"/>
  <c r="BF151"/>
  <c r="T151"/>
  <c r="R151"/>
  <c r="P151"/>
  <c r="BI144"/>
  <c r="BH144"/>
  <c r="BG144"/>
  <c r="BF144"/>
  <c r="T144"/>
  <c r="R144"/>
  <c r="P144"/>
  <c r="BI143"/>
  <c r="BH143"/>
  <c r="BG143"/>
  <c r="BF143"/>
  <c r="T143"/>
  <c r="R143"/>
  <c r="P143"/>
  <c r="P129" s="1"/>
  <c r="BI137"/>
  <c r="BH137"/>
  <c r="BG137"/>
  <c r="BF137"/>
  <c r="T137"/>
  <c r="R137"/>
  <c r="P137"/>
  <c r="BI130"/>
  <c r="BH130"/>
  <c r="BG130"/>
  <c r="BF130"/>
  <c r="T130"/>
  <c r="T129" s="1"/>
  <c r="R130"/>
  <c r="R129" s="1"/>
  <c r="P130"/>
  <c r="J123"/>
  <c r="F123"/>
  <c r="F121"/>
  <c r="E119"/>
  <c r="J92"/>
  <c r="F92"/>
  <c r="F90"/>
  <c r="E88"/>
  <c r="J26"/>
  <c r="E26"/>
  <c r="J124" s="1"/>
  <c r="J25"/>
  <c r="J20"/>
  <c r="E20"/>
  <c r="F124" s="1"/>
  <c r="J19"/>
  <c r="J14"/>
  <c r="J121"/>
  <c r="E7"/>
  <c r="E115" s="1"/>
  <c r="R307" i="3"/>
  <c r="R306" s="1"/>
  <c r="R226"/>
  <c r="J39"/>
  <c r="J38"/>
  <c r="AY97" i="1"/>
  <c r="J37" i="3"/>
  <c r="AX97" i="1"/>
  <c r="BI308" i="3"/>
  <c r="BH308"/>
  <c r="BG308"/>
  <c r="BF308"/>
  <c r="T308"/>
  <c r="T307" s="1"/>
  <c r="T306" s="1"/>
  <c r="R308"/>
  <c r="P308"/>
  <c r="P307" s="1"/>
  <c r="P306" s="1"/>
  <c r="BI304"/>
  <c r="BH304"/>
  <c r="BG304"/>
  <c r="BF304"/>
  <c r="T304"/>
  <c r="R304"/>
  <c r="P304"/>
  <c r="BI301"/>
  <c r="BH301"/>
  <c r="BG301"/>
  <c r="BF301"/>
  <c r="T301"/>
  <c r="T300" s="1"/>
  <c r="R301"/>
  <c r="R300" s="1"/>
  <c r="P301"/>
  <c r="P300" s="1"/>
  <c r="BI296"/>
  <c r="BH296"/>
  <c r="BG296"/>
  <c r="BF296"/>
  <c r="T296"/>
  <c r="R296"/>
  <c r="P296"/>
  <c r="BI295"/>
  <c r="BH295"/>
  <c r="BG295"/>
  <c r="BF295"/>
  <c r="T295"/>
  <c r="R295"/>
  <c r="R290" s="1"/>
  <c r="P295"/>
  <c r="BI291"/>
  <c r="BH291"/>
  <c r="BG291"/>
  <c r="BF291"/>
  <c r="T291"/>
  <c r="T290" s="1"/>
  <c r="R291"/>
  <c r="P291"/>
  <c r="P290" s="1"/>
  <c r="BI288"/>
  <c r="BH288"/>
  <c r="BG288"/>
  <c r="BF288"/>
  <c r="T288"/>
  <c r="R288"/>
  <c r="P288"/>
  <c r="BI284"/>
  <c r="BH284"/>
  <c r="BG284"/>
  <c r="BF284"/>
  <c r="T284"/>
  <c r="R284"/>
  <c r="P284"/>
  <c r="BI280"/>
  <c r="BH280"/>
  <c r="BG280"/>
  <c r="BF280"/>
  <c r="T280"/>
  <c r="R280"/>
  <c r="P280"/>
  <c r="BI276"/>
  <c r="BH276"/>
  <c r="BG276"/>
  <c r="BF276"/>
  <c r="T276"/>
  <c r="R276"/>
  <c r="P276"/>
  <c r="BI275"/>
  <c r="BH275"/>
  <c r="BG275"/>
  <c r="BF275"/>
  <c r="T275"/>
  <c r="R275"/>
  <c r="R271" s="1"/>
  <c r="P275"/>
  <c r="BI272"/>
  <c r="BH272"/>
  <c r="BG272"/>
  <c r="BF272"/>
  <c r="T272"/>
  <c r="T271" s="1"/>
  <c r="R272"/>
  <c r="P272"/>
  <c r="P271" s="1"/>
  <c r="BI266"/>
  <c r="BH266"/>
  <c r="BG266"/>
  <c r="BF266"/>
  <c r="T266"/>
  <c r="R266"/>
  <c r="P266"/>
  <c r="BI264"/>
  <c r="BH264"/>
  <c r="BG264"/>
  <c r="BF264"/>
  <c r="T264"/>
  <c r="R264"/>
  <c r="P264"/>
  <c r="BI259"/>
  <c r="BH259"/>
  <c r="BG259"/>
  <c r="BF259"/>
  <c r="T259"/>
  <c r="R259"/>
  <c r="P259"/>
  <c r="BI255"/>
  <c r="BH255"/>
  <c r="BG255"/>
  <c r="BF255"/>
  <c r="T255"/>
  <c r="R255"/>
  <c r="P255"/>
  <c r="BI254"/>
  <c r="BH254"/>
  <c r="BG254"/>
  <c r="BF254"/>
  <c r="T254"/>
  <c r="R254"/>
  <c r="P254"/>
  <c r="BI251"/>
  <c r="BH251"/>
  <c r="BG251"/>
  <c r="BF251"/>
  <c r="T251"/>
  <c r="R251"/>
  <c r="P251"/>
  <c r="BI247"/>
  <c r="BH247"/>
  <c r="BG247"/>
  <c r="BF247"/>
  <c r="T247"/>
  <c r="T246" s="1"/>
  <c r="R247"/>
  <c r="R246" s="1"/>
  <c r="P247"/>
  <c r="P246" s="1"/>
  <c r="BI242"/>
  <c r="BH242"/>
  <c r="BG242"/>
  <c r="BF242"/>
  <c r="T242"/>
  <c r="R242"/>
  <c r="P242"/>
  <c r="BI238"/>
  <c r="BH238"/>
  <c r="BG238"/>
  <c r="BF238"/>
  <c r="T238"/>
  <c r="R238"/>
  <c r="P238"/>
  <c r="BI234"/>
  <c r="BH234"/>
  <c r="BG234"/>
  <c r="BF234"/>
  <c r="T234"/>
  <c r="R234"/>
  <c r="P234"/>
  <c r="BI230"/>
  <c r="BH230"/>
  <c r="BG230"/>
  <c r="BF230"/>
  <c r="T230"/>
  <c r="T229" s="1"/>
  <c r="R230"/>
  <c r="R229" s="1"/>
  <c r="P230"/>
  <c r="P229" s="1"/>
  <c r="BI227"/>
  <c r="BH227"/>
  <c r="BG227"/>
  <c r="BF227"/>
  <c r="T227"/>
  <c r="T226" s="1"/>
  <c r="R227"/>
  <c r="P227"/>
  <c r="P226" s="1"/>
  <c r="BI221"/>
  <c r="BH221"/>
  <c r="BG221"/>
  <c r="BF221"/>
  <c r="T221"/>
  <c r="R221"/>
  <c r="P221"/>
  <c r="BI216"/>
  <c r="BH216"/>
  <c r="BG216"/>
  <c r="BF216"/>
  <c r="T216"/>
  <c r="R216"/>
  <c r="P216"/>
  <c r="BI209"/>
  <c r="BH209"/>
  <c r="BG209"/>
  <c r="BF209"/>
  <c r="T209"/>
  <c r="R209"/>
  <c r="P209"/>
  <c r="BI204"/>
  <c r="BH204"/>
  <c r="BG204"/>
  <c r="BF204"/>
  <c r="T204"/>
  <c r="R204"/>
  <c r="P204"/>
  <c r="BI199"/>
  <c r="BH199"/>
  <c r="BG199"/>
  <c r="BF199"/>
  <c r="T199"/>
  <c r="R199"/>
  <c r="P199"/>
  <c r="BI197"/>
  <c r="BH197"/>
  <c r="BG197"/>
  <c r="BF197"/>
  <c r="T197"/>
  <c r="R197"/>
  <c r="P197"/>
  <c r="BI192"/>
  <c r="BH192"/>
  <c r="BG192"/>
  <c r="BF192"/>
  <c r="T192"/>
  <c r="R192"/>
  <c r="P192"/>
  <c r="BI190"/>
  <c r="BH190"/>
  <c r="BG190"/>
  <c r="BF190"/>
  <c r="T190"/>
  <c r="R190"/>
  <c r="P190"/>
  <c r="BI185"/>
  <c r="BH185"/>
  <c r="BG185"/>
  <c r="BF185"/>
  <c r="T185"/>
  <c r="R185"/>
  <c r="P185"/>
  <c r="BI179"/>
  <c r="BH179"/>
  <c r="BG179"/>
  <c r="BF179"/>
  <c r="T179"/>
  <c r="R179"/>
  <c r="P179"/>
  <c r="BI172"/>
  <c r="BH172"/>
  <c r="BG172"/>
  <c r="BF172"/>
  <c r="T172"/>
  <c r="R172"/>
  <c r="P172"/>
  <c r="BI165"/>
  <c r="BH165"/>
  <c r="BG165"/>
  <c r="BF165"/>
  <c r="T165"/>
  <c r="R165"/>
  <c r="P165"/>
  <c r="BI160"/>
  <c r="BH160"/>
  <c r="BG160"/>
  <c r="BF160"/>
  <c r="T160"/>
  <c r="R160"/>
  <c r="P160"/>
  <c r="BI155"/>
  <c r="BH155"/>
  <c r="BG155"/>
  <c r="BF155"/>
  <c r="T155"/>
  <c r="R155"/>
  <c r="P155"/>
  <c r="BI152"/>
  <c r="BH152"/>
  <c r="BG152"/>
  <c r="BF152"/>
  <c r="T152"/>
  <c r="R152"/>
  <c r="P152"/>
  <c r="BI147"/>
  <c r="BH147"/>
  <c r="BG147"/>
  <c r="BF147"/>
  <c r="T147"/>
  <c r="R147"/>
  <c r="P147"/>
  <c r="BI143"/>
  <c r="BH143"/>
  <c r="BG143"/>
  <c r="BF143"/>
  <c r="T143"/>
  <c r="R143"/>
  <c r="P143"/>
  <c r="BI138"/>
  <c r="BH138"/>
  <c r="BG138"/>
  <c r="BF138"/>
  <c r="T138"/>
  <c r="R138"/>
  <c r="P138"/>
  <c r="BI133"/>
  <c r="BH133"/>
  <c r="BG133"/>
  <c r="BF133"/>
  <c r="T133"/>
  <c r="T132" s="1"/>
  <c r="T131" s="1"/>
  <c r="T130" s="1"/>
  <c r="R133"/>
  <c r="R132" s="1"/>
  <c r="R131" s="1"/>
  <c r="R130" s="1"/>
  <c r="P133"/>
  <c r="P132" s="1"/>
  <c r="P131" s="1"/>
  <c r="P130" s="1"/>
  <c r="AU97" i="1" s="1"/>
  <c r="J127" i="3"/>
  <c r="J126"/>
  <c r="F126"/>
  <c r="F124"/>
  <c r="E122"/>
  <c r="J94"/>
  <c r="J93"/>
  <c r="F93"/>
  <c r="F91"/>
  <c r="E89"/>
  <c r="J20"/>
  <c r="E20"/>
  <c r="F127" s="1"/>
  <c r="J19"/>
  <c r="J14"/>
  <c r="J124" s="1"/>
  <c r="E7"/>
  <c r="E85" s="1"/>
  <c r="T264" i="2"/>
  <c r="T241"/>
  <c r="P241"/>
  <c r="T163"/>
  <c r="P163"/>
  <c r="J37"/>
  <c r="J36"/>
  <c r="AY95" i="1" s="1"/>
  <c r="J35" i="2"/>
  <c r="AX95" i="1" s="1"/>
  <c r="BI269" i="2"/>
  <c r="BH269"/>
  <c r="BG269"/>
  <c r="BF269"/>
  <c r="T269"/>
  <c r="R269"/>
  <c r="P269"/>
  <c r="P264" s="1"/>
  <c r="BI265"/>
  <c r="BH265"/>
  <c r="BG265"/>
  <c r="BF265"/>
  <c r="T265"/>
  <c r="R265"/>
  <c r="R264" s="1"/>
  <c r="P265"/>
  <c r="BI260"/>
  <c r="BH260"/>
  <c r="BG260"/>
  <c r="BF260"/>
  <c r="T260"/>
  <c r="R260"/>
  <c r="P260"/>
  <c r="BI256"/>
  <c r="BH256"/>
  <c r="BG256"/>
  <c r="BF256"/>
  <c r="T256"/>
  <c r="R256"/>
  <c r="P256"/>
  <c r="BI253"/>
  <c r="BH253"/>
  <c r="BG253"/>
  <c r="BF253"/>
  <c r="T253"/>
  <c r="T252" s="1"/>
  <c r="R253"/>
  <c r="R252" s="1"/>
  <c r="P253"/>
  <c r="P252" s="1"/>
  <c r="BI248"/>
  <c r="BH248"/>
  <c r="BG248"/>
  <c r="BF248"/>
  <c r="T248"/>
  <c r="R248"/>
  <c r="P248"/>
  <c r="BI246"/>
  <c r="BH246"/>
  <c r="BG246"/>
  <c r="BF246"/>
  <c r="T246"/>
  <c r="T245" s="1"/>
  <c r="R246"/>
  <c r="R245" s="1"/>
  <c r="P246"/>
  <c r="P245" s="1"/>
  <c r="BI242"/>
  <c r="BH242"/>
  <c r="BG242"/>
  <c r="BF242"/>
  <c r="T242"/>
  <c r="R242"/>
  <c r="R241" s="1"/>
  <c r="P242"/>
  <c r="BI237"/>
  <c r="BH237"/>
  <c r="BG237"/>
  <c r="BF237"/>
  <c r="T237"/>
  <c r="R237"/>
  <c r="P237"/>
  <c r="BI233"/>
  <c r="BH233"/>
  <c r="BG233"/>
  <c r="BF233"/>
  <c r="T233"/>
  <c r="R233"/>
  <c r="P233"/>
  <c r="BI231"/>
  <c r="BH231"/>
  <c r="BG231"/>
  <c r="BF231"/>
  <c r="T231"/>
  <c r="R231"/>
  <c r="P231"/>
  <c r="BI227"/>
  <c r="BH227"/>
  <c r="BG227"/>
  <c r="BF227"/>
  <c r="T227"/>
  <c r="R227"/>
  <c r="P227"/>
  <c r="BI223"/>
  <c r="BH223"/>
  <c r="BG223"/>
  <c r="BF223"/>
  <c r="T223"/>
  <c r="R223"/>
  <c r="P223"/>
  <c r="BI219"/>
  <c r="BH219"/>
  <c r="BG219"/>
  <c r="BF219"/>
  <c r="T219"/>
  <c r="R219"/>
  <c r="P219"/>
  <c r="BI217"/>
  <c r="BH217"/>
  <c r="BG217"/>
  <c r="BF217"/>
  <c r="T217"/>
  <c r="R217"/>
  <c r="P217"/>
  <c r="BI213"/>
  <c r="BH213"/>
  <c r="BG213"/>
  <c r="BF213"/>
  <c r="T213"/>
  <c r="R213"/>
  <c r="P213"/>
  <c r="BI209"/>
  <c r="BH209"/>
  <c r="BG209"/>
  <c r="BF209"/>
  <c r="T209"/>
  <c r="R209"/>
  <c r="P209"/>
  <c r="BI207"/>
  <c r="BH207"/>
  <c r="BG207"/>
  <c r="BF207"/>
  <c r="T207"/>
  <c r="R207"/>
  <c r="P207"/>
  <c r="BI205"/>
  <c r="BH205"/>
  <c r="BG205"/>
  <c r="BF205"/>
  <c r="T205"/>
  <c r="T196" s="1"/>
  <c r="R205"/>
  <c r="P205"/>
  <c r="BI201"/>
  <c r="BH201"/>
  <c r="BG201"/>
  <c r="BF201"/>
  <c r="T201"/>
  <c r="R201"/>
  <c r="P201"/>
  <c r="BI197"/>
  <c r="BH197"/>
  <c r="BG197"/>
  <c r="BF197"/>
  <c r="T197"/>
  <c r="R197"/>
  <c r="R196" s="1"/>
  <c r="P197"/>
  <c r="P196" s="1"/>
  <c r="BI191"/>
  <c r="BH191"/>
  <c r="BG191"/>
  <c r="BF191"/>
  <c r="T191"/>
  <c r="R191"/>
  <c r="P191"/>
  <c r="BI188"/>
  <c r="BH188"/>
  <c r="BG188"/>
  <c r="BF188"/>
  <c r="T188"/>
  <c r="R188"/>
  <c r="P188"/>
  <c r="BI186"/>
  <c r="BH186"/>
  <c r="BG186"/>
  <c r="BF186"/>
  <c r="T186"/>
  <c r="R186"/>
  <c r="P186"/>
  <c r="BI182"/>
  <c r="BH182"/>
  <c r="BG182"/>
  <c r="BF182"/>
  <c r="T182"/>
  <c r="R182"/>
  <c r="P182"/>
  <c r="BI178"/>
  <c r="BH178"/>
  <c r="BG178"/>
  <c r="BF178"/>
  <c r="T178"/>
  <c r="R178"/>
  <c r="P178"/>
  <c r="BI176"/>
  <c r="BH176"/>
  <c r="BG176"/>
  <c r="BF176"/>
  <c r="T176"/>
  <c r="R176"/>
  <c r="P176"/>
  <c r="BI170"/>
  <c r="BH170"/>
  <c r="BG170"/>
  <c r="BF170"/>
  <c r="T170"/>
  <c r="R170"/>
  <c r="P170"/>
  <c r="BI168"/>
  <c r="BH168"/>
  <c r="BG168"/>
  <c r="BF168"/>
  <c r="T168"/>
  <c r="T167" s="1"/>
  <c r="R168"/>
  <c r="R167" s="1"/>
  <c r="P168"/>
  <c r="P167" s="1"/>
  <c r="BI164"/>
  <c r="BH164"/>
  <c r="BG164"/>
  <c r="BF164"/>
  <c r="T164"/>
  <c r="R164"/>
  <c r="R163" s="1"/>
  <c r="P164"/>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T127" s="1"/>
  <c r="T126" s="1"/>
  <c r="T125" s="1"/>
  <c r="R128"/>
  <c r="R127" s="1"/>
  <c r="P128"/>
  <c r="P127" s="1"/>
  <c r="P126" s="1"/>
  <c r="P125" s="1"/>
  <c r="AU95" i="1" s="1"/>
  <c r="J121" i="2"/>
  <c r="F121"/>
  <c r="F119"/>
  <c r="E117"/>
  <c r="J91"/>
  <c r="F91"/>
  <c r="F89"/>
  <c r="E87"/>
  <c r="J24"/>
  <c r="E24"/>
  <c r="J122"/>
  <c r="J23"/>
  <c r="J18"/>
  <c r="E18"/>
  <c r="F122"/>
  <c r="J17"/>
  <c r="J12"/>
  <c r="J119" s="1"/>
  <c r="E7"/>
  <c r="E85" s="1"/>
  <c r="L90" i="1"/>
  <c r="AM90"/>
  <c r="AM89"/>
  <c r="L89"/>
  <c r="AM87"/>
  <c r="L87"/>
  <c r="L85"/>
  <c r="L84"/>
  <c r="BK237" i="2"/>
  <c r="J164"/>
  <c r="BK161"/>
  <c r="J159"/>
  <c r="J156"/>
  <c r="J154"/>
  <c r="J152"/>
  <c r="J150"/>
  <c r="J148"/>
  <c r="J144"/>
  <c r="J140"/>
  <c r="BK136"/>
  <c r="J132"/>
  <c r="J128"/>
  <c r="BK265"/>
  <c r="BK264" s="1"/>
  <c r="J264" s="1"/>
  <c r="J105" s="1"/>
  <c r="J265"/>
  <c r="BK260"/>
  <c r="J260"/>
  <c r="BK256"/>
  <c r="J256"/>
  <c r="J246"/>
  <c r="AS108" i="1"/>
  <c r="J269" i="2"/>
  <c r="AS120" i="1"/>
  <c r="AS116"/>
  <c r="AS110"/>
  <c r="AS96"/>
  <c r="BK269" i="2"/>
  <c r="BK253"/>
  <c r="BK252" s="1"/>
  <c r="J252" s="1"/>
  <c r="J104" s="1"/>
  <c r="J253"/>
  <c r="BK248"/>
  <c r="J248"/>
  <c r="BK246"/>
  <c r="BK245" s="1"/>
  <c r="J245" s="1"/>
  <c r="J103" s="1"/>
  <c r="BK242"/>
  <c r="BK241" s="1"/>
  <c r="J241" s="1"/>
  <c r="J102" s="1"/>
  <c r="J242"/>
  <c r="J237"/>
  <c r="BK233"/>
  <c r="J233"/>
  <c r="BK231"/>
  <c r="J231"/>
  <c r="BK227"/>
  <c r="J227"/>
  <c r="BK223"/>
  <c r="J223"/>
  <c r="BK219"/>
  <c r="J219"/>
  <c r="BK217"/>
  <c r="J217"/>
  <c r="BK213"/>
  <c r="J213"/>
  <c r="BK209"/>
  <c r="J209"/>
  <c r="BK207"/>
  <c r="J207"/>
  <c r="BK205"/>
  <c r="J205"/>
  <c r="BK201"/>
  <c r="J201"/>
  <c r="BK197"/>
  <c r="BK196" s="1"/>
  <c r="J196" s="1"/>
  <c r="J101" s="1"/>
  <c r="J197"/>
  <c r="BK191"/>
  <c r="J191"/>
  <c r="BK188"/>
  <c r="J188"/>
  <c r="BK186"/>
  <c r="J186"/>
  <c r="BK182"/>
  <c r="J182"/>
  <c r="BK178"/>
  <c r="J178"/>
  <c r="BK176"/>
  <c r="J176"/>
  <c r="BK170"/>
  <c r="J170"/>
  <c r="BK168"/>
  <c r="BK167" s="1"/>
  <c r="J167" s="1"/>
  <c r="J100" s="1"/>
  <c r="J168"/>
  <c r="BK164"/>
  <c r="BK163" s="1"/>
  <c r="J163" s="1"/>
  <c r="J99" s="1"/>
  <c r="J161"/>
  <c r="BK159"/>
  <c r="BK156"/>
  <c r="BK154"/>
  <c r="BK152"/>
  <c r="BK150"/>
  <c r="BK148"/>
  <c r="BK144"/>
  <c r="BK140"/>
  <c r="J136"/>
  <c r="BK132"/>
  <c r="BK128"/>
  <c r="BK127" s="1"/>
  <c r="AS122" i="1"/>
  <c r="AS102"/>
  <c r="BK291" i="3"/>
  <c r="BK290" s="1"/>
  <c r="J290" s="1"/>
  <c r="J105" s="1"/>
  <c r="BK284"/>
  <c r="J280"/>
  <c r="J275"/>
  <c r="J264"/>
  <c r="J255"/>
  <c r="BK254"/>
  <c r="J251"/>
  <c r="J242"/>
  <c r="BK234"/>
  <c r="J227"/>
  <c r="BK204"/>
  <c r="J197"/>
  <c r="J165"/>
  <c r="BK155"/>
  <c r="BK147"/>
  <c r="BK143"/>
  <c r="BK133"/>
  <c r="BK132" s="1"/>
  <c r="J132" s="1"/>
  <c r="J100" s="1"/>
  <c r="BK304"/>
  <c r="BK301"/>
  <c r="BK300" s="1"/>
  <c r="J300" s="1"/>
  <c r="J106" s="1"/>
  <c r="J295"/>
  <c r="J284"/>
  <c r="BK276"/>
  <c r="BK255"/>
  <c r="J254"/>
  <c r="BK247"/>
  <c r="BK246" s="1"/>
  <c r="J246" s="1"/>
  <c r="J103" s="1"/>
  <c r="BK242"/>
  <c r="BK238"/>
  <c r="J230"/>
  <c r="BK227"/>
  <c r="BK226" s="1"/>
  <c r="J226" s="1"/>
  <c r="J101" s="1"/>
  <c r="J221"/>
  <c r="BK216"/>
  <c r="J209"/>
  <c r="BK197"/>
  <c r="BK192"/>
  <c r="BK190"/>
  <c r="BK185"/>
  <c r="BK179"/>
  <c r="BK172"/>
  <c r="BK165"/>
  <c r="J160"/>
  <c r="J152"/>
  <c r="J301"/>
  <c r="J296"/>
  <c r="J288"/>
  <c r="BK280"/>
  <c r="J276"/>
  <c r="BK272"/>
  <c r="BK271" s="1"/>
  <c r="J271" s="1"/>
  <c r="J104" s="1"/>
  <c r="BK266"/>
  <c r="BK264"/>
  <c r="J259"/>
  <c r="BK230"/>
  <c r="BK229" s="1"/>
  <c r="J229" s="1"/>
  <c r="J102" s="1"/>
  <c r="BK221"/>
  <c r="BK209"/>
  <c r="J204"/>
  <c r="BK199"/>
  <c r="J192"/>
  <c r="J185"/>
  <c r="J179"/>
  <c r="J155"/>
  <c r="BK152"/>
  <c r="J147"/>
  <c r="J143"/>
  <c r="BK138"/>
  <c r="J133"/>
  <c r="BK308"/>
  <c r="BK307" s="1"/>
  <c r="J308"/>
  <c r="J304"/>
  <c r="BK296"/>
  <c r="BK295"/>
  <c r="J291"/>
  <c r="BK288"/>
  <c r="BK275"/>
  <c r="J272"/>
  <c r="J266"/>
  <c r="BK259"/>
  <c r="BK251"/>
  <c r="J247"/>
  <c r="J238"/>
  <c r="J234"/>
  <c r="J216"/>
  <c r="J199"/>
  <c r="J190"/>
  <c r="J172"/>
  <c r="BK160"/>
  <c r="J138"/>
  <c r="BK265" i="4"/>
  <c r="BK264" s="1"/>
  <c r="J265"/>
  <c r="J260"/>
  <c r="BK246"/>
  <c r="J235"/>
  <c r="J212"/>
  <c r="J186"/>
  <c r="BK185"/>
  <c r="J177"/>
  <c r="J172"/>
  <c r="BK167"/>
  <c r="J166"/>
  <c r="BK155"/>
  <c r="J151"/>
  <c r="J144"/>
  <c r="BK137"/>
  <c r="J130"/>
  <c r="BK254"/>
  <c r="J246"/>
  <c r="BK243"/>
  <c r="BK242" s="1"/>
  <c r="J242" s="1"/>
  <c r="J102" s="1"/>
  <c r="J241"/>
  <c r="BK227"/>
  <c r="BK226" s="1"/>
  <c r="J226" s="1"/>
  <c r="J101" s="1"/>
  <c r="BK205"/>
  <c r="BK199"/>
  <c r="BK193"/>
  <c r="BK192" s="1"/>
  <c r="J192" s="1"/>
  <c r="J100" s="1"/>
  <c r="J185"/>
  <c r="J182"/>
  <c r="BK161"/>
  <c r="BK151"/>
  <c r="BK143"/>
  <c r="BK130"/>
  <c r="BK129" s="1"/>
  <c r="BK260"/>
  <c r="BK259" s="1"/>
  <c r="J259" s="1"/>
  <c r="J103" s="1"/>
  <c r="J251"/>
  <c r="J243"/>
  <c r="BK241"/>
  <c r="BK235"/>
  <c r="J234"/>
  <c r="J227"/>
  <c r="BK219"/>
  <c r="BK212"/>
  <c r="J199"/>
  <c r="BK186"/>
  <c r="BK177"/>
  <c r="J167"/>
  <c r="BK166"/>
  <c r="J161"/>
  <c r="J254"/>
  <c r="BK251"/>
  <c r="BK234"/>
  <c r="J219"/>
  <c r="J205"/>
  <c r="J193"/>
  <c r="BK182"/>
  <c r="BK172"/>
  <c r="J155"/>
  <c r="BK144"/>
  <c r="J143"/>
  <c r="J137"/>
  <c r="J275" i="5"/>
  <c r="BK270"/>
  <c r="BK269" s="1"/>
  <c r="J269" s="1"/>
  <c r="J103" s="1"/>
  <c r="BK264"/>
  <c r="J261"/>
  <c r="BK250"/>
  <c r="BK249" s="1"/>
  <c r="J249" s="1"/>
  <c r="J102" s="1"/>
  <c r="BK248"/>
  <c r="BK242"/>
  <c r="BK241"/>
  <c r="BK217"/>
  <c r="J199"/>
  <c r="BK183"/>
  <c r="J178"/>
  <c r="J172"/>
  <c r="J167"/>
  <c r="J150"/>
  <c r="BK149"/>
  <c r="BK137"/>
  <c r="BK130"/>
  <c r="BK129" s="1"/>
  <c r="J264"/>
  <c r="BK261"/>
  <c r="BK258"/>
  <c r="J253"/>
  <c r="J248"/>
  <c r="J234"/>
  <c r="BK227"/>
  <c r="J222"/>
  <c r="J217"/>
  <c r="BK210"/>
  <c r="J205"/>
  <c r="BK199"/>
  <c r="BK198" s="1"/>
  <c r="J198" s="1"/>
  <c r="J100" s="1"/>
  <c r="BK192"/>
  <c r="J191"/>
  <c r="J183"/>
  <c r="BK173"/>
  <c r="J161"/>
  <c r="J149"/>
  <c r="BK143"/>
  <c r="J130"/>
  <c r="BK275"/>
  <c r="BK274" s="1"/>
  <c r="J270"/>
  <c r="J258"/>
  <c r="BK253"/>
  <c r="J250"/>
  <c r="J242"/>
  <c r="J241"/>
  <c r="BK234"/>
  <c r="BK233" s="1"/>
  <c r="J233" s="1"/>
  <c r="J101" s="1"/>
  <c r="J227"/>
  <c r="BK222"/>
  <c r="BK205"/>
  <c r="J188"/>
  <c r="BK178"/>
  <c r="BK155"/>
  <c r="BK150"/>
  <c r="J210"/>
  <c r="J192"/>
  <c r="BK191"/>
  <c r="BK188"/>
  <c r="J173"/>
  <c r="BK172"/>
  <c r="BK167"/>
  <c r="BK161"/>
  <c r="J155"/>
  <c r="J143"/>
  <c r="J137"/>
  <c r="J233" i="6"/>
  <c r="BK223"/>
  <c r="BK218"/>
  <c r="BK215"/>
  <c r="J214"/>
  <c r="J206"/>
  <c r="BK203"/>
  <c r="BK202" s="1"/>
  <c r="J202" s="1"/>
  <c r="J106" s="1"/>
  <c r="J198"/>
  <c r="J193"/>
  <c r="BK187"/>
  <c r="J184"/>
  <c r="J171"/>
  <c r="BK164"/>
  <c r="J163"/>
  <c r="BK160"/>
  <c r="J156"/>
  <c r="J151"/>
  <c r="BK233"/>
  <c r="BK232" s="1"/>
  <c r="J232" s="1"/>
  <c r="J109" s="1"/>
  <c r="J229"/>
  <c r="J215"/>
  <c r="BK214"/>
  <c r="J210"/>
  <c r="BK192"/>
  <c r="J188"/>
  <c r="J180"/>
  <c r="BK175"/>
  <c r="BK147"/>
  <c r="J143"/>
  <c r="J225"/>
  <c r="BK219"/>
  <c r="J218"/>
  <c r="BK210"/>
  <c r="BK209" s="1"/>
  <c r="BK206"/>
  <c r="BK198"/>
  <c r="BK197" s="1"/>
  <c r="J197" s="1"/>
  <c r="J105" s="1"/>
  <c r="BK193"/>
  <c r="BK188"/>
  <c r="J187"/>
  <c r="BK171"/>
  <c r="BK168"/>
  <c r="BK163"/>
  <c r="BK156"/>
  <c r="BK155" s="1"/>
  <c r="J155" s="1"/>
  <c r="J102" s="1"/>
  <c r="BK151"/>
  <c r="J147"/>
  <c r="BK139"/>
  <c r="BK138" s="1"/>
  <c r="J138" s="1"/>
  <c r="J101" s="1"/>
  <c r="BK134"/>
  <c r="BK133" s="1"/>
  <c r="BK229"/>
  <c r="BK225"/>
  <c r="J223"/>
  <c r="J219"/>
  <c r="J203"/>
  <c r="J192"/>
  <c r="BK184"/>
  <c r="BK183" s="1"/>
  <c r="J183" s="1"/>
  <c r="J104" s="1"/>
  <c r="BK180"/>
  <c r="BK179" s="1"/>
  <c r="J179" s="1"/>
  <c r="J103" s="1"/>
  <c r="J175"/>
  <c r="J168"/>
  <c r="J164"/>
  <c r="J160"/>
  <c r="BK143"/>
  <c r="J139"/>
  <c r="J134"/>
  <c r="BK223" i="7"/>
  <c r="J193"/>
  <c r="BK171"/>
  <c r="BK166"/>
  <c r="BK154"/>
  <c r="BK142"/>
  <c r="BK138"/>
  <c r="BK130"/>
  <c r="BK129" s="1"/>
  <c r="J220"/>
  <c r="J218"/>
  <c r="BK215"/>
  <c r="BK214" s="1"/>
  <c r="J214" s="1"/>
  <c r="J104" s="1"/>
  <c r="BK206"/>
  <c r="J202"/>
  <c r="J189"/>
  <c r="BK185"/>
  <c r="BK184" s="1"/>
  <c r="J184" s="1"/>
  <c r="J102" s="1"/>
  <c r="J180"/>
  <c r="BK175"/>
  <c r="J171"/>
  <c r="J167"/>
  <c r="J166"/>
  <c r="BK162"/>
  <c r="J158"/>
  <c r="J134"/>
  <c r="J130"/>
  <c r="BK220"/>
  <c r="BK219" s="1"/>
  <c r="J219" s="1"/>
  <c r="J105" s="1"/>
  <c r="J215"/>
  <c r="J210"/>
  <c r="J206"/>
  <c r="J205"/>
  <c r="BK197"/>
  <c r="BK193"/>
  <c r="BK189"/>
  <c r="BK180"/>
  <c r="BK179" s="1"/>
  <c r="J179" s="1"/>
  <c r="J101" s="1"/>
  <c r="J175"/>
  <c r="BK167"/>
  <c r="BK158"/>
  <c r="BK150"/>
  <c r="J146"/>
  <c r="J138"/>
  <c r="J223"/>
  <c r="BK218"/>
  <c r="BK210"/>
  <c r="BK205"/>
  <c r="BK202"/>
  <c r="BK201" s="1"/>
  <c r="J201" s="1"/>
  <c r="J103" s="1"/>
  <c r="J197"/>
  <c r="J185"/>
  <c r="J162"/>
  <c r="J154"/>
  <c r="J150"/>
  <c r="BK146"/>
  <c r="J142"/>
  <c r="BK134"/>
  <c r="BK320" i="8"/>
  <c r="J320"/>
  <c r="BK313"/>
  <c r="J311"/>
  <c r="BK306"/>
  <c r="BK305"/>
  <c r="BK295"/>
  <c r="BK293"/>
  <c r="J289"/>
  <c r="BK280"/>
  <c r="BK279"/>
  <c r="J252"/>
  <c r="BK249"/>
  <c r="J246"/>
  <c r="J242"/>
  <c r="BK237"/>
  <c r="J233"/>
  <c r="J226"/>
  <c r="BK225"/>
  <c r="J224"/>
  <c r="J221"/>
  <c r="J216"/>
  <c r="BK212"/>
  <c r="J208"/>
  <c r="BK204"/>
  <c r="J200"/>
  <c r="BK188"/>
  <c r="BK187" s="1"/>
  <c r="J187" s="1"/>
  <c r="J101" s="1"/>
  <c r="BK183"/>
  <c r="J178"/>
  <c r="BK174"/>
  <c r="BK166"/>
  <c r="J164"/>
  <c r="J160"/>
  <c r="J156"/>
  <c r="J148"/>
  <c r="J140"/>
  <c r="J132"/>
  <c r="J317"/>
  <c r="J313"/>
  <c r="BK311"/>
  <c r="BK310" s="1"/>
  <c r="J310" s="1"/>
  <c r="J105" s="1"/>
  <c r="BK308"/>
  <c r="J306"/>
  <c r="BK297"/>
  <c r="BK285"/>
  <c r="BK275"/>
  <c r="BK274"/>
  <c r="J270"/>
  <c r="J268"/>
  <c r="J264"/>
  <c r="BK260"/>
  <c r="J256"/>
  <c r="BK246"/>
  <c r="J241"/>
  <c r="BK233"/>
  <c r="J229"/>
  <c r="BK226"/>
  <c r="J217"/>
  <c r="J215"/>
  <c r="J196"/>
  <c r="J188"/>
  <c r="J183"/>
  <c r="J182"/>
  <c r="J174"/>
  <c r="BK170"/>
  <c r="BK160"/>
  <c r="J136"/>
  <c r="BK132"/>
  <c r="BK317"/>
  <c r="BK316" s="1"/>
  <c r="J305"/>
  <c r="BK301"/>
  <c r="BK299"/>
  <c r="J285"/>
  <c r="J280"/>
  <c r="J279"/>
  <c r="J274"/>
  <c r="BK268"/>
  <c r="BK264"/>
  <c r="J260"/>
  <c r="BK256"/>
  <c r="BK252"/>
  <c r="BK242"/>
  <c r="BK241"/>
  <c r="J222"/>
  <c r="BK221"/>
  <c r="J212"/>
  <c r="BK208"/>
  <c r="J204"/>
  <c r="BK200"/>
  <c r="BK196"/>
  <c r="BK192"/>
  <c r="BK164"/>
  <c r="BK156"/>
  <c r="J152"/>
  <c r="BK144"/>
  <c r="J308"/>
  <c r="J301"/>
  <c r="J299"/>
  <c r="J297"/>
  <c r="J295"/>
  <c r="J293"/>
  <c r="BK289"/>
  <c r="J275"/>
  <c r="BK270"/>
  <c r="BK269" s="1"/>
  <c r="J269" s="1"/>
  <c r="J103" s="1"/>
  <c r="J249"/>
  <c r="J237"/>
  <c r="BK229"/>
  <c r="J225"/>
  <c r="BK224"/>
  <c r="BK222"/>
  <c r="BK217"/>
  <c r="BK216"/>
  <c r="BK215"/>
  <c r="J192"/>
  <c r="BK182"/>
  <c r="BK178"/>
  <c r="J170"/>
  <c r="J166"/>
  <c r="BK152"/>
  <c r="BK148"/>
  <c r="J144"/>
  <c r="BK140"/>
  <c r="BK136"/>
  <c r="J413" i="9"/>
  <c r="J409"/>
  <c r="J397"/>
  <c r="BK392"/>
  <c r="J388"/>
  <c r="BK387"/>
  <c r="BK382"/>
  <c r="J377"/>
  <c r="BK373"/>
  <c r="BK365"/>
  <c r="J363"/>
  <c r="J362"/>
  <c r="BK352"/>
  <c r="J348"/>
  <c r="J342"/>
  <c r="BK339"/>
  <c r="BK337"/>
  <c r="BK329"/>
  <c r="J326"/>
  <c r="J320"/>
  <c r="J317"/>
  <c r="J313"/>
  <c r="BK303"/>
  <c r="J296"/>
  <c r="J292"/>
  <c r="BK291"/>
  <c r="BK288"/>
  <c r="J284"/>
  <c r="BK271"/>
  <c r="J269"/>
  <c r="J263"/>
  <c r="J258"/>
  <c r="BK250"/>
  <c r="J246"/>
  <c r="J242"/>
  <c r="BK234"/>
  <c r="BK226"/>
  <c r="BK218"/>
  <c r="J208"/>
  <c r="BK203"/>
  <c r="J199"/>
  <c r="BK176"/>
  <c r="J169"/>
  <c r="BK161"/>
  <c r="BK157"/>
  <c r="BK154"/>
  <c r="BK150"/>
  <c r="J146"/>
  <c r="BK138"/>
  <c r="BK406"/>
  <c r="BK405" s="1"/>
  <c r="J405" s="1"/>
  <c r="J107" s="1"/>
  <c r="J403"/>
  <c r="BK399"/>
  <c r="BK393"/>
  <c r="J392"/>
  <c r="J383"/>
  <c r="BK381"/>
  <c r="BK378"/>
  <c r="J369"/>
  <c r="J365"/>
  <c r="J358"/>
  <c r="J357"/>
  <c r="J347"/>
  <c r="J343"/>
  <c r="J337"/>
  <c r="BK334"/>
  <c r="BK333" s="1"/>
  <c r="J333" s="1"/>
  <c r="J105" s="1"/>
  <c r="J310"/>
  <c r="BK292"/>
  <c r="J291"/>
  <c r="BK284"/>
  <c r="J280"/>
  <c r="BK278"/>
  <c r="BK277"/>
  <c r="BK273"/>
  <c r="BK272"/>
  <c r="J271"/>
  <c r="BK268"/>
  <c r="J264"/>
  <c r="J262"/>
  <c r="J261"/>
  <c r="BK258"/>
  <c r="J254"/>
  <c r="J238"/>
  <c r="J234"/>
  <c r="J231"/>
  <c r="J226"/>
  <c r="BK222"/>
  <c r="J218"/>
  <c r="BK214"/>
  <c r="BK209"/>
  <c r="BK208"/>
  <c r="J204"/>
  <c r="J187"/>
  <c r="J183"/>
  <c r="BK172"/>
  <c r="J154"/>
  <c r="J150"/>
  <c r="BK146"/>
  <c r="BK409"/>
  <c r="J406"/>
  <c r="J399"/>
  <c r="J382"/>
  <c r="J381"/>
  <c r="J378"/>
  <c r="BK371"/>
  <c r="BK369"/>
  <c r="BK362"/>
  <c r="BK358"/>
  <c r="BK357"/>
  <c r="J353"/>
  <c r="J352"/>
  <c r="BK348"/>
  <c r="BK347"/>
  <c r="BK342"/>
  <c r="J334"/>
  <c r="J329"/>
  <c r="BK326"/>
  <c r="J323"/>
  <c r="BK320"/>
  <c r="BK317"/>
  <c r="J303"/>
  <c r="BK300"/>
  <c r="BK296"/>
  <c r="J288"/>
  <c r="BK280"/>
  <c r="BK279" s="1"/>
  <c r="J279" s="1"/>
  <c r="J103" s="1"/>
  <c r="J278"/>
  <c r="J277"/>
  <c r="J273"/>
  <c r="J272"/>
  <c r="J268"/>
  <c r="BK262"/>
  <c r="BK261"/>
  <c r="BK254"/>
  <c r="J214"/>
  <c r="J209"/>
  <c r="BK199"/>
  <c r="J195"/>
  <c r="J191"/>
  <c r="BK183"/>
  <c r="J180"/>
  <c r="J176"/>
  <c r="J172"/>
  <c r="BK169"/>
  <c r="J165"/>
  <c r="J161"/>
  <c r="J157"/>
  <c r="BK142"/>
  <c r="J134"/>
  <c r="BK418"/>
  <c r="J418"/>
  <c r="BK417"/>
  <c r="J417"/>
  <c r="BK413"/>
  <c r="BK412" s="1"/>
  <c r="BK403"/>
  <c r="BK397"/>
  <c r="J393"/>
  <c r="BK388"/>
  <c r="J387"/>
  <c r="BK383"/>
  <c r="BK377"/>
  <c r="J373"/>
  <c r="J371"/>
  <c r="BK363"/>
  <c r="BK353"/>
  <c r="BK343"/>
  <c r="J339"/>
  <c r="BK323"/>
  <c r="BK313"/>
  <c r="BK310"/>
  <c r="J300"/>
  <c r="BK269"/>
  <c r="BK264"/>
  <c r="BK263"/>
  <c r="J250"/>
  <c r="BK246"/>
  <c r="BK242"/>
  <c r="BK238"/>
  <c r="BK231"/>
  <c r="BK230" s="1"/>
  <c r="J230" s="1"/>
  <c r="J101" s="1"/>
  <c r="J222"/>
  <c r="BK204"/>
  <c r="J203"/>
  <c r="BK195"/>
  <c r="BK191"/>
  <c r="BK187"/>
  <c r="BK180"/>
  <c r="BK165"/>
  <c r="J142"/>
  <c r="J138"/>
  <c r="BK134"/>
  <c r="BK133" s="1"/>
  <c r="J133" s="1"/>
  <c r="J100" s="1"/>
  <c r="BK893" i="10"/>
  <c r="BK892" s="1"/>
  <c r="J892" s="1"/>
  <c r="J107" s="1"/>
  <c r="BK886"/>
  <c r="BK861"/>
  <c r="BK853"/>
  <c r="J844"/>
  <c r="BK817"/>
  <c r="BK802"/>
  <c r="BK789"/>
  <c r="BK780"/>
  <c r="J773"/>
  <c r="J739"/>
  <c r="J726"/>
  <c r="J713"/>
  <c r="BK708"/>
  <c r="J697"/>
  <c r="BK665"/>
  <c r="J654"/>
  <c r="J643"/>
  <c r="J622"/>
  <c r="J613"/>
  <c r="BK604"/>
  <c r="BK593"/>
  <c r="J587"/>
  <c r="BK575"/>
  <c r="J527"/>
  <c r="BK514"/>
  <c r="BK510"/>
  <c r="J504"/>
  <c r="J499"/>
  <c r="J474"/>
  <c r="J459"/>
  <c r="J453"/>
  <c r="J434"/>
  <c r="J397"/>
  <c r="J377"/>
  <c r="BK352"/>
  <c r="BK312"/>
  <c r="BK290"/>
  <c r="BK273"/>
  <c r="BK267"/>
  <c r="J262"/>
  <c r="BK243"/>
  <c r="BK231"/>
  <c r="J222"/>
  <c r="J216"/>
  <c r="J209"/>
  <c r="BK194"/>
  <c r="J161"/>
  <c r="BK148"/>
  <c r="J140"/>
  <c r="BK927"/>
  <c r="J927"/>
  <c r="BK924"/>
  <c r="J924"/>
  <c r="BK917"/>
  <c r="J917"/>
  <c r="BK910"/>
  <c r="J910"/>
  <c r="BK902"/>
  <c r="J902"/>
  <c r="BK899"/>
  <c r="J896"/>
  <c r="J872"/>
  <c r="J861"/>
  <c r="J853"/>
  <c r="J845"/>
  <c r="BK844"/>
  <c r="J830"/>
  <c r="BK828"/>
  <c r="BK815"/>
  <c r="J809"/>
  <c r="J805"/>
  <c r="J802"/>
  <c r="J799"/>
  <c r="J794"/>
  <c r="J789"/>
  <c r="BK759"/>
  <c r="J750"/>
  <c r="BK745"/>
  <c r="J733"/>
  <c r="J720"/>
  <c r="BK702"/>
  <c r="BK697"/>
  <c r="BK696" s="1"/>
  <c r="J696" s="1"/>
  <c r="J103" s="1"/>
  <c r="J690"/>
  <c r="BK651"/>
  <c r="BK643"/>
  <c r="BK632"/>
  <c r="BK613"/>
  <c r="BK581"/>
  <c r="BK564"/>
  <c r="J542"/>
  <c r="J536"/>
  <c r="BK533"/>
  <c r="J524"/>
  <c r="BK519"/>
  <c r="J510"/>
  <c r="BK504"/>
  <c r="BK474"/>
  <c r="J469"/>
  <c r="J463"/>
  <c r="BK459"/>
  <c r="BK397"/>
  <c r="J383"/>
  <c r="J372"/>
  <c r="BK347"/>
  <c r="BK338"/>
  <c r="J301"/>
  <c r="J285"/>
  <c r="BK280"/>
  <c r="J273"/>
  <c r="BK262"/>
  <c r="J261"/>
  <c r="BK256"/>
  <c r="J243"/>
  <c r="BK200"/>
  <c r="BK187"/>
  <c r="J176"/>
  <c r="J170"/>
  <c r="J899"/>
  <c r="J886"/>
  <c r="BK878"/>
  <c r="BK830"/>
  <c r="J828"/>
  <c r="BK822"/>
  <c r="J817"/>
  <c r="BK809"/>
  <c r="BK808" s="1"/>
  <c r="J808" s="1"/>
  <c r="J105" s="1"/>
  <c r="BK805"/>
  <c r="BK799"/>
  <c r="J770"/>
  <c r="BK765"/>
  <c r="BK750"/>
  <c r="BK739"/>
  <c r="BK720"/>
  <c r="J708"/>
  <c r="BK690"/>
  <c r="BK677"/>
  <c r="J665"/>
  <c r="BK654"/>
  <c r="J632"/>
  <c r="BK622"/>
  <c r="BK599"/>
  <c r="BK587"/>
  <c r="J581"/>
  <c r="BK569"/>
  <c r="J564"/>
  <c r="J558"/>
  <c r="J551"/>
  <c r="J533"/>
  <c r="BK524"/>
  <c r="J519"/>
  <c r="BK499"/>
  <c r="BK493"/>
  <c r="BK453"/>
  <c r="J429"/>
  <c r="J413"/>
  <c r="BK403"/>
  <c r="BK389"/>
  <c r="BK383"/>
  <c r="BK372"/>
  <c r="J347"/>
  <c r="BK330"/>
  <c r="J312"/>
  <c r="J307"/>
  <c r="BK301"/>
  <c r="BK296"/>
  <c r="J290"/>
  <c r="BK285"/>
  <c r="BK284" s="1"/>
  <c r="J284" s="1"/>
  <c r="J99" s="1"/>
  <c r="J280"/>
  <c r="BK248"/>
  <c r="J240"/>
  <c r="BK161"/>
  <c r="BK155"/>
  <c r="J148"/>
  <c r="BK132"/>
  <c r="BK131" s="1"/>
  <c r="BK896"/>
  <c r="J893"/>
  <c r="J878"/>
  <c r="BK872"/>
  <c r="BK845"/>
  <c r="J822"/>
  <c r="J815"/>
  <c r="BK794"/>
  <c r="J780"/>
  <c r="BK773"/>
  <c r="BK770"/>
  <c r="J765"/>
  <c r="J759"/>
  <c r="J745"/>
  <c r="BK733"/>
  <c r="BK726"/>
  <c r="BK713"/>
  <c r="J702"/>
  <c r="J677"/>
  <c r="J651"/>
  <c r="J604"/>
  <c r="J599"/>
  <c r="J593"/>
  <c r="J575"/>
  <c r="J569"/>
  <c r="BK558"/>
  <c r="BK551"/>
  <c r="BK542"/>
  <c r="BK536"/>
  <c r="BK527"/>
  <c r="J514"/>
  <c r="J493"/>
  <c r="BK469"/>
  <c r="BK463"/>
  <c r="BK462" s="1"/>
  <c r="J462" s="1"/>
  <c r="J101" s="1"/>
  <c r="BK434"/>
  <c r="BK429"/>
  <c r="BK413"/>
  <c r="J403"/>
  <c r="J389"/>
  <c r="BK377"/>
  <c r="J352"/>
  <c r="J338"/>
  <c r="J330"/>
  <c r="BK307"/>
  <c r="J296"/>
  <c r="J267"/>
  <c r="BK261"/>
  <c r="J256"/>
  <c r="J248"/>
  <c r="BK240"/>
  <c r="J231"/>
  <c r="BK222"/>
  <c r="BK216"/>
  <c r="BK209"/>
  <c r="J200"/>
  <c r="J194"/>
  <c r="J187"/>
  <c r="BK176"/>
  <c r="BK170"/>
  <c r="J155"/>
  <c r="BK140"/>
  <c r="J132"/>
  <c r="BK945" i="11"/>
  <c r="BK935"/>
  <c r="J906"/>
  <c r="BK882"/>
  <c r="J879"/>
  <c r="BK869"/>
  <c r="J859"/>
  <c r="J857"/>
  <c r="BK856"/>
  <c r="J855"/>
  <c r="BK850"/>
  <c r="BK833"/>
  <c r="BK828"/>
  <c r="J799"/>
  <c r="J786"/>
  <c r="BK779"/>
  <c r="BK763"/>
  <c r="BK758"/>
  <c r="J752"/>
  <c r="BK746"/>
  <c r="J740"/>
  <c r="J734"/>
  <c r="J717"/>
  <c r="J712"/>
  <c r="J704"/>
  <c r="BK698"/>
  <c r="J679"/>
  <c r="J665"/>
  <c r="J644"/>
  <c r="J624"/>
  <c r="BK609"/>
  <c r="J604"/>
  <c r="J595"/>
  <c r="BK565"/>
  <c r="BK557"/>
  <c r="J550"/>
  <c r="J539"/>
  <c r="BK533"/>
  <c r="J529"/>
  <c r="BK511"/>
  <c r="J480"/>
  <c r="BK468"/>
  <c r="J461"/>
  <c r="J430"/>
  <c r="BK414"/>
  <c r="BK406"/>
  <c r="J400"/>
  <c r="BK386"/>
  <c r="BK376"/>
  <c r="BK368"/>
  <c r="BK367" s="1"/>
  <c r="J367" s="1"/>
  <c r="J101" s="1"/>
  <c r="BK338"/>
  <c r="J332"/>
  <c r="J326"/>
  <c r="J292"/>
  <c r="BK286"/>
  <c r="J281"/>
  <c r="BK276"/>
  <c r="BK258"/>
  <c r="BK252"/>
  <c r="BK239"/>
  <c r="BK238"/>
  <c r="BK232"/>
  <c r="J223"/>
  <c r="BK217"/>
  <c r="BK203"/>
  <c r="J191"/>
  <c r="J182"/>
  <c r="J176"/>
  <c r="J169"/>
  <c r="BK157"/>
  <c r="BK151"/>
  <c r="J141"/>
  <c r="J951"/>
  <c r="J945"/>
  <c r="J935"/>
  <c r="BK928"/>
  <c r="J921"/>
  <c r="BK898"/>
  <c r="J865"/>
  <c r="BK859"/>
  <c r="BK858" s="1"/>
  <c r="J858" s="1"/>
  <c r="J107" s="1"/>
  <c r="BK857"/>
  <c r="J856"/>
  <c r="BK844"/>
  <c r="BK843" s="1"/>
  <c r="J843" s="1"/>
  <c r="J106" s="1"/>
  <c r="J823"/>
  <c r="BK812"/>
  <c r="BK799"/>
  <c r="J792"/>
  <c r="BK786"/>
  <c r="BK784"/>
  <c r="J772"/>
  <c r="J728"/>
  <c r="BK723"/>
  <c r="BK717"/>
  <c r="BK716" s="1"/>
  <c r="J716" s="1"/>
  <c r="J105" s="1"/>
  <c r="BK710"/>
  <c r="BK692"/>
  <c r="BK679"/>
  <c r="BK665"/>
  <c r="BK624"/>
  <c r="BK614"/>
  <c r="J609"/>
  <c r="BK577"/>
  <c r="J571"/>
  <c r="J565"/>
  <c r="J557"/>
  <c r="BK539"/>
  <c r="BK517"/>
  <c r="J511"/>
  <c r="J483"/>
  <c r="J477"/>
  <c r="J474"/>
  <c r="J468"/>
  <c r="BK454"/>
  <c r="J434"/>
  <c r="BK343"/>
  <c r="J338"/>
  <c r="J308"/>
  <c r="J297"/>
  <c r="BK269"/>
  <c r="J263"/>
  <c r="J258"/>
  <c r="BK257"/>
  <c r="J252"/>
  <c r="J244"/>
  <c r="J239"/>
  <c r="J197"/>
  <c r="J163"/>
  <c r="J957"/>
  <c r="BK951"/>
  <c r="BK906"/>
  <c r="J898"/>
  <c r="J890"/>
  <c r="J882"/>
  <c r="J869"/>
  <c r="BK865"/>
  <c r="BK854"/>
  <c r="J851"/>
  <c r="J850"/>
  <c r="BK839"/>
  <c r="BK836"/>
  <c r="J828"/>
  <c r="BK819"/>
  <c r="BK772"/>
  <c r="J723"/>
  <c r="J710"/>
  <c r="BK704"/>
  <c r="J698"/>
  <c r="BK652"/>
  <c r="BK644"/>
  <c r="J635"/>
  <c r="BK604"/>
  <c r="BK583"/>
  <c r="J577"/>
  <c r="BK550"/>
  <c r="BK522"/>
  <c r="J489"/>
  <c r="BK477"/>
  <c r="BK474"/>
  <c r="BK434"/>
  <c r="BK400"/>
  <c r="BK392"/>
  <c r="J386"/>
  <c r="J368"/>
  <c r="BK366"/>
  <c r="J361"/>
  <c r="BK326"/>
  <c r="BK308"/>
  <c r="BK303"/>
  <c r="J269"/>
  <c r="J257"/>
  <c r="J232"/>
  <c r="BK223"/>
  <c r="J203"/>
  <c r="BK197"/>
  <c r="BK191"/>
  <c r="BK182"/>
  <c r="BK163"/>
  <c r="J157"/>
  <c r="BK141"/>
  <c r="BK133"/>
  <c r="BK132" s="1"/>
  <c r="BK993"/>
  <c r="J993"/>
  <c r="BK990"/>
  <c r="BK989" s="1"/>
  <c r="J989" s="1"/>
  <c r="J109" s="1"/>
  <c r="J990"/>
  <c r="BK983"/>
  <c r="J983"/>
  <c r="BK977"/>
  <c r="J977"/>
  <c r="BK971"/>
  <c r="J971"/>
  <c r="BK963"/>
  <c r="J963"/>
  <c r="BK957"/>
  <c r="BK956" s="1"/>
  <c r="J956" s="1"/>
  <c r="J108" s="1"/>
  <c r="J928"/>
  <c r="BK921"/>
  <c r="BK890"/>
  <c r="BK879"/>
  <c r="BK855"/>
  <c r="J854"/>
  <c r="BK851"/>
  <c r="J844"/>
  <c r="J839"/>
  <c r="J836"/>
  <c r="J833"/>
  <c r="BK823"/>
  <c r="J819"/>
  <c r="J812"/>
  <c r="BK792"/>
  <c r="J784"/>
  <c r="J779"/>
  <c r="J763"/>
  <c r="J758"/>
  <c r="BK752"/>
  <c r="J746"/>
  <c r="BK740"/>
  <c r="BK734"/>
  <c r="BK728"/>
  <c r="BK712"/>
  <c r="BK711" s="1"/>
  <c r="J711" s="1"/>
  <c r="J104" s="1"/>
  <c r="J692"/>
  <c r="J652"/>
  <c r="BK635"/>
  <c r="J614"/>
  <c r="BK595"/>
  <c r="BK594" s="1"/>
  <c r="J594" s="1"/>
  <c r="J103" s="1"/>
  <c r="J583"/>
  <c r="BK571"/>
  <c r="J533"/>
  <c r="BK529"/>
  <c r="J522"/>
  <c r="J517"/>
  <c r="BK489"/>
  <c r="BK483"/>
  <c r="BK482" s="1"/>
  <c r="J482" s="1"/>
  <c r="J102" s="1"/>
  <c r="BK480"/>
  <c r="BK461"/>
  <c r="J454"/>
  <c r="BK430"/>
  <c r="J414"/>
  <c r="J406"/>
  <c r="J392"/>
  <c r="J376"/>
  <c r="J366"/>
  <c r="BK361"/>
  <c r="BK360" s="1"/>
  <c r="J360" s="1"/>
  <c r="J100" s="1"/>
  <c r="J343"/>
  <c r="BK332"/>
  <c r="J303"/>
  <c r="BK297"/>
  <c r="BK292"/>
  <c r="J286"/>
  <c r="BK281"/>
  <c r="BK280" s="1"/>
  <c r="J280" s="1"/>
  <c r="J99" s="1"/>
  <c r="J276"/>
  <c r="BK263"/>
  <c r="BK244"/>
  <c r="J238"/>
  <c r="J217"/>
  <c r="BK176"/>
  <c r="BK169"/>
  <c r="J151"/>
  <c r="J133"/>
  <c r="BK354" i="12"/>
  <c r="J348"/>
  <c r="BK346"/>
  <c r="BK345"/>
  <c r="BK341"/>
  <c r="BK340"/>
  <c r="J335"/>
  <c r="BK331"/>
  <c r="J322"/>
  <c r="J318"/>
  <c r="J314"/>
  <c r="BK309"/>
  <c r="BK296"/>
  <c r="BK294"/>
  <c r="BK293"/>
  <c r="J284"/>
  <c r="J279"/>
  <c r="J274"/>
  <c r="J268"/>
  <c r="BK263"/>
  <c r="BK259"/>
  <c r="BK254"/>
  <c r="BK253"/>
  <c r="J249"/>
  <c r="J243"/>
  <c r="J239"/>
  <c r="BK234"/>
  <c r="J231"/>
  <c r="J227"/>
  <c r="BK226"/>
  <c r="J223"/>
  <c r="J218"/>
  <c r="J214"/>
  <c r="BK209"/>
  <c r="BK204"/>
  <c r="BK187"/>
  <c r="BK166"/>
  <c r="J158"/>
  <c r="BK154"/>
  <c r="J151"/>
  <c r="J135"/>
  <c r="BK365"/>
  <c r="J365"/>
  <c r="BK362"/>
  <c r="BK361" s="1"/>
  <c r="J362"/>
  <c r="J358"/>
  <c r="J354"/>
  <c r="BK352"/>
  <c r="J345"/>
  <c r="J342"/>
  <c r="J339"/>
  <c r="J309"/>
  <c r="J289"/>
  <c r="BK288"/>
  <c r="BK284"/>
  <c r="BK283"/>
  <c r="BK279"/>
  <c r="BK273"/>
  <c r="J269"/>
  <c r="BK264"/>
  <c r="J254"/>
  <c r="BK249"/>
  <c r="J248"/>
  <c r="BK244"/>
  <c r="BK243"/>
  <c r="J230"/>
  <c r="J195"/>
  <c r="BK191"/>
  <c r="J183"/>
  <c r="BK179"/>
  <c r="BK174"/>
  <c r="BK170"/>
  <c r="BK162"/>
  <c r="BK158"/>
  <c r="BK348"/>
  <c r="BK339"/>
  <c r="BK335"/>
  <c r="J331"/>
  <c r="BK328"/>
  <c r="BK323"/>
  <c r="BK322"/>
  <c r="BK318"/>
  <c r="BK308"/>
  <c r="J304"/>
  <c r="BK300"/>
  <c r="J296"/>
  <c r="J288"/>
  <c r="BK278"/>
  <c r="J273"/>
  <c r="J259"/>
  <c r="BK258"/>
  <c r="BK248"/>
  <c r="BK238"/>
  <c r="BK235"/>
  <c r="J234"/>
  <c r="BK231"/>
  <c r="BK230"/>
  <c r="BK227"/>
  <c r="J226"/>
  <c r="BK223"/>
  <c r="BK210"/>
  <c r="J207"/>
  <c r="J200"/>
  <c r="BK195"/>
  <c r="J191"/>
  <c r="BK183"/>
  <c r="J179"/>
  <c r="J174"/>
  <c r="J170"/>
  <c r="J166"/>
  <c r="J154"/>
  <c r="BK147"/>
  <c r="J143"/>
  <c r="BK139"/>
  <c r="BK135"/>
  <c r="BK134" s="1"/>
  <c r="BK358"/>
  <c r="BK357" s="1"/>
  <c r="J357" s="1"/>
  <c r="J108" s="1"/>
  <c r="J352"/>
  <c r="J346"/>
  <c r="BK342"/>
  <c r="J341"/>
  <c r="J340"/>
  <c r="J328"/>
  <c r="J323"/>
  <c r="BK314"/>
  <c r="BK313" s="1"/>
  <c r="J313" s="1"/>
  <c r="J104" s="1"/>
  <c r="J308"/>
  <c r="BK304"/>
  <c r="J300"/>
  <c r="J294"/>
  <c r="J293"/>
  <c r="BK289"/>
  <c r="J283"/>
  <c r="J278"/>
  <c r="BK274"/>
  <c r="BK269"/>
  <c r="BK268"/>
  <c r="J264"/>
  <c r="J263"/>
  <c r="J258"/>
  <c r="J253"/>
  <c r="J244"/>
  <c r="BK239"/>
  <c r="J238"/>
  <c r="J235"/>
  <c r="BK218"/>
  <c r="BK214"/>
  <c r="J210"/>
  <c r="J209"/>
  <c r="BK207"/>
  <c r="J204"/>
  <c r="BK200"/>
  <c r="BK199" s="1"/>
  <c r="J199" s="1"/>
  <c r="J102" s="1"/>
  <c r="J187"/>
  <c r="J162"/>
  <c r="BK151"/>
  <c r="J147"/>
  <c r="BK143"/>
  <c r="J139"/>
  <c r="J820" i="13"/>
  <c r="J810"/>
  <c r="J804"/>
  <c r="J785"/>
  <c r="J779"/>
  <c r="J763"/>
  <c r="BK746"/>
  <c r="BK738"/>
  <c r="BK737" s="1"/>
  <c r="J737" s="1"/>
  <c r="J105" s="1"/>
  <c r="BK734"/>
  <c r="J706"/>
  <c r="BK686"/>
  <c r="BK675"/>
  <c r="BK669"/>
  <c r="J660"/>
  <c r="BK654"/>
  <c r="J645"/>
  <c r="BK640"/>
  <c r="BK632"/>
  <c r="J627"/>
  <c r="BK620"/>
  <c r="J611"/>
  <c r="J603"/>
  <c r="BK596"/>
  <c r="J580"/>
  <c r="J569"/>
  <c r="BK554"/>
  <c r="J542"/>
  <c r="BK533"/>
  <c r="BK527"/>
  <c r="BK521"/>
  <c r="J515"/>
  <c r="J509"/>
  <c r="J502"/>
  <c r="BK489"/>
  <c r="J483"/>
  <c r="BK474"/>
  <c r="BK471"/>
  <c r="BK461"/>
  <c r="J457"/>
  <c r="J451"/>
  <c r="J406"/>
  <c r="J400"/>
  <c r="J344"/>
  <c r="J297"/>
  <c r="J289"/>
  <c r="BK283"/>
  <c r="BK266"/>
  <c r="BK255"/>
  <c r="BK246"/>
  <c r="BK231"/>
  <c r="BK221"/>
  <c r="BK217"/>
  <c r="BK168"/>
  <c r="BK144"/>
  <c r="J835"/>
  <c r="BK804"/>
  <c r="BK785"/>
  <c r="BK779"/>
  <c r="J760"/>
  <c r="J746"/>
  <c r="J738"/>
  <c r="BK718"/>
  <c r="BK713"/>
  <c r="BK701"/>
  <c r="BK695"/>
  <c r="BK681"/>
  <c r="J675"/>
  <c r="J669"/>
  <c r="BK645"/>
  <c r="J632"/>
  <c r="J593"/>
  <c r="BK587"/>
  <c r="BK580"/>
  <c r="BK574"/>
  <c r="J533"/>
  <c r="BK480"/>
  <c r="J474"/>
  <c r="J446"/>
  <c r="BK440"/>
  <c r="BK421"/>
  <c r="J416"/>
  <c r="BK400"/>
  <c r="J381"/>
  <c r="J376"/>
  <c r="BK366"/>
  <c r="J352"/>
  <c r="BK344"/>
  <c r="J338"/>
  <c r="BK332"/>
  <c r="J311"/>
  <c r="BK306"/>
  <c r="BK289"/>
  <c r="BK273"/>
  <c r="J255"/>
  <c r="BK251"/>
  <c r="BK236"/>
  <c r="J217"/>
  <c r="BK208"/>
  <c r="J193"/>
  <c r="BK180"/>
  <c r="BK174"/>
  <c r="BK131"/>
  <c r="BK130" s="1"/>
  <c r="BK838"/>
  <c r="J827"/>
  <c r="J821"/>
  <c r="BK820"/>
  <c r="J817"/>
  <c r="BK810"/>
  <c r="BK771"/>
  <c r="BK763"/>
  <c r="BK760"/>
  <c r="BK744"/>
  <c r="J734"/>
  <c r="J731"/>
  <c r="BK728"/>
  <c r="BK723"/>
  <c r="BK706"/>
  <c r="J701"/>
  <c r="J695"/>
  <c r="J686"/>
  <c r="J681"/>
  <c r="J640"/>
  <c r="BK603"/>
  <c r="J596"/>
  <c r="J574"/>
  <c r="BK542"/>
  <c r="J521"/>
  <c r="BK502"/>
  <c r="J489"/>
  <c r="BK483"/>
  <c r="J466"/>
  <c r="BK451"/>
  <c r="BK446"/>
  <c r="J440"/>
  <c r="J421"/>
  <c r="BK416"/>
  <c r="BK410"/>
  <c r="BK409" s="1"/>
  <c r="J409" s="1"/>
  <c r="J101" s="1"/>
  <c r="BK406"/>
  <c r="BK381"/>
  <c r="BK376"/>
  <c r="BK358"/>
  <c r="BK338"/>
  <c r="J332"/>
  <c r="J325"/>
  <c r="BK311"/>
  <c r="J283"/>
  <c r="J278"/>
  <c r="J266"/>
  <c r="BK260"/>
  <c r="J251"/>
  <c r="J236"/>
  <c r="J221"/>
  <c r="J199"/>
  <c r="BK193"/>
  <c r="J180"/>
  <c r="J168"/>
  <c r="BK159"/>
  <c r="J153"/>
  <c r="J144"/>
  <c r="BK139"/>
  <c r="J131"/>
  <c r="BK854"/>
  <c r="J854"/>
  <c r="BK851"/>
  <c r="BK850" s="1"/>
  <c r="J850" s="1"/>
  <c r="J107" s="1"/>
  <c r="J851"/>
  <c r="BK847"/>
  <c r="J847"/>
  <c r="BK841"/>
  <c r="J841"/>
  <c r="J838"/>
  <c r="BK835"/>
  <c r="BK827"/>
  <c r="BK821"/>
  <c r="BK817"/>
  <c r="J771"/>
  <c r="J744"/>
  <c r="BK731"/>
  <c r="J728"/>
  <c r="J723"/>
  <c r="J718"/>
  <c r="J713"/>
  <c r="BK660"/>
  <c r="J654"/>
  <c r="BK627"/>
  <c r="BK626" s="1"/>
  <c r="J626" s="1"/>
  <c r="J103" s="1"/>
  <c r="J620"/>
  <c r="BK611"/>
  <c r="BK593"/>
  <c r="J587"/>
  <c r="BK569"/>
  <c r="J554"/>
  <c r="J527"/>
  <c r="BK515"/>
  <c r="BK509"/>
  <c r="J480"/>
  <c r="J471"/>
  <c r="BK466"/>
  <c r="J461"/>
  <c r="BK457"/>
  <c r="J410"/>
  <c r="J366"/>
  <c r="J358"/>
  <c r="BK352"/>
  <c r="BK325"/>
  <c r="J306"/>
  <c r="BK297"/>
  <c r="BK278"/>
  <c r="BK277" s="1"/>
  <c r="J277" s="1"/>
  <c r="J99" s="1"/>
  <c r="J273"/>
  <c r="J260"/>
  <c r="J246"/>
  <c r="J231"/>
  <c r="J208"/>
  <c r="BK199"/>
  <c r="J174"/>
  <c r="J159"/>
  <c r="BK153"/>
  <c r="J139"/>
  <c r="BK204" i="14"/>
  <c r="BK203" s="1"/>
  <c r="J203" s="1"/>
  <c r="J104" s="1"/>
  <c r="J193"/>
  <c r="BK188"/>
  <c r="BK179"/>
  <c r="J175"/>
  <c r="J170"/>
  <c r="BK169"/>
  <c r="J161"/>
  <c r="BK149"/>
  <c r="J137"/>
  <c r="J207"/>
  <c r="J199"/>
  <c r="BK197"/>
  <c r="BK193"/>
  <c r="BK192" s="1"/>
  <c r="J192" s="1"/>
  <c r="J102" s="1"/>
  <c r="BK180"/>
  <c r="J169"/>
  <c r="J165"/>
  <c r="BK157"/>
  <c r="J149"/>
  <c r="J145"/>
  <c r="BK141"/>
  <c r="BK133"/>
  <c r="J129"/>
  <c r="J204"/>
  <c r="J197"/>
  <c r="J188"/>
  <c r="J184"/>
  <c r="J180"/>
  <c r="J179"/>
  <c r="BK175"/>
  <c r="BK170"/>
  <c r="J157"/>
  <c r="J153"/>
  <c r="BK145"/>
  <c r="J141"/>
  <c r="BK137"/>
  <c r="BK129"/>
  <c r="BK207"/>
  <c r="BK199"/>
  <c r="BK198" s="1"/>
  <c r="J198" s="1"/>
  <c r="J103" s="1"/>
  <c r="BK184"/>
  <c r="BK165"/>
  <c r="BK161"/>
  <c r="BK153"/>
  <c r="J133"/>
  <c r="BK170" i="15"/>
  <c r="J167"/>
  <c r="J160"/>
  <c r="BK159"/>
  <c r="BK155"/>
  <c r="BK145"/>
  <c r="J132"/>
  <c r="J128"/>
  <c r="BK165"/>
  <c r="J159"/>
  <c r="BK158"/>
  <c r="J155"/>
  <c r="BK150"/>
  <c r="J149"/>
  <c r="J141"/>
  <c r="J140"/>
  <c r="BK173"/>
  <c r="J170"/>
  <c r="J164"/>
  <c r="J150"/>
  <c r="J145"/>
  <c r="BK136"/>
  <c r="BK132"/>
  <c r="BK128"/>
  <c r="J173"/>
  <c r="BK167"/>
  <c r="BK166" s="1"/>
  <c r="J166" s="1"/>
  <c r="J102" s="1"/>
  <c r="J165"/>
  <c r="BK164"/>
  <c r="BK160"/>
  <c r="J158"/>
  <c r="BK149"/>
  <c r="BK141"/>
  <c r="BK140"/>
  <c r="J136"/>
  <c r="BK471" i="16"/>
  <c r="J469"/>
  <c r="J464"/>
  <c r="BK455"/>
  <c r="BK450"/>
  <c r="J445"/>
  <c r="BK440"/>
  <c r="J435"/>
  <c r="J433"/>
  <c r="BK425"/>
  <c r="J422"/>
  <c r="J420"/>
  <c r="J415"/>
  <c r="BK414"/>
  <c r="J409"/>
  <c r="BK398"/>
  <c r="J375"/>
  <c r="BK373"/>
  <c r="J368"/>
  <c r="BK358"/>
  <c r="BK354"/>
  <c r="J342"/>
  <c r="BK335"/>
  <c r="J331"/>
  <c r="BK327"/>
  <c r="J323"/>
  <c r="J319"/>
  <c r="J315"/>
  <c r="J310"/>
  <c r="BK305"/>
  <c r="J300"/>
  <c r="J295"/>
  <c r="BK285"/>
  <c r="J280"/>
  <c r="J275"/>
  <c r="BK270"/>
  <c r="BK262"/>
  <c r="J255"/>
  <c r="J239"/>
  <c r="BK223"/>
  <c r="BK206"/>
  <c r="J197"/>
  <c r="BK161"/>
  <c r="J152"/>
  <c r="BK137"/>
  <c r="J129"/>
  <c r="BK124"/>
  <c r="J122"/>
  <c r="BK464"/>
  <c r="J440"/>
  <c r="BK435"/>
  <c r="BK433"/>
  <c r="J425"/>
  <c r="BK415"/>
  <c r="J414"/>
  <c r="J398"/>
  <c r="BK389"/>
  <c r="BK387"/>
  <c r="BK385"/>
  <c r="J380"/>
  <c r="J366"/>
  <c r="BK346"/>
  <c r="BK342"/>
  <c r="BK331"/>
  <c r="J327"/>
  <c r="BK319"/>
  <c r="BK188"/>
  <c r="J179"/>
  <c r="BK170"/>
  <c r="J161"/>
  <c r="J137"/>
  <c r="J471"/>
  <c r="BK469"/>
  <c r="J462"/>
  <c r="BK445"/>
  <c r="BK428"/>
  <c r="BK409"/>
  <c r="BK393"/>
  <c r="J391"/>
  <c r="J389"/>
  <c r="J387"/>
  <c r="J385"/>
  <c r="BK362"/>
  <c r="J358"/>
  <c r="BK350"/>
  <c r="J346"/>
  <c r="J338"/>
  <c r="J335"/>
  <c r="J305"/>
  <c r="BK295"/>
  <c r="J290"/>
  <c r="BK280"/>
  <c r="BK275"/>
  <c r="J262"/>
  <c r="BK255"/>
  <c r="BK247"/>
  <c r="BK239"/>
  <c r="BK231"/>
  <c r="J223"/>
  <c r="BK215"/>
  <c r="J206"/>
  <c r="BK197"/>
  <c r="J188"/>
  <c r="BK152"/>
  <c r="BK143"/>
  <c r="BK122"/>
  <c r="BK480"/>
  <c r="BK479" s="1"/>
  <c r="J479" s="1"/>
  <c r="J99" s="1"/>
  <c r="J480"/>
  <c r="BK475"/>
  <c r="J475"/>
  <c r="BK462"/>
  <c r="J455"/>
  <c r="J450"/>
  <c r="J428"/>
  <c r="BK422"/>
  <c r="BK420"/>
  <c r="J393"/>
  <c r="BK391"/>
  <c r="BK380"/>
  <c r="BK375"/>
  <c r="J373"/>
  <c r="BK368"/>
  <c r="BK366"/>
  <c r="J362"/>
  <c r="J354"/>
  <c r="J350"/>
  <c r="BK338"/>
  <c r="BK323"/>
  <c r="BK315"/>
  <c r="BK310"/>
  <c r="BK300"/>
  <c r="BK290"/>
  <c r="J285"/>
  <c r="J270"/>
  <c r="J247"/>
  <c r="J231"/>
  <c r="J215"/>
  <c r="BK179"/>
  <c r="J170"/>
  <c r="J143"/>
  <c r="BK129"/>
  <c r="J124"/>
  <c r="BK302" i="17"/>
  <c r="J289"/>
  <c r="J276"/>
  <c r="J272"/>
  <c r="BK271"/>
  <c r="BK270"/>
  <c r="BK267"/>
  <c r="BK266"/>
  <c r="J265"/>
  <c r="BK262"/>
  <c r="BK254"/>
  <c r="J251"/>
  <c r="J245"/>
  <c r="J241"/>
  <c r="J232"/>
  <c r="BK228"/>
  <c r="J224"/>
  <c r="BK217"/>
  <c r="BK212"/>
  <c r="BK208"/>
  <c r="BK198"/>
  <c r="BK197" s="1"/>
  <c r="J197" s="1"/>
  <c r="J101" s="1"/>
  <c r="BK183"/>
  <c r="J175"/>
  <c r="BK171"/>
  <c r="BK167"/>
  <c r="BK155"/>
  <c r="J144"/>
  <c r="J140"/>
  <c r="BK306"/>
  <c r="BK305" s="1"/>
  <c r="J306"/>
  <c r="J302"/>
  <c r="J293"/>
  <c r="J283"/>
  <c r="BK279"/>
  <c r="J279"/>
  <c r="BK276"/>
  <c r="BK274"/>
  <c r="J274"/>
  <c r="BK272"/>
  <c r="J271"/>
  <c r="J270"/>
  <c r="J267"/>
  <c r="J266"/>
  <c r="BK265"/>
  <c r="BK260"/>
  <c r="J258"/>
  <c r="BK256"/>
  <c r="BK251"/>
  <c r="BK249"/>
  <c r="BK247"/>
  <c r="J237"/>
  <c r="BK232"/>
  <c r="BK224"/>
  <c r="J222"/>
  <c r="J220"/>
  <c r="J208"/>
  <c r="J192"/>
  <c r="BK188"/>
  <c r="BK179"/>
  <c r="BK163"/>
  <c r="BK159"/>
  <c r="J155"/>
  <c r="J152"/>
  <c r="BK140"/>
  <c r="J132"/>
  <c r="BK299"/>
  <c r="J296"/>
  <c r="BK293"/>
  <c r="J287"/>
  <c r="J262"/>
  <c r="J256"/>
  <c r="J247"/>
  <c r="BK245"/>
  <c r="J242"/>
  <c r="BK237"/>
  <c r="J235"/>
  <c r="BK233"/>
  <c r="BK229"/>
  <c r="J226"/>
  <c r="J225"/>
  <c r="J217"/>
  <c r="BK203"/>
  <c r="BK202" s="1"/>
  <c r="J202" s="1"/>
  <c r="J102" s="1"/>
  <c r="J198"/>
  <c r="BK193"/>
  <c r="BK192"/>
  <c r="J188"/>
  <c r="BK184"/>
  <c r="J179"/>
  <c r="BK175"/>
  <c r="J167"/>
  <c r="BK148"/>
  <c r="BK144"/>
  <c r="BK136"/>
  <c r="BK132"/>
  <c r="J299"/>
  <c r="BK296"/>
  <c r="BK289"/>
  <c r="BK287"/>
  <c r="BK283"/>
  <c r="J260"/>
  <c r="BK258"/>
  <c r="J254"/>
  <c r="J249"/>
  <c r="BK242"/>
  <c r="BK241"/>
  <c r="BK235"/>
  <c r="J233"/>
  <c r="J229"/>
  <c r="J228"/>
  <c r="BK226"/>
  <c r="BK225"/>
  <c r="BK222"/>
  <c r="BK220"/>
  <c r="J212"/>
  <c r="J203"/>
  <c r="J193"/>
  <c r="J184"/>
  <c r="J183"/>
  <c r="J171"/>
  <c r="J163"/>
  <c r="J159"/>
  <c r="BK152"/>
  <c r="J148"/>
  <c r="J136"/>
  <c r="J265" i="18"/>
  <c r="J264"/>
  <c r="J262"/>
  <c r="J261"/>
  <c r="BK243"/>
  <c r="BK242"/>
  <c r="BK241"/>
  <c r="J239"/>
  <c r="BK237"/>
  <c r="J231"/>
  <c r="BK230"/>
  <c r="BK227"/>
  <c r="BK223"/>
  <c r="J220"/>
  <c r="J212"/>
  <c r="BK210"/>
  <c r="J209"/>
  <c r="BK201"/>
  <c r="J185"/>
  <c r="BK169"/>
  <c r="BK157"/>
  <c r="J154"/>
  <c r="BK135"/>
  <c r="J274"/>
  <c r="J273"/>
  <c r="BK272"/>
  <c r="J269"/>
  <c r="J268"/>
  <c r="J267"/>
  <c r="BK266"/>
  <c r="BK265"/>
  <c r="BK263"/>
  <c r="BK261"/>
  <c r="BK260"/>
  <c r="J257"/>
  <c r="J245"/>
  <c r="J243"/>
  <c r="J242"/>
  <c r="BK239"/>
  <c r="BK238"/>
  <c r="J236"/>
  <c r="BK235"/>
  <c r="J233"/>
  <c r="BK232"/>
  <c r="J227"/>
  <c r="J226"/>
  <c r="J215"/>
  <c r="J213"/>
  <c r="J200"/>
  <c r="J182"/>
  <c r="J181"/>
  <c r="BK178"/>
  <c r="BK175"/>
  <c r="J162"/>
  <c r="J157"/>
  <c r="J147"/>
  <c r="BK143"/>
  <c r="J135"/>
  <c r="BK274"/>
  <c r="BK271"/>
  <c r="J270"/>
  <c r="BK269"/>
  <c r="BK268"/>
  <c r="BK264"/>
  <c r="J263"/>
  <c r="BK262"/>
  <c r="J244"/>
  <c r="J241"/>
  <c r="J240"/>
  <c r="J238"/>
  <c r="BK234"/>
  <c r="BK231"/>
  <c r="BK226"/>
  <c r="J223"/>
  <c r="BK220"/>
  <c r="BK215"/>
  <c r="BK214" s="1"/>
  <c r="J214" s="1"/>
  <c r="J104" s="1"/>
  <c r="BK213"/>
  <c r="BK191"/>
  <c r="BK182"/>
  <c r="BK181"/>
  <c r="J175"/>
  <c r="J169"/>
  <c r="BK161"/>
  <c r="BK147"/>
  <c r="J143"/>
  <c r="BK273"/>
  <c r="J272"/>
  <c r="J271"/>
  <c r="BK270"/>
  <c r="BK267"/>
  <c r="J266"/>
  <c r="J260"/>
  <c r="BK257"/>
  <c r="BK245"/>
  <c r="BK244"/>
  <c r="BK240"/>
  <c r="J237"/>
  <c r="BK236"/>
  <c r="J235"/>
  <c r="J234"/>
  <c r="BK233"/>
  <c r="J232"/>
  <c r="J230"/>
  <c r="BK212"/>
  <c r="BK211" s="1"/>
  <c r="J211" s="1"/>
  <c r="J103" s="1"/>
  <c r="J210"/>
  <c r="BK209"/>
  <c r="J201"/>
  <c r="BK200"/>
  <c r="J191"/>
  <c r="BK185"/>
  <c r="J178"/>
  <c r="BK162"/>
  <c r="J161"/>
  <c r="BK154"/>
  <c r="BK266" i="19"/>
  <c r="J265"/>
  <c r="BK264"/>
  <c r="BK260"/>
  <c r="BK257"/>
  <c r="BK256"/>
  <c r="J253"/>
  <c r="BK240"/>
  <c r="BK239"/>
  <c r="J237"/>
  <c r="BK235"/>
  <c r="BK234"/>
  <c r="J234"/>
  <c r="J227"/>
  <c r="BK226"/>
  <c r="J225"/>
  <c r="J222"/>
  <c r="J219"/>
  <c r="J211"/>
  <c r="BK206"/>
  <c r="J205"/>
  <c r="BK198"/>
  <c r="J197"/>
  <c r="J188"/>
  <c r="BK179"/>
  <c r="J175"/>
  <c r="BK166"/>
  <c r="BK161"/>
  <c r="BK156"/>
  <c r="J269"/>
  <c r="J262"/>
  <c r="BK261"/>
  <c r="J259"/>
  <c r="BK258"/>
  <c r="J257"/>
  <c r="J241"/>
  <c r="BK238"/>
  <c r="BK237"/>
  <c r="J236"/>
  <c r="J233"/>
  <c r="BK230"/>
  <c r="BK229"/>
  <c r="J228"/>
  <c r="J226"/>
  <c r="BK222"/>
  <c r="J198"/>
  <c r="BK188"/>
  <c r="BK182"/>
  <c r="J179"/>
  <c r="BK178"/>
  <c r="BK175"/>
  <c r="J172"/>
  <c r="J166"/>
  <c r="J161"/>
  <c r="J153"/>
  <c r="J147"/>
  <c r="J143"/>
  <c r="BK269"/>
  <c r="BK268"/>
  <c r="BK267"/>
  <c r="BK265"/>
  <c r="J264"/>
  <c r="J263"/>
  <c r="BK236"/>
  <c r="J235"/>
  <c r="BK233"/>
  <c r="J232"/>
  <c r="J231"/>
  <c r="J229"/>
  <c r="BK228"/>
  <c r="BK216"/>
  <c r="BK215" s="1"/>
  <c r="J209"/>
  <c r="BK208"/>
  <c r="J206"/>
  <c r="BK205"/>
  <c r="BK197"/>
  <c r="BK160"/>
  <c r="J156"/>
  <c r="BK147"/>
  <c r="J135"/>
  <c r="BK270"/>
  <c r="J270"/>
  <c r="J268"/>
  <c r="J267"/>
  <c r="J266"/>
  <c r="BK263"/>
  <c r="BK262"/>
  <c r="J261"/>
  <c r="J260"/>
  <c r="BK259"/>
  <c r="J258"/>
  <c r="J256"/>
  <c r="BK253"/>
  <c r="BK241"/>
  <c r="J240"/>
  <c r="J239"/>
  <c r="J238"/>
  <c r="BK232"/>
  <c r="BK231"/>
  <c r="J230"/>
  <c r="BK227"/>
  <c r="BK225"/>
  <c r="BK219"/>
  <c r="J216"/>
  <c r="BK211"/>
  <c r="BK210" s="1"/>
  <c r="J210" s="1"/>
  <c r="J104" s="1"/>
  <c r="BK209"/>
  <c r="J208"/>
  <c r="J182"/>
  <c r="J178"/>
  <c r="BK172"/>
  <c r="J160"/>
  <c r="BK153"/>
  <c r="BK143"/>
  <c r="BK135"/>
  <c r="BK134" s="1"/>
  <c r="J134" s="1"/>
  <c r="J102" s="1"/>
  <c r="BK136" i="20"/>
  <c r="BK135" s="1"/>
  <c r="J135" s="1"/>
  <c r="J103" s="1"/>
  <c r="J132"/>
  <c r="BK128"/>
  <c r="BK127" s="1"/>
  <c r="BK132"/>
  <c r="BK131" s="1"/>
  <c r="J136"/>
  <c r="J128"/>
  <c r="BK262" i="21"/>
  <c r="BK238"/>
  <c r="BK237" s="1"/>
  <c r="J237" s="1"/>
  <c r="J104" s="1"/>
  <c r="J227"/>
  <c r="BK221"/>
  <c r="J215"/>
  <c r="BK201"/>
  <c r="BK193"/>
  <c r="J189"/>
  <c r="J171"/>
  <c r="J167"/>
  <c r="J163"/>
  <c r="J155"/>
  <c r="J143"/>
  <c r="J139"/>
  <c r="J135"/>
  <c r="J259"/>
  <c r="J245"/>
  <c r="BK243"/>
  <c r="BK242" s="1"/>
  <c r="J242" s="1"/>
  <c r="J105" s="1"/>
  <c r="BK230"/>
  <c r="BK227"/>
  <c r="BK224"/>
  <c r="J221"/>
  <c r="BK218"/>
  <c r="BK215"/>
  <c r="BK214" s="1"/>
  <c r="J214" s="1"/>
  <c r="J103" s="1"/>
  <c r="BK210"/>
  <c r="J209"/>
  <c r="J206"/>
  <c r="J193"/>
  <c r="J180"/>
  <c r="BK179"/>
  <c r="J175"/>
  <c r="BK171"/>
  <c r="BK167"/>
  <c r="BK163"/>
  <c r="BK159"/>
  <c r="J151"/>
  <c r="J262"/>
  <c r="BK259"/>
  <c r="J254"/>
  <c r="BK253"/>
  <c r="BK249"/>
  <c r="BK245"/>
  <c r="J243"/>
  <c r="BK241"/>
  <c r="J233"/>
  <c r="J230"/>
  <c r="J224"/>
  <c r="J210"/>
  <c r="BK197"/>
  <c r="J184"/>
  <c r="J179"/>
  <c r="BK147"/>
  <c r="BK143"/>
  <c r="BK131"/>
  <c r="BK254"/>
  <c r="J253"/>
  <c r="J249"/>
  <c r="J241"/>
  <c r="J238"/>
  <c r="BK233"/>
  <c r="J218"/>
  <c r="BK209"/>
  <c r="BK206"/>
  <c r="J201"/>
  <c r="J197"/>
  <c r="BK189"/>
  <c r="BK188" s="1"/>
  <c r="J188" s="1"/>
  <c r="J101" s="1"/>
  <c r="BK184"/>
  <c r="BK180"/>
  <c r="BK175"/>
  <c r="J159"/>
  <c r="BK155"/>
  <c r="BK151"/>
  <c r="J147"/>
  <c r="BK139"/>
  <c r="BK135"/>
  <c r="J131"/>
  <c r="J328" i="22"/>
  <c r="BK322"/>
  <c r="BK318"/>
  <c r="J313"/>
  <c r="J312"/>
  <c r="J311"/>
  <c r="BK308"/>
  <c r="J306"/>
  <c r="J291"/>
  <c r="BK283"/>
  <c r="J281"/>
  <c r="BK273"/>
  <c r="J269"/>
  <c r="J263"/>
  <c r="J261"/>
  <c r="J258"/>
  <c r="J255"/>
  <c r="BK250"/>
  <c r="J249"/>
  <c r="BK247"/>
  <c r="BK244"/>
  <c r="J234"/>
  <c r="J232"/>
  <c r="BK230"/>
  <c r="J224"/>
  <c r="J220"/>
  <c r="J218"/>
  <c r="BK215"/>
  <c r="J213"/>
  <c r="J180"/>
  <c r="J176"/>
  <c r="BK172"/>
  <c r="BK158"/>
  <c r="J153"/>
  <c r="J150"/>
  <c r="J148"/>
  <c r="BK147"/>
  <c r="BK145"/>
  <c r="BK138"/>
  <c r="J330"/>
  <c r="BK316"/>
  <c r="J308"/>
  <c r="BK286"/>
  <c r="J279"/>
  <c r="BK277"/>
  <c r="J275"/>
  <c r="BK269"/>
  <c r="BK263"/>
  <c r="BK259"/>
  <c r="BK258"/>
  <c r="BK253"/>
  <c r="BK251"/>
  <c r="J250"/>
  <c r="BK248"/>
  <c r="BK246"/>
  <c r="BK234"/>
  <c r="J226"/>
  <c r="BK220"/>
  <c r="J215"/>
  <c r="BK213"/>
  <c r="BK212"/>
  <c r="BK202"/>
  <c r="J201"/>
  <c r="BK199"/>
  <c r="J172"/>
  <c r="BK170"/>
  <c r="J168"/>
  <c r="BK152"/>
  <c r="BK150"/>
  <c r="J147"/>
  <c r="J130"/>
  <c r="J341"/>
  <c r="J336"/>
  <c r="BK333"/>
  <c r="BK332" s="1"/>
  <c r="J332" s="1"/>
  <c r="J104" s="1"/>
  <c r="BK328"/>
  <c r="BK326"/>
  <c r="J324"/>
  <c r="J322"/>
  <c r="J320"/>
  <c r="J318"/>
  <c r="J316"/>
  <c r="BK313"/>
  <c r="BK311"/>
  <c r="BK303"/>
  <c r="BK297"/>
  <c r="J283"/>
  <c r="BK281"/>
  <c r="BK275"/>
  <c r="J273"/>
  <c r="J272"/>
  <c r="BK261"/>
  <c r="J256"/>
  <c r="J247"/>
  <c r="J246"/>
  <c r="J244"/>
  <c r="BK232"/>
  <c r="J230"/>
  <c r="BK228"/>
  <c r="J223"/>
  <c r="J221"/>
  <c r="BK218"/>
  <c r="BK216"/>
  <c r="J212"/>
  <c r="J210"/>
  <c r="J202"/>
  <c r="J199"/>
  <c r="J194"/>
  <c r="BK176"/>
  <c r="J163"/>
  <c r="BK153"/>
  <c r="BK148"/>
  <c r="J142"/>
  <c r="J138"/>
  <c r="BK129"/>
  <c r="BK128" s="1"/>
  <c r="BK346"/>
  <c r="J346"/>
  <c r="BK341"/>
  <c r="BK336"/>
  <c r="J333"/>
  <c r="BK330"/>
  <c r="J326"/>
  <c r="BK324"/>
  <c r="BK320"/>
  <c r="BK312"/>
  <c r="BK306"/>
  <c r="BK305" s="1"/>
  <c r="J305" s="1"/>
  <c r="J101" s="1"/>
  <c r="J303"/>
  <c r="J297"/>
  <c r="BK291"/>
  <c r="J286"/>
  <c r="BK279"/>
  <c r="J277"/>
  <c r="BK272"/>
  <c r="J259"/>
  <c r="BK256"/>
  <c r="BK255"/>
  <c r="J253"/>
  <c r="J251"/>
  <c r="BK249"/>
  <c r="J248"/>
  <c r="J228"/>
  <c r="BK226"/>
  <c r="BK224"/>
  <c r="BK223"/>
  <c r="BK221"/>
  <c r="J216"/>
  <c r="BK210"/>
  <c r="BK201"/>
  <c r="BK194"/>
  <c r="BK180"/>
  <c r="J170"/>
  <c r="BK168"/>
  <c r="BK163"/>
  <c r="J158"/>
  <c r="J152"/>
  <c r="J145"/>
  <c r="BK142"/>
  <c r="BK130"/>
  <c r="J129"/>
  <c r="J276" i="23"/>
  <c r="BK269"/>
  <c r="J267"/>
  <c r="J263"/>
  <c r="J260"/>
  <c r="J238"/>
  <c r="BK233"/>
  <c r="BK230"/>
  <c r="BK228"/>
  <c r="BK223"/>
  <c r="J216"/>
  <c r="J209"/>
  <c r="J204"/>
  <c r="BK203"/>
  <c r="BK196"/>
  <c r="J194"/>
  <c r="J192"/>
  <c r="J189"/>
  <c r="BK188"/>
  <c r="BK186"/>
  <c r="J185"/>
  <c r="BK183"/>
  <c r="BK174"/>
  <c r="J159"/>
  <c r="J157"/>
  <c r="J155"/>
  <c r="BK150"/>
  <c r="J147"/>
  <c r="BK146"/>
  <c r="J143"/>
  <c r="J135"/>
  <c r="J133"/>
  <c r="BK131"/>
  <c r="J269"/>
  <c r="J265"/>
  <c r="BK244"/>
  <c r="BK243" s="1"/>
  <c r="J243" s="1"/>
  <c r="J101" s="1"/>
  <c r="J228"/>
  <c r="J226"/>
  <c r="BK224"/>
  <c r="BK222"/>
  <c r="J211"/>
  <c r="BK208"/>
  <c r="J203"/>
  <c r="BK201"/>
  <c r="J200"/>
  <c r="BK198"/>
  <c r="J191"/>
  <c r="BK189"/>
  <c r="J188"/>
  <c r="J183"/>
  <c r="BK182"/>
  <c r="BK173"/>
  <c r="J153"/>
  <c r="J152"/>
  <c r="BK148"/>
  <c r="BK139"/>
  <c r="BK135"/>
  <c r="BK282"/>
  <c r="BK281" s="1"/>
  <c r="J281" s="1"/>
  <c r="J107" s="1"/>
  <c r="J282"/>
  <c r="BK276"/>
  <c r="BK275" s="1"/>
  <c r="BK274" s="1"/>
  <c r="J272"/>
  <c r="BK267"/>
  <c r="BK263"/>
  <c r="J258"/>
  <c r="BK250"/>
  <c r="BK238"/>
  <c r="J233"/>
  <c r="BK226"/>
  <c r="J222"/>
  <c r="BK211"/>
  <c r="BK209"/>
  <c r="J208"/>
  <c r="BK206"/>
  <c r="J202"/>
  <c r="BK200"/>
  <c r="J196"/>
  <c r="BK194"/>
  <c r="BK192"/>
  <c r="BK185"/>
  <c r="J182"/>
  <c r="BK180"/>
  <c r="J178"/>
  <c r="J173"/>
  <c r="BK163"/>
  <c r="BK152"/>
  <c r="J150"/>
  <c r="J148"/>
  <c r="J139"/>
  <c r="BK133"/>
  <c r="J131"/>
  <c r="BK272"/>
  <c r="BK271" s="1"/>
  <c r="J271" s="1"/>
  <c r="J104" s="1"/>
  <c r="BK265"/>
  <c r="BK260"/>
  <c r="BK259" s="1"/>
  <c r="J259" s="1"/>
  <c r="J102" s="1"/>
  <c r="BK258"/>
  <c r="J250"/>
  <c r="J244"/>
  <c r="J230"/>
  <c r="J224"/>
  <c r="J223"/>
  <c r="BK216"/>
  <c r="J206"/>
  <c r="BK204"/>
  <c r="BK202"/>
  <c r="J201"/>
  <c r="J198"/>
  <c r="BK191"/>
  <c r="J186"/>
  <c r="J180"/>
  <c r="BK178"/>
  <c r="J174"/>
  <c r="J163"/>
  <c r="BK159"/>
  <c r="BK157"/>
  <c r="BK155"/>
  <c r="BK153"/>
  <c r="BK147"/>
  <c r="J146"/>
  <c r="BK143"/>
  <c r="BK292" i="24"/>
  <c r="BK291" s="1"/>
  <c r="J291" s="1"/>
  <c r="J104" s="1"/>
  <c r="J292"/>
  <c r="BK288"/>
  <c r="BK284"/>
  <c r="BK278"/>
  <c r="BK276"/>
  <c r="BK264"/>
  <c r="BK262"/>
  <c r="BK258"/>
  <c r="BK254"/>
  <c r="BK244"/>
  <c r="BK242"/>
  <c r="J237"/>
  <c r="BK235"/>
  <c r="J225"/>
  <c r="J219"/>
  <c r="BK217"/>
  <c r="J216"/>
  <c r="J209"/>
  <c r="BK199"/>
  <c r="J197"/>
  <c r="J195"/>
  <c r="J192"/>
  <c r="J185"/>
  <c r="J184"/>
  <c r="J182"/>
  <c r="BK179"/>
  <c r="J172"/>
  <c r="BK151"/>
  <c r="BK144"/>
  <c r="J142"/>
  <c r="BK139"/>
  <c r="J137"/>
  <c r="BK136"/>
  <c r="J135"/>
  <c r="J132"/>
  <c r="J284"/>
  <c r="BK280"/>
  <c r="BK273"/>
  <c r="BK272" s="1"/>
  <c r="J272" s="1"/>
  <c r="J102" s="1"/>
  <c r="J271"/>
  <c r="BK268"/>
  <c r="J264"/>
  <c r="J254"/>
  <c r="J242"/>
  <c r="BK233"/>
  <c r="BK230"/>
  <c r="J229"/>
  <c r="J227"/>
  <c r="J220"/>
  <c r="BK219"/>
  <c r="BK216"/>
  <c r="J214"/>
  <c r="BK197"/>
  <c r="BK193"/>
  <c r="BK190"/>
  <c r="BK189"/>
  <c r="J187"/>
  <c r="BK181"/>
  <c r="J179"/>
  <c r="BK171"/>
  <c r="J169"/>
  <c r="BK167"/>
  <c r="J151"/>
  <c r="J145"/>
  <c r="J140"/>
  <c r="J128"/>
  <c r="J288"/>
  <c r="BK282"/>
  <c r="J280"/>
  <c r="J276"/>
  <c r="J273"/>
  <c r="J268"/>
  <c r="J249"/>
  <c r="J246"/>
  <c r="J232"/>
  <c r="J230"/>
  <c r="BK229"/>
  <c r="BK227"/>
  <c r="BK225"/>
  <c r="J218"/>
  <c r="J217"/>
  <c r="BK214"/>
  <c r="J203"/>
  <c r="J201"/>
  <c r="J190"/>
  <c r="BK187"/>
  <c r="BK185"/>
  <c r="BK182"/>
  <c r="J177"/>
  <c r="BK159"/>
  <c r="J155"/>
  <c r="BK147"/>
  <c r="BK145"/>
  <c r="J144"/>
  <c r="BK142"/>
  <c r="BK140"/>
  <c r="BK137"/>
  <c r="J136"/>
  <c r="BK135"/>
  <c r="BK132"/>
  <c r="BK128"/>
  <c r="J282"/>
  <c r="J278"/>
  <c r="BK271"/>
  <c r="J262"/>
  <c r="J258"/>
  <c r="BK249"/>
  <c r="BK246"/>
  <c r="J244"/>
  <c r="BK237"/>
  <c r="J235"/>
  <c r="J233"/>
  <c r="BK232"/>
  <c r="BK220"/>
  <c r="BK218"/>
  <c r="BK209"/>
  <c r="BK203"/>
  <c r="BK201"/>
  <c r="J199"/>
  <c r="BK195"/>
  <c r="J193"/>
  <c r="BK192"/>
  <c r="J189"/>
  <c r="BK184"/>
  <c r="J181"/>
  <c r="BK177"/>
  <c r="BK172"/>
  <c r="J171"/>
  <c r="BK169"/>
  <c r="J167"/>
  <c r="J159"/>
  <c r="BK155"/>
  <c r="J147"/>
  <c r="J139"/>
  <c r="J309" i="25"/>
  <c r="J305"/>
  <c r="J302"/>
  <c r="J295"/>
  <c r="J283"/>
  <c r="BK280"/>
  <c r="BK279"/>
  <c r="BK261"/>
  <c r="J259"/>
  <c r="BK256"/>
  <c r="BK252"/>
  <c r="BK251"/>
  <c r="J248"/>
  <c r="BK244"/>
  <c r="BK240"/>
  <c r="BK235"/>
  <c r="BK234"/>
  <c r="BK221"/>
  <c r="BK219"/>
  <c r="BK213"/>
  <c r="BK211"/>
  <c r="BK203"/>
  <c r="J198"/>
  <c r="BK174"/>
  <c r="J173"/>
  <c r="J164"/>
  <c r="J147"/>
  <c r="J135"/>
  <c r="BK133"/>
  <c r="J131"/>
  <c r="BK129"/>
  <c r="BK309"/>
  <c r="BK297"/>
  <c r="BK296" s="1"/>
  <c r="J296" s="1"/>
  <c r="J102" s="1"/>
  <c r="BK295"/>
  <c r="BK291"/>
  <c r="J273"/>
  <c r="BK259"/>
  <c r="BK253"/>
  <c r="J252"/>
  <c r="J251"/>
  <c r="J249"/>
  <c r="BK248"/>
  <c r="J246"/>
  <c r="J244"/>
  <c r="J234"/>
  <c r="J217"/>
  <c r="J215"/>
  <c r="J213"/>
  <c r="J195"/>
  <c r="BK189"/>
  <c r="BK185"/>
  <c r="BK180"/>
  <c r="BK175"/>
  <c r="BK173"/>
  <c r="BK155"/>
  <c r="J154"/>
  <c r="BK147"/>
  <c r="J139"/>
  <c r="BK314"/>
  <c r="BK313" s="1"/>
  <c r="J313" s="1"/>
  <c r="J105" s="1"/>
  <c r="J314"/>
  <c r="J311"/>
  <c r="J307"/>
  <c r="BK302"/>
  <c r="BK301" s="1"/>
  <c r="J301" s="1"/>
  <c r="J103" s="1"/>
  <c r="J297"/>
  <c r="J289"/>
  <c r="J267"/>
  <c r="BK266"/>
  <c r="BK265" s="1"/>
  <c r="J265" s="1"/>
  <c r="J100" s="1"/>
  <c r="J263"/>
  <c r="J256"/>
  <c r="J253"/>
  <c r="BK249"/>
  <c r="BK246"/>
  <c r="J240"/>
  <c r="BK217"/>
  <c r="J211"/>
  <c r="BK209"/>
  <c r="BK198"/>
  <c r="BK164"/>
  <c r="J152"/>
  <c r="J143"/>
  <c r="BK139"/>
  <c r="BK311"/>
  <c r="BK307"/>
  <c r="BK305"/>
  <c r="BK304" s="1"/>
  <c r="J304" s="1"/>
  <c r="J104" s="1"/>
  <c r="J291"/>
  <c r="BK289"/>
  <c r="BK283"/>
  <c r="J280"/>
  <c r="J279"/>
  <c r="BK273"/>
  <c r="BK267"/>
  <c r="J266"/>
  <c r="BK263"/>
  <c r="J261"/>
  <c r="J235"/>
  <c r="J221"/>
  <c r="J219"/>
  <c r="BK215"/>
  <c r="J209"/>
  <c r="J203"/>
  <c r="BK195"/>
  <c r="J189"/>
  <c r="J185"/>
  <c r="J180"/>
  <c r="J175"/>
  <c r="J174"/>
  <c r="J155"/>
  <c r="BK154"/>
  <c r="BK152"/>
  <c r="BK143"/>
  <c r="BK135"/>
  <c r="J133"/>
  <c r="BK131"/>
  <c r="J129"/>
  <c r="BK237" i="26"/>
  <c r="BK236"/>
  <c r="J234"/>
  <c r="BK233"/>
  <c r="BK229"/>
  <c r="BK228" s="1"/>
  <c r="J228" s="1"/>
  <c r="J100" s="1"/>
  <c r="J226"/>
  <c r="J217"/>
  <c r="J215"/>
  <c r="J212"/>
  <c r="BK208"/>
  <c r="J203"/>
  <c r="BK192"/>
  <c r="BK190"/>
  <c r="BK186"/>
  <c r="J184"/>
  <c r="J171"/>
  <c r="J152"/>
  <c r="J148"/>
  <c r="BK144"/>
  <c r="J140"/>
  <c r="BK136"/>
  <c r="BK131"/>
  <c r="BK238"/>
  <c r="J233"/>
  <c r="J229"/>
  <c r="BK226"/>
  <c r="BK224"/>
  <c r="J222"/>
  <c r="BK213"/>
  <c r="J210"/>
  <c r="J208"/>
  <c r="BK202"/>
  <c r="BK201"/>
  <c r="BK199"/>
  <c r="BK197"/>
  <c r="J188"/>
  <c r="J186"/>
  <c r="BK180"/>
  <c r="BK178"/>
  <c r="BK176"/>
  <c r="J174"/>
  <c r="BK172"/>
  <c r="J169"/>
  <c r="J138"/>
  <c r="J135"/>
  <c r="J131"/>
  <c r="J238"/>
  <c r="J237"/>
  <c r="J236"/>
  <c r="BK234"/>
  <c r="J224"/>
  <c r="BK215"/>
  <c r="J202"/>
  <c r="J199"/>
  <c r="J192"/>
  <c r="J190"/>
  <c r="BK182"/>
  <c r="J180"/>
  <c r="BK174"/>
  <c r="J172"/>
  <c r="J164"/>
  <c r="J158"/>
  <c r="BK152"/>
  <c r="J144"/>
  <c r="BK138"/>
  <c r="J136"/>
  <c r="BK127"/>
  <c r="BK222"/>
  <c r="BK217"/>
  <c r="J213"/>
  <c r="BK212"/>
  <c r="BK210"/>
  <c r="BK203"/>
  <c r="J201"/>
  <c r="J197"/>
  <c r="BK188"/>
  <c r="BK184"/>
  <c r="J182"/>
  <c r="J178"/>
  <c r="J176"/>
  <c r="BK171"/>
  <c r="BK169"/>
  <c r="BK164"/>
  <c r="BK158"/>
  <c r="BK148"/>
  <c r="BK140"/>
  <c r="BK135"/>
  <c r="J127"/>
  <c r="J134" i="12" l="1"/>
  <c r="J100" s="1"/>
  <c r="J132" i="11"/>
  <c r="J98" s="1"/>
  <c r="BK131"/>
  <c r="J131" s="1"/>
  <c r="J32" s="1"/>
  <c r="BK132" i="6"/>
  <c r="J133"/>
  <c r="J100" s="1"/>
  <c r="BK128" i="4"/>
  <c r="T128"/>
  <c r="T127" s="1"/>
  <c r="P128"/>
  <c r="P127" s="1"/>
  <c r="AU98" i="1" s="1"/>
  <c r="P128" i="5"/>
  <c r="P127" s="1"/>
  <c r="AU99" i="1" s="1"/>
  <c r="P132" i="9"/>
  <c r="P131" s="1"/>
  <c r="AU104" i="1" s="1"/>
  <c r="T126" i="24"/>
  <c r="J128" i="22"/>
  <c r="J99" s="1"/>
  <c r="BK360" i="12"/>
  <c r="J360" s="1"/>
  <c r="J109" s="1"/>
  <c r="J361"/>
  <c r="J110" s="1"/>
  <c r="BK411" i="9"/>
  <c r="J411" s="1"/>
  <c r="J108" s="1"/>
  <c r="J412"/>
  <c r="J109" s="1"/>
  <c r="BK306" i="3"/>
  <c r="J306" s="1"/>
  <c r="J107" s="1"/>
  <c r="J307"/>
  <c r="J108" s="1"/>
  <c r="J127" i="2"/>
  <c r="J98" s="1"/>
  <c r="BK126"/>
  <c r="BK128" i="5"/>
  <c r="J128" s="1"/>
  <c r="J98" s="1"/>
  <c r="R126" i="2"/>
  <c r="R125" s="1"/>
  <c r="R128" i="4"/>
  <c r="R127" s="1"/>
  <c r="P128" i="7"/>
  <c r="P127" s="1"/>
  <c r="AU101" i="1" s="1"/>
  <c r="P130" i="8"/>
  <c r="P129" s="1"/>
  <c r="AU103" i="1" s="1"/>
  <c r="BK214" i="19"/>
  <c r="J214" s="1"/>
  <c r="J105" s="1"/>
  <c r="J215"/>
  <c r="J106" s="1"/>
  <c r="BK273" i="5"/>
  <c r="J273" s="1"/>
  <c r="J104" s="1"/>
  <c r="J274"/>
  <c r="J105" s="1"/>
  <c r="J264" i="4"/>
  <c r="J105" s="1"/>
  <c r="BK263"/>
  <c r="J263" s="1"/>
  <c r="J104" s="1"/>
  <c r="J130" i="13"/>
  <c r="J98" s="1"/>
  <c r="BK315" i="8"/>
  <c r="J315" s="1"/>
  <c r="J106" s="1"/>
  <c r="J316"/>
  <c r="J107" s="1"/>
  <c r="J129" i="7"/>
  <c r="J100" s="1"/>
  <c r="BK128"/>
  <c r="BK208" i="6"/>
  <c r="J208" s="1"/>
  <c r="J107" s="1"/>
  <c r="J209"/>
  <c r="J108" s="1"/>
  <c r="R128" i="7"/>
  <c r="R127" s="1"/>
  <c r="T130" i="8"/>
  <c r="T129" s="1"/>
  <c r="P130" i="10"/>
  <c r="AU105" i="1" s="1"/>
  <c r="T130" i="10"/>
  <c r="BK130" i="20"/>
  <c r="J130" s="1"/>
  <c r="J101" s="1"/>
  <c r="J131"/>
  <c r="J102" s="1"/>
  <c r="BK126" i="26"/>
  <c r="BK248" i="24"/>
  <c r="J248" s="1"/>
  <c r="J100" s="1"/>
  <c r="BK263"/>
  <c r="J263" s="1"/>
  <c r="J101" s="1"/>
  <c r="BK130" i="23"/>
  <c r="BK315" i="22"/>
  <c r="J315" s="1"/>
  <c r="J103" s="1"/>
  <c r="BK130" i="21"/>
  <c r="BK258"/>
  <c r="J258" s="1"/>
  <c r="J106" s="1"/>
  <c r="BK131" i="17"/>
  <c r="BK298"/>
  <c r="J298" s="1"/>
  <c r="J105" s="1"/>
  <c r="BK216"/>
  <c r="J216" s="1"/>
  <c r="J104" s="1"/>
  <c r="BK121" i="16"/>
  <c r="BK120" s="1"/>
  <c r="J120" s="1"/>
  <c r="J97" s="1"/>
  <c r="BK127" i="15"/>
  <c r="BK568" i="13"/>
  <c r="J568" s="1"/>
  <c r="J102" s="1"/>
  <c r="BK631"/>
  <c r="J631" s="1"/>
  <c r="J104" s="1"/>
  <c r="BK327" i="12"/>
  <c r="J327" s="1"/>
  <c r="J105" s="1"/>
  <c r="BK371" i="10"/>
  <c r="J371" s="1"/>
  <c r="J100" s="1"/>
  <c r="BK316" i="9"/>
  <c r="J316" s="1"/>
  <c r="J104" s="1"/>
  <c r="R187" i="8"/>
  <c r="R130" s="1"/>
  <c r="R129" s="1"/>
  <c r="R316"/>
  <c r="R315" s="1"/>
  <c r="R412" i="9"/>
  <c r="R411" s="1"/>
  <c r="R892" i="10"/>
  <c r="P132" i="11"/>
  <c r="T482"/>
  <c r="P594"/>
  <c r="P858"/>
  <c r="T989"/>
  <c r="R134" i="12"/>
  <c r="R133" s="1"/>
  <c r="R132" s="1"/>
  <c r="P178"/>
  <c r="R199"/>
  <c r="P222"/>
  <c r="P313"/>
  <c r="T334"/>
  <c r="T333" s="1"/>
  <c r="R130" i="13"/>
  <c r="T277"/>
  <c r="P324"/>
  <c r="R737"/>
  <c r="T126" i="15"/>
  <c r="T125" s="1"/>
  <c r="T120" i="16"/>
  <c r="T119" s="1"/>
  <c r="T130" i="17"/>
  <c r="T129" s="1"/>
  <c r="R130" i="23"/>
  <c r="R243"/>
  <c r="R262"/>
  <c r="P248" i="24"/>
  <c r="T265" i="25"/>
  <c r="P288"/>
  <c r="R304"/>
  <c r="T232" i="26"/>
  <c r="T231" s="1"/>
  <c r="BK232"/>
  <c r="BK205" i="21"/>
  <c r="J205" s="1"/>
  <c r="J102" s="1"/>
  <c r="BK219" i="18"/>
  <c r="J219" s="1"/>
  <c r="J106" s="1"/>
  <c r="BK134"/>
  <c r="BK133" s="1"/>
  <c r="J133" s="1"/>
  <c r="J101" s="1"/>
  <c r="BK154" i="15"/>
  <c r="J154" s="1"/>
  <c r="J101" s="1"/>
  <c r="BK169"/>
  <c r="J169" s="1"/>
  <c r="J103" s="1"/>
  <c r="BK128" i="14"/>
  <c r="BK222" i="12"/>
  <c r="J222" s="1"/>
  <c r="J103" s="1"/>
  <c r="BK821" i="10"/>
  <c r="J821" s="1"/>
  <c r="J106" s="1"/>
  <c r="BK612"/>
  <c r="J612" s="1"/>
  <c r="J102" s="1"/>
  <c r="BK370" i="9"/>
  <c r="J370" s="1"/>
  <c r="J106" s="1"/>
  <c r="BK233"/>
  <c r="J233" s="1"/>
  <c r="J102" s="1"/>
  <c r="BK228" i="8"/>
  <c r="J228" s="1"/>
  <c r="J102" s="1"/>
  <c r="BK131"/>
  <c r="J131" s="1"/>
  <c r="J100" s="1"/>
  <c r="R333" i="9"/>
  <c r="R284" i="10"/>
  <c r="R130" s="1"/>
  <c r="P133" i="12"/>
  <c r="T127" i="14"/>
  <c r="T126" s="1"/>
  <c r="R127" i="15"/>
  <c r="R126" s="1"/>
  <c r="R125" s="1"/>
  <c r="R154"/>
  <c r="R131" i="17"/>
  <c r="R130" s="1"/>
  <c r="R129" s="1"/>
  <c r="T219" i="18"/>
  <c r="T218" s="1"/>
  <c r="T132" s="1"/>
  <c r="P134" i="19"/>
  <c r="P130" i="21"/>
  <c r="T214"/>
  <c r="R128" i="22"/>
  <c r="R280"/>
  <c r="P315"/>
  <c r="P127" s="1"/>
  <c r="AU123" i="1" s="1"/>
  <c r="P130" i="23"/>
  <c r="T232"/>
  <c r="T129" s="1"/>
  <c r="P243"/>
  <c r="P262"/>
  <c r="P128" i="25"/>
  <c r="R265"/>
  <c r="R127" s="1"/>
  <c r="P304"/>
  <c r="T126" i="26"/>
  <c r="T125" s="1"/>
  <c r="P235"/>
  <c r="P231"/>
  <c r="BK126" i="20"/>
  <c r="J127"/>
  <c r="J100" s="1"/>
  <c r="BK128" i="25"/>
  <c r="BK275" i="24"/>
  <c r="J275" s="1"/>
  <c r="J103" s="1"/>
  <c r="BK235" i="26"/>
  <c r="J235" s="1"/>
  <c r="J103" s="1"/>
  <c r="BK288" i="25"/>
  <c r="J288" s="1"/>
  <c r="J101" s="1"/>
  <c r="BK127" i="24"/>
  <c r="BK126" s="1"/>
  <c r="J126" s="1"/>
  <c r="J32" s="1"/>
  <c r="BK262" i="23"/>
  <c r="J262" s="1"/>
  <c r="J103" s="1"/>
  <c r="BK232"/>
  <c r="J232" s="1"/>
  <c r="J100" s="1"/>
  <c r="BK335" i="22"/>
  <c r="J335" s="1"/>
  <c r="J105" s="1"/>
  <c r="BK280"/>
  <c r="J280" s="1"/>
  <c r="J100" s="1"/>
  <c r="BK310"/>
  <c r="J310" s="1"/>
  <c r="J102" s="1"/>
  <c r="BK207" i="19"/>
  <c r="J207" s="1"/>
  <c r="J103" s="1"/>
  <c r="BK221"/>
  <c r="J221" s="1"/>
  <c r="J108" s="1"/>
  <c r="BK207" i="17"/>
  <c r="J207" s="1"/>
  <c r="J103" s="1"/>
  <c r="BK174" i="14"/>
  <c r="J174" s="1"/>
  <c r="J101" s="1"/>
  <c r="BK324" i="13"/>
  <c r="J324" s="1"/>
  <c r="J100" s="1"/>
  <c r="BK834"/>
  <c r="J834" s="1"/>
  <c r="J106" s="1"/>
  <c r="BK334" i="12"/>
  <c r="BK923" i="10"/>
  <c r="J923" s="1"/>
  <c r="J108" s="1"/>
  <c r="BK284" i="8"/>
  <c r="J284" s="1"/>
  <c r="J104" s="1"/>
  <c r="R310"/>
  <c r="R279" i="9"/>
  <c r="R132" s="1"/>
  <c r="R131" s="1"/>
  <c r="R405"/>
  <c r="R462" i="10"/>
  <c r="T132" i="11"/>
  <c r="P482"/>
  <c r="T594"/>
  <c r="T858"/>
  <c r="P989"/>
  <c r="T178" i="12"/>
  <c r="T222"/>
  <c r="T313"/>
  <c r="T327"/>
  <c r="P334"/>
  <c r="P333" s="1"/>
  <c r="P277" i="13"/>
  <c r="P129" s="1"/>
  <c r="AU109" i="1" s="1"/>
  <c r="AU108" s="1"/>
  <c r="T324" i="13"/>
  <c r="R409"/>
  <c r="P126" i="15"/>
  <c r="P125" s="1"/>
  <c r="AU112" i="1" s="1"/>
  <c r="P130" i="17"/>
  <c r="P129" s="1"/>
  <c r="AU115" i="1" s="1"/>
  <c r="T127" i="22"/>
  <c r="P126" i="24"/>
  <c r="AU125" i="1" s="1"/>
  <c r="R125" i="26"/>
  <c r="BK304" i="17"/>
  <c r="J304" s="1"/>
  <c r="J106" s="1"/>
  <c r="J305"/>
  <c r="J107" s="1"/>
  <c r="BK225" i="18"/>
  <c r="BK178" i="12"/>
  <c r="J178" s="1"/>
  <c r="J101" s="1"/>
  <c r="BK701" i="10"/>
  <c r="J701" s="1"/>
  <c r="J104" s="1"/>
  <c r="R132" i="11"/>
  <c r="R131" s="1"/>
  <c r="P280"/>
  <c r="P367"/>
  <c r="P716"/>
  <c r="T843"/>
  <c r="T956"/>
  <c r="T134" i="12"/>
  <c r="T133" s="1"/>
  <c r="T132" s="1"/>
  <c r="T130" i="13"/>
  <c r="P409"/>
  <c r="T568"/>
  <c r="P631"/>
  <c r="T737"/>
  <c r="P834"/>
  <c r="P128" i="14"/>
  <c r="P127" s="1"/>
  <c r="P126" s="1"/>
  <c r="AU111" i="1" s="1"/>
  <c r="R121" i="16"/>
  <c r="R120" s="1"/>
  <c r="R119" s="1"/>
  <c r="T225" i="18"/>
  <c r="T224" s="1"/>
  <c r="T134" i="19"/>
  <c r="T133" s="1"/>
  <c r="T132" s="1"/>
  <c r="P207"/>
  <c r="R221"/>
  <c r="R220" s="1"/>
  <c r="R132" s="1"/>
  <c r="R125" i="20"/>
  <c r="T130" i="21"/>
  <c r="R188"/>
  <c r="R129" s="1"/>
  <c r="R128" s="1"/>
  <c r="P214"/>
  <c r="R242"/>
  <c r="T258"/>
  <c r="R126" i="24"/>
  <c r="T128" i="25"/>
  <c r="T127" s="1"/>
  <c r="T304"/>
  <c r="P126" i="26"/>
  <c r="P125" s="1"/>
  <c r="AU127" i="1" s="1"/>
  <c r="E85" i="26"/>
  <c r="J91"/>
  <c r="J94"/>
  <c r="F122"/>
  <c r="BE135"/>
  <c r="BE136"/>
  <c r="BE144"/>
  <c r="BE148"/>
  <c r="BE171"/>
  <c r="BE172"/>
  <c r="BE178"/>
  <c r="BE186"/>
  <c r="BE213"/>
  <c r="BE229"/>
  <c r="BE233"/>
  <c r="BE234"/>
  <c r="BE236"/>
  <c r="J93"/>
  <c r="F121"/>
  <c r="BE140"/>
  <c r="BE176"/>
  <c r="BE184"/>
  <c r="BE199"/>
  <c r="BE203"/>
  <c r="BE208"/>
  <c r="BE210"/>
  <c r="BE212"/>
  <c r="BE226"/>
  <c r="BE131"/>
  <c r="BE138"/>
  <c r="BE158"/>
  <c r="BE182"/>
  <c r="BE188"/>
  <c r="BE192"/>
  <c r="BE215"/>
  <c r="BE237"/>
  <c r="BE238"/>
  <c r="BE127"/>
  <c r="BE152"/>
  <c r="BE164"/>
  <c r="BE169"/>
  <c r="BE174"/>
  <c r="BE180"/>
  <c r="BE190"/>
  <c r="BE197"/>
  <c r="BE201"/>
  <c r="BE202"/>
  <c r="BE217"/>
  <c r="BE222"/>
  <c r="BE224"/>
  <c r="F94" i="25"/>
  <c r="F123"/>
  <c r="BE155"/>
  <c r="BE164"/>
  <c r="BE174"/>
  <c r="BE195"/>
  <c r="BE203"/>
  <c r="BE209"/>
  <c r="BE211"/>
  <c r="BE235"/>
  <c r="BE240"/>
  <c r="BE248"/>
  <c r="BE249"/>
  <c r="BE251"/>
  <c r="BE252"/>
  <c r="BE259"/>
  <c r="BE295"/>
  <c r="J127" i="24"/>
  <c r="J99"/>
  <c r="J91" i="25"/>
  <c r="J124"/>
  <c r="BE129"/>
  <c r="BE152"/>
  <c r="BE154"/>
  <c r="BE173"/>
  <c r="BE175"/>
  <c r="BE180"/>
  <c r="BE189"/>
  <c r="BE213"/>
  <c r="BE219"/>
  <c r="BE221"/>
  <c r="BE246"/>
  <c r="BE256"/>
  <c r="BE273"/>
  <c r="BE279"/>
  <c r="BE291"/>
  <c r="BE297"/>
  <c r="BE305"/>
  <c r="BE309"/>
  <c r="BE311"/>
  <c r="BE314"/>
  <c r="J98" i="24"/>
  <c r="E85" i="25"/>
  <c r="J123"/>
  <c r="BE131"/>
  <c r="BE139"/>
  <c r="BE198"/>
  <c r="BE217"/>
  <c r="BE234"/>
  <c r="BE261"/>
  <c r="BE263"/>
  <c r="BE266"/>
  <c r="BE280"/>
  <c r="BE283"/>
  <c r="BE302"/>
  <c r="BE133"/>
  <c r="BE135"/>
  <c r="BE143"/>
  <c r="BE147"/>
  <c r="BE185"/>
  <c r="BE215"/>
  <c r="BE244"/>
  <c r="BE253"/>
  <c r="BE267"/>
  <c r="BE289"/>
  <c r="BE307"/>
  <c r="J274" i="23"/>
  <c r="J105"/>
  <c r="J93" i="24"/>
  <c r="J120"/>
  <c r="J123"/>
  <c r="BE128"/>
  <c r="BE132"/>
  <c r="BE136"/>
  <c r="BE139"/>
  <c r="BE140"/>
  <c r="BE144"/>
  <c r="BE147"/>
  <c r="BE179"/>
  <c r="BE185"/>
  <c r="BE225"/>
  <c r="BE229"/>
  <c r="BE264"/>
  <c r="BE278"/>
  <c r="BE284"/>
  <c r="BE288"/>
  <c r="J275" i="23"/>
  <c r="J106"/>
  <c r="F123" i="24"/>
  <c r="BE167"/>
  <c r="BE177"/>
  <c r="BE189"/>
  <c r="BE190"/>
  <c r="BE195"/>
  <c r="BE197"/>
  <c r="BE203"/>
  <c r="BE217"/>
  <c r="BE218"/>
  <c r="BE219"/>
  <c r="BE232"/>
  <c r="BE233"/>
  <c r="BE235"/>
  <c r="BE237"/>
  <c r="BE242"/>
  <c r="BE258"/>
  <c r="BE262"/>
  <c r="BE276"/>
  <c r="E85"/>
  <c r="F93"/>
  <c r="BE135"/>
  <c r="BE137"/>
  <c r="BE142"/>
  <c r="BE151"/>
  <c r="BE155"/>
  <c r="BE172"/>
  <c r="BE184"/>
  <c r="BE192"/>
  <c r="BE199"/>
  <c r="BE214"/>
  <c r="BE216"/>
  <c r="BE220"/>
  <c r="BE244"/>
  <c r="BE249"/>
  <c r="BE254"/>
  <c r="BE268"/>
  <c r="BE273"/>
  <c r="BE282"/>
  <c r="AG125" i="1"/>
  <c r="BE145" i="24"/>
  <c r="BE159"/>
  <c r="BE169"/>
  <c r="BE171"/>
  <c r="BE181"/>
  <c r="BE182"/>
  <c r="BE187"/>
  <c r="BE193"/>
  <c r="BE201"/>
  <c r="BE209"/>
  <c r="BE227"/>
  <c r="BE230"/>
  <c r="BE246"/>
  <c r="BE271"/>
  <c r="BE280"/>
  <c r="BE292"/>
  <c r="J93" i="23"/>
  <c r="BE133"/>
  <c r="BE146"/>
  <c r="BE147"/>
  <c r="BE148"/>
  <c r="BE150"/>
  <c r="BE183"/>
  <c r="BE185"/>
  <c r="BE188"/>
  <c r="BE191"/>
  <c r="BE192"/>
  <c r="BE196"/>
  <c r="BE198"/>
  <c r="BE208"/>
  <c r="BE224"/>
  <c r="BE265"/>
  <c r="BE276"/>
  <c r="J91"/>
  <c r="F94"/>
  <c r="BE139"/>
  <c r="BE153"/>
  <c r="BE157"/>
  <c r="BE180"/>
  <c r="BE182"/>
  <c r="BE189"/>
  <c r="BE202"/>
  <c r="BE203"/>
  <c r="BE211"/>
  <c r="BE216"/>
  <c r="BE226"/>
  <c r="BE228"/>
  <c r="BE230"/>
  <c r="BE260"/>
  <c r="BE269"/>
  <c r="BE272"/>
  <c r="BE282"/>
  <c r="E85"/>
  <c r="J94"/>
  <c r="F125"/>
  <c r="BE131"/>
  <c r="BE143"/>
  <c r="BE159"/>
  <c r="BE174"/>
  <c r="BE186"/>
  <c r="BE194"/>
  <c r="BE233"/>
  <c r="BE244"/>
  <c r="BE250"/>
  <c r="BE263"/>
  <c r="BE267"/>
  <c r="BE135"/>
  <c r="BE152"/>
  <c r="BE155"/>
  <c r="BE163"/>
  <c r="BE173"/>
  <c r="BE178"/>
  <c r="BE200"/>
  <c r="BE201"/>
  <c r="BE204"/>
  <c r="BE206"/>
  <c r="BE209"/>
  <c r="BE222"/>
  <c r="BE223"/>
  <c r="BE238"/>
  <c r="BE258"/>
  <c r="E85" i="22"/>
  <c r="F93"/>
  <c r="BE138"/>
  <c r="BE212"/>
  <c r="BE213"/>
  <c r="BE215"/>
  <c r="BE221"/>
  <c r="BE230"/>
  <c r="BE232"/>
  <c r="BE234"/>
  <c r="BE246"/>
  <c r="BE261"/>
  <c r="BE263"/>
  <c r="BE273"/>
  <c r="BE281"/>
  <c r="BE308"/>
  <c r="BE318"/>
  <c r="BE320"/>
  <c r="BE322"/>
  <c r="BE336"/>
  <c r="BE346"/>
  <c r="J91"/>
  <c r="J94"/>
  <c r="J123"/>
  <c r="BE145"/>
  <c r="BE148"/>
  <c r="BE150"/>
  <c r="BE158"/>
  <c r="BE163"/>
  <c r="BE170"/>
  <c r="BE194"/>
  <c r="BE201"/>
  <c r="BE224"/>
  <c r="BE256"/>
  <c r="BE259"/>
  <c r="BE279"/>
  <c r="BE283"/>
  <c r="BE286"/>
  <c r="BE306"/>
  <c r="BE129"/>
  <c r="BE130"/>
  <c r="BE147"/>
  <c r="BE153"/>
  <c r="BE172"/>
  <c r="BE176"/>
  <c r="BE180"/>
  <c r="BE216"/>
  <c r="BE223"/>
  <c r="BE228"/>
  <c r="BE244"/>
  <c r="BE247"/>
  <c r="BE249"/>
  <c r="BE250"/>
  <c r="BE251"/>
  <c r="BE253"/>
  <c r="BE269"/>
  <c r="BE272"/>
  <c r="BE303"/>
  <c r="BE311"/>
  <c r="BE324"/>
  <c r="BE333"/>
  <c r="BE341"/>
  <c r="F94"/>
  <c r="BE142"/>
  <c r="BE152"/>
  <c r="BE168"/>
  <c r="BE199"/>
  <c r="BE202"/>
  <c r="BE210"/>
  <c r="BE218"/>
  <c r="BE220"/>
  <c r="BE226"/>
  <c r="BE248"/>
  <c r="BE255"/>
  <c r="BE258"/>
  <c r="BE275"/>
  <c r="BE277"/>
  <c r="BE291"/>
  <c r="BE297"/>
  <c r="BE312"/>
  <c r="BE313"/>
  <c r="BE316"/>
  <c r="BE326"/>
  <c r="BE328"/>
  <c r="BE330"/>
  <c r="F94" i="21"/>
  <c r="BE197"/>
  <c r="BE210"/>
  <c r="BE218"/>
  <c r="BE221"/>
  <c r="BE227"/>
  <c r="BE243"/>
  <c r="BE259"/>
  <c r="BE262"/>
  <c r="E85"/>
  <c r="BE135"/>
  <c r="BE159"/>
  <c r="BE163"/>
  <c r="BE167"/>
  <c r="BE171"/>
  <c r="BE179"/>
  <c r="BE184"/>
  <c r="BE189"/>
  <c r="BE201"/>
  <c r="BE206"/>
  <c r="BE215"/>
  <c r="BE224"/>
  <c r="BE254"/>
  <c r="J122"/>
  <c r="BE131"/>
  <c r="BE139"/>
  <c r="BE143"/>
  <c r="BE147"/>
  <c r="BE151"/>
  <c r="BE175"/>
  <c r="BE193"/>
  <c r="BE233"/>
  <c r="BE238"/>
  <c r="BE253"/>
  <c r="BE155"/>
  <c r="BE180"/>
  <c r="BE209"/>
  <c r="BE230"/>
  <c r="BE241"/>
  <c r="BE245"/>
  <c r="BE249"/>
  <c r="BK133" i="19"/>
  <c r="J133" s="1"/>
  <c r="J101" s="1"/>
  <c r="E85" i="20"/>
  <c r="J94"/>
  <c r="J119"/>
  <c r="J121"/>
  <c r="BK220" i="19"/>
  <c r="J220"/>
  <c r="J107" s="1"/>
  <c r="BE128" i="20"/>
  <c r="F94"/>
  <c r="BE136"/>
  <c r="BE132"/>
  <c r="BK218" i="18"/>
  <c r="J218"/>
  <c r="J105" s="1"/>
  <c r="J96" i="19"/>
  <c r="F129"/>
  <c r="BE156"/>
  <c r="BE160"/>
  <c r="BE166"/>
  <c r="BE197"/>
  <c r="BE198"/>
  <c r="BE226"/>
  <c r="BE227"/>
  <c r="BE229"/>
  <c r="BE268"/>
  <c r="BE270"/>
  <c r="J134" i="18"/>
  <c r="J102" s="1"/>
  <c r="E85" i="19"/>
  <c r="J93"/>
  <c r="BE161"/>
  <c r="BE175"/>
  <c r="BE179"/>
  <c r="BE182"/>
  <c r="BE209"/>
  <c r="BE211"/>
  <c r="BE219"/>
  <c r="BE222"/>
  <c r="BE225"/>
  <c r="BE230"/>
  <c r="BE233"/>
  <c r="BE235"/>
  <c r="BE236"/>
  <c r="BE238"/>
  <c r="BE239"/>
  <c r="BE240"/>
  <c r="BE241"/>
  <c r="BE256"/>
  <c r="BE259"/>
  <c r="BE260"/>
  <c r="BE265"/>
  <c r="BE266"/>
  <c r="BE172"/>
  <c r="BE206"/>
  <c r="BE216"/>
  <c r="BE228"/>
  <c r="BE231"/>
  <c r="BE232"/>
  <c r="BE234"/>
  <c r="BE253"/>
  <c r="BE262"/>
  <c r="BE263"/>
  <c r="BE264"/>
  <c r="BE135"/>
  <c r="BE143"/>
  <c r="BE147"/>
  <c r="BE153"/>
  <c r="BE178"/>
  <c r="BE188"/>
  <c r="BE205"/>
  <c r="BE208"/>
  <c r="BE237"/>
  <c r="BE257"/>
  <c r="BE258"/>
  <c r="BE261"/>
  <c r="BE267"/>
  <c r="BE269"/>
  <c r="E85" i="18"/>
  <c r="F96"/>
  <c r="J126"/>
  <c r="BE135"/>
  <c r="BE143"/>
  <c r="BE175"/>
  <c r="BE220"/>
  <c r="BE226"/>
  <c r="BE238"/>
  <c r="BE240"/>
  <c r="BE241"/>
  <c r="BE260"/>
  <c r="BE261"/>
  <c r="BE262"/>
  <c r="BE268"/>
  <c r="BE272"/>
  <c r="J96"/>
  <c r="BE154"/>
  <c r="BE223"/>
  <c r="BE227"/>
  <c r="BE232"/>
  <c r="BE235"/>
  <c r="BE237"/>
  <c r="BE239"/>
  <c r="BE242"/>
  <c r="BE243"/>
  <c r="BE244"/>
  <c r="BE257"/>
  <c r="BE265"/>
  <c r="BE267"/>
  <c r="BE274"/>
  <c r="BE157"/>
  <c r="BE162"/>
  <c r="BE200"/>
  <c r="BE201"/>
  <c r="BE209"/>
  <c r="BE210"/>
  <c r="BE212"/>
  <c r="BE230"/>
  <c r="BE264"/>
  <c r="BE266"/>
  <c r="BE269"/>
  <c r="BE271"/>
  <c r="BE273"/>
  <c r="BE147"/>
  <c r="BE161"/>
  <c r="BE169"/>
  <c r="BE178"/>
  <c r="BE181"/>
  <c r="BE182"/>
  <c r="BE185"/>
  <c r="BE191"/>
  <c r="BE213"/>
  <c r="BE215"/>
  <c r="BE231"/>
  <c r="BE233"/>
  <c r="BE234"/>
  <c r="BE236"/>
  <c r="BE245"/>
  <c r="BE263"/>
  <c r="BE270"/>
  <c r="J91" i="17"/>
  <c r="BE136"/>
  <c r="BE163"/>
  <c r="BE167"/>
  <c r="BE175"/>
  <c r="BE179"/>
  <c r="BE188"/>
  <c r="BE192"/>
  <c r="BE208"/>
  <c r="BE217"/>
  <c r="BE229"/>
  <c r="BE237"/>
  <c r="BE256"/>
  <c r="J121" i="16"/>
  <c r="J98"/>
  <c r="F126" i="17"/>
  <c r="BE140"/>
  <c r="BE152"/>
  <c r="BE171"/>
  <c r="BE198"/>
  <c r="BE222"/>
  <c r="BE249"/>
  <c r="BE287"/>
  <c r="BE289"/>
  <c r="BE302"/>
  <c r="BK119" i="16"/>
  <c r="J119" s="1"/>
  <c r="J96" s="1"/>
  <c r="E85" i="17"/>
  <c r="BE132"/>
  <c r="BE144"/>
  <c r="BE183"/>
  <c r="BE193"/>
  <c r="BE212"/>
  <c r="BE220"/>
  <c r="BE228"/>
  <c r="BE233"/>
  <c r="BE241"/>
  <c r="BE254"/>
  <c r="BE262"/>
  <c r="BE266"/>
  <c r="BE270"/>
  <c r="BE274"/>
  <c r="BE276"/>
  <c r="BE279"/>
  <c r="BE283"/>
  <c r="BE296"/>
  <c r="BE306"/>
  <c r="BE148"/>
  <c r="BE155"/>
  <c r="BE159"/>
  <c r="BE184"/>
  <c r="BE203"/>
  <c r="BE224"/>
  <c r="BE225"/>
  <c r="BE226"/>
  <c r="BE232"/>
  <c r="BE235"/>
  <c r="BE242"/>
  <c r="BE245"/>
  <c r="BE247"/>
  <c r="BE251"/>
  <c r="BE258"/>
  <c r="BE260"/>
  <c r="BE265"/>
  <c r="BE267"/>
  <c r="BE271"/>
  <c r="BE272"/>
  <c r="BE293"/>
  <c r="BE299"/>
  <c r="BE143" i="16"/>
  <c r="BE170"/>
  <c r="BE179"/>
  <c r="BE215"/>
  <c r="BE275"/>
  <c r="BE323"/>
  <c r="BE327"/>
  <c r="BE335"/>
  <c r="BE342"/>
  <c r="BE346"/>
  <c r="BE350"/>
  <c r="BE385"/>
  <c r="BE393"/>
  <c r="BE415"/>
  <c r="BE428"/>
  <c r="BE469"/>
  <c r="BE475"/>
  <c r="BE480"/>
  <c r="E85"/>
  <c r="J92"/>
  <c r="J113"/>
  <c r="F116"/>
  <c r="BE129"/>
  <c r="BE161"/>
  <c r="BE270"/>
  <c r="BE300"/>
  <c r="BE305"/>
  <c r="BE310"/>
  <c r="BE315"/>
  <c r="BE331"/>
  <c r="BE338"/>
  <c r="BE354"/>
  <c r="BE368"/>
  <c r="BE389"/>
  <c r="BE414"/>
  <c r="BE433"/>
  <c r="BE435"/>
  <c r="BE440"/>
  <c r="BE450"/>
  <c r="BE122"/>
  <c r="BE124"/>
  <c r="BE137"/>
  <c r="BE152"/>
  <c r="BE197"/>
  <c r="BE223"/>
  <c r="BE231"/>
  <c r="BE247"/>
  <c r="BE255"/>
  <c r="BE262"/>
  <c r="BE280"/>
  <c r="BE285"/>
  <c r="BE290"/>
  <c r="BE295"/>
  <c r="BE358"/>
  <c r="BE366"/>
  <c r="BE373"/>
  <c r="BE398"/>
  <c r="BE409"/>
  <c r="BE420"/>
  <c r="BE422"/>
  <c r="BE425"/>
  <c r="BE445"/>
  <c r="BE455"/>
  <c r="BE188"/>
  <c r="BE206"/>
  <c r="BE239"/>
  <c r="BE319"/>
  <c r="BE362"/>
  <c r="BE375"/>
  <c r="BE380"/>
  <c r="BE387"/>
  <c r="BE391"/>
  <c r="BE462"/>
  <c r="BE464"/>
  <c r="BE471"/>
  <c r="J128" i="14"/>
  <c r="J100"/>
  <c r="BE159" i="15"/>
  <c r="BE170"/>
  <c r="E85"/>
  <c r="J91"/>
  <c r="F94"/>
  <c r="BE128"/>
  <c r="BE141"/>
  <c r="BE150"/>
  <c r="BE155"/>
  <c r="BE158"/>
  <c r="BE165"/>
  <c r="BE145"/>
  <c r="BE160"/>
  <c r="BE167"/>
  <c r="BE173"/>
  <c r="BE132"/>
  <c r="BE136"/>
  <c r="BE140"/>
  <c r="BE149"/>
  <c r="BE164"/>
  <c r="F94" i="14"/>
  <c r="J120"/>
  <c r="BE157"/>
  <c r="BE175"/>
  <c r="BE179"/>
  <c r="BE180"/>
  <c r="BE188"/>
  <c r="BE193"/>
  <c r="BE207"/>
  <c r="BE165"/>
  <c r="E85"/>
  <c r="BE133"/>
  <c r="BE145"/>
  <c r="BE149"/>
  <c r="BE170"/>
  <c r="BE204"/>
  <c r="BE129"/>
  <c r="BE137"/>
  <c r="BE141"/>
  <c r="BE153"/>
  <c r="BE161"/>
  <c r="BE169"/>
  <c r="BE184"/>
  <c r="BE197"/>
  <c r="BE199"/>
  <c r="F93" i="13"/>
  <c r="J126"/>
  <c r="BE139"/>
  <c r="BE168"/>
  <c r="BE180"/>
  <c r="BE208"/>
  <c r="BE217"/>
  <c r="BE231"/>
  <c r="BE283"/>
  <c r="BE332"/>
  <c r="BE338"/>
  <c r="BE381"/>
  <c r="BE400"/>
  <c r="BE406"/>
  <c r="BE416"/>
  <c r="BE421"/>
  <c r="BE474"/>
  <c r="BE483"/>
  <c r="BE521"/>
  <c r="BE533"/>
  <c r="BE569"/>
  <c r="BE574"/>
  <c r="BE596"/>
  <c r="BE627"/>
  <c r="BE640"/>
  <c r="BE669"/>
  <c r="BE675"/>
  <c r="BE695"/>
  <c r="BE738"/>
  <c r="BE744"/>
  <c r="BE746"/>
  <c r="BE760"/>
  <c r="BE779"/>
  <c r="BE804"/>
  <c r="BE810"/>
  <c r="BE835"/>
  <c r="BE838"/>
  <c r="BE841"/>
  <c r="BE847"/>
  <c r="BE851"/>
  <c r="BE854"/>
  <c r="J123"/>
  <c r="BE153"/>
  <c r="BE246"/>
  <c r="BE251"/>
  <c r="BE266"/>
  <c r="BE297"/>
  <c r="BE325"/>
  <c r="BE352"/>
  <c r="BE358"/>
  <c r="BE366"/>
  <c r="BE466"/>
  <c r="BE509"/>
  <c r="BE527"/>
  <c r="BE611"/>
  <c r="BE632"/>
  <c r="BE654"/>
  <c r="BE681"/>
  <c r="BE706"/>
  <c r="BE713"/>
  <c r="BE734"/>
  <c r="BE785"/>
  <c r="BE827"/>
  <c r="BE144"/>
  <c r="BE159"/>
  <c r="BE193"/>
  <c r="BE221"/>
  <c r="BE260"/>
  <c r="BE278"/>
  <c r="BE311"/>
  <c r="BE446"/>
  <c r="BE451"/>
  <c r="BE457"/>
  <c r="BE461"/>
  <c r="BE471"/>
  <c r="BE480"/>
  <c r="BE489"/>
  <c r="BE502"/>
  <c r="BE515"/>
  <c r="BE542"/>
  <c r="BE554"/>
  <c r="BE603"/>
  <c r="BE620"/>
  <c r="BE645"/>
  <c r="BE660"/>
  <c r="BE728"/>
  <c r="BE731"/>
  <c r="BE763"/>
  <c r="E84"/>
  <c r="BE131"/>
  <c r="BE174"/>
  <c r="BE199"/>
  <c r="BE236"/>
  <c r="BE255"/>
  <c r="BE273"/>
  <c r="BE289"/>
  <c r="BE306"/>
  <c r="BE344"/>
  <c r="BE376"/>
  <c r="BE410"/>
  <c r="BE440"/>
  <c r="BE580"/>
  <c r="BE587"/>
  <c r="BE593"/>
  <c r="BE686"/>
  <c r="BE701"/>
  <c r="BE718"/>
  <c r="BE723"/>
  <c r="BE771"/>
  <c r="BE817"/>
  <c r="BE820"/>
  <c r="BE821"/>
  <c r="J97" i="11"/>
  <c r="E85" i="12"/>
  <c r="BE162"/>
  <c r="BE174"/>
  <c r="BE187"/>
  <c r="BE200"/>
  <c r="BE207"/>
  <c r="BE214"/>
  <c r="BE218"/>
  <c r="BE227"/>
  <c r="BE230"/>
  <c r="BE248"/>
  <c r="BE259"/>
  <c r="BE278"/>
  <c r="BE279"/>
  <c r="BE283"/>
  <c r="BE308"/>
  <c r="BE314"/>
  <c r="BE322"/>
  <c r="BE323"/>
  <c r="BE335"/>
  <c r="BE339"/>
  <c r="BE340"/>
  <c r="BE346"/>
  <c r="BE348"/>
  <c r="BE354"/>
  <c r="J91"/>
  <c r="BE158"/>
  <c r="BE183"/>
  <c r="BE209"/>
  <c r="BE238"/>
  <c r="BE239"/>
  <c r="BE243"/>
  <c r="BE249"/>
  <c r="BE253"/>
  <c r="BE263"/>
  <c r="BE264"/>
  <c r="BE268"/>
  <c r="BE273"/>
  <c r="BE274"/>
  <c r="BE284"/>
  <c r="BE289"/>
  <c r="BE309"/>
  <c r="BE342"/>
  <c r="BE345"/>
  <c r="BE352"/>
  <c r="F94"/>
  <c r="BE135"/>
  <c r="BE147"/>
  <c r="BE204"/>
  <c r="BE223"/>
  <c r="BE226"/>
  <c r="BE231"/>
  <c r="BE234"/>
  <c r="BE254"/>
  <c r="BE258"/>
  <c r="BE293"/>
  <c r="BE296"/>
  <c r="BE318"/>
  <c r="BE328"/>
  <c r="BE331"/>
  <c r="BE341"/>
  <c r="BE362"/>
  <c r="BE365"/>
  <c r="BE139"/>
  <c r="BE143"/>
  <c r="BE151"/>
  <c r="BE154"/>
  <c r="BE166"/>
  <c r="BE170"/>
  <c r="BE179"/>
  <c r="BE191"/>
  <c r="BE195"/>
  <c r="BE210"/>
  <c r="BE235"/>
  <c r="BE244"/>
  <c r="BE269"/>
  <c r="BE288"/>
  <c r="BE294"/>
  <c r="BE300"/>
  <c r="BE304"/>
  <c r="BE358"/>
  <c r="F93" i="11"/>
  <c r="BE151"/>
  <c r="BE157"/>
  <c r="BE182"/>
  <c r="BE191"/>
  <c r="BE197"/>
  <c r="BE217"/>
  <c r="BE238"/>
  <c r="BE252"/>
  <c r="BE269"/>
  <c r="BE366"/>
  <c r="BE468"/>
  <c r="BE474"/>
  <c r="BE517"/>
  <c r="BE533"/>
  <c r="BE539"/>
  <c r="BE550"/>
  <c r="BE652"/>
  <c r="BE698"/>
  <c r="BE704"/>
  <c r="BE717"/>
  <c r="BE799"/>
  <c r="BE856"/>
  <c r="BE859"/>
  <c r="BE898"/>
  <c r="BE951"/>
  <c r="BE957"/>
  <c r="BE971"/>
  <c r="BE977"/>
  <c r="BE983"/>
  <c r="BE990"/>
  <c r="BE993"/>
  <c r="E84"/>
  <c r="BE141"/>
  <c r="BE169"/>
  <c r="BE239"/>
  <c r="BE244"/>
  <c r="BE257"/>
  <c r="BE258"/>
  <c r="BE281"/>
  <c r="BE292"/>
  <c r="BE326"/>
  <c r="BE332"/>
  <c r="BE338"/>
  <c r="BE368"/>
  <c r="BE406"/>
  <c r="BE454"/>
  <c r="BE461"/>
  <c r="BE489"/>
  <c r="BE511"/>
  <c r="BE522"/>
  <c r="BE529"/>
  <c r="BE565"/>
  <c r="BE571"/>
  <c r="BE604"/>
  <c r="BE609"/>
  <c r="BE614"/>
  <c r="BE624"/>
  <c r="BE665"/>
  <c r="BE710"/>
  <c r="BE712"/>
  <c r="BE728"/>
  <c r="BE758"/>
  <c r="BE779"/>
  <c r="BE784"/>
  <c r="BE792"/>
  <c r="BE828"/>
  <c r="BE855"/>
  <c r="BE857"/>
  <c r="BE879"/>
  <c r="BE882"/>
  <c r="BE921"/>
  <c r="BE935"/>
  <c r="BE945"/>
  <c r="BE963"/>
  <c r="J131" i="10"/>
  <c r="J98" s="1"/>
  <c r="J90" i="11"/>
  <c r="J128"/>
  <c r="BE163"/>
  <c r="BE176"/>
  <c r="BE203"/>
  <c r="BE223"/>
  <c r="BE232"/>
  <c r="BE276"/>
  <c r="BE286"/>
  <c r="BE386"/>
  <c r="BE392"/>
  <c r="BE400"/>
  <c r="BE414"/>
  <c r="BE430"/>
  <c r="BE477"/>
  <c r="BE480"/>
  <c r="BE557"/>
  <c r="BE583"/>
  <c r="BE595"/>
  <c r="BE635"/>
  <c r="BE644"/>
  <c r="BE734"/>
  <c r="BE740"/>
  <c r="BE746"/>
  <c r="BE752"/>
  <c r="BE763"/>
  <c r="BE772"/>
  <c r="BE819"/>
  <c r="BE823"/>
  <c r="BE833"/>
  <c r="BE836"/>
  <c r="BE844"/>
  <c r="BE850"/>
  <c r="BE851"/>
  <c r="BE854"/>
  <c r="BE865"/>
  <c r="BE869"/>
  <c r="BE890"/>
  <c r="BE133"/>
  <c r="BE263"/>
  <c r="BE297"/>
  <c r="BE303"/>
  <c r="BE308"/>
  <c r="BE343"/>
  <c r="BE361"/>
  <c r="BE376"/>
  <c r="BE434"/>
  <c r="BE483"/>
  <c r="BE577"/>
  <c r="BE679"/>
  <c r="BE692"/>
  <c r="BE723"/>
  <c r="BE786"/>
  <c r="BE812"/>
  <c r="BE839"/>
  <c r="BE906"/>
  <c r="BE928"/>
  <c r="AG106" i="1"/>
  <c r="F93" i="10"/>
  <c r="BE262"/>
  <c r="BE267"/>
  <c r="BE273"/>
  <c r="BE285"/>
  <c r="BE301"/>
  <c r="BE312"/>
  <c r="BE352"/>
  <c r="BE372"/>
  <c r="BE453"/>
  <c r="BE499"/>
  <c r="BE510"/>
  <c r="BE524"/>
  <c r="BE587"/>
  <c r="BE613"/>
  <c r="BE622"/>
  <c r="BE651"/>
  <c r="BE690"/>
  <c r="BE720"/>
  <c r="BE780"/>
  <c r="BE802"/>
  <c r="BE805"/>
  <c r="BE809"/>
  <c r="BE828"/>
  <c r="BE853"/>
  <c r="BK132" i="9"/>
  <c r="J132"/>
  <c r="J99" s="1"/>
  <c r="J90" i="10"/>
  <c r="J93"/>
  <c r="BE176"/>
  <c r="BE187"/>
  <c r="BE194"/>
  <c r="BE200"/>
  <c r="BE222"/>
  <c r="BE231"/>
  <c r="BE256"/>
  <c r="BE261"/>
  <c r="BE338"/>
  <c r="BE347"/>
  <c r="BE429"/>
  <c r="BE463"/>
  <c r="BE504"/>
  <c r="BE514"/>
  <c r="BE527"/>
  <c r="BE604"/>
  <c r="BE643"/>
  <c r="BE697"/>
  <c r="BE702"/>
  <c r="BE708"/>
  <c r="BE739"/>
  <c r="BE789"/>
  <c r="BE815"/>
  <c r="BE830"/>
  <c r="BE844"/>
  <c r="BE845"/>
  <c r="BE861"/>
  <c r="BE886"/>
  <c r="BE893"/>
  <c r="BE132"/>
  <c r="BE140"/>
  <c r="BE148"/>
  <c r="BE155"/>
  <c r="BE209"/>
  <c r="BE216"/>
  <c r="BE240"/>
  <c r="BE290"/>
  <c r="BE307"/>
  <c r="BE377"/>
  <c r="BE383"/>
  <c r="BE389"/>
  <c r="BE434"/>
  <c r="BE474"/>
  <c r="BE493"/>
  <c r="BE533"/>
  <c r="BE536"/>
  <c r="BE542"/>
  <c r="BE551"/>
  <c r="BE569"/>
  <c r="BE575"/>
  <c r="BE581"/>
  <c r="BE593"/>
  <c r="BE599"/>
  <c r="BE654"/>
  <c r="BE665"/>
  <c r="BE713"/>
  <c r="BE726"/>
  <c r="BE733"/>
  <c r="BE770"/>
  <c r="BE773"/>
  <c r="BE817"/>
  <c r="BE878"/>
  <c r="BE896"/>
  <c r="BE899"/>
  <c r="BE902"/>
  <c r="BE910"/>
  <c r="BE917"/>
  <c r="BE924"/>
  <c r="BE927"/>
  <c r="E84"/>
  <c r="BE161"/>
  <c r="BE170"/>
  <c r="BE243"/>
  <c r="BE248"/>
  <c r="BE280"/>
  <c r="BE296"/>
  <c r="BE330"/>
  <c r="BE397"/>
  <c r="BE403"/>
  <c r="BE413"/>
  <c r="BE459"/>
  <c r="BE469"/>
  <c r="BE519"/>
  <c r="BE558"/>
  <c r="BE564"/>
  <c r="BE632"/>
  <c r="BE677"/>
  <c r="BE745"/>
  <c r="BE750"/>
  <c r="BE759"/>
  <c r="BE765"/>
  <c r="BE794"/>
  <c r="BE799"/>
  <c r="BE822"/>
  <c r="BE872"/>
  <c r="BK130" i="8"/>
  <c r="J130"/>
  <c r="J99" s="1"/>
  <c r="F94" i="9"/>
  <c r="E119"/>
  <c r="BE138"/>
  <c r="BE146"/>
  <c r="BE157"/>
  <c r="BE169"/>
  <c r="BE172"/>
  <c r="BE187"/>
  <c r="BE208"/>
  <c r="BE226"/>
  <c r="BE254"/>
  <c r="BE273"/>
  <c r="BE277"/>
  <c r="BE280"/>
  <c r="BE284"/>
  <c r="BE288"/>
  <c r="BE300"/>
  <c r="BE317"/>
  <c r="BE326"/>
  <c r="BE329"/>
  <c r="BE339"/>
  <c r="BE347"/>
  <c r="BE348"/>
  <c r="BE365"/>
  <c r="BE381"/>
  <c r="BE413"/>
  <c r="BE417"/>
  <c r="BE418"/>
  <c r="J125"/>
  <c r="BE150"/>
  <c r="BE203"/>
  <c r="BE204"/>
  <c r="BE214"/>
  <c r="BE218"/>
  <c r="BE234"/>
  <c r="BE238"/>
  <c r="BE242"/>
  <c r="BE250"/>
  <c r="BE263"/>
  <c r="BE264"/>
  <c r="BE269"/>
  <c r="BE291"/>
  <c r="BE303"/>
  <c r="BE310"/>
  <c r="BE334"/>
  <c r="BE337"/>
  <c r="BE358"/>
  <c r="BE363"/>
  <c r="BE371"/>
  <c r="BE373"/>
  <c r="BE383"/>
  <c r="BE387"/>
  <c r="BE397"/>
  <c r="BE154"/>
  <c r="BE161"/>
  <c r="BE165"/>
  <c r="BE176"/>
  <c r="BE195"/>
  <c r="BE199"/>
  <c r="BE209"/>
  <c r="BE246"/>
  <c r="BE261"/>
  <c r="BE271"/>
  <c r="BE292"/>
  <c r="BE296"/>
  <c r="BE313"/>
  <c r="BE320"/>
  <c r="BE323"/>
  <c r="BE352"/>
  <c r="BE362"/>
  <c r="BE392"/>
  <c r="BE403"/>
  <c r="BE406"/>
  <c r="BE409"/>
  <c r="BE134"/>
  <c r="BE142"/>
  <c r="BE180"/>
  <c r="BE183"/>
  <c r="BE191"/>
  <c r="BE222"/>
  <c r="BE231"/>
  <c r="BE258"/>
  <c r="BE262"/>
  <c r="BE268"/>
  <c r="BE272"/>
  <c r="BE278"/>
  <c r="BE342"/>
  <c r="BE343"/>
  <c r="BE353"/>
  <c r="BE357"/>
  <c r="BE369"/>
  <c r="BE377"/>
  <c r="BE378"/>
  <c r="BE382"/>
  <c r="BE388"/>
  <c r="BE393"/>
  <c r="BE399"/>
  <c r="J123" i="8"/>
  <c r="F126"/>
  <c r="BE132"/>
  <c r="BE164"/>
  <c r="BE170"/>
  <c r="BE182"/>
  <c r="BE183"/>
  <c r="BE196"/>
  <c r="BE204"/>
  <c r="BE225"/>
  <c r="BE241"/>
  <c r="BE242"/>
  <c r="BE246"/>
  <c r="BE252"/>
  <c r="BE256"/>
  <c r="BE280"/>
  <c r="BE295"/>
  <c r="BE297"/>
  <c r="BE305"/>
  <c r="BE308"/>
  <c r="BE311"/>
  <c r="BE313"/>
  <c r="E117"/>
  <c r="BE160"/>
  <c r="BE166"/>
  <c r="BE174"/>
  <c r="BE215"/>
  <c r="BE216"/>
  <c r="BE217"/>
  <c r="BE222"/>
  <c r="BE229"/>
  <c r="BE233"/>
  <c r="BE237"/>
  <c r="BE274"/>
  <c r="BE275"/>
  <c r="BE293"/>
  <c r="BE306"/>
  <c r="BE136"/>
  <c r="BE140"/>
  <c r="BE148"/>
  <c r="BE178"/>
  <c r="BE188"/>
  <c r="BE200"/>
  <c r="BE208"/>
  <c r="BE221"/>
  <c r="BE224"/>
  <c r="BE249"/>
  <c r="BE279"/>
  <c r="BE285"/>
  <c r="BE289"/>
  <c r="BE299"/>
  <c r="BE301"/>
  <c r="BE144"/>
  <c r="BE152"/>
  <c r="BE156"/>
  <c r="BE192"/>
  <c r="BE212"/>
  <c r="BE226"/>
  <c r="BE260"/>
  <c r="BE264"/>
  <c r="BE268"/>
  <c r="BE270"/>
  <c r="BE317"/>
  <c r="BE320"/>
  <c r="J91" i="7"/>
  <c r="BE154"/>
  <c r="BE166"/>
  <c r="BE167"/>
  <c r="BE171"/>
  <c r="BE185"/>
  <c r="BE189"/>
  <c r="BE193"/>
  <c r="BE220"/>
  <c r="E115"/>
  <c r="BE138"/>
  <c r="BE162"/>
  <c r="BE218"/>
  <c r="BE130"/>
  <c r="BE134"/>
  <c r="BE142"/>
  <c r="BE146"/>
  <c r="BE150"/>
  <c r="BE223"/>
  <c r="F94"/>
  <c r="BE158"/>
  <c r="BE175"/>
  <c r="BE180"/>
  <c r="BE197"/>
  <c r="BE202"/>
  <c r="BE205"/>
  <c r="BE206"/>
  <c r="BE210"/>
  <c r="BE215"/>
  <c r="BK127" i="5"/>
  <c r="J127"/>
  <c r="J97" s="1"/>
  <c r="J129"/>
  <c r="J99" s="1"/>
  <c r="E85" i="6"/>
  <c r="BE147"/>
  <c r="BE184"/>
  <c r="BE187"/>
  <c r="BE192"/>
  <c r="BE210"/>
  <c r="BE215"/>
  <c r="F94"/>
  <c r="BE143"/>
  <c r="BE180"/>
  <c r="BE214"/>
  <c r="BE223"/>
  <c r="BE229"/>
  <c r="J91"/>
  <c r="BE134"/>
  <c r="BE151"/>
  <c r="BE156"/>
  <c r="BE160"/>
  <c r="BE193"/>
  <c r="BE203"/>
  <c r="BE206"/>
  <c r="BE218"/>
  <c r="BE219"/>
  <c r="BE139"/>
  <c r="BE163"/>
  <c r="BE164"/>
  <c r="BE168"/>
  <c r="BE171"/>
  <c r="BE175"/>
  <c r="BE188"/>
  <c r="BE198"/>
  <c r="BE225"/>
  <c r="BE233"/>
  <c r="J128" i="4"/>
  <c r="J98" s="1"/>
  <c r="BE178" i="5"/>
  <c r="J129" i="4"/>
  <c r="J99"/>
  <c r="E115" i="5"/>
  <c r="J121"/>
  <c r="F124"/>
  <c r="BE130"/>
  <c r="BE137"/>
  <c r="BE143"/>
  <c r="BE172"/>
  <c r="BE188"/>
  <c r="BE241"/>
  <c r="BE250"/>
  <c r="BE253"/>
  <c r="BE261"/>
  <c r="BE264"/>
  <c r="J93"/>
  <c r="BE149"/>
  <c r="BE161"/>
  <c r="BE173"/>
  <c r="BE183"/>
  <c r="BE192"/>
  <c r="BE217"/>
  <c r="BE222"/>
  <c r="BE242"/>
  <c r="BE258"/>
  <c r="BE150"/>
  <c r="BE155"/>
  <c r="BE167"/>
  <c r="BE191"/>
  <c r="BE199"/>
  <c r="BE205"/>
  <c r="BE210"/>
  <c r="BE227"/>
  <c r="BE234"/>
  <c r="BE248"/>
  <c r="BE270"/>
  <c r="BE275"/>
  <c r="F93" i="4"/>
  <c r="BE130"/>
  <c r="BE155"/>
  <c r="BE205"/>
  <c r="BE235"/>
  <c r="BK131" i="3"/>
  <c r="J131"/>
  <c r="J99" s="1"/>
  <c r="E84" i="4"/>
  <c r="J93"/>
  <c r="BE137"/>
  <c r="BE143"/>
  <c r="BE151"/>
  <c r="BE167"/>
  <c r="BE185"/>
  <c r="BE186"/>
  <c r="BE199"/>
  <c r="BE227"/>
  <c r="BE254"/>
  <c r="BE144"/>
  <c r="BE161"/>
  <c r="BE166"/>
  <c r="BE172"/>
  <c r="BE246"/>
  <c r="J90"/>
  <c r="BE177"/>
  <c r="BE182"/>
  <c r="BE193"/>
  <c r="BE212"/>
  <c r="BE219"/>
  <c r="BE234"/>
  <c r="BE241"/>
  <c r="BE243"/>
  <c r="BE251"/>
  <c r="BE260"/>
  <c r="BE265"/>
  <c r="J91" i="3"/>
  <c r="E118"/>
  <c r="BE138"/>
  <c r="BE147"/>
  <c r="BE190"/>
  <c r="BE192"/>
  <c r="BE197"/>
  <c r="BE199"/>
  <c r="BE221"/>
  <c r="BE227"/>
  <c r="BE234"/>
  <c r="BE254"/>
  <c r="BE276"/>
  <c r="BE280"/>
  <c r="BE304"/>
  <c r="BE308"/>
  <c r="BE160"/>
  <c r="BE301"/>
  <c r="F94"/>
  <c r="BE133"/>
  <c r="BE143"/>
  <c r="BE152"/>
  <c r="BE242"/>
  <c r="BE251"/>
  <c r="BE255"/>
  <c r="BE259"/>
  <c r="BE266"/>
  <c r="BE284"/>
  <c r="BE291"/>
  <c r="BE296"/>
  <c r="BE155"/>
  <c r="BE165"/>
  <c r="BE172"/>
  <c r="BE179"/>
  <c r="BE185"/>
  <c r="BE204"/>
  <c r="BE209"/>
  <c r="BE216"/>
  <c r="BE230"/>
  <c r="BE238"/>
  <c r="BE247"/>
  <c r="BE264"/>
  <c r="BE272"/>
  <c r="BE275"/>
  <c r="BE288"/>
  <c r="BE295"/>
  <c r="J89" i="2"/>
  <c r="F92"/>
  <c r="E115"/>
  <c r="BE128"/>
  <c r="BE136"/>
  <c r="BE154"/>
  <c r="BE156"/>
  <c r="BE161"/>
  <c r="BE164"/>
  <c r="BE168"/>
  <c r="BE170"/>
  <c r="BE176"/>
  <c r="BE178"/>
  <c r="BE182"/>
  <c r="BE186"/>
  <c r="BE188"/>
  <c r="BE191"/>
  <c r="BE197"/>
  <c r="BE201"/>
  <c r="BE205"/>
  <c r="BE207"/>
  <c r="BE209"/>
  <c r="BE213"/>
  <c r="BE217"/>
  <c r="BE219"/>
  <c r="BE223"/>
  <c r="BE227"/>
  <c r="BE237"/>
  <c r="BE246"/>
  <c r="BE248"/>
  <c r="BE265"/>
  <c r="BE253"/>
  <c r="BE256"/>
  <c r="BE260"/>
  <c r="J92"/>
  <c r="BE132"/>
  <c r="BE140"/>
  <c r="BE144"/>
  <c r="BE148"/>
  <c r="BE150"/>
  <c r="BE152"/>
  <c r="BE159"/>
  <c r="BE231"/>
  <c r="BE233"/>
  <c r="BE242"/>
  <c r="BE269"/>
  <c r="F34"/>
  <c r="BA95" i="1" s="1"/>
  <c r="F36" i="2"/>
  <c r="BC95" i="1" s="1"/>
  <c r="F35" i="2"/>
  <c r="BB95" i="1" s="1"/>
  <c r="F37" i="2"/>
  <c r="BD95" i="1" s="1"/>
  <c r="J34" i="2"/>
  <c r="AW95" i="1" s="1"/>
  <c r="AS114"/>
  <c r="J36" i="3"/>
  <c r="AW97" i="1"/>
  <c r="F37" i="3"/>
  <c r="BB97" i="1" s="1"/>
  <c r="F39" i="3"/>
  <c r="BD97" i="1" s="1"/>
  <c r="F36" i="3"/>
  <c r="BA97" i="1" s="1"/>
  <c r="F38" i="3"/>
  <c r="BC97" i="1" s="1"/>
  <c r="J36" i="4"/>
  <c r="AW98" i="1" s="1"/>
  <c r="F38" i="4"/>
  <c r="BC98" i="1" s="1"/>
  <c r="F36" i="4"/>
  <c r="BA98" i="1" s="1"/>
  <c r="F39" i="4"/>
  <c r="BD98" i="1" s="1"/>
  <c r="F37" i="4"/>
  <c r="BB98" i="1" s="1"/>
  <c r="F37" i="5"/>
  <c r="BB99" i="1" s="1"/>
  <c r="F38" i="5"/>
  <c r="BC99" i="1" s="1"/>
  <c r="J36" i="5"/>
  <c r="AW99" i="1" s="1"/>
  <c r="F36" i="5"/>
  <c r="BA99" i="1" s="1"/>
  <c r="F39" i="5"/>
  <c r="BD99" i="1" s="1"/>
  <c r="J36" i="6"/>
  <c r="AW100" i="1"/>
  <c r="F36" i="6"/>
  <c r="BA100" i="1"/>
  <c r="F38" i="6"/>
  <c r="BC100" i="1"/>
  <c r="F37" i="6"/>
  <c r="BB100" i="1"/>
  <c r="F39" i="6"/>
  <c r="BD100" i="1"/>
  <c r="F36" i="7"/>
  <c r="BA101" i="1"/>
  <c r="J36" i="7"/>
  <c r="AW101" i="1"/>
  <c r="F39" i="7"/>
  <c r="BD101" i="1"/>
  <c r="F38" i="7"/>
  <c r="BC101" i="1"/>
  <c r="F37" i="7"/>
  <c r="BB101" i="1"/>
  <c r="J36" i="8"/>
  <c r="AW103" i="1"/>
  <c r="F39" i="8"/>
  <c r="BD103" i="1"/>
  <c r="F37" i="8"/>
  <c r="BB103" i="1"/>
  <c r="F36" i="8"/>
  <c r="BA103" i="1"/>
  <c r="F38" i="8"/>
  <c r="BC103" i="1" s="1"/>
  <c r="J36" i="9"/>
  <c r="AW104" i="1" s="1"/>
  <c r="F37" i="9"/>
  <c r="BB104" i="1" s="1"/>
  <c r="F36" i="9"/>
  <c r="BA104" i="1" s="1"/>
  <c r="F38" i="9"/>
  <c r="BC104" i="1" s="1"/>
  <c r="F39" i="9"/>
  <c r="BD104" i="1" s="1"/>
  <c r="F37" i="10"/>
  <c r="BB105" i="1" s="1"/>
  <c r="F38" i="10"/>
  <c r="BC105" i="1" s="1"/>
  <c r="F36" i="10"/>
  <c r="BA105" i="1" s="1"/>
  <c r="F39" i="10"/>
  <c r="BD105" i="1" s="1"/>
  <c r="J36" i="10"/>
  <c r="AW105" i="1" s="1"/>
  <c r="J36" i="11"/>
  <c r="AW106" i="1" s="1"/>
  <c r="F36" i="11"/>
  <c r="BA106" i="1" s="1"/>
  <c r="F39" i="11"/>
  <c r="BD106" i="1" s="1"/>
  <c r="F37" i="11"/>
  <c r="BB106" i="1" s="1"/>
  <c r="F38" i="11"/>
  <c r="BC106" i="1"/>
  <c r="F36" i="12"/>
  <c r="BA107" i="1"/>
  <c r="F37" i="12"/>
  <c r="BB107" i="1"/>
  <c r="J36" i="12"/>
  <c r="AW107" i="1"/>
  <c r="F39" i="12"/>
  <c r="BD107" i="1"/>
  <c r="F38" i="12"/>
  <c r="BC107" i="1"/>
  <c r="J36" i="13"/>
  <c r="AW109" i="1"/>
  <c r="F36" i="13"/>
  <c r="BA109" i="1"/>
  <c r="BA108" s="1"/>
  <c r="AW108" s="1"/>
  <c r="F37" i="13"/>
  <c r="BB109" i="1" s="1"/>
  <c r="BB108" s="1"/>
  <c r="AX108" s="1"/>
  <c r="F39" i="13"/>
  <c r="BD109" i="1" s="1"/>
  <c r="BD108" s="1"/>
  <c r="F38" i="13"/>
  <c r="BC109" i="1"/>
  <c r="BC108" s="1"/>
  <c r="AY108" s="1"/>
  <c r="J36" i="14"/>
  <c r="AW111" i="1"/>
  <c r="F36" i="14"/>
  <c r="BA111" i="1" s="1"/>
  <c r="F39" i="14"/>
  <c r="BD111" i="1" s="1"/>
  <c r="F37" i="14"/>
  <c r="BB111" i="1" s="1"/>
  <c r="F38" i="14"/>
  <c r="BC111" i="1" s="1"/>
  <c r="J36" i="15"/>
  <c r="AW112" i="1" s="1"/>
  <c r="F38" i="15"/>
  <c r="BC112" i="1" s="1"/>
  <c r="F37" i="15"/>
  <c r="BB112" i="1" s="1"/>
  <c r="F36" i="15"/>
  <c r="BA112" i="1" s="1"/>
  <c r="F39" i="15"/>
  <c r="BD112" i="1"/>
  <c r="F35" i="16"/>
  <c r="BB113" i="1"/>
  <c r="F36" i="16"/>
  <c r="BC113" i="1"/>
  <c r="J34" i="16"/>
  <c r="AW113" i="1"/>
  <c r="F37" i="16"/>
  <c r="BD113" i="1"/>
  <c r="F34" i="16"/>
  <c r="BA113" i="1"/>
  <c r="J36" i="17"/>
  <c r="AW115" i="1"/>
  <c r="F36" i="17"/>
  <c r="BA115" i="1"/>
  <c r="F39" i="17"/>
  <c r="BD115" i="1"/>
  <c r="F38" i="17"/>
  <c r="BC115" i="1"/>
  <c r="F37" i="17"/>
  <c r="BB115" i="1"/>
  <c r="J38" i="18"/>
  <c r="AW117" i="1"/>
  <c r="F39" i="18"/>
  <c r="BB117" i="1"/>
  <c r="F40" i="18"/>
  <c r="BC117" i="1"/>
  <c r="F38" i="18"/>
  <c r="BA117" i="1"/>
  <c r="F41" i="18"/>
  <c r="BD117" i="1"/>
  <c r="F41" i="19"/>
  <c r="BD118" i="1"/>
  <c r="F39" i="19"/>
  <c r="BB118" i="1"/>
  <c r="F38" i="19"/>
  <c r="BA118" i="1"/>
  <c r="F40" i="19"/>
  <c r="BC118" i="1"/>
  <c r="J38" i="19"/>
  <c r="AW118" i="1"/>
  <c r="J36" i="20"/>
  <c r="AW119" i="1"/>
  <c r="F39" i="20"/>
  <c r="BD119" i="1"/>
  <c r="F38" i="20"/>
  <c r="BC119" i="1"/>
  <c r="F37" i="20"/>
  <c r="BB119" i="1"/>
  <c r="F36" i="20"/>
  <c r="BA119" i="1"/>
  <c r="J36" i="21"/>
  <c r="AW121" i="1"/>
  <c r="F36" i="21"/>
  <c r="BA121" i="1"/>
  <c r="BA120" s="1"/>
  <c r="AW120" s="1"/>
  <c r="F39" i="21"/>
  <c r="BD121" i="1"/>
  <c r="BD120" s="1"/>
  <c r="F37" i="21"/>
  <c r="BB121" i="1" s="1"/>
  <c r="BB120" s="1"/>
  <c r="AX120" s="1"/>
  <c r="F38" i="21"/>
  <c r="BC121" i="1" s="1"/>
  <c r="BC120" s="1"/>
  <c r="AY120" s="1"/>
  <c r="J36" i="22"/>
  <c r="AW123" i="1"/>
  <c r="F36" i="22"/>
  <c r="BA123" i="1"/>
  <c r="F37" i="22"/>
  <c r="BB123" i="1" s="1"/>
  <c r="F38" i="22"/>
  <c r="BC123" i="1" s="1"/>
  <c r="F39" i="22"/>
  <c r="BD123" i="1" s="1"/>
  <c r="F36" i="23"/>
  <c r="BA124" i="1" s="1"/>
  <c r="J36" i="23"/>
  <c r="AW124" i="1"/>
  <c r="F38" i="23"/>
  <c r="BC124" i="1"/>
  <c r="F37" i="23"/>
  <c r="BB124" i="1"/>
  <c r="F39" i="23"/>
  <c r="BD124" i="1"/>
  <c r="F36" i="24"/>
  <c r="BA125" i="1"/>
  <c r="F38" i="24"/>
  <c r="BC125" i="1"/>
  <c r="J36" i="24"/>
  <c r="AW125" i="1"/>
  <c r="F39" i="24"/>
  <c r="BD125" i="1"/>
  <c r="F37" i="24"/>
  <c r="BB125" i="1"/>
  <c r="J36" i="25"/>
  <c r="AW126" i="1" s="1"/>
  <c r="F39" i="25"/>
  <c r="BD126" i="1"/>
  <c r="F36" i="25"/>
  <c r="BA126" i="1" s="1"/>
  <c r="F38" i="25"/>
  <c r="BC126" i="1"/>
  <c r="F37" i="25"/>
  <c r="BB126" i="1" s="1"/>
  <c r="J36" i="26"/>
  <c r="AW127" i="1"/>
  <c r="F36" i="26"/>
  <c r="BA127" i="1" s="1"/>
  <c r="F39" i="26"/>
  <c r="BD127" i="1"/>
  <c r="F37" i="26"/>
  <c r="BB127" i="1" s="1"/>
  <c r="F38" i="26"/>
  <c r="BC127" i="1" s="1"/>
  <c r="AU110" l="1"/>
  <c r="AU96"/>
  <c r="J132" i="6"/>
  <c r="J99" s="1"/>
  <c r="BK131"/>
  <c r="J131" s="1"/>
  <c r="T129" i="13"/>
  <c r="R127" i="22"/>
  <c r="BK127" i="14"/>
  <c r="BK130" i="10"/>
  <c r="J130" s="1"/>
  <c r="BK133" i="12"/>
  <c r="BK125" i="20"/>
  <c r="J125" s="1"/>
  <c r="J126"/>
  <c r="J99" s="1"/>
  <c r="BK126" i="15"/>
  <c r="J127"/>
  <c r="J100" s="1"/>
  <c r="BK130" i="17"/>
  <c r="J131"/>
  <c r="J100" s="1"/>
  <c r="BK129" i="23"/>
  <c r="J129" s="1"/>
  <c r="J130"/>
  <c r="J99" s="1"/>
  <c r="BK127" i="7"/>
  <c r="J127" s="1"/>
  <c r="J128"/>
  <c r="J99" s="1"/>
  <c r="T129" i="21"/>
  <c r="T128" s="1"/>
  <c r="P133" i="19"/>
  <c r="P132" s="1"/>
  <c r="AU118" i="1" s="1"/>
  <c r="AU116" s="1"/>
  <c r="AU114" s="1"/>
  <c r="BK129" i="13"/>
  <c r="J129" s="1"/>
  <c r="BK224" i="18"/>
  <c r="J225"/>
  <c r="J108" s="1"/>
  <c r="BK231" i="26"/>
  <c r="J231" s="1"/>
  <c r="J101" s="1"/>
  <c r="J232"/>
  <c r="J102" s="1"/>
  <c r="J126"/>
  <c r="J99" s="1"/>
  <c r="T131" i="11"/>
  <c r="P129" i="21"/>
  <c r="P128" s="1"/>
  <c r="AU121" i="1" s="1"/>
  <c r="AU120" s="1"/>
  <c r="P132" i="12"/>
  <c r="AU107" i="1" s="1"/>
  <c r="R129" i="23"/>
  <c r="R129" i="13"/>
  <c r="BK127" i="4"/>
  <c r="J127" s="1"/>
  <c r="J334" i="12"/>
  <c r="J107" s="1"/>
  <c r="BK333"/>
  <c r="J333" s="1"/>
  <c r="J106" s="1"/>
  <c r="J128" i="25"/>
  <c r="J99" s="1"/>
  <c r="BK127"/>
  <c r="J127" s="1"/>
  <c r="J130" i="21"/>
  <c r="J100" s="1"/>
  <c r="BK129"/>
  <c r="J126" i="2"/>
  <c r="J97" s="1"/>
  <c r="BK125"/>
  <c r="J125" s="1"/>
  <c r="P127" i="25"/>
  <c r="AU126" i="1" s="1"/>
  <c r="P129" i="23"/>
  <c r="AU124" i="1" s="1"/>
  <c r="AU122" s="1"/>
  <c r="P131" i="11"/>
  <c r="AU106" i="1" s="1"/>
  <c r="BK127" i="22"/>
  <c r="J127" s="1"/>
  <c r="BK132" i="19"/>
  <c r="J132"/>
  <c r="BK131" i="9"/>
  <c r="J131"/>
  <c r="BK129" i="8"/>
  <c r="J129" s="1"/>
  <c r="J98" s="1"/>
  <c r="BK130" i="3"/>
  <c r="J130" s="1"/>
  <c r="J98" s="1"/>
  <c r="F33" i="2"/>
  <c r="AZ95" i="1" s="1"/>
  <c r="AS94"/>
  <c r="J33" i="2"/>
  <c r="AV95" i="1" s="1"/>
  <c r="AT95" s="1"/>
  <c r="J35" i="3"/>
  <c r="AV97" i="1" s="1"/>
  <c r="AT97" s="1"/>
  <c r="F35" i="3"/>
  <c r="AZ97" i="1"/>
  <c r="J35" i="4"/>
  <c r="AV98" i="1" s="1"/>
  <c r="AT98" s="1"/>
  <c r="F35" i="4"/>
  <c r="AZ98" i="1" s="1"/>
  <c r="F35" i="5"/>
  <c r="AZ99" i="1" s="1"/>
  <c r="J35" i="5"/>
  <c r="AV99" i="1" s="1"/>
  <c r="AT99" s="1"/>
  <c r="J32" i="5"/>
  <c r="AG99" i="1"/>
  <c r="F35" i="6"/>
  <c r="AZ100" i="1"/>
  <c r="J35" i="6"/>
  <c r="AV100" i="1" s="1"/>
  <c r="AT100" s="1"/>
  <c r="J35" i="7"/>
  <c r="AV101" i="1" s="1"/>
  <c r="AT101" s="1"/>
  <c r="BA96"/>
  <c r="AW96" s="1"/>
  <c r="BC96"/>
  <c r="AY96" s="1"/>
  <c r="F35" i="7"/>
  <c r="AZ101" i="1" s="1"/>
  <c r="BB96"/>
  <c r="AX96"/>
  <c r="BD96"/>
  <c r="F35" i="8"/>
  <c r="AZ103" i="1" s="1"/>
  <c r="J35" i="8"/>
  <c r="AV103" i="1"/>
  <c r="AT103" s="1"/>
  <c r="J35" i="9"/>
  <c r="AV104" i="1"/>
  <c r="AT104" s="1"/>
  <c r="F35" i="9"/>
  <c r="AZ104" i="1" s="1"/>
  <c r="J32" i="9"/>
  <c r="AG104" i="1"/>
  <c r="J35" i="10"/>
  <c r="AV105" i="1" s="1"/>
  <c r="AT105" s="1"/>
  <c r="F35" i="10"/>
  <c r="AZ105" i="1" s="1"/>
  <c r="J35" i="11"/>
  <c r="AV106" i="1" s="1"/>
  <c r="AT106" s="1"/>
  <c r="AN106" s="1"/>
  <c r="F35" i="11"/>
  <c r="AZ106" i="1" s="1"/>
  <c r="J35" i="12"/>
  <c r="AV107" i="1" s="1"/>
  <c r="AT107" s="1"/>
  <c r="F35" i="12"/>
  <c r="AZ107" i="1" s="1"/>
  <c r="BD102"/>
  <c r="BA102"/>
  <c r="AW102" s="1"/>
  <c r="BB102"/>
  <c r="AX102" s="1"/>
  <c r="BC102"/>
  <c r="AY102" s="1"/>
  <c r="J35" i="13"/>
  <c r="AV109" i="1"/>
  <c r="AT109" s="1"/>
  <c r="F35" i="13"/>
  <c r="AZ109" i="1"/>
  <c r="AZ108" s="1"/>
  <c r="AV108" s="1"/>
  <c r="AT108" s="1"/>
  <c r="F35" i="14"/>
  <c r="AZ111" i="1"/>
  <c r="J35" i="14"/>
  <c r="AV111" i="1"/>
  <c r="AT111" s="1"/>
  <c r="BD110"/>
  <c r="BC110"/>
  <c r="AY110" s="1"/>
  <c r="J35" i="15"/>
  <c r="AV112" i="1" s="1"/>
  <c r="AT112" s="1"/>
  <c r="BA110"/>
  <c r="AW110" s="1"/>
  <c r="BB110"/>
  <c r="AX110" s="1"/>
  <c r="F35" i="15"/>
  <c r="AZ112" i="1" s="1"/>
  <c r="J33" i="16"/>
  <c r="AV113" i="1" s="1"/>
  <c r="AT113" s="1"/>
  <c r="F33" i="16"/>
  <c r="AZ113" i="1"/>
  <c r="J30" i="16"/>
  <c r="AG113" i="1" s="1"/>
  <c r="F35" i="17"/>
  <c r="AZ115" i="1" s="1"/>
  <c r="J35" i="17"/>
  <c r="AV115" i="1" s="1"/>
  <c r="AT115" s="1"/>
  <c r="F37" i="18"/>
  <c r="AZ117" i="1" s="1"/>
  <c r="J37" i="18"/>
  <c r="AV117" i="1" s="1"/>
  <c r="AT117" s="1"/>
  <c r="BB116"/>
  <c r="AX116" s="1"/>
  <c r="BC116"/>
  <c r="AY116"/>
  <c r="J37" i="19"/>
  <c r="AV118" i="1"/>
  <c r="AT118" s="1"/>
  <c r="BA116"/>
  <c r="AW116" s="1"/>
  <c r="BD116"/>
  <c r="F37" i="19"/>
  <c r="AZ118" i="1"/>
  <c r="J34" i="19"/>
  <c r="AG118" i="1"/>
  <c r="F35" i="20"/>
  <c r="AZ119" i="1"/>
  <c r="J35" i="20"/>
  <c r="AV119" i="1"/>
  <c r="AT119" s="1"/>
  <c r="F35" i="21"/>
  <c r="AZ121" i="1"/>
  <c r="AZ120" s="1"/>
  <c r="AV120" s="1"/>
  <c r="AT120" s="1"/>
  <c r="J35" i="21"/>
  <c r="AV121" i="1"/>
  <c r="AT121" s="1"/>
  <c r="J35" i="22"/>
  <c r="AV123" i="1"/>
  <c r="AT123" s="1"/>
  <c r="F35" i="22"/>
  <c r="AZ123" i="1" s="1"/>
  <c r="J35" i="23"/>
  <c r="AV124" i="1"/>
  <c r="AT124" s="1"/>
  <c r="F35" i="23"/>
  <c r="AZ124" i="1"/>
  <c r="J35" i="24"/>
  <c r="AV125" i="1" s="1"/>
  <c r="AT125" s="1"/>
  <c r="AN125" s="1"/>
  <c r="F35" i="24"/>
  <c r="AZ125" i="1" s="1"/>
  <c r="F35" i="25"/>
  <c r="AZ126" i="1"/>
  <c r="J35" i="25"/>
  <c r="AV126" i="1" s="1"/>
  <c r="AT126" s="1"/>
  <c r="F35" i="26"/>
  <c r="AZ127" i="1" s="1"/>
  <c r="BD122"/>
  <c r="J35" i="26"/>
  <c r="AV127" i="1" s="1"/>
  <c r="AT127" s="1"/>
  <c r="BC122"/>
  <c r="AY122" s="1"/>
  <c r="BB122"/>
  <c r="AX122" s="1"/>
  <c r="BA122"/>
  <c r="AW122" s="1"/>
  <c r="AU102" l="1"/>
  <c r="AU94" s="1"/>
  <c r="J133" i="12"/>
  <c r="J99" s="1"/>
  <c r="BK132"/>
  <c r="J132" s="1"/>
  <c r="J98" i="22"/>
  <c r="J32"/>
  <c r="AG123" i="1" s="1"/>
  <c r="J96" i="2"/>
  <c r="J30"/>
  <c r="AG95" i="1" s="1"/>
  <c r="AN95" s="1"/>
  <c r="J98" i="25"/>
  <c r="J32"/>
  <c r="AG126" i="1" s="1"/>
  <c r="AN126" s="1"/>
  <c r="J97" i="4"/>
  <c r="J32"/>
  <c r="AG98" i="1" s="1"/>
  <c r="AN98" s="1"/>
  <c r="J97" i="13"/>
  <c r="J32"/>
  <c r="AG109" i="1" s="1"/>
  <c r="J98" i="7"/>
  <c r="J32"/>
  <c r="AG101" i="1" s="1"/>
  <c r="AN101" s="1"/>
  <c r="J130" i="17"/>
  <c r="J99" s="1"/>
  <c r="BK129"/>
  <c r="J129" s="1"/>
  <c r="J32" i="20"/>
  <c r="AG119" i="1" s="1"/>
  <c r="AN119" s="1"/>
  <c r="J98" i="20"/>
  <c r="J127" i="14"/>
  <c r="J99" s="1"/>
  <c r="BK126"/>
  <c r="J126" s="1"/>
  <c r="J224" i="18"/>
  <c r="J107" s="1"/>
  <c r="BK132"/>
  <c r="J132" s="1"/>
  <c r="J97" i="10"/>
  <c r="J32"/>
  <c r="AG105" i="1" s="1"/>
  <c r="AN105" s="1"/>
  <c r="J32" i="6"/>
  <c r="AG100" i="1" s="1"/>
  <c r="AN100" s="1"/>
  <c r="J98" i="6"/>
  <c r="BK125" i="26"/>
  <c r="J125" s="1"/>
  <c r="BK128" i="21"/>
  <c r="J128" s="1"/>
  <c r="J129"/>
  <c r="J99" s="1"/>
  <c r="J32" i="23"/>
  <c r="AG124" i="1" s="1"/>
  <c r="AN124" s="1"/>
  <c r="J98" i="23"/>
  <c r="J126" i="15"/>
  <c r="J99" s="1"/>
  <c r="BK125"/>
  <c r="J125" s="1"/>
  <c r="J41" i="25"/>
  <c r="J41" i="24"/>
  <c r="J41" i="22"/>
  <c r="AN118" i="1"/>
  <c r="J100" i="19"/>
  <c r="J41" i="20"/>
  <c r="J43" i="19"/>
  <c r="AN113" i="1"/>
  <c r="J39" i="16"/>
  <c r="J41" i="13"/>
  <c r="J41" i="11"/>
  <c r="AN104" i="1"/>
  <c r="J41" i="10"/>
  <c r="J98" i="9"/>
  <c r="J41"/>
  <c r="J41" i="7"/>
  <c r="AN99" i="1"/>
  <c r="J41" i="6"/>
  <c r="J41" i="5"/>
  <c r="J41" i="4"/>
  <c r="J39" i="2"/>
  <c r="J32" i="3"/>
  <c r="AG97" i="1"/>
  <c r="AG96" s="1"/>
  <c r="AZ96"/>
  <c r="AV96" s="1"/>
  <c r="AT96" s="1"/>
  <c r="J32" i="8"/>
  <c r="AG103" i="1" s="1"/>
  <c r="AZ102"/>
  <c r="AV102"/>
  <c r="AT102" s="1"/>
  <c r="AZ110"/>
  <c r="AV110" s="1"/>
  <c r="AT110" s="1"/>
  <c r="AZ116"/>
  <c r="AV116"/>
  <c r="AT116" s="1"/>
  <c r="BA114"/>
  <c r="AW114" s="1"/>
  <c r="BC114"/>
  <c r="AY114"/>
  <c r="BD114"/>
  <c r="BB114"/>
  <c r="AX114" s="1"/>
  <c r="AZ122"/>
  <c r="AV122"/>
  <c r="AT122" s="1"/>
  <c r="J32" i="15" l="1"/>
  <c r="J98"/>
  <c r="J41" i="23"/>
  <c r="J100" i="18"/>
  <c r="J34"/>
  <c r="J98" i="12"/>
  <c r="J32"/>
  <c r="J98" i="26"/>
  <c r="J32"/>
  <c r="J32" i="21"/>
  <c r="J98"/>
  <c r="J32" i="14"/>
  <c r="J98"/>
  <c r="J32" i="17"/>
  <c r="J98"/>
  <c r="AN109" i="1"/>
  <c r="AG108"/>
  <c r="AN108" s="1"/>
  <c r="AN123"/>
  <c r="J41" i="8"/>
  <c r="AN103" i="1"/>
  <c r="J41" i="3"/>
  <c r="AN97" i="1"/>
  <c r="AN96"/>
  <c r="AZ114"/>
  <c r="AV114"/>
  <c r="AT114" s="1"/>
  <c r="BA94"/>
  <c r="W30" s="1"/>
  <c r="BC94"/>
  <c r="AY94" s="1"/>
  <c r="BB94"/>
  <c r="AX94" s="1"/>
  <c r="BD94"/>
  <c r="W33"/>
  <c r="AG111" l="1"/>
  <c r="J41" i="14"/>
  <c r="AG127" i="1"/>
  <c r="J41" i="26"/>
  <c r="AG117" i="1"/>
  <c r="J43" i="18"/>
  <c r="AG112" i="1"/>
  <c r="AN112" s="1"/>
  <c r="J41" i="15"/>
  <c r="AG115" i="1"/>
  <c r="J41" i="17"/>
  <c r="AG121" i="1"/>
  <c r="J41" i="21"/>
  <c r="AG107" i="1"/>
  <c r="J41" i="12"/>
  <c r="AW94" i="1"/>
  <c r="AK30" s="1"/>
  <c r="W31"/>
  <c r="W32"/>
  <c r="AZ94"/>
  <c r="AV94" s="1"/>
  <c r="AK29" s="1"/>
  <c r="AN107" l="1"/>
  <c r="AG102"/>
  <c r="AN115"/>
  <c r="AG116"/>
  <c r="AN116" s="1"/>
  <c r="AN117"/>
  <c r="AN111"/>
  <c r="AG110"/>
  <c r="AN110" s="1"/>
  <c r="AN127"/>
  <c r="AG122"/>
  <c r="AN122" s="1"/>
  <c r="AG120"/>
  <c r="AN120" s="1"/>
  <c r="AN121"/>
  <c r="W29"/>
  <c r="AT94"/>
  <c r="AN102" l="1"/>
  <c r="AG94"/>
  <c r="AG114"/>
  <c r="AN114" s="1"/>
  <c r="AK26" l="1"/>
  <c r="AK35" s="1"/>
  <c r="AN94"/>
</calcChain>
</file>

<file path=xl/sharedStrings.xml><?xml version="1.0" encoding="utf-8"?>
<sst xmlns="http://schemas.openxmlformats.org/spreadsheetml/2006/main" count="55509" uniqueCount="6405">
  <si>
    <t>Export Komplet</t>
  </si>
  <si>
    <t/>
  </si>
  <si>
    <t>2.0</t>
  </si>
  <si>
    <t>ZAMOK</t>
  </si>
  <si>
    <t>False</t>
  </si>
  <si>
    <t>{25d516de-1e91-433b-ab61-71e8ab9600e4}</t>
  </si>
  <si>
    <t>0,01</t>
  </si>
  <si>
    <t>20</t>
  </si>
  <si>
    <t>REKAPITULACE STAVBY</t>
  </si>
  <si>
    <t>v ---  níže se nacházejí doplnkové a pomocné údaje k sestavám  --- v</t>
  </si>
  <si>
    <t>Návod na vyplnění</t>
  </si>
  <si>
    <t>0,001</t>
  </si>
  <si>
    <t>Kód:</t>
  </si>
  <si>
    <t>16-048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</si>
  <si>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</si>
  <si>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</si>
  <si>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Ochranná hráz na Odře a Orlovské Stružce, Bohumín-Pudlov, stavba č. 5047_2021_soutez</t>
  </si>
  <si>
    <t>KSO:</t>
  </si>
  <si>
    <t>CC-CZ:</t>
  </si>
  <si>
    <t>2</t>
  </si>
  <si>
    <t>Místo:</t>
  </si>
  <si>
    <t>Bohumín</t>
  </si>
  <si>
    <t>Datum:</t>
  </si>
  <si>
    <t>30. 11. 2020</t>
  </si>
  <si>
    <t>CZ-CPV:</t>
  </si>
  <si>
    <t>45000000-7</t>
  </si>
  <si>
    <t>CZ-CPA:</t>
  </si>
  <si>
    <t>42</t>
  </si>
  <si>
    <t>Zadavatel:</t>
  </si>
  <si>
    <t>IČ:</t>
  </si>
  <si>
    <t>Povodí Odry, s.p.</t>
  </si>
  <si>
    <t>DIČ:</t>
  </si>
  <si>
    <t>Uchazeč:</t>
  </si>
  <si>
    <t>Vyplň údaj</t>
  </si>
  <si>
    <t>Projektant:</t>
  </si>
  <si>
    <t>Dopravoprojekt Brno a.s.</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</si>
  <si>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</si>
  <si>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</si>
  <si>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</si>
  <si>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</si>
  <si>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</si>
  <si>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</si>
  <si>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</si>
  <si>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</si>
  <si>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</si>
  <si>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</si>
  <si>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</si>
  <si>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</si>
  <si>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</si>
  <si>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</si>
  <si>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</si>
  <si>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</si>
  <si>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</si>
  <si>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</si>
  <si>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</si>
  <si>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</si>
  <si>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</si>
  <si>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</si>
  <si>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</si>
  <si>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</si>
  <si>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</si>
  <si>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</si>
  <si>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</si>
  <si>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</si>
  <si>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</si>
  <si>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</si>
  <si>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</si>
  <si>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</si>
  <si>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</si>
  <si>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</si>
  <si>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</si>
  <si>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</si>
  <si>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</si>
  <si>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</si>
  <si>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</si>
  <si>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</si>
  <si>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</si>
  <si>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</si>
  <si>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</si>
  <si>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</si>
  <si>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</si>
  <si>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</si>
  <si>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</si>
  <si>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</si>
  <si>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SSO 00</t>
  </si>
  <si>
    <t>VEDLEJŠÍ ROZPOČTOVÉ NÁKLADY</t>
  </si>
  <si>
    <t>STA</t>
  </si>
  <si>
    <t>1</t>
  </si>
  <si>
    <t>{e3f1f720-83b2-43ca-aefb-d946ea7954b8}</t>
  </si>
  <si>
    <t>SSO 01</t>
  </si>
  <si>
    <t>PB OCHRANNÁ HRÁZ NA ODŘE</t>
  </si>
  <si>
    <t>{47a54116-d7a3-46d2-a64d-46b578917392}</t>
  </si>
  <si>
    <t>SO-01.01</t>
  </si>
  <si>
    <t>Ochranná hráz</t>
  </si>
  <si>
    <t>Soupis</t>
  </si>
  <si>
    <t>{4bca9401-3cac-4368-99b3-5bd8bd6e30ce}</t>
  </si>
  <si>
    <t>SO-01.02</t>
  </si>
  <si>
    <t>Křížení s místní komunikací - přejezd</t>
  </si>
  <si>
    <t>{d53caeb0-e6bb-4f5b-9966-9caa5dde96ce}</t>
  </si>
  <si>
    <t>822</t>
  </si>
  <si>
    <t>SO-01.03</t>
  </si>
  <si>
    <t>Křížení s místní komunikací - cyklostezka</t>
  </si>
  <si>
    <t>{c476b8f8-c972-45f4-b22a-1ec7b674026b}</t>
  </si>
  <si>
    <t>SO-01.04</t>
  </si>
  <si>
    <t>Hrázová propust v km 1,800</t>
  </si>
  <si>
    <t>{fed3e91d-794f-42c4-b559-ae0cd82ebd4c}</t>
  </si>
  <si>
    <t>SO-01.05</t>
  </si>
  <si>
    <t>Odpadní koryto</t>
  </si>
  <si>
    <t>{7bd91864-af30-4f4f-bbee-0c026778f4d3}</t>
  </si>
  <si>
    <t>SSO 02</t>
  </si>
  <si>
    <t>PB OCHRANNÁ HRÁZ NA ORLOVSKÉ STRUŽCE</t>
  </si>
  <si>
    <t>{744a1ec9-b4b4-43e4-a805-bae1ba6e6499}</t>
  </si>
  <si>
    <t>SO-02.01</t>
  </si>
  <si>
    <t>Ochranná zeď</t>
  </si>
  <si>
    <t>{a671d2a7-26a5-4e2a-af16-01c90f5e8421}</t>
  </si>
  <si>
    <t>SO-02.02</t>
  </si>
  <si>
    <t>{c83dd711-6b52-4dc0-a0f2-15f3763a7bd3}</t>
  </si>
  <si>
    <t>SO-02.03</t>
  </si>
  <si>
    <t>Rekonstrukce mostu v km 1,791 – ulice Vrbická</t>
  </si>
  <si>
    <t>{10d98495-1c92-4aa3-afa4-828327b3be70}</t>
  </si>
  <si>
    <t>821 11 22</t>
  </si>
  <si>
    <t>SO-02.04</t>
  </si>
  <si>
    <t>Rekonstrukce mostu v km 0,944 – do štěrkovny</t>
  </si>
  <si>
    <t>{78348f3f-d7c9-4e93-890b-b7a284e60c88}</t>
  </si>
  <si>
    <t>SO-02.05</t>
  </si>
  <si>
    <t>Hrázové propusti</t>
  </si>
  <si>
    <t>{131f31aa-49c8-4117-8921-71f14b7c3e14}</t>
  </si>
  <si>
    <t>SSO 03</t>
  </si>
  <si>
    <t>PROTIPOVODŇOVÁ OPATŘENÍ NA BAJCŮVCE</t>
  </si>
  <si>
    <t>{10fb3890-b4a8-45d0-8567-d11742d97416}</t>
  </si>
  <si>
    <t>SO-03.02</t>
  </si>
  <si>
    <t>Zkapacitnění mostu v km 3,138 – hospodářský sjezd</t>
  </si>
  <si>
    <t>{3de71b19-6806-4112-aad2-9c7c68cc9dba}</t>
  </si>
  <si>
    <t>SSO 04</t>
  </si>
  <si>
    <t>ODVEDENÍ VNÍTŘNÍCH VOD</t>
  </si>
  <si>
    <t>{9ad880ce-3277-4489-a652-ea1982473f59}</t>
  </si>
  <si>
    <t>SO-04.01</t>
  </si>
  <si>
    <t xml:space="preserve">Úprava PB přítoku Odry </t>
  </si>
  <si>
    <t>{64f736e8-dae7-4442-acf2-0c7d0acb129f}</t>
  </si>
  <si>
    <t>SO-04.02</t>
  </si>
  <si>
    <t>Terénní úpravy v prostoru rozlivu</t>
  </si>
  <si>
    <t>{351aa991-cdfe-451d-bf2e-e3f63a152ca6}</t>
  </si>
  <si>
    <t>SSO 05</t>
  </si>
  <si>
    <t>KÁCENÍ A NÁHRADNÍ VÝSADBA</t>
  </si>
  <si>
    <t>{e1fad2d3-0ca8-4d02-a25f-c7a505770232}</t>
  </si>
  <si>
    <t>SSO 06</t>
  </si>
  <si>
    <t>PŘELOŽKY IS</t>
  </si>
  <si>
    <t>{a0e8247c-3184-4003-9c9e-1883cda90b5b}</t>
  </si>
  <si>
    <t>SO-06.01</t>
  </si>
  <si>
    <t>Přeložka vodovodu</t>
  </si>
  <si>
    <t>{61ada93f-fc53-4fa1-a527-b636c87ce354}</t>
  </si>
  <si>
    <t>SO-06.02</t>
  </si>
  <si>
    <t>Přeložky VTL plynovodu</t>
  </si>
  <si>
    <t>{bddbe124-5671-44a9-9c62-0b70f80cd8b4}</t>
  </si>
  <si>
    <t>SO-06.02.1</t>
  </si>
  <si>
    <t>Přeložka VTL plynovodu v km 2,290</t>
  </si>
  <si>
    <t>3</t>
  </si>
  <si>
    <t>{4e183b02-f76b-4150-be89-ae40eea7e950}</t>
  </si>
  <si>
    <t>SO-06.02.2</t>
  </si>
  <si>
    <t>Přeložka VTL plynovodu v km 2,721</t>
  </si>
  <si>
    <t>{4b310d60-076c-40b4-93be-98249a883847}</t>
  </si>
  <si>
    <t>SO-06.03</t>
  </si>
  <si>
    <t>Přeložky STL plynovodu</t>
  </si>
  <si>
    <t>{5f14a6ea-f39d-4af3-94f7-f5e251d2ae6a}</t>
  </si>
  <si>
    <t>SSO 07</t>
  </si>
  <si>
    <t>OBSLUŽNÁ KOMUNIKACE NA VZDUŠNÉ PATĚ HRÁZE</t>
  </si>
  <si>
    <t>{c13b60d7-690f-4c99-9a13-ca72139e5821}</t>
  </si>
  <si>
    <t>SO-07.01 - SO-07.06</t>
  </si>
  <si>
    <t xml:space="preserve">Obslužná komunikace na vzdušné patě hráze </t>
  </si>
  <si>
    <t>{375a88d9-d5f6-42db-8b8b-64a6d0630ed5}</t>
  </si>
  <si>
    <t>SSO08</t>
  </si>
  <si>
    <t>ZAVÁZÁNÍ HRÁZE DO ŽELEZNIČNÍHO NÁSPU</t>
  </si>
  <si>
    <t>{903e30ff-9cbe-46e3-a99a-724f474194dc}</t>
  </si>
  <si>
    <t>SO 08.2</t>
  </si>
  <si>
    <t>Plošné zatěsněn...</t>
  </si>
  <si>
    <t>{8e8c136f-08fe-4947-89d9-158295246e14}</t>
  </si>
  <si>
    <t>SO 08.3</t>
  </si>
  <si>
    <t>Přitížení paty ...</t>
  </si>
  <si>
    <t>{aecacad0-dbf4-4907-b39f-4646d198a919}</t>
  </si>
  <si>
    <t>SO 08.4</t>
  </si>
  <si>
    <t>Úprava křížení ...</t>
  </si>
  <si>
    <t>{d4d912cc-098f-47b0-917b-1264b7d172e2}</t>
  </si>
  <si>
    <t>SO 08.5</t>
  </si>
  <si>
    <t>{f66ae549-d225-40e0-a356-5412706da2b0}</t>
  </si>
  <si>
    <t>SO 08.6</t>
  </si>
  <si>
    <t>Předložený těsn...</t>
  </si>
  <si>
    <t>{6d26209a-58f1-445f-993d-44287221fccb}</t>
  </si>
  <si>
    <t>KRYCÍ LIST SOUPISU PRACÍ</t>
  </si>
  <si>
    <t>Objekt:</t>
  </si>
  <si>
    <t>SSO 00 - VEDLEJŠÍ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</si>
  <si>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</si>
  <si>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</si>
  <si>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</si>
  <si>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</si>
  <si>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</si>
  <si>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</si>
  <si>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</si>
  <si>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</si>
  <si>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</si>
  <si>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</si>
  <si>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</si>
  <si>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</si>
  <si>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</si>
  <si>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</si>
  <si>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</si>
  <si>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</si>
  <si>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</si>
  <si>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</si>
  <si>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</si>
  <si>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</si>
  <si>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</si>
  <si>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</si>
  <si>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</si>
  <si>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</si>
  <si>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</si>
  <si>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</si>
  <si>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</si>
  <si>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</si>
  <si>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</si>
  <si>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</si>
  <si>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</si>
  <si>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</si>
  <si>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</si>
  <si>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4</t>
  </si>
  <si>
    <t>K</t>
  </si>
  <si>
    <t>011114000</t>
  </si>
  <si>
    <t>Inženýrsko-geologický průzkum</t>
  </si>
  <si>
    <t>KPL</t>
  </si>
  <si>
    <t>CS ÚRS 2021 01</t>
  </si>
  <si>
    <t>1024</t>
  </si>
  <si>
    <t>-1328175849</t>
  </si>
  <si>
    <t>Online PSC</t>
  </si>
  <si>
    <t>https://podminky.urs.cz/item/CS_URS_2021_01/011114000</t>
  </si>
  <si>
    <t>P</t>
  </si>
  <si>
    <t>Poznámka k položce:_x000D_
Provedení Inženýrsko geologického průzkumu v prostoru zemníku navrženého zhotovitelem, vyhodnocení materiáloých charakteristik v rozsahu a podrobnosti dle TP. IG průzkum bude v případě požadavku TDI proveden opakovaně v novém nalezišti / lokalitě tak dlouho, tokud nebude TDI odsouhlaseno použití zhotovitelem navrženého zemníku.</t>
  </si>
  <si>
    <t>VV</t>
  </si>
  <si>
    <t>011214000</t>
  </si>
  <si>
    <t>Botanický a zoologický průzkum</t>
  </si>
  <si>
    <t>-1610432256</t>
  </si>
  <si>
    <t>https://podminky.urs.cz/item/CS_URS_2021_01/011214000</t>
  </si>
  <si>
    <t>Poznámka k položce:_x000D_
Součinnost při výkonu ekologického dohledu v rozsahu dle zákona č. 114/1992 Sb., o ochraně přírody a krajiny, ve znění pozdějších předpisů</t>
  </si>
  <si>
    <t>011314000</t>
  </si>
  <si>
    <t>Archeologický dohled</t>
  </si>
  <si>
    <t>1946869982</t>
  </si>
  <si>
    <t>https://podminky.urs.cz/item/CS_URS_2021_01/011314000</t>
  </si>
  <si>
    <t>Poznámka k položce:_x000D_
Součinnost při výkonu archeologického dohledu dle zákona č. 20/1987 Sb., o státní památkové péči, ve znění pozdějších předpisů</t>
  </si>
  <si>
    <t>011503000</t>
  </si>
  <si>
    <t>Stavební průzkum bez rozlišení</t>
  </si>
  <si>
    <t>1067703382</t>
  </si>
  <si>
    <t>https://podminky.urs.cz/item/CS_URS_2021_01/011503000</t>
  </si>
  <si>
    <t>Poznámka k položce:_x000D_
Nezbytné průzkumy a diagnostiky nutné pro řádné provedení a dokončení díla</t>
  </si>
  <si>
    <t>011603000</t>
  </si>
  <si>
    <t>Diagnostika komunikace</t>
  </si>
  <si>
    <t>-387100341</t>
  </si>
  <si>
    <t>https://podminky.urs.cz/item/CS_URS_2021_01/011603000</t>
  </si>
  <si>
    <t>Poznámka k položce:_x000D_
Pasportizace (včetně fotodokumentace) okolních komunikací, mostních objektů a objektů, které mohou být ovlivněny stavební činností zhotovitele</t>
  </si>
  <si>
    <t>6</t>
  </si>
  <si>
    <t>012002000</t>
  </si>
  <si>
    <t>Geodetické práce</t>
  </si>
  <si>
    <t>1771392784</t>
  </si>
  <si>
    <t>Poznámka k položce:_x000D_
geodetické vytyčení prostoru staveniště v terénu před zahájením stavebních prací (vytyčení hranic trvalého a dočasného záboru),_x000D__x000D_
dočasný zábor 22 ha_x000D__x000D_
Geodetické vytýčení hranice stavby, plochy zařízení staveniště, ploch sejmutí ornice dle závazného stanoviska vynětí ZPF, ploch mezideponií, atd.</t>
  </si>
  <si>
    <t>7</t>
  </si>
  <si>
    <t>012103000</t>
  </si>
  <si>
    <t>Geodetické práce před výstavbou</t>
  </si>
  <si>
    <t>2102286548</t>
  </si>
  <si>
    <t>Poznámka k položce:_x000D_
- vytyčení všech podzemních inženýrských sítí a zajištění jejich neporušení během stavby a jejich zpětné předání jejich správcům_x000D_
- zajištění šetření o podzemních sítích vč. zajištění nových vyjádření v případě, že před realizací pozbyly platnosti_x000D_
- vytýčení jednotlivých SO před zahájením stavebních prací</t>
  </si>
  <si>
    <t>8</t>
  </si>
  <si>
    <t>012303000</t>
  </si>
  <si>
    <t>Geodetické práce po výstavbě</t>
  </si>
  <si>
    <t>1379068666</t>
  </si>
  <si>
    <t>Poznámka k položce:_x000D_
geodetické zaměření skutečného provedení stavby vč. zákresu tras a objektů - předmětem je zaměření veškerých nadzemních i podzemních objektů, veškerých potrubních vedení._x000D__x000D_
Dokumentace geodetického zaměření skutečného stavu bude ověřena odpovědným geodetem.</t>
  </si>
  <si>
    <t>9</t>
  </si>
  <si>
    <t>012403000</t>
  </si>
  <si>
    <t>Kartografické práce</t>
  </si>
  <si>
    <t>-170069985</t>
  </si>
  <si>
    <t>Poznámka k položce:_x000D_
Vypracování geometrických plánů pro rozdělení pozemků a geometrických plánů skutečného provedení celé stavby, geometrické plány pro zřízení věcných břemen dle požadavků a zásad platné státní legislativy a dle požadavků Katastrálního úřadu. GP budou ověřeny odpověeným geodetem a potvrzeny Katastrálním úřadem.</t>
  </si>
  <si>
    <t>10</t>
  </si>
  <si>
    <t>013203000</t>
  </si>
  <si>
    <t>Dokumentace stavby bez rozlišení</t>
  </si>
  <si>
    <t>-1077647962</t>
  </si>
  <si>
    <t>Poznámka k položce:_x000D_
Aktualizace  povodňového plánu stavby dle §71 zákona č. 254/2001 Sb. včetně zajištění a projednání před zahájením stavebních prací._x000D_
Aktualizace havarijního plánu po dobu výstavby dle vyhl. č. 450/2010 Sb. se schválením příslušného úřadu před zahájením stavebních prací._x000D_
Vypracování plánu organizace výstavby dle požadavků SOD</t>
  </si>
  <si>
    <t>A6</t>
  </si>
  <si>
    <t>11</t>
  </si>
  <si>
    <t>013254000</t>
  </si>
  <si>
    <t>Dokumentace skutečného provedení stavby</t>
  </si>
  <si>
    <t>-547057694</t>
  </si>
  <si>
    <t>Poznámka k položce:_x000D_
Dokumentace skutečného provedení dle požadavků SOD na podkladě aktuální katastrální mapy</t>
  </si>
  <si>
    <t>12</t>
  </si>
  <si>
    <t>013294000</t>
  </si>
  <si>
    <t>Ostatní dokumentace</t>
  </si>
  <si>
    <t>664956051</t>
  </si>
  <si>
    <t>Poznámka k položce:_x000D_
Realizační a dílenské projektové dokumentace včetně všech potřebných posouzení, výpočtů, statického posouzení, detailů atd. (RDS)</t>
  </si>
  <si>
    <t>VRN2</t>
  </si>
  <si>
    <t>Příprava staveniště</t>
  </si>
  <si>
    <t>13</t>
  </si>
  <si>
    <t>021103000</t>
  </si>
  <si>
    <t>Příprava staveniště záchranné práce zabezpečení přírodních hodnot na místě</t>
  </si>
  <si>
    <t>-258866881</t>
  </si>
  <si>
    <t xml:space="preserve">Poznámka k položce:_x000D_
instalace protimigračních bariér, které zabrání průniku živočichů na staveniště, včetně slovení a transferu vodních živočichů odborně způsobilou osobou, v případě potřeby opakovaně </t>
  </si>
  <si>
    <t>A1</t>
  </si>
  <si>
    <t>VRN3</t>
  </si>
  <si>
    <t>Zařízení staveniště</t>
  </si>
  <si>
    <t>14</t>
  </si>
  <si>
    <t>030001000</t>
  </si>
  <si>
    <t>666985615</t>
  </si>
  <si>
    <t xml:space="preserve">Poznámka k položce:_x000D_
Zařízení stavenište - zřízení, provoz, odstranění (zajištění záboru potřebných ploch a úhrady za dočasný zábor - zpětné předání vlastníkům dotčených pozemků), zajištění dostatečné bezpečnosti stavby včetně zabezpečení veřejného provozu._x000D_
</t>
  </si>
  <si>
    <t>15</t>
  </si>
  <si>
    <t>031203000</t>
  </si>
  <si>
    <t>Terénní úpravy pro zařízení staveniště</t>
  </si>
  <si>
    <t>-1765196218</t>
  </si>
  <si>
    <t>https://podminky.urs.cz/item/CS_URS_2021_01/031203000</t>
  </si>
  <si>
    <t>PSC</t>
  </si>
  <si>
    <t xml:space="preserve">Poznámka k souboru cen:_x000D_
1. Více informací o volbě, obsahu a způsobu ocenění jednotlivých titulů viz Příloha 03 Zařízení staveniště. </t>
  </si>
  <si>
    <t>Poznámka k položce:_x000D_
pozemek ZS parc. č. 117/1 v k. ú. Vrbice nad Odrou v celkové výměře 7457 m2._x000D__x000D_
Sejmutí ornice v množství 2240 m3 a následná technická rekultivace (zkypření, sběr kamenů, zpětné ohumusování), vč. technologického postupu rekultivace.</t>
  </si>
  <si>
    <t>viz. příloha "Plán rekultivace půdy dočasně odňaté ze ZPF"</t>
  </si>
  <si>
    <t>16</t>
  </si>
  <si>
    <t>032103000</t>
  </si>
  <si>
    <t>Náklady na stavební buňky</t>
  </si>
  <si>
    <t>331299928</t>
  </si>
  <si>
    <t>Poznámka k položce:_x000D_
Kancelář pro TDS 2 osoby, cca 20m2 s vybavením základním nábytkem, tj. příslušný počet stolů a židlí a připojení k el. energii., zajištění přístupu k sociálnímu zařízení. Kanceláře budou uzamykatelné.</t>
  </si>
  <si>
    <t>17</t>
  </si>
  <si>
    <t>032403000</t>
  </si>
  <si>
    <t>Provizorní komunikace</t>
  </si>
  <si>
    <t>-302676457</t>
  </si>
  <si>
    <t>https://podminky.urs.cz/item/CS_URS_2021_01/032403000</t>
  </si>
  <si>
    <t>Poznámka k položce:_x000D_
Provedení, údržba a likvidace staveništních komunikací._x000D_
Provizorní panelová komunikace na objízdných trasách celkové délky 420 m.</t>
  </si>
  <si>
    <t>18</t>
  </si>
  <si>
    <t>034103000</t>
  </si>
  <si>
    <t>Oplocení staveniště</t>
  </si>
  <si>
    <t>M</t>
  </si>
  <si>
    <t>-372369744</t>
  </si>
  <si>
    <t>Poznámka k položce:_x000D_
dočasné oplocení staveniště pro zamezení vstupu výšky min. 1,8 m, po celém obvodu stavby u vybraných SO v zastavěném území. Položka zahrnuje zřízení, pronájem a demontáž dočasného oplocení</t>
  </si>
  <si>
    <t>A12</t>
  </si>
  <si>
    <t>328+94+1216</t>
  </si>
  <si>
    <t>B12</t>
  </si>
  <si>
    <t>"Celkem: "A12</t>
  </si>
  <si>
    <t>19</t>
  </si>
  <si>
    <t>034203000</t>
  </si>
  <si>
    <t>Opatření na ochranu pozemků sousedních se staveništěm</t>
  </si>
  <si>
    <t>1622736053</t>
  </si>
  <si>
    <t>Poznámka k položce:_x000D_
Provedení pasportizace stávajících nemovitostí (vč. pozemků) a jejich příslušenství, zajištění fotodokumentace stávajícího stavu přístupových komunikací v návaznosti na podmínky stav. povolení</t>
  </si>
  <si>
    <t>034503000</t>
  </si>
  <si>
    <t>Informační tabule na staveništi</t>
  </si>
  <si>
    <t>1980114939</t>
  </si>
  <si>
    <t>Poznámka k položce:_x000D_
Informační tabule_x000D_
Návrh tabule, před konečným vyhotovením informační tabule, musí být schválen objednatelem. Rozměr informační tabule po dobu stavby je 1800 x 900 mm._x000D_
Materiál tabulí: plast, pozadí tabulí: bílé, text: černý, loga Ministerstva zemědělství ČR a Povodí Odry, státní podnik: barevná._x000D_
Pamětní tabule_x000D_
Návrh tabule, před konečným vyhotovením pamětní tabule, musí být schválen objednatelem. Rozměr pamětní tabule po dokončení stavby je 1000 x 500 mm._x000D_
Materiál tabulí: plast, pozadí tabulí: bílé, text: černý, loga Ministerstva zemědělství ČR a Povodí Odry, státní podnik: barevná.</t>
  </si>
  <si>
    <t>A15</t>
  </si>
  <si>
    <t>21</t>
  </si>
  <si>
    <t>035103001</t>
  </si>
  <si>
    <t>Pronájem ploch</t>
  </si>
  <si>
    <t>M2</t>
  </si>
  <si>
    <t>88111821</t>
  </si>
  <si>
    <t>Poznámka k položce:_x000D_
zajištění potřebných záborů ploch pro stavbu, dočasné skládky vč. uvedení dočasně užívaných ploch do původního stavu a jejich protokolární předání vlastníkům (urovnání terénu, osetí travním semenem)_x000D_</t>
  </si>
  <si>
    <t>"plocha dočasncýh skládek</t>
  </si>
  <si>
    <t>15200+14300+6000+3000</t>
  </si>
  <si>
    <t>A16</t>
  </si>
  <si>
    <t>Součet</t>
  </si>
  <si>
    <t>VRN4</t>
  </si>
  <si>
    <t>Inženýrská činnost</t>
  </si>
  <si>
    <t>22</t>
  </si>
  <si>
    <t>041403000</t>
  </si>
  <si>
    <t>Koordinátor BOZP na staveništi</t>
  </si>
  <si>
    <t>1288540665</t>
  </si>
  <si>
    <t>https://podminky.urs.cz/item/CS_URS_2021_01/041403000</t>
  </si>
  <si>
    <t>Poznámka k položce:_x000D_
Součinnost při výkonu koordinátora bezpečnosti práce_x000D_
Součinnost při výkonu koordinátora bezpečnosti práce v rozsahu dle zákona č. 309/2006 Sb., zajištění dalších podmínek bezpečnosti a ochrany zdraví při práci a zajištění dodržování všech platných předpisů v oblasti bezpečnosti práce.</t>
  </si>
  <si>
    <t>23</t>
  </si>
  <si>
    <t>041903000</t>
  </si>
  <si>
    <t>Dozor jiné osoby</t>
  </si>
  <si>
    <t>-469574946</t>
  </si>
  <si>
    <t>https://podminky.urs.cz/item/CS_URS_2021_01/041903000</t>
  </si>
  <si>
    <t>Poznámka k položce:_x000D_
AO vodní stavby, AO dopravní stavby_x000D_
Zajištění funkce odpovědného geodeta po dobu realizace stavby_x000D__x000D_
Zajištění inženýrsko-geologického dohledu po dobu výstavby, funkce odpovědného geologa_x000D__x000D_
Výkon IG sledu stavby</t>
  </si>
  <si>
    <t>24</t>
  </si>
  <si>
    <t>042403000</t>
  </si>
  <si>
    <t>Vliv stavby na životní prostředí</t>
  </si>
  <si>
    <t>266574934</t>
  </si>
  <si>
    <t>Poznámka k položce:_x000D_
Opatření ochrany proti šíření prašnosti a nadměrného hluku_x000D__x000D_
Zajištění vedení průběžné evidence odpadů_x000D_
Kontrolní systém zjišťování úniku závadných látek, jejich likvidace atd.</t>
  </si>
  <si>
    <t>25</t>
  </si>
  <si>
    <t>042603000</t>
  </si>
  <si>
    <t>Plán zkoušek</t>
  </si>
  <si>
    <t>513191827</t>
  </si>
  <si>
    <t>Poznámka k položce:_x000D_
Kontrolní a zkušební plány stavebních dodávek</t>
  </si>
  <si>
    <t>26</t>
  </si>
  <si>
    <t>042703000</t>
  </si>
  <si>
    <t>Technologické postupy</t>
  </si>
  <si>
    <t>1036917130</t>
  </si>
  <si>
    <t>https://podminky.urs.cz/item/CS_URS_2021_01/042703000</t>
  </si>
  <si>
    <t>Poznámka k položce:_x000D_
Technologický postup provádění těžby v zemníku a pro sypání hráze_x000D_
Technologický postup provádění betonových konstrukcí_x000D_
Technologický postup provádění kamenných konstrukcí_x000D_
Technologický postup provádění zemních prací, výkopů, výlomů atd._x000D_
Technologický postup provádění komunikací_x000D_
Technologický postup provádění osevu a výsadeb a pro provádění jejich údržby, zejména s ohledem na konkrétní rostlinné druhy a klimatické podmínky_x000D_
Technologický postup provádění jílocementových stěn_x000D_
Technologický postup beranění a odstraňování štětovnic_x000D_
Technologický postup pokládky, obsypů a hutnění kanalizačního potrubí,_x000D_
Technologický postup provádění všech dalších typů prací, konstrukcí a čiností</t>
  </si>
  <si>
    <t>27</t>
  </si>
  <si>
    <t>042903000</t>
  </si>
  <si>
    <t>Ostatní posudky</t>
  </si>
  <si>
    <t>-371860153</t>
  </si>
  <si>
    <t>https://podminky.urs.cz/item/CS_URS_2021_01/042903000</t>
  </si>
  <si>
    <t>Poznámka k položce:_x000D_
Detailní fotodokumentace postupu prací, konstrukcí (zejména zakrývaných), včetně třídění a popisu fotografií dle pokynů SOD_x000D_
Fotografie stavby z dronu dle pokynů SOD</t>
  </si>
  <si>
    <t>28</t>
  </si>
  <si>
    <t>043103000</t>
  </si>
  <si>
    <t>Zkoušky bez rozlišení</t>
  </si>
  <si>
    <t>1596520424</t>
  </si>
  <si>
    <t>Poznámka k položce:_x000D_
Laboratorní zkoušky zemin, betonů atd._x000D_
kontrolní měření kvality prací v rozsahu projektem předepsaných a dalších potřebných zkoušek prováděných prostřednictvím akrditovaných zkušeben_x000D_
Zatěžovací zkoušky mostních objetků</t>
  </si>
  <si>
    <t>29</t>
  </si>
  <si>
    <t>043144000</t>
  </si>
  <si>
    <t>Zkoušky těsnosti</t>
  </si>
  <si>
    <t>-75935519</t>
  </si>
  <si>
    <t>https://podminky.urs.cz/item/CS_URS_2021_01/043144000</t>
  </si>
  <si>
    <t>Poznámka k položce:_x000D_
Zkoušky vodotěsnosti trubních úseků vč. šachet</t>
  </si>
  <si>
    <t>30</t>
  </si>
  <si>
    <t>043154000</t>
  </si>
  <si>
    <t>Zkoušky hutnicí</t>
  </si>
  <si>
    <t>-1317935550</t>
  </si>
  <si>
    <t>https://podminky.urs.cz/item/CS_URS_2021_01/043154000</t>
  </si>
  <si>
    <t>Poznámka k položce:_x000D_
Provedení hutnicího pokusu pro sypání hráze_x000D_
Projekt a provedení hutnicího pokusu pro násyp hráze v blízkosti ŽB objektů a v běžném úseku hráze pro všechny typy použitých zemin a pro všechny typy použité hutnicí techniky.</t>
  </si>
  <si>
    <t>31</t>
  </si>
  <si>
    <t>043203001</t>
  </si>
  <si>
    <t>Elektronický stavební deník</t>
  </si>
  <si>
    <t>993899018</t>
  </si>
  <si>
    <t>https://podminky.urs.cz/item/CS_URS_2021_01/043203001</t>
  </si>
  <si>
    <t>Poznámka k položce:_x000D_
Vedení elektronického stavebního delníku dle platné legislativy a SOD;_x000D_
náklady na zajištění, školení, vedení, archivaci dle SOD</t>
  </si>
  <si>
    <t>32</t>
  </si>
  <si>
    <t>043203002</t>
  </si>
  <si>
    <t>Monitoring celkem</t>
  </si>
  <si>
    <t>-736416347</t>
  </si>
  <si>
    <t>Poznámka k položce:_x000D_
statické posouzení vybraných nemovitostí, které mohou být ovlivněné výstavbou a průběžné sledování jejich stavu po celou dobu výstavby</t>
  </si>
  <si>
    <t>33</t>
  </si>
  <si>
    <t>045303000</t>
  </si>
  <si>
    <t>Koordinační činnost</t>
  </si>
  <si>
    <t>932500697</t>
  </si>
  <si>
    <t>https://podminky.urs.cz/item/CS_URS_2021_01/045303000</t>
  </si>
  <si>
    <t>Poznámka k položce:_x000D_
Prokazatelné oznámení zahájení prací dotčeným orgánům a organizacím a vlastníkům nemovitostí</t>
  </si>
  <si>
    <t>34</t>
  </si>
  <si>
    <t>049303000</t>
  </si>
  <si>
    <t>Náklady vzniklé v souvislosti s předáním stavby</t>
  </si>
  <si>
    <t>5544922</t>
  </si>
  <si>
    <t>https://podminky.urs.cz/item/CS_URS_2021_01/049303000</t>
  </si>
  <si>
    <t>Poznámka k položce:_x000D_
Náklady na řádné předání díla nebo jeho části objednateli včetně všech dokladů a náležitostí umožňujících získání kolaudačního souhlasu</t>
  </si>
  <si>
    <t>VRN5</t>
  </si>
  <si>
    <t>Finanční náklady</t>
  </si>
  <si>
    <t>35</t>
  </si>
  <si>
    <t>051303000</t>
  </si>
  <si>
    <t>Pojištění stavby</t>
  </si>
  <si>
    <t>-38907209</t>
  </si>
  <si>
    <t>https://podminky.urs.cz/item/CS_URS_2021_01/051303000</t>
  </si>
  <si>
    <t>VRN6</t>
  </si>
  <si>
    <t>Územní vlivy</t>
  </si>
  <si>
    <t>36</t>
  </si>
  <si>
    <t>062002000</t>
  </si>
  <si>
    <t>Ztížené dopravní podmínky</t>
  </si>
  <si>
    <t>1463921989</t>
  </si>
  <si>
    <t>Poznámka k položce:_x000D_
- ztížené podmínky z důvodu pohybu mechanizace a osob v zastavěném území v návaznosti na podmínky stav. povolení_x000D_
- ztížené podmínky omezením pohybu mechanizace v blízkosti inženýrských sítí_x000D_
- ztížené podmínky omezenými přístupovými cestami pro mechanizaci do koryta toku (omezená únosnost stávajících mostků na místních komunikací)_x000D_
- udržování stavbou dotčených veřejných komunikací sjízdných a v čistotě a jejich uvedení do původního stavu</t>
  </si>
  <si>
    <t>37</t>
  </si>
  <si>
    <t>064203000</t>
  </si>
  <si>
    <t>Práce se škodlivými materiály</t>
  </si>
  <si>
    <t>1023301088</t>
  </si>
  <si>
    <t>https://podminky.urs.cz/item/CS_URS_2021_01/064203000</t>
  </si>
  <si>
    <t>Poznámka k položce:_x000D_
Kontrolní systém pro zjišťování případného úniku závadných látek na staveništi vč. opatření při úniku závadných látek</t>
  </si>
  <si>
    <t>VRN7</t>
  </si>
  <si>
    <t>Provozní vlivy</t>
  </si>
  <si>
    <t>38</t>
  </si>
  <si>
    <t>072103011</t>
  </si>
  <si>
    <t>Zajištění DIO komunikace II. a III. třídy - jednoduché el. vedení</t>
  </si>
  <si>
    <t>1896965842</t>
  </si>
  <si>
    <t>Poznámka k položce:_x000D_
Zajištění dočasného dopravního značení, včetne projednání a následné odstranění + osazení výstažných cedulí, povolení k zásahům do komunikací a veřejných ploch včetně úhrady vyměřených poplatků; souhlasu (rozhodnutí) ke zvláštnímu užívání veřejného prostranství a komunikací dle platných předpisů; přístupových komunikací ke staveništi včetně jejich údržby po dobu stavby; zabezpečení dočasného dopravního značení dle platných právních předpisů; zřízení a projednání potřebných ploch pro zařízení staveniště, skládky materiálu, mezideponie, apod. K uvedeným činnostem zajistí zhotovitel potvrzené protokoly.</t>
  </si>
  <si>
    <t>A23</t>
  </si>
  <si>
    <t>39</t>
  </si>
  <si>
    <t>074002000</t>
  </si>
  <si>
    <t>Železniční a městský kolejový provoz</t>
  </si>
  <si>
    <t>-1016582841</t>
  </si>
  <si>
    <t>https://podminky.urs.cz/item/CS_URS_2021_01/074002000</t>
  </si>
  <si>
    <t>Poznámka k položce:_x000D_
Ztížené podmínky prací v blízkosti železničního tělesa_x000D_
Zajištění případného dočasného omezení kolejové dopravy u navázání SO 01.1 na drážní těleso, včetne projednání a následné odstranění + osazení výstažných cedulí, povolení k zásahům do drážního tělesa včetně úhrady vyměřených poplatkůí dle platných předpisů.</t>
  </si>
  <si>
    <t>40</t>
  </si>
  <si>
    <t>076103001</t>
  </si>
  <si>
    <t>Křížení el. vedení s vedením - projednání omezení</t>
  </si>
  <si>
    <t>-91608147</t>
  </si>
  <si>
    <t>https://podminky.urs.cz/item/CS_URS_2021_01/076103001</t>
  </si>
  <si>
    <t>Poznámka k položce:_x000D_
Vypínání vzdušných el. vedení při práci pod nimi, zajištění výluk a náhradního zásobování, související s realizací a propojením inženýrských sítí, úhrada poplatků za připojení elektrického vedení na základní síť apod.</t>
  </si>
  <si>
    <t>VRN9</t>
  </si>
  <si>
    <t>Ostatní náklady</t>
  </si>
  <si>
    <t>41</t>
  </si>
  <si>
    <t>091003000</t>
  </si>
  <si>
    <t>Ostatní náklady bez rozlišení</t>
  </si>
  <si>
    <t>-534932754</t>
  </si>
  <si>
    <t>https://podminky.urs.cz/item/CS_URS_2021_01/091003000</t>
  </si>
  <si>
    <t>Poznámka k položce:_x000D_
Uvedení dočasně užívaných ploch do původního stavu a jejich protokolární předání vlastníkům (potvrzení podpisem vlastníka)</t>
  </si>
  <si>
    <t>094103000</t>
  </si>
  <si>
    <t>Náklady na plánované zajištění zimních opatření</t>
  </si>
  <si>
    <t>-1523008022</t>
  </si>
  <si>
    <t>https://podminky.urs.cz/item/CS_URS_2021_01/094103000</t>
  </si>
  <si>
    <t>SSO 01 - PB OCHRANNÁ HRÁZ NA ODŘE</t>
  </si>
  <si>
    <t>Soupis:</t>
  </si>
  <si>
    <t>SO-01.01 - Ochranná hráz</t>
  </si>
  <si>
    <t>Bohumín-Pudlov</t>
  </si>
  <si>
    <t>Povodí Odry s.p.</t>
  </si>
  <si>
    <t xml:space="preserve">HYCOPROJEKT, a.s. </t>
  </si>
  <si>
    <t>Ing.R.Krčmárik</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</si>
  <si>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</si>
  <si>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</si>
  <si>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</si>
  <si>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</si>
  <si>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</si>
  <si>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</si>
  <si>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</si>
  <si>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998 - Přesun hmot</t>
  </si>
  <si>
    <t>PSV - Práce a dodávky PSV</t>
  </si>
  <si>
    <t xml:space="preserve">    767 - Konstrukce zámečnické</t>
  </si>
  <si>
    <t>HSV</t>
  </si>
  <si>
    <t>Práce a dodávky HSV</t>
  </si>
  <si>
    <t>Zemní práce</t>
  </si>
  <si>
    <t>121151125</t>
  </si>
  <si>
    <t>Sejmutí ornice nebo lesní půdy s vodorovným přemístěním na hromady v místě upotřebení nebo na dočasné či trvalé skládky se složením, na vzdálenost přes 100 do 250 m</t>
  </si>
  <si>
    <t>m2</t>
  </si>
  <si>
    <t>-1690177123</t>
  </si>
  <si>
    <t>https://podminky.urs.cz/item/CS_URS_2021_01/121151125</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</si>
  <si>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</si>
  <si>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 xml:space="preserve">Poznámka k položce:_x000D_
Poznámka k položke:_x000D_
 60947m2x0.3m		_x000D_
"viz. Kubaturovy_list_SO_01_01		_x000D_
</t>
  </si>
  <si>
    <t>60947</t>
  </si>
  <si>
    <t>122251107</t>
  </si>
  <si>
    <t>Odkopávky a prokopávky nezapažené s přehozením výkopku na vzdálenost do 3 m nebo s naložením na dopravní prostředek v hornině tř. 3 přes 5 000 m3</t>
  </si>
  <si>
    <t>m3</t>
  </si>
  <si>
    <t>1071484125</t>
  </si>
  <si>
    <t>https://podminky.urs.cz/item/CS_URS_2021_01/122251107</t>
  </si>
  <si>
    <t xml:space="preserve">Poznámka k souboru cen:_x000D_
1. V cenách jsou započteny i náklady na přehození výkopku na vzdálenost do 3 m nebo naložení na dopravní prostředek. </t>
  </si>
  <si>
    <t>Poznámka k položce:_x000D_
Poznámka k položke:_x000D_
Výkop odečten z kubatúrového hárku SO_01_01	10 507,000m3_x000D_
Propustek v km 1,231 13 - 1,247 18, Výkop trouba 5.2m2x17.6m=92,000_x000D_
Propustek v km 1,231 13 - 1,247 18,Výkop čelá (2.8mx7m)+(4mx8m)	=52,000_x000D_
"viz. Kubaturový list _SO_01_01, Příl. 9		_x000D_
"Celkem:	=10 651m3</t>
  </si>
  <si>
    <t>10651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</si>
  <si>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</si>
  <si>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</si>
  <si>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-1936886362</t>
  </si>
  <si>
    <t>https://podminky.urs.cz/item/CS_URS_2021_01/162751117</t>
  </si>
  <si>
    <t>Poznámka k položce:_x000D_
ZPF přebytek ornice bez meziskládky: 7 500_x000D_
ZPF přebytek ornice meziskládka: 2300*2</t>
  </si>
  <si>
    <t>12100</t>
  </si>
  <si>
    <t>171151103</t>
  </si>
  <si>
    <t>Uložení netříděných sypanin z hornin tř. 1 až 4 do zemních hrází pro jakoukoliv šířku koruny přehradních a jiných vodních nádrží se zhutněním do 100 % PS - koef. C s příměsí jílové hlíny přes 20 do 50 % objemu</t>
  </si>
  <si>
    <t>-1553872738</t>
  </si>
  <si>
    <t>https://podminky.urs.cz/item/CS_URS_2021_01/171151103</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</si>
  <si>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4. V cenách není započteno hutnění boků násypů. Toto hutnění se oceňuje cenami souboru cen 171 15-11 Hutnění boků násypů z hornin soudržných a sypkých. </t>
  </si>
  <si>
    <t>Poznámka k položce:_x000D_
Poznámka k položke:_x000D_
" viz. Kubaturový list _SO_01_01,		_x000D_
"Celkem:		68 278</t>
  </si>
  <si>
    <t>68278</t>
  </si>
  <si>
    <t>583312020r1</t>
  </si>
  <si>
    <t>zemina vhodná do hrází, včetně dovozu a natěžení</t>
  </si>
  <si>
    <t>936826947</t>
  </si>
  <si>
    <t xml:space="preserve">Poznámka k položce:_x000D_
zemina vhodná do hrází 10651-(68278+7348+2816+(52367*0.15)) = -75646m3 pořeba; využití vhodné zeminy z výkopů_x000D_;_x000D_
množství po přehutnění_x000D_
</t>
  </si>
  <si>
    <t>75646</t>
  </si>
  <si>
    <t>174101101</t>
  </si>
  <si>
    <t>Zásyp sypaninou z jakékoliv horniny s uložením výkopku ve vrstvách se zhutněním jam, šachet, rýh nebo kolem objektů v těchto vykopávkách</t>
  </si>
  <si>
    <t>-2135706466</t>
  </si>
  <si>
    <t>https://podminky.urs.cz/item/CS_URS_2021_01/174101101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</si>
  <si>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</si>
  <si>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 xml:space="preserve">Poznámka k položce:_x000D_
Poznámka k položke:_x000D_
Odečteno z kubatúrového hárku /Z/ SO_01_01=7 348,000_x000D_
"viz. VV_SO_01_01		_x000D_
</t>
  </si>
  <si>
    <t>7348</t>
  </si>
  <si>
    <t>174201101</t>
  </si>
  <si>
    <t>Zásyp sypaninou z jakékoliv horniny s uložením výkopku ve vrstvách bez zhutnění jam, šachet, rýh nebo kolem objektů v těchto vykopávkách</t>
  </si>
  <si>
    <t>918537634</t>
  </si>
  <si>
    <t>https://podminky.urs.cz/item/CS_URS_2021_01/174201101</t>
  </si>
  <si>
    <t xml:space="preserve">Poznámka k položce:_x000D_
Poznámka k položke:_x000D_
Odečteno z kubatúrového hárku /ZZ/ SO_01_01=2 816,000_x000D_
" viz. Kubaturový list _SO_01_01,		_x000D_
</t>
  </si>
  <si>
    <t>2816</t>
  </si>
  <si>
    <t>162351104</t>
  </si>
  <si>
    <t>Vodorovné přemístění výkopku nebo sypaniny po suchu na obvyklém dopravním prostředku, bez naložení výkopku, avšak se složením bez rozhrnutí z horniny tř. 1 až 4 na vzdálenost přes 500 do 1 000 m</t>
  </si>
  <si>
    <t>-1421195017</t>
  </si>
  <si>
    <t>https://podminky.urs.cz/item/CS_URS_2021_01/162351104</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</si>
  <si>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</si>
  <si>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Poznámka k položce:_x000D_
(18284+10651)*2		_x000D__x000D_
ZPF přebytek ornice: -9800</t>
  </si>
  <si>
    <t>(18284+10651)*2</t>
  </si>
  <si>
    <t>-9800</t>
  </si>
  <si>
    <t>171201201</t>
  </si>
  <si>
    <t>Uložení sypaniny na skládky</t>
  </si>
  <si>
    <t>1384516790</t>
  </si>
  <si>
    <t>https://podminky.urs.cz/item/CS_URS_2021_01/171201201</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</si>
  <si>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</si>
  <si>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Poznámka k položce:_x000D_
18284+10651	_x000D__x000D_
"Celkem:28935_x000D__x000D_
ZPF přebytek ornice: -7500</t>
  </si>
  <si>
    <t>18284+10651</t>
  </si>
  <si>
    <t>-7500</t>
  </si>
  <si>
    <t>167151111</t>
  </si>
  <si>
    <t>Nakládání, skládání a překládání neulehlého výkopku nebo sypaniny nakládání, množství přes 100 m3, z hornin tř. 1 až 4</t>
  </si>
  <si>
    <t>2077660815</t>
  </si>
  <si>
    <t>https://podminky.urs.cz/item/CS_URS_2021_01/167151111</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</si>
  <si>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</si>
  <si>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Poznámka k položce:_x000D_
18284+10651 _x000D_
"Celkem:28935</t>
  </si>
  <si>
    <t xml:space="preserve">18284+10651 </t>
  </si>
  <si>
    <t>181451121</t>
  </si>
  <si>
    <t>Založení trávníku výsevem lučního v rovině nebo na svahu do 1:5</t>
  </si>
  <si>
    <t>-98888841</t>
  </si>
  <si>
    <t>https://podminky.urs.cz/item/CS_URS_2021_01/181451121</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</si>
  <si>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</si>
  <si>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Poznámka k položce:_x000D_
Poznámka k položke:_x000D_
"viz. Kubaturový_list_SO_01_01</t>
  </si>
  <si>
    <t>18973</t>
  </si>
  <si>
    <t>00572410</t>
  </si>
  <si>
    <t>osiva pícnin směsi travní balení obvykle 25 kg parková</t>
  </si>
  <si>
    <t>kg</t>
  </si>
  <si>
    <t>169856820</t>
  </si>
  <si>
    <t>284,6</t>
  </si>
  <si>
    <t>181451123</t>
  </si>
  <si>
    <t>Založení trávníku výsevem lučního na svahu přes 1:2 do 1:1</t>
  </si>
  <si>
    <t>608188748</t>
  </si>
  <si>
    <t>https://podminky.urs.cz/item/CS_URS_2021_01/181451123</t>
  </si>
  <si>
    <t xml:space="preserve">Poznámka k položce:_x000D_
Poznámka k položke:_x000D_
"viz. Kubaturový_list_SO_01_01		_x000D_
</t>
  </si>
  <si>
    <t>33712,</t>
  </si>
  <si>
    <t>1464892979</t>
  </si>
  <si>
    <t>505,7</t>
  </si>
  <si>
    <t>181951111</t>
  </si>
  <si>
    <t>Úprava pláně vyrovnáním výškových rozdílů (1) v zářezech, (2) na násypech Konkretizace: Úprava pláně na násypech v hornině tř. 1 až 4 bez zhutnění</t>
  </si>
  <si>
    <t>-2084096436</t>
  </si>
  <si>
    <t>https://podminky.urs.cz/item/CS_URS_2021_01/181951111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</si>
  <si>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</si>
  <si>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8715</t>
  </si>
  <si>
    <t>181951112</t>
  </si>
  <si>
    <t>Úprava pláně vyrovnáním výškových rozdílů (1) v zářezech, (2) na násypech Konkretizace: Úprava pláně na násypech v hornině tř. 1 až 4 se zhutněním</t>
  </si>
  <si>
    <t>-307429371</t>
  </si>
  <si>
    <t>https://podminky.urs.cz/item/CS_URS_2021_01/181951112</t>
  </si>
  <si>
    <t>52367</t>
  </si>
  <si>
    <t>181351113</t>
  </si>
  <si>
    <t>Rozprostření a urovnání ornice v rovině nebo ve svahu sklonu do 1:5 při souvislé ploše přes 500 m2, tl. vrstvy přes 150 do 200 mm</t>
  </si>
  <si>
    <t>329685098</t>
  </si>
  <si>
    <t>https://podminky.urs.cz/item/CS_URS_2021_01/181351113</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</si>
  <si>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</si>
  <si>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Poznámka k položce:_x000D_
18973+33712_x000D__x000D_
"Celkem:52685_x000D_
_x000D_rozprostření přebytku ornice: 44600</t>
  </si>
  <si>
    <t>18973+33712</t>
  </si>
  <si>
    <t>44600</t>
  </si>
  <si>
    <t>182151111</t>
  </si>
  <si>
    <t>Svahování trvalých svahů do projektovaných profilů s potřebným přemístěním výkopku při svahování v zářezech v hornině tř. 1 až 4</t>
  </si>
  <si>
    <t>-641318890</t>
  </si>
  <si>
    <t>https://podminky.urs.cz/item/CS_URS_2021_01/182151111</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</si>
  <si>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</si>
  <si>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Poznámka k položce:_x000D_
Svahování výkopu hráze - viz kubatúrový hárek SO_01_01	m2	8422_x000D__x000D_
Propustek v km 1,231 13 - 1,247 18, Svahování výkopu 4,4 mx17.5 m	m2	77_x000D__x000D_
"viz. Kubaturový_list_SO_01_01, přil. č.9		_x000D__x000D_
"Celkem:8499</t>
  </si>
  <si>
    <t>8499</t>
  </si>
  <si>
    <t>182251101</t>
  </si>
  <si>
    <t>Svahování trvalých svahů do projektovaných profilů s potřebným přemístěním výkopku při svahování násypů v jakékoliv hornině</t>
  </si>
  <si>
    <t>1705297432</t>
  </si>
  <si>
    <t>https://podminky.urs.cz/item/CS_URS_2021_01/182251101</t>
  </si>
  <si>
    <t>30469</t>
  </si>
  <si>
    <t>Zakládání</t>
  </si>
  <si>
    <t>262111111R</t>
  </si>
  <si>
    <t>Tenká těsnící podzemní stěna s jílocementovou výplní tloušťky do 200 mm, hloubky stěny od 0 do 10 m, vč. vodících zídek,výplňového materiálu vč. souvisejících prací
(760+760+240+540+3110 m2) x 0,2m = 1082m3</t>
  </si>
  <si>
    <t>1860521961</t>
  </si>
  <si>
    <t>Poznámka k položce:_x000D_
Poznámka k položke:_x000D_
"Tenká těsnící podzemní stěna s jílocementovou výplní tloušťky do 200 mm, hloubky stěny od 0 do 10 m, vč. vodících zídek,výplňového materiálu vč. souvisejících prací
(760+760+240+540+3110 m2) x 0,2m = 1082m3"		_x000D_
"viz. Příl. č.3		_x000D_
"Celkem:		5410</t>
  </si>
  <si>
    <t>Svislé a kompletní konstrukce</t>
  </si>
  <si>
    <t>321321116</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</si>
  <si>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C 30/37 XF3</t>
  </si>
  <si>
    <t>-384857236</t>
  </si>
  <si>
    <t>https://podminky.urs.cz/item/CS_URS_2021_01/321321116</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</si>
  <si>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</si>
  <si>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Poznámka k položce:_x000D_
Poznámka k položke:_x000D_
Propustek v km 1,231 13 - 1,247 18,  čelo propustku (2,1x6.5)+(2,1x5.5)=25_x000D_
Kontrolní nivelačná značka 1.15x10=11,5_x000D_
"viz. Príl. č.9, Příl. Č. 12		_x000D_
"Celkem:	38m3</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</si>
  <si>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</si>
  <si>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</si>
  <si>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1557849357</t>
  </si>
  <si>
    <t>https://podminky.urs.cz/item/CS_URS_2021_01/321351010</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</si>
  <si>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</si>
  <si>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Poznámka k položce:_x000D_
Poznámka k položke:_x000D_
Propustek v km 1,231 13 - 1,247 18, bednění  (2.75mx5.5m)+(2.4mx5.5m)+4.2m2 + (2.75mx6.5m)+(2.4mx6.5m)+4.2m2 + (1.1mx16m)x2		_x000D_
"viz. Príl. č.9		_x000D_
"Celkem:		110</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</si>
  <si>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</si>
  <si>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</si>
  <si>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1714524845</t>
  </si>
  <si>
    <t>https://podminky.urs.cz/item/CS_URS_2021_01/321352010</t>
  </si>
  <si>
    <t>Poznámka k položce:_x000D_
Poznámka k položke:_x000D_
"viz. Príl. č.9		_x000D_
"Celkem:		110</t>
  </si>
  <si>
    <t>321366111</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</si>
  <si>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</si>
  <si>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t</t>
  </si>
  <si>
    <t>2124186385</t>
  </si>
  <si>
    <t>https://podminky.urs.cz/item/CS_URS_2021_01/321366111</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</si>
  <si>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</si>
  <si>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Poznámka k položce:_x000D_
Poznámka k položke:_x000D_
Propustek v km 1,231 13 - 1,247 18 vtokové čelo	t	0,563_x000D_
Propustek v km 1,231 13 - 1,247 18, výtokové čelo	t	0,637_x000D_
"viz. Příl. 10 , 11 výkresy výstuží		_x000D_
"Celkem:		1300</t>
  </si>
  <si>
    <t>Vodorovné konstrukce</t>
  </si>
  <si>
    <t>451571112</t>
  </si>
  <si>
    <t>Lože pod dlažby ze štěrkopísků, tl. vrstvy přes 100 do 150 mm</t>
  </si>
  <si>
    <t>804130031</t>
  </si>
  <si>
    <t>https://podminky.urs.cz/item/CS_URS_2021_01/451571112</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</si>
  <si>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</si>
  <si>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Poznámka k položce:_x000D_
Poznámka k položke:_x000D_
"viz. Kubaturový_hárek_SO_01_01		_x000D_
"Celkem:		2500</t>
  </si>
  <si>
    <t>452111141</t>
  </si>
  <si>
    <t>Osazení betonových dílců pražců pod potrubí v otevřeném výkopu, průřezové plochy přes 75000 mm2</t>
  </si>
  <si>
    <t>kus</t>
  </si>
  <si>
    <t>1151654584</t>
  </si>
  <si>
    <t>https://podminky.urs.cz/item/CS_URS_2021_01/452111141</t>
  </si>
  <si>
    <t xml:space="preserve">Poznámka k souboru cen:_x000D_
1. V cenách nejsou započteny náklady na dodávku betonových výrobků; tyto se oceňují ve specifikaci. </t>
  </si>
  <si>
    <t>59223734</t>
  </si>
  <si>
    <t>podkladek pod trouby betonové/ŽB DN 600-800</t>
  </si>
  <si>
    <t>505955742</t>
  </si>
  <si>
    <t>452312131</t>
  </si>
  <si>
    <t>Podkladní a zajišťovací konstrukce z betonu (1) prostého, (2) železového v otevřeném výkopu sedlové lože pod potrubí z betonu tř. C 12/15</t>
  </si>
  <si>
    <t>-1865119254</t>
  </si>
  <si>
    <t>https://podminky.urs.cz/item/CS_URS_2021_01/452312131</t>
  </si>
  <si>
    <t xml:space="preserve">Poznámka k souboru cen:_x000D_
1. Ceny -1131 až -1181 a -1192 lze použít i pro ochrannou vrstvu pod železobetonové konstrukce. 2. Ceny -2131 až -2181 a -2192 jsou určeny pro jakékoliv úkosy sedel. </t>
  </si>
  <si>
    <t>Poznámka k položce:_x000D_
Poznámka k položke:_x000D_
Propustek v km 1,231 13 - 1,247 18, beton C12/15  (6.7mx1.3mx0.15)+(5.7mx1.3mx0.15m)+( 0.8 m2x16m)		_x000D_
"viz. Príl. č.9		_x000D_
"Celkem:		15000</t>
  </si>
  <si>
    <t>457971122</t>
  </si>
  <si>
    <t>Zřízení vrstvy z geotextilie s přesahem bez připevnění k podkladu, s potřebným dočasným zatěžováním včetně zakotvení okraje o sklonu přes 1:5 do 1:1,5, šířky geotextilie přes 3 do 7,5 m</t>
  </si>
  <si>
    <t>-1025876281</t>
  </si>
  <si>
    <t>https://podminky.urs.cz/item/CS_URS_2021_01/457971122</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</si>
  <si>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</si>
  <si>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Poznámka k položce:_x000D_
Geotextilie pod zpevněnou část koruny hráze 4m x 1829m=7316_x000D__x000D_
Geotextilie pod zpevněnou část sjezdu  37m x4m =148_x000D__x000D_
Přechod přes lávku přes orlovskou Stružku navazující na ul. Dukelskou	é=140_x000D__x000D_
"viz. Příl č.2, Příl č.7		_x000D__x000D_
"Celkem:7604</t>
  </si>
  <si>
    <t>7604</t>
  </si>
  <si>
    <t>69311031</t>
  </si>
  <si>
    <t>geotextilie geotextilie netkané ( vlna, viskóza, syntetika) barva pestrá použití: jako separační a oddělovací vrstva šíře max. 400 cm 300g/m2</t>
  </si>
  <si>
    <t>100395269</t>
  </si>
  <si>
    <t>7604*1,1</t>
  </si>
  <si>
    <t>464531111</t>
  </si>
  <si>
    <t>Pohoz dna nebo svahů jakékoliv tloušťky z hrubého drceného kameniva, z terénu, frakce 32 - 63 mm</t>
  </si>
  <si>
    <t>-1539357753</t>
  </si>
  <si>
    <t>https://podminky.urs.cz/item/CS_URS_2021_01/464531111</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</si>
  <si>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</si>
  <si>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Poznámka k položce:_x000D_
Zpevnění koruny hráze drcené kamenivo fr. 0/32 mm tl. 0,30 m se zavibrováním jemné frakce  ( ZKH) 3,5m x 1829m x 0,3 m=1920_x000D__x000D_
Zjezd z hráze na obratiště km 2,742 64 š. 4,0 m x délka 37 m, sklon 8% drcené kamenivo fr. 0/32 mm tl.  X 0,30 m se zavibrováním jemné frakce 148X0.3=44_x000D__x000D_
Zpevnění výjezdu a sjezdu z hráze drcené kamenivo fr. 0/32 mm tl. 0,30 m se zavibrováním jemné frakce ( ZKH) 140m2x0.3m=	m3	42_x000D__x000D_
"viz. Příl č.2, Příl č.7		_x000D__x000D_
"Celkem:2006m3</t>
  </si>
  <si>
    <t>2006</t>
  </si>
  <si>
    <t>Trubní vedení</t>
  </si>
  <si>
    <t>822442112</t>
  </si>
  <si>
    <t>Montáž potrubí z trub železobetonových typu ŽB v otevřeném výkopu ve sklonu do 20 % těsněných pryžovými kroužky DN 600</t>
  </si>
  <si>
    <t>m</t>
  </si>
  <si>
    <t>1441381128</t>
  </si>
  <si>
    <t>https://podminky.urs.cz/item/CS_URS_2021_01/822442112</t>
  </si>
  <si>
    <t>Poznámka k položce:_x000D_
Poznámka k položke:_x000D_
_x000D_
"viz. Příl. Č.9		_x000D_
"Celkem:		18</t>
  </si>
  <si>
    <t>59222001</t>
  </si>
  <si>
    <t>trouby pro splaškové odpadní vody železobetonové trouby hrdlové přímé s integrovaným těsněním</t>
  </si>
  <si>
    <t>-858072792</t>
  </si>
  <si>
    <t>871355221</t>
  </si>
  <si>
    <t>Montáž potrubí z kanalizačních trub z plastů z tvrdého PVC těsněných gumovým kroužkem v otevřeném výkopu ve sklonu do 20 % DN 200</t>
  </si>
  <si>
    <t>751787880</t>
  </si>
  <si>
    <t>https://podminky.urs.cz/item/CS_URS_2021_01/871355221</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</si>
  <si>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</si>
  <si>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Poznámka k položce:_x000D_
Poznámka k položke:_x000D_
 kontrolní nevelační značka 0.5x10 m		_x000D_
"viz. Příl. Č.12		_x000D_
"Celkem:		5</t>
  </si>
  <si>
    <t>871375221</t>
  </si>
  <si>
    <t>Montáž kanalizačního potrubí z plastů z tvrdého PVC těsněných gumovým kroužkem v otevřeném výkopu ve sklonu do 20 % DN 315</t>
  </si>
  <si>
    <t>73498925</t>
  </si>
  <si>
    <t>https://podminky.urs.cz/item/CS_URS_2021_01/871375221</t>
  </si>
  <si>
    <t>Poznámka k položce:_x000D_
Poznámka k položke:_x000D_
 kontrolní nevelační značka 0.45x10 m		_x000D_
"viz. Příl. Č.12		_x000D_
"Celkem:		4,5</t>
  </si>
  <si>
    <t>899401113</t>
  </si>
  <si>
    <t>Osazení poklopů litinových hydrantových, kontrolní nivelční značka litinový poklop - hydrantový 360x260x313 mm - vodotěsný 10 ks</t>
  </si>
  <si>
    <t>-938422848</t>
  </si>
  <si>
    <t>https://podminky.urs.cz/item/CS_URS_2021_01/899401113</t>
  </si>
  <si>
    <t xml:space="preserve">Poznámka k souboru cen:_x000D_
1. V cenách osazení poklopů jsou započteny i náklady na jejich podezdění. 2. V cenách nejsou započteny náklady na dodání poklopů; tyto se oceňují ve specifikaci. Ztratné se nestanoví. </t>
  </si>
  <si>
    <t>Poznámka k položce:_x000D_
Poznámka k položke:_x000D_
"viz. Příl. Č.12		_x000D_
"Celkem:		10</t>
  </si>
  <si>
    <t>42291452</t>
  </si>
  <si>
    <t>Dodávka-poklop litinový - hydrantový DN 80</t>
  </si>
  <si>
    <t>3443407</t>
  </si>
  <si>
    <t>Poznámka k položce:_x000D_
Poznámka k položke:_x000D_
Dodávka-poklop litinový - hydrantový DN 80, kontrolní nivelční značka litinový poklop - hydrantový 360x260x313 mm - vodotěsný 10 ks</t>
  </si>
  <si>
    <t>Ostatní konstrukce a práce, bourání</t>
  </si>
  <si>
    <t>935111311</t>
  </si>
  <si>
    <t>Osazení betonového příkopového žlabu s vyplněním a zatřením spár cementovou maltou s ložem tl. 100 mm z kameniva těženého nebo štěrkopísku z betonových příkopových tvárnic šířky přes 800 do 1200 mm</t>
  </si>
  <si>
    <t>296735994</t>
  </si>
  <si>
    <t>https://podminky.urs.cz/item/CS_URS_2021_01/935111311</t>
  </si>
  <si>
    <t>Poznámka k položce:_x000D_
"viz. VV_SO_01_01, Příl. Č.2, č.3</t>
  </si>
  <si>
    <t>1727</t>
  </si>
  <si>
    <t>59227026</t>
  </si>
  <si>
    <t>žlabovka příkopová betonová 500x900x80mm</t>
  </si>
  <si>
    <t>1895361752</t>
  </si>
  <si>
    <t>953961215</t>
  </si>
  <si>
    <t>Kotvy chemické s vyvrtáním otvoru do betonu, železobetonu nebo tvrdého kamene chemická patrona, velikost M 20, hloubka 170 mm</t>
  </si>
  <si>
    <t>30694998</t>
  </si>
  <si>
    <t>https://podminky.urs.cz/item/CS_URS_2021_01/953961215</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</si>
  <si>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náklady na dodání a zasunutí kotevního šroubu do otvoru vyplněného chemickým tmelem nebo patronou a dotažení matice. </t>
  </si>
  <si>
    <t>998</t>
  </si>
  <si>
    <t>Přesun hmot</t>
  </si>
  <si>
    <t>998332011</t>
  </si>
  <si>
    <t>Přesun hmot pro úpravy vodních toků a kanály, hráze rybníků apod. dopravní vzdálenost do 500 m</t>
  </si>
  <si>
    <t>1580757069</t>
  </si>
  <si>
    <t>https://podminky.urs.cz/item/CS_URS_2021_01/998332011</t>
  </si>
  <si>
    <t xml:space="preserve">Poznámka k souboru cen:_x000D_
1. Ceny jsou určeny pro jakoukoliv konstrukčně-materiálovou charakteristiku. </t>
  </si>
  <si>
    <t>998332092</t>
  </si>
  <si>
    <t>Přesun hmot pro úpravy vodních toků a kanály, hráze rybníků apod.  Příplatek k ceně za zvětšený přesun přes vymezenou největší dopravní vzdálenost do 2 000 m</t>
  </si>
  <si>
    <t>-1358569456</t>
  </si>
  <si>
    <t>https://podminky.urs.cz/item/CS_URS_2021_01/998332092</t>
  </si>
  <si>
    <t>PSV</t>
  </si>
  <si>
    <t>Práce a dodávky PSV</t>
  </si>
  <si>
    <t>767</t>
  </si>
  <si>
    <t>Konstrukce zámečnické</t>
  </si>
  <si>
    <t>43</t>
  </si>
  <si>
    <t>895931111R1</t>
  </si>
  <si>
    <t>Nivelační značka pro geodetická měření</t>
  </si>
  <si>
    <t>-276123900</t>
  </si>
  <si>
    <t>Poznámka k položce:_x000D_
Poznámka k položke:_x000D_
Nivelační značka pro geodetická měření, osazení, základní měření		_x000D_
"viz. Příl. Č.12		_x000D_
"Celkem:		10</t>
  </si>
  <si>
    <t>SO-01.02 - Křížení s místní komunikací - přejezd</t>
  </si>
  <si>
    <t>42.11</t>
  </si>
  <si>
    <t xml:space="preserve">    5 - Komunikace pozemní</t>
  </si>
  <si>
    <t xml:space="preserve">    997 - Přesun sutě</t>
  </si>
  <si>
    <t>M - Práce a dodávky M</t>
  </si>
  <si>
    <t xml:space="preserve">    22-M - Montáže technologických zařízení pro dopravní stavby</t>
  </si>
  <si>
    <t>113107223</t>
  </si>
  <si>
    <t>Odstranění podkladů nebo krytů strojně plochy jednotlivě přes 200 m2 s přemístěním hmot na skládku na vzdálenost do 20 m nebo s naložením na dopravní prostředek z kameniva hrubého drceného, o tl. vrstvy přes 200 do 300 mm</t>
  </si>
  <si>
    <t>184168600</t>
  </si>
  <si>
    <t>https://podminky.urs.cz/item/CS_URS_2021_01/113107223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</si>
  <si>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</si>
  <si>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Poznámka k položce:_x000D_
odstranění stávající zpevněné cesty</t>
  </si>
  <si>
    <t>"odečteno ze situace</t>
  </si>
  <si>
    <t>244</t>
  </si>
  <si>
    <t>B1</t>
  </si>
  <si>
    <t>"Celkem: "A1</t>
  </si>
  <si>
    <t>116951201</t>
  </si>
  <si>
    <t>Úprava zemin vápnem nebo směsnými hydraulickými pojivy za účelem zlepšení mechanických vlastností a zpracovatelnosti, bez dodávky materiálu u hrubých terénních úprav, násypů a zásypů</t>
  </si>
  <si>
    <t>871663223</t>
  </si>
  <si>
    <t>https://podminky.urs.cz/item/CS_URS_2021_01/116951201</t>
  </si>
  <si>
    <t xml:space="preserve">Poznámka k souboru cen:_x000D_
1. Ceny jsou určeny pro hrubé terénní úpravy, paty násypů, násypy a zásypy kolem objektů prováděné v úrovni pod aktivní zónou (AZ), tj. v úrovni 0,5 m a nižší pod zemní konstrukční plání. 2. Úprava zemin v aktivní zóně se oceňuje cenami souboru cen 561 0.-1 Zřízení podkladu ze zeminy upravené hydraulickými pojivy katalogu 822-1 Komunikace pozemní a letiště. 3. V cenách nejsou započteny náklady dodání vápna, silničních hydraulických pojiv a cementu; tato dodávka se oceňuje ve specifikaci. Doporučené množství v procentech objemové hmotnosti zhutněné zeminy je 2-3 % vápna, 2-5 % hydraulických pojiv. Předpokládá se objemová hmotnost zeminy 1750 kg/m3. 4. Orientační hmotnost vápna nebo směsných hydraulických pojiv ma 1 m3 upravené zeminy včetně ztratného ve výši 1 %: a) 1 % - 17,7 kg b) 2 % - 35,4 kg c) 3 % - 52,5 kg d) 4 % - 70,7 kg e) 5 % - 88,4 kg 5. Přesné množství pojiva je stanoveno inženýrsko-geologickým průzkumem nebo souborem ověřovacích laboratorních zkoušek v předstihu před zahájením prací (min. 40 dnů). 6. V cenách nejsou započteny náklady na: a) výškovou úpravu pláně (rovnání), tyto se oceňují cenami souboru cen 181 *- . . Úprava pláně, b) zhutnění pláně, tyto se oceňují cenami souboru cen 171 15-2- . . Zhutnění podloží pod násypy. </t>
  </si>
  <si>
    <t>Poznámka k položce:_x000D_
zlepšení vlastností zemin v základové spáře</t>
  </si>
  <si>
    <t>"odměřeno ze situace</t>
  </si>
  <si>
    <t>A2</t>
  </si>
  <si>
    <t>1140*0.3</t>
  </si>
  <si>
    <t>58530170</t>
  </si>
  <si>
    <t>vápno nehašené CL 90-Q pro úpravu zemin standardní</t>
  </si>
  <si>
    <t>-402796460</t>
  </si>
  <si>
    <t>121151115</t>
  </si>
  <si>
    <t>Sejmutí ornice strojně při souvislé ploše přes 100 do 500 m2, tl. vrstvy přes 250 do 300 mm</t>
  </si>
  <si>
    <t>-1871396330</t>
  </si>
  <si>
    <t>https://podminky.urs.cz/item/CS_URS_2021_01/121151115</t>
  </si>
  <si>
    <t>Poznámka k položce:_x000D_
sejmutí ornice mimo těleso ochranné hráze</t>
  </si>
  <si>
    <t>A4</t>
  </si>
  <si>
    <t>1140-244</t>
  </si>
  <si>
    <t>B4</t>
  </si>
  <si>
    <t>"Celkem: "A4</t>
  </si>
  <si>
    <t>171103201</t>
  </si>
  <si>
    <t>Uložení netříděných sypanin do zemních hrází z hornin třídy těžitelnosti I a II, skupiny 1 až 4 pro jakoukoliv šířku koruny přehradních a jiných vodních nádrží se zhutněním do 100 % PS - koef. C s příměsí jílové hlíny do 20 % objemu</t>
  </si>
  <si>
    <t>1865477839</t>
  </si>
  <si>
    <t>https://podminky.urs.cz/item/CS_URS_2021_01/171103201</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</si>
  <si>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 </t>
  </si>
  <si>
    <t>Poznámka k položce:_x000D_
včetně dovozu a natěžení _x000D_
se splněním parametrů stanovených ČSN 73 6133</t>
  </si>
  <si>
    <t>181252305</t>
  </si>
  <si>
    <t>Úprava pláně na stavbách silnic a dálnic strojně na násypech se zhutněním</t>
  </si>
  <si>
    <t>371789904</t>
  </si>
  <si>
    <t>https://podminky.urs.cz/item/CS_URS_2021_01/181252305</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</si>
  <si>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15-2501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</si>
  <si>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"viz. výkaz výměr</t>
  </si>
  <si>
    <t>312+88+97+49+61</t>
  </si>
  <si>
    <t>B6</t>
  </si>
  <si>
    <t>"Celkem: "A6</t>
  </si>
  <si>
    <t>181411123</t>
  </si>
  <si>
    <t>Založení trávníku na půdě předem připravené plochy do 1000 m2 výsevem včetně utažení lučního na svahu přes 1:2 do 1:1</t>
  </si>
  <si>
    <t>-11754230</t>
  </si>
  <si>
    <t>https://podminky.urs.cz/item/CS_URS_2021_01/181411123</t>
  </si>
  <si>
    <t>A7</t>
  </si>
  <si>
    <t>896</t>
  </si>
  <si>
    <t>B7</t>
  </si>
  <si>
    <t>"Celkem: "A7</t>
  </si>
  <si>
    <t>00572474</t>
  </si>
  <si>
    <t>osivo směs travní krajinná-svahová</t>
  </si>
  <si>
    <t>-1233573438</t>
  </si>
  <si>
    <t>Svahování trvalých svahů do projektovaných profilů strojně s potřebným přemístěním výkopku při svahování násypů v jakékoliv hornině</t>
  </si>
  <si>
    <t>1382571335</t>
  </si>
  <si>
    <t>A9</t>
  </si>
  <si>
    <t>B9</t>
  </si>
  <si>
    <t>"Celkem: "A9</t>
  </si>
  <si>
    <t>182351123</t>
  </si>
  <si>
    <t>Rozprostření a urovnání ornice ve svahu sklonu přes 1:5 strojně při souvislé ploše přes 100 do 500 m2, tl. vrstvy do 200 mm</t>
  </si>
  <si>
    <t>134865874</t>
  </si>
  <si>
    <t>https://podminky.urs.cz/item/CS_URS_2021_01/182351123</t>
  </si>
  <si>
    <t>A10</t>
  </si>
  <si>
    <t>B10</t>
  </si>
  <si>
    <t>"Celkem: "A10</t>
  </si>
  <si>
    <t>184802311</t>
  </si>
  <si>
    <t>Chemické odplevelení půdy před založením kultury, trávníku nebo zpevněných ploch  o výměře jednotlivě přes 20 m2 na svahu přes 1:2 do 1:1 postřikem na široko</t>
  </si>
  <si>
    <t>1600777915</t>
  </si>
  <si>
    <t>https://podminky.urs.cz/item/CS_URS_2021_01/184802311</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</si>
  <si>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</si>
  <si>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A11</t>
  </si>
  <si>
    <t>B11</t>
  </si>
  <si>
    <t>"Celkem: "A11</t>
  </si>
  <si>
    <t>185802133</t>
  </si>
  <si>
    <t>Hnojení půdy nebo trávníku  na svahu přes 1:2 do 1:1 umělým hnojivem na široko</t>
  </si>
  <si>
    <t>-888050402</t>
  </si>
  <si>
    <t>https://podminky.urs.cz/item/CS_URS_2021_01/185802133</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</si>
  <si>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</si>
  <si>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25191155</t>
  </si>
  <si>
    <t>hnojivo průmyslové</t>
  </si>
  <si>
    <t>-743841194</t>
  </si>
  <si>
    <t>185803113</t>
  </si>
  <si>
    <t>Ošetření trávníku  jednorázové na svahu přes 1:2 do 1:1</t>
  </si>
  <si>
    <t>1970895613</t>
  </si>
  <si>
    <t>https://podminky.urs.cz/item/CS_URS_2021_01/185803113</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</si>
  <si>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</si>
  <si>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Poznámka k položce:_x000D_
3x pokos se shrabáním a odvozem na skládku, případně dosev nevzešlých míst</t>
  </si>
  <si>
    <t>A14</t>
  </si>
  <si>
    <t>B14</t>
  </si>
  <si>
    <t>"Celkem: "A14</t>
  </si>
  <si>
    <t>Komunikace pozemní</t>
  </si>
  <si>
    <t>564851111</t>
  </si>
  <si>
    <t>Podklad ze štěrkodrti ŠD  s rozprostřením a zhutněním, po zhutnění tl. 150 mm</t>
  </si>
  <si>
    <t>-2008975338</t>
  </si>
  <si>
    <t>https://podminky.urs.cz/item/CS_URS_2021_01/564851111</t>
  </si>
  <si>
    <t>Poznámka k položce:_x000D_
ŠDa</t>
  </si>
  <si>
    <t>262+74+81+39+50</t>
  </si>
  <si>
    <t>B15</t>
  </si>
  <si>
    <t>"Celkem: "A15</t>
  </si>
  <si>
    <t>564861111</t>
  </si>
  <si>
    <t>Podklad ze štěrkodrti ŠD  s rozprostřením a zhutněním, po zhutnění tl. 200 mm</t>
  </si>
  <si>
    <t>1825660245</t>
  </si>
  <si>
    <t>https://podminky.urs.cz/item/CS_URS_2021_01/564861111</t>
  </si>
  <si>
    <t>Poznámka k položce:_x000D_
ŠDb</t>
  </si>
  <si>
    <t>B16</t>
  </si>
  <si>
    <t>"Celkem: "A16</t>
  </si>
  <si>
    <t>569831111</t>
  </si>
  <si>
    <t>Zpevnění krajnic nebo komunikací pro pěší  s rozprostřením a zhutněním, po zhutnění štěrkodrtí tl. 100 mm</t>
  </si>
  <si>
    <t>981270743</t>
  </si>
  <si>
    <t>https://podminky.urs.cz/item/CS_URS_2021_01/569831111</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</si>
  <si>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</si>
  <si>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Poznámka k položce:_x000D_
štěrkodrtí fr. 0/32 mm</t>
  </si>
  <si>
    <t>A17</t>
  </si>
  <si>
    <t>2*19+11+12+8+8</t>
  </si>
  <si>
    <t>B17</t>
  </si>
  <si>
    <t>"Celkem: "A17</t>
  </si>
  <si>
    <t>573451117</t>
  </si>
  <si>
    <t>Dvojitý nátěr DN s posypem kamenivem a se zaválcováním z asfaltu silničního, v množství 3,5 kg/m2</t>
  </si>
  <si>
    <t>-332347110</t>
  </si>
  <si>
    <t>https://podminky.urs.cz/item/CS_URS_2021_01/573451117</t>
  </si>
  <si>
    <t xml:space="preserve">Poznámka k souboru cen:_x000D_
1. Pokud není dvojitý nátěr prováděn v jednom časovém sledu, je považován za 2 jednoduché nátěry. </t>
  </si>
  <si>
    <t>Poznámka k položce:_x000D_
DVOUVRSTVÝ NÁTĚR SIL. ASFALTEM DVA (1.8+1.5 kg/m2) + POSYP KAMENIVEM_x000D_
1. vrstva kamenivo frakce 8-11_x000D_
2. vrstva kamenivo frakce 4-8</t>
  </si>
  <si>
    <t>A18</t>
  </si>
  <si>
    <t>241+68+74+35+45</t>
  </si>
  <si>
    <t>B18</t>
  </si>
  <si>
    <t>"Celkem: "A18</t>
  </si>
  <si>
    <t>574381112</t>
  </si>
  <si>
    <t>Penetrační makadam PM  s rozprostřením kameniva na sucho, s prolitím živicí, s posypem drtí a se zhutněním hrubý (PMH) z kameniva hrubého drceného, po zhutnění tl. 100 mm</t>
  </si>
  <si>
    <t>-1071779570</t>
  </si>
  <si>
    <t>https://podminky.urs.cz/item/CS_URS_2021_01/574381112</t>
  </si>
  <si>
    <t xml:space="preserve">Poznámka k souboru cen:_x000D_
1. Penetrační makadamy větších tlouštěk je nutno provádět ve 2 vrstvách. </t>
  </si>
  <si>
    <t>Poznámka k položce:_x000D_
PMH</t>
  </si>
  <si>
    <t>A19</t>
  </si>
  <si>
    <t>246+69+76+36+46</t>
  </si>
  <si>
    <t>B19</t>
  </si>
  <si>
    <t>"Celkem: "A19</t>
  </si>
  <si>
    <t>912211111</t>
  </si>
  <si>
    <t>Montáž směrového sloupku  plastového s odrazkou prostým uložením bez betonového základu silničního</t>
  </si>
  <si>
    <t>982869457</t>
  </si>
  <si>
    <t>https://podminky.urs.cz/item/CS_URS_2021_01/912211111</t>
  </si>
  <si>
    <t xml:space="preserve">Poznámka k souboru cen:_x000D_
1. V cenách jsou započteny i náklady: a) u cen 912 21-1111 a -1112 na vykopání jamek pro sloupky s odhozením výkopku na hromadu nebo naložením na dopravní prostředek, b) u ceny 912 21-1121 na spojovací materiál, c) u ceny 912 21-1131 na vyvrtání otvoru a lepidlo. 2. V cenách nejsou započteny náklady: a) na dodání sloupku, tyto se oceňují ve specifikaci, b) u ceny 912 21-1131 i na spojovací materiál, který je součástí dodávky sloupku, c) odklizení výkopku, tyto se oceňují cenami části A 01 katalogu 800-1 Zemní práce. </t>
  </si>
  <si>
    <t>Poznámka k položce:_x000D_
červené sloupky - Z11g</t>
  </si>
  <si>
    <t>A20</t>
  </si>
  <si>
    <t>4*2</t>
  </si>
  <si>
    <t>B20</t>
  </si>
  <si>
    <t>"Celkem: "A20</t>
  </si>
  <si>
    <t>40445158</t>
  </si>
  <si>
    <t>sloupek směrový silniční plastový 1,2m</t>
  </si>
  <si>
    <t>-827320131</t>
  </si>
  <si>
    <t>916131213</t>
  </si>
  <si>
    <t>Osazení silničního obrubníku betonového se zřízením lože, s vyplněním a zatřením spár cementovou maltou stojatého s boční opěrou z betonu prostého, do lože z betonu prostého</t>
  </si>
  <si>
    <t>1480271318</t>
  </si>
  <si>
    <t>https://podminky.urs.cz/item/CS_URS_2021_01/916131213</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</si>
  <si>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</si>
  <si>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A22</t>
  </si>
  <si>
    <t>3+3+3+3</t>
  </si>
  <si>
    <t>B22</t>
  </si>
  <si>
    <t>"Celkem: "A22</t>
  </si>
  <si>
    <t>59217029</t>
  </si>
  <si>
    <t>obrubník betonový silniční nájezdový 1000x150x150mm</t>
  </si>
  <si>
    <t>478075928</t>
  </si>
  <si>
    <t>997</t>
  </si>
  <si>
    <t>Přesun sutě</t>
  </si>
  <si>
    <t>997002511</t>
  </si>
  <si>
    <t>Vodorovné přemístění suti a vybouraných hmot  bez naložení, se složením a hrubým urovnáním na vzdálenost do 1 km</t>
  </si>
  <si>
    <t>-1817370189</t>
  </si>
  <si>
    <t>https://podminky.urs.cz/item/CS_URS_2021_01/997002511</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</si>
  <si>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</si>
  <si>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997002519</t>
  </si>
  <si>
    <t>Vodorovné přemístění suti a vybouraných hmot  bez naložení, se složením a hrubým urovnáním Příplatek k ceně za každý další i započatý 1 km přes 1 km</t>
  </si>
  <si>
    <t>1866123690</t>
  </si>
  <si>
    <t>https://podminky.urs.cz/item/CS_URS_2021_01/997002519</t>
  </si>
  <si>
    <t>A25</t>
  </si>
  <si>
    <t>4*107.36</t>
  </si>
  <si>
    <t>B25</t>
  </si>
  <si>
    <t>"Celkem: "A25</t>
  </si>
  <si>
    <t>997002611</t>
  </si>
  <si>
    <t>Nakládání suti a vybouraných hmot na dopravní prostředek  pro vodorovné přemístění</t>
  </si>
  <si>
    <t>-633891468</t>
  </si>
  <si>
    <t>https://podminky.urs.cz/item/CS_URS_2021_01/997002611</t>
  </si>
  <si>
    <t xml:space="preserve">Poznámka k souboru cen:_x000D_
1. Cena platí i pro překládání při lomené dopravě. 2. Cenu nelze použít při dopravě po železnici, po vodě nebo ručně. </t>
  </si>
  <si>
    <t>997221873</t>
  </si>
  <si>
    <t>Poplatek za uložení stavebního odpadu na recyklační skládce (skládkovné) zeminy a kamení zatříděného do Katalogu odpadů pod kódem 17 05 04</t>
  </si>
  <si>
    <t>-781650170</t>
  </si>
  <si>
    <t>https://podminky.urs.cz/item/CS_URS_2021_01/997221873</t>
  </si>
  <si>
    <t xml:space="preserve">Poznámka k souboru cen:_x000D_
1. Ceny uvedené v souboru cen je doporučeno upravit podle aktuálních cen místně příslušné skládky odpadů. 2. Uložení odpadů neuvedených v souboru cen se oceňuje individuálně. </t>
  </si>
  <si>
    <t>A27</t>
  </si>
  <si>
    <t>107.36</t>
  </si>
  <si>
    <t>B27</t>
  </si>
  <si>
    <t>"Celkem: "A27</t>
  </si>
  <si>
    <t>998225111</t>
  </si>
  <si>
    <t>Přesun hmot pro komunikace s krytem z kameniva, monolitickým betonovým nebo živičným  dopravní vzdálenost do 200 m jakékoliv délky objektu</t>
  </si>
  <si>
    <t>-1726913133</t>
  </si>
  <si>
    <t>https://podminky.urs.cz/item/CS_URS_2021_01/998225111</t>
  </si>
  <si>
    <t xml:space="preserve">Poznámka k souboru cen:_x000D_
1. Ceny lze použít i pro plochy letišť s krytem monolitickým betonovým nebo živičným. </t>
  </si>
  <si>
    <t>Práce a dodávky M</t>
  </si>
  <si>
    <t>22-M</t>
  </si>
  <si>
    <t>Montáže technologických zařízení pro dopravní stavby</t>
  </si>
  <si>
    <t>220860205R</t>
  </si>
  <si>
    <t>Montáž parkovištní závory se zapojením, upevněním a přezkoušením</t>
  </si>
  <si>
    <t>-1695692781</t>
  </si>
  <si>
    <t>https://podminky.urs.cz/item/CS_URS_2021_01/220860205R</t>
  </si>
  <si>
    <t xml:space="preserve">Poznámka k souboru cen:_x000D_
1. V ceně 220 86-0080 jsou započteny i náklady na: a) na výkop jámy, b) vybetonování základu, c) zatažení a zapojení ovládacího kabelu, d) připojení napájení, e) zhotovení trubky pro přívod kabelu, f) zhotovení bednícího rámu s fixním upevněním sr., g) usazení a upevnění stojanu závory, h) vyzkoušení. 2. V ceně 220 86-0080 není započten náklad na provedení zemních prací. </t>
  </si>
  <si>
    <t>Poznámka k položce:_x000D_
vč. dodávky metriálu uzamikatelné závory</t>
  </si>
  <si>
    <t>A29</t>
  </si>
  <si>
    <t>B29</t>
  </si>
  <si>
    <t>"Celkem: "A29</t>
  </si>
  <si>
    <t>SO-01.03 - Křížení s místní komunikací - cyklostezka</t>
  </si>
  <si>
    <t>-27654866</t>
  </si>
  <si>
    <t>351</t>
  </si>
  <si>
    <t>113107242</t>
  </si>
  <si>
    <t>Odstranění podkladů nebo krytů strojně plochy jednotlivě přes 200 m2 s přemístěním hmot na skládku na vzdálenost do 20 m nebo s naložením na dopravní prostředek živičných, o tl. vrstvy přes 50 do 100 mm</t>
  </si>
  <si>
    <t>-442314205</t>
  </si>
  <si>
    <t>https://podminky.urs.cz/item/CS_URS_2021_01/113107242</t>
  </si>
  <si>
    <t>B2</t>
  </si>
  <si>
    <t>"Celkem: "A2</t>
  </si>
  <si>
    <t>2142063940</t>
  </si>
  <si>
    <t>A3</t>
  </si>
  <si>
    <t>1330*0.3</t>
  </si>
  <si>
    <t>888898448</t>
  </si>
  <si>
    <t>Sejmutí ornice strojně při souvislé ploše přes 500 m2, tl. vrstvy přes 250 do 300 mm</t>
  </si>
  <si>
    <t>473587783</t>
  </si>
  <si>
    <t>A5</t>
  </si>
  <si>
    <t>1330-351</t>
  </si>
  <si>
    <t>1125322187</t>
  </si>
  <si>
    <t>1250</t>
  </si>
  <si>
    <t>-697394840</t>
  </si>
  <si>
    <t>373+69+55+52+68</t>
  </si>
  <si>
    <t>-1016755440</t>
  </si>
  <si>
    <t>A8</t>
  </si>
  <si>
    <t>979</t>
  </si>
  <si>
    <t>B8</t>
  </si>
  <si>
    <t>"Celkem: "A8</t>
  </si>
  <si>
    <t>242314533</t>
  </si>
  <si>
    <t>340848410</t>
  </si>
  <si>
    <t>160919988</t>
  </si>
  <si>
    <t>1438197827</t>
  </si>
  <si>
    <t>58833458</t>
  </si>
  <si>
    <t>289750160</t>
  </si>
  <si>
    <t>1598962886</t>
  </si>
  <si>
    <t>1846904806</t>
  </si>
  <si>
    <t>564911511</t>
  </si>
  <si>
    <t>Podklad nebo podsyp z R-materiálu s rozprostřením a zhutněním, po zhutnění tl. 50 mm</t>
  </si>
  <si>
    <t>-2125513596</t>
  </si>
  <si>
    <t>https://podminky.urs.cz/item/CS_URS_2021_01/564911511</t>
  </si>
  <si>
    <t>310+56+44+42+56</t>
  </si>
  <si>
    <t>375673251</t>
  </si>
  <si>
    <t>27+26+11+2*9+10</t>
  </si>
  <si>
    <t>573111115</t>
  </si>
  <si>
    <t>Postřik infiltrační PI z asfaltu silničního s posypem kamenivem, v množství 2,50 kg/m2</t>
  </si>
  <si>
    <t>181427217</t>
  </si>
  <si>
    <t>https://podminky.urs.cz/item/CS_URS_2021_01/573111115</t>
  </si>
  <si>
    <t>313+57+44+42+57</t>
  </si>
  <si>
    <t>573211112</t>
  </si>
  <si>
    <t>Postřik spojovací PS bez posypu kamenivem z asfaltu silničního, v množství 0,70 kg/m2</t>
  </si>
  <si>
    <t>-2097289616</t>
  </si>
  <si>
    <t>https://podminky.urs.cz/item/CS_URS_2021_01/573211112</t>
  </si>
  <si>
    <t>307+55+43+41+55</t>
  </si>
  <si>
    <t>577144111</t>
  </si>
  <si>
    <t>Asfaltový beton vrstva obrusná ACO 11 (ABS)  s rozprostřením a se zhutněním z nemodifikovaného asfaltu v pruhu šířky do 3 m tř. I, po zhutnění tl. 50 mm</t>
  </si>
  <si>
    <t>-1500268602</t>
  </si>
  <si>
    <t>https://podminky.urs.cz/item/CS_URS_2021_01/577144111</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</si>
  <si>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</si>
  <si>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A21</t>
  </si>
  <si>
    <t>303+55+43+41+55</t>
  </si>
  <si>
    <t>B21</t>
  </si>
  <si>
    <t>"Celkem: "A21</t>
  </si>
  <si>
    <t>-1041049556</t>
  </si>
  <si>
    <t>1152920760</t>
  </si>
  <si>
    <t>-329251210</t>
  </si>
  <si>
    <t>A24</t>
  </si>
  <si>
    <t>6+4*3</t>
  </si>
  <si>
    <t>B24</t>
  </si>
  <si>
    <t>"Celkem: "A24</t>
  </si>
  <si>
    <t>1377267568</t>
  </si>
  <si>
    <t>-1578701917</t>
  </si>
  <si>
    <t>-1885270050</t>
  </si>
  <si>
    <t>4*231.66</t>
  </si>
  <si>
    <t>1928065095</t>
  </si>
  <si>
    <t>1902224895</t>
  </si>
  <si>
    <t>997221875</t>
  </si>
  <si>
    <t>Poplatek za uložení stavebního odpadu na recyklační skládce (skládkovné) asfaltového bez obsahu dehtu zatříděného do Katalogu odpadů pod kódem 17 03 02</t>
  </si>
  <si>
    <t>-1894396896</t>
  </si>
  <si>
    <t>https://podminky.urs.cz/item/CS_URS_2021_01/997221875</t>
  </si>
  <si>
    <t>A30</t>
  </si>
  <si>
    <t>77.22</t>
  </si>
  <si>
    <t>B30</t>
  </si>
  <si>
    <t>"Celkem: "A30</t>
  </si>
  <si>
    <t>-2140060541</t>
  </si>
  <si>
    <t>-788247696</t>
  </si>
  <si>
    <t>A32</t>
  </si>
  <si>
    <t>B32</t>
  </si>
  <si>
    <t>"Celkem: "A32</t>
  </si>
  <si>
    <t>SO-01.04 - Hrázová propust v km 1,800</t>
  </si>
  <si>
    <t xml:space="preserve">    784 - Dokončovací práce - malby a tapety</t>
  </si>
  <si>
    <t>271532212</t>
  </si>
  <si>
    <t>Podsyp pod základové konstrukce se zhutněním a urovnáním povrchu z kameniva hrubého, frakce 16 - 32 mm</t>
  </si>
  <si>
    <t>-1290258835</t>
  </si>
  <si>
    <t>https://podminky.urs.cz/item/CS_URS_2021_01/271532212</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</si>
  <si>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</si>
  <si>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Poznámka k položce:_x000D_
Poznámka k položke:_x000D_
"viz. SO-01.04 propust v km 1,800 příl. Č.3 -5		_x000D_
"Celkem:		1</t>
  </si>
  <si>
    <t>321321116.1</t>
  </si>
  <si>
    <t>-867831459</t>
  </si>
  <si>
    <t>https://podminky.urs.cz/item/CS_URS_2021_01/321321116.1</t>
  </si>
  <si>
    <t>Poznámka k položce:_x000D_
Poznámka k položke:_x000D_
Výtokový objekt (3.6m2x8m)	-29_x000D_
práh výt.objektu (8.85m2x0.5m)- 4_x000D_
vtoková šachta (3mx3mx0.5m)+(3mx3.18mx0.5)x2+(2mx3.18mx0.5m)x2-20_x000D_
bet.čela propustu (2.1m2x8m)+ (2.1m2x3)-23_x000D_
Objekt před vtokovou šachtou (3mx4.43mx0.5m)+(6.64m2x0.5m)x2	-14_x000D_
"viz. SO-01.04 propust v km 1,800 příl. Č.3 -5		_x000D_
"Celkem:	92m3</t>
  </si>
  <si>
    <t>1414138705</t>
  </si>
  <si>
    <t>Poznámka k položce:_x000D_
Poznámka k položke:_x000D_
propust pod obslužnou komunikaci čelá (2.75mx8m)+(2.4mx8m)+(2.75mx3)+(2.4mx3)+2.1m2x2 	=60_x000D_
vtoková šachta (12mx3.68m)+(8mx3.68m)+(1.2mx2m)=71_x000D_
výtokové čelo hráz (3.8mx8m)+(3.3mx8m)+3.6m2x2=65_x000D_
vtokový objekt do šachty (8.9m2x2)+(5.3m2x2)+3.8m2x2=36_x000D_
výtokový práh (8.5m2x2)+(1.15m2x2)	=19_x000D_
obetonovani potrubí 3.4mx23.5m =80_x000D_
"viz. SO-01.04 propust v km 1,800 příl. Č.3 -5		_x000D_
"Celkem:	350</t>
  </si>
  <si>
    <t>-499267058</t>
  </si>
  <si>
    <t>Poznámka k položce:_x000D_
Poznámka k položke:_x000D_
propust pod obslužnou komunikaci čelá (2.75mx8m)+(2.4mx8m)+(2.75mx3)+(2.4mx3)+2.1m2x2 	=60_x000D_
vtoková šachta (12mx3.68m)+(8mx3.68m)+(1.2mx2m)=71_x000D_
výtokové čelo hráz (3.8mx8m)+(3.3mx8m)+3.6m2x2=65_x000D_
vtokový objekt do šachty (8.9m2x2)+(5.3m2x2)+3.8m2x2	=36_x000D_
výtokový práh (8.5m2x2)+(1.15m2x2)	=19_x000D_
obetonovani potrubí 3.4mx23.5m =80_x000D_
"viz. SO-01.04 propust v km 1,800 příl. Č.3 -5		_x000D_
"Celkem:	350m2</t>
  </si>
  <si>
    <t>753900519</t>
  </si>
  <si>
    <t>Poznámka k položce:_x000D_
Poznámka k položke:_x000D_
Výtokový objekt =1071,21_x000D_
práh výt.objektu =347,5_x000D_
vtoková šachta  = 1302_x000D_
bet.čela propustu = 1073,1_x000D_
Objekt před vtokovou šachtou = 640,2_x000D_
"viz. SO-01.04 propust v km 1,800 příl. Č.10.1 - 10.6 výkresy výztuže		_x000D_
"Celkem:	4,5t</t>
  </si>
  <si>
    <t>451312111</t>
  </si>
  <si>
    <t>Podklad z prostého betonu vodostavebného pod dlažbu V4 – B 20, ve vrstvě tl. přes 100 do 150 mm</t>
  </si>
  <si>
    <t>-1255513402</t>
  </si>
  <si>
    <t>https://podminky.urs.cz/item/CS_URS_2021_01/451312111</t>
  </si>
  <si>
    <t xml:space="preserve">Poznámka k souboru cen:_x000D_
1. Ceny nelze použít pro beton pod dlažbu dna vývaru; tento beton se oceňuje cenami souboru cen 27 . 31- . . Základové pásy z betonu prostého. 2. V cenách jsou započteny i náklady na zvětšení objemu betonu způsobené nerovností podloží. </t>
  </si>
  <si>
    <t>Poznámka k položce:_x000D_
Poznámka k položke:_x000D_
"viz. SO-01.04 propust v km 1,800 výkaz výměr</t>
  </si>
  <si>
    <t>-798067287</t>
  </si>
  <si>
    <t>1591189858</t>
  </si>
  <si>
    <t>464511122</t>
  </si>
  <si>
    <t>Pohoz dna nebo svahů jakékoliv tloušťky z kamene záhozového z terénu, hmotnosti jednotlivých kamenů do 200 kg</t>
  </si>
  <si>
    <t>1649658116</t>
  </si>
  <si>
    <t>https://podminky.urs.cz/item/CS_URS_2021_01/464511122</t>
  </si>
  <si>
    <t>Poznámka k položce:_x000D_
Poznámka k položke:_x000D_
"viz. SO-01.04 propust v km 1,800 příl. Č.3 -5		_x000D_
"Celkem:		4</t>
  </si>
  <si>
    <t>451314111</t>
  </si>
  <si>
    <t>Podklad pod dlažbu z betonu prostého C 20/25 tl přes 200 do 250 mm</t>
  </si>
  <si>
    <t>-1344220455</t>
  </si>
  <si>
    <t>https://podminky.urs.cz/item/CS_URS_2021_01/451314111</t>
  </si>
  <si>
    <t>465513227</t>
  </si>
  <si>
    <t>Dlažba z lomového kamene lomařsky upraveného  na cementovou maltu, s vyspárováním cementovou maltou, tl. kamene 250 mm</t>
  </si>
  <si>
    <t>104666492</t>
  </si>
  <si>
    <t>https://podminky.urs.cz/item/CS_URS_2021_01/465513227</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</si>
  <si>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Lože z kameniva. 3. Plocha se stanoví v m2 rozvinuté lícní plochy dlažby. </t>
  </si>
  <si>
    <t>465513327</t>
  </si>
  <si>
    <t>Dlažba z lomového kamene lomařsky upraveného  na cementovou maltu, s vyspárováním cementovou maltou, tl. kamene 300 mm</t>
  </si>
  <si>
    <t>-620908620</t>
  </si>
  <si>
    <t>https://podminky.urs.cz/item/CS_URS_2021_01/465513327</t>
  </si>
  <si>
    <t>564782111</t>
  </si>
  <si>
    <t>Podklad nebo kryt z vibrovaného štěrku ŠV s rozprostřením, vlhčením a zhutněním, po zhutnění tl. 300 mm</t>
  </si>
  <si>
    <t>952779133</t>
  </si>
  <si>
    <t>https://podminky.urs.cz/item/CS_URS_2021_01/564782111</t>
  </si>
  <si>
    <t>Poznámka k položce:_x000D_
Poznámka k položke:_x000D_
"viz. SO-01.04 propust v km 1,800 příl. Č.9		_x000D_
"Celkem:		270</t>
  </si>
  <si>
    <t>822472111</t>
  </si>
  <si>
    <t>Montáž potrubí z trub železobetonových typu ŽB v otevřeném výkopu ve sklonu do 20 % těsněných pryžovými kroužky DN 800</t>
  </si>
  <si>
    <t>174879932</t>
  </si>
  <si>
    <t>https://podminky.urs.cz/item/CS_URS_2021_01/822472111</t>
  </si>
  <si>
    <t>Poznámka k položce:_x000D_
Poznámka k položke:_x000D_
"viz. SO-01.04 propust v km 1,800 příl. Č.3 -5		_x000D_
"Celkem:		32</t>
  </si>
  <si>
    <t>59222002</t>
  </si>
  <si>
    <t>trouby pro splaškové odpadní vody železobetonové trouby hrdlové přímé s integrovaným těsněním DN800</t>
  </si>
  <si>
    <t>1532722827</t>
  </si>
  <si>
    <t>891472322</t>
  </si>
  <si>
    <t>Montáž kanalizačních šoupátek nebo stavítek DN 800</t>
  </si>
  <si>
    <t>1525191645</t>
  </si>
  <si>
    <t>https://podminky.urs.cz/item/CS_URS_2021_01/891472322</t>
  </si>
  <si>
    <t xml:space="preserve">Poznámka k souboru cen:_x000D_
1. V cenách jsou započteny i náklady na: a) u šoupátek ceny -2122 na vytvoření otvorů ve stropech šachet pro prostup zemních souprav šoupátek, b) u stavítek ceny -2322 chemické kotvy s vyvrtáním otvoru a chemickou patronou, osazení rámů a vodícího zařízení. 2. V cenách nejsou započteny náklady na: a) dodání šoupátek, koncových klapek, zemních souprav, šoupátkových koleček, šoupátkových klíčů, stavítek a vodícího zařízení; tyto náklady se oceňují ve specifikaci, b) osazení šoupátkových poklopů; osazení poklopů se oceňuje příslušnými cenami souboru cen 899 40-11 Osazení poklopů litinových části A 01 tohoto katalogu.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 </t>
  </si>
  <si>
    <t>Poznámka k položce:_x000D_
Poznámka k položke:_x000D_
"viz. SO-01.04 propust v km 1,800 příl. Č.3 -5		_x000D_
"Celkem:		2</t>
  </si>
  <si>
    <t>42225011</t>
  </si>
  <si>
    <t>Dodávka stavidla uzavírací  s ručním kolem s tesností do 0,6bar</t>
  </si>
  <si>
    <t>2057361485</t>
  </si>
  <si>
    <t>899623141</t>
  </si>
  <si>
    <t>Obetonování potrubí nebo zdiva stok betonem prostým v otevřeném výkopu, beton tř. C 12/15</t>
  </si>
  <si>
    <t>1458764791</t>
  </si>
  <si>
    <t>https://podminky.urs.cz/item/CS_URS_2021_01/899623141</t>
  </si>
  <si>
    <t xml:space="preserve">Poznámka k souboru cen:_x000D_
1. Obetonování zdiva stok ve štole se oceňuje cenami souboru cen 359 31-02 Výplň za rubem cihelného zdiva stok části A 03 tohoto katalogu. </t>
  </si>
  <si>
    <t>Poznámka k položce:_x000D_
Poznámka k položke:_x000D_
(0.7mx7mx0.1m)+(1.76mx8mx0.1m)+(1.36m2x23.5m)+(3mx3mx0.1m)+(5.7mx3.2mx0.15m)+(1.3mx8.2mx0.1m)+(2.0m2x7.5m)		_x000D_
"viz. SO-01.04 propust v km 1,800 příl. Č.3 -8		_x000D_
"Celkem:	40</t>
  </si>
  <si>
    <t>919726202</t>
  </si>
  <si>
    <t>Geotextilie tkaná pro vyztužení, separaci nebo filtraci z polypropylenu, podélná pevnost v tahu přes 15 do 50 kN/m</t>
  </si>
  <si>
    <t>-860285445</t>
  </si>
  <si>
    <t>https://podminky.urs.cz/item/CS_URS_2021_01/919726202</t>
  </si>
  <si>
    <t xml:space="preserve">Poznámka k souboru cen:_x000D_
1. V cenách jsou započteny i náklady na položení a dodání geotextilie včetně přesahů. </t>
  </si>
  <si>
    <t>85719253</t>
  </si>
  <si>
    <t>110296420</t>
  </si>
  <si>
    <t>767510111R1</t>
  </si>
  <si>
    <t>Montáž kanálových krytů osazení</t>
  </si>
  <si>
    <t>1209621650</t>
  </si>
  <si>
    <t>https://podminky.urs.cz/item/CS_URS_2021_01/767510111R1</t>
  </si>
  <si>
    <t xml:space="preserve">Poznámka k souboru cen:_x000D_
1. Cenu -0191 lze použít i v případech větších rozměrů než je uvedeno v popisu; množství měrných jednotek otvorů větších rozměrů se v tomto případě určuje v kusech jako projektovaný: a) obvod dělený 160 mm, b) průměr dělený 50 mm. </t>
  </si>
  <si>
    <t>Poznámka k položce:_x000D_
Poznámka k položke:_x000D_
"viz. SO-01.04 propust v km 1,800 příl. Č.3 -8		_x000D_
"Celkem:		2,42</t>
  </si>
  <si>
    <t>552414140R1</t>
  </si>
  <si>
    <t>výrobky kanalizační šachtové poklopy, třída zatížení D400, včetně adaptačního kroužku poklop s rámem, s odvětráním, bez zámku</t>
  </si>
  <si>
    <t>1929834316</t>
  </si>
  <si>
    <t>767835003</t>
  </si>
  <si>
    <t>Montáž žebříků do zdiva s bočnicemi z profilové oceli, z trubek nebo tenkostěnných profilů</t>
  </si>
  <si>
    <t>-678999994</t>
  </si>
  <si>
    <t>https://podminky.urs.cz/item/CS_URS_2021_01/767835003</t>
  </si>
  <si>
    <t>Poznámka k položce:_x000D_
Poznámka k položke:_x000D_
"viz. SO-01.04 propust v km 1,800 příl. Č.3 -8		_x000D_
"Celkem:		2,7</t>
  </si>
  <si>
    <t>63126082</t>
  </si>
  <si>
    <t>žebřík nástěnný kompozitní nástěnný 50x50/400mm</t>
  </si>
  <si>
    <t>-1267460578</t>
  </si>
  <si>
    <t>895931111</t>
  </si>
  <si>
    <t>Vtoková mříž vpusti kanalizační z betonu</t>
  </si>
  <si>
    <t>673835599</t>
  </si>
  <si>
    <t>https://podminky.urs.cz/item/CS_URS_2021_01/895931111</t>
  </si>
  <si>
    <t xml:space="preserve">Poznámka k souboru cen:_x000D_
1. V cenách jsou započteny i náklady na podkladní desku z betonu tř. C 12/15. 2. V cenách nejsou započteny náklady na: a) litinové mříže; osazení mříží se oceňuje cenami souboru cen 899 20- . 1 Osazení mříží litinových včetně rámů a košů na bahno části A 01 tohoto katalogu; dodání mříží se oceňuje ve specifikaci, b) podkladní prstence; tyto se oceňují cenami souboru cen 452 38- . 1 Podkladní a vyrovnávací konstrukce z betonu části A 01 tohoto katalogu. 3. Pro výpočet přesunu hmot se celková hmotnost položky sníží o hmotnost betonu, pokud je beton dodáván přímo na místo zabudování nebo do prostoru technologické manipulace. </t>
  </si>
  <si>
    <t>Poznámka k položce:_x000D_
Poznámka k položke:_x000D_
Vtoková mříž vpusti kanalizační z betonu odečteno z výkresu		_x000D_
"viz. SO-01.04 propust v km 1,800 příl. Č.3 -8		_x000D_
"Celkem:		1</t>
  </si>
  <si>
    <t>Nivelační značka pro geodetická měření, osazení, základní zaměření</t>
  </si>
  <si>
    <t>-1138384311</t>
  </si>
  <si>
    <t>Poznámka k položce:_x000D_
Poznámka k položke:_x000D_
"viz. SO-01.04 propust v km 1,800 příl. Č.3		_x000D_
"Celkem:		2</t>
  </si>
  <si>
    <t>Dodávka a montáž kotvy chemické s vyvrtáním otvoru do betonu, železobetonu nebo tvrdého kamene chemická patrona, velikost M 20, hloubka 17</t>
  </si>
  <si>
    <t>664423977</t>
  </si>
  <si>
    <t>Poznámka k položce:_x000D_
Poznámka k položke:_x000D_
"viz. SO-01.04 propust v km 1,800 příl. Č.3 -8		_x000D_
"Celkem:		2</t>
  </si>
  <si>
    <t>998767101</t>
  </si>
  <si>
    <t>Přesun hmot pro zámečnické konstrukce stanovený z hmotnosti přesunovaného materiálu vodorovná dopravní vzdálenost do 50 m v objektech výšky do 6 m</t>
  </si>
  <si>
    <t>1547454715</t>
  </si>
  <si>
    <t>https://podminky.urs.cz/item/CS_URS_2021_01/998767101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</si>
  <si>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</si>
  <si>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784</t>
  </si>
  <si>
    <t>Dokončovací práce - malby a tapety</t>
  </si>
  <si>
    <t>784411302R1</t>
  </si>
  <si>
    <t>Pačokování betonových konstrukcí jílovým mlékem</t>
  </si>
  <si>
    <t>-1519748399</t>
  </si>
  <si>
    <t>Poznámka k položce:_x000D_
Poznámka k položke:_x000D_
Pačokování betonových konstrukcí jílovým mlékem odečteno z výkresu_x000D_
"viz. SO-01.04 propust v km 1,800 příl. Č.3 -8		_x000D_
"Celkem:		81</t>
  </si>
  <si>
    <t>SO-01.05 - Odpadní koryto</t>
  </si>
  <si>
    <t>-665881753</t>
  </si>
  <si>
    <t>Poznámka k položce:_x000D_
Poznámka k položke:_x000D_
2244m2 x0,3 m, "viz.příl. č. 2, 3-4</t>
  </si>
  <si>
    <t>1151056216</t>
  </si>
  <si>
    <t>Poznámka k položce:_x000D_
Poznámka k položke:_x000D_
 (Výkop (V) koryto *3.9m2 x 75 m, Výkop (V) propust *21.63 m2x6m), "viz.VV_SO_01_05</t>
  </si>
  <si>
    <t>-358712850</t>
  </si>
  <si>
    <t>Poznámka k položce:_x000D_
Poznámka k položke:_x000D_
50+(2245x0.15)</t>
  </si>
  <si>
    <t>-1141068411</t>
  </si>
  <si>
    <t>171201201.1</t>
  </si>
  <si>
    <t>1015480797</t>
  </si>
  <si>
    <t>https://podminky.urs.cz/item/CS_URS_2021_01/171201201.1</t>
  </si>
  <si>
    <t>Vodorovné přemístění přes 9 000 do 10000 m výkopku/sypaniny z horniny třídy těžitelnosti I skupiny 1 až 3</t>
  </si>
  <si>
    <t>-1337929548</t>
  </si>
  <si>
    <t>Poznámka k položce:_x000D_
Poznámka k položke:_x000D_
Uchazeč si v ceně započte náklady na jím preferovanou skládku zemin a skládkových, nehledě na skutečnou vzdálenost skládky od místa nakládky._x000D_
_x000D_
(673+430)-(50+(2245x0.15))		_x000D_
"Celkem:	 716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</si>
  <si>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</si>
  <si>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</si>
  <si>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94524942</t>
  </si>
  <si>
    <t>https://podminky.urs.cz/item/CS_URS_2021_01/162751119</t>
  </si>
  <si>
    <t>1918182091</t>
  </si>
  <si>
    <t>Poznámka k položce:_x000D_
Poznámka k položke:_x000D_
 7.64 m2x6m		_x000D_
"viz.VV_SO_01_05 příl. č. 3-4		_x000D_
"Celkem:	50</t>
  </si>
  <si>
    <t>926416704</t>
  </si>
  <si>
    <t>Poznámka k položce:_x000D_
Poznámka k položke:_x000D_
"viz.VV_SO_01_05 příl. č. 3-4</t>
  </si>
  <si>
    <t>-705931378</t>
  </si>
  <si>
    <t>-379407543</t>
  </si>
  <si>
    <t>Poznámka k položce:_x000D_
Poznámka k položke:_x000D_
19000+34500		_x000D_
"Celkem:		53500</t>
  </si>
  <si>
    <t>-788810410</t>
  </si>
  <si>
    <t>-1112073783</t>
  </si>
  <si>
    <t>Poznámka k položce:_x000D_
Poznámka k položke:_x000D_
Svahování výkopu odpadní koryto ( SV ) 6,15m x 74 m -455_x000D_
Svahování výkopu propustku 3,9 mx6 m-23_x000D_
"viz.VV_SO_01_05 příl. č. 3-4		_x000D_
"Celkem:		480m2</t>
  </si>
  <si>
    <t>273313511</t>
  </si>
  <si>
    <t>Základy z betonu prostého desky z betonu kamenem neprokládaného tř. C 12/15</t>
  </si>
  <si>
    <t>-636223449</t>
  </si>
  <si>
    <t>https://podminky.urs.cz/item/CS_URS_2021_01/273313511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</si>
  <si>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</si>
  <si>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Poznámka k položce:_x000D_
Poznámka k položke:_x000D_
 (1,3x4,7x0,15) x 2 + (0,38 x 6 )=1.8+2,28		_x000D_
"viz.VV_SO_01_05 příl. č. 3-4		_x000D_
"Celkem:	6</t>
  </si>
  <si>
    <t>902935535</t>
  </si>
  <si>
    <t>Poznámka k položce:_x000D_
Poznámka k položke:_x000D_
(2,1x4,5) x 2, "viz.VV_SO_01_05 příl. č. 3-4</t>
  </si>
  <si>
    <t>1795683920</t>
  </si>
  <si>
    <t>Poznámka k položce:_x000D_
Poznámka k položke:_x000D_
(2.75mx4.53x)+(2.4mx4.53m)=23.37 x2=46.7+(2.1m2x4)		_x000D_
"viz.VV_SO_01_05 příl. č. 3-4		_x000D_
"Celkem:	60</t>
  </si>
  <si>
    <t>2080428402</t>
  </si>
  <si>
    <t>-1808191548</t>
  </si>
  <si>
    <t>Poznámka k položce:_x000D_
Poznámka k položke:_x000D_
Vtokové čelo + výtokové čelo 459+459	kg=917_x000D_
"viz.VV_SO_01_05 příl. č. 5		_x000D_
"Celkem:	1t</t>
  </si>
  <si>
    <t>-466431081</t>
  </si>
  <si>
    <t>-1089280836</t>
  </si>
  <si>
    <t>462512270</t>
  </si>
  <si>
    <t>Zához z lomového kamene neupraveného záhozového s proštěrkováním z terénu, hmotnosti jednotlivých kamenů do 200 kg</t>
  </si>
  <si>
    <t>-2026959788</t>
  </si>
  <si>
    <t>https://podminky.urs.cz/item/CS_URS_2021_01/462512270</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</si>
  <si>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</si>
  <si>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Poznámka k položce:_x000D_
Poznámka k položke:_x000D_
0,2 m2 x 70 m		_x000D_
"viz.VV_SO_01_05 příl. č. 3-4		_x000D_
"Celkem:	14</t>
  </si>
  <si>
    <t>463212111</t>
  </si>
  <si>
    <t>Rovnanina z lomového kamene upraveného, tříděného jakékoliv tloušťky rovnaniny s vyklínováním spár a dutin úlomky kamene</t>
  </si>
  <si>
    <t>-1914202002</t>
  </si>
  <si>
    <t>https://podminky.urs.cz/item/CS_URS_2021_01/463212111</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</si>
  <si>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</si>
  <si>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Poznámka k položce:_x000D_
Poznámka k položke:_x000D_
 (0,39 m2 x 4,5 )x 2 + (51m2 x 0,15) + (12m2x0,3)=3.51+7.65+3.6		_x000D_
"viz.VV_SO_01_05 příl. č. 3-4		_x000D_
"Celkem:	15</t>
  </si>
  <si>
    <t>1721874634</t>
  </si>
  <si>
    <t>Poznámka k položce:_x000D_
Poznámka k položke:_x000D_
"viz.VV_SO_01_05 příl. č. 3-4		_x000D_
"Celkem:	8</t>
  </si>
  <si>
    <t>trouby pro splaškové odpadní vody železobetonové trouby hrdlové přímé s integrovaným těsněním DN800 vč. podkladních kocek/ pražců</t>
  </si>
  <si>
    <t>-106553794</t>
  </si>
  <si>
    <t>1871553916</t>
  </si>
  <si>
    <t>2104791959</t>
  </si>
  <si>
    <t>SSO 02 - PB OCHRANNÁ HRÁZ NA ORLOVSKÉ STRUŽCE</t>
  </si>
  <si>
    <t>SO-02.01 - Ochranná zeď</t>
  </si>
  <si>
    <t xml:space="preserve">    23-M - Montáže potrubí</t>
  </si>
  <si>
    <t>-1101818090</t>
  </si>
  <si>
    <t>Poznámka k položce:_x000D_
Poznámka k položke:_x000D_
1770m2 x 0.3m		531_x000D_
"viz. VÝKAZ VÝMĚR SO-02.01		_x000D_
"Celkem:		531</t>
  </si>
  <si>
    <t>-511930112</t>
  </si>
  <si>
    <t>Poznámka k položce:_x000D_
Poznámka k položke:_x000D_
"viz. VÝKAZ VÝMĚR SO-02.01 - kubaturový list		_x000D_
"Celkem:		841</t>
  </si>
  <si>
    <t>131151121</t>
  </si>
  <si>
    <t>Hloubení nezapažených jam a zářezů při překopech inženýrských sítí strojně s urovnáním dna do předepsaného profilu a spádu objemu do 15 m3 v hornině třídy těžitelnosti I skupiny 1 a 2</t>
  </si>
  <si>
    <t>-413390931</t>
  </si>
  <si>
    <t>https://podminky.urs.cz/item/CS_URS_2021_01/131151121</t>
  </si>
  <si>
    <t xml:space="preserve">Poznámka k souboru cen:_x000D_
1. V cenách jsou započteny i náklady na případné přemístění výkopku ve výkopišti a na přehození výkopku na přilehlém terénu na vzdálenost do 3 m od okraje jámy nebo naložení na dopravní prostředek. 2. Ceny jsou určeny pouze pro případy havárií, přeložek nebo běžných oprav inženýrských sítí. 3. Ceny nelze použít v rámci výstavby nových inženýrských sítí. 4. Hloubení zapažených jam hloubky přes 16 m se oceňuje individuálně. </t>
  </si>
  <si>
    <t>Poznámka k položce:_x000D_
Poznámka k položke:_x000D_
Základová patka oplocení 24ks</t>
  </si>
  <si>
    <t>132254204</t>
  </si>
  <si>
    <t>Hloubení zapažených i nezapažených rýh šířky přes 600 do 2 000 mm s urovnáním dna do předepsaného profilu a spádu v hornině tř. 3 přes 100 do 1 000 m3</t>
  </si>
  <si>
    <t>1093284649</t>
  </si>
  <si>
    <t>https://podminky.urs.cz/item/CS_URS_2021_01/132254204</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</si>
  <si>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</si>
  <si>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Poznámka k položce:_x000D_
Poznámka k položke:_x000D_
5mx1.4mx1.8m		49_x000D_
"viz. VÝKAZ VÝMĚR SO-02.01		_x000D_
"Celkem:		49</t>
  </si>
  <si>
    <t>-1115350517</t>
  </si>
  <si>
    <t>Poznámka k položce:_x000D_
Poznámka k položke:_x000D_
(55m3+480m3+855m2x0.15)		_x000D_
"Celkem:		664</t>
  </si>
  <si>
    <t>392031559</t>
  </si>
  <si>
    <t>-1335549369</t>
  </si>
  <si>
    <t>Poznámka k položce:_x000D_
Poznámka k položke:_x000D_
"viz. VÝKAZ VÝMĚR SO-02.01 - kubaturový list		_x000D_
"Celkem:		54</t>
  </si>
  <si>
    <t>2021459609</t>
  </si>
  <si>
    <t>162751117R</t>
  </si>
  <si>
    <t>1880452659</t>
  </si>
  <si>
    <t>Poznámka k položce:_x000D_
Uchazeč si v ceně započte náklady na jím preferovanou skládku zemin a skládkovné, nehledě na skutečnou vzdálenost skládky od místa nakládky._x000D__x000D_
_x000D_
(535m3+850m3+50m3)-(55m3+480m3+855m2x0.15)		_x000D__x000D_
"Celkem:		772</t>
  </si>
  <si>
    <t>-954806917</t>
  </si>
  <si>
    <t>Poznámka k položce:_x000D_
Uchazeč si v ceně započte náklady na jím preferovanou skládku zemin a skládkových, nehledě na skutečnou vzdálenost skládky od místa nakládky._x000D_
_x000D_
(535m3+850m3+50m3)-(55m3+480m3+855m2x0.15)		_x000D_
"Celkem:		772</t>
  </si>
  <si>
    <t>-414957732</t>
  </si>
  <si>
    <t>Poznámka k položce:_x000D_
Poznámka k položke:_x000D_
"viz. VÝKAZ VÝMĚR SO-02.01 - kubaturový list		_x000D_
"Celkem:		472</t>
  </si>
  <si>
    <t>-599861854</t>
  </si>
  <si>
    <t>Poznámka k položce:_x000D_
Poznámka k položke:_x000D_
0.6mx130m+1.1mx183m+130mx2.5m	=855_x000D_
"viz. VÝKAZ VÝMĚR SO-02.01		_x000D_
"Celkem:	855m2</t>
  </si>
  <si>
    <t>181411121</t>
  </si>
  <si>
    <t>Založení trávníku na půdě předem připravené plochy do 1000 m2 výsevem včetně utažení lučního v rovině nebo na svahu do 1:5</t>
  </si>
  <si>
    <t>379393033</t>
  </si>
  <si>
    <t>https://podminky.urs.cz/item/CS_URS_2021_01/181411121</t>
  </si>
  <si>
    <t>Poznámka k položce:_x000D_
Poznámka k položke:_x000D_
"viz. VÝKAZ VÝMĚR SO-02.01</t>
  </si>
  <si>
    <t>005724100</t>
  </si>
  <si>
    <t>osivo směs travní parková</t>
  </si>
  <si>
    <t>-1448581223</t>
  </si>
  <si>
    <t>-1725147518</t>
  </si>
  <si>
    <t>Poznámka k položce:_x000D_
Poznámka k položke:_x000D_
130m x 2,5m =325_x000D_
"viz. VÝKAZ VÝMĚR SO-02.01		_x000D_
"Celkem:	325</t>
  </si>
  <si>
    <t>321311115</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</si>
  <si>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25/30</t>
  </si>
  <si>
    <t>-1679381001</t>
  </si>
  <si>
    <t>https://podminky.urs.cz/item/CS_URS_2021_01/321311115</t>
  </si>
  <si>
    <t>Poznámka k položce:_x000D_
Poznámka k položke:_x000D_
62mx0.2mx0.9m	=13_x000D_
"viz. VÝKAZ VÝMĚR SO-02.01		_x000D_
"Celkem:	13m3</t>
  </si>
  <si>
    <t>701775038</t>
  </si>
  <si>
    <t>Poznámka k položce:_x000D_
Poznámka k položke:_x000D_
1,47m2 x 191,5m + 4x0.6m3	=283,9_x000D_
"viz. VÝKAZ VÝMĚR SO-02.01		_x000D_
"Celkem:	283,9m3</t>
  </si>
  <si>
    <t>1747553980</t>
  </si>
  <si>
    <t>Poznámka k položce:_x000D_
Poznámka k položke:_x000D_
191,8m x 5,2 m + 45 x 1,47m2 + 4x4m2=1081_x000D_
"viz. VÝKAZ VÝMĚR SO-02.01		_x000D_
"Celkem:	1081m2</t>
  </si>
  <si>
    <t>1293156632</t>
  </si>
  <si>
    <t>-342550827</t>
  </si>
  <si>
    <t>Poznámka k položce:_x000D_
Poznámka k položke:_x000D_
34x0.2683+0.2681+2x0.3413+0.392+0.2988+0.2775+0.2898+0.2904+0.2679+0.2843+0.3197+0.3221+0.3101+4x0.1 =13,53_x000D_
"viz. VÝKAZ VÝMĚR SO-02.01		_x000D_
"Celkem:	13,53</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</si>
  <si>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</si>
  <si>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</si>
  <si>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746682297</t>
  </si>
  <si>
    <t>https://podminky.urs.cz/item/CS_URS_2021_01/321368211</t>
  </si>
  <si>
    <t>338171123</t>
  </si>
  <si>
    <t>Osazování sloupků a vzpěr plotových ocelových trubkových nebo profilovaných výšky do 2,60 m se zabetonováním (tř. C 25/30) do 0,08 m3 do připravených jamek</t>
  </si>
  <si>
    <t>-1063099929</t>
  </si>
  <si>
    <t>https://podminky.urs.cz/item/CS_URS_2021_01/338171123</t>
  </si>
  <si>
    <t xml:space="preserve">Poznámka k souboru cen:_x000D_
1. Ceny lze použít i pro zalití (zabetonování) vzpěr rohových sloupků. 2. V cenách nejsou započteny náklady na: a) sloupky a vzpěry, toto se oceňuje ve specifikaci, b) vrtání jamek, tyto se oceňují souborem cen 131 1.-13.. - Vrtání jamek pro plotové sloupky tohoto katalogu. 3. Výškou sloupku se rozumí jeho délka před osazením. 4. V cenách 338 17-1115 a -1125 je pevným podkladem myšlena stávající podezdívka nebo podhrabová deska. 5. Montáž pletiva se oceňuje cenami souboru cen 348 17 Osazení oplocení. 6. V cenách osazování do zemního vrutu je započten i štěrk fixující sloupek. </t>
  </si>
  <si>
    <t>55342262</t>
  </si>
  <si>
    <t>sloupek plotový koncový pozinkovaný a komaxitový 2350/48x1,5 mm</t>
  </si>
  <si>
    <t>-776025887</t>
  </si>
  <si>
    <t>55342274</t>
  </si>
  <si>
    <t>vzpěra plotová 38x1,5 mm včetně krytky s uchem, 2500 mm</t>
  </si>
  <si>
    <t>693058264</t>
  </si>
  <si>
    <t>348101210</t>
  </si>
  <si>
    <t>Montáž vrat a vrátek k oplocení na sloupky ocelové, plochy jednotlivě do 2 m2</t>
  </si>
  <si>
    <t>700313880</t>
  </si>
  <si>
    <t>https://podminky.urs.cz/item/CS_URS_2021_01/348101210</t>
  </si>
  <si>
    <t xml:space="preserve">Poznámka k souboru cen:_x000D_
1. V cenách jsou započteny i náklady na montážní materiál. Jedná se o drobný materiál, proto není v kalkulaci jmenovitě uveden. Tento materiál je součásti výrobní režie. 2. V cenách nejsou započteny náklady na dodávku vrat a vrátek; tyto se oceňují ve specifikaci. </t>
  </si>
  <si>
    <t>Poznámka k položce:_x000D_
Poznámka k položke:_x000D_
"viz. SO_02_02 příl. Č.7, výkresy oplocení		_x000D_
"Celkem:		14</t>
  </si>
  <si>
    <t>553423210R1</t>
  </si>
  <si>
    <t xml:space="preserve">branka vchodová kovová  1800 x 1000 mm vč. sloupku </t>
  </si>
  <si>
    <t>-186275547</t>
  </si>
  <si>
    <t>348401130.1</t>
  </si>
  <si>
    <t>Osazení oplocení ze strojového pletiva s napínacími dráty do 15 st. sklonu svahu, výšky přes 1,6 do 2,0 m</t>
  </si>
  <si>
    <t>737507214</t>
  </si>
  <si>
    <t>31327514</t>
  </si>
  <si>
    <t>pletivo drátěné plastifikované se čtvercovými oky, barva zelená rozměr oka   D drátu výška 200 cm</t>
  </si>
  <si>
    <t>426842418</t>
  </si>
  <si>
    <t>15619100</t>
  </si>
  <si>
    <t>drát poplastovaný kruhový napínací 2,5/3,5mm</t>
  </si>
  <si>
    <t>-1138438623</t>
  </si>
  <si>
    <t>934956222R1</t>
  </si>
  <si>
    <t>Protipovodňové mobilní hrazení hliníkové s nosnou a výplňovou konstrukcí s příslušenstvím výšky do 2 m včetně kotvících prvků a patek-dodávka a montáž. Konstrukce osazení bude upraven dle pokynů výrobce hrazení.</t>
  </si>
  <si>
    <t>-579434049</t>
  </si>
  <si>
    <t>Poznámka k položce:_x000D_
Poznámka k položke:_x000D_
4m x 1,7m		7_x000D_
"viz. VÝKAZ VÝMĚR SO-02.01		_x000D_
"Celkem:		7</t>
  </si>
  <si>
    <t>451573111</t>
  </si>
  <si>
    <t>Lože pod potrubí, stoky a drobné objekty v otevřeném výkopu z písku a štěrkopísku do 63 mm</t>
  </si>
  <si>
    <t>96566709</t>
  </si>
  <si>
    <t>https://podminky.urs.cz/item/CS_URS_2021_01/451573111</t>
  </si>
  <si>
    <t xml:space="preserve">Poznámka k souboru cen:_x000D_
1. Ceny -1111 a -1192 lze použít i pro zřízení sběrných vrstev nad drenážními trubkami. 2. V cenách -5111 a -1192 jsou započteny i náklady na prohození výkopku získaného při zemních pracích. </t>
  </si>
  <si>
    <t>313116466</t>
  </si>
  <si>
    <t>Poznámka k položce:_x000D_
Poznámka k položke:_x000D_
191m x 0,6m x 0,1m=12_x000D_
194,75m2x0,2m=39_x000D_
168mx0,5mx0,1m=	8,5_x000D_
"viz. VÝKAZ VÝMĚR SO-02.01		_x000D_
"Celkem:	59,5m3</t>
  </si>
  <si>
    <t>1072156716</t>
  </si>
  <si>
    <t>Poznámka k položce:_x000D_
Poznámka k položke:_x000D_
138,8m x 1m + 137,9m x 2m + 5,3m x  4,6m + 194,65m x 2,38m_x000D_
"viz. VÝKAZ VÝMĚR SO-02.01</t>
  </si>
  <si>
    <t>77935603</t>
  </si>
  <si>
    <t>60</t>
  </si>
  <si>
    <t>462511270</t>
  </si>
  <si>
    <t>Zához z lomového kamene neupraveného záhozového  bez proštěrkování z terénu, hmotnosti jednotlivých kamenů do 200 kg</t>
  </si>
  <si>
    <t>745817965</t>
  </si>
  <si>
    <t>https://podminky.urs.cz/item/CS_URS_2021_01/462511270</t>
  </si>
  <si>
    <t>Poznámka k položce:_x000D_
"viz. VÝKAZ VÝMĚR SO-02.01</t>
  </si>
  <si>
    <t>200</t>
  </si>
  <si>
    <t>61</t>
  </si>
  <si>
    <t>462511270R</t>
  </si>
  <si>
    <t>Zához z lomového kamene bez proštěrkování z terénu hmotnost do 200 kg</t>
  </si>
  <si>
    <t>1561792308</t>
  </si>
  <si>
    <t>Poznámka k položce:_x000D_
s prolitím betonem</t>
  </si>
  <si>
    <t>62</t>
  </si>
  <si>
    <t>462519002</t>
  </si>
  <si>
    <t>Zához z lomového kamene neupraveného záhozového  Příplatek k cenám za urovnání viditelných ploch záhozu z kamene, hmotnosti jednotlivých kamenů do 200 kg</t>
  </si>
  <si>
    <t>-1243819101</t>
  </si>
  <si>
    <t>https://podminky.urs.cz/item/CS_URS_2021_01/462519002</t>
  </si>
  <si>
    <t>293</t>
  </si>
  <si>
    <t>465511327</t>
  </si>
  <si>
    <t>Dlažba z lomového kamene lomařsky upraveného na sucho s vyklínováním kamenem, s vyplněním spár těženým kamenivem, drnem nebo ornicí s osetím, tl. kamene 300 mm</t>
  </si>
  <si>
    <t>138172547</t>
  </si>
  <si>
    <t>https://podminky.urs.cz/item/CS_URS_2021_01/465511327</t>
  </si>
  <si>
    <t>Poznámka k položce:_x000D_
Poznámka k položke:_x000D_
137,9m x 2m + 5,3m x  4,6m_x000D_
"viz. VÝKAZ VÝMĚR SO-02.01</t>
  </si>
  <si>
    <t>Dlažba z lomového kamene lomařsky upraveného na cementovou maltu, s vyspárováním cementovou maltou, tl. kamene 300 mm</t>
  </si>
  <si>
    <t>220312855</t>
  </si>
  <si>
    <t>Poznámka k položce:_x000D_
Poznámka k položke:_x000D_
33,5m x 4,5m + 2 x 22 m2_x000D_
"viz. VÝKAZ VÝMĚR SO-02.01</t>
  </si>
  <si>
    <t>469521231</t>
  </si>
  <si>
    <t>Zpevnění dna nebo svahů drceným kamenivem zrna 63-125 mm, prolévaným cementovou maltou s uzavírací vrstvou tl. do 50 mm z betonu V4 B 20 na povrchu uhlazenou se zhutněním, tl. 300 mm</t>
  </si>
  <si>
    <t>1961758270</t>
  </si>
  <si>
    <t>https://podminky.urs.cz/item/CS_URS_2021_01/469521231</t>
  </si>
  <si>
    <t xml:space="preserve">Poznámka k souboru cen:_x000D_
1. Ceny jsou určeny pro zpevnění na plochách o sklonu do 1:1. 2. V cenách jsou započteny i náklady na pomocné konstrukce, obdobné bednění pro dodržení tvaru bloků. 3. Plocha se stanoví v m2 rozvinuté lícní plochy zpevnění. </t>
  </si>
  <si>
    <t>Poznámka k položce:_x000D_
Poznámka k položke:_x000D_
138,8m x 1m _x000D_
"viz. VÝKAZ VÝMĚR SO-02.01</t>
  </si>
  <si>
    <t>174151101</t>
  </si>
  <si>
    <t>Zásyp sypaninou z jakékoliv horniny strojně s uložením výkopku ve vrstvách se zhutněním jam, šachet, rýh nebo kolem objektů v těchto vykopávkách</t>
  </si>
  <si>
    <t>372307322</t>
  </si>
  <si>
    <t>https://podminky.urs.cz/item/CS_URS_2021_01/174151101</t>
  </si>
  <si>
    <t>583312020r2</t>
  </si>
  <si>
    <t>zemina vhodná k těsnení, včetně dovozu a natěžení</t>
  </si>
  <si>
    <t>-900697124</t>
  </si>
  <si>
    <t>871353121</t>
  </si>
  <si>
    <t>-1028003850</t>
  </si>
  <si>
    <t>https://podminky.urs.cz/item/CS_URS_2021_01/871353121</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</si>
  <si>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</si>
  <si>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28611169</t>
  </si>
  <si>
    <t>trubka kanalizační plastová PVC DN200, SN8</t>
  </si>
  <si>
    <t>-252304294</t>
  </si>
  <si>
    <t>891355321</t>
  </si>
  <si>
    <t>Montáž vodovodních armatur na potrubí koncových klapek přírubových DN 200</t>
  </si>
  <si>
    <t>-747558602</t>
  </si>
  <si>
    <t>https://podminky.urs.cz/item/CS_URS_2021_01/891355321</t>
  </si>
  <si>
    <t xml:space="preserve">Poznámka k souboru cen:_x000D_
1. V cenách jsou započteny i náklady: a) u šoupátek ceny -1112 na vytvoření otvorů ve stropech šachet pro prostup zemních souprav šoupátek, b)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t>
  </si>
  <si>
    <t>44</t>
  </si>
  <si>
    <t>42283021</t>
  </si>
  <si>
    <t>Klapkový uzávěr vodovodní samouzavírací  DN 200  s tesností do 0,6bar, Jednosměrná armatura, chrání a automaticky brání nežádoucímu vniknutí vody,  předmětů a živočichů do potrubí.</t>
  </si>
  <si>
    <t>-1326542267</t>
  </si>
  <si>
    <t>45</t>
  </si>
  <si>
    <t>871365811</t>
  </si>
  <si>
    <t>Demontáž potrubí včetně všech souvisejících konstrukcí, vč. likvidace odpadu</t>
  </si>
  <si>
    <t>244798468</t>
  </si>
  <si>
    <t>https://podminky.urs.cz/item/CS_URS_2021_01/871365811</t>
  </si>
  <si>
    <t xml:space="preserve">Poznámka k souboru cen:_x000D_
1. Ceny jsou určeny pro bourání vodovodního a kanalizačního potrubí. 2. V cenách jsou započteny náklady na bourání potrubí včetně tvarovek. </t>
  </si>
  <si>
    <t>46</t>
  </si>
  <si>
    <t>931994105</t>
  </si>
  <si>
    <t>Těsnění spáry betonové konstrukce pásy, profily, tmely  těsnicím pásem vnitřním, spáry pracovní. pás šířky min.190mm</t>
  </si>
  <si>
    <t>-137366415</t>
  </si>
  <si>
    <t>https://podminky.urs.cz/item/CS_URS_2021_01/931994105</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</si>
  <si>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</si>
  <si>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47</t>
  </si>
  <si>
    <t>931994141</t>
  </si>
  <si>
    <t>Těsnění spáry betonové konstrukce pásy, profily, tmely  tmelem polyuretanovým spáry pracovní do 1,5 cm2</t>
  </si>
  <si>
    <t>-1829648132</t>
  </si>
  <si>
    <t>https://podminky.urs.cz/item/CS_URS_2021_01/931994141</t>
  </si>
  <si>
    <t>48</t>
  </si>
  <si>
    <t>931994141r1</t>
  </si>
  <si>
    <t>491403415</t>
  </si>
  <si>
    <t>49</t>
  </si>
  <si>
    <t>931992111r1</t>
  </si>
  <si>
    <t>Výplň dilatačních spár z polystyrenu  pěnového, tloušťky 10 mm</t>
  </si>
  <si>
    <t>1942828765</t>
  </si>
  <si>
    <t>Poznámka k položce:_x000D_
Poznámka k položke:_x000D_
45x1.5m2_x000D_
"viz. VÝKAZ VÝMĚR SO-02.01</t>
  </si>
  <si>
    <t>50</t>
  </si>
  <si>
    <t>931996112R1</t>
  </si>
  <si>
    <t>Přesunutí konstrukce altánku, zhotovitel posoudí způsob přesunutí dle aktuálního stavu altánku, do ceny jsou zahrnuty veškeré náklady na související</t>
  </si>
  <si>
    <t>kpl</t>
  </si>
  <si>
    <t>110514076</t>
  </si>
  <si>
    <t>51</t>
  </si>
  <si>
    <t>931996112R2</t>
  </si>
  <si>
    <t>Přesunutí konstrukce kůlny, zhotovitel posoudí způsob přesunutí dle aktuálního stavu altánku, do ceny jsou zahrnuty veškeré náklady na související</t>
  </si>
  <si>
    <t>1525563303</t>
  </si>
  <si>
    <t>52</t>
  </si>
  <si>
    <t>935112211</t>
  </si>
  <si>
    <t>Osazení betonového příkopového žlabu s vyplněním a zatřením spár cementovou maltou s ložem tl. 100 mm z betonu prostého z betonových příkopových tvárnic šířky přes 500 do 800 mm</t>
  </si>
  <si>
    <t>1313861477</t>
  </si>
  <si>
    <t>https://podminky.urs.cz/item/CS_URS_2021_01/935112211</t>
  </si>
  <si>
    <t>170</t>
  </si>
  <si>
    <t>53</t>
  </si>
  <si>
    <t>59227029</t>
  </si>
  <si>
    <t>žlabovka příkopová betonová 500x680x60mm</t>
  </si>
  <si>
    <t>2040852335</t>
  </si>
  <si>
    <t>54</t>
  </si>
  <si>
    <t>966002810R1</t>
  </si>
  <si>
    <t>Bourání plotů výšky do 250 cm, s uložením hmot na skládku na vzdálenost do 20 m nebo s uložením na dopravní prostředek tyčkových, laťkových, prkenných, z drátěného pletiva nebo z plechu, vč. likvidace odpadu dle platné legislativy</t>
  </si>
  <si>
    <t>-1000889299</t>
  </si>
  <si>
    <t>55</t>
  </si>
  <si>
    <t>966003812R</t>
  </si>
  <si>
    <t>Rozebrání oplocení se sloupky osové vzdálenosti do 4,00 m, výšky do 2,50 m, osazených do hloubky 1,00 m , vč. likvidace odpadu dle platné legislativy</t>
  </si>
  <si>
    <t>1590909386</t>
  </si>
  <si>
    <t>56</t>
  </si>
  <si>
    <t>998321011</t>
  </si>
  <si>
    <t>Přesun hmot pro objekty hráze přehradní zemní a kamenité  dopravní vzdálenost do 500 m</t>
  </si>
  <si>
    <t>-687638651</t>
  </si>
  <si>
    <t>https://podminky.urs.cz/item/CS_URS_2021_01/998321011</t>
  </si>
  <si>
    <t>57</t>
  </si>
  <si>
    <t>998321092</t>
  </si>
  <si>
    <t>Přesun hmot pro objekty hráze přehradní zemní a kamenité  Příplatek k ceně za zvětšený přesun přes vymezenou největší dopravní vzdálenost do 2 000 m</t>
  </si>
  <si>
    <t>-1318018271</t>
  </si>
  <si>
    <t>https://podminky.urs.cz/item/CS_URS_2021_01/998321092</t>
  </si>
  <si>
    <t>23-M</t>
  </si>
  <si>
    <t>Montáže potrubí</t>
  </si>
  <si>
    <t>58</t>
  </si>
  <si>
    <t>230011140</t>
  </si>
  <si>
    <t>Montáž potrubí z trub ocelových hladkých tř. 11 až 13 D 406 mm, tl 8,0mm</t>
  </si>
  <si>
    <t>64</t>
  </si>
  <si>
    <t>1568438802</t>
  </si>
  <si>
    <t>https://podminky.urs.cz/item/CS_URS_2021_01/230011140</t>
  </si>
  <si>
    <t>59</t>
  </si>
  <si>
    <t>142359190R1</t>
  </si>
  <si>
    <t>trubky ocelové bezešvé hladké kruhové vnějšího průměru nad 133 mm ve výrobních délkách s vnějším i vnitřním povrchem okujeným, bez ochrany povrchu ČSN 41 1353.1</t>
  </si>
  <si>
    <t>128</t>
  </si>
  <si>
    <t>-1813872760</t>
  </si>
  <si>
    <t>SO-02.02 - Ochranná hráz</t>
  </si>
  <si>
    <t>923878088</t>
  </si>
  <si>
    <t>Poznámka k položce:_x000D_
Poznámka k položke:_x000D_
"viz. SO_02_02 kubatúrový list</t>
  </si>
  <si>
    <t>-2062605086</t>
  </si>
  <si>
    <t>Poznámka k položce:_x000D_
Poznámka k položke:_x000D_
Výkop hráz - kubatúrový hárek=14726_x000D_
Hrázová propust DN200 KM 0.550 00 hráze (4.15mx26m)+ (14m2x2m)=135_x000D_
Trubní propustek odvodňovacího žlabu pod komunikací DN800 v km 0.676 hráze -  (*12m2x39.6)+(*4.3m2x7.4)+(*2m2x6m)=519_x000D_
Propustek v km 0,850 36 hráze, DN600  - (*4m2x13.9m)+(*4m2x5m)	=78_x000D_
betonové základy oplocení (0,45x0,45x0,8 m)+(0,25x0,25x0,8 m)+(0,35x0,35x0,5 m)=	20_x000D_
"viz. SO_02_02 kubatúrový list, Příl. 7, 9, 10, 11		_x000D_
"Celkem:	15478m3</t>
  </si>
  <si>
    <t>127751101</t>
  </si>
  <si>
    <t>Vykopávky pod vodou strojně na hloubku do 5 m pod projektem stanovenou hladinou vody v horninách tř.1 až 4, průměrné tloušťky projektované vrstvy do 0,50 m do 1 000 m3</t>
  </si>
  <si>
    <t>659143361</t>
  </si>
  <si>
    <t>https://podminky.urs.cz/item/CS_URS_2021_01/127751101</t>
  </si>
  <si>
    <t xml:space="preserve">Poznámka k souboru cen:_x000D_
1. Ceny nelze použít pro: a) vykopávky zářezů pod vodou, b) vykopávky v zemnících pod vodou, c) hloubení rýh pod vodou, d) hloubení jam a šachet pod vodou; toto hloubení se oceňuje individuálně, 2. Pro volbu cen podle množství je rozhodující součet množství vykopávek pod vodou na jednom objektu ve všech třídách a skupinách hornin při jakékoliv tloušťce vykopávky. O volbě cen podle tloušťky projektované vrstvy vykopávky pod vodou rozhoduje její průměrná tloušťka; tato průměrná tloušťka se určí odděleně pro každou vykopávku, omezenou svislou obrysovou čarou v půdorysu jako podíl objemu vykopávky a její půdorysné plochy. 3. V cenách jsou započteny i náklady na svislé přemístěním výkopku nad hladinu a odhození výkopku do vzdálenosti 5 m nebo naložení na dopravní prostředek. </t>
  </si>
  <si>
    <t>Poznámka k položce:_x000D_
Poznámka k položke:_x000D_
"viz. SO_02_02		_x000D_
"Celkem:		510</t>
  </si>
  <si>
    <t>339207902</t>
  </si>
  <si>
    <t>Poznámka k položce:_x000D_
Poznámka k položke:_x000D_
Základová patka oplocení 284ks</t>
  </si>
  <si>
    <t>151201201</t>
  </si>
  <si>
    <t>Zřízení pažení stěn výkopu bez rozepření nebo vzepření zátažné, hloubky do 4 m</t>
  </si>
  <si>
    <t>660530231</t>
  </si>
  <si>
    <t>https://podminky.urs.cz/item/CS_URS_2021_01/151201201</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</si>
  <si>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</si>
  <si>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Poznámka k položce:_x000D_
Poznámka k položke:_x000D_
Hrázová propust DN200 KM 0.550 00 hráze 4.8x2m		_x000D_
"viz. SO_02_02 příl. Č.9		_x000D_
"Celkem:		10</t>
  </si>
  <si>
    <t>151201211</t>
  </si>
  <si>
    <t>Odstranění pažení stěn výkopu s uložením pažin na vzdálenost do 3 m od okraje výkopu zátažné, hloubky do 4 m</t>
  </si>
  <si>
    <t>-1377023958</t>
  </si>
  <si>
    <t>https://podminky.urs.cz/item/CS_URS_2021_01/151201211</t>
  </si>
  <si>
    <t>155131312</t>
  </si>
  <si>
    <t>Zřízení protierozního zpevnění svahů geomříží nebo georohoží včetně plošného kotvení ocelovými skobami, ve sklonu přes 1:2 do 1:1</t>
  </si>
  <si>
    <t>-1665713755</t>
  </si>
  <si>
    <t>https://podminky.urs.cz/item/CS_URS_2021_01/155131312</t>
  </si>
  <si>
    <t xml:space="preserve">Poznámka k souboru cen:_x000D_
1. V cenách jsou započteny i náklady na ukotvení horního okraje geomříže nebo georohože do mělké rýhy ocelovými skobami, na zřízení rýhy i její zasypání, na instalaci geomříže nebo georohože včetně přesahů a na plošné kotvení ocelovými skobami z betonářské oceli. 2. V cenách nejsou započteny náklady na dodávku geomříží nebo georohoží, která se oceňuje ve specifikaci. Ztratné včetně přesahů a kotvení krajů lze stanovit ve výši 15 až 20 %. </t>
  </si>
  <si>
    <t>693310530</t>
  </si>
  <si>
    <t>georohož protierozní</t>
  </si>
  <si>
    <t>-1517059913</t>
  </si>
  <si>
    <t>Poznámka k položce:_x000D_
protierozní georohož / síť 400 g/m2</t>
  </si>
  <si>
    <t>ztratné 15%</t>
  </si>
  <si>
    <t>8562*1,15</t>
  </si>
  <si>
    <t>1604639181</t>
  </si>
  <si>
    <t>325319248</t>
  </si>
  <si>
    <t>Poznámka k položce:_x000D_
zemina vhodná do hrází - nedostatek; využití vhodné zeminy z výkopů_x000D_
28708+3751-6121=26338_x000D_
množství po přehutnění</t>
  </si>
  <si>
    <t>26338</t>
  </si>
  <si>
    <t>-1132474097</t>
  </si>
  <si>
    <t>(9585+15478+510+15)*2</t>
  </si>
  <si>
    <t>54927396</t>
  </si>
  <si>
    <t>9585+15478+510+15</t>
  </si>
  <si>
    <t>-1533963578</t>
  </si>
  <si>
    <t xml:space="preserve">Poznámka k položce:_x000D_
Uchazeč si v ceně započte náklady na jím preferovanou skládku zemin, nehledě na skutečnou vzdálenost skládky od místa nakládky._x000D__x000D_
_x000D_
</t>
  </si>
  <si>
    <t>(9582+15478+510)-(8708+3852+1701+38406*0,15)</t>
  </si>
  <si>
    <t>-2072690915</t>
  </si>
  <si>
    <t>171201221</t>
  </si>
  <si>
    <t>Poplatek za uložení stavebního odpadu na skládce (skládkovné) zeminy a kamení zatříděného do Katalogu odpadů pod kódem 17 05 04</t>
  </si>
  <si>
    <t>1352442573</t>
  </si>
  <si>
    <t>https://podminky.urs.cz/item/CS_URS_2021_01/171201221</t>
  </si>
  <si>
    <t>Poznámka k položce:_x000D_
uložení zemin na trvalou skládku_x000D_
koef. 1,8</t>
  </si>
  <si>
    <t>5548*1,8</t>
  </si>
  <si>
    <t>-239180899</t>
  </si>
  <si>
    <t>Poznámka k položce:_x000D_
Poznámka k položke:_x000D_
"viz. SO_02_02 kubatúrový list		_x000D_
"Celkem:		3800</t>
  </si>
  <si>
    <t>-1635858594</t>
  </si>
  <si>
    <t>Poznámka k položce:_x000D_
Poznámka k položke:_x000D_
Ochranná hráz - kubatúrový list=1117_x000D_
Hrázová propust DN200 KM 0.550 00 hráze - (1.5mx1.5mx2m)+(0.6mx0.6mx26m)=121_x000D_
Trubní propustek odvodňovacího žlabu pod komunikací DN800 v km 0.676  - (2.1m2x39.6m)+(2.7m2x6.4m)+(1.3m2x6m)=411_x000D_
Propustek v km 0,850 36 hráze, DN600 - (*4m2x13.9m)+(*4m2x5m) - 26=52_x000D_
"viz. SO_02_02 kubatúrový list, Příl. 7, 9, 10, 11, 12		_x000D_
"Celkem:	1701</t>
  </si>
  <si>
    <t>-1215585949</t>
  </si>
  <si>
    <t>Poznámka k položce:_x000D_
Poznámka k položke:_x000D_
"viz. SO_02_02 kubatúrový list		_x000D_
"Celkem:		16406</t>
  </si>
  <si>
    <t>-56411789</t>
  </si>
  <si>
    <t>-873381414</t>
  </si>
  <si>
    <t>Poznámka k položce:_x000D_
Poznámka k položke:_x000D_
"viz. SO_02_02 kubatúrový list		_x000D_
"Celkem:		7000</t>
  </si>
  <si>
    <t>1088379406</t>
  </si>
  <si>
    <t>-710683396</t>
  </si>
  <si>
    <t>Poznámka k položce:_x000D_
Poznámka k položke:_x000D_
tl. 150 mm_x000D_
"viz. SO_02_02 kubatúrový list</t>
  </si>
  <si>
    <t xml:space="preserve">16406+7042 </t>
  </si>
  <si>
    <t>935122309</t>
  </si>
  <si>
    <t>Poznámka k položce:_x000D_
Poznámka k položke:_x000D_
"viz. SO_02_02 kubatúrový list		_x000D_
"Celkem:		22000</t>
  </si>
  <si>
    <t>-421217235</t>
  </si>
  <si>
    <t>Poznámka k položce:_x000D_
Poznámka k položke:_x000D_
"viz. SO_02_02 kubatúrový list		_x000D_
"Celkem:		6088</t>
  </si>
  <si>
    <t>1793674025</t>
  </si>
  <si>
    <t>Poznámka k položce:_x000D_
Poznámka k položke:_x000D_
Ochranná hráz - kubatúrový list=12645_x000D_
hrázová propust DN200 KM 0.550 00 hráze - 5.2 mx32 m=166_x000D_
Trubní propustek odvodňovacího žlabu pod komunikací DN800 v km 0.676 - 6,8 mx39,7 m=	270_x000D_
Propustek v km 0,850 36 hráze, DN600 - 3.6mx14.78m=53_x000D_
"viz. SO_02_02 kubatúrový list, Příl. 7, 9, 10, 11, 12		_x000D_
"Celkem:	13134m2</t>
  </si>
  <si>
    <t>1335096316</t>
  </si>
  <si>
    <t>Poznámka k položce:_x000D_
Poznámka k položke:_x000D_
"viz. SO_02_02 kubatúrový list		_x000D_
"Celkem:		14000</t>
  </si>
  <si>
    <t>Tenká těsnící podzemní stěna s jílocementovou výplní tloušťky do 200 mm, hloubky stěny od 0 do 10 m, vč. vodících zídek,výplňového materiálu vč. souvisejících prací
(3950 m2) x 0,2m = 790m3</t>
  </si>
  <si>
    <t>-1071794793</t>
  </si>
  <si>
    <t>Poznámka k položce:_x000D_
Poznámka k položke:_x000D_
		_x000D_
"viz. SO_02_02, Příl. Č. 2 podélný profil		_x000D_
"Celkem:		3950</t>
  </si>
  <si>
    <t>321321115</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</si>
  <si>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25/30</t>
  </si>
  <si>
    <t>-647775104</t>
  </si>
  <si>
    <t>https://podminky.urs.cz/item/CS_URS_2021_01/321321115</t>
  </si>
  <si>
    <t>Poznámka k položce:_x000D_
Poznámka k položke:_x000D_
Hrázová propust DN200 KM 0.550 00 hráze - výustní objekt (0.44mx1.65mx1.4m)+2x(1.7m2x0.3m)+(1.2mx1.4mx0.3m)		_x000D_
"viz. SO_02_02 příl. Č.9		_x000D_
"Celkem:		3</t>
  </si>
  <si>
    <t>1596270970</t>
  </si>
  <si>
    <t>Poznámka k položce:_x000D_
Poznámka k položke:_x000D_
Trubní propustek odvodňovacího žlabu pod komunikací DN800 v km 0.676 hráze  - čelo propustku (*2.44m2x6.4m)+(*1.94m2x6m)=27_x000D_
Propustek v km 0,850 36 hráze, DN600 - (*2.1 m2x4,3)-0,288m3=8_x000D_
Propustek v km 0,984 38 - 0,999 70 hráze, DN600 - (*2.1m2x4.1m)+(*2.1m2x3.5m)=16_x000D_
Kontrolní nivelačná značka celkem 5 ks 1.15 x5=5,75_x000D_
"viz. SO_02_02 příl. Č.9-14		_x000D_
"Celkem:	60</t>
  </si>
  <si>
    <t>-1156089326</t>
  </si>
  <si>
    <t>Poznámka k položce:_x000D_
Poznámka k položke:_x000D_
Hrázová propust DN200 KM 0.550 00 hráze - výustní objekt (*5.5m2x2)+(1.4mx1.18m)+(1.7mx2m)+(0.8mx0.66m)+(1.2mx26.4m)=50_x000D_
Trubní propustek odvodňovacího žlabu pod komunikací DN800 v km 0.676 hráze  - čelo propustku (*3.2mx6.4mň+(*2.86mx6.4m)+(*2.44m2x2)+(2.5mx6m)+(2.19mx6m)+(*1.94m2x2)+2x(*1.42m2x39.7m)	=185_x000D_
Propustek v km 0,850 36 hráze, DN600  -   (2.75mx4.1m)+(2.4mx4.1m)+(*2.1m2x2)+(2.2mx13.9)=55_x000D_
Propustek v km 0,984 38 - 0,999 70 hráze, DN600 -(2.7mx4.1m)+(2.4mx4.1m)+(*2.1m2x2)+(2.7mx3.5m)+(2.4mx3.5m)+(*2.1m2x2)+(2mx14.8m)	16_x000D_
Kontrolní nivelačná značka celkem 5 ks 1.15 x5= 78_x000D_
"viz. SO_02_02 příl. Č.9-14		_x000D_
"Celkem:	400</t>
  </si>
  <si>
    <t>761029380</t>
  </si>
  <si>
    <t>Poznámka k položce:_x000D_
Poznámka k položke:_x000D_
"viz. SO_02_02 příl. Č.9-14		_x000D_
"Celkem:		400</t>
  </si>
  <si>
    <t>689855618</t>
  </si>
  <si>
    <t>Poznámka k položce:_x000D_
Poznámka k položke:_x000D_
Trubní propustek odvodňovacího žlabu pod komunikací DN800 v km 0.676 hráze  - čelá propustku 544+731	kg=1274_x000D_
Propustek v km 0,850 36 hráze, DN600=437_x000D_
Propustek v km 0,984 38 - 0,999 70 hráze, DN600 - čelá propustku 383+437=820_x000D_
"viz. SO_02_02 příl. Č.17 výkresy výztuže		_x000D_
"Celkem:	2531kg</t>
  </si>
  <si>
    <t>257286174</t>
  </si>
  <si>
    <t>Poznámka k položce:_x000D_
Poznámka k položke:_x000D_
Hrázová propust DN200 KM 0.550 00 hráze - kari síť 200x200 Æ8 mm 3x2m (1.55mx1.3m)+(1.3mx0.9)+2m2= 6m2		_x000D_
"viz. SO_02_02 příl. Č.9		_x000D_
"Celkem:		0,03</t>
  </si>
  <si>
    <t>1021854933</t>
  </si>
  <si>
    <t>1903384569</t>
  </si>
  <si>
    <t>55342185</t>
  </si>
  <si>
    <t>plotový profilovaný sloupek D 60-70mm dl 2,0-2,5m pro svařované pletivo v návinu povrchová úprava Pz a komaxit</t>
  </si>
  <si>
    <t>-28457035</t>
  </si>
  <si>
    <t>-166947931</t>
  </si>
  <si>
    <t>2101394884</t>
  </si>
  <si>
    <t>-1775276117</t>
  </si>
  <si>
    <t>-624912200</t>
  </si>
  <si>
    <t>-967673690</t>
  </si>
  <si>
    <t>-223229040</t>
  </si>
  <si>
    <t>348171146</t>
  </si>
  <si>
    <t>Montáž oplocení z dílců kovových panelových svařovaných, na ocelové profilované sloupky, výšky přes 1,5 do 2,0 m</t>
  </si>
  <si>
    <t>-1282544145</t>
  </si>
  <si>
    <t>https://podminky.urs.cz/item/CS_URS_2021_01/348171146</t>
  </si>
  <si>
    <t xml:space="preserve">Poznámka k souboru cen:_x000D_
1. V cenách nejsou započteny náklady na dodávku dílců, tyto se oceňují ve specifikaci. </t>
  </si>
  <si>
    <t>Poznámka k položce:_x000D_
Poznámka k položke:</t>
  </si>
  <si>
    <t>55342412</t>
  </si>
  <si>
    <t>plotový panel svařovaný v 1,5-2,0m š do 2,5m průměru drátu 5mm oka 55x200mm s horizontálním prolisem povrchová úprava PZ komaxit</t>
  </si>
  <si>
    <t>-50233543</t>
  </si>
  <si>
    <t>313275040R1</t>
  </si>
  <si>
    <t>znovusestavení demontovaného oplocení, včetně sloupků, rozpěr, betonových patek</t>
  </si>
  <si>
    <t>-940235110</t>
  </si>
  <si>
    <t>451577877</t>
  </si>
  <si>
    <t>Podklad nebo lože pod dlažbu (přídlažbu) v ploše vodorovné nebo ve sklonu do 1:5, tloušťky od 30 do 100 mm ze štěrkopísku</t>
  </si>
  <si>
    <t>781111860</t>
  </si>
  <si>
    <t>https://podminky.urs.cz/item/CS_URS_2021_01/451577877</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</si>
  <si>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</si>
  <si>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Poznámka k položce:_x000D_
Poznámka k položke:_x000D_
"viz. SO_02_02 kubatúrový list		_x000D_
"Celkem:		1120</t>
  </si>
  <si>
    <t>451579877</t>
  </si>
  <si>
    <t>-1053908244</t>
  </si>
  <si>
    <t>https://podminky.urs.cz/item/CS_URS_2021_01/451579877</t>
  </si>
  <si>
    <t>-457258966</t>
  </si>
  <si>
    <t>-1535410266</t>
  </si>
  <si>
    <t>-1420415794</t>
  </si>
  <si>
    <t>Poznámka k položce:_x000D_
Poznámka k položke:_x000D_
Hrázová propust DN200 KM 0.550 00 hráze - výustní objekt (1.75mx1.6mx0.1m)+(0.32m2x26.3m)+(2mx2mx0.1m)=10_x000D_
Trubní propustek odvodňovacího žlabu pod komunikací DN800 v km 0.676 hráze  - čelo propustku (1.3mx6.2mx0.15m)+(1.3mx6.6mx0.15m)+(*1.04m2x39.7m)=43_x000D_
Propustek v km 0,850 36 hráze, DN600  -   (*6m2x13.9m)+(1.3mx4.3mx0.15m)	=84_x000D_
Propustek v km 0,984 38 - 0,999 70 hráze, DN600 -(1.3mx3.7mx0.15m)+(1.3mx4.3mx0.15m)+(*0.4m2x14.8m)=7_x000D_
Uzamykatelná závora (0.6x0.6x1) x2 =0,72_x000D_
"viz. SO_02_02 příl. Č.9-16		_x000D_
"Celkem:	144</t>
  </si>
  <si>
    <t>457971122.1</t>
  </si>
  <si>
    <t>1740602424</t>
  </si>
  <si>
    <t>https://podminky.urs.cz/item/CS_URS_2021_01/457971122.1</t>
  </si>
  <si>
    <t>Poznámka k položce:_x000D_
Poznámka k položke:_x000D_
Kamenné opevnění břehu kubatúrový =8951_x000D_
Zpevnění koruny hráze 4x1002=4509_x000D_
Zjezd z hráze k propustku v km 0.422 97 hráze 180m2 odečteno z výkresu=180_x000D_
Výjezd na hráz km 0,114 83 š. 4,0 m, délka 29,0 m 4x29=116_x000D_
"viz. SO_02_02 kubatúrový list, příl. č2, č.8 		_x000D_
"Celkem:	13756m2</t>
  </si>
  <si>
    <t>1321961128</t>
  </si>
  <si>
    <t>Poznámka k položce:_x000D_
13756*1,1; ztratné 10%</t>
  </si>
  <si>
    <t>13756*1,1</t>
  </si>
  <si>
    <t>Zához z lomového kamene neupraveného záhozového bez proštěrkování z terénu, hmotnosti jednotlivých kamenů do 200 kg</t>
  </si>
  <si>
    <t>856495242</t>
  </si>
  <si>
    <t xml:space="preserve">Poznámka k položce:_x000D_
Poznámka k položke:_x000D_
"viz. SO_02_02 kubatúrový list		_x000D_
"Celkem:		3100_x000D_
záhozová patka z LK: 1560_x000D_
</t>
  </si>
  <si>
    <t>3100</t>
  </si>
  <si>
    <t>1560</t>
  </si>
  <si>
    <t>1339962334</t>
  </si>
  <si>
    <t>5936+825</t>
  </si>
  <si>
    <t>564681111</t>
  </si>
  <si>
    <t>Podklad z kameniva hrubého drceného vel. 63-125 mm tl 300 mm</t>
  </si>
  <si>
    <t>-1187512830</t>
  </si>
  <si>
    <t>https://podminky.urs.cz/item/CS_URS_2021_01/564681111</t>
  </si>
  <si>
    <t>Poznámka k položce:_x000D_
Poznámka k položke:_x000D_
Koruna hráze 3.5x1002x0.3m	=1052_x000D_
Zjezd z hráze k propustku v km 0.422 97 hráze  180 m2 x 0,3=54_x000D_
Výjezd na hráz km 0,114 83 š. 4,0 m, délka 29,0 m, 4 x 29 x 0,3=35_x000D_
"viz. SO_02_02, Příl. Č. 2, 8		_x000D_
"Celkem:	1150m3</t>
  </si>
  <si>
    <t>Podklad ze štěrkodrti ŠD s rozprostřením a zhutněním, po zhutnění tl. 150 mm</t>
  </si>
  <si>
    <t>792500595</t>
  </si>
  <si>
    <t>Poznámka k položce:_x000D_
Poznámka k položke:_x000D_
Sjezd ulice Ostravská km 0,000 hráze		_x000D_
"viz. SO_02_02 příloha č. 13 		_x000D_
"Celkem:		45</t>
  </si>
  <si>
    <t>Podklad ze štěrkodrti ŠD s rozprostřením a zhutněním, po zhutnění tl. 200 mm</t>
  </si>
  <si>
    <t>1035359306</t>
  </si>
  <si>
    <t>573111113</t>
  </si>
  <si>
    <t>Postřik infiltrační PI z asfaltu silničního s posypem kamenivem, v množství 1,50 kg/m2</t>
  </si>
  <si>
    <t>234506705</t>
  </si>
  <si>
    <t>https://podminky.urs.cz/item/CS_URS_2021_01/573111113</t>
  </si>
  <si>
    <t>573111114</t>
  </si>
  <si>
    <t>Postřik infiltrační PI z asfaltu silničního s posypem kamenivem, v množství 2,00 kg/m2</t>
  </si>
  <si>
    <t>1290550264</t>
  </si>
  <si>
    <t>https://podminky.urs.cz/item/CS_URS_2021_01/573111114</t>
  </si>
  <si>
    <t>Penetrační makadam PM s rozprostřením kameniva na sucho, s prolitím živicí, s posypem drtí a se zhutněním hrubý (PMH) z kameniva hrubého drceného, po zhutnění tl. 100 mm</t>
  </si>
  <si>
    <t>-155154862</t>
  </si>
  <si>
    <t>Poznámka k položce:_x000D_
Poznámka k položke:_x000D_
 Sjezd ulice Ostravská km 0,000 hráze		_x000D_
"viz. SO_02_02 příloha č. 13 		_x000D_
"Celkem:		45</t>
  </si>
  <si>
    <t>822442111</t>
  </si>
  <si>
    <t>Montáž potrubia z rúr železobetónových typu TZR v otvorenom výkope v sklone do 20 % tesnených gumovými krúžkami DN  600 mm</t>
  </si>
  <si>
    <t>-1670794239</t>
  </si>
  <si>
    <t>https://podminky.urs.cz/item/CS_URS_2021_01/822442111</t>
  </si>
  <si>
    <t>Poznámka k položce:_x000D_
Poznámka k položke:_x000D_
Propustek v km 0,850 36 hráze	m	15_x000D_
Propustek v km 0,984 38 - 0,999 70 hráze	m	17_x000D_
"viz. SO_02_02 příloha č. 11, 12		_x000D_
"Celkem:		32</t>
  </si>
  <si>
    <t>trouby pro splaškové odpadní vody železobetonové trouby hrdlové přímé s integrovaným těsněním DN 600 vč. podkladních kocek/ pražců</t>
  </si>
  <si>
    <t>-1697394834</t>
  </si>
  <si>
    <t>Poznámka k položce:_x000D_
Poznámka k položke:_x000D_
Propustek v km 0,850 36 hráze	m	15_x000D_
Propustek v km 0,984 38 - 0,999 70 hráze	m	17</t>
  </si>
  <si>
    <t>63</t>
  </si>
  <si>
    <t>Montáž potrubí z trub železobetonových typu TZR v otevřeném výkopu ve sklonu do 20 % těsněných pryžovými kroužky DN 800</t>
  </si>
  <si>
    <t>611488581</t>
  </si>
  <si>
    <t>Poznámka k položce:_x000D_
Poznámka k položke:_x000D_
"viz. SO_02_02 příloha č. 10		_x000D_
"Celkem:		41</t>
  </si>
  <si>
    <t>-59134731</t>
  </si>
  <si>
    <t>65</t>
  </si>
  <si>
    <t>316630883</t>
  </si>
  <si>
    <t>Poznámka k položce:_x000D_
Poznámka k položke:_x000D_
Hrázová propust DN200 KM 0.550 00 hráze	m	27_x000D_
Kontrolní nivelačná značka 0.5x5	m	2,5_x000D_
"viz. SO_02_02 příloha č. 9, 14		_x000D_
"Celkem:		30</t>
  </si>
  <si>
    <t>66</t>
  </si>
  <si>
    <t>trubka kanalizační plastová PVC DN300, SN8</t>
  </si>
  <si>
    <t>882966640</t>
  </si>
  <si>
    <t>67</t>
  </si>
  <si>
    <t>871373121</t>
  </si>
  <si>
    <t>940938026</t>
  </si>
  <si>
    <t>https://podminky.urs.cz/item/CS_URS_2021_01/871373121</t>
  </si>
  <si>
    <t>Poznámka k položce:_x000D_
Poznámka k položke:_x000D_
"viz. SO_02_02 příloha č. 14		_x000D_
"Celkem:		2,5</t>
  </si>
  <si>
    <t>68</t>
  </si>
  <si>
    <t>28611157</t>
  </si>
  <si>
    <t>738441835</t>
  </si>
  <si>
    <t>69</t>
  </si>
  <si>
    <t>891352322</t>
  </si>
  <si>
    <t>Montáž kanalizačních armatur na potrubí stavítek DN 200</t>
  </si>
  <si>
    <t>1810003797</t>
  </si>
  <si>
    <t>https://podminky.urs.cz/item/CS_URS_2021_01/891352322</t>
  </si>
  <si>
    <t>Poznámka k položce:_x000D_
Poznámka k položke:_x000D_
"viz. SO_02_02 příloha č. 9		_x000D_
"Celkem:		1</t>
  </si>
  <si>
    <t>70</t>
  </si>
  <si>
    <t>42223005</t>
  </si>
  <si>
    <t>Stavítko s ručním kolem s tesností do 0,6bar ,  DN  200</t>
  </si>
  <si>
    <t>233565803</t>
  </si>
  <si>
    <t>71</t>
  </si>
  <si>
    <t>1837414343</t>
  </si>
  <si>
    <t>72</t>
  </si>
  <si>
    <t>71524164</t>
  </si>
  <si>
    <t>73</t>
  </si>
  <si>
    <t>894221115R1</t>
  </si>
  <si>
    <t>Šachty kanalizační z prostého betonu vodostavebného V 4 - B 20  na stokách kruhových</t>
  </si>
  <si>
    <t>667523229</t>
  </si>
  <si>
    <t>74</t>
  </si>
  <si>
    <t>Osazení poklopů litinových hydrantových</t>
  </si>
  <si>
    <t>998421240</t>
  </si>
  <si>
    <t>Poznámka k položce:_x000D_
Poznámka k položke:_x000D_
"viz. SO_02_02 příloha č. 14		_x000D_
"Celkem:		5</t>
  </si>
  <si>
    <t>75</t>
  </si>
  <si>
    <t>poklop litinový - hydrantový DN 80</t>
  </si>
  <si>
    <t>980931160</t>
  </si>
  <si>
    <t>76</t>
  </si>
  <si>
    <t>911381232R1</t>
  </si>
  <si>
    <t>Ochranná zábrana ocelová s osazením do betonové patky opatřená ochranným nátěrem</t>
  </si>
  <si>
    <t>-1935860909</t>
  </si>
  <si>
    <t>Poznámka k položce:_x000D_
Poznámka k položke:_x000D_
"viz. SO_02_02 příloha č. 15, 16		_x000D_
"Celkem:		2</t>
  </si>
  <si>
    <t>77</t>
  </si>
  <si>
    <t>914511111</t>
  </si>
  <si>
    <t>Montáž sloupku dopravních značek  délky do 3,5 m do betonového základu</t>
  </si>
  <si>
    <t>900623412</t>
  </si>
  <si>
    <t>https://podminky.urs.cz/item/CS_URS_2021_01/914511111</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</si>
  <si>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</si>
  <si>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Poznámka k položce:_x000D_
Poznámka k položke:_x000D_
"viz. SO_02_02 příloha č. 13 		_x000D_
"Celkem:		1</t>
  </si>
  <si>
    <t>78</t>
  </si>
  <si>
    <t>40445225</t>
  </si>
  <si>
    <t>sloupek pro dopravní značku Zn D 60mm v 3,5m</t>
  </si>
  <si>
    <t>-1374743276</t>
  </si>
  <si>
    <t>79</t>
  </si>
  <si>
    <t>914111111</t>
  </si>
  <si>
    <t>Montáž svislé dopravní značky základní  velikosti do 1 m2 objímkami na sloupky nebo konzoly</t>
  </si>
  <si>
    <t>252631209</t>
  </si>
  <si>
    <t>https://podminky.urs.cz/item/CS_URS_2021_01/914111111</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</si>
  <si>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</si>
  <si>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80</t>
  </si>
  <si>
    <t>40445615</t>
  </si>
  <si>
    <t>značky upravující přednost P6 700mm</t>
  </si>
  <si>
    <t>-1070740590</t>
  </si>
  <si>
    <t>81</t>
  </si>
  <si>
    <t>40445620</t>
  </si>
  <si>
    <t>zákazové, příkazové dopravní značky B1-B34, C1-15 700mm</t>
  </si>
  <si>
    <t>221590302</t>
  </si>
  <si>
    <t>82</t>
  </si>
  <si>
    <t>192385424</t>
  </si>
  <si>
    <t>Poznámka k položce:_x000D_
Poznámka k položke:_x000D_
"viz. SO_02_02 příloha č. 13 		_x000D_
"Celkem:		2</t>
  </si>
  <si>
    <t>83</t>
  </si>
  <si>
    <t>sloupek směrový silniční plastový 1,2m Z11g</t>
  </si>
  <si>
    <t>-969405426</t>
  </si>
  <si>
    <t>84</t>
  </si>
  <si>
    <t>Osazení silničního obrubníku betonového se zřízením lože, s vyplněním a zatřením spár cementovou maltou stojatého s boční opěrou z betonu prostého tř. C 12/15, do lože z betonu prostého téže značky</t>
  </si>
  <si>
    <t>-1134779751</t>
  </si>
  <si>
    <t>Poznámka k položce:_x000D_
Poznámka k položke:_x000D_
"viz. SO_02_02 příloha č. 13 		_x000D_
"Celkem:		30</t>
  </si>
  <si>
    <t>85</t>
  </si>
  <si>
    <t>59217032</t>
  </si>
  <si>
    <t>obrubník betonový silniční vibrolisovaný 100x15x25 cm</t>
  </si>
  <si>
    <t>-1995297151</t>
  </si>
  <si>
    <t>86</t>
  </si>
  <si>
    <t>1026841577</t>
  </si>
  <si>
    <t>Poznámka k položce:_x000D_
"viz. SO_02_02 příl. Č.2, 3		_x000D_
"Celkem:		740</t>
  </si>
  <si>
    <t>740</t>
  </si>
  <si>
    <t>87</t>
  </si>
  <si>
    <t>519139907</t>
  </si>
  <si>
    <t>88</t>
  </si>
  <si>
    <t>-1553157736</t>
  </si>
  <si>
    <t>89</t>
  </si>
  <si>
    <t>Bourání plotů výšky do 250 cm, s uložením hmot na skládku vč. odvozu a likvidace odpadu dle platné legislativy</t>
  </si>
  <si>
    <t>-1729255726</t>
  </si>
  <si>
    <t>Poznámka k položce:_x000D_
Poznámka k položke:_x000D_
"viz. SO_02_02 příloha č. 7 oplocení		_x000D_
"Celkem:		610</t>
  </si>
  <si>
    <t>90</t>
  </si>
  <si>
    <t>1080817306</t>
  </si>
  <si>
    <t>91</t>
  </si>
  <si>
    <t>-891824560</t>
  </si>
  <si>
    <t>92</t>
  </si>
  <si>
    <t>1642765063</t>
  </si>
  <si>
    <t>93</t>
  </si>
  <si>
    <t>poklop šachtový kompozitný s rámem a nosní konstrukci DN1000</t>
  </si>
  <si>
    <t>1350985333</t>
  </si>
  <si>
    <t>94</t>
  </si>
  <si>
    <t>1029419209</t>
  </si>
  <si>
    <t>Poznámka k položce:_x000D_
Poznámka k položke:_x000D_
"viz. SO_02_02 příloha č. 14		_x000D_
"Celkem:		7</t>
  </si>
  <si>
    <t>A15_1</t>
  </si>
  <si>
    <t>93,371</t>
  </si>
  <si>
    <t>287</t>
  </si>
  <si>
    <t>B10_1</t>
  </si>
  <si>
    <t>84,63</t>
  </si>
  <si>
    <t>B100_1</t>
  </si>
  <si>
    <t>B100</t>
  </si>
  <si>
    <t>17,82</t>
  </si>
  <si>
    <t>B101_1</t>
  </si>
  <si>
    <t>B101</t>
  </si>
  <si>
    <t>37,26</t>
  </si>
  <si>
    <t>B102_1</t>
  </si>
  <si>
    <t>B102</t>
  </si>
  <si>
    <t>35,64</t>
  </si>
  <si>
    <t>B103_1</t>
  </si>
  <si>
    <t>B103</t>
  </si>
  <si>
    <t>74,52</t>
  </si>
  <si>
    <t>B105_1</t>
  </si>
  <si>
    <t>B105</t>
  </si>
  <si>
    <t>191,88</t>
  </si>
  <si>
    <t>B106_1</t>
  </si>
  <si>
    <t>B106</t>
  </si>
  <si>
    <t>60,75</t>
  </si>
  <si>
    <t>SO-02.03 - Rekonstrukce mostu v km 1,791 – ulice Vrbická</t>
  </si>
  <si>
    <t>B108</t>
  </si>
  <si>
    <t>B110</t>
  </si>
  <si>
    <t>153,58</t>
  </si>
  <si>
    <t>2141</t>
  </si>
  <si>
    <t>B111</t>
  </si>
  <si>
    <t>21,26</t>
  </si>
  <si>
    <t>B113</t>
  </si>
  <si>
    <t>11,4</t>
  </si>
  <si>
    <t>42.13.10</t>
  </si>
  <si>
    <t>B13_1</t>
  </si>
  <si>
    <t>B13</t>
  </si>
  <si>
    <t>210,955</t>
  </si>
  <si>
    <t>B14_1</t>
  </si>
  <si>
    <t>44,683</t>
  </si>
  <si>
    <t>52,24</t>
  </si>
  <si>
    <t>B30_1</t>
  </si>
  <si>
    <t>9,12</t>
  </si>
  <si>
    <t>B31_1</t>
  </si>
  <si>
    <t>B31</t>
  </si>
  <si>
    <t>7,52</t>
  </si>
  <si>
    <t>B37_1</t>
  </si>
  <si>
    <t>B37</t>
  </si>
  <si>
    <t>0,123</t>
  </si>
  <si>
    <t>B39_1</t>
  </si>
  <si>
    <t>B39</t>
  </si>
  <si>
    <t>21,883</t>
  </si>
  <si>
    <t>B40_1</t>
  </si>
  <si>
    <t>B40</t>
  </si>
  <si>
    <t>10,495</t>
  </si>
  <si>
    <t>B5_1</t>
  </si>
  <si>
    <t>B5</t>
  </si>
  <si>
    <t>132,02</t>
  </si>
  <si>
    <t>B58_1</t>
  </si>
  <si>
    <t>B58</t>
  </si>
  <si>
    <t>22,15</t>
  </si>
  <si>
    <t>B67_1</t>
  </si>
  <si>
    <t>B67</t>
  </si>
  <si>
    <t>66,28</t>
  </si>
  <si>
    <t>B68_1</t>
  </si>
  <si>
    <t>B68</t>
  </si>
  <si>
    <t>62,255</t>
  </si>
  <si>
    <t>B69_1</t>
  </si>
  <si>
    <t>B69</t>
  </si>
  <si>
    <t>59,725</t>
  </si>
  <si>
    <t>B7_1</t>
  </si>
  <si>
    <t>B70_1</t>
  </si>
  <si>
    <t>B70</t>
  </si>
  <si>
    <t>11,5</t>
  </si>
  <si>
    <t>B72_1</t>
  </si>
  <si>
    <t>B72</t>
  </si>
  <si>
    <t>60,53</t>
  </si>
  <si>
    <t>B73_1</t>
  </si>
  <si>
    <t>B73</t>
  </si>
  <si>
    <t>58,92</t>
  </si>
  <si>
    <t>B74</t>
  </si>
  <si>
    <t>58,46</t>
  </si>
  <si>
    <t>B82</t>
  </si>
  <si>
    <t>8,922</t>
  </si>
  <si>
    <t>B84_1</t>
  </si>
  <si>
    <t>B84</t>
  </si>
  <si>
    <t>11,2</t>
  </si>
  <si>
    <t>B85</t>
  </si>
  <si>
    <t>B86</t>
  </si>
  <si>
    <t>8,2</t>
  </si>
  <si>
    <t>B88_1</t>
  </si>
  <si>
    <t>B88</t>
  </si>
  <si>
    <t>33,863</t>
  </si>
  <si>
    <t>B93_1</t>
  </si>
  <si>
    <t>B93</t>
  </si>
  <si>
    <t>691,978</t>
  </si>
  <si>
    <t>B94_1</t>
  </si>
  <si>
    <t>B94</t>
  </si>
  <si>
    <t>66,01</t>
  </si>
  <si>
    <t>B99_1</t>
  </si>
  <si>
    <t>B99</t>
  </si>
  <si>
    <t>4,96</t>
  </si>
  <si>
    <t>C110</t>
  </si>
  <si>
    <t>225,58</t>
  </si>
  <si>
    <t>C111</t>
  </si>
  <si>
    <t>23,06</t>
  </si>
  <si>
    <t>C39</t>
  </si>
  <si>
    <t>16,195</t>
  </si>
  <si>
    <t>C40</t>
  </si>
  <si>
    <t>14,88</t>
  </si>
  <si>
    <t>C67_1</t>
  </si>
  <si>
    <t>C67</t>
  </si>
  <si>
    <t>30,76</t>
  </si>
  <si>
    <t>C68_1</t>
  </si>
  <si>
    <t>C68</t>
  </si>
  <si>
    <t>C69_1</t>
  </si>
  <si>
    <t>C69</t>
  </si>
  <si>
    <t>26,2</t>
  </si>
  <si>
    <t>C7</t>
  </si>
  <si>
    <t>C70_1</t>
  </si>
  <si>
    <t>C70</t>
  </si>
  <si>
    <t>C72</t>
  </si>
  <si>
    <t>26,76</t>
  </si>
  <si>
    <t>C73</t>
  </si>
  <si>
    <t>25,64</t>
  </si>
  <si>
    <t>C74</t>
  </si>
  <si>
    <t>25,32</t>
  </si>
  <si>
    <t>C82</t>
  </si>
  <si>
    <t>20,8</t>
  </si>
  <si>
    <t>C86</t>
  </si>
  <si>
    <t>D111</t>
  </si>
  <si>
    <t>D39</t>
  </si>
  <si>
    <t>19,489</t>
  </si>
  <si>
    <t>D40</t>
  </si>
  <si>
    <t>38,355</t>
  </si>
  <si>
    <t>D73</t>
  </si>
  <si>
    <t>85,5</t>
  </si>
  <si>
    <t>D74</t>
  </si>
  <si>
    <t>D82</t>
  </si>
  <si>
    <t>13,02</t>
  </si>
  <si>
    <t>E40</t>
  </si>
  <si>
    <t>10,415</t>
  </si>
  <si>
    <t>F40</t>
  </si>
  <si>
    <t>G40</t>
  </si>
  <si>
    <t>26,48</t>
  </si>
  <si>
    <t>1 - Zemní práce</t>
  </si>
  <si>
    <t>2 - Zakládání</t>
  </si>
  <si>
    <t>3 - Svislé a kompletní konstrukce</t>
  </si>
  <si>
    <t>4 - Vodorovné konstrukce</t>
  </si>
  <si>
    <t>5 - Komunikace pozemní</t>
  </si>
  <si>
    <t>6 - Úpravy povrchů, podlahy a osazování výplní</t>
  </si>
  <si>
    <t>711 - Izolace proti vodě, vlhkosti a plynům</t>
  </si>
  <si>
    <t>8 - Trubní vedení</t>
  </si>
  <si>
    <t>9 - Ostatní konstrukce a práce, bourání</t>
  </si>
  <si>
    <t>997 - Přesun sutě</t>
  </si>
  <si>
    <t>998 - Přesun hmot</t>
  </si>
  <si>
    <t>113107513</t>
  </si>
  <si>
    <t>Odstranění podkladů nebo krytů při překopech inženýrských sítí s přemístěním hmot na skládku ve vzdálenosti do 3 m nebo s naložením na dopravní prostředek strojně plochy jednotlivě přes 15 m2 z kameniva těženého, o tl. vrstvy přes 200 do 300 mm</t>
  </si>
  <si>
    <t>2134492527</t>
  </si>
  <si>
    <t>https://podminky.urs.cz/item/CS_URS_2021_01/113107513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</si>
  <si>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a přeložek. 3. Ceny nelze použít v rámci výstavby nových inženýrských sítí. 4. Ceny a) –7011 až –7013, -7411 až -7413 a -7511 až -7513 lze použít i pro odstranění podkladů nebo krytů ze štěrkopísku, škváry, strusky nebo z mechanicky zpevněných zemin, b) –7021 až 7025, -7421 až -7425 a -7521 až -7525 lze použít i pro odstranění podkladů nebo krytů ze zemin stabilizovaných vápnem, c) –7030 až -7034, -7430 až -7434 a -7530 až -7534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se oceňuje cenami souborů cen 997 22-1 Vodorovná doprava suti. 8. Cenypro odstranění živičných podkladů nebo krytů -704 ., -744 . a -754 . nelze použít pro odstranění podkladu nebo krytu frézováním. </t>
  </si>
  <si>
    <t>""stěrková cesta, podle VV (celk, tl 300mm)"</t>
  </si>
  <si>
    <t>""podklad pod živíčnou vozovkou mimo most, podle VV ´, celk. tl. 400-110=290mm"</t>
  </si>
  <si>
    <t>C1</t>
  </si>
  <si>
    <t>"Celkem: "A1+B1</t>
  </si>
  <si>
    <t>113154122</t>
  </si>
  <si>
    <t>Frézování živičného podkladu nebo krytu  s naložením na dopravní prostředek plochy do 500 m2 bez překážek v trase pruhu šířky přes 0,5 m do 1 m, tloušťky vrstvy 40 mm</t>
  </si>
  <si>
    <t>-1657860708</t>
  </si>
  <si>
    <t>https://podminky.urs.cz/item/CS_URS_2021_01/113154122</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</si>
  <si>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</si>
  <si>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""na mostě podle výkazu výměr tl. 40mm  2x"</t>
  </si>
  <si>
    <t>35*2</t>
  </si>
  <si>
    <t>""mimo most"</t>
  </si>
  <si>
    <t>C2</t>
  </si>
  <si>
    <t>"Celkem: "A2+B2</t>
  </si>
  <si>
    <t>113154124</t>
  </si>
  <si>
    <t>Frézování živičného podkladu nebo krytu  s naložením na dopravní prostředek plochy do 500 m2 bez překážek v trase pruhu šířky přes 0,5 m do 1 m, tloušťky vrstvy 100 mm</t>
  </si>
  <si>
    <t>-1744774618</t>
  </si>
  <si>
    <t>https://podminky.urs.cz/item/CS_URS_2021_01/113154124</t>
  </si>
  <si>
    <t>Poznámka k položce:_x000D_
tl. 70mm</t>
  </si>
  <si>
    <t>""mimo most tl. 70mm, podle VV"</t>
  </si>
  <si>
    <t>B3</t>
  </si>
  <si>
    <t>"Celkem: "A3</t>
  </si>
  <si>
    <t>122351101</t>
  </si>
  <si>
    <t>Odkopávky a prokopávky nezapažené strojně v hornině třídy těžitelnosti II skupiny 4 do 20 m3</t>
  </si>
  <si>
    <t>-428044314</t>
  </si>
  <si>
    <t>https://podminky.urs.cz/item/CS_URS_2021_01/122351101</t>
  </si>
  <si>
    <t>""zrušení provizorní zemní hrázky z pol. 171153101"</t>
  </si>
  <si>
    <t>A4_1</t>
  </si>
  <si>
    <t>"Celkem: "A4_1</t>
  </si>
  <si>
    <t>131251104</t>
  </si>
  <si>
    <t>Hloubení nezapažených jam a zářezů strojně s urovnáním dna do předepsaného profilu a spádu v hornině třídy těžitelnosti I skupiny 3 přes 100 do 500 m3</t>
  </si>
  <si>
    <t>-1672036674</t>
  </si>
  <si>
    <t>https://podminky.urs.cz/item/CS_URS_2021_01/131251104</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</si>
  <si>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</si>
  <si>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""šikmé stěny 1:1"</t>
  </si>
  <si>
    <t xml:space="preserve">""opěra 1   plocha * hl" </t>
  </si>
  <si>
    <t>A5_1</t>
  </si>
  <si>
    <t>18.35*7.0</t>
  </si>
  <si>
    <t>""opěra 2    plocha * hl"</t>
  </si>
  <si>
    <t>18.86*7.0</t>
  </si>
  <si>
    <t>C5</t>
  </si>
  <si>
    <t>"Celkem: "A5_1+B5_1</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</si>
  <si>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</si>
  <si>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</si>
  <si>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763675202</t>
  </si>
  <si>
    <t>https://podminky.urs.cz/item/CS_URS_2021_01/161151103</t>
  </si>
  <si>
    <t xml:space="preserve">Poznámka k souboru cen:_x000D_
1. Ceny -1123 až -1126 lze použít i pro svislé přemístění materiálu a stavební suti z konstrukcí ze zdiva cihelného nebo kamenného, z betonu prostého, prokládaného, železového i předpjatého, pokud tyto konstrukce byly vybourány ve výkopišti. 2. Množství materiálu i stavební suti z rozbouraných konstrukcí pro přemístění se rovná objemu konstrukcí před rozbouráním. 3. Ceny pro hloubku přes 4 do 8 m, přes 8 m do 12 m atd. jsou určeny pro svislé přemístění objemu výkopku od 0 do 8 m, od 0 do 12 m atd. 4. Objem svislého přemístění výkopku se určí pomocí přílohy č. 5: Tabulka pro určení podílu svislého přemístění výkopku. 5. Svislé přemístění výkopku pro hloubku přes 16 m se řeší individuálně. </t>
  </si>
  <si>
    <t>""výkop jam"</t>
  </si>
  <si>
    <t>A6_1</t>
  </si>
  <si>
    <t>260.47</t>
  </si>
  <si>
    <t>B6_1</t>
  </si>
  <si>
    <t>"Celkem: "A6_1</t>
  </si>
  <si>
    <t>Vodorovné přemístění výkopku nebo sypaniny po suchu na obvyklém dopravním prostředku, bez naložení výkopku, avšak se složením bez rozhrnutí z horniny třídy těžitelnosti I skupiny 1 až 3 na vzdálenost přes 500 do 1 000 m</t>
  </si>
  <si>
    <t>1738356633</t>
  </si>
  <si>
    <t>""dovoz z meziskládky KÚ Vrbice nad Odrou parcela č. 117/1"</t>
  </si>
  <si>
    <t>""potřebná zemina na násyp"</t>
  </si>
  <si>
    <t>A7_1</t>
  </si>
  <si>
    <t>210.955</t>
  </si>
  <si>
    <t>""potřebná zemina na zemní hrázku"</t>
  </si>
  <si>
    <t>""odvoz na meziskládku KÚ Vrbice nad Odrou parcela č. 117/1 (zemina na násyp)"</t>
  </si>
  <si>
    <t>D7</t>
  </si>
  <si>
    <t>"Celkem: "A7_1+B7_1+C7</t>
  </si>
  <si>
    <t>162451106</t>
  </si>
  <si>
    <t>Vodorovné přemístění výkopku nebo sypaniny po suchu na obvyklém dopravním prostředku, bez naložení výkopku, avšak se složením bez rozhrnutí z horniny třídy těžitelnosti I skupiny 1 až 3 na vzdálenost přes 1 500 do 2 000 m</t>
  </si>
  <si>
    <t>2142291651</t>
  </si>
  <si>
    <t>https://podminky.urs.cz/item/CS_URS_2021_01/162451106</t>
  </si>
  <si>
    <t>""odvoz na skládku"</t>
  </si>
  <si>
    <t>A8_1</t>
  </si>
  <si>
    <t>260.47  - 210.955  "výkopy-potřeba na násyp</t>
  </si>
  <si>
    <t>13   " zrušená hrázka</t>
  </si>
  <si>
    <t>C8_1</t>
  </si>
  <si>
    <t>"Celkem: "A8_1+B8</t>
  </si>
  <si>
    <t>Nakládání, skládání a překládání neulehlého výkopku nebo sypaniny strojně nakládání, množství přes 100 m3, z hornin třídy těžitelnosti I, skupiny 1 až 3</t>
  </si>
  <si>
    <t>-1914647161</t>
  </si>
  <si>
    <t>""zemina z meziskládky na násyp a provizorní hrázku"</t>
  </si>
  <si>
    <t>A9_1</t>
  </si>
  <si>
    <t>210.955+13</t>
  </si>
  <si>
    <t>B9_1</t>
  </si>
  <si>
    <t>"Celkem: "A9_1</t>
  </si>
  <si>
    <t>Uložení sypanin do násypů strojně s rozprostřením sypaniny ve vrstvách a s hrubým urovnáním zhutněných z hornin soudržných jakékoliv třídy těžitelnosti</t>
  </si>
  <si>
    <t>-535028389</t>
  </si>
  <si>
    <t>Poznámka k položce:_x000D_
se zhutněním 95% PS</t>
  </si>
  <si>
    <t>""před mostem"</t>
  </si>
  <si>
    <t>A10_1</t>
  </si>
  <si>
    <t xml:space="preserve"> 3.1*40.75</t>
  </si>
  <si>
    <t>""za mostem"</t>
  </si>
  <si>
    <t>3.1*27.3</t>
  </si>
  <si>
    <t>C10</t>
  </si>
  <si>
    <t>"Celkem: "A10_1+B10_1</t>
  </si>
  <si>
    <t>171153101</t>
  </si>
  <si>
    <t>Zemní hrázky přívodních a odpadních melioračních kanálů zhutňované po vrstvách tloušťky 200 mm s přemístěním sypaniny do 20 m nebo s jejím přehozením do 3 m z hornin třídy těžitelnosti I a II, skupiny 1 až 4</t>
  </si>
  <si>
    <t>753514429</t>
  </si>
  <si>
    <t>https://podminky.urs.cz/item/CS_URS_2021_01/171153101</t>
  </si>
  <si>
    <t xml:space="preserve">Poznámka k souboru cen:_x000D_
1. V ceně nejsou započteny náklady na úpravy pláně na koruně hrázek a na svahování na bocích hrázek; tyto zemní práce se oceňují cenami souborů cen 181 Úprava pláně vyrovnáním výškových rozdílů a 182 Svahování trvalých svahů do projektovaných profilů. </t>
  </si>
  <si>
    <t>Poznámka k položce:_x000D_
z hornin nepropustných</t>
  </si>
  <si>
    <t>""provizorní v době výstavby"</t>
  </si>
  <si>
    <t>A11_1</t>
  </si>
  <si>
    <t>0.5*(16.0+10.0)</t>
  </si>
  <si>
    <t>B11_1</t>
  </si>
  <si>
    <t>"Celkem: "A11_1</t>
  </si>
  <si>
    <t>171201231</t>
  </si>
  <si>
    <t>1688670490</t>
  </si>
  <si>
    <t>https://podminky.urs.cz/item/CS_URS_2021_01/171201231</t>
  </si>
  <si>
    <t>""nepotřebná z výkopu+ ze zrušené hrázky"</t>
  </si>
  <si>
    <t>A12_1</t>
  </si>
  <si>
    <t>62.515*1.8</t>
  </si>
  <si>
    <t>B12_1</t>
  </si>
  <si>
    <t>"Celkem: "A12_1</t>
  </si>
  <si>
    <t>171251201</t>
  </si>
  <si>
    <t>Uložení sypaniny na skládky nebo meziskládky bez hutnění s upravením uložené sypaniny do předepsaného tvaru</t>
  </si>
  <si>
    <t>527912363</t>
  </si>
  <si>
    <t>https://podminky.urs.cz/item/CS_URS_2021_01/171251201</t>
  </si>
  <si>
    <t>Poznámka k položce:_x000D_
uložení na metiskládku</t>
  </si>
  <si>
    <t>""na skládku : nepotřebná zemina z výkopu + zrušená zemní hrázka "</t>
  </si>
  <si>
    <t>A13_1</t>
  </si>
  <si>
    <t>62.515</t>
  </si>
  <si>
    <t>""na meziskládku : potřebná zemina na násyp"</t>
  </si>
  <si>
    <t>C13_1</t>
  </si>
  <si>
    <t>"Celkem: "A13_1+B13_1</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</si>
  <si>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</si>
  <si>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</si>
  <si>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674065435</t>
  </si>
  <si>
    <t>https://podminky.urs.cz/item/CS_URS_2021_01/175151101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</si>
  <si>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</si>
  <si>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""obsyp za opěrou"</t>
  </si>
  <si>
    <t>""op. č.1"</t>
  </si>
  <si>
    <t>A14_1</t>
  </si>
  <si>
    <t>5.18*4.1+6.1*4.5</t>
  </si>
  <si>
    <t>""op č. 2"</t>
  </si>
  <si>
    <t>5.18*4.1+5.21*4.5</t>
  </si>
  <si>
    <t>C14</t>
  </si>
  <si>
    <t>"Celkem: "A14_1+B14_1</t>
  </si>
  <si>
    <t>58344171</t>
  </si>
  <si>
    <t>štěrkodrť frakce 0/32</t>
  </si>
  <si>
    <t>458680714</t>
  </si>
  <si>
    <t>93.371</t>
  </si>
  <si>
    <t>B15_1</t>
  </si>
  <si>
    <t>A15_1 * 2"Koeficient množství</t>
  </si>
  <si>
    <t>1180889667</t>
  </si>
  <si>
    <t>121.51</t>
  </si>
  <si>
    <t>618234479</t>
  </si>
  <si>
    <t>16.02+11.34+27.15+14.76</t>
  </si>
  <si>
    <t xml:space="preserve">""za mostem" </t>
  </si>
  <si>
    <t>20.06+32.18</t>
  </si>
  <si>
    <t>C17</t>
  </si>
  <si>
    <t>"Celkem: "A17+B17</t>
  </si>
  <si>
    <t>183405211</t>
  </si>
  <si>
    <t>Výsev trávníku hydroosevem  na ornici</t>
  </si>
  <si>
    <t>1485614075</t>
  </si>
  <si>
    <t>https://podminky.urs.cz/item/CS_URS_2021_01/183405211</t>
  </si>
  <si>
    <t xml:space="preserve">Poznámka k souboru cen:_x000D_
1. V cenách jsou započteny náklady potřebné pro provedení hydroosevu, s výjimkou travního semene. 2. V cenách nejsou započteny náklady na: a) dodání travního semene, toto se oceňuje ve specifikaci, b) zálivku; tato se oceňuje cenami části C02 souboru cen 185 80-43 Zalití rostlin vodou, c) pokosení; toto se oceňuje cenami části C02 souboru cen 111 10-41 Pokosení trávníku. </t>
  </si>
  <si>
    <t>1040215696</t>
  </si>
  <si>
    <t>184802631</t>
  </si>
  <si>
    <t>Chemické odplevelení po založení kultury  na svahu přes 1:2 do 1:1 postřikem na široko</t>
  </si>
  <si>
    <t>-1879149824</t>
  </si>
  <si>
    <t>https://podminky.urs.cz/item/CS_URS_2021_01/184802631</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</si>
  <si>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</si>
  <si>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A20_1</t>
  </si>
  <si>
    <t>B20_1</t>
  </si>
  <si>
    <t>"Celkem: "A20_1</t>
  </si>
  <si>
    <t>-2038735612</t>
  </si>
  <si>
    <t>Poznámka k položce:_x000D_
3x pokos se shrabáním</t>
  </si>
  <si>
    <t>A21_1</t>
  </si>
  <si>
    <t>3*121.51</t>
  </si>
  <si>
    <t>"Celkem: "A21_1</t>
  </si>
  <si>
    <t>185851121</t>
  </si>
  <si>
    <t>Dovoz vody pro zálivku rostlin  na vzdálenost do 1000 m</t>
  </si>
  <si>
    <t>-786103832</t>
  </si>
  <si>
    <t>https://podminky.urs.cz/item/CS_URS_2021_01/185851121</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</si>
  <si>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</si>
  <si>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Poznámka k položce:_x000D_
4x zálivka</t>
  </si>
  <si>
    <t>""4 x "</t>
  </si>
  <si>
    <t>A22_1</t>
  </si>
  <si>
    <t>4*121.51*0.005</t>
  </si>
  <si>
    <t>B22_1</t>
  </si>
  <si>
    <t>"Celkem: "A22_1</t>
  </si>
  <si>
    <t>185851129</t>
  </si>
  <si>
    <t>Dovoz vody pro zálivku rostlin  Příplatek k ceně za každých dalších i započatých 1000 m</t>
  </si>
  <si>
    <t>-1968691229</t>
  </si>
  <si>
    <t>https://podminky.urs.cz/item/CS_URS_2021_01/185851129</t>
  </si>
  <si>
    <t>A23_1</t>
  </si>
  <si>
    <t>2.43*5</t>
  </si>
  <si>
    <t>212341111</t>
  </si>
  <si>
    <t>Obetonování drenážních trub mezerovitým betonem</t>
  </si>
  <si>
    <t>-2051949235</t>
  </si>
  <si>
    <t>https://podminky.urs.cz/item/CS_URS_2021_01/212341111</t>
  </si>
  <si>
    <t>""trativody"</t>
  </si>
  <si>
    <t>A24_1</t>
  </si>
  <si>
    <t>(18.3-1.2*2)*0.3*0.3</t>
  </si>
  <si>
    <t>B24_1</t>
  </si>
  <si>
    <t>"Celkem: "A24_1</t>
  </si>
  <si>
    <t>212755216</t>
  </si>
  <si>
    <t>Trativody bez lože z drenážních trubek plastových flexibilních D 160 mm</t>
  </si>
  <si>
    <t>-1069248293</t>
  </si>
  <si>
    <t>https://podminky.urs.cz/item/CS_URS_2021_01/212755216</t>
  </si>
  <si>
    <t xml:space="preserve">Poznámka k souboru cen:_x000D_
1. Ceny jsou určeny pro uložení drenážních trubek do výkopu bez lože a obsypu. 2. Lože se oceňuje cenami souboru cen 212 ..-21 Lože pod trativody. 3. Obsyp se oceňuje cenami souborů cen 175 1.-11 Obsypání potrubí části A07 katalogu 800-1 Zemní práce. </t>
  </si>
  <si>
    <t>""za rubem opěry"</t>
  </si>
  <si>
    <t>A25_1</t>
  </si>
  <si>
    <t>9.5+8.8</t>
  </si>
  <si>
    <t>B25_1</t>
  </si>
  <si>
    <t>"Celkem: "A25_1</t>
  </si>
  <si>
    <t>226113211</t>
  </si>
  <si>
    <t>Velkoprofilové vrty náběrovým vrtáním svislé nezapažené  průměru přes 850 do 1050 mm, v hl přes 5 m v hornině tř. I</t>
  </si>
  <si>
    <t>1546409598</t>
  </si>
  <si>
    <t>https://podminky.urs.cz/item/CS_URS_2021_01/226113211</t>
  </si>
  <si>
    <t>""vrtané piloty dl. 7m , průměru 900mm"</t>
  </si>
  <si>
    <t>A26_1</t>
  </si>
  <si>
    <t>(6+6)*7.0</t>
  </si>
  <si>
    <t>B26_1</t>
  </si>
  <si>
    <t>"Celkem: "A26_1</t>
  </si>
  <si>
    <t>231112113</t>
  </si>
  <si>
    <t>Zřízení výplně pilot bez vytažení pažnic  nezapažených nebo zapažených bentonitovou suspenzí svislých z betonu železového, v hl od 0 do 10 m, při průměru piloty přes 650 do 1250 mm</t>
  </si>
  <si>
    <t>562307298</t>
  </si>
  <si>
    <t>https://podminky.urs.cz/item/CS_URS_2021_01/231112113</t>
  </si>
  <si>
    <t xml:space="preserve">Poznámka k souboru cen:_x000D_
1. V cenách nejsou započteny náklady na dodání výplně, tyto se oceňují ve specifikaci. Objem výplně se určí pro: a) pilotu nezapaženou nebo zapaženou bentonitovou suspenzí jako součin délky piloty a projektem předepsané průřezové plochy zvětšené u pilot: - Ø do 450 mm . . . . . . . . . . . . . o 15 % - Ø přes 450 do 1050 mm . . . . . o 10 % - Ø přes 1050 mm . . . . . . . . . . . o 5 % b) nestejné velikosti průřezové plochy jedné piloty jako součet objemů jednotlivých částí piloty. 2. Množství měrných jednotek se u dodávky určuje v m3 objemu výplně piloty. 3. Do celkového množství se započítává i objem výplně pro nutné nadbetonování při betonování do suspenze. 4. Pokud je výplň dodávána přímo na místo zabudování nebo do prostoru technologické manipulace, její hmotnost se nezapočítává do přesunu hmot. 5. V cenách nejsou započteny náklady na provedení vrtu. </t>
  </si>
  <si>
    <t>"piloty z železobetonu  C 25/30, XA1</t>
  </si>
  <si>
    <t>A27_1</t>
  </si>
  <si>
    <t>B27_1</t>
  </si>
  <si>
    <t>"Celkem: "A27_1</t>
  </si>
  <si>
    <t>58932937</t>
  </si>
  <si>
    <t>beton C 25/30 XF1XA1 kamenivo frakce 0/22</t>
  </si>
  <si>
    <t>-556600479</t>
  </si>
  <si>
    <t>(6+6)*3.14*0.45*0.45*7.0</t>
  </si>
  <si>
    <t>navýšení 10%</t>
  </si>
  <si>
    <t>53,411*0,1</t>
  </si>
  <si>
    <t>231611114</t>
  </si>
  <si>
    <t>Výztuž pilot betonovaných do země  z oceli 10 505 (R)</t>
  </si>
  <si>
    <t>-849142799</t>
  </si>
  <si>
    <t>https://podminky.urs.cz/item/CS_URS_2021_01/231611114</t>
  </si>
  <si>
    <t xml:space="preserve">Poznámka k souboru cen:_x000D_
1. Ceny lze použít i pro zřízení armokošů. 2. V cenách nejsou započteny náklady na uložení výztuže a nastavení armokošů; tyto náklady jsou započteny v cenách souboru cen 231 . . - Zřízení výplně pilot z betonu železového, části A01 Zvláštní zakládání objektů. </t>
  </si>
  <si>
    <t>Poznámka k položce:_x000D_
+10% na prořez</t>
  </si>
  <si>
    <t>"výztuž  pilot ze železového  z tabulky výztuže"</t>
  </si>
  <si>
    <t>d 8 mm</t>
  </si>
  <si>
    <t>152,63</t>
  </si>
  <si>
    <t>d 20 mm</t>
  </si>
  <si>
    <t>236,74</t>
  </si>
  <si>
    <t>d 28 mm</t>
  </si>
  <si>
    <t>5290,33</t>
  </si>
  <si>
    <t>Mezisoučet</t>
  </si>
  <si>
    <t>pomocná výztuž 10%</t>
  </si>
  <si>
    <t>5679,7*0,1</t>
  </si>
  <si>
    <t>hmotnost celkem výztuže v tunách</t>
  </si>
  <si>
    <t>6247,67/1000</t>
  </si>
  <si>
    <t>274322611</t>
  </si>
  <si>
    <t>Základy z betonu železového (bez výztuže) pasy z betonu se zvýšenými nároky na prostředí tř. C 30/37</t>
  </si>
  <si>
    <t>1240715417</t>
  </si>
  <si>
    <t>https://podminky.urs.cz/item/CS_URS_2021_01/274322611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</si>
  <si>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</si>
  <si>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""opěra 1"</t>
  </si>
  <si>
    <t>A30_1</t>
  </si>
  <si>
    <t>(2.0+6.1+2.0)*1.2*0.8</t>
  </si>
  <si>
    <t>""opěra 2"</t>
  </si>
  <si>
    <t xml:space="preserve"> (1.7+6.1+1.7)*1.2*0.8</t>
  </si>
  <si>
    <t>C30</t>
  </si>
  <si>
    <t>"Celkem: "A30_1+B30_1</t>
  </si>
  <si>
    <t>274351121</t>
  </si>
  <si>
    <t>Bednění základů pasů rovné zřízení</t>
  </si>
  <si>
    <t>1819096376</t>
  </si>
  <si>
    <t>https://podminky.urs.cz/item/CS_URS_2021_01/274351121</t>
  </si>
  <si>
    <t xml:space="preserve">Poznámka k souboru cen:_x000D_
1. Ceny jsou určeny pro bednění ve volném prostranství, ve volných nebo zapažených jamách, rýhách a šachtách. 2. Kruhové nebo obloukové bednění poloměru do 1 m se oceňuje individuálně. </t>
  </si>
  <si>
    <t>""bednění opěr"</t>
  </si>
  <si>
    <t>A31_1</t>
  </si>
  <si>
    <t>(2.0+6.1+2.0)*0.8*2+1.2*0.8*2</t>
  </si>
  <si>
    <t>(1.7+6.1+1.7)*0.8-2+1.2*0.8*2</t>
  </si>
  <si>
    <t>C31</t>
  </si>
  <si>
    <t>"Celkem: "A31_1+B31_1</t>
  </si>
  <si>
    <t>274351122</t>
  </si>
  <si>
    <t>Bednění základů pasů rovné odstranění</t>
  </si>
  <si>
    <t>1402231651</t>
  </si>
  <si>
    <t>https://podminky.urs.cz/item/CS_URS_2021_01/274351122</t>
  </si>
  <si>
    <t>A32_1</t>
  </si>
  <si>
    <t>18.08+7.52</t>
  </si>
  <si>
    <t>B32_1</t>
  </si>
  <si>
    <t>"Celkem: "A32_1</t>
  </si>
  <si>
    <t>274361821</t>
  </si>
  <si>
    <t>Výztuž základů pasů z betonářské oceli 10 505 (R) nebo BSt 500</t>
  </si>
  <si>
    <t>512</t>
  </si>
  <si>
    <t>1903880904</t>
  </si>
  <si>
    <t>https://podminky.urs.cz/item/CS_URS_2021_01/274361821</t>
  </si>
  <si>
    <t xml:space="preserve">Poznámka k souboru cen:_x000D_
1. Ceny platí pro desky rovné, s náběhy, hřibové nebo upnuté do žeber včetně výztuže těchto žeber. </t>
  </si>
  <si>
    <t>Poznámka k položce:_x000D_
10% na prořez</t>
  </si>
  <si>
    <t>"základy opěr  podle výkresu a tabulky výztuže"</t>
  </si>
  <si>
    <t>d 10 mm</t>
  </si>
  <si>
    <t>67,89</t>
  </si>
  <si>
    <t>d 12 mm</t>
  </si>
  <si>
    <t>199,27</t>
  </si>
  <si>
    <t>d 16 mm</t>
  </si>
  <si>
    <t>454,46</t>
  </si>
  <si>
    <t>745,72</t>
  </si>
  <si>
    <t>1467,34*0,1</t>
  </si>
  <si>
    <t>hmotnost výztuže celkem v tunách</t>
  </si>
  <si>
    <t>1614,074/1000</t>
  </si>
  <si>
    <t>317322611</t>
  </si>
  <si>
    <t>Římsy nebo žlabové římsy z betonu železového (bez výztuže)  tř. C 30/37</t>
  </si>
  <si>
    <t>1838099018</t>
  </si>
  <si>
    <t>https://podminky.urs.cz/item/CS_URS_2021_01/317322611</t>
  </si>
  <si>
    <t>"římsa   plocha*délky</t>
  </si>
  <si>
    <t>A34_1</t>
  </si>
  <si>
    <t>0.33*(20.5+20.35)</t>
  </si>
  <si>
    <t>B34_1</t>
  </si>
  <si>
    <t>"Celkem: "A34_1</t>
  </si>
  <si>
    <t>317353121</t>
  </si>
  <si>
    <t>Bednění mostní římsy  zřízení všech tvarů</t>
  </si>
  <si>
    <t>-608452663</t>
  </si>
  <si>
    <t>https://podminky.urs.cz/item/CS_URS_2021_01/317353121</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</si>
  <si>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</si>
  <si>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""římsa bednění"</t>
  </si>
  <si>
    <t>A35_1</t>
  </si>
  <si>
    <t>2.94*4+2.22*(20.5+20.35)</t>
  </si>
  <si>
    <t>B35_1</t>
  </si>
  <si>
    <t>"Celkem: "A35_1</t>
  </si>
  <si>
    <t>317353221</t>
  </si>
  <si>
    <t>Bednění mostní římsy  odstranění všech tvarů</t>
  </si>
  <si>
    <t>1060847224</t>
  </si>
  <si>
    <t>https://podminky.urs.cz/item/CS_URS_2021_01/317353221</t>
  </si>
  <si>
    <t>""odstranění bednění římsy"</t>
  </si>
  <si>
    <t>A36_1</t>
  </si>
  <si>
    <t>102.447</t>
  </si>
  <si>
    <t>B36_1</t>
  </si>
  <si>
    <t>"Celkem: "A36_1</t>
  </si>
  <si>
    <t>317361821</t>
  </si>
  <si>
    <t>Výztuž překladů, říms, žlabů, žlabových říms, klenbových pásů  z betonářské oceli 10 505 (R) nebo BSt 500</t>
  </si>
  <si>
    <t>1530809098</t>
  </si>
  <si>
    <t>https://podminky.urs.cz/item/CS_URS_2021_01/317361821</t>
  </si>
  <si>
    <t>""římsy podle výkresu výžtuže"</t>
  </si>
  <si>
    <t>A37_1</t>
  </si>
  <si>
    <t>1.378*1.1</t>
  </si>
  <si>
    <t>""kotvení římsy  podle výkresu č. 10=22ks"</t>
  </si>
  <si>
    <t>112.04*0.001*1.1</t>
  </si>
  <si>
    <t>C37_1</t>
  </si>
  <si>
    <t>"Celkem: "A37_1+B37_1</t>
  </si>
  <si>
    <t>334313117</t>
  </si>
  <si>
    <t>Mostní opěry z prostého betonu  C 25/30</t>
  </si>
  <si>
    <t>600024221</t>
  </si>
  <si>
    <t>https://podminky.urs.cz/item/CS_URS_2021_01/334313117</t>
  </si>
  <si>
    <t xml:space="preserve">Poznámka k souboru cen:_x000D_
1. V cenách jsou započteny náklady na betonáž dříku mostních opěr na plošném základu nebo na vrtací šabloně při založení na pilotách, kontrolu bednění, vlastní betonáž zejména čerpadlem betonu, rozhrnutí a hutnění betonu požadované konzistence, uhlazení horního povrchu dříku případně úložného prahu včetně vyspádování do odtokového žlábku u závěrné zídky prahu a ošetření a ochranu čerstvě uloženého betonu. 2. V cenách nejsou započteny náklady na uložení plastového žlábku do úložného prahu opěry, tyto se oceňují souborem cen 212 79- . . Odvodnění mostní opěry z plastových trub a navazujícího kamenného chrliče, tyto se oceňují souborem cen 936 91-11 Montáž chrliče žlabového ze žulového kamene. 3. Ceny lze použít i pro ocenění ochranných přizdívek. </t>
  </si>
  <si>
    <t>""podkladní blok pod drenáž"</t>
  </si>
  <si>
    <t>A38_1</t>
  </si>
  <si>
    <t>(8.5+7.8)*1.6*0.2</t>
  </si>
  <si>
    <t>B38_1</t>
  </si>
  <si>
    <t>"Celkem: "A38_1</t>
  </si>
  <si>
    <t>334323118</t>
  </si>
  <si>
    <t>Mostní opěry a úložné prahy z betonu železového C 30/37</t>
  </si>
  <si>
    <t>1124896137</t>
  </si>
  <si>
    <t>https://podminky.urs.cz/item/CS_URS_2021_01/334323118</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</si>
  <si>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</si>
  <si>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""opěra 1 : úložný práh a křídla:"</t>
  </si>
  <si>
    <t>A39_1</t>
  </si>
  <si>
    <t xml:space="preserve"> 5.6*0.8*3.695 </t>
  </si>
  <si>
    <t>2*18.67*0.55+2*2.2*1.53*0.2</t>
  </si>
  <si>
    <t>""opěra 2 : úložný práh a křídla"</t>
  </si>
  <si>
    <t>5.6*0.8*3.615</t>
  </si>
  <si>
    <t>2*16.66*0.55+2*1.9*1.53*0.2</t>
  </si>
  <si>
    <t>E39</t>
  </si>
  <si>
    <t>"Celkem: "A39_1+B39_1+C39+D39</t>
  </si>
  <si>
    <t>334351115</t>
  </si>
  <si>
    <t>Bednění mostních opěr a úložných prahů ze systémového bednění  zřízení z palubek, pro železobeton</t>
  </si>
  <si>
    <t>201308734</t>
  </si>
  <si>
    <t>https://podminky.urs.cz/item/CS_URS_2021_01/334351115</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</si>
  <si>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 </t>
  </si>
  <si>
    <t>""opěra 1  křídla"</t>
  </si>
  <si>
    <t>A40_1</t>
  </si>
  <si>
    <t>(18.67+0.55*3.35+0.75*0.9)*2</t>
  </si>
  <si>
    <t>4.25*0.8*2+3.695</t>
  </si>
  <si>
    <t>""opěra 1 : úložný práh"</t>
  </si>
  <si>
    <t>(5.6*0.8+0.8*3.7)*2</t>
  </si>
  <si>
    <t>""opěra 2  křídla"</t>
  </si>
  <si>
    <t>(16.66+0.55*3.35+0.75*0.9)*2</t>
  </si>
  <si>
    <t>4.25*0.8*2+3.615</t>
  </si>
  <si>
    <t>""opěra 2 : úložný práh"</t>
  </si>
  <si>
    <t>""podkladní bloky pod drenáž"</t>
  </si>
  <si>
    <t>(8.5+7.8)*1.6+0.2*2</t>
  </si>
  <si>
    <t>H40</t>
  </si>
  <si>
    <t>"Celkem: "A40_1+B40_1+C40+D40+E40+F40+G40</t>
  </si>
  <si>
    <t>334351214</t>
  </si>
  <si>
    <t>Bednění mostních opěr a úložných prahů ze systémového bednění  odstranění z palubek</t>
  </si>
  <si>
    <t>-1527818868</t>
  </si>
  <si>
    <t>https://podminky.urs.cz/item/CS_URS_2021_01/334351214</t>
  </si>
  <si>
    <t>A41</t>
  </si>
  <si>
    <t>157.88</t>
  </si>
  <si>
    <t>B41</t>
  </si>
  <si>
    <t>"Celkem: "A41</t>
  </si>
  <si>
    <t>334361226</t>
  </si>
  <si>
    <t>Výztuž betonářská mostních konstrukcí  opěr, úložných prahů, křídel, závěrných zídek, bloků ložisek, pilířů a sloupů z oceli 10 505 (R) nebo BSt 500 křídel, závěrných zdí</t>
  </si>
  <si>
    <t>-2008028674</t>
  </si>
  <si>
    <t>https://podminky.urs.cz/item/CS_URS_2021_01/334361226</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</si>
  <si>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</si>
  <si>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"podle výkresu křídel a prahů a tabulky výztuže"</t>
  </si>
  <si>
    <t>617,37</t>
  </si>
  <si>
    <t>1417,5</t>
  </si>
  <si>
    <t>2152,01</t>
  </si>
  <si>
    <t>428,79</t>
  </si>
  <si>
    <t>4615,67*0,1</t>
  </si>
  <si>
    <t>5077,237/1000</t>
  </si>
  <si>
    <t>348171111</t>
  </si>
  <si>
    <t>Osazení mostního ocelového zábradlí  přímo do betonu říms</t>
  </si>
  <si>
    <t>448436488</t>
  </si>
  <si>
    <t>https://podminky.urs.cz/item/CS_URS_2021_01/348171111</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</si>
  <si>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</si>
  <si>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""nové mostní zábradlí"</t>
  </si>
  <si>
    <t>A43</t>
  </si>
  <si>
    <t>20*2</t>
  </si>
  <si>
    <t>B43</t>
  </si>
  <si>
    <t>"Celkem: "A43</t>
  </si>
  <si>
    <t>55391534</t>
  </si>
  <si>
    <t>zábradelní systém Pz s výplní ze svislých ocelových tyčí ZSNH4/H2</t>
  </si>
  <si>
    <t>1436937094</t>
  </si>
  <si>
    <t>A44_1</t>
  </si>
  <si>
    <t>B44_1</t>
  </si>
  <si>
    <t>"Celkem: "A44_1</t>
  </si>
  <si>
    <t>421321128</t>
  </si>
  <si>
    <t>Mostní železobetonové nosné konstrukce deskové nebo klenbové deskové, z betonu C 30/37</t>
  </si>
  <si>
    <t>1917197273</t>
  </si>
  <si>
    <t>https://podminky.urs.cz/item/CS_URS_2021_01/421321128</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</si>
  <si>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konzistence bez ohledu na hustotu výztuže, uhlazení betonu horního povrchu konstrukce, ošetření a ochranu čerstvě uloženého betonu. 2. V cenách jsou započteny náklady na rovinnost povrchu mostní konstrukce 3. V cenách nejsou započteny náklady na: a) podkladní vrstvu z betonu pod přechodovou desku, tyto se oceňují souborem cen 451 31-51 Podkladní a výplňové vrstvy z betonu prostého, b) vrubový kloub (trn) přechodové desky do závěrné zídky případně vrubový kloub (např. Freyssinet) desky rámové konstrukce do spodní stavby nebo kloub pérový mostní desky vícepolového mostu (např. Mesnager), tyto se oceňují souborem cen 428 38 Vrubový a pérový kloub železobetonový. 4. Příplatek -1191 se může použít pouze u cen -1137 až -1140. </t>
  </si>
  <si>
    <t>""rámová konstrukce mostu"</t>
  </si>
  <si>
    <t>A45_1</t>
  </si>
  <si>
    <t>2.36*9.5+2*0.72*5.6</t>
  </si>
  <si>
    <t>B45_1</t>
  </si>
  <si>
    <t>"Celkem: "A45_1</t>
  </si>
  <si>
    <t>421321192</t>
  </si>
  <si>
    <t>Mostní železobetonové nosné konstrukce deskové nebo klenbové Příplatek k cenám za betonáž malého rozsahu do 50 m3</t>
  </si>
  <si>
    <t>-539959289</t>
  </si>
  <si>
    <t>https://podminky.urs.cz/item/CS_URS_2021_01/421321192</t>
  </si>
  <si>
    <t>A46_1</t>
  </si>
  <si>
    <t>30.484</t>
  </si>
  <si>
    <t>B46_1</t>
  </si>
  <si>
    <t>"Celkem: "A46_1</t>
  </si>
  <si>
    <t>421361226R</t>
  </si>
  <si>
    <t>Výztuž ŽB rámového mostu z betonářské oceli 10 505</t>
  </si>
  <si>
    <t>T</t>
  </si>
  <si>
    <t>832138034</t>
  </si>
  <si>
    <t>"podle výkresu rámu a tabulky výztuže"</t>
  </si>
  <si>
    <t>432,89</t>
  </si>
  <si>
    <t>110,18</t>
  </si>
  <si>
    <t>2247,07</t>
  </si>
  <si>
    <t>3411,66</t>
  </si>
  <si>
    <t>d 25 mm</t>
  </si>
  <si>
    <t>1760,67</t>
  </si>
  <si>
    <t>7962,47*0,1</t>
  </si>
  <si>
    <t>8758,717/1000</t>
  </si>
  <si>
    <t>423351112</t>
  </si>
  <si>
    <t>Bednění trámové a komorové konstrukce  podhledu potlačení desky zřízení</t>
  </si>
  <si>
    <t>-1261179816</t>
  </si>
  <si>
    <t>https://podminky.urs.cz/item/CS_URS_2021_01/423351112</t>
  </si>
  <si>
    <t xml:space="preserve">Poznámka k souboru cen:_x000D_
1. Jedná se o bednění nosných konstrukcí trámových nebo komorových převážně pohledovým bedněním. 2. Cena -1111 Bednění spodního podhledu příčníku u trámových konstrukcí nad mostní podpěrou se doplňuje cenou -4101 Bednění stěn příčníků platnou i pro boky příčníku trámu. 3. Bednění spodního podhledu nosné konstrukce monolitických mostů je osazeno společně s pracovní podlahou na roštech podpěrné skruže a oceněno cenou 421 95-5, a to i pro oblouky a mostní klenby. 4. Bednění podhledu potlačení desky nosné konstrukce do výšky 400 mm v ceně -1112 je založeno na pracovní podlaze podpěrné skruže. 5. Cena -1121 Závěs bednění skruže umožňuje kotvení zadní části podpěrné skruže do nosné konstrukce betonované v předchozím taktu a používá se pouze u vícepolových mostů. 6. Bednění vnějších bočních stěn trámů a komor je sestaveno z palubek, jak pro proměnnou výšku stěny – cena -2121, tak i konstantní - cena -2111, a je založeno na pracovní podlaze podpěrné skruže. 7. Bednění boku mostovky do výšky 350 mm v ceně -2131 je nepohledové z prken. 8. Bednění boku mostovky jako pracovních čel v ceně -2132 je s prostupy pro třmínky betonářské výztuže ke kotvení monolitické mostní římsy. 9. Bednění koncových čel v ceně -3111 uzavírá nosnou konstrukci nad podpěrami nebo uzavírá čela předpjatých betonových konstrukcí s kotevními objímkami. 10. Cena -3112 Bednění čel je určena pro osazení podkladních desek kabelů předpětí nebo čela s osazením deviátoru volně vedených kabelů s otvory pro jejich osazení. 11. Cena -3121 Čela pracovní železobetonová je včetně otvorů pro pruty betonářské oceli mezi betonážními takty nebo postupy u vícepolových mostů, cena -3122 Čela pracovní pro předpínané betony je včetně otvorů pro betonářskou a otvorů pro vedení trub předpínací výztuže mezi betonážními postupy. 12. Bednění stěn příčníku trámu v ceně -4101 tvoří spolu se spodním bedněním v ceně -1111 kompletní dobednění příčníku trámových konstrukcí nad podpěrou. 13. Cena -4111 obsahuje bednění podhledu konzol mostovky (křídel) u trámových nebo komorových mostů se žebry pro bednění a pracovní podélnou lávku včetně zavětrovaných podpěr do výšky 2,5 m založených na pracovní podlaze podpěrné skruže. 14. Cena -4121 obsahuje bednění boční stěny s výplní pohledového bednění v délce betonážního postupu u vícepolových trámových nebo komorových mostů konstantního tvaru. 15. Takt posunu formy v ceně -4122 znamená cyklus uvolnění formy a posun formy po dráze na pracovní podlaze podpěrné skruže 50 m do dalšího mostního pole a osazení s rektifikací formy pro ukládku výztuže. 16. Poslední demontáž vnější sestavy bočnic formy délky betonážního postupu je v ceně -4221. 17. Bednění stěn příčníku vnějšího předpětí v ceně -4141 je převážně osazeno v komorách mostu nad pilířem, v příčníku jsou otvory pro kotvení volně vedených kabelů. 18. Bednění vnitřní bočních stěn v ceně -5111 je nepohledové bednění komory osazené s rozpěrnými trubkami bednění k vnějším bočním stěnám. 19. V ceně -5120 je bednění stropu včetně náběhů mezi trámy nebo stropu komory s podpěrami a zavětrováním do výšky 2,5 m založenými na pracovní podlaze podpěrné skruže. 20. Montáž sestavy bednění stropu komory v ceně -5121 je bedněním sestavy rámů stropu v délce betonážního postupu u vícepolových mostů, obsahuje měsíční nájemné systémového bednění. 21. Takt posunu stropu znamená cyklus uvolnění stropu, spuštění bednění na kolejničky, posun bednění o 50 m do dalšího pole, zdvih a rektifikaci stropu s napojením na vnitřní stěny, příprava na osazení kolejniček pro další takt. 22. Poslední demontáž sestavy systémového bednění stropu je v ceně -5221. 23. Ztracené bednění spřažené desky mostovky v cenách 423 35-53 lze použít jako záklopovou desku pro prefabrikované betonové nosníky nebo pro ocelobetonové konstrukce, případně pro dodatečně betonované horní desky mostovky u spojité komorové konstrukce mostu. 24. Všeobecně jsou v cenách bednění trámových a komorových konstrukcí mostu započteny náklady na sestavení a osazení bednění na požadovaný tvar jejich vzepření a rozepření pomocí rozpěrných trubek, stažení bednění tyčemi, nástřik bednění odformovacím přípravkem, manipulace při osazení vnějšího i vnitřního bednění jeřábem, odbednění vnějších stěn a konzol ručně a jeřábem, odbednění vnitřních stěn a stropu pouze ručně v délce mostního pole, očištění bednění, vyplnění kuželových otvorů v betonu po spínacích tyčích bednění, u inventárního bednění měsíční nájemné včetně spínacích prvků se započítanou obrátkovostí vztažené k ploše bednění, je započtena spotřeba pohledového bednění. 25. Drobný spotřební materiál (např. hřebíky, materiál pro vyplnění kuželových otvorů v základu po spínacích tyčích bednění) je započten v režijních nákladech. 26. V cenách nejsou započteny náklady na: a) osazení trubkové vložky do bednění deviátoru, tyto se oceňují cenou 421 37-41, b) bednění spřahující desky ocelobetonové, tyto se oceňují souborem cen 423 35-7 . Bednění spřažené desky ocelobetonové konstrukce, c) kotvy do bednění pro spřah monolitické římsy, tyto se oceňují souborem cen 317 17-11 Kotvení monolitického betonu římsy do mostovky, d) kotvy do bednění pro závěsy odvodnění mostu, tyto se oceňují souborem cen 936 94-392 Montáž věšákového závěsu odvodnění mostu, e) prostupy trub v konstrukci, tyto se oceňují souborem cen 334 79-11 Prostup z plastových trub betonovou zdí, f) zaoblení zhotovením a vložením ramenátů do sestavy bočnic, tyto se oceňují souborem cen 948 51-113. Podpěrné skruže dočasné ze dřeva ramenáty g) závěs skruže v ceně -1121, tyto závěsy se oceňují ve specifikaci, h) ztracené bednění v ceně -5312 až -5315, tyto se oceňují ve specifikaci. </t>
  </si>
  <si>
    <t>""spodní strana deskového rámu"</t>
  </si>
  <si>
    <t>A48_1</t>
  </si>
  <si>
    <t>9.5*5.6</t>
  </si>
  <si>
    <t>B48_1</t>
  </si>
  <si>
    <t>"Celkem: "A48_1</t>
  </si>
  <si>
    <t>423351212</t>
  </si>
  <si>
    <t>Bednění trámové a komorové konstrukce  podhledu potlačení desky odstranění</t>
  </si>
  <si>
    <t>672358871</t>
  </si>
  <si>
    <t>https://podminky.urs.cz/item/CS_URS_2021_01/423351212</t>
  </si>
  <si>
    <t>A49_1</t>
  </si>
  <si>
    <t>53.2</t>
  </si>
  <si>
    <t>B49_1</t>
  </si>
  <si>
    <t>"Celkem: "A49_1</t>
  </si>
  <si>
    <t>423352121</t>
  </si>
  <si>
    <t>Bednění trámové a komorové konstrukce  vnějších boků proměnné výšky zřízení</t>
  </si>
  <si>
    <t>537629645</t>
  </si>
  <si>
    <t>https://podminky.urs.cz/item/CS_URS_2021_01/423352121</t>
  </si>
  <si>
    <t>""boční stěny * proměnná výška"</t>
  </si>
  <si>
    <t>A50_1</t>
  </si>
  <si>
    <t>(9.5+5.6)*0.7*2+5.6*0.7*4</t>
  </si>
  <si>
    <t>B50_1</t>
  </si>
  <si>
    <t>"Celkem: "A50_1</t>
  </si>
  <si>
    <t>423352221</t>
  </si>
  <si>
    <t>Bednění trámové a komorové konstrukce  vnějších boků proměnné výšky odstranění</t>
  </si>
  <si>
    <t>958287000</t>
  </si>
  <si>
    <t>https://podminky.urs.cz/item/CS_URS_2021_01/423352221</t>
  </si>
  <si>
    <t>A51_1</t>
  </si>
  <si>
    <t>36.82</t>
  </si>
  <si>
    <t>430321414</t>
  </si>
  <si>
    <t>Schodišťové konstrukce a rampy z betonu železového (bez výztuže)  stupně, schodnice, ramena, podesty s nosníky tř. C 25/30</t>
  </si>
  <si>
    <t>1949993424</t>
  </si>
  <si>
    <t>https://podminky.urs.cz/item/CS_URS_2021_01/430321414</t>
  </si>
  <si>
    <t>""schodiště - zídka vedle shodiště, z obou stran"</t>
  </si>
  <si>
    <t>A52_1</t>
  </si>
  <si>
    <t>0.1*0.35*(8+7)</t>
  </si>
  <si>
    <t>B52_1</t>
  </si>
  <si>
    <t>"Celkem: "A52_1</t>
  </si>
  <si>
    <t>431351121</t>
  </si>
  <si>
    <t>Bednění podest, podstupňových desek a ramp včetně podpěrné konstrukce  výšky do 4 m půdorysně přímočarých zřízení</t>
  </si>
  <si>
    <t>1327474202</t>
  </si>
  <si>
    <t>https://podminky.urs.cz/item/CS_URS_2021_01/431351121</t>
  </si>
  <si>
    <t>""zídka u schodiště"</t>
  </si>
  <si>
    <t>A53_1</t>
  </si>
  <si>
    <t>0.35*(7+8)*2+0.35*0.1*4</t>
  </si>
  <si>
    <t>B53</t>
  </si>
  <si>
    <t>"Celkem: "A53_1</t>
  </si>
  <si>
    <t>431351122</t>
  </si>
  <si>
    <t>Bednění podest, podstupňových desek a ramp včetně podpěrné konstrukce  výšky do 4 m půdorysně přímočarých odstranění</t>
  </si>
  <si>
    <t>2054387948</t>
  </si>
  <si>
    <t>https://podminky.urs.cz/item/CS_URS_2021_01/431351122</t>
  </si>
  <si>
    <t>A54_1</t>
  </si>
  <si>
    <t>10.64</t>
  </si>
  <si>
    <t>434121442</t>
  </si>
  <si>
    <t>Osazování schodišťových stupňů železobetonových  s vyspárováním styčných spár, s provizorním dřevěným zábradlím a dočasným zakrytím stupnic prkny současně při zdění, rovných i kosých jednostranně zazděných visutých, popř. ukládaných na schodnici, stupňů drsných</t>
  </si>
  <si>
    <t>-1372162966</t>
  </si>
  <si>
    <t>https://podminky.urs.cz/item/CS_URS_2021_01/434121442</t>
  </si>
  <si>
    <t xml:space="preserve">Poznámka k souboru cen:_x000D_
1. U cen -1441, -1442, -1451, -1452 je započtena podpěrná konstrukce visuté části stupňů. 2. Množství měrných jednotek se určuje v m délky stupňů včetně uložení. 3. Dodávka stupňů se oceňuje ve specifikaci. </t>
  </si>
  <si>
    <t>""revizní schodiště pro údržbu u rámové stojky směr Bohumín 27ks (0,4x0,17x0,75)"</t>
  </si>
  <si>
    <t>A55_1</t>
  </si>
  <si>
    <t>"délka schodiště bez podest"   27*0.4</t>
  </si>
  <si>
    <t>B55_1</t>
  </si>
  <si>
    <t>"Celkem: "A55_1</t>
  </si>
  <si>
    <t>5937375R</t>
  </si>
  <si>
    <t>stupeň schodišťový nosný ŽB 135x35x14,5cm</t>
  </si>
  <si>
    <t>KUS</t>
  </si>
  <si>
    <t>-1678719352</t>
  </si>
  <si>
    <t>Poznámka k položce:_x000D_
schodišťový stupeň  ze ŽB vel.750x40x17</t>
  </si>
  <si>
    <t>A56_1</t>
  </si>
  <si>
    <t>451315117</t>
  </si>
  <si>
    <t>Podkladní a výplňové vrstvy z betonu prostého  tloušťky do 100 mm, z betonu C 25/30</t>
  </si>
  <si>
    <t>432206451</t>
  </si>
  <si>
    <t>https://podminky.urs.cz/item/CS_URS_2021_01/451315117</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</si>
  <si>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</si>
  <si>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""podkladní deska pod schody tl. 10 cm"</t>
  </si>
  <si>
    <t>A57_1</t>
  </si>
  <si>
    <t>0.75*10.8+0.1*(8+7)</t>
  </si>
  <si>
    <t>B57_1</t>
  </si>
  <si>
    <t>"Celkem: "A57_1</t>
  </si>
  <si>
    <t>451315127</t>
  </si>
  <si>
    <t>Podkladní a výplňové vrstvy z betonu prostého  tloušťky do 150 mm, z betonu C 25/30</t>
  </si>
  <si>
    <t>1068897963</t>
  </si>
  <si>
    <t>https://podminky.urs.cz/item/CS_URS_2021_01/451315127</t>
  </si>
  <si>
    <t>Poznámka k položce:_x000D_
pod dlažbu z lomového kamene</t>
  </si>
  <si>
    <t>""u opěry 1"</t>
  </si>
  <si>
    <t>A58_1</t>
  </si>
  <si>
    <t>2.2+9.0*1.2</t>
  </si>
  <si>
    <t>""u opěry 2"</t>
  </si>
  <si>
    <t xml:space="preserve"> 6.14+4.37+9.7*1.2</t>
  </si>
  <si>
    <t>C58</t>
  </si>
  <si>
    <t>"Celkem: "A58_1+B58_1</t>
  </si>
  <si>
    <t>451315134</t>
  </si>
  <si>
    <t>Podkladní a výplňové vrstvy z betonu prostého  tloušťky do 200 mm, z betonu C 12/15</t>
  </si>
  <si>
    <t>-456350311</t>
  </si>
  <si>
    <t>https://podminky.urs.cz/item/CS_URS_2021_01/451315134</t>
  </si>
  <si>
    <t>Poznámka k položce:_x000D_
beton C8/10</t>
  </si>
  <si>
    <t>""pod základy"</t>
  </si>
  <si>
    <t>A59_1</t>
  </si>
  <si>
    <t xml:space="preserve"> 24.42+23.18 </t>
  </si>
  <si>
    <t>B59_1</t>
  </si>
  <si>
    <t>"Celkem: "A59_1</t>
  </si>
  <si>
    <t>451315191</t>
  </si>
  <si>
    <t>Podkladní a výplňové vrstvy z betonu prostého  Příplatek k ceně za sklon svahu přes 1:5</t>
  </si>
  <si>
    <t>176646501</t>
  </si>
  <si>
    <t>https://podminky.urs.cz/item/CS_URS_2021_01/451315191</t>
  </si>
  <si>
    <t>""podkladní deska pod schodištěm"</t>
  </si>
  <si>
    <t>A60_1</t>
  </si>
  <si>
    <t>0.75*10.8+0.1*(7+8)</t>
  </si>
  <si>
    <t>B60_1</t>
  </si>
  <si>
    <t>"Celkem: "A60_1</t>
  </si>
  <si>
    <t>451571212</t>
  </si>
  <si>
    <t>Lože pod dlažby  z kameniva těženého hrubého, tl. vrstvy přes 100 do 150 mm</t>
  </si>
  <si>
    <t>873408604</t>
  </si>
  <si>
    <t>https://podminky.urs.cz/item/CS_URS_2021_01/451571212</t>
  </si>
  <si>
    <t>"podkladní lože pod dlažbu opevnění břehu"</t>
  </si>
  <si>
    <t>4,5*2</t>
  </si>
  <si>
    <t>458311131</t>
  </si>
  <si>
    <t>Výplňové klíny a filtrační vrstvy za opěrou z betonu hutněného po vrstvách  filtračního drenážního</t>
  </si>
  <si>
    <t>1670870628</t>
  </si>
  <si>
    <t>https://podminky.urs.cz/item/CS_URS_2021_01/458311131</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</si>
  <si>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 </t>
  </si>
  <si>
    <t>""přechodový klín z betonu mezerovitého"</t>
  </si>
  <si>
    <t>A61_1</t>
  </si>
  <si>
    <t>2*3.15*4.5</t>
  </si>
  <si>
    <t>B61_1</t>
  </si>
  <si>
    <t>"Celkem: "A61_1</t>
  </si>
  <si>
    <t>458501111</t>
  </si>
  <si>
    <t>Výplňové klíny za opěrou z kameniva hutněného po vrstvách  těženého</t>
  </si>
  <si>
    <t>629037879</t>
  </si>
  <si>
    <t>https://podminky.urs.cz/item/CS_URS_2021_01/458501111</t>
  </si>
  <si>
    <t xml:space="preserve">Poznámka k souboru cen:_x000D_
1. V cenách jsou započteny náklady na dodání vhodného kameniva, rozprostření konstrukce zemního tělesa po vrstvách do 300 mm se zhutněním na potřebnou míru zhutnění za mostní opěrou, případné vlhčení k dosažení potřebné konzistence štěrkopísku nebo štěrkodrtě, zhutnění od 90 do 100 % Proctor Standard nebo indexu density Id 0,8 až 0,9. 2. V cenách nejsou započteny náklady na nájezdy zemních strojů na rozhrnovaní a hutnění, protože práce probíhá současně se zhotovením zemní konstrukce násypu příjezdové komunikace. </t>
  </si>
  <si>
    <t>""ochrana těsnící folie za rubem opěry"</t>
  </si>
  <si>
    <t>A62_1</t>
  </si>
  <si>
    <t>(4.0+4.0)*4.5*0.3</t>
  </si>
  <si>
    <t>B62_1</t>
  </si>
  <si>
    <t>"Celkem: "A62_1</t>
  </si>
  <si>
    <t>458501112</t>
  </si>
  <si>
    <t>Výplňové klíny za opěrou z kameniva hutněného po vrstvách  drceného</t>
  </si>
  <si>
    <t>1815017011</t>
  </si>
  <si>
    <t>https://podminky.urs.cz/item/CS_URS_2021_01/458501112</t>
  </si>
  <si>
    <t>""přechodový klín + ochr. obsyp"</t>
  </si>
  <si>
    <t>A63_1</t>
  </si>
  <si>
    <t>(2.21+2.15)*4.5</t>
  </si>
  <si>
    <t>B63_1</t>
  </si>
  <si>
    <t>"Celkem: "A63_1</t>
  </si>
  <si>
    <t>462511111</t>
  </si>
  <si>
    <t>Zához prostoru  z lomového kamene</t>
  </si>
  <si>
    <t>2082763688</t>
  </si>
  <si>
    <t>https://podminky.urs.cz/item/CS_URS_2021_01/462511111</t>
  </si>
  <si>
    <t xml:space="preserve">Poznámka k souboru cen:_x000D_
1. Drenážní beton může být použit k záhozu drenážních trub. 2. V cenách jsou započteny náklady na rozprostření záhozu bez zhutnění po vrstvách tak, aby zásyp tvořil pevný celek, případně v poslední vrstvě s urovnáním povrchu, náklady na manipulaci ručně kolečkem a odstranění záhozu ručně mezi pilotami pro odbourání hlav železobetonových vrtaných pilot nebo z prostoru mimo piloty ručně. 3. V cenách nejsou započteny náklady na nutné zemní práce. </t>
  </si>
  <si>
    <t>""záhozový patka hm 80-200 kg"</t>
  </si>
  <si>
    <t>A64_1</t>
  </si>
  <si>
    <t>1,35*(7,4*2)</t>
  </si>
  <si>
    <t>B64_1</t>
  </si>
  <si>
    <t>"Celkem: "A64_1</t>
  </si>
  <si>
    <t>464511111</t>
  </si>
  <si>
    <t>Pohoz dna nebo svahů jakékoliv tloušťky  z lomového kamene neupraveného tříděného z terénu</t>
  </si>
  <si>
    <t>-1300402237</t>
  </si>
  <si>
    <t>https://podminky.urs.cz/item/CS_URS_2021_01/464511111</t>
  </si>
  <si>
    <t>"kamenná drť ve svahu tl. 0,3m"</t>
  </si>
  <si>
    <t>A65_1</t>
  </si>
  <si>
    <t>0,3*1*(4+4,1)</t>
  </si>
  <si>
    <t>B65_1</t>
  </si>
  <si>
    <t>"Celkem: "A65_1</t>
  </si>
  <si>
    <t>Dlažba z lomového kamene lomařsky upraveného  na sucho s vyklínováním kamenem, s vyplněním spár těženým kamenivem, drnem nebo ornicí s osetím, tl. kamene 300 mm</t>
  </si>
  <si>
    <t>-1670075769</t>
  </si>
  <si>
    <t>"opevnění břehu dlažbou z lomového kamene"</t>
  </si>
  <si>
    <t>465513157</t>
  </si>
  <si>
    <t>Dlažba svahu u mostních opěr z upraveného lomového žulového kamene  s vyspárováním maltou MC 25, šíře spáry 15 mm do betonového lože C 25/30 tloušťky 200 mm, plochy přes 10 m2</t>
  </si>
  <si>
    <t>-1227036416</t>
  </si>
  <si>
    <t>https://podminky.urs.cz/item/CS_URS_2021_01/465513157</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</si>
  <si>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</si>
  <si>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 "u opěry 1"</t>
  </si>
  <si>
    <t>A66_1</t>
  </si>
  <si>
    <t>u opěry 2</t>
  </si>
  <si>
    <t>(5+5,93*0,65+6,43*0,15)*1,2+5*0,85</t>
  </si>
  <si>
    <t>-215314783</t>
  </si>
  <si>
    <t>""silnice"</t>
  </si>
  <si>
    <t>A67_1</t>
  </si>
  <si>
    <t>241+51*(0.04+0.07+0.15+0.2*0.5)</t>
  </si>
  <si>
    <t>""sjezd vlevo"</t>
  </si>
  <si>
    <t>58+23*(0.04+0.07+0.15+0.2*0.5)</t>
  </si>
  <si>
    <t>""sjezd vpravo"</t>
  </si>
  <si>
    <t>25+16*(0.04+0.07+0.15+0.2*0.5)</t>
  </si>
  <si>
    <t>D67_1</t>
  </si>
  <si>
    <t>"Celkem: "A67_1+B67_1+C67_1</t>
  </si>
  <si>
    <t>564952111</t>
  </si>
  <si>
    <t>Podklad z mechanicky zpevněného kameniva MZK (minerální beton)  s rozprostřením a s hutněním, po zhutnění tl. 150 mm</t>
  </si>
  <si>
    <t>1156549985</t>
  </si>
  <si>
    <t>https://podminky.urs.cz/item/CS_URS_2021_01/564952111</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</si>
  <si>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</si>
  <si>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""vozovka"</t>
  </si>
  <si>
    <t>A68</t>
  </si>
  <si>
    <t>241+51*(0.04+0.07+0.15*0.5)</t>
  </si>
  <si>
    <t>58+23*(0.04+0.07+0.15*0.5)</t>
  </si>
  <si>
    <t>D68</t>
  </si>
  <si>
    <t>"Celkem: "A68+B68_1+C68_1</t>
  </si>
  <si>
    <t>565155121</t>
  </si>
  <si>
    <t>Asfaltový beton vrstva podkladní ACP 16 (obalované kamenivo střednězrnné - OKS)  s rozprostřením a zhutněním v pruhu šířky přes 3 m, po zhutnění tl. 70 mm</t>
  </si>
  <si>
    <t>74047053</t>
  </si>
  <si>
    <t>https://podminky.urs.cz/item/CS_URS_2021_01/565155121</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</si>
  <si>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</si>
  <si>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Poznámka k položce:_x000D_
ACP 16+     tl. 70mm</t>
  </si>
  <si>
    <t>A69_1</t>
  </si>
  <si>
    <t>241+51*(0.04+0.07*0.5)</t>
  </si>
  <si>
    <t>58+23*(0.04+0.07*0.5)</t>
  </si>
  <si>
    <t>25+16*(0.04+0.07*0.5)</t>
  </si>
  <si>
    <t>D69_1</t>
  </si>
  <si>
    <t>"Celkem: "A69_1+B69_1+C69_1</t>
  </si>
  <si>
    <t>990497166</t>
  </si>
  <si>
    <t>""krajnice zpevněná štěrkodtí 2x š. 50cm"</t>
  </si>
  <si>
    <t>A70_1</t>
  </si>
  <si>
    <t>"vozovka"            51*0.5</t>
  </si>
  <si>
    <t>"sjezd vlevo"      23*0.5</t>
  </si>
  <si>
    <t>"sjezd vpravo"   16*0.5</t>
  </si>
  <si>
    <t>D70_1</t>
  </si>
  <si>
    <t>"Celkem: "A70_1+B70_1+C70_1</t>
  </si>
  <si>
    <t>569903311</t>
  </si>
  <si>
    <t>Zřízení zemních krajnic z hornin jakékoliv třídy  se zhutněním</t>
  </si>
  <si>
    <t>-1916021413</t>
  </si>
  <si>
    <t>https://podminky.urs.cz/item/CS_URS_2021_01/569903311</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</si>
  <si>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</si>
  <si>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573191111</t>
  </si>
  <si>
    <t>Postřik infiltrační kationaktivní emulzí v množství 1,00 kg/m2</t>
  </si>
  <si>
    <t>1757543192</t>
  </si>
  <si>
    <t>https://podminky.urs.cz/item/CS_URS_2021_01/573191111</t>
  </si>
  <si>
    <t xml:space="preserve">Poznámka k souboru cen:_x000D_
1. V ceně nejsou započteny náklady na popř. projektem předepsané očištění vozovky, které se oceňuje cenou 938 90-8411 Očištění povrchu saponátovým roztokem části C 01 tohoto katalogu. </t>
  </si>
  <si>
    <t>Poznámka k položce:_x000D_
PI-C  postřik 1,00 kg/m2</t>
  </si>
  <si>
    <t>A72_1</t>
  </si>
  <si>
    <t>241+51*(0.04+0.07)</t>
  </si>
  <si>
    <t>58+23*(0.04+0.07)</t>
  </si>
  <si>
    <t>25+16*(0.04+0.07)</t>
  </si>
  <si>
    <t>D72</t>
  </si>
  <si>
    <t>"Celkem: "A72_1+B72_1+C72</t>
  </si>
  <si>
    <t>573231107</t>
  </si>
  <si>
    <t>Postřik spojovací PS bez posypu kamenivem ze silniční emulze, v množství 0,40 kg/m2</t>
  </si>
  <si>
    <t>1237221499</t>
  </si>
  <si>
    <t>https://podminky.urs.cz/item/CS_URS_2021_01/573231107</t>
  </si>
  <si>
    <t>Poznámka k položce:_x000D_
PS-CP  potřik 0,35 kg/m2</t>
  </si>
  <si>
    <t>A73_1</t>
  </si>
  <si>
    <t>241+51*0.04</t>
  </si>
  <si>
    <t>58+23*0.04</t>
  </si>
  <si>
    <t>25+16*0.04</t>
  </si>
  <si>
    <t>""na mostě"</t>
  </si>
  <si>
    <t>2*9.5*4.5</t>
  </si>
  <si>
    <t>E73</t>
  </si>
  <si>
    <t>"Celkem: "A73_1+B73_1+C73+D73</t>
  </si>
  <si>
    <t>577134121</t>
  </si>
  <si>
    <t>Asfaltový beton vrstva obrusná ACO 11 (ABS)  s rozprostřením a se zhutněním z nemodifikovaného asfaltu v pruhu šířky přes 3 m tř. I, po zhutnění tl. 40 mm</t>
  </si>
  <si>
    <t>1966067003</t>
  </si>
  <si>
    <t>https://podminky.urs.cz/item/CS_URS_2021_01/577134121</t>
  </si>
  <si>
    <t>Poznámka k položce:_x000D_
ACO 11+   tl. 40mm</t>
  </si>
  <si>
    <t>A74</t>
  </si>
  <si>
    <t>241+51*(0.04*0.5)</t>
  </si>
  <si>
    <t>58+23*(0.04*0.5)</t>
  </si>
  <si>
    <t>25+16*(0.04*0.5)</t>
  </si>
  <si>
    <t>E74</t>
  </si>
  <si>
    <t>"Celkem: "A74+B74+C74+D74</t>
  </si>
  <si>
    <t>578133232</t>
  </si>
  <si>
    <t>Litý asfalt MA 11 (LAS) s rozprostřením  z modifikovaného asfaltu v pruhu šířky přes 3 m tl. 35 mm</t>
  </si>
  <si>
    <t>-132023903</t>
  </si>
  <si>
    <t>https://podminky.urs.cz/item/CS_URS_2021_01/578133232</t>
  </si>
  <si>
    <t xml:space="preserve">Poznámka k souboru cen:_x000D_
1. V cenách jsou započteny i náklady na napojení pracovních spár. 2. V cenách nejsou započteny náklady na příp. projektem předepsané: a) zdrsňovací posypy, které se oceňují cenami souboru cen 578 90- Zdrsňovací posyp litého asfaltu, b) posypy drobným kamenivem, které se oceňují cenami souboru cen 572 40- Posyp živičného podkladu nebo krytu části C 01 tohoto katalogu. </t>
  </si>
  <si>
    <t>""ochrana mostní izolace"</t>
  </si>
  <si>
    <t>A75</t>
  </si>
  <si>
    <t>9.5*4.5</t>
  </si>
  <si>
    <t>B75</t>
  </si>
  <si>
    <t>"Celkem: "A75</t>
  </si>
  <si>
    <t>Úpravy povrchů, podlahy a osazování výplní</t>
  </si>
  <si>
    <t>628612201</t>
  </si>
  <si>
    <t>Nátěr mostního zábradlí  polyuretanový 1x vrchní</t>
  </si>
  <si>
    <t>-70857961</t>
  </si>
  <si>
    <t>https://podminky.urs.cz/item/CS_URS_2021_01/628612201</t>
  </si>
  <si>
    <t>A76_1</t>
  </si>
  <si>
    <t>40*1.1*2</t>
  </si>
  <si>
    <t>B76_1</t>
  </si>
  <si>
    <t>"Celkem: "A76_1</t>
  </si>
  <si>
    <t>711</t>
  </si>
  <si>
    <t>Izolace proti vodě, vlhkosti a plynům</t>
  </si>
  <si>
    <t>711111001</t>
  </si>
  <si>
    <t>Provedení izolace proti zemní vlhkosti natěradly a tmely za studena  na ploše vodorovné V nátěrem penetračním</t>
  </si>
  <si>
    <t>1786125538</t>
  </si>
  <si>
    <t>https://podminky.urs.cz/item/CS_URS_2021_01/711111001</t>
  </si>
  <si>
    <t xml:space="preserve">Poznámka k souboru cen:_x000D_
1. Izolace plochy jednotlivě do 10 m2 se oceňují skladebně cenou příslušné izolace a cenou 711 19-9095 Příplatek za plochu do 10 m2. </t>
  </si>
  <si>
    <t>""spáry pracovní  na spojení betonu s pružným silikonovým tmelem"</t>
  </si>
  <si>
    <t>A98_1</t>
  </si>
  <si>
    <t>49.6*0.1</t>
  </si>
  <si>
    <t>B98_1</t>
  </si>
  <si>
    <t>"Celkem: "A98_1</t>
  </si>
  <si>
    <t>11163165</t>
  </si>
  <si>
    <t>nátěr penetrační asfaltový na mostní závěr</t>
  </si>
  <si>
    <t>-1667152861</t>
  </si>
  <si>
    <t>Poznámka k položce:_x000D_
Spotřeba: 0,3 kg/m2</t>
  </si>
  <si>
    <t>A99_1</t>
  </si>
  <si>
    <t>4.96</t>
  </si>
  <si>
    <t>"Celkem: "A99_1</t>
  </si>
  <si>
    <t>C99_1</t>
  </si>
  <si>
    <t>B99_1 * 0.0003"Koeficient množství</t>
  </si>
  <si>
    <t>711112001</t>
  </si>
  <si>
    <t>Provedení izolace proti zemní vlhkosti natěradly a tmely za studena  na ploše svislé S nátěrem penetračním</t>
  </si>
  <si>
    <t>1880390374</t>
  </si>
  <si>
    <t>https://podminky.urs.cz/item/CS_URS_2021_01/711112001</t>
  </si>
  <si>
    <t>""základy svislý nátěr"</t>
  </si>
  <si>
    <t>A100_1</t>
  </si>
  <si>
    <t>(1.0+6.1+1.0)*1.2*2</t>
  </si>
  <si>
    <t>(1.0+6.1+1.0)*1.1*2</t>
  </si>
  <si>
    <t>C100</t>
  </si>
  <si>
    <t>"Celkem: "A100_1+B100_1</t>
  </si>
  <si>
    <t>11163150</t>
  </si>
  <si>
    <t>lak penetrační asfaltový</t>
  </si>
  <si>
    <t>1586360596</t>
  </si>
  <si>
    <t>Poznámka k položce:_x000D_
Spotřeba 0,3-0,4kg/m2</t>
  </si>
  <si>
    <t>""izolační nátěr základů"</t>
  </si>
  <si>
    <t>A101_1</t>
  </si>
  <si>
    <t>37.26</t>
  </si>
  <si>
    <t>"Celkem: "A101_1</t>
  </si>
  <si>
    <t>C101_1</t>
  </si>
  <si>
    <t>B101_1 * 0.00035"Koeficient množství</t>
  </si>
  <si>
    <t>711122131</t>
  </si>
  <si>
    <t>Provedení izolace proti zemní vlhkosti natěradly a tmely za horka  na ploše svislé S nátěrem asfaltovým</t>
  </si>
  <si>
    <t>113176187</t>
  </si>
  <si>
    <t>https://podminky.urs.cz/item/CS_URS_2021_01/711122131</t>
  </si>
  <si>
    <t>""základy, nátěr dvojnásobný "</t>
  </si>
  <si>
    <t>A102_1</t>
  </si>
  <si>
    <t>(1.0+6.1+1.0)*1.2*2*2</t>
  </si>
  <si>
    <t>(1.0+6.1+1.0)*1.1*2*2</t>
  </si>
  <si>
    <t>C102</t>
  </si>
  <si>
    <t>"Celkem: "A102_1+B102_1</t>
  </si>
  <si>
    <t>11163152</t>
  </si>
  <si>
    <t>lak hydroizolační asfaltový</t>
  </si>
  <si>
    <t>724189969</t>
  </si>
  <si>
    <t>Poznámka k položce:_x000D_
Spotřeba: 0,3-0,5 kg/m2</t>
  </si>
  <si>
    <t>""asfaltový nátěr základů"</t>
  </si>
  <si>
    <t>A103_1</t>
  </si>
  <si>
    <t>74.52</t>
  </si>
  <si>
    <t>"Celkem: "A103_1</t>
  </si>
  <si>
    <t>C103_1</t>
  </si>
  <si>
    <t>B103_1 * 0.0017"Koeficient množství</t>
  </si>
  <si>
    <t>711141559</t>
  </si>
  <si>
    <t>Provedení izolace proti zemní vlhkosti pásy přitavením  NAIP na ploše vodorovné V</t>
  </si>
  <si>
    <t>1463262097</t>
  </si>
  <si>
    <t>https://podminky.urs.cz/item/CS_URS_2021_01/711141559</t>
  </si>
  <si>
    <t xml:space="preserve">Poznámka k souboru cen:_x000D_
1. Izolace plochy jednotlivě do 10 m2 se oceňují skladebně cenou příslušné izolace a cenou 711 19-9097 Příplatek za plochu do 10 m2. </t>
  </si>
  <si>
    <t>""rám vodorovně"</t>
  </si>
  <si>
    <t>A104_1</t>
  </si>
  <si>
    <t>(1.1+9.5+1.1)*5.6</t>
  </si>
  <si>
    <t>B104_1</t>
  </si>
  <si>
    <t>"Celkem: "A104_1</t>
  </si>
  <si>
    <t>62832001</t>
  </si>
  <si>
    <t>pás asfaltový natavitelný oxidovaný tl 3,5mm typu V60 S35 s vložkou ze skleněné rohože, s jemnozrnným minerálním posypem</t>
  </si>
  <si>
    <t>1699451170</t>
  </si>
  <si>
    <t>""vodorovně+svisle"</t>
  </si>
  <si>
    <t>A105_1</t>
  </si>
  <si>
    <t>65.52+126.36</t>
  </si>
  <si>
    <t>"Celkem: "A105_1</t>
  </si>
  <si>
    <t>C105</t>
  </si>
  <si>
    <t>B105_1 * 1.15"Koeficient množství</t>
  </si>
  <si>
    <t>711142559</t>
  </si>
  <si>
    <t>Provedení izolace proti zemní vlhkosti pásy přitavením  NAIP na ploše svislé S</t>
  </si>
  <si>
    <t>611975449</t>
  </si>
  <si>
    <t>https://podminky.urs.cz/item/CS_URS_2021_01/711142559</t>
  </si>
  <si>
    <t>""svisle"</t>
  </si>
  <si>
    <t>A106_1</t>
  </si>
  <si>
    <t xml:space="preserve"> 5.5*4.5+2*20.43</t>
  </si>
  <si>
    <t>""opěra2"</t>
  </si>
  <si>
    <t>5.42*4.5+2*18.18</t>
  </si>
  <si>
    <t>C106_1</t>
  </si>
  <si>
    <t>"Celkem: "A106_1+B106_1</t>
  </si>
  <si>
    <t>711471301</t>
  </si>
  <si>
    <t>Provedení dvojitého hydroizolačního systému pro izolaci spodní stavby proti povrchové a podpovrchové tlakové vodě na ploše vodorovné V fólií z mPVC kladených volně jednovrstvá s horkovzdušným navařením jednotlivých segmentů</t>
  </si>
  <si>
    <t>-1132958367</t>
  </si>
  <si>
    <t>https://podminky.urs.cz/item/CS_URS_2021_01/711471301</t>
  </si>
  <si>
    <t xml:space="preserve">Poznámka k souboru cen:_x000D_
1. V cenách -1486, -1487, -2486, -2487 jsou započteny i náklady na dodávku, stahovacích objímek, hadičníku, víčka a těsnění. 2. V ceně -2383 je započteno i kotvení drenážní vložky pomocí přířezů fólie tzv. prošitím. 3. V cenách -1486, -1487, -2486, -2487 nejsou započteny náklady na dodávku trubic; tyto se oceňují ve specifikaci. 4. V cenách -1484, -1485 -2484, -2485 nejsou započteny náklady na dodávku hadic; tyto se oceňují ve specifikaci. 5. V cenách nejsou započteny náklady na provedení: a) podkladní mazaniny; tyto se oceňují soubory cen 631 31 Mazanina z betonu, část A05, katalogu 801-1 Budovy a haly - zděné a monolitické, b) podkladní a ochranné vrstvy z geotextilie; tyto se oceňují souborem cen 711 49 Provedení doplňků izolace proti vodě textilií tohto katalogu, c) tepelné izolace; tyto se oceňují cenami katalogu 800-713 Izolace tepelné, d) zesílení izolce u koutů nebo hran; tyto se oceňují cenami 711 77-12. tohoto katalogu, e) vakuové zkoušky; tyto se oceňují vedlejšími rozpočtovými náklady katalogu 800-0. </t>
  </si>
  <si>
    <t>""těsnící folie za drenáží opěr"</t>
  </si>
  <si>
    <t>A107</t>
  </si>
  <si>
    <t>(4+4)*4.5</t>
  </si>
  <si>
    <t>B107</t>
  </si>
  <si>
    <t>"Celkem: "A107</t>
  </si>
  <si>
    <t>28322004</t>
  </si>
  <si>
    <t>fólie  hydroizolační pro spodní stavbu tl 1,5mm</t>
  </si>
  <si>
    <t>1739613031</t>
  </si>
  <si>
    <t>""těsnící folie pod drenáží"</t>
  </si>
  <si>
    <t>"Celkem: "A108</t>
  </si>
  <si>
    <t>B108 * 1.15"Koeficient množství</t>
  </si>
  <si>
    <t>711491172</t>
  </si>
  <si>
    <t>Provedení doplňků izolace proti vodě textilií na ploše vodorovné V vrstva ochranná</t>
  </si>
  <si>
    <t>1566722125</t>
  </si>
  <si>
    <t>https://podminky.urs.cz/item/CS_URS_2021_01/711491172</t>
  </si>
  <si>
    <t xml:space="preserve">Poznámka k souboru cen:_x000D_
1. V ceně -1177 jsou započteny i náklady na navrtání, osazení hmoždinek a zatmelení. </t>
  </si>
  <si>
    <t>69311068</t>
  </si>
  <si>
    <t>geotextilie netkaná separační, ochranná, filtrační, drenážní PP 300g/m2</t>
  </si>
  <si>
    <t>-483556006</t>
  </si>
  <si>
    <t>" "vodorovná izolace"</t>
  </si>
  <si>
    <t>A110</t>
  </si>
  <si>
    <t>" "svislá izolace"</t>
  </si>
  <si>
    <t>153.58</t>
  </si>
  <si>
    <t>"Celkem: "A110+B110</t>
  </si>
  <si>
    <t>D110</t>
  </si>
  <si>
    <t>C110 * 1.05"Koeficient množství</t>
  </si>
  <si>
    <t>711691172</t>
  </si>
  <si>
    <t>Provedení izolace podchodů a objektů v podzemí, tunelů a štol ostatní  opěr nebo kleneb rubové z textilií vrstvy ochranné</t>
  </si>
  <si>
    <t>-2130678216</t>
  </si>
  <si>
    <t>https://podminky.urs.cz/item/CS_URS_2021_01/711691172</t>
  </si>
  <si>
    <t>""svislá izolace opěr 1,2 z geotextílie dvouvrstvá"</t>
  </si>
  <si>
    <t>A111</t>
  </si>
  <si>
    <t>"opěra 1"      2*10.63</t>
  </si>
  <si>
    <t>"opěra 2"     2*11.53</t>
  </si>
  <si>
    <t>""základy 1x ochrana nátěrů z geotextílie svislá"</t>
  </si>
  <si>
    <t>E111</t>
  </si>
  <si>
    <t>"Celkem: "A111+B111+C111+D111</t>
  </si>
  <si>
    <t>711741567</t>
  </si>
  <si>
    <t>Provedení detailů pásy přitavením  dilatačních spár-uzávěr zesílením rš 1000 mm NAIP, vodorovných V</t>
  </si>
  <si>
    <t>-1384265371</t>
  </si>
  <si>
    <t>https://podminky.urs.cz/item/CS_URS_2021_01/711741567</t>
  </si>
  <si>
    <t>""pod římsou  š. 0,6m"</t>
  </si>
  <si>
    <t>A112</t>
  </si>
  <si>
    <t>2*9.5</t>
  </si>
  <si>
    <t>B112</t>
  </si>
  <si>
    <t>"Celkem: "A112</t>
  </si>
  <si>
    <t>BTX.40000007R</t>
  </si>
  <si>
    <t>PE V60 S35 (role/10m2)</t>
  </si>
  <si>
    <t>667944412</t>
  </si>
  <si>
    <t>""pod římsou"</t>
  </si>
  <si>
    <t>A113</t>
  </si>
  <si>
    <t>2*9.5*0.6</t>
  </si>
  <si>
    <t>"Celkem: "A113</t>
  </si>
  <si>
    <t>C113</t>
  </si>
  <si>
    <t>B113 * 1.1"Koeficient množství</t>
  </si>
  <si>
    <t>95</t>
  </si>
  <si>
    <t>998711102</t>
  </si>
  <si>
    <t>Přesun hmot pro izolace proti vodě, vlhkosti a plynům  stanovený z hmotnosti přesunovaného materiálu vodorovná dopravní vzdálenost do 50 m v objektech výšky přes 6 do 12 m</t>
  </si>
  <si>
    <t>-1225004256</t>
  </si>
  <si>
    <t>https://podminky.urs.cz/item/CS_URS_2021_01/998711102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</si>
  <si>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</si>
  <si>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96</t>
  </si>
  <si>
    <t>998711194</t>
  </si>
  <si>
    <t>Přesun hmot pro izolace proti vodě, vlhkosti a plynům  stanovený z hmotnosti přesunovaného materiálu Příplatek k cenám za zvětšený přesun přes vymezenou největší dopravní vzdálenost do 1000 m</t>
  </si>
  <si>
    <t>1721722117</t>
  </si>
  <si>
    <t>https://podminky.urs.cz/item/CS_URS_2021_01/998711194</t>
  </si>
  <si>
    <t>97</t>
  </si>
  <si>
    <t>998711199</t>
  </si>
  <si>
    <t>Přesun hmot pro izolace proti vodě, vlhkosti a plynům  stanovený z hmotnosti přesunovaného materiálu Příplatek k cenám za zvětšený přesun přes vymezenou největší dopravní vzdálenost za každých dalších i započatých 1000 m</t>
  </si>
  <si>
    <t>-1266279750</t>
  </si>
  <si>
    <t>https://podminky.urs.cz/item/CS_URS_2021_01/998711199</t>
  </si>
  <si>
    <t>98</t>
  </si>
  <si>
    <t>871241151</t>
  </si>
  <si>
    <t>Montáž vodovodního potrubí z plastů v otevřeném výkopu z polyetylenu PE 100 svařovaných na tupo SDR 17/PN10 D 90 x 5,4 mm</t>
  </si>
  <si>
    <t>396107954</t>
  </si>
  <si>
    <t>https://podminky.urs.cz/item/CS_URS_2021_01/871241151</t>
  </si>
  <si>
    <t xml:space="preserve">Poznámka k souboru cen:_x000D_
1. V cenách potrubí nejsou započteny náklady na: a) dodání potrubí; potrubí se oceňuje ve specifikaci; ztratné lze dohodnout u trub polyetylénových ve výši 1,5 %; u trub z tvrdého PVC ve výši 3 %, 2. Ceny -1211 jsou určeny i pro plošné kolektory primárních okruhů tepelných čerpadel. </t>
  </si>
  <si>
    <t>""chránička pod pravou římsou"</t>
  </si>
  <si>
    <t>A77</t>
  </si>
  <si>
    <t>20.5</t>
  </si>
  <si>
    <t>B77</t>
  </si>
  <si>
    <t>"Celkem: "A77</t>
  </si>
  <si>
    <t>99</t>
  </si>
  <si>
    <t>28613812</t>
  </si>
  <si>
    <t>potrubí vodovodní HDPE (IPE) tyče 6,12m 90x5,1mm</t>
  </si>
  <si>
    <t>-1618045063</t>
  </si>
  <si>
    <t>100</t>
  </si>
  <si>
    <t>899913102</t>
  </si>
  <si>
    <t>Koncové uzavírací manžety chrániček  DN potrubí x DN chráničky DN 25 x 80</t>
  </si>
  <si>
    <t>1551127333</t>
  </si>
  <si>
    <t>https://podminky.urs.cz/item/CS_URS_2021_01/899913102</t>
  </si>
  <si>
    <t xml:space="preserve">Poznámka k souboru cen:_x000D_
1. V cenách jsou započteny i náklady na nerezové upínací pásky daných průměrů. </t>
  </si>
  <si>
    <t>Poznámka k položce:_x000D_
DN10/80</t>
  </si>
  <si>
    <t>101</t>
  </si>
  <si>
    <t>1981250385</t>
  </si>
  <si>
    <t>""podél vozovky"</t>
  </si>
  <si>
    <t>A80_1</t>
  </si>
  <si>
    <t>2.05+2.5+2.5+2.5+2.5</t>
  </si>
  <si>
    <t>B80_1</t>
  </si>
  <si>
    <t>"Celkem: "A80_1</t>
  </si>
  <si>
    <t>102</t>
  </si>
  <si>
    <t>59217031</t>
  </si>
  <si>
    <t>obrubník betonový silniční 1000x150x250mm</t>
  </si>
  <si>
    <t>43371061</t>
  </si>
  <si>
    <t>Poznámka k položce:_x000D_
sílniční obrubník rampovitě snížen</t>
  </si>
  <si>
    <t>103</t>
  </si>
  <si>
    <t>916231212</t>
  </si>
  <si>
    <t>Osazení chodníkového obrubníku betonového se zřízením lože, s vyplněním a zatřením spár cementovou maltou stojatého bez boční opěry, do lože z betonu prostého</t>
  </si>
  <si>
    <t>1923536363</t>
  </si>
  <si>
    <t>https://podminky.urs.cz/item/CS_URS_2021_01/916231212</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</si>
  <si>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4. Měrná jednotka u příplatků je m délky obrubníku. </t>
  </si>
  <si>
    <t>Poznámka k položce:_x000D_
včetně bet. lože</t>
  </si>
  <si>
    <t>""lemuje dlažby z LK"</t>
  </si>
  <si>
    <t xml:space="preserve">""u kř. A" </t>
  </si>
  <si>
    <t>A82</t>
  </si>
  <si>
    <t>0,6+0,9+2,6+5,3*1,2</t>
  </si>
  <si>
    <t>""u kř. B"</t>
  </si>
  <si>
    <t>0,4+0,65+6,56*1,2</t>
  </si>
  <si>
    <t>"" u kř. C"</t>
  </si>
  <si>
    <t>6,4+5*1,2+7*1,2</t>
  </si>
  <si>
    <t>""u kř. D"</t>
  </si>
  <si>
    <t>5+0,65+0,65+5,6*1,2</t>
  </si>
  <si>
    <t>E82</t>
  </si>
  <si>
    <t>"Celkem: "A82+B82+C82+D82</t>
  </si>
  <si>
    <t>104</t>
  </si>
  <si>
    <t>59217017</t>
  </si>
  <si>
    <t>obrubník betonový chodníkový 1000x100x250mm</t>
  </si>
  <si>
    <t>1431656000</t>
  </si>
  <si>
    <t>105</t>
  </si>
  <si>
    <t>919112233</t>
  </si>
  <si>
    <t>Řezání dilatačních spár v živičném krytu  vytvoření komůrky pro těsnící zálivku šířky 20 mm, hloubky 40 mm</t>
  </si>
  <si>
    <t>-1650250675</t>
  </si>
  <si>
    <t>https://podminky.urs.cz/item/CS_URS_2021_01/919112233</t>
  </si>
  <si>
    <t xml:space="preserve">Poznámka k souboru cen:_x000D_
1. V cenách jsou započteny i náklady na vyčištění spár po řezání. </t>
  </si>
  <si>
    <t>""napojení nové vozovky na stávající vozovku"</t>
  </si>
  <si>
    <t>A84_1</t>
  </si>
  <si>
    <t>5.15+3.8+3.0+4.15</t>
  </si>
  <si>
    <t xml:space="preserve">""provedení naříznutí  a zatmelené hran na mostě" </t>
  </si>
  <si>
    <t>5.6*2</t>
  </si>
  <si>
    <t>C84</t>
  </si>
  <si>
    <t>"Celkem: "A84_1+B84_1</t>
  </si>
  <si>
    <t>106</t>
  </si>
  <si>
    <t>919121233</t>
  </si>
  <si>
    <t>Utěsnění dilatačních spár zálivkou za studena  v cementobetonovém nebo živičném krytu včetně adhezního nátěru bez těsnicího profilu pod zálivkou, pro komůrky šířky 20 mm, hloubky 40 mm</t>
  </si>
  <si>
    <t>-345208587</t>
  </si>
  <si>
    <t>https://podminky.urs.cz/item/CS_URS_2021_01/919121233</t>
  </si>
  <si>
    <t xml:space="preserve">Poznámka k souboru cen:_x000D_
1. V cenách jsou započteny i náklady na vyčištění spár před těsněním a zalitím a náklady na impregnaci, těsnění a zalití spár včetně dodání hmot. </t>
  </si>
  <si>
    <t>""v místě napojení na stáv. vozovku"</t>
  </si>
  <si>
    <t>A85</t>
  </si>
  <si>
    <t>C85</t>
  </si>
  <si>
    <t>"Celkem: "A85+B85</t>
  </si>
  <si>
    <t>107</t>
  </si>
  <si>
    <t>931994131</t>
  </si>
  <si>
    <t>Těsnění spáry betonové konstrukce pásy, profily, tmely  tmelem silikonovým spáry pracovní do 1,5 cm2</t>
  </si>
  <si>
    <t>144830429</t>
  </si>
  <si>
    <t>https://podminky.urs.cz/item/CS_URS_2021_01/931994131</t>
  </si>
  <si>
    <t>Poznámka k položce:_x000D_
trvale pružný tměl silikonový tmel</t>
  </si>
  <si>
    <t>""rám u základu a  u horní desky"</t>
  </si>
  <si>
    <t>A86</t>
  </si>
  <si>
    <t>5.6*4</t>
  </si>
  <si>
    <t>""křídla, opěry"</t>
  </si>
  <si>
    <t>(2.2+1.9)*2</t>
  </si>
  <si>
    <t>""římsy"</t>
  </si>
  <si>
    <t>9.5*2</t>
  </si>
  <si>
    <t>D86</t>
  </si>
  <si>
    <t>"Celkem: "A86+B86+C86</t>
  </si>
  <si>
    <t>108</t>
  </si>
  <si>
    <t>953990R</t>
  </si>
  <si>
    <t>Nivelační značka, montáž a dodávka</t>
  </si>
  <si>
    <t>-1000554010</t>
  </si>
  <si>
    <t>"geodetické značky"</t>
  </si>
  <si>
    <t>"geodetické značky s měřítkem"</t>
  </si>
  <si>
    <t>109</t>
  </si>
  <si>
    <t>962051111</t>
  </si>
  <si>
    <t>Bourání mostních konstrukcí zdiva a pilířů ze železového betonu</t>
  </si>
  <si>
    <t>-165152945</t>
  </si>
  <si>
    <t>https://podminky.urs.cz/item/CS_URS_2021_01/962051111</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</si>
  <si>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</si>
  <si>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 xml:space="preserve">""most" </t>
  </si>
  <si>
    <t>A88_1</t>
  </si>
  <si>
    <t xml:space="preserve"> 2.0*8.0+4.5*0.5*(8.9+9.2) </t>
  </si>
  <si>
    <t>""zeď"</t>
  </si>
  <si>
    <t>(5.4+4.5+5.45+4.0)*0.5*3.5</t>
  </si>
  <si>
    <t>C88</t>
  </si>
  <si>
    <t>"Celkem: "A88_1+B88_1</t>
  </si>
  <si>
    <t>110</t>
  </si>
  <si>
    <t>966005211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</si>
  <si>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</si>
  <si>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752282413</t>
  </si>
  <si>
    <t>https://podminky.urs.cz/item/CS_URS_2021_01/966005211</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</si>
  <si>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</si>
  <si>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""na stávajícím mostě"</t>
  </si>
  <si>
    <t>A89</t>
  </si>
  <si>
    <t>23+20</t>
  </si>
  <si>
    <t>B89</t>
  </si>
  <si>
    <t>"Celkem: "A89</t>
  </si>
  <si>
    <t>111</t>
  </si>
  <si>
    <t>997211111</t>
  </si>
  <si>
    <t>Svislá doprava suti nebo vybouraných hmot  s naložením do dopravního zařízení a s vyprázdněním dopravního zařízení na hromadu nebo do dopravního prostředku suti na výšku do 3,5 m</t>
  </si>
  <si>
    <t>337772707</t>
  </si>
  <si>
    <t>https://podminky.urs.cz/item/CS_URS_2021_01/997211111</t>
  </si>
  <si>
    <t xml:space="preserve">Poznámka k souboru cen:_x000D_
1. Shazuje-li se suť z jakékoliv výšky na místo, kde zůstane ležet, aniž se s ní dále manipuluje, oceňuje se její svislá doprava pouze cenou 1111. 2. Výška svislé dopravy je svislá vzdálenost mezi místem nakládání do zařízení pro svislou dopravu a místem, kde se toto zařízení vyprazdňuje. </t>
  </si>
  <si>
    <t>112</t>
  </si>
  <si>
    <t>997211119</t>
  </si>
  <si>
    <t>Svislá doprava suti nebo vybouraných hmot  s naložením do dopravního zařízení a s vyprázdněním dopravního zařízení na hromadu nebo do dopravního prostředku suti na výšku Příplatek k ceně za každých dalších i započatých 3,5 m výšky přes 3,5 m</t>
  </si>
  <si>
    <t>-1696975524</t>
  </si>
  <si>
    <t>https://podminky.urs.cz/item/CS_URS_2021_01/997211119</t>
  </si>
  <si>
    <t>113</t>
  </si>
  <si>
    <t>997211511</t>
  </si>
  <si>
    <t>Vodorovná doprava suti nebo vybouraných hmot  suti se složením a hrubým urovnáním, na vzdálenost do 1 km</t>
  </si>
  <si>
    <t>891198679</t>
  </si>
  <si>
    <t>https://podminky.urs.cz/item/CS_URS_2021_01/997211511</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</si>
  <si>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</si>
  <si>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114</t>
  </si>
  <si>
    <t>997211519</t>
  </si>
  <si>
    <t>Vodorovná doprava suti nebo vybouraných hmot  suti se složením a hrubým urovnáním, na vzdálenost Příplatek k ceně za každý další i započatý 1 km přes 1 km</t>
  </si>
  <si>
    <t>-1876376583</t>
  </si>
  <si>
    <t>https://podminky.urs.cz/item/CS_URS_2021_01/997211519</t>
  </si>
  <si>
    <t>""celkem 5 km  na skládku k recyklaci Ridera Biohemia , provoz. Ostrava"</t>
  </si>
  <si>
    <t>A93_1</t>
  </si>
  <si>
    <t>(5-1)*484.34</t>
  </si>
  <si>
    <t>""asfalt z frézování 12km "</t>
  </si>
  <si>
    <t>(12-5)*98.854</t>
  </si>
  <si>
    <t>C93_1</t>
  </si>
  <si>
    <t>"Celkem: "A93_1+B93_1</t>
  </si>
  <si>
    <t>115</t>
  </si>
  <si>
    <t>997221645</t>
  </si>
  <si>
    <t>Poplatek za uložení stavebního odpadu na skládce (skládkovné) asfaltového bez obsahu dehtu zatříděného do Katalogu odpadů pod kódem 17 03 02</t>
  </si>
  <si>
    <t>2084195005</t>
  </si>
  <si>
    <t>https://podminky.urs.cz/item/CS_URS_2021_01/997221645</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</si>
  <si>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</si>
  <si>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""materiál po frézování z pol. 113154122, 113154124"</t>
  </si>
  <si>
    <t>A94_1</t>
  </si>
  <si>
    <t>357*0.092</t>
  </si>
  <si>
    <t>287*0.23</t>
  </si>
  <si>
    <t>C94_1</t>
  </si>
  <si>
    <t>"Celkem: "A94_1+B94_1</t>
  </si>
  <si>
    <t>116</t>
  </si>
  <si>
    <t>997221655</t>
  </si>
  <si>
    <t>-470556778</t>
  </si>
  <si>
    <t>https://podminky.urs.cz/item/CS_URS_2021_01/997221655</t>
  </si>
  <si>
    <t>""odpočet asfalt. vrstev z frézování"</t>
  </si>
  <si>
    <t>A95_1</t>
  </si>
  <si>
    <t>484.34-98.854</t>
  </si>
  <si>
    <t>B95_1</t>
  </si>
  <si>
    <t>"Celkem: "A95_1</t>
  </si>
  <si>
    <t>117</t>
  </si>
  <si>
    <t>998212111</t>
  </si>
  <si>
    <t>Přesun hmot pro mosty zděné, betonové monolitické, spřažené ocelobetonové nebo kovové  vodorovná dopravní vzdálenost do 100 m výška mostu do 20 m</t>
  </si>
  <si>
    <t>-484213349</t>
  </si>
  <si>
    <t>https://podminky.urs.cz/item/CS_URS_2021_01/998212111</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</si>
  <si>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</si>
  <si>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118</t>
  </si>
  <si>
    <t>998212192</t>
  </si>
  <si>
    <t>Přesun hmot pro mosty zděné, betonové monolitické, spřažené ocelobetonové nebo kovové  Příplatek k cenám za zvětšený přesun přes přes vymezenou největší dopravní vzdálenost do 2000 m</t>
  </si>
  <si>
    <t>1021143016</t>
  </si>
  <si>
    <t>https://podminky.urs.cz/item/CS_URS_2021_01/998212192</t>
  </si>
  <si>
    <t>122</t>
  </si>
  <si>
    <t>B104</t>
  </si>
  <si>
    <t>15,02</t>
  </si>
  <si>
    <t>94,518</t>
  </si>
  <si>
    <t>175,04</t>
  </si>
  <si>
    <t>47,29</t>
  </si>
  <si>
    <t>B116</t>
  </si>
  <si>
    <t>341</t>
  </si>
  <si>
    <t>B117</t>
  </si>
  <si>
    <t>40,22</t>
  </si>
  <si>
    <t>SO-02.04 - Rekonstrukce mostu v km 0,944 – do štěrkovny</t>
  </si>
  <si>
    <t>B119</t>
  </si>
  <si>
    <t>8,4</t>
  </si>
  <si>
    <t>B121</t>
  </si>
  <si>
    <t>16,6</t>
  </si>
  <si>
    <t>185,905</t>
  </si>
  <si>
    <t>129,51</t>
  </si>
  <si>
    <t>B34</t>
  </si>
  <si>
    <t>7,169</t>
  </si>
  <si>
    <t>B35</t>
  </si>
  <si>
    <t>18,902</t>
  </si>
  <si>
    <t>0,067</t>
  </si>
  <si>
    <t>44,525</t>
  </si>
  <si>
    <t>5,44</t>
  </si>
  <si>
    <t>B56</t>
  </si>
  <si>
    <t>8,62</t>
  </si>
  <si>
    <t>0,6</t>
  </si>
  <si>
    <t>258,3</t>
  </si>
  <si>
    <t>B62</t>
  </si>
  <si>
    <t>B63</t>
  </si>
  <si>
    <t>35,76</t>
  </si>
  <si>
    <t>B66</t>
  </si>
  <si>
    <t>32,96</t>
  </si>
  <si>
    <t>31,2</t>
  </si>
  <si>
    <t>11,97</t>
  </si>
  <si>
    <t>31,76</t>
  </si>
  <si>
    <t>B71</t>
  </si>
  <si>
    <t>30,64</t>
  </si>
  <si>
    <t>30,32</t>
  </si>
  <si>
    <t>B87</t>
  </si>
  <si>
    <t>14,6</t>
  </si>
  <si>
    <t>B90</t>
  </si>
  <si>
    <t>67,2</t>
  </si>
  <si>
    <t>3,84</t>
  </si>
  <si>
    <t>B97</t>
  </si>
  <si>
    <t>313,5</t>
  </si>
  <si>
    <t>C11</t>
  </si>
  <si>
    <t>10,097</t>
  </si>
  <si>
    <t>C116</t>
  </si>
  <si>
    <t>375</t>
  </si>
  <si>
    <t>C117</t>
  </si>
  <si>
    <t>48,5</t>
  </si>
  <si>
    <t>C35</t>
  </si>
  <si>
    <t>11,148</t>
  </si>
  <si>
    <t>C56</t>
  </si>
  <si>
    <t>17,825</t>
  </si>
  <si>
    <t>C62</t>
  </si>
  <si>
    <t>C63</t>
  </si>
  <si>
    <t>38,12</t>
  </si>
  <si>
    <t>C66</t>
  </si>
  <si>
    <t>35,145</t>
  </si>
  <si>
    <t>33,275</t>
  </si>
  <si>
    <t>8,5</t>
  </si>
  <si>
    <t>C71</t>
  </si>
  <si>
    <t>32,68</t>
  </si>
  <si>
    <t>32,34</t>
  </si>
  <si>
    <t>C90</t>
  </si>
  <si>
    <t>21,2</t>
  </si>
  <si>
    <t>C93</t>
  </si>
  <si>
    <t>8,025</t>
  </si>
  <si>
    <t>D11</t>
  </si>
  <si>
    <t>7,542</t>
  </si>
  <si>
    <t>D117</t>
  </si>
  <si>
    <t>D35</t>
  </si>
  <si>
    <t>2,145</t>
  </si>
  <si>
    <t>D56</t>
  </si>
  <si>
    <t>11,705</t>
  </si>
  <si>
    <t>D62</t>
  </si>
  <si>
    <t>66,5</t>
  </si>
  <si>
    <t>D70</t>
  </si>
  <si>
    <t>214,3</t>
  </si>
  <si>
    <t>D71</t>
  </si>
  <si>
    <t>116,2</t>
  </si>
  <si>
    <t>D90</t>
  </si>
  <si>
    <t>E11</t>
  </si>
  <si>
    <t>15,844</t>
  </si>
  <si>
    <t>E117</t>
  </si>
  <si>
    <t>1,4</t>
  </si>
  <si>
    <t>45,15</t>
  </si>
  <si>
    <t>E71</t>
  </si>
  <si>
    <t>207,65</t>
  </si>
  <si>
    <t>E90</t>
  </si>
  <si>
    <t>F11</t>
  </si>
  <si>
    <t>10,404</t>
  </si>
  <si>
    <t>F117</t>
  </si>
  <si>
    <t>5,483</t>
  </si>
  <si>
    <t>28,5</t>
  </si>
  <si>
    <t>2,09</t>
  </si>
  <si>
    <t>I40</t>
  </si>
  <si>
    <t>11,92</t>
  </si>
  <si>
    <t>22-M - Montáže technologických zařízení pro dopravní stavby</t>
  </si>
  <si>
    <t>161611277</t>
  </si>
  <si>
    <t>""podklad pod živíčnou vozovkou mimo most, podle VV ´, celk. tl. 300-100=200mm"</t>
  </si>
  <si>
    <t>505</t>
  </si>
  <si>
    <t>""podklad pod chodníkem   celk. tl. 250-100=150mm"</t>
  </si>
  <si>
    <t>113107542</t>
  </si>
  <si>
    <t>Odstranění podkladů nebo krytů při překopech inženýrských sítí s přemístěním hmot na skládku ve vzdálenosti do 3 m nebo s naložením na dopravní prostředek strojně plochy jednotlivě přes 15 m2 živičných, o tl. vrstvy přes 50 do 100 mm</t>
  </si>
  <si>
    <t>-643149163</t>
  </si>
  <si>
    <t>https://podminky.urs.cz/item/CS_URS_2021_01/113107542</t>
  </si>
  <si>
    <t>"" živíčná vozovka mimo most, podle VV "</t>
  </si>
  <si>
    <t xml:space="preserve">""asf. chodník , podle VV"  </t>
  </si>
  <si>
    <t>""živičná vozovka na mostě, podle VV"</t>
  </si>
  <si>
    <t>D2</t>
  </si>
  <si>
    <t>"Celkem: "A2+B2+C2</t>
  </si>
  <si>
    <t>113201111</t>
  </si>
  <si>
    <t>Vytrhání obrub  s vybouráním lože, s přemístěním hmot na skládku na vzdálenost do 3 m nebo s naložením na dopravní prostředek chodníkových ležatých</t>
  </si>
  <si>
    <t>1635863993</t>
  </si>
  <si>
    <t>https://podminky.urs.cz/item/CS_URS_2021_01/113201111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</si>
  <si>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</si>
  <si>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""stávající obrubníky, podle VV"</t>
  </si>
  <si>
    <t>113201112</t>
  </si>
  <si>
    <t>Vytrhání obrub  s vybouráním lože, s přemístěním hmot na skládku na vzdálenost do 3 m nebo s naložením na dopravní prostředek silničních ležatých</t>
  </si>
  <si>
    <t>-1984395159</t>
  </si>
  <si>
    <t>https://podminky.urs.cz/item/CS_URS_2021_01/113201112</t>
  </si>
  <si>
    <t>113203111</t>
  </si>
  <si>
    <t>Vytrhání obrub  s vybouráním lože, s přemístěním hmot na skládku na vzdálenost do 3 m nebo s naložením na dopravní prostředek z dlažebních kostek</t>
  </si>
  <si>
    <t>-1050285481</t>
  </si>
  <si>
    <t>https://podminky.urs.cz/item/CS_URS_2021_01/113203111</t>
  </si>
  <si>
    <t>""stávající dvojřádek"</t>
  </si>
  <si>
    <t>26*2</t>
  </si>
  <si>
    <t>"Celkem: "A5</t>
  </si>
  <si>
    <t>-1748038663</t>
  </si>
  <si>
    <t>11.5*10.5</t>
  </si>
  <si>
    <t>24.6*10.5</t>
  </si>
  <si>
    <t>C6</t>
  </si>
  <si>
    <t>"Celkem: "A6+B6</t>
  </si>
  <si>
    <t>352322209</t>
  </si>
  <si>
    <t>""výkop jámy"</t>
  </si>
  <si>
    <t>379.05</t>
  </si>
  <si>
    <t>1007677755</t>
  </si>
  <si>
    <t>""dovoz z meziskládky "</t>
  </si>
  <si>
    <t>185.905</t>
  </si>
  <si>
    <t>""odvoz na meziskládku (zemina na násyp)"</t>
  </si>
  <si>
    <t>C8</t>
  </si>
  <si>
    <t>"Celkem: "A8+B8</t>
  </si>
  <si>
    <t>672282718</t>
  </si>
  <si>
    <t>379.05  - 185.905  "výkopy-potřeba na násyp</t>
  </si>
  <si>
    <t>-2133342902</t>
  </si>
  <si>
    <t>""zemina z meziskládky na násyp "</t>
  </si>
  <si>
    <t>105847895</t>
  </si>
  <si>
    <t>Poznámka k položce:_x000D_
se zhutněním 95% až 100%PS</t>
  </si>
  <si>
    <t>""před mostem, hhutněno na 95% PS"</t>
  </si>
  <si>
    <t xml:space="preserve">190.0*0.25 </t>
  </si>
  <si>
    <t>""za mostem, zhutněno na 95% PS"</t>
  </si>
  <si>
    <t>378.07*0.25</t>
  </si>
  <si>
    <t>""kužely u křídel, zhutněno na 100% PS"</t>
  </si>
  <si>
    <t>1/4*1/3*3.14*(5.2+1.8)/2*(5.2+1.8)/2*3.15</t>
  </si>
  <si>
    <t>1/4*1/3*3.14*(4.7+1.35)/2*(4.7+1.35)/2*3.15</t>
  </si>
  <si>
    <t>1/4*1/3*3.14*(5.9+2.8)/2*(5.9+2.8)/2*3.2</t>
  </si>
  <si>
    <t>1/4*1/3*3.14*(5.15+1.9)/2*(5.15+1.9)/2*3.2</t>
  </si>
  <si>
    <t>G11</t>
  </si>
  <si>
    <t>"Celkem: "A11+B11+C11+D11+E11+F11</t>
  </si>
  <si>
    <t>-1737899162</t>
  </si>
  <si>
    <t>""nepotřebná z výkopu"</t>
  </si>
  <si>
    <t>193.145*1.8</t>
  </si>
  <si>
    <t>-122063304</t>
  </si>
  <si>
    <t>""na skládku : nepotřebná zemina z výkopu "</t>
  </si>
  <si>
    <t>A13</t>
  </si>
  <si>
    <t>193.145</t>
  </si>
  <si>
    <t>C13</t>
  </si>
  <si>
    <t>"Celkem: "A13+B13</t>
  </si>
  <si>
    <t>-1954474882</t>
  </si>
  <si>
    <t>""obsyp potrubí z PP DN150 od uliční vpusti"</t>
  </si>
  <si>
    <t>1.0*0.46*6-0.0316*6</t>
  </si>
  <si>
    <t>58337344</t>
  </si>
  <si>
    <t>štěrkopísek frakce 0/32</t>
  </si>
  <si>
    <t>-677068398</t>
  </si>
  <si>
    <t>-1689194332</t>
  </si>
  <si>
    <t>164.26</t>
  </si>
  <si>
    <t>789431358</t>
  </si>
  <si>
    <t>29.67+5.08</t>
  </si>
  <si>
    <t>22.78+13.09+52.96+40.68</t>
  </si>
  <si>
    <t>-1609866693</t>
  </si>
  <si>
    <t>1854646274</t>
  </si>
  <si>
    <t>-1855483002</t>
  </si>
  <si>
    <t>1088940271</t>
  </si>
  <si>
    <t>3*164.26</t>
  </si>
  <si>
    <t>-1487988436</t>
  </si>
  <si>
    <t>4*164.26*0.005</t>
  </si>
  <si>
    <t>-2087627302</t>
  </si>
  <si>
    <t>3.285*5</t>
  </si>
  <si>
    <t>597673092</t>
  </si>
  <si>
    <t>(12.0-1.0*2)*0.3*0.3</t>
  </si>
  <si>
    <t>1181043319</t>
  </si>
  <si>
    <t>6*2</t>
  </si>
  <si>
    <t>-2140873516</t>
  </si>
  <si>
    <t>A26</t>
  </si>
  <si>
    <t>(5+5)*8.0</t>
  </si>
  <si>
    <t>B26</t>
  </si>
  <si>
    <t>"Celkem: "A26</t>
  </si>
  <si>
    <t>1709681293</t>
  </si>
  <si>
    <t>1266336625</t>
  </si>
  <si>
    <t>(5+5)*3.14*0.45*0.45*8.0</t>
  </si>
  <si>
    <t>50,868*0,1</t>
  </si>
  <si>
    <t>942136293</t>
  </si>
  <si>
    <t>214,68</t>
  </si>
  <si>
    <t>246,6</t>
  </si>
  <si>
    <t>3313,58</t>
  </si>
  <si>
    <t>3774,86*0,1</t>
  </si>
  <si>
    <t>4152,346/1000</t>
  </si>
  <si>
    <t>-1613044603</t>
  </si>
  <si>
    <t>""základy svislé NK"</t>
  </si>
  <si>
    <t>2*1.2*0.8*7.3</t>
  </si>
  <si>
    <t>1798709188</t>
  </si>
  <si>
    <t>""bednění základů NK"</t>
  </si>
  <si>
    <t>A31</t>
  </si>
  <si>
    <t>2*(1.2*0.8+0.8*7.3)*2</t>
  </si>
  <si>
    <t>"Celkem: "A31</t>
  </si>
  <si>
    <t>829831972</t>
  </si>
  <si>
    <t>27.2</t>
  </si>
  <si>
    <t>-1642347395</t>
  </si>
  <si>
    <t>"výztuž  základů  z tabulky výztuže" (pol. 34, 35, 36 a 45)</t>
  </si>
  <si>
    <t>54,406</t>
  </si>
  <si>
    <t>238,694</t>
  </si>
  <si>
    <t>1049,054</t>
  </si>
  <si>
    <t>1342,154*0,1</t>
  </si>
  <si>
    <t>1476,369/1000</t>
  </si>
  <si>
    <t>220860080</t>
  </si>
  <si>
    <t>Montáž závory mechanické včetně montáže stojanu mechanické závory, montáže břevna a vyvážení mechanické závory, montáže závorového zámku, montáže výstražného kříže, bezpečnostních nátěrů s usazením základu a přezkoušením</t>
  </si>
  <si>
    <t>-123268120</t>
  </si>
  <si>
    <t>https://podminky.urs.cz/item/CS_URS_2021_01/220860080</t>
  </si>
  <si>
    <t xml:space="preserve">Poznámka k souboru cen:_x000D_
1. V ceně 220 86-0080 není započten náklad na provedení zemních prací. </t>
  </si>
  <si>
    <t>A125</t>
  </si>
  <si>
    <t>B125</t>
  </si>
  <si>
    <t>"Celkem: "A125</t>
  </si>
  <si>
    <t>23099R</t>
  </si>
  <si>
    <t>Dodávka materiálu k mechanické závoře</t>
  </si>
  <si>
    <t>-92499564</t>
  </si>
  <si>
    <t>-1906658472</t>
  </si>
  <si>
    <t>""římsa   plocha*délka"</t>
  </si>
  <si>
    <t>""levá římsa"</t>
  </si>
  <si>
    <t>A34</t>
  </si>
  <si>
    <t>0.34*4.4+0.15*16.6+0.34*5.1</t>
  </si>
  <si>
    <t>""pravá římsa"</t>
  </si>
  <si>
    <t xml:space="preserve"> 0.57*3.9+0.14*16.6+0.57*4.6</t>
  </si>
  <si>
    <t>C34</t>
  </si>
  <si>
    <t>"Celkem: "A34+B34</t>
  </si>
  <si>
    <t>1451900983</t>
  </si>
  <si>
    <t>""římsa bednění, levá"</t>
  </si>
  <si>
    <t>A35</t>
  </si>
  <si>
    <t>(2*0.315+0.6)*(4.4+5.1)+0.315*1.1*2  "na křídle</t>
  </si>
  <si>
    <t>(2*0.31+0.5)*16.6+0.31*0.5*2     "na nosné konstrukci</t>
  </si>
  <si>
    <t>""římsa bednění , pravá"</t>
  </si>
  <si>
    <t>(2*0.315+0.6)*(3.9+4.6)+0.315*1.1*2   "na křídle</t>
  </si>
  <si>
    <t>E35</t>
  </si>
  <si>
    <t>"Celkem: "A35+B35+C35+D35</t>
  </si>
  <si>
    <t>1905697104</t>
  </si>
  <si>
    <t>A36</t>
  </si>
  <si>
    <t>61.33</t>
  </si>
  <si>
    <t>B36</t>
  </si>
  <si>
    <t>"Celkem: "A36</t>
  </si>
  <si>
    <t>1993364427</t>
  </si>
  <si>
    <t>A37</t>
  </si>
  <si>
    <t>0.558*1.1</t>
  </si>
  <si>
    <t>""kotvení římsy podle výkr.č. 12"</t>
  </si>
  <si>
    <t>61.11*0.001*1.1</t>
  </si>
  <si>
    <t>C37</t>
  </si>
  <si>
    <t>"Celkem: "A37+B37</t>
  </si>
  <si>
    <t>1031970569</t>
  </si>
  <si>
    <t>""blok pod drenáž"</t>
  </si>
  <si>
    <t>A38</t>
  </si>
  <si>
    <t>2*4.8*1.2*0.2</t>
  </si>
  <si>
    <t>B38</t>
  </si>
  <si>
    <t>"Celkem: "A38</t>
  </si>
  <si>
    <t>-396616634</t>
  </si>
  <si>
    <t>A39</t>
  </si>
  <si>
    <t>2.53*7.0+10.96*1.1+9.15*1.1</t>
  </si>
  <si>
    <t>2.55*7.0+13.14*1.1+11.11*1.1</t>
  </si>
  <si>
    <t>"Celkem: "A39+B39</t>
  </si>
  <si>
    <t>334351112</t>
  </si>
  <si>
    <t>Bednění mostních opěr a úložných prahů ze systémového bednění  zřízení z překližek, pro železobeton</t>
  </si>
  <si>
    <t>162780143</t>
  </si>
  <si>
    <t>https://podminky.urs.cz/item/CS_URS_2021_01/334351112</t>
  </si>
  <si>
    <t>""opěra 1   a křídla"</t>
  </si>
  <si>
    <t>A40</t>
  </si>
  <si>
    <t>(3.1+3.3)*0.5*7*2</t>
  </si>
  <si>
    <t>0.85*(3.1+3.3)</t>
  </si>
  <si>
    <t>(10.96+9.15)*2</t>
  </si>
  <si>
    <t>1.1*(1+0.95)</t>
  </si>
  <si>
    <t>""opěra 2   a křídla"</t>
  </si>
  <si>
    <t>(3.3+3.15)*0.5*7*2</t>
  </si>
  <si>
    <t>0.85*(3.3+3.15)</t>
  </si>
  <si>
    <t>(3.14+11.11)*2</t>
  </si>
  <si>
    <t>1.1*(0.94+0.96)</t>
  </si>
  <si>
    <t>""úložný blok pod drenáž"</t>
  </si>
  <si>
    <t>2*4.8*1.2+0.2*2</t>
  </si>
  <si>
    <t>J40</t>
  </si>
  <si>
    <t>"Celkem: "A40+B40+C40+D40+E40+F40+G40+H40+I40</t>
  </si>
  <si>
    <t>334351211</t>
  </si>
  <si>
    <t>Bednění mostních opěr a úložných prahů ze systémového bednění  odstranění z překližek</t>
  </si>
  <si>
    <t>1438673367</t>
  </si>
  <si>
    <t>https://podminky.urs.cz/item/CS_URS_2021_01/334351211</t>
  </si>
  <si>
    <t>185.748</t>
  </si>
  <si>
    <t>334361216</t>
  </si>
  <si>
    <t>Výztuž betonářská mostních konstrukcí  opěr, úložných prahů, křídel, závěrných zídek, bloků ložisek, pilířů a sloupů z oceli 10 505 (R) nebo BSt 500 dříků opěr</t>
  </si>
  <si>
    <t>-1752010018</t>
  </si>
  <si>
    <t>https://podminky.urs.cz/item/CS_URS_2021_01/334361216</t>
  </si>
  <si>
    <t>Poznámka k položce:_x000D_
180 kg/m3,_x000D_
+10% na prořez</t>
  </si>
  <si>
    <t>"výztuž  křídel  z tabulky výztuže" (pol. 1 - 26)</t>
  </si>
  <si>
    <t>227,13</t>
  </si>
  <si>
    <t>870,88</t>
  </si>
  <si>
    <t>2987,47</t>
  </si>
  <si>
    <t>497,15</t>
  </si>
  <si>
    <t>4582,63*0,1</t>
  </si>
  <si>
    <t>5040,893/1000</t>
  </si>
  <si>
    <t>334374112</t>
  </si>
  <si>
    <t>Výztuž předpínací mostních opěr, pilířů a úložných prahů délky do 20 m  osazení trubek hladkých včetně jejich dodávky, vnitřního průměru do 65 mm</t>
  </si>
  <si>
    <t>-1889831817</t>
  </si>
  <si>
    <t>https://podminky.urs.cz/item/CS_URS_2021_01/334374112</t>
  </si>
  <si>
    <t xml:space="preserve">Poznámka k souboru cen:_x000D_
1. V cenách -1121 a -1122 jsou započteny náklady na sestavení kabelů nařezáním z lan na délku do 20 m podle počtu lan ve svazku s požadovaným prodloužením na osazení napínacích pistolí. Lana se ocení zvlášť ve specifikaci. 2. V cenách -2212 až -2222 jsou započteny náklady na uložení zhotovených kabelů do trubek (kabelových kanálků) zabetonovaných v konstrukci. 3. V ceně -3121 je započteno osazení kotevních podkladních desek do bednění s přechodovou trubkou a spirálové výztuže podkladnice kotvy. Kompletní sada podkladních desek podle typu a počtu lan se oceňuje zvlášť ve specifikaci. 4. V cenách -4112 až -4124 je započteno osazení trubek do konstrukce včetně prodlužovacích spojek na trubky potřebné délky mezi podkladními deskami kotev, úpravu betonářské výztuže kabelových podpor včetně dostatečného krytí betonem. Ceny trubek hladkých jsou včetně jejich dodávky, tenkostěnné krepované trubky se ocení zvlášť ve specifikaci. 5. V cenách -6112 až -6122 jsou započteny náklady na vlastní jednostranné napínání kabelů podle počtu lan včetně osazení objímky s čelistmi, napínání hydraulickou pistolí a čerpadlem po etapách, provedení záznamu v protokolu, uříznutí konců lan po ukončení napínání. Kotevní objímky s čelistmi podle počtu lan se oceňují ve specifikaci. 6. V cenách -8112 až -8114 jsou započteny náklady na injektáž kabelů soudržnosti v trubkách s vyfoukáním nečistot z trubek kompresorem, kontrolu těsnosti hadic, namíchaní injektážní malty a vyplnění trubek s kabelem soudržnosti injektážní hmotou tlakovým zařízením. 7. V cenách -8211 až -8213 jsou započteny náklady na osazení a napínání předpínacích tyčí v provedení nesoudržném nebo soudržném pro trvalé vnesení předpětí do konstrukce nebo montážních tyčí pro dočasné sepnutí a vnesení předpětí do doby náhrady protažení předpínací lanové výztuže obsahující osazení a napínaní předpínacích tyčí. U montážních tyčí se tento soubor cen může použít také pro opětné napnutí tyče k uvolnění a vyjmutí z konstrukce. Předpínací tyče z podkladnice do bednění, matky a podložky tyčí k zabudovaní do konstrukce lan a montážní tyče s ohledem na opotřebení podle počtu jejich užití se oceňují ve specifikaci. 8. V ceně -9211 jsou započteny náklady na bednění a obetonování kotev s osazením injektážní a odvzdušňovací hadičky pro napínaní kabelu. 9. Propojení výztuže je vodivým propojením jako součást ochrany proti vlivu bludných proudů a je vyvedeno do měřícího místa. Propojení do měřící skříně se oceňuje souborem cen 936 94-6. Ochranné vodivé propojení mostního vybavení. Osazení měřícího šroubu s matkou je započteno v ceně 936 17-1121. 10. V cenách nejsou započteny náklady na: a) zhotovení pomocného lešení nebo lávky při napínaní kabelů v čele konstrukce stativ nebo úložných prahů, b) zhotovení kabelových podpor z betonářské výztuže, tyto se oceňují souborem cen 334 36-1 Výztuž betonářská mostních konstrukcí, c) zhotovení bednění pro osazení kotev, tyto se oceňují souborem cen 334 35-1 Bednění mostních opěr a úložných prahů ze systémového bednění, d) osazení měřících skříní nebo měřících míst, tyto se oceňují souborem cen 936 17 Osazení kovových doplňků. </t>
  </si>
  <si>
    <t>Poznámka k položce:_x000D_
zavíčkovaná trubka HDPE , pro ocel.  trn</t>
  </si>
  <si>
    <t>""vrubový kloub, plastová trubka pro zalití trnu polymer maltou"</t>
  </si>
  <si>
    <t>0.5*17*2      "17ks pro 1 opěru</t>
  </si>
  <si>
    <t>334378112</t>
  </si>
  <si>
    <t>Výztuž předpínací mostních opěr, pilířů a úložných prahů délky do 20 m  injektáž trubek vnitřního průměru do 65 mm</t>
  </si>
  <si>
    <t>1564943082</t>
  </si>
  <si>
    <t>https://podminky.urs.cz/item/CS_URS_2021_01/334378112</t>
  </si>
  <si>
    <t>Poznámka k položce:_x000D_
zainjektování polymer maltou</t>
  </si>
  <si>
    <t>""vrubový kloub, plastová trubka dl. 0,5m pro zalití trnu polymer maltou"</t>
  </si>
  <si>
    <t>A44</t>
  </si>
  <si>
    <t>B44</t>
  </si>
  <si>
    <t>"Celkem: "A44</t>
  </si>
  <si>
    <t>1088629872</t>
  </si>
  <si>
    <t>A45</t>
  </si>
  <si>
    <t>4.2+4.9+24.9</t>
  </si>
  <si>
    <t>B45</t>
  </si>
  <si>
    <t>"Celkem: "A45</t>
  </si>
  <si>
    <t>354194245</t>
  </si>
  <si>
    <t>A46</t>
  </si>
  <si>
    <t>B46</t>
  </si>
  <si>
    <t>"Celkem: "A46</t>
  </si>
  <si>
    <t>389121112</t>
  </si>
  <si>
    <t>Osazení dílců rámové konstrukce propustků a podchodů  hmotnosti jednotlivě přes 5 do 10 t</t>
  </si>
  <si>
    <t>-1041483240</t>
  </si>
  <si>
    <t>https://podminky.urs.cz/item/CS_URS_2021_01/389121112</t>
  </si>
  <si>
    <t xml:space="preserve">Poznámka k souboru cen:_x000D_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 </t>
  </si>
  <si>
    <t>59383452</t>
  </si>
  <si>
    <t>propust rámová 1,00x1,50x2,00m</t>
  </si>
  <si>
    <t>1407351230</t>
  </si>
  <si>
    <t>Poznámka k položce:_x000D_
dílec  rámu  v. 2m, š1,5m, dl. 1m</t>
  </si>
  <si>
    <t>421321129</t>
  </si>
  <si>
    <t>Mostní železobetonové nosné konstrukce deskové nebo klenbové deskové, z betonu C 35/45</t>
  </si>
  <si>
    <t>1595478055</t>
  </si>
  <si>
    <t>https://podminky.urs.cz/item/CS_URS_2021_01/421321129</t>
  </si>
  <si>
    <t>""nosná konstrukce"</t>
  </si>
  <si>
    <t>A49</t>
  </si>
  <si>
    <t>4.32*16.6+2*0.8*2.13</t>
  </si>
  <si>
    <t>B49</t>
  </si>
  <si>
    <t>"Celkem: "A49</t>
  </si>
  <si>
    <t>421361226</t>
  </si>
  <si>
    <t>Výztuž deskových konstrukcí  z betonářské oceli 10 505 (R) nebo BSt 500 deskového mostu</t>
  </si>
  <si>
    <t>-1527993970</t>
  </si>
  <si>
    <t>https://podminky.urs.cz/item/CS_URS_2021_01/421361226</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</si>
  <si>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</si>
  <si>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"výztuž  mostu  z tabulky výztuže" (pol. 1 - 26)</t>
  </si>
  <si>
    <t>266,86</t>
  </si>
  <si>
    <t>1214,52</t>
  </si>
  <si>
    <t>5887,12</t>
  </si>
  <si>
    <t>2069,91</t>
  </si>
  <si>
    <t>2240,9</t>
  </si>
  <si>
    <t>11679,31*0,1</t>
  </si>
  <si>
    <t>12847,241/1000</t>
  </si>
  <si>
    <t>423351111</t>
  </si>
  <si>
    <t>Bednění trámové a komorové konstrukce  příčníku trámu spodní zřízení</t>
  </si>
  <si>
    <t>2038111290</t>
  </si>
  <si>
    <t>https://podminky.urs.cz/item/CS_URS_2021_01/423351111</t>
  </si>
  <si>
    <t>A51</t>
  </si>
  <si>
    <t>16.6*7.0</t>
  </si>
  <si>
    <t>B51</t>
  </si>
  <si>
    <t>"Celkem: "A51</t>
  </si>
  <si>
    <t>423351211</t>
  </si>
  <si>
    <t>Bednění trámové a komorové konstrukce  příčníku trámu spodní odstranění</t>
  </si>
  <si>
    <t>-418883503</t>
  </si>
  <si>
    <t>https://podminky.urs.cz/item/CS_URS_2021_01/423351211</t>
  </si>
  <si>
    <t>A52</t>
  </si>
  <si>
    <t>116.2</t>
  </si>
  <si>
    <t>B52</t>
  </si>
  <si>
    <t>"Celkem: "A52</t>
  </si>
  <si>
    <t>-1523169584</t>
  </si>
  <si>
    <t>A53</t>
  </si>
  <si>
    <t>(16.6+7.0)*0.6*2</t>
  </si>
  <si>
    <t>(1.8+1.3)*15*2</t>
  </si>
  <si>
    <t>C53</t>
  </si>
  <si>
    <t>"Celkem: "A53+B53</t>
  </si>
  <si>
    <t>1472648468</t>
  </si>
  <si>
    <t>A54</t>
  </si>
  <si>
    <t>121.32</t>
  </si>
  <si>
    <t>428381312</t>
  </si>
  <si>
    <t>Vrubový a pérový kloub železobetonový  zřízení vrubového kloubu mostního rámu</t>
  </si>
  <si>
    <t>-1866268671</t>
  </si>
  <si>
    <t>https://podminky.urs.cz/item/CS_URS_2021_01/428381312</t>
  </si>
  <si>
    <t xml:space="preserve">Poznámka k souboru cen:_x000D_
1. Klouby vrubové a kyvné trny zahrnují pouze zhotovení kloubu, nařezání a osazení desky z extrudovaného polystyrenu do bednění, tmelení spáry kloubu, antikorozní nátěr a uložení výztuže v místě vrubu nebo u kyvných trnů v rozteči po cca 0,5 m do přechodové desky (m závěrné zídky). 2. Klouby pérové zahrnují pouze zhotovení [Mesnagerova] kloubu spojujícího bezdilatačně dvě tuhé spřahující desky nosné konstrukce, antikorozní nátěr a uložení výztuže v místě zkřížení prutů (m běžné šířky mostu), uložení separační desky [Cetris] nad spárou v místě dobetonávky pružné desky, uložení polystyrenu do čel bez dilatačního spojení, tmelení spáry pružné desky. 3. Kloub ze železobetonu vrubový samostatný (jako ložisko 0,1 m3) zahrnuje betonáž jeřábem s bedněním, ukládku trubek z PE jako bednění trnů (cca 3 trny/1 kloub), osazení polystyrenu, nátěr a ukládku výztuže s antikorozním nátěrem, zálivku trnů plastbetonem, tmelení spáry vrubu. 4. Kloub ze železobetonového dílce zahrnuje osazení betonového dílce do konstrukce jeřábem, osazení trnů výztuže a jejich zalití, tmelení spáry. Rozprostření vrstvy plastmalty na dosedací ploše samostatného kloubu se oceňuje souborem cen 451 47- . 1 Podkladní vrstva plastbetonová. Prefabrikovaný dílec vrubového kloubu se oceňuje ve specifikaci. 5. Cena samostatné výztuže se uplatní v případě, pokud je uplatněna samostatně a není zahrnuta v příslušné části výztuže. 6. V cenách kloubů nejsou započteny náklady na beton a výztuž kloubů, tyto se zahrnují do příslušných částí konstrukce. </t>
  </si>
  <si>
    <t>""z výkresu tvaru nosné konstrukce , detail A"</t>
  </si>
  <si>
    <t>A55</t>
  </si>
  <si>
    <t xml:space="preserve">2*7.0 </t>
  </si>
  <si>
    <t>B55</t>
  </si>
  <si>
    <t>"Celkem: "A55</t>
  </si>
  <si>
    <t>-1658612337</t>
  </si>
  <si>
    <t>A56</t>
  </si>
  <si>
    <t>1/4*3.14*(5.2+1.8)/2*(5.2+1.8)/2*1.2</t>
  </si>
  <si>
    <t>1/4*3.14*(4.7+1.35)/2*(4.7+1.35)/2*1.2</t>
  </si>
  <si>
    <t>1/4*3.14*(5.9+2.8)/2*(5.9+2.8)/2*1.2</t>
  </si>
  <si>
    <t>1/4*3.14*(5.15+1.9)/2*(5.15+1.9)/2*1.2</t>
  </si>
  <si>
    <t>E56</t>
  </si>
  <si>
    <t>"Celkem: "A56+B56+C56+D56</t>
  </si>
  <si>
    <t>11369847</t>
  </si>
  <si>
    <t>A57</t>
  </si>
  <si>
    <t xml:space="preserve">2*8.4*2.2    </t>
  </si>
  <si>
    <t>B57</t>
  </si>
  <si>
    <t>"Celkem: "A57</t>
  </si>
  <si>
    <t>451577777</t>
  </si>
  <si>
    <t>Podklad nebo lože pod dlažbu (přídlažbu)  v ploše vodorovné nebo ve sklonu do 1:5, tloušťky od 30 do 100 mm z kameniva těženého</t>
  </si>
  <si>
    <t>1467552661</t>
  </si>
  <si>
    <t>https://podminky.urs.cz/item/CS_URS_2021_01/451577777</t>
  </si>
  <si>
    <t>""pod chodníkem tl. lože 100mm"</t>
  </si>
  <si>
    <t>A58</t>
  </si>
  <si>
    <t>141.1</t>
  </si>
  <si>
    <t>""lože pod potrubí DN150 od vpusti"</t>
  </si>
  <si>
    <t>1.0*0.1*6</t>
  </si>
  <si>
    <t>"Celkem: "A58+B58</t>
  </si>
  <si>
    <t>-878040014</t>
  </si>
  <si>
    <t>A59</t>
  </si>
  <si>
    <t>2*3.8*4.8</t>
  </si>
  <si>
    <t>B59</t>
  </si>
  <si>
    <t>"Celkem: "A59</t>
  </si>
  <si>
    <t>-832935639</t>
  </si>
  <si>
    <t>A60</t>
  </si>
  <si>
    <t>2*(3.7*4.8)*0.3</t>
  </si>
  <si>
    <t>B60</t>
  </si>
  <si>
    <t>"Celkem: "A60</t>
  </si>
  <si>
    <t>1616852877</t>
  </si>
  <si>
    <t>A61</t>
  </si>
  <si>
    <t>(2.03+2.13)*4.8</t>
  </si>
  <si>
    <t>B61</t>
  </si>
  <si>
    <t>"Celkem: "A61</t>
  </si>
  <si>
    <t>-1844306946</t>
  </si>
  <si>
    <t>Poznámka k položce:_x000D_
dlažba do betonu C20/25n XF3</t>
  </si>
  <si>
    <t>A62</t>
  </si>
  <si>
    <t>E62</t>
  </si>
  <si>
    <t>"Celkem: "A62+B62+C62+D62</t>
  </si>
  <si>
    <t>1459728417</t>
  </si>
  <si>
    <t>""místní komunikace"</t>
  </si>
  <si>
    <t>A63</t>
  </si>
  <si>
    <t>381+90*(0.04+0.07+0.15+0.2*0.5)</t>
  </si>
  <si>
    <t>30+16*(0.04+0.07+0.15+0.2*0.5)</t>
  </si>
  <si>
    <t>32+17*(0.04+0.07+0.15+0.2*0.5)</t>
  </si>
  <si>
    <t>D63</t>
  </si>
  <si>
    <t>"Celkem: "A63+B63+C63</t>
  </si>
  <si>
    <t>564871111</t>
  </si>
  <si>
    <t>Podklad ze štěrkodrti ŠD  s rozprostřením a zhutněním, po zhutnění tl. 250 mm</t>
  </si>
  <si>
    <t>-279140979</t>
  </si>
  <si>
    <t>https://podminky.urs.cz/item/CS_URS_2021_01/564871111</t>
  </si>
  <si>
    <t>""provizorní komunikace"</t>
  </si>
  <si>
    <t>A64</t>
  </si>
  <si>
    <t>201+133*(0.05+0.05+0.25*0.5)</t>
  </si>
  <si>
    <t>B64</t>
  </si>
  <si>
    <t>"Celkem: "A64</t>
  </si>
  <si>
    <t>564911411</t>
  </si>
  <si>
    <t>Podklad nebo podsyp z asfaltového recyklátu  s rozprostřením a zhutněním, po zhutnění tl. 50 mm</t>
  </si>
  <si>
    <t>368916841</t>
  </si>
  <si>
    <t>https://podminky.urs.cz/item/CS_URS_2021_01/564911411</t>
  </si>
  <si>
    <t>A65</t>
  </si>
  <si>
    <t>201+133*(0.05+0.05*0.5)</t>
  </si>
  <si>
    <t>B65</t>
  </si>
  <si>
    <t>"Celkem: "A65</t>
  </si>
  <si>
    <t>-1574170539</t>
  </si>
  <si>
    <t>A66</t>
  </si>
  <si>
    <t>381+90*(0.04+0.07+0.15*0.5)</t>
  </si>
  <si>
    <t>30+16*(0.04+0.07+0.15*0.5)</t>
  </si>
  <si>
    <t>32+17*(0.04+0.07+0.15*0.5)</t>
  </si>
  <si>
    <t>D66</t>
  </si>
  <si>
    <t>"Celkem: "A66+B66+C66</t>
  </si>
  <si>
    <t>1229090973</t>
  </si>
  <si>
    <t>A67</t>
  </si>
  <si>
    <t>381+90*(0.04+0.07*0.5)</t>
  </si>
  <si>
    <t>30+16*(0.04+0.07*0.5)</t>
  </si>
  <si>
    <t>32+17*(0.04+0.07*0.5)</t>
  </si>
  <si>
    <t>D67</t>
  </si>
  <si>
    <t>"Celkem: "A67+B67+C67</t>
  </si>
  <si>
    <t>735965403</t>
  </si>
  <si>
    <t xml:space="preserve">"místní komunikace"             90*0.5 </t>
  </si>
  <si>
    <t xml:space="preserve">"sjezd vlevo"                            16*0.5 </t>
  </si>
  <si>
    <t>"sjezd vpravo"                         17 *0.5</t>
  </si>
  <si>
    <t>"provizorní komunikace"    133*0.5</t>
  </si>
  <si>
    <t>E68</t>
  </si>
  <si>
    <t>"Celkem: "A68+B68+C68+D68</t>
  </si>
  <si>
    <t>188947831</t>
  </si>
  <si>
    <t>""komunikace a sjezdy trvalé"</t>
  </si>
  <si>
    <t>A69</t>
  </si>
  <si>
    <t>128*0.09</t>
  </si>
  <si>
    <t>""provizorní komunikace, podle VV"</t>
  </si>
  <si>
    <t>133*0.09</t>
  </si>
  <si>
    <t>"Celkem: "A69+B69</t>
  </si>
  <si>
    <t>172989217</t>
  </si>
  <si>
    <t>A70</t>
  </si>
  <si>
    <t>381+90*(0.04+0.07)</t>
  </si>
  <si>
    <t>30+16*(0.04+0.07)</t>
  </si>
  <si>
    <t>201+133*(0.05+0.05)</t>
  </si>
  <si>
    <t>E70</t>
  </si>
  <si>
    <t>"Celkem: "A70+B70+C70+D70</t>
  </si>
  <si>
    <t>-625918599</t>
  </si>
  <si>
    <t>A71</t>
  </si>
  <si>
    <t>381+90*0.04</t>
  </si>
  <si>
    <t>30+16*0.04</t>
  </si>
  <si>
    <t>32+17*0.04</t>
  </si>
  <si>
    <t>""na mostě, 2 vrstvy"</t>
  </si>
  <si>
    <t>2*16.6*3.5</t>
  </si>
  <si>
    <t>201+133*0.05</t>
  </si>
  <si>
    <t>F71</t>
  </si>
  <si>
    <t>"Celkem: "A71+B71+C71+D71+E71</t>
  </si>
  <si>
    <t>1289921505</t>
  </si>
  <si>
    <t>A72</t>
  </si>
  <si>
    <t>381+90*(0.04*0.5)</t>
  </si>
  <si>
    <t>30+16*(0.04*0.5)</t>
  </si>
  <si>
    <t>32+17*(0.04*0.5)</t>
  </si>
  <si>
    <t>E72</t>
  </si>
  <si>
    <t>"Celkem: "A72+B72+C72+D72</t>
  </si>
  <si>
    <t>577144121</t>
  </si>
  <si>
    <t>Asfaltový beton vrstva obrusná ACO 11 (ABS)  s rozprostřením a se zhutněním z nemodifikovaného asfaltu v pruhu šířky přes 3 m tř. I, po zhutnění tl. 50 mm</t>
  </si>
  <si>
    <t>-584037248</t>
  </si>
  <si>
    <t>https://podminky.urs.cz/item/CS_URS_2021_01/577144121</t>
  </si>
  <si>
    <t>A73</t>
  </si>
  <si>
    <t>201+133*(0.05*0.5)</t>
  </si>
  <si>
    <t>"Celkem: "A73</t>
  </si>
  <si>
    <t>1054598007</t>
  </si>
  <si>
    <t>16.6*3.5</t>
  </si>
  <si>
    <t>"Celkem: "A74</t>
  </si>
  <si>
    <t>596811122</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</si>
  <si>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</si>
  <si>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739589657</t>
  </si>
  <si>
    <t>https://podminky.urs.cz/item/CS_URS_2021_01/596811122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</si>
  <si>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</si>
  <si>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""chodník"</t>
  </si>
  <si>
    <t>141.4</t>
  </si>
  <si>
    <t>59248005</t>
  </si>
  <si>
    <t>dlažba plošná betonová chodníková 300x300x50mm přírodní</t>
  </si>
  <si>
    <t>-766996907</t>
  </si>
  <si>
    <t>1347921070</t>
  </si>
  <si>
    <t>34*1.1*2</t>
  </si>
  <si>
    <t>-93485112</t>
  </si>
  <si>
    <t>A103</t>
  </si>
  <si>
    <t>150.2*0.1</t>
  </si>
  <si>
    <t>"Celkem: "A103</t>
  </si>
  <si>
    <t>130924443</t>
  </si>
  <si>
    <t>A104</t>
  </si>
  <si>
    <t>15.02</t>
  </si>
  <si>
    <t>"Celkem: "A104</t>
  </si>
  <si>
    <t>C104</t>
  </si>
  <si>
    <t>B104 * 0.0003"Koeficient množství</t>
  </si>
  <si>
    <t>-765971</t>
  </si>
  <si>
    <t>A105</t>
  </si>
  <si>
    <t>(1.2+7.55)*2*1.0*2</t>
  </si>
  <si>
    <t>"Celkem: "A105</t>
  </si>
  <si>
    <t>-459993148</t>
  </si>
  <si>
    <t>A106</t>
  </si>
  <si>
    <t>"Celkem: "A106</t>
  </si>
  <si>
    <t>C106</t>
  </si>
  <si>
    <t>B106 * 0.00035"Koeficient množství</t>
  </si>
  <si>
    <t>-1146922466</t>
  </si>
  <si>
    <t>""základy svisle, dvojnásobný "</t>
  </si>
  <si>
    <t>(1.2+7.55)*2*1.0*2*2</t>
  </si>
  <si>
    <t>-1789968308</t>
  </si>
  <si>
    <t>A108</t>
  </si>
  <si>
    <t>C108</t>
  </si>
  <si>
    <t>B108 * 0.0017"Koeficient množství</t>
  </si>
  <si>
    <t>-404110565</t>
  </si>
  <si>
    <t>A109</t>
  </si>
  <si>
    <t>(1.1+16.6+1.1)*4.5</t>
  </si>
  <si>
    <t>B109</t>
  </si>
  <si>
    <t>"Celkem: "A109</t>
  </si>
  <si>
    <t>-302943905</t>
  </si>
  <si>
    <t>84.6+90.44</t>
  </si>
  <si>
    <t>"Celkem: "A110</t>
  </si>
  <si>
    <t>B110 * 1.15"Koeficient množství</t>
  </si>
  <si>
    <t>-1705308717</t>
  </si>
  <si>
    <t xml:space="preserve"> 4.8*4.8+9.15+10.96</t>
  </si>
  <si>
    <t xml:space="preserve"> 4.8*4.8+13.14+11.11</t>
  </si>
  <si>
    <t>"Celkem: "A111+B111</t>
  </si>
  <si>
    <t>711161389</t>
  </si>
  <si>
    <t>Izolace proti zemní vlhkosti a beztlakové vodě nopovými fóliemi ostatní utěsnění spár tmelem elastickým</t>
  </si>
  <si>
    <t>-523743871</t>
  </si>
  <si>
    <t>https://podminky.urs.cz/item/CS_URS_2021_01/711161389</t>
  </si>
  <si>
    <t>Poznámka k položce:_x000D_
těsnící elastický tmel š.50mm</t>
  </si>
  <si>
    <t>""vrubový kloub, z výkresu tvaru nosné konstrukce , detail A"</t>
  </si>
  <si>
    <t>""z obou stran, na obou opěrách"</t>
  </si>
  <si>
    <t>7*2*2</t>
  </si>
  <si>
    <t>-1946743713</t>
  </si>
  <si>
    <t>těsnící folie za drenáží opěr</t>
  </si>
  <si>
    <t>2*(3,7+4,8)</t>
  </si>
  <si>
    <t>373473102</t>
  </si>
  <si>
    <t>17*1,1655 'Přepočtené koeficientem množství</t>
  </si>
  <si>
    <t>-1474813815</t>
  </si>
  <si>
    <t>""ochrana folie pod drenáží vodorovně, 2x geotextílie"</t>
  </si>
  <si>
    <t>A115</t>
  </si>
  <si>
    <t>17*2</t>
  </si>
  <si>
    <t>B115</t>
  </si>
  <si>
    <t>"Celkem: "A115</t>
  </si>
  <si>
    <t>-921510577</t>
  </si>
  <si>
    <t>A116</t>
  </si>
  <si>
    <t>"Celkem: "A116+B116</t>
  </si>
  <si>
    <t>D116</t>
  </si>
  <si>
    <t>C116 * 1.05"Koeficient množství</t>
  </si>
  <si>
    <t>1674780045</t>
  </si>
  <si>
    <t>A117</t>
  </si>
  <si>
    <t>90.44*2</t>
  </si>
  <si>
    <t>"opěra 1"      (9.15+10.96)*2</t>
  </si>
  <si>
    <t>"opěra 2"     (13.14+11.11)*2</t>
  </si>
  <si>
    <t>35   "přechod základ-opěra 1x</t>
  </si>
  <si>
    <t>""separační vložka š. 100mm (pod překrytí pásem) u vrubového kloubu"</t>
  </si>
  <si>
    <t>0.1*7*2</t>
  </si>
  <si>
    <t>""základy na svislý nátěr, 1x geotextílie""</t>
  </si>
  <si>
    <t>G117</t>
  </si>
  <si>
    <t>"Celkem: "A117+B117+C117+D117+E117+F117</t>
  </si>
  <si>
    <t>711714111</t>
  </si>
  <si>
    <t>Provedení detailů natěradly a tmely za studena  vytvoření adhezního můstku modifikovanou maltou</t>
  </si>
  <si>
    <t>1910647324</t>
  </si>
  <si>
    <t>https://podminky.urs.cz/item/CS_URS_2021_01/711714111</t>
  </si>
  <si>
    <t>Poznámka k položce:_x000D_
polymer malta tl. 10mm, š. 200mm</t>
  </si>
  <si>
    <t>""uprostřed mezi mostní  deskou a svislou opěrou"</t>
  </si>
  <si>
    <t>A118</t>
  </si>
  <si>
    <t>7*0.2*2</t>
  </si>
  <si>
    <t>B118</t>
  </si>
  <si>
    <t>"Celkem: "A118</t>
  </si>
  <si>
    <t>58562019</t>
  </si>
  <si>
    <t>malta polymercementová 1-komponentní pro lokální a celoplošné vysprávky betonu</t>
  </si>
  <si>
    <t>1124871489</t>
  </si>
  <si>
    <t>A119</t>
  </si>
  <si>
    <t>2.8*3.0</t>
  </si>
  <si>
    <t>"Celkem: "A119</t>
  </si>
  <si>
    <t>C119</t>
  </si>
  <si>
    <t>B119 * 3"Koeficient množství</t>
  </si>
  <si>
    <t>-155664110</t>
  </si>
  <si>
    <t>A120</t>
  </si>
  <si>
    <t>2*0.5*16.6</t>
  </si>
  <si>
    <t>B120</t>
  </si>
  <si>
    <t>"Celkem: "A120</t>
  </si>
  <si>
    <t>-124575926</t>
  </si>
  <si>
    <t>A121</t>
  </si>
  <si>
    <t>2*16.6*0.5</t>
  </si>
  <si>
    <t>"Celkem: "A121</t>
  </si>
  <si>
    <t>C121</t>
  </si>
  <si>
    <t>B121 * 1.1"Koeficient množství</t>
  </si>
  <si>
    <t>-141401860</t>
  </si>
  <si>
    <t>119587424</t>
  </si>
  <si>
    <t>1404933609</t>
  </si>
  <si>
    <t>Poznámka k položce:_x000D_
celkem 2km</t>
  </si>
  <si>
    <t>871310310</t>
  </si>
  <si>
    <t>Montáž kanalizačního potrubí z plastů z polypropylenu PP hladkého plnostěnného SN 10 DN 150</t>
  </si>
  <si>
    <t>584500946</t>
  </si>
  <si>
    <t>https://podminky.urs.cz/item/CS_URS_2021_01/871310310</t>
  </si>
  <si>
    <t>""odtokové potrubí z uliční vpusti"</t>
  </si>
  <si>
    <t>A78</t>
  </si>
  <si>
    <t>B78</t>
  </si>
  <si>
    <t>"Celkem: "A78</t>
  </si>
  <si>
    <t>28617003</t>
  </si>
  <si>
    <t>trubka kanalizační PP plnostěnná třívrstvá DN 150x1000mm SN10</t>
  </si>
  <si>
    <t>1164684152</t>
  </si>
  <si>
    <t>895941111</t>
  </si>
  <si>
    <t>Zřízení vpusti kanalizační  uliční z betonových dílců typ UV-50 normální</t>
  </si>
  <si>
    <t>-22768575</t>
  </si>
  <si>
    <t>https://podminky.urs.cz/item/CS_URS_2021_01/895941111</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</si>
  <si>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</si>
  <si>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59223850</t>
  </si>
  <si>
    <t>dno pro uliční vpusť s výtokovým otvorem betonové 450x330x50mm</t>
  </si>
  <si>
    <t>1216609683</t>
  </si>
  <si>
    <t>59223864</t>
  </si>
  <si>
    <t>prstenec pro uliční vpusť vyrovnávací betonový 390x60x130mm</t>
  </si>
  <si>
    <t>-433924453</t>
  </si>
  <si>
    <t>59223857</t>
  </si>
  <si>
    <t>skruž pro uliční vpusť horní betonová 450x295x50mm</t>
  </si>
  <si>
    <t>-719270628</t>
  </si>
  <si>
    <t>59223860</t>
  </si>
  <si>
    <t>skruž pro uliční vpusť středová betonová 450x195x50mm</t>
  </si>
  <si>
    <t>-1137084493</t>
  </si>
  <si>
    <t>-603344423</t>
  </si>
  <si>
    <t>38+33+4+8</t>
  </si>
  <si>
    <t>1564358171</t>
  </si>
  <si>
    <t>viz. pol. 916131213</t>
  </si>
  <si>
    <t>1234841860</t>
  </si>
  <si>
    <t>""snížený obrubník"</t>
  </si>
  <si>
    <t>"chodník"</t>
  </si>
  <si>
    <t>2+6,5+6,5+6+4</t>
  </si>
  <si>
    <t>"opevnění"</t>
  </si>
  <si>
    <t>1,5+1,5+2+2,5</t>
  </si>
  <si>
    <t>508114892</t>
  </si>
  <si>
    <t>viz. pol. 916231212</t>
  </si>
  <si>
    <t>32,5</t>
  </si>
  <si>
    <t>-1091906165</t>
  </si>
  <si>
    <t>A87</t>
  </si>
  <si>
    <t>31.6+4*2</t>
  </si>
  <si>
    <t>7.3*2</t>
  </si>
  <si>
    <t>C87</t>
  </si>
  <si>
    <t>"Celkem: "A87+B87</t>
  </si>
  <si>
    <t>-531392290</t>
  </si>
  <si>
    <t>A88</t>
  </si>
  <si>
    <t>"Celkem: "A88+B88</t>
  </si>
  <si>
    <t>931992122</t>
  </si>
  <si>
    <t>Výplň dilatačních spár z polystyrenu  extrudovaného, tloušťky 30 mm</t>
  </si>
  <si>
    <t>115648539</t>
  </si>
  <si>
    <t>https://podminky.urs.cz/item/CS_URS_2021_01/931992122</t>
  </si>
  <si>
    <t xml:space="preserve">Poznámka k souboru cen:_x000D_
1. V cenách jsou započteny náklady na řezání desek z polystyrenu na požadovaný rozměr a uložení do bednění dilatační spáry s nutným zajištěním před betonáží. 2. V cenách nejsou započteny náklady bednění čela dilatační spáry a vložení lišt zkosení dilatační spáry, tmelení dilatační spáry s předtěsněním, tyto se oceňují souborem cen 931 99-41 Těsnění spáry betonové konstrukce pásy, profily a tmely. </t>
  </si>
  <si>
    <t>Poznámka k položce:_x000D_
extrudovaný polystaren tl. 30mm, š.300mm</t>
  </si>
  <si>
    <t>""utěsnění kloubu NK, z výkresu tvaru nosné konstrukce , detail A"</t>
  </si>
  <si>
    <t>""z obou stran spáry, na obou opěrách"</t>
  </si>
  <si>
    <t>0.3*2*7*2</t>
  </si>
  <si>
    <t>-171696878</t>
  </si>
  <si>
    <t>A90</t>
  </si>
  <si>
    <t>7.3*4</t>
  </si>
  <si>
    <t>""parapetní nosníky"</t>
  </si>
  <si>
    <t>16.8*4</t>
  </si>
  <si>
    <t>""křídla, opěry- vodorovně"</t>
  </si>
  <si>
    <t>5.9+5.4+5.2+4.7</t>
  </si>
  <si>
    <t>""křídla svisle"</t>
  </si>
  <si>
    <t>5.1+4.6+4.4+3.9</t>
  </si>
  <si>
    <t>F90</t>
  </si>
  <si>
    <t>"Celkem: "A90+B90+C90+D90+E90</t>
  </si>
  <si>
    <t>931994172</t>
  </si>
  <si>
    <t>Těsnění spáry betonové konstrukce pásy, profily, tmely  pásem izolačním bitumenovým a asfaltovaným šířky do 500 mm spáry dilatační</t>
  </si>
  <si>
    <t>-1450336719</t>
  </si>
  <si>
    <t>https://podminky.urs.cz/item/CS_URS_2021_01/931994172</t>
  </si>
  <si>
    <t>Poznámka k položce:_x000D_
modifikovaný asf. pás</t>
  </si>
  <si>
    <t>""překrytí vnější spáry vrubového kloubu pásem š. 50cm"</t>
  </si>
  <si>
    <t>A91</t>
  </si>
  <si>
    <t>B91</t>
  </si>
  <si>
    <t>"Celkem: "A91</t>
  </si>
  <si>
    <t>-2014760350</t>
  </si>
  <si>
    <t>Poznámka k položce:_x000D_
umístěná na opěrách</t>
  </si>
  <si>
    <t>"geodetická značka"</t>
  </si>
  <si>
    <t>"geodetická destička s měřítkem"</t>
  </si>
  <si>
    <t>119</t>
  </si>
  <si>
    <t>-56088712</t>
  </si>
  <si>
    <t xml:space="preserve">""mostovka" </t>
  </si>
  <si>
    <t>A93</t>
  </si>
  <si>
    <t>4.25*20.0*0.16</t>
  </si>
  <si>
    <t>""lávka"</t>
  </si>
  <si>
    <t>1.2*20.0*0.16</t>
  </si>
  <si>
    <t>""opěry"</t>
  </si>
  <si>
    <t>0.5*(5.0+5.7)*1.5</t>
  </si>
  <si>
    <t>D93</t>
  </si>
  <si>
    <t>"Celkem: "A93+B93+C93</t>
  </si>
  <si>
    <t>120</t>
  </si>
  <si>
    <t>963051111</t>
  </si>
  <si>
    <t>Bourání mostních konstrukcí nosných konstrukcí ze železového betonu</t>
  </si>
  <si>
    <t>-1619325284</t>
  </si>
  <si>
    <t>https://podminky.urs.cz/item/CS_URS_2021_01/963051111</t>
  </si>
  <si>
    <t>""rámový propustek 1,5x2m"</t>
  </si>
  <si>
    <t>A94</t>
  </si>
  <si>
    <t>(2.0*2.5-1.5+2)*17</t>
  </si>
  <si>
    <t>"Celkem: "A94</t>
  </si>
  <si>
    <t>121</t>
  </si>
  <si>
    <t>963071112</t>
  </si>
  <si>
    <t>Demontáž ocelových prvků mostních konstrukcí ztužidel, sedel pro centrické uložení mostnic, stoliček, diagonál, svislic, styčníkových plechů, chodníkových konzol, podlahových nosníků, kabelových žlabů a ostatních drobných prvků šroubovaných nebo svařovaných, hmotnosti přes 100 kg</t>
  </si>
  <si>
    <t>-2099946528</t>
  </si>
  <si>
    <t>https://podminky.urs.cz/item/CS_URS_2021_01/963071112</t>
  </si>
  <si>
    <t>""ocelová část stávajícího mostu"</t>
  </si>
  <si>
    <t>A95</t>
  </si>
  <si>
    <t>14000</t>
  </si>
  <si>
    <t>B95</t>
  </si>
  <si>
    <t>"Celkem: "A95</t>
  </si>
  <si>
    <t>997211211</t>
  </si>
  <si>
    <t>Svislá doprava suti nebo vybouraných hmot  s naložením do dopravního zařízení a s vyprázdněním dopravního zařízení na hromadu nebo do dopravního prostředku vybouraných hmot na výšku do 3,5 m</t>
  </si>
  <si>
    <t>-809062324</t>
  </si>
  <si>
    <t>https://podminky.urs.cz/item/CS_URS_2021_01/997211211</t>
  </si>
  <si>
    <t>""automatická výměra - odpočet suti , položka 997211511"</t>
  </si>
  <si>
    <t>A96</t>
  </si>
  <si>
    <t>806.536-468.16</t>
  </si>
  <si>
    <t>B96</t>
  </si>
  <si>
    <t>"Celkem: "A96</t>
  </si>
  <si>
    <t>123</t>
  </si>
  <si>
    <t>-1694635090</t>
  </si>
  <si>
    <t>""z položky  113107542"</t>
  </si>
  <si>
    <t>A97</t>
  </si>
  <si>
    <t>703*0.22</t>
  </si>
  <si>
    <t>""z položky 113107513"</t>
  </si>
  <si>
    <t>627*0.5</t>
  </si>
  <si>
    <t>C97</t>
  </si>
  <si>
    <t>"Celkem: "A97+B97</t>
  </si>
  <si>
    <t>124</t>
  </si>
  <si>
    <t>735831093</t>
  </si>
  <si>
    <t>""vzdálenost na skládku  5km"</t>
  </si>
  <si>
    <t>A98</t>
  </si>
  <si>
    <t>(5-1)*468.16</t>
  </si>
  <si>
    <t>B98</t>
  </si>
  <si>
    <t>"Celkem: "A98</t>
  </si>
  <si>
    <t>125</t>
  </si>
  <si>
    <t>997211521</t>
  </si>
  <si>
    <t>Vodorovná doprava suti nebo vybouraných hmot  vybouraných hmot se složením a hrubým urovnáním nebo s přeložením na jiný dopravní prostředek kromě lodi, na vzdálenost do 1 km</t>
  </si>
  <si>
    <t>1675868178</t>
  </si>
  <si>
    <t>https://podminky.urs.cz/item/CS_URS_2021_01/997211521</t>
  </si>
  <si>
    <t>""odvoz vybour. hmot"</t>
  </si>
  <si>
    <t>A99</t>
  </si>
  <si>
    <t>338.376</t>
  </si>
  <si>
    <t>"Celkem: "A99</t>
  </si>
  <si>
    <t>126</t>
  </si>
  <si>
    <t>997211529</t>
  </si>
  <si>
    <t>Vodorovná doprava suti nebo vybouraných hmot  vybouraných hmot se složením a hrubým urovnáním nebo s přeložením na jiný dopravní prostředek kromě lodi, na vzdálenost Příplatek k ceně za každý další i započatý 1 km přes 1 km</t>
  </si>
  <si>
    <t>-1597936400</t>
  </si>
  <si>
    <t>https://podminky.urs.cz/item/CS_URS_2021_01/997211529</t>
  </si>
  <si>
    <t>""odvoz vyb. hmot na skládku 5 km "</t>
  </si>
  <si>
    <t>A100</t>
  </si>
  <si>
    <t>338.376*(5-1)</t>
  </si>
  <si>
    <t>"Celkem: "A100</t>
  </si>
  <si>
    <t>127</t>
  </si>
  <si>
    <t>-1400434392</t>
  </si>
  <si>
    <t>-1595288555</t>
  </si>
  <si>
    <t>SO-02.05 - Hrázové propusti</t>
  </si>
  <si>
    <t>1212626624</t>
  </si>
  <si>
    <t>Poznámka k položce:_x000D_
Poznámka k položke:_x000D_
SO 02.05.3 		_x000D_
74m2x0.3m=22_x000D_
SO 02.05.4		_x000D_
85m2x0.3m=25,5_x000D_
SO 02.05.5 		_x000D_
25m2x0.3m=7,5_x000D_
SO 02.05.6 		_x000D_
35m2x0.3m=10,5_x000D_
"viz. VÝKAZ VÝMĚŘ SO 02.05 Hrázové propusti		_x000D_
"Celkem:=65,5 m3</t>
  </si>
  <si>
    <t>-1980882402</t>
  </si>
  <si>
    <t>Poznámka k položce:_x000D_
Poznámka k položke:_x000D_
SO 02.05.3 		_x000D_
(9m2x18m)+(8.5m2x4.5m)+(15m2x3m)+(1mx59mx1.6m)=340_x000D_
SO 02.05.4		_x000D_
4.15mx74m2=309_x000D_
SO 02.05.5 		_x000D_
100m2x5.76m=576_x000D_
SO 02.05.6 		_x000D_
56m2x3m	=190_x000D_
SO 02.05.7		_x000D_
6.24m2x0.5m=3_x000D_
"viz. VÝKAZ VÝMĚŘ SO 02.05 Hrázové propusti		_x000D_
"Celkem:	1418m3</t>
  </si>
  <si>
    <t>-1174296228</t>
  </si>
  <si>
    <t>Poznámka k položce:_x000D_
Poznámka k položke:_x000D_
(2.1m2x60m)+(3.0m2x17m)		177_x000D_
"viz. VÝKAZ VÝMĚŘ SO 02.05 Hrázové propusti		_x000D_
"Celkem:		177</t>
  </si>
  <si>
    <t>-2142554827</t>
  </si>
  <si>
    <t>Poznámka k položce:_x000D_
Poznámka k položke:_x000D_
SO 02.05.5 		_x000D_
9.2mx3.7m=35_x000D_
"viz. VÝKAZ VÝMĚŘ SO 02.05 Hrázové propusti		_x000D_
"Celkem:	35</t>
  </si>
  <si>
    <t>1000772652</t>
  </si>
  <si>
    <t>299332409</t>
  </si>
  <si>
    <t>Poznámka k položce:_x000D_
Poznámka k položke:_x000D_
Uchazeč si v ceně započte náklady na jím preferovanou skládku zemin a skládkových, nehledě na skutečnou vzdálenost skládky od místa nakládky._x000D_
"(67+1420+180)-1110 = 557m3		_x000D_
"Celkem:		557</t>
  </si>
  <si>
    <t>-1953495336</t>
  </si>
  <si>
    <t>1727937184</t>
  </si>
  <si>
    <t>Poznámka k položce:_x000D_
Poznámka k položke:_x000D_
"1110m3  pol.12"		_x000D_
"Celkem:		1110</t>
  </si>
  <si>
    <t>2058485270</t>
  </si>
  <si>
    <t>-647771050</t>
  </si>
  <si>
    <t>1296316021</t>
  </si>
  <si>
    <t>Poznámka k položce:_x000D_
Poznámka k položke:_x000D_
SO 02.05.3 		_x000D_
350m3-90m3=260_x000D_
SO 02.05.4		_x000D_
309m3-127m3=182_x000D_
SO 02.05.5 		_x000D_
576m3-72m3=504_x000D_
SO 02.05.6 		_x000D_
190m3-33m3=157_x000D_
SO 02.05.7		_x000D_
2m3=2_x000D_
"viz. VÝKAZ VÝMĚŘ SO 02.05 Hrázové propusti		_x000D_
"Celkem:	1105m3</t>
  </si>
  <si>
    <t>1483981650</t>
  </si>
  <si>
    <t>Poznámka k položce:_x000D_
Poznámka k položke:_x000D_
SO 02.05.3 		_x000D_
Výustní objekt: (6.91m2x0.4mx2)+(2.84m2x1.5)-(0.95m2x0.4m)=9,4_x000D_
Soutoková šachta: (0.4mx2.3mx2.3m)+(2.45mx3.05m2)+(0.1m2x1.5m)=9,8_x000D_
Vtokové křídla: (1.6mx1.2mx0.4m)+(1.65mx1.6mx0.4m)=2_x000D_
SO 02.05.4		_x000D_
Výustní objekt: (0.59m2x0.4mx2)+(2.65m2x1.2)	=7,9_x000D_
Soutoková šachta: (0.4x2.3x2.3)+(1.9x0.4x2.3)x2+(1.9x0.4x1.5)x2=5,8_x000D_
Vtokové křídla: 1.3mx0.4mx1.4mx2=1,5_x000D_
SO 02.05.5 		_x000D_
Výustní objekt: (9.32m2x0.4mx2)+(1.9m2x1.2m)=5,4_x000D_
SO 02.05.6 		_x000D_
Výustní objekt: (1m2x2.2m)+(0.4m2x2.1m)+(0.8x0.4)x2=3,7_x000D_
SO 02.05.7		_x000D_
(0.38m2x0.25m)x2+(0.36m2x0.25m)+(0.16m2x0.6m)+(0.2m2x2.3m)=0,6_x000D_
"viz. VÝKAZ VÝMĚŘ SO 02.05 Hrázové propusti		_x000D_
"Celkem:	46,1</t>
  </si>
  <si>
    <t>-2077216405</t>
  </si>
  <si>
    <t>Poznámka k položce:_x000D_
Poznámka k položke:_x000D_
SO 02.05.3 		_x000D_
Výustní objekt: (6.9m2x2)+(2.3mx2.25m)+(4.1m2x2)+(1.5mx1.75m)	=30_x000D_
Soutoková šachta: (2.3x2.85)x4+(6x2.45)=41_x000D_
Vtokové křídla: (1.92m2x2)+(1.6mx0.4m)x2+(2.64m2x2)=9,4_x000D_
Obetonování trouby: 3.2m2x17.8m		57_x000D_
SO 02.05.4		_x000D_
Výustní objekt: (5.9m2x2)+(1.5mx2m)+(3.3m2x2)+(1.5mx1.2m)=23,2_x000D_
Soutoková šachta: (2.3x4)x2.3+(6x2.3)=34_x000D_
Vtokové křídla: (1.82m2x2)+(1.4mx0.4m)x2+(1.82m2x2)=8,4_x000D_
Obetonování trouby: 2.4mx23m=55_x000D_
SO 02.05.5 		_x000D_
Výustní objekt: (4m2x2m)+(2m2x2m)+(1.75mx2m)+(1.3mx1.2m)=17_x000D_
Obetonování trouby: 1.9mx28m=53,5_x000D_
SO 02.05.6 		_x000D_
Výustní objekt: (2.1m2x2)+(1.36mx2.1m)+(0.76mx2)+(0.86mx1.3m)	=11_x000D_
Obetonování trouby: 1.7mx16m=30_x000D_
SO 02.05.7		_x000D_
(0.6x2)+(0.19x2)+(0.92x1.1)+(0.65x1.1)=4_x000D_
"viz. VÝKAZ VÝMĚŘ SO 02.05 Hrázové propusti		_x000D_
"Celkem:	373,5</t>
  </si>
  <si>
    <t>-367213121</t>
  </si>
  <si>
    <t>-926540901</t>
  </si>
  <si>
    <t>Poznámka k položce:_x000D_
Poznámka k položke:_x000D_
SO 02.05.3 		_x000D_
Výustní objekt: 		0,597_x000D_
Soutoková šachta:		0,7803_x000D_
Vtokové křídla:		0,1155_x000D_
SO 02.05.4		_x000D_
Výustní objekt:		0,5457_x000D_
Soutoková šachta:		0,6763_x000D_
Vtokové křídla:		0,0463_x000D_
SO 02.05.5 		_x000D_
Výustní objekt:		0,348_x000D_
SO 02.05.6 		_x000D_
Výustní objekt:		0,2234_x000D_
SO 02.05.7		_x000D_
Výustní objekt:		0,0992_x000D_
"viz. VÝKAZ VÝMĚŘ SO 02.05 Hrázové propusti		_x000D_
"Celkem:		3,4317</t>
  </si>
  <si>
    <t>890331851</t>
  </si>
  <si>
    <t>Bourání šachty, stoky kompletní nebo vybourání otvorů průřezové plochy do 4 m2 ve stokách ze zdiva z železobetonu vč. odvozu a likvidace odpadu</t>
  </si>
  <si>
    <t>281362326</t>
  </si>
  <si>
    <t>https://podminky.urs.cz/item/CS_URS_2021_01/890331851</t>
  </si>
  <si>
    <t xml:space="preserve">Poznámka k souboru cen:_x000D_
1. Ceny jsou určeny pro vodovodní a kanalizačné šachty. 2. Množství měrných jednotek se určuje v m3 obestavěného prostoru šachty nebo jímky. 3. Šachty velikosti nad 5 m3 obestavěného prostoru se oceňují cenami katalogu 801-3 Budov a haly - bourání konstrukcí. </t>
  </si>
  <si>
    <t>Poznámka k položce:_x000D_
Poznámka k položke:_x000D_
2.7mx2.0mx0.6m+1m3=4,3_x000D_
25m  DN800 =12_x000D_
37m  DN600=11_x000D_
34m  DN500=6,7_x000D_
45m  DN200=2_x000D_
"viz. VÝKAZ VÝMĚŘ SO 02.05 Hrázové propusti		_x000D_
"Celkem:	36</t>
  </si>
  <si>
    <t>1724959013</t>
  </si>
  <si>
    <t>Poznámka k položce:_x000D_
Poznámka k položke:_x000D_
"viz. VÝKAZ VÝMĚŘ SO 02.05 Hrázové propusti		_x000D_
"Celkem:	15</t>
  </si>
  <si>
    <t>1063652131</t>
  </si>
  <si>
    <t>59223733</t>
  </si>
  <si>
    <t>podkladek pod trouby betonové/ŽB DN 300-500</t>
  </si>
  <si>
    <t>86977327</t>
  </si>
  <si>
    <t>Poznámka k položce:_x000D_
Poznámka k položke:_x000D_
dohodou</t>
  </si>
  <si>
    <t>-190550519</t>
  </si>
  <si>
    <t>Podkladní a zajišťovací konstrukce z betonu (1) prostého, (2) železového v otevřeném výkopu sedlové lože pod potrubí z betonu tř. C 12/15, vč. debnení</t>
  </si>
  <si>
    <t>631918114</t>
  </si>
  <si>
    <t>Poznámka k položce:_x000D_
Poznámka k položke:_x000D_
SO 02.05.3 		_x000D_
(4.6mx2.4mx0.1m)+(2.4mx2.4mx0.1m)+(1.8mx0.1mx17.8m)=4,9_x000D_
SO 02.05.4		_x000D_
(4.7x0.1x1.7)+(1.5x0.1x23)+(2.4x2.4x0.1)+(1.4mx0.4mx0.1)x2=5_x000D_
SO 02.05.5 		_x000D_
(3.1x2.2x0.1)+(1.25x28.2x0.1)+(1.9x1.9x0.1)	=4,5_x000D_
SO 02.05.6 		_x000D_
(2.3x2.1x0.1)+(0.8x16.2x0.1)+(2x2x0.1)=2,2_x000D_
SO 02.05.7		_x000D_
0.85x0.1x1.1=0,1_x000D_
"viz. VÝKAZ VÝMĚŘ SO 02.05 Hrázové propusti		_x000D_
"Celkem:	16,7</t>
  </si>
  <si>
    <t>609006415</t>
  </si>
  <si>
    <t>Poznámka k položce:_x000D_
Poznámka k položke:_x000D_
SO 02.05.3 		_x000D_
12m2x0.5m=6_x000D_
SO 02.05.4		_x000D_
72m2x0.5m=36_x000D_
"viz. VÝKAZ VÝMĚŘ SO 02.05 Hrázové propusti		_x000D_
"Celkem:	42</t>
  </si>
  <si>
    <t>465511427</t>
  </si>
  <si>
    <t>Dlažba z lomového kamene lomařsky upraveného na sucho s vyklínováním kamenem, s vyplněním spár těženým kamenivem, drnem nebo ornicí s osetím, tl. kamene 400 mm</t>
  </si>
  <si>
    <t>-1839375498</t>
  </si>
  <si>
    <t>https://podminky.urs.cz/item/CS_URS_2021_01/465511427</t>
  </si>
  <si>
    <t>Poznámka k položce:_x000D_
Poznámka k položke:_x000D_
6.2mx1.0m+8.1mx1.0m=14,2_x000D_
"viz. VÝKAZ VÝMĚŘ SO 02.05 Hrázové propusti		_x000D_
"Celkem:	14,2</t>
  </si>
  <si>
    <t>822372111</t>
  </si>
  <si>
    <t>Montáž potrubí z trub železobetonových typu ŽB v otevřeném výkopu ve sklonu do 20 % těsněných pryžovými kroužky DN 300</t>
  </si>
  <si>
    <t>-1282574814</t>
  </si>
  <si>
    <t>https://podminky.urs.cz/item/CS_URS_2021_01/822372111</t>
  </si>
  <si>
    <t>Poznámka k položce:_x000D_
Poznámka k položke:_x000D_
"viz. VÝKAZ VÝMĚŘ SO 02.05 Hrázové propusti		_x000D_
"Celkem:		18</t>
  </si>
  <si>
    <t>59222020</t>
  </si>
  <si>
    <t>trouby pro splaškové odpadní vody železobetonové trouby hrdlové přímé s integrovaným těsněním DN300 vč. podkladních kocek/ pražců</t>
  </si>
  <si>
    <t>-792772274</t>
  </si>
  <si>
    <t>822422111</t>
  </si>
  <si>
    <t>Montáž potrubí z trub železobetonových typu ŽB v otevřeném výkopu ve sklonu do 20 % těsněných pryžovými kroužky DN 500</t>
  </si>
  <si>
    <t>2098444418</t>
  </si>
  <si>
    <t>https://podminky.urs.cz/item/CS_URS_2021_01/822422111</t>
  </si>
  <si>
    <t>Poznámka k položce:_x000D_
Poznámka k položke:_x000D_
"viz. VÝKAZ VÝMĚŘ SO 02.05 Hrázové propusti		_x000D_
"Celkem:		29</t>
  </si>
  <si>
    <t>59222024</t>
  </si>
  <si>
    <t>trouby pro splaškové odpadní vody železobetonové trouby hrdlové přímé s integrovaným těsněním DN500 vč. podkladních kocek/ pražců</t>
  </si>
  <si>
    <t>392067981</t>
  </si>
  <si>
    <t>-115799717</t>
  </si>
  <si>
    <t>Poznámka k položce:_x000D_
Poznámka k položke:_x000D_
"viz. VÝKAZ VÝMĚŘ SO 02.05 Hrázové propusti		_x000D_
"Celkem:		24</t>
  </si>
  <si>
    <t>2128210886</t>
  </si>
  <si>
    <t>-557328876</t>
  </si>
  <si>
    <t>Poznámka k položce:_x000D_
Poznámka k položke:_x000D_
"viz. VÝKAZ VÝMĚŘ SO 02.05 Hrázové propusti		_x000D_
"Celkem:		19</t>
  </si>
  <si>
    <t>trouby pro splaškové odpadní vody železobetonové trouby hrdlové přímé s integrovaným těsněním DN 800 vč. podkladních kocek/ pražců</t>
  </si>
  <si>
    <t>690448055</t>
  </si>
  <si>
    <t>871313121</t>
  </si>
  <si>
    <t>Montáž potrubí z kanalizačních trub z plastů z tvrdého PVC těsněných gumovým kroužkem v otevřeném výkopu ve sklonu do 20 % DN 150</t>
  </si>
  <si>
    <t>-392971696</t>
  </si>
  <si>
    <t>https://podminky.urs.cz/item/CS_URS_2021_01/871313121</t>
  </si>
  <si>
    <t>Poznámka k položce:_x000D_
Poznámka k položke:_x000D_
"viz. VÝKAZ VÝMĚŘ SO 02.05 Hrázové propusti		_x000D_
"Celkem:		60</t>
  </si>
  <si>
    <t>28611166</t>
  </si>
  <si>
    <t>trubky z PVC potrubí s hrdlem - cena včetně těsnění  potrubí DN 150</t>
  </si>
  <si>
    <t>2145131014</t>
  </si>
  <si>
    <t>-1278618894</t>
  </si>
  <si>
    <t>Poznámka k položce:_x000D_
Poznámka k položke:_x000D_
"viz. VÝKAZ VÝMĚŘ SO 02.05 Hrázové propusti		_x000D_
"Celkem:		22</t>
  </si>
  <si>
    <t>trubky z PVC potrubí s hrdlem - cena včetně těsnění  potrubí DN 200</t>
  </si>
  <si>
    <t>956387515</t>
  </si>
  <si>
    <t>880300228</t>
  </si>
  <si>
    <t>Poznámka k položce:_x000D_
Poznámka k položke:_x000D_
"viz. VÝKAZ VÝMĚŘ SO 02.05 Hrázové propusti		_x000D_
"Celkem:		1</t>
  </si>
  <si>
    <t>42283004</t>
  </si>
  <si>
    <t>Klapkový uzávěr vodovodní samouzavírací  DN 200  s tesností do 0,6bar , Jednosměrná armatura, chrání a automaticky brání nežádoucímu vniknutí vody,  předmětů a živočichů do potrubí.</t>
  </si>
  <si>
    <t>-2058654961</t>
  </si>
  <si>
    <t>891372322</t>
  </si>
  <si>
    <t>Montáž kanalizačních šoupátek nebo stavítek DN 300</t>
  </si>
  <si>
    <t>397752098</t>
  </si>
  <si>
    <t>https://podminky.urs.cz/item/CS_URS_2021_01/891372322</t>
  </si>
  <si>
    <t>Poznámka k položce:_x000D_
Poznámka k položke:_x000D_
"viz. VÝKAZ VÝMĚŘ SO 02.05 Hrázové propusti		_x000D_
"Celkem:		3</t>
  </si>
  <si>
    <t>42223007</t>
  </si>
  <si>
    <t>Stavítko s ručním kolem  s tesností do 0,6bar ,  DN  300</t>
  </si>
  <si>
    <t>1001229501</t>
  </si>
  <si>
    <t>891375321</t>
  </si>
  <si>
    <t>Montáž vodovodních armatur na potrubí koncových klapek přírubových DN 300</t>
  </si>
  <si>
    <t>-777395248</t>
  </si>
  <si>
    <t>https://podminky.urs.cz/item/CS_URS_2021_01/891375321</t>
  </si>
  <si>
    <t>42283006</t>
  </si>
  <si>
    <t>klapkový uzávěr vodovodní samouzavírací  DN 300  s tesností do 0,6bar , Jednosměrná armatura, chrání a automaticky brání nežádoucímu vniknutí vody,  předmětů a živočichů do potrubí.</t>
  </si>
  <si>
    <t>554672029</t>
  </si>
  <si>
    <t>891422322</t>
  </si>
  <si>
    <t>Montáž kanalizačních šoupátek nebo stavítek DN 500</t>
  </si>
  <si>
    <t>-1790462534</t>
  </si>
  <si>
    <t>https://podminky.urs.cz/item/CS_URS_2021_01/891422322</t>
  </si>
  <si>
    <t>42225008</t>
  </si>
  <si>
    <t>Stavítko s ručním kolem  s tesností do 0,6bar ,  DN  500</t>
  </si>
  <si>
    <t>770935947</t>
  </si>
  <si>
    <t>891425321</t>
  </si>
  <si>
    <t>Montáž vodovodních armatur na potrubí koncových klapek přírubových DN 500</t>
  </si>
  <si>
    <t>155687760</t>
  </si>
  <si>
    <t>https://podminky.urs.cz/item/CS_URS_2021_01/891425321</t>
  </si>
  <si>
    <t>42285012</t>
  </si>
  <si>
    <t>Klapkový uzávěr vodovodní samouzavírací  DN 500 s tesností do 0,6bar , Jednosměrná armatura, chrání a automaticky brání nežádoucímu vniknutí vody,  předmětů a živočichů do potrubí.</t>
  </si>
  <si>
    <t>547285769</t>
  </si>
  <si>
    <t>891442322</t>
  </si>
  <si>
    <t>Montáž kanalizačních šoupátek nebo stavítek DN 600</t>
  </si>
  <si>
    <t>2147270950</t>
  </si>
  <si>
    <t>https://podminky.urs.cz/item/CS_URS_2021_01/891442322</t>
  </si>
  <si>
    <t>42225009</t>
  </si>
  <si>
    <t>Stavítko s ručním kolem s tesností do 0,6bar ,  DN  600</t>
  </si>
  <si>
    <t>-112586671</t>
  </si>
  <si>
    <t>891445321</t>
  </si>
  <si>
    <t>Montáž vodovodních armatur na potrubí koncových klapek přírubových DN 600</t>
  </si>
  <si>
    <t>80096821</t>
  </si>
  <si>
    <t>https://podminky.urs.cz/item/CS_URS_2021_01/891445321</t>
  </si>
  <si>
    <t>42285013</t>
  </si>
  <si>
    <t>Klapkový uzávěr vodovodní samouzavírací  DN 600  s tesností do 0,6bar , Jednosměrná armatura, chrání a automaticky brání nežádoucímu vniknutí vody,  předmětů a živočichů do potrubí.</t>
  </si>
  <si>
    <t>678493648</t>
  </si>
  <si>
    <t>-1873325283</t>
  </si>
  <si>
    <t>Stavítko s ručním kolem  s tesností do 0,6bar ,  DN  800</t>
  </si>
  <si>
    <t>-1238441429</t>
  </si>
  <si>
    <t>891475321</t>
  </si>
  <si>
    <t>Montáž vodovodních armatur na potrubí koncových klapek přírubových DN 800</t>
  </si>
  <si>
    <t>-260552769</t>
  </si>
  <si>
    <t>https://podminky.urs.cz/item/CS_URS_2021_01/891475321</t>
  </si>
  <si>
    <t>42285015</t>
  </si>
  <si>
    <t>klapkový uzávěr vodovodní samouzavírací  DN 800  s tesností do 0,6bar , Jednosměrná armatura, chrání a automaticky brání nežádoucímu vniknutí vody,  předmětů a živočichů do potrubí.</t>
  </si>
  <si>
    <t>41379286</t>
  </si>
  <si>
    <t>-813354221</t>
  </si>
  <si>
    <t>Poznámka k položce:_x000D_
Poznámka k položke:_x000D_
"viz. VÝKAZ VÝMĚŘ SO 02.05 Hrázové propusti		_x000D_
"Celkem:		2</t>
  </si>
  <si>
    <t>894811133</t>
  </si>
  <si>
    <t>Revizní šachta z tvrdého PVC v otevřeném výkopu</t>
  </si>
  <si>
    <t>-1941892409</t>
  </si>
  <si>
    <t>https://podminky.urs.cz/item/CS_URS_2021_01/894811133</t>
  </si>
  <si>
    <t xml:space="preserve">Poznámka k souboru cen:_x000D_
1. V cenách jsou započteny náklady na dodání a montáž šachtového dna, trouby šachty a teleskopu. 2. V cenách je započteno i fixování šachty obsypem. Objem obsypu se neodečítá od objemu zásypu rýhy. 3. V cenách nejsou započteny náklady na dodání lapače splavenin. Lapač splavenin se oceňuje ve specifikaci. Ztratné lze dohodnout ve výši 1 %. </t>
  </si>
  <si>
    <t>vč. likvidace odpadu</t>
  </si>
  <si>
    <t>601306358</t>
  </si>
  <si>
    <t>Poznámka k položce:_x000D_
Poznámka k položke:_x000D_
"viz. VÝKAZ VÝMĚŘ SO 02.05 Hrázové propusti		_x000D_
"Celkem:		4</t>
  </si>
  <si>
    <t>899401112</t>
  </si>
  <si>
    <t>Osazení poklopů litinových šoupátkových</t>
  </si>
  <si>
    <t>-1984209176</t>
  </si>
  <si>
    <t>https://podminky.urs.cz/item/CS_URS_2021_01/899401112</t>
  </si>
  <si>
    <t>422913520</t>
  </si>
  <si>
    <t>poklop litinový typ - šoupátkový</t>
  </si>
  <si>
    <t>-1699669398</t>
  </si>
  <si>
    <t>899623161</t>
  </si>
  <si>
    <t>Obetonování potrubí nebo zdiva stok betonem prostým v otevřeném výkopu, beton tř. C 20/25</t>
  </si>
  <si>
    <t>1053272496</t>
  </si>
  <si>
    <t>https://podminky.urs.cz/item/CS_URS_2021_01/899623161</t>
  </si>
  <si>
    <t>Poznámka k položce:_x000D_
Poznámka k položke:_x000D_
SO 02.05.3 		_x000D_
1.2m2x17.8m=21,4_x000D_
SO 02.05.4		_x000D_
0.82m2x23m=19_x000D_
SO 02.05.5 		_x000D_
0.62m2x28m=17,3_x000D_
SO 02.05.6 		_x000D_
0.36m2x16=5,7_x000D_
"viz. VÝKAZ VÝMĚŘ SO 02.05 Hrázové propusti		_x000D_
"Celkem:	63,4</t>
  </si>
  <si>
    <t>-1222102343</t>
  </si>
  <si>
    <t>Poznámka k položce:_x000D_
Poznámka k položke:_x000D_
"viz. VÝKAZ VÝMĚŘ SO 02.05 Hrázové propusti		_x000D_
"Celkem:		85,000</t>
  </si>
  <si>
    <t>-776320246</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</si>
  <si>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</si>
  <si>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Poznámka k položce:_x000D_
Poznámka k položke:_x000D_
"viz. VÝKAZ VÝMĚŘ SO 02.05 Hrázové propusti		_x000D_
"Celkem:		11</t>
  </si>
  <si>
    <t>592275180</t>
  </si>
  <si>
    <t>žlabovka betonová 50x50x13 cm</t>
  </si>
  <si>
    <t>-818411688</t>
  </si>
  <si>
    <t>962052211</t>
  </si>
  <si>
    <t>Bourání konstrukcí s naložením vybouraných hmot a suti na dopravní prostředek vč. odvozu a likvidace odpadu</t>
  </si>
  <si>
    <t>1866250274</t>
  </si>
  <si>
    <t>https://podminky.urs.cz/item/CS_URS_2021_01/962052211</t>
  </si>
  <si>
    <t xml:space="preserve">Poznámka k souboru cen:_x000D_
1. Bourání pilířů o průřezu přes 0,36 m2 se oceňuje cenami - 2210 a -2211 jako bourání zdiva nadzákladového železobetonového. </t>
  </si>
  <si>
    <t>Poznámka k položce:_x000D_
Poznámka k položke:_x000D_
"viz. VÝKAZ VÝMĚŘ SO 02.05 Hrázové propusti		_x000D_
"Celkem:		5</t>
  </si>
  <si>
    <t>-1243464603</t>
  </si>
  <si>
    <t>-1398812506</t>
  </si>
  <si>
    <t>767510111</t>
  </si>
  <si>
    <t>-2141073954</t>
  </si>
  <si>
    <t>https://podminky.urs.cz/item/CS_URS_2021_01/767510111</t>
  </si>
  <si>
    <t>Poznámka k položce:_x000D_
Poznámka k položke:_x000D_
"viz. VÝKAZ VÝMĚŘ SO 02.05 Hrázové propusti		_x000D_
"Celkem:		6</t>
  </si>
  <si>
    <t>55261935</t>
  </si>
  <si>
    <t>poklop šachtový litinový  DN 600 pro třídu zatížení D400</t>
  </si>
  <si>
    <t>500669444</t>
  </si>
  <si>
    <t>552414120R2</t>
  </si>
  <si>
    <t>poklop šachtový s rámem z kompozitu  1x1,5m</t>
  </si>
  <si>
    <t>-811796047</t>
  </si>
  <si>
    <t>552414120R1</t>
  </si>
  <si>
    <t>kompozitní rošt v ocelovém rámu  0,7x0,6m</t>
  </si>
  <si>
    <t>-99229198</t>
  </si>
  <si>
    <t>-1187598060</t>
  </si>
  <si>
    <t>-1869707801</t>
  </si>
  <si>
    <t>-1134750426</t>
  </si>
  <si>
    <t>Poznámka k položce:_x000D_
Poznámka k položke:_x000D_
"viz. VÝKAZ VÝMĚŘ SO 02.05 Hrázové propusti		_x000D_
"Celkem:		8</t>
  </si>
  <si>
    <t>Dodávka a montáž kotvy chemické s vyvrtáním otvoru do betonu, železobetonu nebo tvrdého kamene chemická patrona, velikost M 20, hloubka 170</t>
  </si>
  <si>
    <t>708544774</t>
  </si>
  <si>
    <t>895931111R2</t>
  </si>
  <si>
    <t>D+M Hrubé hrablice pozink 1,5x1,0m s kotvením do betonu</t>
  </si>
  <si>
    <t>-1427085062</t>
  </si>
  <si>
    <t>Poznámka k položce:_x000D_
Poznámka k položke:_x000D_
"viz. VÝKAZ VÝMĚŘ SO 02.05 Hrázové propusti		_x000D_
"Celkem:		2,000</t>
  </si>
  <si>
    <t>1521086323</t>
  </si>
  <si>
    <t>784411301R1</t>
  </si>
  <si>
    <t>-986012742</t>
  </si>
  <si>
    <t>Poznámka k položce:_x000D_
Poznámka k položke:_x000D_
SO 02.05.3 		_x000D_
3.94mx17.8m=71_x000D_
SO 02.05.4		_x000D_
3mx23m	=70_x000D_
SO 02.05.5 		_x000D_
2.6x28=80_x000D_
SO 02.05.6 		_x000D_
2mx16m	=38_x000D_
"viz. VÝKAZ VÝMĚŘ SO 02.05 Hrázové propusti		_x000D_
"Celkem:	259</t>
  </si>
  <si>
    <t>Montáž potrubí z trub ocelových hladkých tř. 11 až 13 D 406 mm, tl. 8,0 mm</t>
  </si>
  <si>
    <t>-94900192</t>
  </si>
  <si>
    <t>Poznámka k položce:_x000D_
Poznámka k položke:_x000D_
"viz. VÝKAZ VÝMĚŘ SO 02.05 Hrázové propusti		_x000D_
"Celkem:		4,5</t>
  </si>
  <si>
    <t>-1201295653</t>
  </si>
  <si>
    <t>38,189</t>
  </si>
  <si>
    <t>20,286</t>
  </si>
  <si>
    <t>88,192</t>
  </si>
  <si>
    <t>7,854</t>
  </si>
  <si>
    <t>13,75</t>
  </si>
  <si>
    <t>SSO 03 - PROTIPOVODŇOVÁ OPATŘENÍ NA BAJCŮVCE</t>
  </si>
  <si>
    <t>26,51</t>
  </si>
  <si>
    <t>2,7</t>
  </si>
  <si>
    <t>SO-03.02 - Zkapacitnění mostu v km 3,138 – hospodářský sjezd</t>
  </si>
  <si>
    <t>7,8</t>
  </si>
  <si>
    <t>30,6</t>
  </si>
  <si>
    <t>8,46</t>
  </si>
  <si>
    <t>10,2</t>
  </si>
  <si>
    <t>B28</t>
  </si>
  <si>
    <t>5,08</t>
  </si>
  <si>
    <t>65,2</t>
  </si>
  <si>
    <t>0,078</t>
  </si>
  <si>
    <t>B33</t>
  </si>
  <si>
    <t>16,281</t>
  </si>
  <si>
    <t>62,864</t>
  </si>
  <si>
    <t>10,694</t>
  </si>
  <si>
    <t>4,45</t>
  </si>
  <si>
    <t>11,58</t>
  </si>
  <si>
    <t>61,71</t>
  </si>
  <si>
    <t>8,44</t>
  </si>
  <si>
    <t>B76</t>
  </si>
  <si>
    <t>14,9</t>
  </si>
  <si>
    <t>18,008</t>
  </si>
  <si>
    <t>14,375</t>
  </si>
  <si>
    <t>0,8</t>
  </si>
  <si>
    <t>B92</t>
  </si>
  <si>
    <t>9,275</t>
  </si>
  <si>
    <t>20,4</t>
  </si>
  <si>
    <t>40,572</t>
  </si>
  <si>
    <t>68,513</t>
  </si>
  <si>
    <t>14,771</t>
  </si>
  <si>
    <t>1,85</t>
  </si>
  <si>
    <t>C15</t>
  </si>
  <si>
    <t>4,5</t>
  </si>
  <si>
    <t>11,31</t>
  </si>
  <si>
    <t>C52</t>
  </si>
  <si>
    <t>5,187</t>
  </si>
  <si>
    <t>C59</t>
  </si>
  <si>
    <t>14,718</t>
  </si>
  <si>
    <t>C60</t>
  </si>
  <si>
    <t>10,03</t>
  </si>
  <si>
    <t>C78</t>
  </si>
  <si>
    <t>7,15</t>
  </si>
  <si>
    <t>6,61</t>
  </si>
  <si>
    <t>D52</t>
  </si>
  <si>
    <t>31,13</t>
  </si>
  <si>
    <t>D60</t>
  </si>
  <si>
    <t>3,25</t>
  </si>
  <si>
    <t>D78</t>
  </si>
  <si>
    <t>3,75</t>
  </si>
  <si>
    <t>D8</t>
  </si>
  <si>
    <t>2,125</t>
  </si>
  <si>
    <t>E78</t>
  </si>
  <si>
    <t>5,15</t>
  </si>
  <si>
    <t>F78</t>
  </si>
  <si>
    <t>3,8</t>
  </si>
  <si>
    <t>G78</t>
  </si>
  <si>
    <t>12,3</t>
  </si>
  <si>
    <t>H78</t>
  </si>
  <si>
    <t>11,3</t>
  </si>
  <si>
    <t>838625666</t>
  </si>
  <si>
    <t>""stěrková cesta, podle VV (celk, tl 300mm), mimo most"</t>
  </si>
  <si>
    <t>""stěrková cesta, podle VV (celk, tl 100mm), na mostní konstrukci"</t>
  </si>
  <si>
    <t>115001107R</t>
  </si>
  <si>
    <t>Převedení vody potrubím průměru DN 1000mm</t>
  </si>
  <si>
    <t>-442282031</t>
  </si>
  <si>
    <t>Poznámka k položce:_x000D_
včtetně zrušení</t>
  </si>
  <si>
    <t>" "v době výstavby mostu"</t>
  </si>
  <si>
    <t>-1084837246</t>
  </si>
  <si>
    <t>9.38*8.15</t>
  </si>
  <si>
    <t xml:space="preserve"> 8.0*8.15</t>
  </si>
  <si>
    <t>C3</t>
  </si>
  <si>
    <t>"Celkem: "A3+B3</t>
  </si>
  <si>
    <t>-1808492351</t>
  </si>
  <si>
    <t>141.647</t>
  </si>
  <si>
    <t>-674764046</t>
  </si>
  <si>
    <t>38.189</t>
  </si>
  <si>
    <t>"Celkem: "A5+B5</t>
  </si>
  <si>
    <t>825624988</t>
  </si>
  <si>
    <t>141.647  - 38.189  "výkopy-potřeba na násyp</t>
  </si>
  <si>
    <t>-1664836969</t>
  </si>
  <si>
    <t>""zemina z meziskládky na násyp"</t>
  </si>
  <si>
    <t>2108505548</t>
  </si>
  <si>
    <t>Poznámka k položce:_x000D_
se zhutněním do 100% PS</t>
  </si>
  <si>
    <t>""u křídla A"</t>
  </si>
  <si>
    <t>1/4*1/3*3.14*1.7*1.7*1.14+5.6*1.14+7.0*0.6</t>
  </si>
  <si>
    <t>""u křídla B"</t>
  </si>
  <si>
    <t>1/4*1/3*3.14*3.3*3.3*2.2+10.35*0.6+4.85*1.14</t>
  </si>
  <si>
    <t>""u křídla C"</t>
  </si>
  <si>
    <t>5.5*0.85+4.5*0.43</t>
  </si>
  <si>
    <t>""u křídla D"</t>
  </si>
  <si>
    <t>2.5*0.85</t>
  </si>
  <si>
    <t>E8</t>
  </si>
  <si>
    <t>"Celkem: "A8+B8+C8+D8</t>
  </si>
  <si>
    <t>771530914</t>
  </si>
  <si>
    <t>103.458*1.8</t>
  </si>
  <si>
    <t>1534650894</t>
  </si>
  <si>
    <t>103.458</t>
  </si>
  <si>
    <t>"Celkem: "A10+B10</t>
  </si>
  <si>
    <t>2065271497</t>
  </si>
  <si>
    <t>""op. č.1       pl.*dl."</t>
  </si>
  <si>
    <t>2.32*5.5</t>
  </si>
  <si>
    <t>""op č. 2     pl. *dl."</t>
  </si>
  <si>
    <t>2.5*5.5</t>
  </si>
  <si>
    <t>"Celkem: "A11+B11</t>
  </si>
  <si>
    <t>995420177</t>
  </si>
  <si>
    <t>26.51</t>
  </si>
  <si>
    <t>C12</t>
  </si>
  <si>
    <t>B12 * 2"Koeficient množství</t>
  </si>
  <si>
    <t>181351003</t>
  </si>
  <si>
    <t>Rozprostření a urovnání ornice v rovině nebo ve svahu sklonu do 1:5 strojně při souvislé ploše do 100 m2, tl. vrstvy do 200 mm</t>
  </si>
  <si>
    <t>176677877</t>
  </si>
  <si>
    <t>https://podminky.urs.cz/item/CS_URS_2021_01/181351003</t>
  </si>
  <si>
    <t>""u opěry A"</t>
  </si>
  <si>
    <t>1.95</t>
  </si>
  <si>
    <t>""u opěry B u schodů"</t>
  </si>
  <si>
    <t>2.7</t>
  </si>
  <si>
    <t>""u opěry C"</t>
  </si>
  <si>
    <t>1.85</t>
  </si>
  <si>
    <t>D13</t>
  </si>
  <si>
    <t>"Celkem: "A13+B13+C13</t>
  </si>
  <si>
    <t>-2088274670</t>
  </si>
  <si>
    <t>24.1</t>
  </si>
  <si>
    <t>-1108424539</t>
  </si>
  <si>
    <t>""kužel u opěry A"</t>
  </si>
  <si>
    <t>11.8</t>
  </si>
  <si>
    <t xml:space="preserve">""kužel u opěry B u schodů" </t>
  </si>
  <si>
    <t>7.8</t>
  </si>
  <si>
    <t>""kužel u opěry C"</t>
  </si>
  <si>
    <t>4.5</t>
  </si>
  <si>
    <t>D15</t>
  </si>
  <si>
    <t>"Celkem: "A15+B15+C15</t>
  </si>
  <si>
    <t>-120104621</t>
  </si>
  <si>
    <t>24.1+6.5</t>
  </si>
  <si>
    <t>-321677517</t>
  </si>
  <si>
    <t>B17 * 0.025"Koeficient množství</t>
  </si>
  <si>
    <t>-1567009065</t>
  </si>
  <si>
    <t>-417828671</t>
  </si>
  <si>
    <t>3*(24.1+6.5)</t>
  </si>
  <si>
    <t>-874916342</t>
  </si>
  <si>
    <t>4*(24.1+6.5)*0.005</t>
  </si>
  <si>
    <t>2142422459</t>
  </si>
  <si>
    <t>0.612*5</t>
  </si>
  <si>
    <t>-449294704</t>
  </si>
  <si>
    <t>(6.5-0.50*2)*0.3*0.3</t>
  </si>
  <si>
    <t>1757304432</t>
  </si>
  <si>
    <t>2*(5.95+0.95)</t>
  </si>
  <si>
    <t>B23</t>
  </si>
  <si>
    <t>"Celkem: "A23</t>
  </si>
  <si>
    <t>-976434182</t>
  </si>
  <si>
    <t>""opěra 1   pl*v.zákl."</t>
  </si>
  <si>
    <t>13.91*0.6</t>
  </si>
  <si>
    <t>""opěra 2   pl.*v. zákl."</t>
  </si>
  <si>
    <t>14.1*0.6</t>
  </si>
  <si>
    <t>C24</t>
  </si>
  <si>
    <t>"Celkem: "A24+B24</t>
  </si>
  <si>
    <t>-155273430</t>
  </si>
  <si>
    <t>13.91*0.6+(1.2+1.7)*0.6</t>
  </si>
  <si>
    <t>14.1*0.6+(1.2+1.7)*0.6</t>
  </si>
  <si>
    <t>C25</t>
  </si>
  <si>
    <t>"Celkem: "A25+B25</t>
  </si>
  <si>
    <t>1956667261</t>
  </si>
  <si>
    <t>20.286</t>
  </si>
  <si>
    <t>1479537587</t>
  </si>
  <si>
    <t>"podle výkresu a tabulky výztuže" pol. 1,2,6 - 8, 28 - 31</t>
  </si>
  <si>
    <t>2932,68</t>
  </si>
  <si>
    <t>2932,68*0,1</t>
  </si>
  <si>
    <t>3225,948/1000</t>
  </si>
  <si>
    <t>-1012888152</t>
  </si>
  <si>
    <t>""římsa  levá   plocha*dl."</t>
  </si>
  <si>
    <t>A28</t>
  </si>
  <si>
    <t>0.33*11.4</t>
  </si>
  <si>
    <t>""pravá římsa   plocha*dl."</t>
  </si>
  <si>
    <t>0.34*14.94</t>
  </si>
  <si>
    <t>C28</t>
  </si>
  <si>
    <t>"Celkem: "A28+B28</t>
  </si>
  <si>
    <t>1533340973</t>
  </si>
  <si>
    <t>1.72*4+1.8*5.65*2</t>
  </si>
  <si>
    <t>-1086552554</t>
  </si>
  <si>
    <t>27.22</t>
  </si>
  <si>
    <t>-392292764</t>
  </si>
  <si>
    <t>0.82*1.1</t>
  </si>
  <si>
    <t>""kotvení římsy  podle výkresu č. 10=14ks"</t>
  </si>
  <si>
    <t>71.3*0.001*1.1</t>
  </si>
  <si>
    <t>"Celkem: "A31+B31</t>
  </si>
  <si>
    <t>-2023542652</t>
  </si>
  <si>
    <t>2*5.95*0.9*0.3</t>
  </si>
  <si>
    <t>334323117</t>
  </si>
  <si>
    <t>Mostní opěry a úložné prahy z betonu železového C 25/30</t>
  </si>
  <si>
    <t>1136941446</t>
  </si>
  <si>
    <t>https://podminky.urs.cz/item/CS_URS_2021_01/334323117</t>
  </si>
  <si>
    <t>""opěra 1 :  křídla     pl.*v."</t>
  </si>
  <si>
    <t>A33</t>
  </si>
  <si>
    <t xml:space="preserve"> 8.2*1.86</t>
  </si>
  <si>
    <t>""opěra 2 :  křídla   pl.*v."</t>
  </si>
  <si>
    <t>8.66*1.88</t>
  </si>
  <si>
    <t>C33</t>
  </si>
  <si>
    <t>"Celkem: "A33+B33</t>
  </si>
  <si>
    <t>1567770574</t>
  </si>
  <si>
    <t>(15.6*1.86+0.6*1.0)*2</t>
  </si>
  <si>
    <t>(16.4*1.88+0.6*1.0)*2</t>
  </si>
  <si>
    <t>2*5.95*0.9+0.3*2</t>
  </si>
  <si>
    <t>D34</t>
  </si>
  <si>
    <t>"Celkem: "A34+B34+C34</t>
  </si>
  <si>
    <t>581542028</t>
  </si>
  <si>
    <t>133.406</t>
  </si>
  <si>
    <t>"Celkem: "A35</t>
  </si>
  <si>
    <t>835121673</t>
  </si>
  <si>
    <t>"podle výkresu a tabulky výztuže" pol. 40 - 51</t>
  </si>
  <si>
    <t>138,79</t>
  </si>
  <si>
    <t>70,86</t>
  </si>
  <si>
    <t>1819,43</t>
  </si>
  <si>
    <t>820,19</t>
  </si>
  <si>
    <t>2849,27*0,1</t>
  </si>
  <si>
    <t>3134,197/1000</t>
  </si>
  <si>
    <t>1952761854</t>
  </si>
  <si>
    <t>11.2+14.8</t>
  </si>
  <si>
    <t>"Celkem: "A37</t>
  </si>
  <si>
    <t>-713216146</t>
  </si>
  <si>
    <t>-1593846315</t>
  </si>
  <si>
    <t>""desková konstrukce mostu"</t>
  </si>
  <si>
    <t>2.66*5.61</t>
  </si>
  <si>
    <t>"Celkem: "A39</t>
  </si>
  <si>
    <t>919271314</t>
  </si>
  <si>
    <t>14.923</t>
  </si>
  <si>
    <t>"Celkem: "A40</t>
  </si>
  <si>
    <t>-1679292186</t>
  </si>
  <si>
    <t>341,42</t>
  </si>
  <si>
    <t>509,53</t>
  </si>
  <si>
    <t>295,09</t>
  </si>
  <si>
    <t>911,43</t>
  </si>
  <si>
    <t>2057,47*0,1</t>
  </si>
  <si>
    <t>2263,217/1000</t>
  </si>
  <si>
    <t>702154459</t>
  </si>
  <si>
    <t>A42</t>
  </si>
  <si>
    <t>6.5*6.1</t>
  </si>
  <si>
    <t>B42</t>
  </si>
  <si>
    <t>"Celkem: "A42</t>
  </si>
  <si>
    <t>-1269786665</t>
  </si>
  <si>
    <t>39.65</t>
  </si>
  <si>
    <t>-2091301954</t>
  </si>
  <si>
    <t>""boční stěny "</t>
  </si>
  <si>
    <t>(6.5+6.1)*0.4*2</t>
  </si>
  <si>
    <t>-1778915917</t>
  </si>
  <si>
    <t>10.08</t>
  </si>
  <si>
    <t>-556850057</t>
  </si>
  <si>
    <t>""schodiště - zídka vedle shodiště"</t>
  </si>
  <si>
    <t>0.1*0.35*5.5</t>
  </si>
  <si>
    <t>492563769</t>
  </si>
  <si>
    <t>A47</t>
  </si>
  <si>
    <t>0.35*5.5*2+0.35*0.1*2</t>
  </si>
  <si>
    <t>B47</t>
  </si>
  <si>
    <t>"Celkem: "A47</t>
  </si>
  <si>
    <t>1013907555</t>
  </si>
  <si>
    <t>A48</t>
  </si>
  <si>
    <t>3.92</t>
  </si>
  <si>
    <t>-474181955</t>
  </si>
  <si>
    <t>""revizní schodiště pro údržbu u rámové stojky směr Bohumín 12ks (0,4x0,17x0,75)"</t>
  </si>
  <si>
    <t>"délka schodiště bez podest"   12*0.4</t>
  </si>
  <si>
    <t>-26323843</t>
  </si>
  <si>
    <t>A50</t>
  </si>
  <si>
    <t>356796790</t>
  </si>
  <si>
    <t>0.75*4.8+0.1*5.5</t>
  </si>
  <si>
    <t>455854623</t>
  </si>
  <si>
    <t>Poznámka k položce:_x000D_
pod dlažbu z lomového kamene lože z betonu C25/30nXF3</t>
  </si>
  <si>
    <t>""u opěry 1, u křídla A"</t>
  </si>
  <si>
    <t xml:space="preserve"> 2.73+3.63*1.2*0.65</t>
  </si>
  <si>
    <t>""u opěry 1, u křídla B"</t>
  </si>
  <si>
    <t>3.58+0.85+5.22*1.2</t>
  </si>
  <si>
    <t>""u opěry 2, křídla C"</t>
  </si>
  <si>
    <t>2.73+3.15*1.2*0.65</t>
  </si>
  <si>
    <t>""u oúpěry 2, křídla D"</t>
  </si>
  <si>
    <t>0.95+14.32*1.2+10.83*1.2</t>
  </si>
  <si>
    <t>E52</t>
  </si>
  <si>
    <t>"Celkem: "A52+B52+C52+D52</t>
  </si>
  <si>
    <t>1687917113</t>
  </si>
  <si>
    <t>25.67+26.02</t>
  </si>
  <si>
    <t>"Celkem: "A53</t>
  </si>
  <si>
    <t>-937080585</t>
  </si>
  <si>
    <t>B54</t>
  </si>
  <si>
    <t>"Celkem: "A54</t>
  </si>
  <si>
    <t>1935960506</t>
  </si>
  <si>
    <t>2*1.95*5.5</t>
  </si>
  <si>
    <t>554642428</t>
  </si>
  <si>
    <t>2*3.0*5.5*0.3</t>
  </si>
  <si>
    <t>"Celkem: "A56</t>
  </si>
  <si>
    <t>538147732</t>
  </si>
  <si>
    <t>(0.75+0.81)*0.55</t>
  </si>
  <si>
    <t>461310212</t>
  </si>
  <si>
    <t>Patka z betonu prostého do rýhy nebo do bednění  s provedením dilatačních spár v osové vzdálenosti 2 m a jejich zalitím živičnou zálivkou z betonu se zvýšenými nároky na prostředí tř. C 25/30</t>
  </si>
  <si>
    <t>1055156138</t>
  </si>
  <si>
    <t>https://podminky.urs.cz/item/CS_URS_2021_01/461310212</t>
  </si>
  <si>
    <t xml:space="preserve">Poznámka k souboru cen:_x000D_
1. Ceny jsou určeny pro patky úprav podélného zpevnění. 2. V cenách jsou započteny i náklady na bednění a na zvětšení objemu betonu, způsobené nerovností dna a stěn výkopu. </t>
  </si>
  <si>
    <t>""ukončující betonový práh dlažby z LK"</t>
  </si>
  <si>
    <t>""před vtokem"</t>
  </si>
  <si>
    <t>(1.5*1.2+3.25+1.85*1.2)*0.5*1.0</t>
  </si>
  <si>
    <t>""za výtokem"</t>
  </si>
  <si>
    <t>(1.5*1.2+3.2+3.25*1.2)*0.5*1.0</t>
  </si>
  <si>
    <t>-1398279589</t>
  </si>
  <si>
    <t>Poznámka k položce:_x000D_
80-200 kg_x000D_
vč. urovnání líce</t>
  </si>
  <si>
    <t>""zához"</t>
  </si>
  <si>
    <t>(11.4+20.45*1.2)*0.35</t>
  </si>
  <si>
    <t>""pod mostem"</t>
  </si>
  <si>
    <t xml:space="preserve"> 4.66*7.1*0.35</t>
  </si>
  <si>
    <t>(10.43+26.35*1.2)*0.35</t>
  </si>
  <si>
    <t>D59</t>
  </si>
  <si>
    <t>"Celkem: "A59+B59+C59</t>
  </si>
  <si>
    <t>-66454101</t>
  </si>
  <si>
    <t xml:space="preserve">""kř A" </t>
  </si>
  <si>
    <t xml:space="preserve">  2.73+3.63*1.2*0.65</t>
  </si>
  <si>
    <t>" "kř  B"</t>
  </si>
  <si>
    <t>""kř C":</t>
  </si>
  <si>
    <t>""kř D"</t>
  </si>
  <si>
    <t>E60</t>
  </si>
  <si>
    <t>"Celkem: "A60+B60+C60+D60</t>
  </si>
  <si>
    <t>-135156796</t>
  </si>
  <si>
    <t>""silnice mimo most, z VV"</t>
  </si>
  <si>
    <t>107+23*(0.04+0.07+0.15+0.2*0.5)</t>
  </si>
  <si>
    <t>717662106</t>
  </si>
  <si>
    <t>""vozovka mimo most, z VV"</t>
  </si>
  <si>
    <t>107+23*(0.04+0.07+0.15*0.5)</t>
  </si>
  <si>
    <t>"Celkem: "A62</t>
  </si>
  <si>
    <t>-1571140475</t>
  </si>
  <si>
    <t>107+23*(0.04+0.07*0.5)</t>
  </si>
  <si>
    <t>"Celkem: "A63</t>
  </si>
  <si>
    <t>-1696932408</t>
  </si>
  <si>
    <t>""krajnice zpevněná štěrkodtí  š. 50cm"</t>
  </si>
  <si>
    <t>"vozovka mimo most , z VV"            23*0.5</t>
  </si>
  <si>
    <t>1794991275</t>
  </si>
  <si>
    <t>-97197147</t>
  </si>
  <si>
    <t>107+23*(0.04+0.07)</t>
  </si>
  <si>
    <t>"Celkem: "A66</t>
  </si>
  <si>
    <t>50757769</t>
  </si>
  <si>
    <t>107+23*0.04</t>
  </si>
  <si>
    <t>""na mostě, 2x"</t>
  </si>
  <si>
    <t>2*5.61*5.5</t>
  </si>
  <si>
    <t>"Celkem: "A67+B67</t>
  </si>
  <si>
    <t>-1633345781</t>
  </si>
  <si>
    <t>""vozovka mimo most"</t>
  </si>
  <si>
    <t>107+23*(0.04*0.5)</t>
  </si>
  <si>
    <t>"Celkem: "A68+B68</t>
  </si>
  <si>
    <t>-1063595242</t>
  </si>
  <si>
    <t>5.61*5.5</t>
  </si>
  <si>
    <t>"Celkem: "A69</t>
  </si>
  <si>
    <t>505683057</t>
  </si>
  <si>
    <t>26*1.1*2</t>
  </si>
  <si>
    <t>"Celkem: "A70</t>
  </si>
  <si>
    <t>1462739665</t>
  </si>
  <si>
    <t>84.75*0.1</t>
  </si>
  <si>
    <t>""spáry dilatační  v římse"</t>
  </si>
  <si>
    <t>0.8*0.5*2</t>
  </si>
  <si>
    <t>C91</t>
  </si>
  <si>
    <t>"Celkem: "A91+B91</t>
  </si>
  <si>
    <t>-102218265</t>
  </si>
  <si>
    <t>A92</t>
  </si>
  <si>
    <t>9.275</t>
  </si>
  <si>
    <t>"Celkem: "A92</t>
  </si>
  <si>
    <t>C92</t>
  </si>
  <si>
    <t>B92 * 0.0003"Koeficient množství</t>
  </si>
  <si>
    <t>-1882520767</t>
  </si>
  <si>
    <t>"Celkem: "A93+B93</t>
  </si>
  <si>
    <t>2063856064</t>
  </si>
  <si>
    <t>C94</t>
  </si>
  <si>
    <t>B94 * 0.00035"Koeficient množství</t>
  </si>
  <si>
    <t>899873136</t>
  </si>
  <si>
    <t>13.91*0.6*2+(1.2+1.7)*0.6*2</t>
  </si>
  <si>
    <t>14.1*0.6*2+(1.2+1.7)*0.6*2</t>
  </si>
  <si>
    <t>C95</t>
  </si>
  <si>
    <t>"Celkem: "A95+B95</t>
  </si>
  <si>
    <t>-47094886</t>
  </si>
  <si>
    <t>40.572</t>
  </si>
  <si>
    <t>C96</t>
  </si>
  <si>
    <t>B96 * 0.0017"Koeficient množství</t>
  </si>
  <si>
    <t>-257957584</t>
  </si>
  <si>
    <t>""na základu pod opěrou, 4 vrstvy</t>
  </si>
  <si>
    <t>0.6*7.2*2*4</t>
  </si>
  <si>
    <t>"Celkem: "A97</t>
  </si>
  <si>
    <t>1594185592</t>
  </si>
  <si>
    <t>34.56+33.953</t>
  </si>
  <si>
    <t>C98</t>
  </si>
  <si>
    <t>B98 * 1.15"Koeficient množství</t>
  </si>
  <si>
    <t>632902306</t>
  </si>
  <si>
    <t>""opěra 1    křídla A,B"</t>
  </si>
  <si>
    <t>2.27*(2.9+4.25+2*0.65)</t>
  </si>
  <si>
    <t>""opěra 2    křídla C,D"</t>
  </si>
  <si>
    <t>2.29*(2.9+2.25+2*0.65)</t>
  </si>
  <si>
    <t>C99</t>
  </si>
  <si>
    <t>"Celkem: "A99+B99</t>
  </si>
  <si>
    <t>-1905988208</t>
  </si>
  <si>
    <t>2*3.0*5.5</t>
  </si>
  <si>
    <t>356929570</t>
  </si>
  <si>
    <t>A101</t>
  </si>
  <si>
    <t>"Celkem: "A101</t>
  </si>
  <si>
    <t>C101</t>
  </si>
  <si>
    <t>B101 * 1.15"Koeficient množství</t>
  </si>
  <si>
    <t>1661702008</t>
  </si>
  <si>
    <t>""svislá izolace opěr 1,2    z geotextílie dvouvrstvá"</t>
  </si>
  <si>
    <t>A102</t>
  </si>
  <si>
    <t>33.953*2</t>
  </si>
  <si>
    <t>"Celkem: "A102+B102</t>
  </si>
  <si>
    <t>-1994021911</t>
  </si>
  <si>
    <t>88.192</t>
  </si>
  <si>
    <t>C103</t>
  </si>
  <si>
    <t>B103 * 1.05"Koeficient množství</t>
  </si>
  <si>
    <t>-413117647</t>
  </si>
  <si>
    <t>2*5.61</t>
  </si>
  <si>
    <t>BTX.40000007</t>
  </si>
  <si>
    <t>BITUBITAGIT PE V60 S35 (role/10m2)</t>
  </si>
  <si>
    <t>1863717660</t>
  </si>
  <si>
    <t>2*5.61*0.7</t>
  </si>
  <si>
    <t>B105 * 1.1"Koeficient množství</t>
  </si>
  <si>
    <t>-883539696</t>
  </si>
  <si>
    <t>-877231979</t>
  </si>
  <si>
    <t>-1751834478</t>
  </si>
  <si>
    <t>721772242</t>
  </si>
  <si>
    <t>2.0+3*2.5</t>
  </si>
  <si>
    <t>"Celkem: "A71</t>
  </si>
  <si>
    <t>-383028387</t>
  </si>
  <si>
    <t>141477433</t>
  </si>
  <si>
    <t>""kř. A"</t>
  </si>
  <si>
    <t>1.3+3.3+3.7*1.2</t>
  </si>
  <si>
    <t>""kř. B"</t>
  </si>
  <si>
    <t>1.3+3.3+3.2*1.2</t>
  </si>
  <si>
    <t>""kř. C"</t>
  </si>
  <si>
    <t>1.65+3.3+3.4*1.2+1.0</t>
  </si>
  <si>
    <t>"" kř. D"</t>
  </si>
  <si>
    <t>1.25+2.00</t>
  </si>
  <si>
    <t>"Celkem: "A73+B73+C73+D73</t>
  </si>
  <si>
    <t>1403826478</t>
  </si>
  <si>
    <t>30.76</t>
  </si>
  <si>
    <t>-397202242</t>
  </si>
  <si>
    <t>5.5*2</t>
  </si>
  <si>
    <t>C75</t>
  </si>
  <si>
    <t>"Celkem: "A75+B75</t>
  </si>
  <si>
    <t>255571759</t>
  </si>
  <si>
    <t>A76</t>
  </si>
  <si>
    <t>C76</t>
  </si>
  <si>
    <t>"Celkem: "A76+B76</t>
  </si>
  <si>
    <t>931992121</t>
  </si>
  <si>
    <t>Výplň dilatačních spár z polystyrenu  extrudovaného, tloušťky 20 mm</t>
  </si>
  <si>
    <t>-1770772472</t>
  </si>
  <si>
    <t>https://podminky.urs.cz/item/CS_URS_2021_01/931992121</t>
  </si>
  <si>
    <t>-951519511</t>
  </si>
  <si>
    <t>6.6*4</t>
  </si>
  <si>
    <t>7.7+7.2</t>
  </si>
  <si>
    <t>""křídla A,B  - vodorovnw, svisle"</t>
  </si>
  <si>
    <t>2.9+4.25</t>
  </si>
  <si>
    <t>1.95+1.8</t>
  </si>
  <si>
    <t>""křídla C,D - vodorovně, svisle"</t>
  </si>
  <si>
    <t>2.9+2.25</t>
  </si>
  <si>
    <t>1.8+2</t>
  </si>
  <si>
    <t>""rožšíření  základu pro křídla vodorovně"</t>
  </si>
  <si>
    <t>2.9+4.25+2.9+2.25</t>
  </si>
  <si>
    <t>5.65*2</t>
  </si>
  <si>
    <t>I78</t>
  </si>
  <si>
    <t>"Celkem: "A78+B78+C78+D78+E78+F78+G78+H78</t>
  </si>
  <si>
    <t>931994132</t>
  </si>
  <si>
    <t>Těsnění spáry betonové konstrukce pásy, profily, tmely  tmelem silikonovým spáry dilatační do 4,0 cm2</t>
  </si>
  <si>
    <t>-1087860515</t>
  </si>
  <si>
    <t>https://podminky.urs.cz/item/CS_URS_2021_01/931994132</t>
  </si>
  <si>
    <t>A79</t>
  </si>
  <si>
    <t>0.8*2</t>
  </si>
  <si>
    <t>B79</t>
  </si>
  <si>
    <t>"Celkem: "A79</t>
  </si>
  <si>
    <t>931994161</t>
  </si>
  <si>
    <t>Těsnění spáry betonové konstrukce pásy, profily, tmely  pásem izolačním těsnicím a polystyrenem spáry smrštitelné</t>
  </si>
  <si>
    <t>-161525502</t>
  </si>
  <si>
    <t>https://podminky.urs.cz/item/CS_URS_2021_01/931994161</t>
  </si>
  <si>
    <t>Poznámka k položce:_x000D_
separační vložka</t>
  </si>
  <si>
    <t>""vnitřní dilatační spára v římse"</t>
  </si>
  <si>
    <t>A80</t>
  </si>
  <si>
    <t>B80</t>
  </si>
  <si>
    <t>"Celkem: "A80</t>
  </si>
  <si>
    <t>935111211</t>
  </si>
  <si>
    <t>Osazení betonového příkopového žlabu s vyplněním a zatřením spár cementovou maltou s ložem tl. 100 mm z kameniva těženého nebo štěrkopísku z betonových příkopových tvárnic šířky přes 500 do 800 mm</t>
  </si>
  <si>
    <t>2075073146</t>
  </si>
  <si>
    <t>https://podminky.urs.cz/item/CS_URS_2021_01/935111211</t>
  </si>
  <si>
    <t>59227035</t>
  </si>
  <si>
    <t>žlab odvodňovací betonový 510x 650x157mm</t>
  </si>
  <si>
    <t>-1481018236</t>
  </si>
  <si>
    <t>-857453239</t>
  </si>
  <si>
    <t>"geodetické destičky s měřítkem"</t>
  </si>
  <si>
    <t>94403639</t>
  </si>
  <si>
    <t xml:space="preserve">""stávající most" </t>
  </si>
  <si>
    <t>A84</t>
  </si>
  <si>
    <t>5.0*4.3*0.25</t>
  </si>
  <si>
    <t>2*0.5*2.5*5.75</t>
  </si>
  <si>
    <t>"Celkem: "A84+B84</t>
  </si>
  <si>
    <t>-610304988</t>
  </si>
  <si>
    <t>1684720084</t>
  </si>
  <si>
    <t>901747803</t>
  </si>
  <si>
    <t>(5-1)*84.9</t>
  </si>
  <si>
    <t>"Celkem: "A87</t>
  </si>
  <si>
    <t>-2131220996</t>
  </si>
  <si>
    <t>1959430754</t>
  </si>
  <si>
    <t>965876412</t>
  </si>
  <si>
    <t>SSO 04 - ODVEDENÍ VNÍTŘNÍCH VOD</t>
  </si>
  <si>
    <t xml:space="preserve">SO-04.01 - Úprava PB přítoku Odry </t>
  </si>
  <si>
    <t>1225234150</t>
  </si>
  <si>
    <t>Poznámka k položce:_x000D_
Poznámka k položke:_x000D_
"viz. SO_04_01 příl .č.2 situace		_x000D_
"Celkem:	209m3</t>
  </si>
  <si>
    <t>124253101</t>
  </si>
  <si>
    <t>Vykopávky pro koryta vodotečí s přehozením výkopku na vzdálenost do 3 m nebo s naložením na dopravní prostředek v hornině tř. 3 do 1 000 m3</t>
  </si>
  <si>
    <t>-1208154480</t>
  </si>
  <si>
    <t>https://podminky.urs.cz/item/CS_URS_2021_01/124253101</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</si>
  <si>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</si>
  <si>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Poznámka k položce:_x000D_
Poznámka k položke:_x000D_
Výkop nového koryta SO - 04.01.01 3.8m2x48 m=184_x000D_
Výkop pro opevnění SO - 04.01.01 0.28m2x28 m	=7,84_x000D_
prohloubení koryta SO -04.01.2 - kubatúrový list	=82,3_x000D_
"viz. SO_04_01 příl .č.2, 5, 6, kubatúrový lit		_x000D_
"Celkem:	275m3</t>
  </si>
  <si>
    <t>211014237</t>
  </si>
  <si>
    <t>Poznámka k položce:_x000D_
Poznámka k položke:_x000D_
330+(320x0.15)		_x000D_
"Celkem:		378</t>
  </si>
  <si>
    <t>662132879</t>
  </si>
  <si>
    <t>935308569</t>
  </si>
  <si>
    <t>Poznámka k položce:_x000D_
Poznámka k položke:_x000D_
 (5.5m2x60m)		_x000D_
"viz. SO_04_01 příl .č.2, 5		_x000D_
"Celkem:		330</t>
  </si>
  <si>
    <t>-734780949</t>
  </si>
  <si>
    <t>Poznámka k položce:_x000D_
Poznámka k položke:_x000D_
Uchazeč si v ceně započte náklady na jím preferovanou skládku zemin a skládkových, nehledě na skutečnou vzdálenost skládky od místa nakládky._x000D_
(209+275)-(330+(320x0.15)		_x000D_
"Celkem:		106</t>
  </si>
  <si>
    <t>-738764895</t>
  </si>
  <si>
    <t>1853454817</t>
  </si>
  <si>
    <t>-506291686</t>
  </si>
  <si>
    <t>Poznámka k položce:_x000D_
Poznámka k položke:_x000D_
(2.3mx+49m)+(2.3mx51m)+(3.7mx28m)		_x000D_
"viz. SO_04_01 příl .č.2, 5		_x000D_
"Celkem:		320</t>
  </si>
  <si>
    <t>-669772695</t>
  </si>
  <si>
    <t>-280938518</t>
  </si>
  <si>
    <t>1919052242</t>
  </si>
  <si>
    <t>Poznámka k položce:_x000D_
Poznámka k položke:_x000D_
 (2.7mx49)+(2.7mx21m)+(4.1mx28m)		_x000D_
"viz. SO_04_01 příl .č.2, 5		_x000D_
"Celkem:		300</t>
  </si>
  <si>
    <t>-1720492026</t>
  </si>
  <si>
    <t>Poznámka k položce:_x000D_
Poznámka k položke:_x000D_
6.6x28 m		_x000D_
"viz. SO_04_01 příl .č.5		_x000D_
"Celkem:		190</t>
  </si>
  <si>
    <t>-2016417978</t>
  </si>
  <si>
    <t>461211711</t>
  </si>
  <si>
    <t>Patka z lomového kamene lomařsky upraveného pro dlažbu zděná na sucho bez výplně spár</t>
  </si>
  <si>
    <t>-1845852660</t>
  </si>
  <si>
    <t>https://podminky.urs.cz/item/CS_URS_2021_01/461211711</t>
  </si>
  <si>
    <t xml:space="preserve">Poznámka k souboru cen:_x000D_
1. Ceny lze použít i pro patky, které podpírají pohoz, vegetační, popř. jiné opevnění svahu. 2. Ceny neplatí pro zřízení záhozových patek z lomového kamene. Tyto se oceňují cenami souboru cen 462 51-11 Zához z lomového kamene. 3. V cenách jsou započteny i náklady na úpravu povrchu viditelných ploch patky. 4. Objem se stanoví v m3 konstrukce patky. </t>
  </si>
  <si>
    <t>Poznámka k položce:_x000D_
Poznámka k položke:_x000D_
1.3m2x28 plus ukončení		_x000D_
"viz. SO_04_01 příl .č.5		_x000D_
"Celkem:		45</t>
  </si>
  <si>
    <t>-1018390840</t>
  </si>
  <si>
    <t>Poznámka k položce:_x000D_
Poznámka k položke:_x000D_
1.5m2x28		_x000D_
"viz. SO_04_01 příl .č.5		_x000D_
"Celkem:		41</t>
  </si>
  <si>
    <t>464531112</t>
  </si>
  <si>
    <t>Pohoz dna nebo svahů jakékoliv tloušťky z hrubého drceného kameniva, z terénu, frakce 63 - 125 mm</t>
  </si>
  <si>
    <t>967387758</t>
  </si>
  <si>
    <t>https://podminky.urs.cz/item/CS_URS_2021_01/464531112</t>
  </si>
  <si>
    <t>Poznámka k položce:_x000D_
Poznámka k položke:_x000D_
2mx51m		_x000D_
"viz. SO_04_01 příl .č.5		_x000D_
"Celkem:		17</t>
  </si>
  <si>
    <t>891492421</t>
  </si>
  <si>
    <t>Montáž + demontáž puvodní vodovodních armatur na potrubí koncových klapek PE-HD na kolmou stěnu DN 1000.</t>
  </si>
  <si>
    <t>-872975418</t>
  </si>
  <si>
    <t>https://podminky.urs.cz/item/CS_URS_2021_01/891492421</t>
  </si>
  <si>
    <t>Poznámka k položce:_x000D_
Poznámka k položke:_x000D_
"viz. SO_04_01.02 příl .č.4		_x000D_
"Celkem:		1</t>
  </si>
  <si>
    <t>42285017</t>
  </si>
  <si>
    <t>klapkový uzávěr vodovodní samouzavírací  DN 1000  s tesností do 0,6bar</t>
  </si>
  <si>
    <t>-1558803869</t>
  </si>
  <si>
    <t>985311115</t>
  </si>
  <si>
    <t>Reprofilace betonu sanačními maltami na cementové bázi ručně stěn, tloušťky přes 40 do 50 mm</t>
  </si>
  <si>
    <t>1823571588</t>
  </si>
  <si>
    <t>https://podminky.urs.cz/item/CS_URS_2021_01/985311115</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</si>
  <si>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</si>
  <si>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Poznámka k položce:_x000D_
Poznámka k položke:_x000D_
 odečteno z výkresu 8x2.4 m		_x000D_
"viz.VV_SO_04_01.02 příl č.4		_x000D_
"Celkem:		20</t>
  </si>
  <si>
    <t>-1306358807</t>
  </si>
  <si>
    <t>-1779992818</t>
  </si>
  <si>
    <t>SO-04.02 - Terénní úpravy v prostoru rozlivu</t>
  </si>
  <si>
    <t>-1045308878</t>
  </si>
  <si>
    <t>Poznámka k položce:_x000D_
Poznámka k položke:_x000D_
400m2x0.3m=120_x000D_
"viz. VÝKAZ VÝMĚR SO 04.2		_x000D_
"Celkem:	120</t>
  </si>
  <si>
    <t>-221004807</t>
  </si>
  <si>
    <t>Poznámka k položce:_x000D_
Poznámka k položke:_x000D_
Základová patka oplocení 8ks</t>
  </si>
  <si>
    <t>465244064</t>
  </si>
  <si>
    <t>Poznámka k položce:_x000D_
Poznámka k položke:_x000D_
0,7m2x78,5m + 0,6m2 x 48,90 m + 0,7m2 x 19,60m =100_x000D_
"viz. VÝKAZ VÝMĚR SO 04.2		_x000D_
"Celkem:	100</t>
  </si>
  <si>
    <t>zemina vhodná do hrází , včetně dovozu a natěžení</t>
  </si>
  <si>
    <t>819027190</t>
  </si>
  <si>
    <t>689269275</t>
  </si>
  <si>
    <t>Poznámka k položce:_x000D_
Poznámka k položke:_x000D_
0,1 m - 2,9m x 78,50m + 2,5m x 48,9m + 2,7m x 19,60m =410_x000D_
"viz. VÝKAZ VÝMĚR SO 04.2		_x000D_
"Celkem:	410</t>
  </si>
  <si>
    <t>-108539043</t>
  </si>
  <si>
    <t>Poznámka k položce:_x000D_
Poznámka k položke:_x000D_
0,1 m - 2,9m x 78,50m + 2,5m x 48,9m + 2,7m x 19,60m =410_x000D_
"viz. VÝKAZ VÝMĚR SO 04.2		_x000D_
"Celkem:	410m2</t>
  </si>
  <si>
    <t>58282692</t>
  </si>
  <si>
    <t>-1116740000</t>
  </si>
  <si>
    <t>Poznámka k položce:_x000D_
Poznámka k položke:_x000D_
"viz. VÝKAZ VÝMĚR SO 04.2		_x000D_
"Celkem:	170</t>
  </si>
  <si>
    <t>370371799</t>
  </si>
  <si>
    <t>198544073</t>
  </si>
  <si>
    <t>-371796697</t>
  </si>
  <si>
    <t>348401130</t>
  </si>
  <si>
    <t>-634045191</t>
  </si>
  <si>
    <t>https://podminky.urs.cz/item/CS_URS_2021_01/348401130</t>
  </si>
  <si>
    <t xml:space="preserve">Poznámka k souboru cen:_x000D_
1. V cenách nejsou započteny náklady na dodávku pletiva a drátů, tyto se oceňují ve specifikaci. </t>
  </si>
  <si>
    <t>Poznámka k položce:_x000D_
Poznámka k položke:_x000D_
"viz. VÝKAZ VÝMĚR SO 04.2		_x000D_
"Celkem:	13</t>
  </si>
  <si>
    <t>-1403278622</t>
  </si>
  <si>
    <t>-939213685</t>
  </si>
  <si>
    <t>Bourání plotů výšky do 250 cm, s uložením hmot na skládku na vzdálenost do 20 m nebo s uložením na dopravní prostředek tyčkových, laťkových, prkenných, z drátěného pletiva nebo z plechu,  , vč. likvidace odpadu</t>
  </si>
  <si>
    <t>-437834926</t>
  </si>
  <si>
    <t>Poznámka k položce:_x000D_
Poznámka k položke:_x000D_
"viz. VÝKAZ VÝMĚR SO 04.2		_x000D_
"Celkem:		37</t>
  </si>
  <si>
    <t>1096132778</t>
  </si>
  <si>
    <t>970216527</t>
  </si>
  <si>
    <t>SSO 05 - KÁCENÍ A NÁHRADNÍ VÝSADBA</t>
  </si>
  <si>
    <t>111209111</t>
  </si>
  <si>
    <t>Spálení proutí, klestu z prořezávek a odstraněných křovin  pro jakoukoliv dřevinu</t>
  </si>
  <si>
    <t>-1942996455</t>
  </si>
  <si>
    <t>https://podminky.urs.cz/item/CS_URS_2021_01/111209111</t>
  </si>
  <si>
    <t>111212362</t>
  </si>
  <si>
    <t>Odstranění nevhodných dřevin průměru kmene do 100 mm výšky přes 1 m s odstraněním pařezu přes 500 m2 na svahu přes 1:5 do 1:2</t>
  </si>
  <si>
    <t>514182688</t>
  </si>
  <si>
    <t>https://podminky.urs.cz/item/CS_URS_2021_01/111212362</t>
  </si>
  <si>
    <t xml:space="preserve">Poznámka k souboru cen:_x000D_
1. V cenách jsou započteny i náklady na odklizení vytěžené dřevní hmoty na vzdálenost do 50 m, se složením na hromady nebo s naložením na dopravní prostředek a případnou úpravu terénu se zhutněním po odstranění dřevin. 2. V cenách nejsou započteny náklady na uložení shrabu na skládku. 3. Ceny jsou určeny pouze pro pěstební zásahy a rekonstrukce v sadovnických a krajinářských úpravách. 4. Ceny nelze použít: a) pro úplnou likvidaci porostu při přípravě staveniště apod.; tyto práce se oceňují cenami katalogu 800-1 Zemní práce, b) pro odstranění kořenových výmladků; tyto práce se oceňují individuálně, c) -2211 až -2224 pro jednoleté semenáče dřevin, náletů v bylinném stavu; tyto práce se oceňují cenami souborů cen 185 80-42 Vypletí nebo 183 41-13 Odplevelení výsadeb. 5. Průměr kmene stromů nebo keřů se měří 0,15 m nad terénem. 6. Množství jednotek se stanoví samostatně za keřovou skupinu v m2 souvislé plochy rovné součtu půdorysných ploch omezených obalovými křivkami korun jednotlivých stromů a keřů, jejichž koruny se půdorysně překrývají. Jestliže by byl zmíněný součet ploch větší než půdorysná plocha staveniště (upravované plochy), uvažuje se pouze tato plocha. 7. V cenách o sklonu svahu přes 1:1 jsou uvažovány podmínky pro svahy běžně schůdné; bez použití lezeckých technik. V případě použití lezeckých technik se tyto náklady oceňují individuálně. </t>
  </si>
  <si>
    <t>Poznámka k položce:_x000D_
viz. aktualizace inventarizace dřevin_x000D_
zapojené porosty, plochy</t>
  </si>
  <si>
    <t>15906</t>
  </si>
  <si>
    <t>111251111R</t>
  </si>
  <si>
    <t>Drcení ořezaných větví strojně - (štěpkování) s naložením na dopravní prostředek a odvozem drtě do 20 km a se složením o průměru větví do 100 mm</t>
  </si>
  <si>
    <t>-1226377295</t>
  </si>
  <si>
    <t xml:space="preserve">Poznámka k souboru cen:_x000D_
1. V cenách nejsou započteny náklady na uložení drti na skládku. 2. Měří se objem nadrcené hmoty. </t>
  </si>
  <si>
    <t xml:space="preserve">Poznámka k položce:_x000D_
asanované stromy * 0,5m3_x000D_
kácené stromy do d0,5 m * 0,5 m3_x000D_
kácené stromy od d0,5 m do d1,0 m * 1,0 m3_x000D_
kácené stromy nad d1,0 m * 1,5 m3_x000D_
</t>
  </si>
  <si>
    <t>82*0,5</t>
  </si>
  <si>
    <t>(310+71+86+61)*0,5</t>
  </si>
  <si>
    <t>(47+37+34+17+12)*1,0</t>
  </si>
  <si>
    <t>(8+4+7+4+2+10)*1,5</t>
  </si>
  <si>
    <t>112151111</t>
  </si>
  <si>
    <t>Pokácení stromu směrové v celku s odřezáním kmene a s odvětvením průměru kmene přes 100 do 200 mm</t>
  </si>
  <si>
    <t>-1430849685</t>
  </si>
  <si>
    <t>https://podminky.urs.cz/item/CS_URS_2021_01/112151111</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</si>
  <si>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</si>
  <si>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Poznámka k položce:_x000D_
viz inventarizace dřevin</t>
  </si>
  <si>
    <t>757-374-73</t>
  </si>
  <si>
    <t>112151112</t>
  </si>
  <si>
    <t>Pokácení stromu směrové v celku s odřezáním kmene a s odvětvením průměru kmene přes 200 do 300 mm</t>
  </si>
  <si>
    <t>-905925231</t>
  </si>
  <si>
    <t>https://podminky.urs.cz/item/CS_URS_2021_01/112151112</t>
  </si>
  <si>
    <t>žádost č. 1</t>
  </si>
  <si>
    <t>12+15-4</t>
  </si>
  <si>
    <t>žádost č. 2</t>
  </si>
  <si>
    <t>112151113</t>
  </si>
  <si>
    <t>Pokácení stromu směrové v celku s odřezáním kmene a s odvětvením průměru kmene přes 300 do 400 mm</t>
  </si>
  <si>
    <t>1773907941</t>
  </si>
  <si>
    <t>https://podminky.urs.cz/item/CS_URS_2021_01/112151113</t>
  </si>
  <si>
    <t>21+13-1</t>
  </si>
  <si>
    <t>112151114</t>
  </si>
  <si>
    <t>Pokácení stromu směrové v celku s odřezáním kmene a s odvětvením průměru kmene přes 400 do 500 mm</t>
  </si>
  <si>
    <t>1545867150</t>
  </si>
  <si>
    <t>https://podminky.urs.cz/item/CS_URS_2021_01/112151114</t>
  </si>
  <si>
    <t>11+3</t>
  </si>
  <si>
    <t>112151115</t>
  </si>
  <si>
    <t>Pokácení stromu směrové v celku s odřezáním kmene a s odvětvením průměru kmene přes 500 do 600 mm</t>
  </si>
  <si>
    <t>1619958940</t>
  </si>
  <si>
    <t>https://podminky.urs.cz/item/CS_URS_2021_01/112151115</t>
  </si>
  <si>
    <t>5+1</t>
  </si>
  <si>
    <t>112151116</t>
  </si>
  <si>
    <t>Pokácení stromu směrové v celku s odřezáním kmene a s odvětvením průměru kmene přes 600 do 700 mm</t>
  </si>
  <si>
    <t>746205419</t>
  </si>
  <si>
    <t>https://podminky.urs.cz/item/CS_URS_2021_01/112151116</t>
  </si>
  <si>
    <t>112151117</t>
  </si>
  <si>
    <t>Pokácení stromu směrové v celku s odřezáním kmene a s odvětvením průměru kmene přes 700 do 800 mm</t>
  </si>
  <si>
    <t>622977637</t>
  </si>
  <si>
    <t>https://podminky.urs.cz/item/CS_URS_2021_01/112151117</t>
  </si>
  <si>
    <t>9+1-2</t>
  </si>
  <si>
    <t>112151118</t>
  </si>
  <si>
    <t>Pokácení stromu směrové v celku s odřezáním kmene a s odvětvením průměru kmene přes 800 do 900 mm</t>
  </si>
  <si>
    <t>1232359765</t>
  </si>
  <si>
    <t>https://podminky.urs.cz/item/CS_URS_2021_01/112151118</t>
  </si>
  <si>
    <t>2-1</t>
  </si>
  <si>
    <t>112151119</t>
  </si>
  <si>
    <t>Pokácení stromu směrové v celku s odřezáním kmene a s odvětvením průměru kmene přes 900 do 1000 mm</t>
  </si>
  <si>
    <t>-980913606</t>
  </si>
  <si>
    <t>https://podminky.urs.cz/item/CS_URS_2021_01/112151119</t>
  </si>
  <si>
    <t>112151120</t>
  </si>
  <si>
    <t>Pokácení stromu směrové v celku s odřezáním kmene a s odvětvením průměru kmene přes 1000 do 1100 mm</t>
  </si>
  <si>
    <t>-2123600214</t>
  </si>
  <si>
    <t>https://podminky.urs.cz/item/CS_URS_2021_01/112151120</t>
  </si>
  <si>
    <t>1-1</t>
  </si>
  <si>
    <t>112151121</t>
  </si>
  <si>
    <t>Pokácení stromu směrové v celku s odřezáním kmene a s odvětvením průměru kmene přes 1100 do 1200 mm</t>
  </si>
  <si>
    <t>1218369736</t>
  </si>
  <si>
    <t>https://podminky.urs.cz/item/CS_URS_2021_01/112151121</t>
  </si>
  <si>
    <t>112151122</t>
  </si>
  <si>
    <t>Pokácení stromu směrové v celku s odřezáním kmene a s odvětvením průměru kmene přes 1200 do 1300 mm</t>
  </si>
  <si>
    <t>-264297269</t>
  </si>
  <si>
    <t>https://podminky.urs.cz/item/CS_URS_2021_01/112151122</t>
  </si>
  <si>
    <t>112151123</t>
  </si>
  <si>
    <t>Pokácení stromu směrové v celku s odřezáním kmene a s odvětvením průměru kmene přes 1300 do 1400 mm</t>
  </si>
  <si>
    <t>-88760740</t>
  </si>
  <si>
    <t>https://podminky.urs.cz/item/CS_URS_2021_01/112151123</t>
  </si>
  <si>
    <t>112151124</t>
  </si>
  <si>
    <t>Pokácení stromu směrové v celku s odřezáním kmene a s odvětvením průměru kmene přes 1400 do 1500 mm</t>
  </si>
  <si>
    <t>948931986</t>
  </si>
  <si>
    <t>https://podminky.urs.cz/item/CS_URS_2021_01/112151124</t>
  </si>
  <si>
    <t>112151125R</t>
  </si>
  <si>
    <t>659089904</t>
  </si>
  <si>
    <t>1+2</t>
  </si>
  <si>
    <t>112151513</t>
  </si>
  <si>
    <t>Řez a průklest stromů pomocí mobilní plošiny výšky stromu přes 15 do 20 m</t>
  </si>
  <si>
    <t>-114334434</t>
  </si>
  <si>
    <t>https://podminky.urs.cz/item/CS_URS_2021_01/112151513</t>
  </si>
  <si>
    <t xml:space="preserve">Poznámka k souboru cen:_x000D_
1. V cenách jsou započteny i náklady na: a) zabezpečující opatření před padajícími větvemi, b) odklizení částí větví na vzdálenost do 20 m se složením na hromady nebo naložením na dopravní prostředek. 2. V cenách nejsou započteny náklady na odvoz ani složení na skládku. </t>
  </si>
  <si>
    <t>Poznámka k položce:_x000D_
arboristické ošetření stromů odborníkem</t>
  </si>
  <si>
    <t>SO 08</t>
  </si>
  <si>
    <t>112201111</t>
  </si>
  <si>
    <t>Odstranění pařezu v rovině nebo na svahu do 1:5 o průměru pařezu na řezné ploše do 200 mm</t>
  </si>
  <si>
    <t>-1619164811</t>
  </si>
  <si>
    <t>https://podminky.urs.cz/item/CS_URS_2021_01/112201111</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</si>
  <si>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4. V cenách nejsou započteny náklady na: a) dodání zeminy, b) odvoz a uložení biologického odpadu na skládku. 5. Pařezy o průměru kmene na řezné ploše větší než 1500 mm se oceňují individuálně. 6. V cenách jsou započteny náklady na odstranění pařezu vykopáním, vytrháním, frézováním či jinou technologií s odstraněním náběhových kořenů. </t>
  </si>
  <si>
    <t>Poznámka k položce:_x000D_
frézování</t>
  </si>
  <si>
    <t>310</t>
  </si>
  <si>
    <t>112201112</t>
  </si>
  <si>
    <t>Odstranění pařezu v rovině nebo na svahu do 1:5 o průměru pařezu na řezné ploše přes 200 do 300 mm</t>
  </si>
  <si>
    <t>1042231221</t>
  </si>
  <si>
    <t>https://podminky.urs.cz/item/CS_URS_2021_01/112201112</t>
  </si>
  <si>
    <t>112201113</t>
  </si>
  <si>
    <t>Odstranění pařezu v rovině nebo na svahu do 1:5 o průměru pařezu na řezné ploše přes 300 do 400 mm</t>
  </si>
  <si>
    <t>-1820584369</t>
  </si>
  <si>
    <t>https://podminky.urs.cz/item/CS_URS_2021_01/112201113</t>
  </si>
  <si>
    <t>112201114</t>
  </si>
  <si>
    <t>Odstranění pařezu v rovině nebo na svahu do 1:5 o průměru pařezu na řezné ploše přes 400 do 500 mm</t>
  </si>
  <si>
    <t>-970365032</t>
  </si>
  <si>
    <t>https://podminky.urs.cz/item/CS_URS_2021_01/112201114</t>
  </si>
  <si>
    <t>112201115</t>
  </si>
  <si>
    <t>Odstranění pařezu v rovině nebo na svahu do 1:5 o průměru pařezu na řezné ploše přes 500 do 600 mm</t>
  </si>
  <si>
    <t>-1188251638</t>
  </si>
  <si>
    <t>https://podminky.urs.cz/item/CS_URS_2021_01/112201115</t>
  </si>
  <si>
    <t>112201116</t>
  </si>
  <si>
    <t>Odstranění pařezu v rovině nebo na svahu do 1:5 o průměru pařezu na řezné ploše přes 600 do 700 mm</t>
  </si>
  <si>
    <t>-1958795723</t>
  </si>
  <si>
    <t>https://podminky.urs.cz/item/CS_URS_2021_01/112201116</t>
  </si>
  <si>
    <t>112201117</t>
  </si>
  <si>
    <t>Odstranění pařezu v rovině nebo na svahu do 1:5 o průměru pařezu na řezné ploše přes 700 do 800 mm</t>
  </si>
  <si>
    <t>1123295557</t>
  </si>
  <si>
    <t>https://podminky.urs.cz/item/CS_URS_2021_01/112201117</t>
  </si>
  <si>
    <t>112201118</t>
  </si>
  <si>
    <t>Odstranění pařezu v rovině nebo na svahu do 1:5 o průměru pařezu na řezné ploše přes 800 do 900 mm</t>
  </si>
  <si>
    <t>-167785556</t>
  </si>
  <si>
    <t>https://podminky.urs.cz/item/CS_URS_2021_01/112201118</t>
  </si>
  <si>
    <t>112201119</t>
  </si>
  <si>
    <t>Odstranění pařezu v rovině nebo na svahu do 1:5 o průměru pařezu na řezné ploše přes 900 do 1000 mm</t>
  </si>
  <si>
    <t>778815749</t>
  </si>
  <si>
    <t>https://podminky.urs.cz/item/CS_URS_2021_01/112201119</t>
  </si>
  <si>
    <t>112201120</t>
  </si>
  <si>
    <t>Odstranění pařezu v rovině nebo na svahu do 1:5 o průměru pařezu na řezné ploše přes 1000 do 1100 mm</t>
  </si>
  <si>
    <t>758512267</t>
  </si>
  <si>
    <t>https://podminky.urs.cz/item/CS_URS_2021_01/112201120</t>
  </si>
  <si>
    <t>112201121</t>
  </si>
  <si>
    <t>Odstranění pařezu v rovině nebo na svahu do 1:5 o průměru pařezu na řezné ploše přes 1100 do 1200 mm</t>
  </si>
  <si>
    <t>-34526450</t>
  </si>
  <si>
    <t>https://podminky.urs.cz/item/CS_URS_2021_01/112201121</t>
  </si>
  <si>
    <t>112201122</t>
  </si>
  <si>
    <t>Odstranění pařezu v rovině nebo na svahu do 1:5 o průměru pařezu na řezné ploše přes 1200 do 1300 mm</t>
  </si>
  <si>
    <t>260252772</t>
  </si>
  <si>
    <t>https://podminky.urs.cz/item/CS_URS_2021_01/112201122</t>
  </si>
  <si>
    <t>112201123</t>
  </si>
  <si>
    <t>Odstranění pařezu v rovině nebo na svahu do 1:5 o průměru pařezu na řezné ploše přes 1300 do 1400 mm</t>
  </si>
  <si>
    <t>771791385</t>
  </si>
  <si>
    <t>https://podminky.urs.cz/item/CS_URS_2021_01/112201123</t>
  </si>
  <si>
    <t>112201124</t>
  </si>
  <si>
    <t>Odstranění pařezu v rovině nebo na svahu do 1:5 o průměru pařezu na řezné ploše přes 1400 do 1500 mm</t>
  </si>
  <si>
    <t>707851535</t>
  </si>
  <si>
    <t>https://podminky.urs.cz/item/CS_URS_2021_01/112201124</t>
  </si>
  <si>
    <t>112201125R</t>
  </si>
  <si>
    <t>1474454466</t>
  </si>
  <si>
    <t>162201411</t>
  </si>
  <si>
    <t>Vodorovné přemístění větví, kmenů nebo pařezů s naložením, složením a dopravou do 1000 m kmenů stromů listnatých, průměru přes 100 do 300 mm</t>
  </si>
  <si>
    <t>855826132</t>
  </si>
  <si>
    <t>https://podminky.urs.cz/item/CS_URS_2021_01/162201411</t>
  </si>
  <si>
    <t xml:space="preserve">Poznámka k souboru cen:_x000D_
1. Průměr kmene i pařezu se měří v místě řezu. 2. Měrná jednotka kus je 1 strom. </t>
  </si>
  <si>
    <t>310+67</t>
  </si>
  <si>
    <t>162201412</t>
  </si>
  <si>
    <t>Vodorovné přemístění větví, kmenů nebo pařezů s naložením, složením a dopravou do 1000 m kmenů stromů listnatých, průměru přes 300 do 500 mm</t>
  </si>
  <si>
    <t>-1955327170</t>
  </si>
  <si>
    <t>https://podminky.urs.cz/item/CS_URS_2021_01/162201412</t>
  </si>
  <si>
    <t>86+61</t>
  </si>
  <si>
    <t>162201413</t>
  </si>
  <si>
    <t>Vodorovné přemístění větví, kmenů nebo pařezů s naložením, složením a dopravou do 1000 m kmenů stromů listnatých, průměru přes 500 do 700 mm</t>
  </si>
  <si>
    <t>1840663285</t>
  </si>
  <si>
    <t>https://podminky.urs.cz/item/CS_URS_2021_01/162201413</t>
  </si>
  <si>
    <t>47+37</t>
  </si>
  <si>
    <t>162201414</t>
  </si>
  <si>
    <t>Vodorovné přemístění větví, kmenů nebo pařezů s naložením, složením a dopravou do 1000 m kmenů stromů listnatých, průměru přes 700 do 900 mm</t>
  </si>
  <si>
    <t>-847106583</t>
  </si>
  <si>
    <t>https://podminky.urs.cz/item/CS_URS_2021_01/162201414</t>
  </si>
  <si>
    <t>32+16</t>
  </si>
  <si>
    <t>162201510</t>
  </si>
  <si>
    <t>Vodorovné přemístění větví, kmenů nebo pařezů s naložením, složením a dopravou do 1000 m kmenů stromů listnatých, průměru přes 900 do 1100 mm</t>
  </si>
  <si>
    <t>-1100179877</t>
  </si>
  <si>
    <t>https://podminky.urs.cz/item/CS_URS_2021_01/162201510</t>
  </si>
  <si>
    <t>12+7</t>
  </si>
  <si>
    <t>162201511</t>
  </si>
  <si>
    <t>Vodorovné přemístění větví, kmenů nebo pařezů s naložením, složením a dopravou do 1000 m kmenů stromů listnatých, průměru přes 1100 do 1300 mm</t>
  </si>
  <si>
    <t>-1723168175</t>
  </si>
  <si>
    <t>https://podminky.urs.cz/item/CS_URS_2021_01/162201511</t>
  </si>
  <si>
    <t>4+7</t>
  </si>
  <si>
    <t>162201512</t>
  </si>
  <si>
    <t>Vodorovné přemístění větví, kmenů nebo pařezů s naložením, složením a dopravou do 1000 m kmenů stromů listnatých, průměru přes 1300 do 1500 mm</t>
  </si>
  <si>
    <t>-1247191825</t>
  </si>
  <si>
    <t>https://podminky.urs.cz/item/CS_URS_2021_01/162201512</t>
  </si>
  <si>
    <t>3+1</t>
  </si>
  <si>
    <t>162201513R</t>
  </si>
  <si>
    <t>1351429567</t>
  </si>
  <si>
    <t>183101215</t>
  </si>
  <si>
    <t>Hloubení jamek pro vysazování rostlin v zemině tř.1 až 4 s výměnou půdy z 50% v rovině nebo na svahu do 1:5, objemu přes 0,125 do 0,40 m3</t>
  </si>
  <si>
    <t>834886683</t>
  </si>
  <si>
    <t>https://podminky.urs.cz/item/CS_URS_2021_01/183101215</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</si>
  <si>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</si>
  <si>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Poznámka k položce:_x000D_
pro dřeviny o velikosti balu min. 0,5x0,5x0,5m</t>
  </si>
  <si>
    <t>442+71</t>
  </si>
  <si>
    <t>10371500R</t>
  </si>
  <si>
    <t>substrát pro trávníky VL</t>
  </si>
  <si>
    <t>2002985760</t>
  </si>
  <si>
    <t>513*0,2 'Přepočtené koeficientem množství</t>
  </si>
  <si>
    <t>184102115</t>
  </si>
  <si>
    <t>Výsadba dřeviny s balem do předem vyhloubené jamky se zalitím  v rovině nebo na svahu do 1:5, při průměru balu přes 500 do 600 mm</t>
  </si>
  <si>
    <t>-2089671344</t>
  </si>
  <si>
    <t>https://podminky.urs.cz/item/CS_URS_2021_01/184102115</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</si>
  <si>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</si>
  <si>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Poznámka k položce:_x000D_
Sazenice sázených stromů budou se zemním balem nebo v kontejnerech, dřeviny budou ve_x000D_
velikosti min. 100 - 140 cm (dané výškou dřeviny). Sadební materiál bude dodán ze školek s podobnými klimatickými podmínkami a pěstitelem bude garantován dodaný druh. Všechny_x000D_
výpěstky budou odpovídat jakosti 1 .třídy ON 46 4920.</t>
  </si>
  <si>
    <t>442</t>
  </si>
  <si>
    <t>02650461R</t>
  </si>
  <si>
    <t>Dub letní /Quercus robur/ 150-200cm</t>
  </si>
  <si>
    <t>-474568906</t>
  </si>
  <si>
    <t>75+20</t>
  </si>
  <si>
    <t>02650442R</t>
  </si>
  <si>
    <t>Habr obecný /Carpinus betulus/ 80-125cm</t>
  </si>
  <si>
    <t>515378232</t>
  </si>
  <si>
    <t>75+15</t>
  </si>
  <si>
    <t>02650300R</t>
  </si>
  <si>
    <t>Javor mléč /Acer platanoides/ 20-50cm</t>
  </si>
  <si>
    <t>-1839999508</t>
  </si>
  <si>
    <t>65+15</t>
  </si>
  <si>
    <t>02650301R</t>
  </si>
  <si>
    <t>Jeřáb ptačí /Sorbus aucuparia/ 150-200cm</t>
  </si>
  <si>
    <t>-947100665</t>
  </si>
  <si>
    <t>02650430R</t>
  </si>
  <si>
    <t>Bříza bělokorá /Betula pendula/ 150-200cm</t>
  </si>
  <si>
    <t>-898522483</t>
  </si>
  <si>
    <t>184102116</t>
  </si>
  <si>
    <t>Výsadba dřeviny s balem do předem vyhloubené jamky se zalitím  v rovině nebo na svahu do 1:5, při průměru balu přes 600 do 800 mm</t>
  </si>
  <si>
    <t>1910540358</t>
  </si>
  <si>
    <t>https://podminky.urs.cz/item/CS_URS_2021_01/184102116</t>
  </si>
  <si>
    <t>Poznámka k položce:_x000D_
Alejové stromy – 3 x přesazované, výšky kmene nejméně 200 cm s balem, s obvodem kmínku nejméně 10 – 12cm, terminální výhony musí být v prodloužení osy kmene a větve musí být pravidelně rozmístěny po celé délce koruny._x000D_
Sadební materiál bude dodán ze školek s podobnými klimatickými podmínkami a pěstitelem bude garantován dodaný druh. Všechny výpěstky budou odpovídat jakosti 1 třídy ON 46 4920.</t>
  </si>
  <si>
    <t>02650400R</t>
  </si>
  <si>
    <t>stromy listnaté vel. 10-12</t>
  </si>
  <si>
    <t>520924987</t>
  </si>
  <si>
    <t xml:space="preserve">Poznámka k položce:_x000D_
_x000D_
</t>
  </si>
  <si>
    <t>dub letní</t>
  </si>
  <si>
    <t>20+18</t>
  </si>
  <si>
    <t>javor babyka</t>
  </si>
  <si>
    <t>lípa srdčitá</t>
  </si>
  <si>
    <t>javor mléč</t>
  </si>
  <si>
    <t>184215112</t>
  </si>
  <si>
    <t>Ukotvení dřeviny kůly jedním kůlem, délky přes 1 do 2 m</t>
  </si>
  <si>
    <t>-80885515</t>
  </si>
  <si>
    <t>https://podminky.urs.cz/item/CS_URS_2021_01/184215112</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</si>
  <si>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</si>
  <si>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Poznámka k položce:_x000D_
počet stromů (viz. rozhodnutí o kácení)_x000D_
kotvení dřevin porostů</t>
  </si>
  <si>
    <t>60591253</t>
  </si>
  <si>
    <t>kůl vyvazovací dřevěný impregnovaný D 8cm dl 2m</t>
  </si>
  <si>
    <t>283445817</t>
  </si>
  <si>
    <t>184215133</t>
  </si>
  <si>
    <t>Ukotvení dřeviny kůly třemi kůly, délky přes 2 do 3 m</t>
  </si>
  <si>
    <t>-1131904145</t>
  </si>
  <si>
    <t>https://podminky.urs.cz/item/CS_URS_2021_01/184215133</t>
  </si>
  <si>
    <t>Poznámka k položce:_x000D_
počet stromů (viz. rozhodnutí o kácení)_x000D_
kotvení soliterních dřevin</t>
  </si>
  <si>
    <t>60591255</t>
  </si>
  <si>
    <t>kůl vyvazovací dřevěný impregnovaný D 8cm dl 2,5m</t>
  </si>
  <si>
    <t>-1738015675</t>
  </si>
  <si>
    <t>Poznámka k položce:_x000D_
počet stromů (viz. plán výsadeb) * 3ks</t>
  </si>
  <si>
    <t>61894000R</t>
  </si>
  <si>
    <t>Popruh (1,5 bm/strom)</t>
  </si>
  <si>
    <t>1024934413</t>
  </si>
  <si>
    <t>Poznámka k položce:_x000D_
počet stromů (viz. povolení kácení) * 1,5bm / strom</t>
  </si>
  <si>
    <t>(442+71)*1,5</t>
  </si>
  <si>
    <t>60591250R</t>
  </si>
  <si>
    <t>Příčky (3ks / strom)</t>
  </si>
  <si>
    <t>830075078</t>
  </si>
  <si>
    <t>Poznámka k položce:_x000D_
počet stromů (viz. povolení kácení) * 3ks</t>
  </si>
  <si>
    <t>71*3</t>
  </si>
  <si>
    <t>184215412</t>
  </si>
  <si>
    <t>Zhotovení závlahové mísy u solitérních dřevin v rovině nebo na svahu do 1:5, o průměru mísy přes 0,5 do 1 m</t>
  </si>
  <si>
    <t>219056453</t>
  </si>
  <si>
    <t>https://podminky.urs.cz/item/CS_URS_2021_01/184215412</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</si>
  <si>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</si>
  <si>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 xml:space="preserve">Poznámka k položce:_x000D_
všechny stromy (viz. povolení kácení) </t>
  </si>
  <si>
    <t>71+442</t>
  </si>
  <si>
    <t>58331200</t>
  </si>
  <si>
    <t>štěrkopísek netříděný zásypový</t>
  </si>
  <si>
    <t>702017651</t>
  </si>
  <si>
    <t>(442+71)*0,25*1,9</t>
  </si>
  <si>
    <t>184501131</t>
  </si>
  <si>
    <t>Zhotovení obalu kmene a spodních částí větví stromu z juty  ve dvou vrstvách v rovině nebo na svahu do 1:5</t>
  </si>
  <si>
    <t>-924157600</t>
  </si>
  <si>
    <t>https://podminky.urs.cz/item/CS_URS_2021_01/184501131</t>
  </si>
  <si>
    <t xml:space="preserve">Poznámka k souboru cen:_x000D_
1. V cenách jsou započteny náklady na 50 % překrytí jutou. </t>
  </si>
  <si>
    <t>Poznámka k položce:_x000D_
počet stromů (viz. povolení kácení) * 2 m2 / strom</t>
  </si>
  <si>
    <t>71*2</t>
  </si>
  <si>
    <t>184801120R</t>
  </si>
  <si>
    <t>Ošetření vysazených dřevin  solitérních v rovině nebo na svahu do 1:5</t>
  </si>
  <si>
    <t>229255831</t>
  </si>
  <si>
    <t>https://podminky.urs.cz/item/CS_URS_2021_01/184801120R</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</si>
  <si>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opačném případě se tyto náklady oceňují individuálně. </t>
  </si>
  <si>
    <t>Poznámka k položce:_x000D_
následná péče po dobu pěti let, která bude spočívat v kontrole zajištění kmene stromu proti mechanickému poškození, v zálivce, odplevelování, výchovném řezu, opravě úvazků a sledování zdravotního stavu dřevin vč. výměny uhynulých jedinců v nejbližším vhodném období</t>
  </si>
  <si>
    <t>(442+71)*5</t>
  </si>
  <si>
    <t>184806111</t>
  </si>
  <si>
    <t>Řez stromů, keřů nebo růží průklestem stromů netrnitých, o průměru koruny do 2 m</t>
  </si>
  <si>
    <t>-731170014</t>
  </si>
  <si>
    <t>https://podminky.urs.cz/item/CS_URS_2021_01/184806111</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</si>
  <si>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</si>
  <si>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Poznámka k položce:_x000D_
počet stromů (viz. povolení kácení)</t>
  </si>
  <si>
    <t>184813121</t>
  </si>
  <si>
    <t>Ochrana dřevin před okusem zvěří mechanicky v rovině nebo ve svahu do 1:5, pletivem, výšky do 2 m</t>
  </si>
  <si>
    <t>918151950</t>
  </si>
  <si>
    <t>https://podminky.urs.cz/item/CS_URS_2021_01/184813121</t>
  </si>
  <si>
    <t xml:space="preserve">Poznámka k souboru cen:_x000D_
1. V ceně -3121 jsou započteny i náklady na spojení konců drátů po celé výšce pletiva a donesení připravených dílů pletiva k vybraným stromům na vzdálenost do 50 m. 2. V cenách prací -3131 až -3134 se provádí: a) sazenice listnaté - nátěr celého vrcholového výhonu s terminálním pupenem, b) sazenice jehličnaté - natírá se terminální pupen i s postraními větvemi horního přeslenu. 3. V ceně - 3121 je uvažována ochrana provedená pouze u kostry porostu, tj. 400 jedinců na hektar (spon 5 x 5 m). 4. Kostra porostu je cílový počet stromů na 1 hektar plochy lesa. 5. V cenách o sklonu svahu přes 1:1 jsou uvažovány podmínky pro svahy běžně schůdné; bez použití lezeckých technik. V případě použití lezeckých technik se tyto náklady oceňují individuálně. </t>
  </si>
  <si>
    <t>Poznámka k položce:_x000D_
ochrana kmenů proti okusu zvěří chráničkami z drátěného (případně plastového) pletiva po celé délce kmene (nikoliv celoplastovými chráničkami s příliš malými větracími otvory).</t>
  </si>
  <si>
    <t>184911431</t>
  </si>
  <si>
    <t>Mulčování vysazených rostlin mulčovací kůrou, tl. přes 100 do 150 mm v rovině nebo na svahu do 1:5</t>
  </si>
  <si>
    <t>-600765602</t>
  </si>
  <si>
    <t>https://podminky.urs.cz/item/CS_URS_2021_01/184911431</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</si>
  <si>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</si>
  <si>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Poznámka k položce:_x000D_
všechny stromy (viz. povolení kácení) * 1,5 m2</t>
  </si>
  <si>
    <t>442*1</t>
  </si>
  <si>
    <t>71*1,5</t>
  </si>
  <si>
    <t>10391100</t>
  </si>
  <si>
    <t>kůra mulčovací VL</t>
  </si>
  <si>
    <t>2071295366</t>
  </si>
  <si>
    <t>Poznámka k položce:_x000D_
Drcená borka vč. dovozu (cca 0,15m3/1strom)_x000D_
všechny stromy (viz. povolení kácení) * 0,15m3</t>
  </si>
  <si>
    <t>185802114</t>
  </si>
  <si>
    <t>Hnojení půdy nebo trávníku  v rovině nebo na svahu do 1:5 umělým hnojivem s rozdělením k jednotlivým rostlinám</t>
  </si>
  <si>
    <t>-1789677016</t>
  </si>
  <si>
    <t>https://podminky.urs.cz/item/CS_URS_2021_01/185802114</t>
  </si>
  <si>
    <t>Poznámka k položce:_x000D_
počet stromů (viz. povolení kácení) x 60g</t>
  </si>
  <si>
    <t>(442+71)*0,060/1000</t>
  </si>
  <si>
    <t>25191100R</t>
  </si>
  <si>
    <t>Tablety hnojiva (4 ks/strom) (váha tablety 10g)</t>
  </si>
  <si>
    <t>1005814259</t>
  </si>
  <si>
    <t>Poznámka k položce:_x000D_
počet stromů (viz. povolení kácení) x 4ks tablet</t>
  </si>
  <si>
    <t>185804311</t>
  </si>
  <si>
    <t>Zalití rostlin vodou plochy záhonů jednotlivě do 20 m2</t>
  </si>
  <si>
    <t>641330042</t>
  </si>
  <si>
    <t>https://podminky.urs.cz/item/CS_URS_2021_01/185804311</t>
  </si>
  <si>
    <t>Poznámka k položce:_x000D_
počet stromů s balem (viz. povolení kácení) * 50 l/strom</t>
  </si>
  <si>
    <t>(442+71)*50/1000</t>
  </si>
  <si>
    <t>332746043</t>
  </si>
  <si>
    <t>25,65</t>
  </si>
  <si>
    <t>348951240R</t>
  </si>
  <si>
    <t>Lesní oplocenka</t>
  </si>
  <si>
    <t>130655914</t>
  </si>
  <si>
    <t xml:space="preserve">Poznámka k souboru cen:_x000D_
1. V cenách -2161 až -2262 jsou započteny i náklady na zemní práce pro osazení sloupků vrat. 2. Výškou plotu se rozumí svislá vzdálenost mezi terénem a nejvyšším bodem madla, popř. nejvýše položeným taženým drátem. 3. Výškou vrat se rozumí svislá vzdálenost mezi terénem a horním koncem plotové tyčky. 4. Šířkou vrat se rozumí vodorovná vzdálenost mezi sloupky, na kterých jsou vrata zavěšena. </t>
  </si>
  <si>
    <t>Poznámka k položce:_x000D_
porosty_x000D_
Vzdálenost horizontálních drátů lesní oplocenky je proměnlivá, největší oka ve vrchní části cca (150x230 mm), ve spodní části je vhodné nejhustější pletivo proti zajícům (150x50 mm). V rámci udržitelnosti je nutné, aby pletivo bylo žárově zinkované, což zajistí optimální protikorozní ochranu. Rozestup nefrézované kulatiny délky 2,5 m (průměru 10 cm) bude 3 m. Kulatina bude impregnována ve spodní části a bude zatlučena do hloubky min. 60 cm. Sloupky budou zajištěny štětem (drcené kamenivo fr. 125/250), uložení kamene min. 3 ks/sloupek. Rohy, lomové body a delší úseky se musí zajistit proti namáhání v tahu šikmými vzpěrami. Na vybraných místech budou umístěny dvoukřídlé brány. Brány budou vyrobeny z rámů z dřevěných kulatin, které budou opatřeny pletivem._x000D_
_x000D_
solitery_x000D_
Stromy vysazované jako solitéry jsou chráněny individuálně pomocí 4 kůlů a lesní oplocenky. Kůly kolem solitérního stromu jsou umístěny 1 m od sebe do čtvercového tvaru. Na těchto čtyřech kůlech je uchycena lesní oplocenka.</t>
  </si>
  <si>
    <t>porosty</t>
  </si>
  <si>
    <t>210+350</t>
  </si>
  <si>
    <t>solitery</t>
  </si>
  <si>
    <t>71*4</t>
  </si>
  <si>
    <t>SSO 06 - PŘELOŽKY IS</t>
  </si>
  <si>
    <t>SO-06.01 - Přeložka vodovodu</t>
  </si>
  <si>
    <t>115001106</t>
  </si>
  <si>
    <t>Převedení vody potrubím průměru DN přes 600 do 900, vč. ukotvení potrubí a zemních hrázek</t>
  </si>
  <si>
    <t>-1921714490</t>
  </si>
  <si>
    <t>https://podminky.urs.cz/item/CS_URS_2021_01/115001106</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</si>
  <si>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hadice, těsnění po dobu provozu a opotřebení hmot, b) podpěrné konstrukce dřevěné. 6. V ceně nejsou započteny náklady na nutné zemní práce; tyto se oceňují příslušnými cenami souborů cen této části. </t>
  </si>
  <si>
    <t>Poznámka k položce:_x000D_
Poznámka k položke:_x000D_
"viz. SO_06_01 příl č.2 situace		_x000D_
"Celkem:		10</t>
  </si>
  <si>
    <t>-1363378619</t>
  </si>
  <si>
    <t>Poznámka k položce:_x000D_
Poznámka k položke:_x000D_
_x000D_
 62 x 1,7 +( 9 x 51)/2=335m2		_x000D_
"viz. SO_06_01 příl č.2 situace		_x000D_
"Celkem:		100m3</t>
  </si>
  <si>
    <t>-425936944</t>
  </si>
  <si>
    <t>Poznámka k položce:_x000D_
Poznámka k položke:_x000D_
Výkop potrubí pod tokem 5,75 x 51 x 2,98	m3	874_x000D_
"viz.VV_SO_06_01		_x000D_
"Celkem:		874</t>
  </si>
  <si>
    <t>-1582113723</t>
  </si>
  <si>
    <t>Poznámka k položce:_x000D_
Poznámka k položke:_x000D_
Výkop potrubí - rýha š. 1,2 m 66 x 2,2 x 1,2		_x000D_
"viz.VV_SO_06_01		_x000D_
"Celkem:		175</t>
  </si>
  <si>
    <t>151101102</t>
  </si>
  <si>
    <t>Zřízení pažení a rozepření stěn rýh pro podzemní vedení pro všechny šířky rýhy příložné pro jakoukoliv mezerovitost, hloubky do 4 m</t>
  </si>
  <si>
    <t>-1825474692</t>
  </si>
  <si>
    <t>https://podminky.urs.cz/item/CS_URS_2021_01/151101102</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</si>
  <si>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</si>
  <si>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Poznámka k položce:_x000D_
Poznámka k položke:_x000D_
(41.4x1.6)*2 + (25x2.55)*2 		_x000D_
"viz. SO_06_01 příl. Č.3, 4		_x000D_
"Celkem:		300</t>
  </si>
  <si>
    <t>151101112</t>
  </si>
  <si>
    <t>Odstranění pažení a rozepření stěn rýh pro podzemní vedení s uložením materiálu na vzdálenost do 3 m od kraje výkopu příložné, hloubky přes 2 do 4 m</t>
  </si>
  <si>
    <t>-1345236261</t>
  </si>
  <si>
    <t>https://podminky.urs.cz/item/CS_URS_2021_01/151101112</t>
  </si>
  <si>
    <t>Poznámka k položce:_x000D_
Poznámka k položke:_x000D_
"viz. SO_06_01 příl. Č.3, 4		_x000D_
"Celkem:		300</t>
  </si>
  <si>
    <t>643587019</t>
  </si>
  <si>
    <t>Poznámka k položce:_x000D_
Poznámka k položke:_x000D_
(100+874+175) - ( 938+(112x0.15)) 		_x000D_
"Celkem:		194</t>
  </si>
  <si>
    <t>628297108</t>
  </si>
  <si>
    <t>Poznámka k položce:_x000D_
Poznámka k položke:_x000D_
Uchazeč si v ceně započte náklady na jím preferovanou skládku zemin a skládkových, nehledě na skutečnou vzdálenost skládky od místa nakládky._x000D_
(100+874+175) - ( 938+(112x0.15)) 		_x000D_
"Celkem:		194</t>
  </si>
  <si>
    <t>1887284004</t>
  </si>
  <si>
    <t>471851091</t>
  </si>
  <si>
    <t>-2068780803</t>
  </si>
  <si>
    <t>Poznámka k položce:_x000D_
Poznámka k položke:_x000D_
"viz.VV_SO_06_01		_x000D_
"Celkem:		194</t>
  </si>
  <si>
    <t>1304670351</t>
  </si>
  <si>
    <t>Poznámka k položce:_x000D_
Poznámka k položke:_x000D_
(0,76 x 1,2 x 66)+( 1,0m2 x51m)=1049-111		_x000D_
"viz. SO_06_01 příl. Č.2,3, 4		_x000D_
"Celkem:		938</t>
  </si>
  <si>
    <t>Obsypání potrubí sypaninou z vhodných hornin tř. 1 až 4 nebo materiálem připraveným podél výkopu ve vzdálenosti do 3 m od jeho kraje, pro jakoukoliv hloubku výkopu a míru zhutnění bez prohození sypaniny</t>
  </si>
  <si>
    <t>1499011179</t>
  </si>
  <si>
    <t>Poznámka k položce:_x000D_
Poznámka k položke:_x000D_
1.2x0.625x0.56		_x000D_
"viz. SO_06_01 příl. Č.2,3, 4		_x000D_
"Celkem:		42</t>
  </si>
  <si>
    <t>58337303</t>
  </si>
  <si>
    <t>kamenivo přírodní těžené pro stavební účely  PTK  (drobné, hrubé, štěrkopísky) štěrkopísky ČSN 72  1511-2 frakce   0-8</t>
  </si>
  <si>
    <t>-1836793107</t>
  </si>
  <si>
    <t>1141825045</t>
  </si>
  <si>
    <t>Poznámka k položce:_x000D_
Poznámka k položke:_x000D_
Rozprostření a urovnání ornice v rovině nebo ve svahu sklonu do 1:5 při souvislé ploše přes 500 m2, tl. vrstvy přes 150 do 200 mm		_x000D_
66x1.7 m		_x000D_
"viz. SO_06_01 příl. Č.2		_x000D_
"Celkem:		112</t>
  </si>
  <si>
    <t>486170126</t>
  </si>
  <si>
    <t>Poznámka k položce:_x000D_
Poznámka k položke:_x000D_
66x1.7 m		_x000D_
"Celkem:		112</t>
  </si>
  <si>
    <t>005724700</t>
  </si>
  <si>
    <t>osivo směs travní univerzál</t>
  </si>
  <si>
    <t>1309814191</t>
  </si>
  <si>
    <t>1628265597</t>
  </si>
  <si>
    <t>Poznámka k položce:_x000D_
Poznámka k položke:_x000D_
8.42m x 52 m		_x000D_
"viz. SO_06_01 příl. Č.2,3, 4		_x000D_
"Celkem:		440</t>
  </si>
  <si>
    <t>275313511</t>
  </si>
  <si>
    <t>Základy z betonu prostého patky a bloky z betonu kamenem neprokládaného tř. C 12/15</t>
  </si>
  <si>
    <t>-607375793</t>
  </si>
  <si>
    <t>https://podminky.urs.cz/item/CS_URS_2021_01/275313511</t>
  </si>
  <si>
    <t>Poznámka k položce:_x000D_
základová patka orientačního sloupku</t>
  </si>
  <si>
    <t>0,5*0,5*0,6</t>
  </si>
  <si>
    <t>355931131</t>
  </si>
  <si>
    <t>D+M Vyhledávací kabel se šupátkovým poklopem dle PD CY 4mm2</t>
  </si>
  <si>
    <t>71783654</t>
  </si>
  <si>
    <t>https://podminky.urs.cz/item/CS_URS_2021_01/355931131</t>
  </si>
  <si>
    <t xml:space="preserve">Poznámka k souboru cen:_x000D_
1. V cenách 355 93-11..jsou započteny i náklady na podbetonování a vyplnění dutin žlabu betonem prostým tř. C 12/15. 2. Množství jednotek obložení z desek se určuje v m součtem délek obložení obou stěn stoky. </t>
  </si>
  <si>
    <t>Poznámka k položce:_x000D_
Poznámka k položke:_x000D_
"viz. SO_06_01 příl. Č.2, 3		_x000D_
"Celkem:		130,000</t>
  </si>
  <si>
    <t>-2118599401</t>
  </si>
  <si>
    <t>Poznámka k položce:_x000D_
Poznámka k položke:_x000D_
1.2mx0.15mx70m		_x000D_
"viz. SO_06_01 příl. Č.2,3, 4		_x000D_
"Celkem:		21</t>
  </si>
  <si>
    <t>Pohoz dna nebo svahů jakékoliv tloušťky z kamene záhozového z terénu, hmotnosti jednotlivých kamenů do 200 kg tl.40cm</t>
  </si>
  <si>
    <t>951726704</t>
  </si>
  <si>
    <t>Poznámka k položce:_x000D_
Poznámka k položke:_x000D_
70 m2 x 0.4 m		_x000D_
"viz.SO_06_01 příl. Č.2		_x000D_
"Celkem:		28</t>
  </si>
  <si>
    <t>857242122</t>
  </si>
  <si>
    <t>Montáž litinových tvarovek na potrubí litinovém tlakovém jednoosých na potrubí z trub přírubových v otevřeném výkopu, kanálu nebo v šachtě DN 80</t>
  </si>
  <si>
    <t>-1684736753</t>
  </si>
  <si>
    <t>https://podminky.urs.cz/item/CS_URS_2021_01/857242122</t>
  </si>
  <si>
    <t>55250642</t>
  </si>
  <si>
    <t>koleno přírubové s patkou PP litinové DN 80</t>
  </si>
  <si>
    <t>-635373871</t>
  </si>
  <si>
    <t>55253235</t>
  </si>
  <si>
    <t>trouba přírubová litinová vodovodní  PN10/16 DN 80 dl 200mm</t>
  </si>
  <si>
    <t>-2090602710</t>
  </si>
  <si>
    <t>1+1</t>
  </si>
  <si>
    <t>55253247</t>
  </si>
  <si>
    <t>trouba přírubová litinová vodovodní  PN10/16 DN 80 dl 1000mm</t>
  </si>
  <si>
    <t>1225496184</t>
  </si>
  <si>
    <t>55253245</t>
  </si>
  <si>
    <t>trouba přírubová litinová vodovodní  PN10/16 DN 80 dl 800mm</t>
  </si>
  <si>
    <t>1558352516</t>
  </si>
  <si>
    <t>27322509</t>
  </si>
  <si>
    <t>těsnění přírubové pryžové DN 80</t>
  </si>
  <si>
    <t>208179914</t>
  </si>
  <si>
    <t>55253775</t>
  </si>
  <si>
    <t>tvarovka hrdlová s přírubovou odbočkou z tvárné litiny,práškový epoxid tl 250µm MMA-kus DN 300/80</t>
  </si>
  <si>
    <t>986724874</t>
  </si>
  <si>
    <t>857372122</t>
  </si>
  <si>
    <t>Montáž litinových tvarovek na potrubí litinovém tlakovém jednoosých na potrubí z trub přírubových v otevřeném výkopu, kanálu nebo v šachtě DN 300</t>
  </si>
  <si>
    <t>1324328932</t>
  </si>
  <si>
    <t>https://podminky.urs.cz/item/CS_URS_2021_01/857372122</t>
  </si>
  <si>
    <t>31951011</t>
  </si>
  <si>
    <t>potrubní spojka jištěná proti posuvu hrdlo-příruba  DN 300</t>
  </si>
  <si>
    <t>640780134</t>
  </si>
  <si>
    <t>871311121R1</t>
  </si>
  <si>
    <t>Montáž potrubí z plastických hmot v otevřeném výkopu z tlakových trubek polyetylenových svařených vnějšího průměru 500 mm</t>
  </si>
  <si>
    <t>-998373100</t>
  </si>
  <si>
    <t>Poznámka k položce:_x000D_
Poznámka k položke:_x000D_
"viz.SO_06_01 příl. Č.3		_x000D_
"Celkem:		51</t>
  </si>
  <si>
    <t>286102550R1</t>
  </si>
  <si>
    <t>trubka vodovodní tlaková HDPE D 500</t>
  </si>
  <si>
    <t>-236083362</t>
  </si>
  <si>
    <t>Poznámka k položce:_x000D_
chránička</t>
  </si>
  <si>
    <t>871371151</t>
  </si>
  <si>
    <t>Montáž potrubí z plastických hmot v otevřeném výkopu z tlakových trubek polyetylenových svařených vnějšího průměru 315 mm</t>
  </si>
  <si>
    <t>-1556313199</t>
  </si>
  <si>
    <t>https://podminky.urs.cz/item/CS_URS_2021_01/871371151</t>
  </si>
  <si>
    <t>Poznámka k položce:_x000D_
Poznámka k položke:_x000D_
"viz.SO_06_01 příl. Č.2, 3		_x000D_
"Celkem:		120</t>
  </si>
  <si>
    <t>286138210R1</t>
  </si>
  <si>
    <t>trubky z polyetylénu vodovodní potrubí PE HD (IPE)  PE 80  SDR 17,6 tyče 6 nebo 12 m 315mm mm, 6 m</t>
  </si>
  <si>
    <t>1536572654</t>
  </si>
  <si>
    <t>877371101</t>
  </si>
  <si>
    <t>Montáž tvarovek na vodovodním plastovém potrubí z polyetylenu PE 100 elektrotvarovek SDR 11/PN16 spojek, oblouků nebo redukcí d 315</t>
  </si>
  <si>
    <t>1130253136</t>
  </si>
  <si>
    <t>https://podminky.urs.cz/item/CS_URS_2021_01/877371101</t>
  </si>
  <si>
    <t>28614930R</t>
  </si>
  <si>
    <t>elektrokoleno 11° PE 100 PN16 D 315mm</t>
  </si>
  <si>
    <t>-1553899816</t>
  </si>
  <si>
    <t>28614940R</t>
  </si>
  <si>
    <t>elektrokoleno 30° PE 100 PN16 D 315mm</t>
  </si>
  <si>
    <t>-674088558</t>
  </si>
  <si>
    <t>28614950R</t>
  </si>
  <si>
    <t>elektrokoleno 90° PE 100 PN16 D 315mm</t>
  </si>
  <si>
    <t>963513717</t>
  </si>
  <si>
    <t>891241112R</t>
  </si>
  <si>
    <t>Montáž vodovodních armatur na potrubí šoupátek nebo klapek uzavíracích v otevřeném výkopu nebo v šachtách s osazením zemní soupravy (bez poklopů) DN 80</t>
  </si>
  <si>
    <t>656318379</t>
  </si>
  <si>
    <t>https://podminky.urs.cz/item/CS_URS_2021_01/891241112R</t>
  </si>
  <si>
    <t>Poznámka k položce:_x000D_
vč. obsypu a podsypu ze ŠP</t>
  </si>
  <si>
    <t>42221116</t>
  </si>
  <si>
    <t>šoupátko s přírubami voda DN 80 PN16</t>
  </si>
  <si>
    <t>-1520357405</t>
  </si>
  <si>
    <t>42291079R</t>
  </si>
  <si>
    <t>souprava zemní pro šoupátka DN 65-80mm</t>
  </si>
  <si>
    <t>-167488276</t>
  </si>
  <si>
    <t>Poznámka k položce:_x000D_
délka ZS 3,75m</t>
  </si>
  <si>
    <t>891247111R</t>
  </si>
  <si>
    <t>Montáž hydrantů podzemních DN 80</t>
  </si>
  <si>
    <t>1623324736</t>
  </si>
  <si>
    <t>42273591</t>
  </si>
  <si>
    <t>hydrant podzemní DN 80 PN 16 jednoduchý uzávěr krycí v 1500mm</t>
  </si>
  <si>
    <t>988358650</t>
  </si>
  <si>
    <t>-1015539616</t>
  </si>
  <si>
    <t>42291352</t>
  </si>
  <si>
    <t>poklop litinový šoupátkový pro zemní soupravy osazení do terénu a do vozovky</t>
  </si>
  <si>
    <t>422729315</t>
  </si>
  <si>
    <t>56230636</t>
  </si>
  <si>
    <t>deska podkladová uličního poklopu plastového ventilkového a šoupatového</t>
  </si>
  <si>
    <t>-1417685775</t>
  </si>
  <si>
    <t>-278667860</t>
  </si>
  <si>
    <t>poklop litinový hydrantový DN 80</t>
  </si>
  <si>
    <t>120689117</t>
  </si>
  <si>
    <t>56230638</t>
  </si>
  <si>
    <t>deska podkladová uličního poklopu plastového hydrantového</t>
  </si>
  <si>
    <t>-622729041</t>
  </si>
  <si>
    <t>899713111</t>
  </si>
  <si>
    <t>Orientační tabulky na vodovodních a kanalizačních řadech na sloupku ocelovém nebo betonovém</t>
  </si>
  <si>
    <t>-1653020849</t>
  </si>
  <si>
    <t>https://podminky.urs.cz/item/CS_URS_2021_01/899713111</t>
  </si>
  <si>
    <t>899721112</t>
  </si>
  <si>
    <t>Signalizační vodič na potrubí DN nad 150 mm</t>
  </si>
  <si>
    <t>1614047390</t>
  </si>
  <si>
    <t>https://podminky.urs.cz/item/CS_URS_2021_01/899721112</t>
  </si>
  <si>
    <t>899722113</t>
  </si>
  <si>
    <t>Krytí potrubí z plastů výstražnou fólií z PVC 34cm</t>
  </si>
  <si>
    <t>-1699358014</t>
  </si>
  <si>
    <t>https://podminky.urs.cz/item/CS_URS_2021_01/899722113</t>
  </si>
  <si>
    <t>Poznámka k položce:_x000D_
Poznámka k položke:_x000D_
"viz.SO_06_01 příl. Č.2, 3,4		_x000D_
"Celkem:		120,000</t>
  </si>
  <si>
    <t>892381111</t>
  </si>
  <si>
    <t>Ostatní práce na trubním vedení tlakové zkoušky vodovodního potrubí DN 250, 300 nebo 350</t>
  </si>
  <si>
    <t>-905102566</t>
  </si>
  <si>
    <t>https://podminky.urs.cz/item/CS_URS_2021_01/892381111</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</si>
  <si>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</si>
  <si>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Poznámka k položce:_x000D_
Poznámka k položke:_x000D_
"viz.SO_06_01 příl. Č.2, 3,4		_x000D_
"Celkem:		120</t>
  </si>
  <si>
    <t>892383122</t>
  </si>
  <si>
    <t>Ostatní práce na trubním vedení proplach a desinfekce vodovodního potrubí DN 250, 300 nebo 350</t>
  </si>
  <si>
    <t>867876666</t>
  </si>
  <si>
    <t>https://podminky.urs.cz/item/CS_URS_2021_01/892383122</t>
  </si>
  <si>
    <t xml:space="preserve">Poznámka k souboru cen:_x000D_
1. V cenách jsou započteny náklady na napuštění a vypuštění vody, dodání vody a dezinfekčního prostředku. </t>
  </si>
  <si>
    <t>899101211r1</t>
  </si>
  <si>
    <t>Demontáž potrubí, poklopů, šoupatek a příslušenství</t>
  </si>
  <si>
    <t>1653352145</t>
  </si>
  <si>
    <t>Poznámka k položce:_x000D_
Poznámka k položke:_x000D_
"viz.SO_06_01 příl. Č.2		_x000D_
"Celkem:		100</t>
  </si>
  <si>
    <t>899623151</t>
  </si>
  <si>
    <t>Obetonování potrubí nebo zdiva stok betonem prostým v otevřeném výkopu, beton tř. C 16/20</t>
  </si>
  <si>
    <t>324195994</t>
  </si>
  <si>
    <t>https://podminky.urs.cz/item/CS_URS_2021_01/899623151</t>
  </si>
  <si>
    <t>Poznámka k položce:_x000D_
Poznámka k položke:_x000D_
1.08m2x25.1m		_x000D_
"viz.SO_06_01 příl. Č.2, 3,4		_x000D_
"Celkem:		30</t>
  </si>
  <si>
    <t>899643111</t>
  </si>
  <si>
    <t>Bednění pro obetonování potrubí otevřený výkop</t>
  </si>
  <si>
    <t>-821175837</t>
  </si>
  <si>
    <t>https://podminky.urs.cz/item/CS_URS_2021_01/899643111</t>
  </si>
  <si>
    <t>Poznámka k položce:_x000D_
Poznámka k položke:_x000D_
Bednění pro obetonování potrubí v otevřeném výkopu 2mx25.1m		_x000D_
"viz.SO_06_01 příl. Č.2, 3,4		_x000D_
"Celkem:		25</t>
  </si>
  <si>
    <t>899911114R1</t>
  </si>
  <si>
    <t>Realizace propojení katodické ochrany včetně propojovacího objektu</t>
  </si>
  <si>
    <t>-138161542</t>
  </si>
  <si>
    <t>Poznámka k položce:_x000D_
Poznámka k položke:_x000D_
"viz.SO_06_01 příl. Č.5		_x000D_
"Celkem:		2,000</t>
  </si>
  <si>
    <t>998276101</t>
  </si>
  <si>
    <t>Přesun hmot pro trubní vedení hloubené z trub z plastických hmot nebo sklolaminátových pro vodovody nebo kanalizace v otevřeném výkopu dopravní vzdálenost do 15 m</t>
  </si>
  <si>
    <t>1944298730</t>
  </si>
  <si>
    <t>https://podminky.urs.cz/item/CS_URS_2021_01/998276101</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</si>
  <si>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 </t>
  </si>
  <si>
    <t>998276126</t>
  </si>
  <si>
    <t>Přesun hmot pro trubní vedení hloubené z trub z plastických hmot nebo sklolaminátových Příplatek k cenám za zvětšený přesun přes vymezenou největší dopravní vzdálenost přes 1000 do 2000 m</t>
  </si>
  <si>
    <t>-959999560</t>
  </si>
  <si>
    <t>https://podminky.urs.cz/item/CS_URS_2021_01/998276126</t>
  </si>
  <si>
    <t>230220011R</t>
  </si>
  <si>
    <t>Montáž a dodávka orientačního sloupku vodovodu</t>
  </si>
  <si>
    <t>1989911609</t>
  </si>
  <si>
    <t>Poznámka k položce:_x000D_
ocel. trubka d 51x5 mm s nátěrem</t>
  </si>
  <si>
    <t>SO-06.02 - Přeložky VTL plynovodu</t>
  </si>
  <si>
    <t>Úroveň 3:</t>
  </si>
  <si>
    <t>SO-06.02.1 - Přeložka VTL plynovodu v km 2,290</t>
  </si>
  <si>
    <t>PROJEKT 2010, s.r.o.</t>
  </si>
  <si>
    <t xml:space="preserve">    789 - Povrchové úpravy ocelových konstrukcí a technologických zařízení</t>
  </si>
  <si>
    <t>121101102</t>
  </si>
  <si>
    <t>Sejmutí ornice s přemístěním na vzdálenost do 100 m</t>
  </si>
  <si>
    <t>-1929193754</t>
  </si>
  <si>
    <t>"TRAVNATÁ PLOCHA</t>
  </si>
  <si>
    <t>"RÝHY</t>
  </si>
  <si>
    <t>(57,7-25,2)*4,0*0,3</t>
  </si>
  <si>
    <t>"JÁMY</t>
  </si>
  <si>
    <t>"balonovací" 6,0*4,0*0,3*2</t>
  </si>
  <si>
    <t>"pro protlak" 4,0*4,0*0,3*2</t>
  </si>
  <si>
    <t>130001101</t>
  </si>
  <si>
    <t>Příplatek za ztížení vykopávky v blízkosti podzemního vedení</t>
  </si>
  <si>
    <t>760284302</t>
  </si>
  <si>
    <t>"jámy pro propoje</t>
  </si>
  <si>
    <t>4,5*1,9*2,0*2</t>
  </si>
  <si>
    <t>131101201</t>
  </si>
  <si>
    <t>Hloubení jam zapažených v hornině tř. 1 a 2 objemu do 100 m3</t>
  </si>
  <si>
    <t>1011773880</t>
  </si>
  <si>
    <t>"jámy pro protlak</t>
  </si>
  <si>
    <t>2,0*2,0*2,6</t>
  </si>
  <si>
    <t>2,0*2,0*2,7</t>
  </si>
  <si>
    <t>132101101</t>
  </si>
  <si>
    <t>Hloubení rýh šířky do 600 mm v hornině tř. 1 a 2 objemu do 100 m3</t>
  </si>
  <si>
    <t>-636170061</t>
  </si>
  <si>
    <t>24,0*0,6*1,2</t>
  </si>
  <si>
    <t>132101201</t>
  </si>
  <si>
    <t>Hloubení rýh š do 2000 mm v hornině tř. 1 a 2 objemu do 100 m3</t>
  </si>
  <si>
    <t>1723875624</t>
  </si>
  <si>
    <t>4,0*1,3*(1,70-0,30)</t>
  </si>
  <si>
    <t>28,1*1,3*(1,75-0,30)</t>
  </si>
  <si>
    <t>141721118</t>
  </si>
  <si>
    <t>Řízený zemní protlak hloubky do 6 m vnějšího průměru do 350 mm v hornině tř 1 až 4</t>
  </si>
  <si>
    <t>159791563</t>
  </si>
  <si>
    <t>151811112</t>
  </si>
  <si>
    <t>Osazení a odstranění pažicího boxu těžkého hl výkopu do 4 m š do 2,5 m</t>
  </si>
  <si>
    <t>2051242682</t>
  </si>
  <si>
    <t>(4,5+1,9)*2*2,0*2</t>
  </si>
  <si>
    <t>(2,0+2,0)*2*2,6</t>
  </si>
  <si>
    <t>(2,0+2,0)*2*2,7</t>
  </si>
  <si>
    <t>161101101</t>
  </si>
  <si>
    <t>Svislé přemístění výkopku z horniny tř. 1 až 4 hl výkopu do 2,5 m</t>
  </si>
  <si>
    <t>1522096509</t>
  </si>
  <si>
    <t>"rýhy</t>
  </si>
  <si>
    <t>60,249</t>
  </si>
  <si>
    <t>"jámy</t>
  </si>
  <si>
    <t>55,40</t>
  </si>
  <si>
    <t>162201102</t>
  </si>
  <si>
    <t>Vodorovné přemístění do 50 m sypaniny z horniny tř. 1 až 4</t>
  </si>
  <si>
    <t>1507930426</t>
  </si>
  <si>
    <t>85,705+43,719</t>
  </si>
  <si>
    <t>162701105</t>
  </si>
  <si>
    <t>Vodorovné přemístění do 10000 m výkopku/sypaniny z horniny tř. 1 až 4</t>
  </si>
  <si>
    <t>1936454188</t>
  </si>
  <si>
    <t>"výtlak potrubí" 3,505</t>
  </si>
  <si>
    <t>-404480857</t>
  </si>
  <si>
    <t>171201211</t>
  </si>
  <si>
    <t>Poplatek za uložení odpadu ze sypaniny na skládce (skládkovné)</t>
  </si>
  <si>
    <t>-2036569999</t>
  </si>
  <si>
    <t>3,505*1,80</t>
  </si>
  <si>
    <t>Zásyp jam, šachet rýh nebo kolem objektů sypaninou se zhutněním</t>
  </si>
  <si>
    <t>166080103</t>
  </si>
  <si>
    <t>"rýhy"  17,28+60,249</t>
  </si>
  <si>
    <t>"jámy" 55,40</t>
  </si>
  <si>
    <t>"obsyp" -43,719</t>
  </si>
  <si>
    <t>"výtlak potrubí" -3,505</t>
  </si>
  <si>
    <t>175111101</t>
  </si>
  <si>
    <t>Obsypání potrubí ručně sypaninou bez prohození, uloženou do 3 m</t>
  </si>
  <si>
    <t>1303298102</t>
  </si>
  <si>
    <t>"podsyp a obsyp potrubí</t>
  </si>
  <si>
    <t>4,0*1,3*0,80</t>
  </si>
  <si>
    <t>29,1*1,3*0,80</t>
  </si>
  <si>
    <t>(1+1)*2,0*0,80</t>
  </si>
  <si>
    <t>(3+3)*2,0*0,80</t>
  </si>
  <si>
    <t>"odečet výtlačné kubatury potrubí</t>
  </si>
  <si>
    <t>-3,14*0,165*0,165*41,0</t>
  </si>
  <si>
    <t>175111109</t>
  </si>
  <si>
    <t>Příplatek k obsypání potrubí za ruční prohození sypaniny, uložené do 3 m</t>
  </si>
  <si>
    <t>-684131874</t>
  </si>
  <si>
    <t>181301102</t>
  </si>
  <si>
    <t>Rozprostření ornice tl vrstvy do 150 mm pl do 500 m2 v rovině nebo ve svahu do 1:5</t>
  </si>
  <si>
    <t>153091515</t>
  </si>
  <si>
    <t>(57,7-25,2)*4,0</t>
  </si>
  <si>
    <t>"balonovací" 6,0*4,0*2</t>
  </si>
  <si>
    <t>"pro protlak" 4,0*4,0*2</t>
  </si>
  <si>
    <t>181411131</t>
  </si>
  <si>
    <t>Založení parkového trávníku výsevem plochy do 1000 m2 v rovině a ve svahu do 1:5</t>
  </si>
  <si>
    <t>1198754168</t>
  </si>
  <si>
    <t>79154256</t>
  </si>
  <si>
    <t>584121111-1</t>
  </si>
  <si>
    <t>Osazení silničních dílců z ŽB - krytí potrubí v místě příkopu</t>
  </si>
  <si>
    <t>-1145117702</t>
  </si>
  <si>
    <t>593811330</t>
  </si>
  <si>
    <t>panel silniční IDZ 3/490 300x200x15 cm</t>
  </si>
  <si>
    <t>1005973628</t>
  </si>
  <si>
    <t>998272201</t>
  </si>
  <si>
    <t>Přesun hmot pro trubní vedení z ocelových trub svařovaných otevřený výkop</t>
  </si>
  <si>
    <t>1526135855</t>
  </si>
  <si>
    <t>2,205+4,087</t>
  </si>
  <si>
    <t>789</t>
  </si>
  <si>
    <t>Povrchové úpravy ocelových konstrukcí a technologických zařízení</t>
  </si>
  <si>
    <t>789134240</t>
  </si>
  <si>
    <t>Odmaštění potrubí do DN 600 na st.čistoty St2</t>
  </si>
  <si>
    <t>-1248913700</t>
  </si>
  <si>
    <t>3,14*0,3239*18</t>
  </si>
  <si>
    <t>789234112</t>
  </si>
  <si>
    <t>Otryskání potrubí do DN 600 povrch jemný a střední A na Sa 2 1/2</t>
  </si>
  <si>
    <t>578193415</t>
  </si>
  <si>
    <t>230011121</t>
  </si>
  <si>
    <t>Montáž potrubí trouby ocelové hladké tř.11-13 D 324 mm, tl 6,0 mm</t>
  </si>
  <si>
    <t>1123528839</t>
  </si>
  <si>
    <t>140111122</t>
  </si>
  <si>
    <t>ocelová trubka bezešvá DN 300 (323,9x8,0), matl. L360 NE, ČSN EN ISO 3183, s hutním atestem,s vnější třívrstvou izol. PE-LD tř. A1 tl. 3,1mm, s vláknitocement. izolací FZM-S</t>
  </si>
  <si>
    <t>256</t>
  </si>
  <si>
    <t>-854706131</t>
  </si>
  <si>
    <t>22,8+25,2</t>
  </si>
  <si>
    <t>230025123</t>
  </si>
  <si>
    <t>Montáž trubní díly přivařovací tř.11-13 do 250 kg D 324 mm tl 8,0 mm</t>
  </si>
  <si>
    <t>1455039085</t>
  </si>
  <si>
    <t>140-04</t>
  </si>
  <si>
    <t>tr. ohyb hladký DN 300( 323,9x8,0), PN 40, R=10DN, výškový lom - 17,0°( cca 2,4m)</t>
  </si>
  <si>
    <t>1318107381</t>
  </si>
  <si>
    <t>230026123</t>
  </si>
  <si>
    <t>Montáž trubní díly přivařovací tř.11-13 do 1000 kg D 324 mm tl 8 mm</t>
  </si>
  <si>
    <t>-1777363963</t>
  </si>
  <si>
    <t>140-01</t>
  </si>
  <si>
    <t>tr. ohyb hladký DN 300( 323,9x8,0), PN 40, R=10DN, L1- prostor. oblouk 38,9°/20°( cca 4,3m)</t>
  </si>
  <si>
    <t>-2108492532</t>
  </si>
  <si>
    <t>140-02</t>
  </si>
  <si>
    <t>tr. ohyb hladký DN 300( 323,9x8,0), PN 40, R=10DN, L2- 86,3°( cca 6,1m)</t>
  </si>
  <si>
    <t>2140571054</t>
  </si>
  <si>
    <t>140-03</t>
  </si>
  <si>
    <t>tr. ohyb hladký DN 300( 323,9x8,0), PN 40, R=10DN, L3- 53,2°( cca 4,2m)</t>
  </si>
  <si>
    <t>330908027</t>
  </si>
  <si>
    <t>230083122</t>
  </si>
  <si>
    <t>Demontáž potrubí do šrotu do 250 kg D 324 mm, tl 8,0 mm</t>
  </si>
  <si>
    <t>-1920928481</t>
  </si>
  <si>
    <t>230120059</t>
  </si>
  <si>
    <t>Čištění a sušení potrubí  DN 300 dle čl. 9 TPG 702 11</t>
  </si>
  <si>
    <t>1453249396</t>
  </si>
  <si>
    <t>230200313-1</t>
  </si>
  <si>
    <t>Přerušení průtoku plynu za použití balonu potrubí DN do 300 mm - ručně vkládané balony</t>
  </si>
  <si>
    <t>438061783</t>
  </si>
  <si>
    <t>M-55</t>
  </si>
  <si>
    <t>balonovací tvarovka DN 300</t>
  </si>
  <si>
    <t>-1994967092</t>
  </si>
  <si>
    <t>230210019</t>
  </si>
  <si>
    <t>Doizolováníí ruční ovinem páskou vícevrstvé</t>
  </si>
  <si>
    <t>-703971575</t>
  </si>
  <si>
    <t>M-49</t>
  </si>
  <si>
    <t>izolace ohybů dle ČSN EN 12068 TPG 920 21 - páska FLEXCLAD II</t>
  </si>
  <si>
    <t>-1921522254</t>
  </si>
  <si>
    <t>M-50</t>
  </si>
  <si>
    <t>izolace svarů DN 300 dle TPG 920 21 manžetou Covalence HTLP 60</t>
  </si>
  <si>
    <t>ks</t>
  </si>
  <si>
    <t>-282052558</t>
  </si>
  <si>
    <t>M-81</t>
  </si>
  <si>
    <t>izolace svarů na stáv. potrubí  dle TPG 920 21 - páska SERVIWRAP R30A</t>
  </si>
  <si>
    <t>1841892843</t>
  </si>
  <si>
    <t>M-84</t>
  </si>
  <si>
    <t>izolace svarů a oblouků  dle TPG 920 21  - systém ERGELIT-Band 03</t>
  </si>
  <si>
    <t>1360944697</t>
  </si>
  <si>
    <t>230R1</t>
  </si>
  <si>
    <t>Tlakové zkoušky těsnosti potrubí - zkouška DN do 350 dl. 62,0m</t>
  </si>
  <si>
    <t>-1971604763</t>
  </si>
  <si>
    <t>"Obsahuje:</t>
  </si>
  <si>
    <t>"výkop pro sondy měření teploty</t>
  </si>
  <si>
    <t>"instalace sond meření teplot potrubí</t>
  </si>
  <si>
    <t>"mtz a dmtz tlak. komor vč. NDT</t>
  </si>
  <si>
    <t>"přistavení tech. zařízení a měřící techniky</t>
  </si>
  <si>
    <t>"naplnění potrubí vodou</t>
  </si>
  <si>
    <t>"tlaková zkouška - úsek 62,0 m</t>
  </si>
  <si>
    <t>"vypuštění a likvidace vody</t>
  </si>
  <si>
    <t>"příprava a vyhodnocení tlakové zkoušky</t>
  </si>
  <si>
    <t>230R2</t>
  </si>
  <si>
    <t>Tlakové zkoušky těsnosti potrubí předběžná - zkouška DN do 350, vč. vyčištění potrubí manžetovým nebo PU pístem dle TPG 702 11</t>
  </si>
  <si>
    <t>-867780666</t>
  </si>
  <si>
    <t>"dl. úseku 25,2m" 1</t>
  </si>
  <si>
    <t>899713119</t>
  </si>
  <si>
    <t>Značení orientačními bezúdržbovými sloupky  dle TPG 700 24</t>
  </si>
  <si>
    <t>-579193538</t>
  </si>
  <si>
    <t>M-100</t>
  </si>
  <si>
    <t>Napojení na stáv. VTL plynovod</t>
  </si>
  <si>
    <t>782987719</t>
  </si>
  <si>
    <t>M-58</t>
  </si>
  <si>
    <t>Zkouška izolace Pearsnovou metodou</t>
  </si>
  <si>
    <t>1901280395</t>
  </si>
  <si>
    <t>M-59</t>
  </si>
  <si>
    <t>Elektrojiskrová zkouška izolace potrubí DN 300- zkušební napětí max. 25kV vč. písemného protokolu</t>
  </si>
  <si>
    <t>1246551414</t>
  </si>
  <si>
    <t>M-60</t>
  </si>
  <si>
    <t>Vizuální kontrola svarů - 100% + prozáření</t>
  </si>
  <si>
    <t>-996466633</t>
  </si>
  <si>
    <t>M-61</t>
  </si>
  <si>
    <t>Odplynění a inertizace stávajících plynovodů</t>
  </si>
  <si>
    <t>-1986441354</t>
  </si>
  <si>
    <t>M-62</t>
  </si>
  <si>
    <t>Geodetické zaměření nového plynovodu</t>
  </si>
  <si>
    <t>Kpl</t>
  </si>
  <si>
    <t>888194821</t>
  </si>
  <si>
    <t>M-73</t>
  </si>
  <si>
    <t>NDT zkouška balonovacích hrdel</t>
  </si>
  <si>
    <t>372992951</t>
  </si>
  <si>
    <t>M-74</t>
  </si>
  <si>
    <t>Kalibrace potrubí DN 300 dle TPG 702 04 a TPG 702 11</t>
  </si>
  <si>
    <t>847574468</t>
  </si>
  <si>
    <t>M-75</t>
  </si>
  <si>
    <t>Výstražná folie na potrubi š. 450 mm</t>
  </si>
  <si>
    <t>-1728374679</t>
  </si>
  <si>
    <t>M-90</t>
  </si>
  <si>
    <t>Zaplynění VTL plynovodu  DN 300</t>
  </si>
  <si>
    <t>-289151834</t>
  </si>
  <si>
    <t>M-91</t>
  </si>
  <si>
    <t>náhrada za vpuštění plynu mezi AU300408 a AU300850 (  2200m = cca 3772m3)</t>
  </si>
  <si>
    <t>988302816</t>
  </si>
  <si>
    <t>M-92</t>
  </si>
  <si>
    <t>Revizní zpráva plynovodu</t>
  </si>
  <si>
    <t>-2065409418</t>
  </si>
  <si>
    <t>M-93</t>
  </si>
  <si>
    <t>Účast TIČR na tlakové zkoušce</t>
  </si>
  <si>
    <t>199432057</t>
  </si>
  <si>
    <t>M-94</t>
  </si>
  <si>
    <t>Součinnost pracovníků RWE</t>
  </si>
  <si>
    <t>626574839</t>
  </si>
  <si>
    <t>SO-06.02.2 - Přeložka VTL plynovodu v km 2,721</t>
  </si>
  <si>
    <t>275549293</t>
  </si>
  <si>
    <t>(69,9-27,2)*4,0*0,3</t>
  </si>
  <si>
    <t>1347948615</t>
  </si>
  <si>
    <t>"jámy 50%</t>
  </si>
  <si>
    <t>56,1*0,50</t>
  </si>
  <si>
    <t>-141070192</t>
  </si>
  <si>
    <t>"balonovací" 4,5*1,9*2,0*2</t>
  </si>
  <si>
    <t>"pro protlak" 2,0*2,0*2,5</t>
  </si>
  <si>
    <t>"pro protlak" 2,0*2,0*2,3</t>
  </si>
  <si>
    <t>-1394290877</t>
  </si>
  <si>
    <t>26,0*0,6*1,2</t>
  </si>
  <si>
    <t>132101202</t>
  </si>
  <si>
    <t>Hloubení rýh š do 2000 mm v hornině tř. 1 a 2 objemu do 1000 m3</t>
  </si>
  <si>
    <t>-244432581</t>
  </si>
  <si>
    <t>4,0*1,4*(1,87-0,3)</t>
  </si>
  <si>
    <t>39,0*1,4*(1,71-0,3)</t>
  </si>
  <si>
    <t>-1276159495</t>
  </si>
  <si>
    <t>-262943235</t>
  </si>
  <si>
    <t>"balonovací" (4,5+1,9)*2*2,0*2</t>
  </si>
  <si>
    <t>"pro protlak" (2,0+2,0)*2*2,5</t>
  </si>
  <si>
    <t>"pro protlak" (2,0+2,0)*2*2,3</t>
  </si>
  <si>
    <t>-2044437174</t>
  </si>
  <si>
    <t>85,778</t>
  </si>
  <si>
    <t>53,40</t>
  </si>
  <si>
    <t>-374604732</t>
  </si>
  <si>
    <t>76,808+12,082</t>
  </si>
  <si>
    <t>-1881788084</t>
  </si>
  <si>
    <t>"výtlak" 3,14*0,165*0,165*51,0</t>
  </si>
  <si>
    <t>1231266426</t>
  </si>
  <si>
    <t>-47202640</t>
  </si>
  <si>
    <t>4,36*1,80</t>
  </si>
  <si>
    <t>572576631</t>
  </si>
  <si>
    <t>"rýhy"  18,72+85,778</t>
  </si>
  <si>
    <t>"jámy" 53,40</t>
  </si>
  <si>
    <t>"obsyp" -56,60</t>
  </si>
  <si>
    <t>"výtlak" -3,14*0,165*0,165*51,0</t>
  </si>
  <si>
    <t>Obsypání a podsyp potrubí ručně sypaninou bez prohození, uloženou do 3 m</t>
  </si>
  <si>
    <t>1385291206</t>
  </si>
  <si>
    <t>4,0*1,4*0,8</t>
  </si>
  <si>
    <t>39,0*1,4*0,8</t>
  </si>
  <si>
    <t>-3,14*0,165*0,165*51,0</t>
  </si>
  <si>
    <t>357280866</t>
  </si>
  <si>
    <t>404011107</t>
  </si>
  <si>
    <t>(69,9-27,2)*4,0</t>
  </si>
  <si>
    <t>732560920</t>
  </si>
  <si>
    <t>535210955</t>
  </si>
  <si>
    <t>-229789723</t>
  </si>
  <si>
    <t>-199376558</t>
  </si>
  <si>
    <t>860503105</t>
  </si>
  <si>
    <t>2,207+4,84</t>
  </si>
  <si>
    <t>-1225533223</t>
  </si>
  <si>
    <t>1497372453</t>
  </si>
  <si>
    <t>-522131573</t>
  </si>
  <si>
    <t>70,0-27,2</t>
  </si>
  <si>
    <t>-1733833800</t>
  </si>
  <si>
    <t>1900591965</t>
  </si>
  <si>
    <t>tr. ohyb hladký DN 300( 323,9x8,0), PN 40, R=10DN, výškový lom - 18,0°( cca 2,4m)</t>
  </si>
  <si>
    <t>-1110603195</t>
  </si>
  <si>
    <t>1881039295</t>
  </si>
  <si>
    <t>tr. ohyb hladký DN 300( 323,9x8,0), PN 40, R=10DN, L1- prostor. oblouk 45,3°/20°( cca 4,3m)</t>
  </si>
  <si>
    <t>2075505860</t>
  </si>
  <si>
    <t>tr. ohyb hladký DN 300( 323,9x8,0), PN 40, R=10DN, L2- 90°( cca 6,1m)</t>
  </si>
  <si>
    <t>-335272717</t>
  </si>
  <si>
    <t>tr. ohyb hladký DN 300( 323,9x8,0), PN 40, R=10DN, L3- 44,7°( cca 4,2m)</t>
  </si>
  <si>
    <t>1265548380</t>
  </si>
  <si>
    <t>-844752761</t>
  </si>
  <si>
    <t>386843332</t>
  </si>
  <si>
    <t>296642282</t>
  </si>
  <si>
    <t>59410350</t>
  </si>
  <si>
    <t>-1853793545</t>
  </si>
  <si>
    <t>1273618751</t>
  </si>
  <si>
    <t>izolace svarů DN 300 dle TPG 920 21 manžetou Covalence HTLP 60 - 12 ks</t>
  </si>
  <si>
    <t>-564250962</t>
  </si>
  <si>
    <t>545310327</t>
  </si>
  <si>
    <t>izolace svarů a oblouků  dle TPG 920 21 3 vrstvy - systém ERGELIT-Band 03</t>
  </si>
  <si>
    <t>-1347145636</t>
  </si>
  <si>
    <t>230R4</t>
  </si>
  <si>
    <t>Tlakové zkoušky těsnosti potrubí - zkouška DN do 350 dl. 74,0m</t>
  </si>
  <si>
    <t>727761449</t>
  </si>
  <si>
    <t>"tlaková zkouška - úsek 74,0 m</t>
  </si>
  <si>
    <t>230R5</t>
  </si>
  <si>
    <t>-1109853293</t>
  </si>
  <si>
    <t>"dl. úseku 27,2m" 1</t>
  </si>
  <si>
    <t>-1111589892</t>
  </si>
  <si>
    <t>1375315426</t>
  </si>
  <si>
    <t>493789010</t>
  </si>
  <si>
    <t>-964240962</t>
  </si>
  <si>
    <t>-939537356</t>
  </si>
  <si>
    <t>1456265653</t>
  </si>
  <si>
    <t>-1890073775</t>
  </si>
  <si>
    <t>878173659</t>
  </si>
  <si>
    <t>-1422598889</t>
  </si>
  <si>
    <t>-1335540768</t>
  </si>
  <si>
    <t>384170646</t>
  </si>
  <si>
    <t>náhrada za vpuštění plynu mezi AU300408 a AU300850 (  725m = cca 1188m3)</t>
  </si>
  <si>
    <t>1547511312</t>
  </si>
  <si>
    <t>-1886377755</t>
  </si>
  <si>
    <t>1001669678</t>
  </si>
  <si>
    <t>1758446077</t>
  </si>
  <si>
    <t>SO-06.03 - Přeložky STL plynovodu</t>
  </si>
  <si>
    <t>HZS - Hodinové zúčtovací sazby</t>
  </si>
  <si>
    <t>899722114</t>
  </si>
  <si>
    <t>Krytí potrubí z plastů výstražnou fólií z PVC šířky 40 cm</t>
  </si>
  <si>
    <t>1256036731</t>
  </si>
  <si>
    <t>https://podminky.urs.cz/item/CS_URS_2021_01/899722114</t>
  </si>
  <si>
    <t>230200102R</t>
  </si>
  <si>
    <t>Montáž ochranných trubek podélně půlených D 324 mm</t>
  </si>
  <si>
    <t>-390376814</t>
  </si>
  <si>
    <t>Poznámka k položce:_x000D_
dodávka a motnáž potrubí</t>
  </si>
  <si>
    <t>HZS</t>
  </si>
  <si>
    <t>Hodinové zúčtovací sazby</t>
  </si>
  <si>
    <t>HZS3112</t>
  </si>
  <si>
    <t>Hodinové zúčtovací sazby montáží technologických zařízení  při externích montážích montér potrubí odborný</t>
  </si>
  <si>
    <t>hod</t>
  </si>
  <si>
    <t>692174880</t>
  </si>
  <si>
    <t>https://podminky.urs.cz/item/CS_URS_2021_01/HZS3112</t>
  </si>
  <si>
    <t>SSO 07 - OBSLUŽNÁ KOMUNIKACE NA VZDUŠNÉ PATĚ HRÁZE</t>
  </si>
  <si>
    <t xml:space="preserve">SO-07.01 - SO-07.06 - Obslužná komunikace na vzdušné patě hráze </t>
  </si>
  <si>
    <t>-446623800</t>
  </si>
  <si>
    <t>Poznámka k položce:_x000D_
Poznámka k položke:_x000D_
SO.07.1 OBSLUŽNÁ KOMUNIKACE – ÚSEK č.1 1519.36.m2 x 0.3 m =455_x000D_
SO.07.2 OBSLUŽNÁ KOMUNIKACE –  ÚSEK č.2,  326.87x4m= 137m2 x 0.3=392_x000D_
Zjezd z hráze ke propustu km 0.830 hráze - 160m2 x 0.3 =	48_x000D_
Zjezd v km 0,990 hráze - ul dukelská -  126m2 x 0.3 =38_x000D_
SO.07.3 OBSLUŽNÁ KOMUNIKACE – ÚSEK č.3, 274m2x0.3	=82_x000D_
SO.07.4 OBSLUŽNÁ KOMUNIKACE – ÚSEK č.4 - 4mx652.15m)x0.3m =782_x000D_
SO.07.5 OBSLUŽNÁ KOMUNIKACE – ÚSEK č.5 - 4x353.75x0.3=425_x000D_
SO.07.6 OBSLUŽNÁ KOMUNIKACE – ÚSEK č.6 - 587.69x4x0.3=705_x000D_
Sjezd km 2,257 hráze - ul. u kříže - 116 m2 x 0.3 m=70_x000D_
"viz.SSO_07_ kubatúrový list, příl. Č.2 situace		_x000D_
"Celkem:	2997m3</t>
  </si>
  <si>
    <t>-1140537278</t>
  </si>
  <si>
    <t>Poznámka k položce:_x000D_
Poznámka k položke:_x000D_
(4.5 m2 x 25,86m) + (4.7x2.05 x 1,1 ) x 2 =116.37 + 21,12		_x000D_
"viz.SSO_07_příl.č5		_x000D_
"Celkem:	140m3</t>
  </si>
  <si>
    <t>131212501</t>
  </si>
  <si>
    <t>Hloubení nezapažených jam a zářezů s urovnáním dna do předepsaného profilu a spádu v hornině tř. 3 do 100 m3</t>
  </si>
  <si>
    <t>448479672</t>
  </si>
  <si>
    <t>https://podminky.urs.cz/item/CS_URS_2021_01/131212501</t>
  </si>
  <si>
    <t xml:space="preserve">Poznámka k souboru cen:_x000D_
1. V cenách jsou započteny i náklady na přehození výkopku na přilehlém terénu na vzdálenost do 3 m od okraje jámy nebo naložení na dopravní prostředek. </t>
  </si>
  <si>
    <t>Poznámka k položce:_x000D_
Poznámka k položke:_x000D_
( 0.6x0.6x1)x6=2,16_x000D_
"viz.SSO_07_příl. Č. 11.1 výkres závory		_x000D_
"Celkem:	2,16m3</t>
  </si>
  <si>
    <t>-763087109</t>
  </si>
  <si>
    <t>Poznámka k položce:_x000D_
Poznámka k položke:_x000D_
1500+280+(205x0.15)		_x000D_
"Celkem:		1811</t>
  </si>
  <si>
    <t>-1071842519</t>
  </si>
  <si>
    <t>-536640933</t>
  </si>
  <si>
    <t>Poznámka k položce:_x000D_
Poznámka k položke:_x000D_
SO.07.2 OBSLUŽNÁ KOMUNIKACE – ÚSEK č.2 - hutněný násyp ( kubatúrový list)=1287_x000D_
Zjezd v km 0,990 hráze - ul dukelská odečteno z výkresu=6_x000D_
SO.07.3 OBSLUŽNÁ KOMUNIKACE – ÚSEK č.3 -  (1.65m2+2.23m2)/2*25=51_x000D_
SO.07.4 OBSLUŽNÁ KOMUNIKACE – ÚSEK č.4  hutněnný násyp  2m2x51m plus rezerva=	144_x000D_
"viz.SDO_07_kubatúrový list, přil č.5		_x000D_
"Celkem:	1488m3</t>
  </si>
  <si>
    <t>1625854718</t>
  </si>
  <si>
    <t>Poznámka k položce:_x000D_
Poznámka k položke:_x000D_
Uchazeč si v ceně započte náklady na jím preferovanou skládku zemin a skládkových, nehledě na skutečnou vzdálenost skládky od místa nakládky._x000D_
_x000D_
(3000+140+2.16)-(1500+280+(205x0.15))		_x000D_
"Celkem:		1331,4</t>
  </si>
  <si>
    <t>1517116051</t>
  </si>
  <si>
    <t>86761330</t>
  </si>
  <si>
    <t>1571746163</t>
  </si>
  <si>
    <t>Poznámka k položce:_x000D_
Poznámka k položke:_x000D_
SO.07.1 OBSLUŽNÁ KOMUNIKACE – ÚSEK č.1 kubatúrový list=181_x000D_
Propustek DN 600 v km 0,344 staničení obslužné komunikace (1,2m2 x 24,4)+ (2.1m2x4.6m) =137 – 38=99_x000D_
"viz.SSO_07_ kubatúrový list, příl. Č.7		_x000D_
"Celkem:	280m3</t>
  </si>
  <si>
    <t>913160385</t>
  </si>
  <si>
    <t>Poznámka k položce:_x000D_
Poznámka k položke:_x000D_
"viz.VV_SO_07_</t>
  </si>
  <si>
    <t>393758681</t>
  </si>
  <si>
    <t>Poznámka k položce:_x000D_
Poznámka k položke:_x000D_
SO.07.1 OBSLUŽNÁ KOMUNIKACE – ÚSEK č.1 kubatúrový list	m2	1473_x000D_
"viz.SSO_07_ kubatúrový list, příl. Č.2 situace</t>
  </si>
  <si>
    <t>820066953</t>
  </si>
  <si>
    <t>464995610</t>
  </si>
  <si>
    <t>Poznámka k položce:_x000D_
Poznámka k položke:_x000D_
SO.07.1 OBSLUŽNÁ KOMUNIKACE – ÚSEK č.1  - kubatúrový list=1430_x000D_
SO.07.2 OBSLUŽNÁ KOMUNIKACE – ÚSEK č.2, 327x4m=1038_x000D_
Zjezd z hráze ke propustu km 0.830 hráze - 160 m2 odečteno z výkresu=160_x000D_
Zjezd v km 0,990 hráze - ul dukelská odečteno z výkresu=126_x000D_
SO.07.3 OBSLUŽNÁ KOMUNIKACE – ÚSEK č.3 - odečteno z výkresu=274_x000D_
SO.07.4 OBSLUŽNÁ KOMUNIKACE – ÚSEK č.4 - 4x652.15 m	=2608_x000D_
SO.07.5 OBSLUŽNÁ KOMUNIKACE – ÚSEK č.5 - 4x353.75 m	=1415_x000D_
SO.07.6 OBSLUŽNÁ KOMUNIKACE – ÚSEK č.6  - (4x519.34)+273 m2=2350_x000D_
Sjezd km 2,257 hráze - ul. u kříže odečteno z výkresu =116_x000D_
"viz.SSO_07_ kubatúrové listy, příl. Č. 2, 5, 7, 8,9, 10		_x000D_
"Celkem:	9517m2</t>
  </si>
  <si>
    <t>-324802357</t>
  </si>
  <si>
    <t>Poznámka k položce:_x000D_
Poznámka k položke:_x000D_
SO.07.2 OBSLUŽNÁ KOMUNIKACE – ÚSEK č.2  kubatúrový list	m2	2821_x000D_
Zjezd v km 0,990 hráze - ul dukelská 16x4m	m2	64_x000D_
SO.07.3 OBSLUŽNÁ KOMUNIKACE – ÚSEK č.3 - 4x25m plus rezerva	m2	113_x000D_
SO.07.4 OBSLUŽNÁ KOMUNIKACE – ÚSEK č.4 - 4x100m rezerva	m2	408_x000D_
"viz.SSO_07_ kubatúrový list, příl. Č.2 situace		_x000D_
"Celkem:		3406</t>
  </si>
  <si>
    <t>-1618030332</t>
  </si>
  <si>
    <t>Poznámka k položce:_x000D_
Poznámka k položke:_x000D_
Propustek DN 600 v km 0,344 staničení obslužné komunikace čelo propustku (2m2x4.25m)+(2.1m2x4.98m)		_x000D_
"viz.SO_07_03 příl č.7		_x000D_
"Celkem:		19</t>
  </si>
  <si>
    <t>1497711138</t>
  </si>
  <si>
    <t>Poznámka k položce:_x000D_
Poznámka k položke:_x000D_
Propustek DN 600 v km 0,344 staničení obslužné komunikace                   (2.75mx4.98m)+(2.4mx4.98)+(2.6mx4.25m)+(2.26mx4.25m)+(2mx24.4m)		_x000D_
"viz.SO_07_03 příl č.7		_x000D_
"Celkem:		100</t>
  </si>
  <si>
    <t>1375554400</t>
  </si>
  <si>
    <t>Poznámka k položce:_x000D_
Poznámka k položke:_x000D_
"viz.SO_07_03 příl č.7		_x000D_
"Celkem:		100</t>
  </si>
  <si>
    <t>-1192492007</t>
  </si>
  <si>
    <t>Poznámka k položce:_x000D_
Poznámka k položke:_x000D_
"viz.SO_07_03 příl č.12 výkresy výztuže		_x000D_
"Celkem:		1</t>
  </si>
  <si>
    <t>543750031</t>
  </si>
  <si>
    <t>1471231679</t>
  </si>
  <si>
    <t>796927512</t>
  </si>
  <si>
    <t>Poznámka k položce:_x000D_
Poznámka k položke:_x000D_
Propustek DN 600 v km 0,344 staničení obslužné komunikace (4.45m2x1.3m)+(5.2m2x1.3m)+(0.7m2x24.4m)		_x000D_
"viz.SO_07_03 příl č.7		_x000D_
"Celkem:		30</t>
  </si>
  <si>
    <t>564661111</t>
  </si>
  <si>
    <t>Podklad z kameniva hrubého drceného vel. 63-125 mm, s rozprostřením a zhutněním, po zhutnění tl. 200 mm</t>
  </si>
  <si>
    <t>960553681</t>
  </si>
  <si>
    <t>https://podminky.urs.cz/item/CS_URS_2021_01/564661111</t>
  </si>
  <si>
    <t>Poznámka k položce:_x000D_
Poznámka k položke:_x000D_
		_x000D_
Zpevnění podloží lomovým kamenem frakce 0/200 mm v tl. 20 cm 56m2		_x000D_
"viz.SO_07_06 příl č,10		_x000D_
"Celkem:		60</t>
  </si>
  <si>
    <t>-1572638085</t>
  </si>
  <si>
    <t>Poznámka k položce:_x000D_
Poznámka k položke:_x000D_
	_x000D_
SO.07.2 OBSLUŽNÁ KOMUNIKACE – ÚSEK č.2 -  326.87x3.5 m=1144_x000D_
Zjezd z hráze ke propustu km 0.830 hráze - odečteno z výkresu=96_x000D_
Zjezd v km 0,990 hráze - ul dukelská - odečteno z výkresu	=77_x000D_
SO.07.3 OBSLUŽNÁ KOMUNIKACE – ÚSEK č.3 - 4x78=312_x000D_
SO.07.4 OBSLUŽNÁ KOMUNIKACE – ÚSEK č.4 4x352.15 m	=2606_x000D_
SO.07.5 OBSLUŽNÁ KOMUNIKACE – ÚSEK č.5  - 353.75x3.5m =1238_x000D_
SO.07.6 OBSLUŽNÁ KOMUNIKACE – ÚSEK č.6  - 587.69x3.5m + obratiště 68x5m=2396_x000D_
Sjezd km 2,257 hráze - ul. u kříže - 56 m2 odečteno z výkresu =56_x000D_
"viz.SSO_07_ příl č.2, 8, 9, 10, 		_x000D_
"Celkem:	7925m2</t>
  </si>
  <si>
    <t>-2092054337</t>
  </si>
  <si>
    <t>Poznámka k položce:_x000D_
Poznámka k položke:_x000D_
Asfaltová část sjezdu v km 2.257 hráze u kříže odečteno z výkresu		_x000D_
"viz.SO_07_06 příl č,10		_x000D_
"Celkem:		60</t>
  </si>
  <si>
    <t>-1595330284</t>
  </si>
  <si>
    <t>-1528934366</t>
  </si>
  <si>
    <t>1632083049</t>
  </si>
  <si>
    <t>762886696</t>
  </si>
  <si>
    <t>2092890599</t>
  </si>
  <si>
    <t>Poznámka k položce:_x000D_
Poznámka k položke:_x000D_
"viz.SO_07_03 příl č.7		_x000D_
"Celkem:		28</t>
  </si>
  <si>
    <t>trouby pro splaškové odpadní vody železobetonové trouby hrdlové přímé s integrovaným těsněním DN600</t>
  </si>
  <si>
    <t>-41173882</t>
  </si>
  <si>
    <t>D+M Uzamykatelná závora ze svislé trubky DN150 a 3x vodorovných trubek DN50, celk. výška 2055mm a šířka max 1200mm</t>
  </si>
  <si>
    <t>-683610746</t>
  </si>
  <si>
    <t>Poznámka k položce:_x000D_
Poznámka k položke:_x000D_
Ochranná zábrana ocelová s osazením do betonové patky opatřená ochranným nátěrem		_x000D_
"viz.SSO_07_příl. Č. 11.1 výkres závory		_x000D_
"Celkem:	6ks</t>
  </si>
  <si>
    <t>Dodávka a montáž svislé dopravní značky základní velikosti do 1 m2 objímkami na sloupky nebo konzoly</t>
  </si>
  <si>
    <t>-1249205796</t>
  </si>
  <si>
    <t>Poznámka k položce:_x000D_
Poznámka k položke:_x000D_
Zjezd z hráze ke propustu km 0.830 hráze=2ks_x000D_
Zjezd v km 0,990 hráze - ul dukelská=2ks_x000D_
Sjezd km 2,257 hráze - ul. u kříže=2s_x000D_
"viz.VV_SO_07_		_x000D_
"Celkem:	6ks</t>
  </si>
  <si>
    <t>-654821447</t>
  </si>
  <si>
    <t>Poznámka k položce:_x000D_
Poznámka k položke:_x000D_
Asfaltová část sjezdu v km 2.257 hráze u kříže odečteno z výkresu		_x000D_
"viz.SO_07_06 příl č,10		_x000D_
"Celkem:		38</t>
  </si>
  <si>
    <t>1541953923</t>
  </si>
  <si>
    <t>-292601928</t>
  </si>
  <si>
    <t>Poznámka k položce:_x000D_
Poznámka k položke:_x000D_
SO.07.2 OBSLUŽNÁ KOMUNIKACE – ÚSEK č.2 - 4.25mx326.87m=1390_x000D_
Zjezd z hráze ke propustu km 0.830 hráze odečteno z výkresu=96_x000D_
Zjezd v km 0,990 hráze - ul dukelská - odečteno z výkresu	=77_x000D_
SO.07.3 OBSLUŽNÁ KOMUNIKACE – ÚSEK č.3 4.25mx71.31m=303_x000D_
SO.07.4 OBSLUŽNÁ KOMUNIKACE – ÚSEK č.4  - 4.2x652.15=2739_x000D_
SO.07.5 OBSLUŽNÁ KOMUNIKACE – ÚSEK č.5- 4.25x353.75=1485_x000D_
SO.07.6 OBSLUŽNÁ KOMUNIKACE – ÚSEK č.6 ( 4.2x519)+(68x5)=2179_x000D_
Sjezd km 2,257 hráze - ul. u kříže - odečteno z výkresu=56_x000D_
"viz.SSO_07_ příl č.2, 5, 7, 8, 9, 10, 		_x000D_
"Celkem:	8325</t>
  </si>
  <si>
    <t>698354326</t>
  </si>
  <si>
    <t>-54643889</t>
  </si>
  <si>
    <t>SSO08 - ZAVÁZÁNÍ HRÁZE DO ŽELEZNIČNÍHO NÁSPU</t>
  </si>
  <si>
    <t>SO 08.2 - Plošné zatěsněn...</t>
  </si>
  <si>
    <t>46-M - Zemní práce při extr.mont.pracích</t>
  </si>
  <si>
    <t>111103313</t>
  </si>
  <si>
    <t>Kosení travin a vodních rostlin po vegetačním období divokého porostu hustého</t>
  </si>
  <si>
    <t>ha</t>
  </si>
  <si>
    <t>-1064357076</t>
  </si>
  <si>
    <t>111251102</t>
  </si>
  <si>
    <t>Odstranění křovin a stromů s odstraněním kořenů strojně průměru kmene do 100 mm v rovině nebo ve svahu sklonu terénu do 1:5, při celkové ploše přes 100 do 500 m2</t>
  </si>
  <si>
    <t>CS ÚRS 2021 02</t>
  </si>
  <si>
    <t>1732655936</t>
  </si>
  <si>
    <t>https://podminky.urs.cz/item/CS_URS_2021_02/111251102</t>
  </si>
  <si>
    <t>Viz přílohu B</t>
  </si>
  <si>
    <t>122"mícení ZPD"</t>
  </si>
  <si>
    <t>5 "mícení mimo ZPD"</t>
  </si>
  <si>
    <t>2,0*2,0*7"ks - odstranění strumů do 100 mm v ZPD"</t>
  </si>
  <si>
    <t>2,0*2,0*7"ks - odstranění strumů do 100 mm mimo ZPD"</t>
  </si>
  <si>
    <t>112101101</t>
  </si>
  <si>
    <t>Odstranění stromů s odřezáním kmene a s odvětvením listnatých, průměru kmene přes 100 do 300 mm</t>
  </si>
  <si>
    <t>-586288277</t>
  </si>
  <si>
    <t>https://podminky.urs.cz/item/CS_URS_2021_02/112101101</t>
  </si>
  <si>
    <t>8+62 "viz přílohu B."</t>
  </si>
  <si>
    <t>112101102</t>
  </si>
  <si>
    <t>Odstranění stromů s odřezáním kmene a s odvětvením listnatých, průměru kmene přes 300 do 500 mm</t>
  </si>
  <si>
    <t>2110859025</t>
  </si>
  <si>
    <t>14 "viz přílohu B."</t>
  </si>
  <si>
    <t>112155215</t>
  </si>
  <si>
    <t>Štěpkování s naložením na dopravní prostředek a odvozem do 20 km stromků a větví solitérů, průměru kmene do 300 mm</t>
  </si>
  <si>
    <t>-101675380</t>
  </si>
  <si>
    <t>https://podminky.urs.cz/item/CS_URS_2021_02/112155215</t>
  </si>
  <si>
    <t>112155221</t>
  </si>
  <si>
    <t>Štěpkování s naložením na dopravní prostředek a odvozem do 20 km stromků a větví solitérů, průměru kmene přes 300 do 500 mm</t>
  </si>
  <si>
    <t>-1922244106</t>
  </si>
  <si>
    <t>112155315</t>
  </si>
  <si>
    <t>Štěpkování s naložením na dopravní prostředek a odvozem do 20 km keřového porostu hustého</t>
  </si>
  <si>
    <t>-1612866397</t>
  </si>
  <si>
    <t>https://podminky.urs.cz/item/CS_URS_2021_02/112155315</t>
  </si>
  <si>
    <t>112251101</t>
  </si>
  <si>
    <t>Odstranění pařezů strojně s jejich vykopáním, vytrháním nebo odstřelením průměru přes 100 do 300 mm</t>
  </si>
  <si>
    <t>2109405949</t>
  </si>
  <si>
    <t>https://podminky.urs.cz/item/CS_URS_2021_02/112251101</t>
  </si>
  <si>
    <t>112251102</t>
  </si>
  <si>
    <t>Odstranění pařezů strojně s jejich vykopáním, vytrháním nebo odstřelením průměru přes 300 do 500 mm</t>
  </si>
  <si>
    <t>-719277807</t>
  </si>
  <si>
    <t>113154123</t>
  </si>
  <si>
    <t>Frézování živičného podkladu nebo krytu s naložením na dopravní prostředek plochy do 500 m2 bez překážek v trase pruhu šířky přes 0,5 m do 1 m, tloušťky vrstvy 50 mm</t>
  </si>
  <si>
    <t>426593150</t>
  </si>
  <si>
    <t>https://podminky.urs.cz/item/CS_URS_2021_02/113154123</t>
  </si>
  <si>
    <t>Oprava cyklostezky</t>
  </si>
  <si>
    <t>0,30*628*3,0 "rozsah předpokládané opravy 30% z celkové plochy"</t>
  </si>
  <si>
    <t>114203101</t>
  </si>
  <si>
    <t>Rozebrání dlažeb nebo záhozů s naložením na dopravní prostředek dlažeb z lomového kamene nebo betonových tvárnic na sucho nebo se spárami vyplněnými pískem nebo drnem</t>
  </si>
  <si>
    <t>755095450</t>
  </si>
  <si>
    <t>https://podminky.urs.cz/item/CS_URS_2021_02/114203101</t>
  </si>
  <si>
    <t>Viz přílohu D.01_3.2.1, D.01_3.2.2 a D.01_3.2.3.x</t>
  </si>
  <si>
    <t>0,30*(1,5*302) "rozebrání stávající kamenné dlažby"</t>
  </si>
  <si>
    <t>114203103</t>
  </si>
  <si>
    <t>Rozebrání dlažeb nebo záhozů s naložením na dopravní prostředek dlažeb z lomového kamene nebo betonových tvárnic do cementové malty se spárami zalitými cementovou maltou</t>
  </si>
  <si>
    <t>724596719</t>
  </si>
  <si>
    <t>https://podminky.urs.cz/item/CS_URS_2021_02/114203103</t>
  </si>
  <si>
    <t>0,30*((15*1,1)+1,5) "rozebrání stávající kamenné dlažby do betonu"</t>
  </si>
  <si>
    <t>114203301</t>
  </si>
  <si>
    <t>Třídění lomového kamene nebo betonových tvárnic získaných při rozebrání dlažeb, záhozů, rovnanin a soustřeďovacích staveb podle druhu, velikosti nebo tvaru</t>
  </si>
  <si>
    <t>-492443961</t>
  </si>
  <si>
    <t>https://podminky.urs.cz/item/CS_URS_2021_02/114203301</t>
  </si>
  <si>
    <t>114203401</t>
  </si>
  <si>
    <t>Srovnání lomového kamene nebo betonových tvárnic do měřitelných figur s přemístěním na vzdálenost do 10 m</t>
  </si>
  <si>
    <t>178677729</t>
  </si>
  <si>
    <t>https://podminky.urs.cz/item/CS_URS_2021_02/114203401</t>
  </si>
  <si>
    <t>115101201</t>
  </si>
  <si>
    <t>Čerpání vody na dopravní výšku do 10 m s uvažovaným průměrným přítokem do 500 l/min</t>
  </si>
  <si>
    <t>1266736337</t>
  </si>
  <si>
    <t>https://podminky.urs.cz/item/CS_URS_2021_02/115101201</t>
  </si>
  <si>
    <t>8"h"*10"dní"</t>
  </si>
  <si>
    <t>115101301</t>
  </si>
  <si>
    <t>Pohotovost záložní čerpací soupravy pro dopravní výšku do 10 m s uvažovaným průměrným přítokem do 500 l/min</t>
  </si>
  <si>
    <t>den</t>
  </si>
  <si>
    <t>1204108270</t>
  </si>
  <si>
    <t>https://podminky.urs.cz/item/CS_URS_2021_02/115101301</t>
  </si>
  <si>
    <t>10"dní"</t>
  </si>
  <si>
    <t>121151123</t>
  </si>
  <si>
    <t>Sejmutí ornice strojně při souvislé ploše přes 500 m2, tl. vrstvy do 200 mm</t>
  </si>
  <si>
    <t>1947050301</t>
  </si>
  <si>
    <t>https://podminky.urs.cz/item/CS_URS_2021_02/121151123</t>
  </si>
  <si>
    <t>Viz situaci C.2_1</t>
  </si>
  <si>
    <t>Skrývka hum. vrstev tl 0.2 m</t>
  </si>
  <si>
    <t>2041,61 "viz kubaturové listy - svah"</t>
  </si>
  <si>
    <t>3669,35-2041,61 "viz kubaturové listy - rovina (celková plocha-svah)"</t>
  </si>
  <si>
    <t>18 "plocha podél koryta"</t>
  </si>
  <si>
    <t>23 "plocha u ústí kolem dlažby do betonu"</t>
  </si>
  <si>
    <t>82 "prostor mezi příkopem a mostem "</t>
  </si>
  <si>
    <t>56 "prostor mostu"</t>
  </si>
  <si>
    <t>-1164853816</t>
  </si>
  <si>
    <t>https://podminky.urs.cz/item/CS_URS_2021_02/121151125</t>
  </si>
  <si>
    <t>387+1115+577</t>
  </si>
  <si>
    <t>122251406</t>
  </si>
  <si>
    <t>Vykopávky v zemnících na suchu strojně zapažených i nezapažených v hornině třídy těžitelnosti I skupiny 3 přes 1 000 do 5 000 m3</t>
  </si>
  <si>
    <t>1619432515</t>
  </si>
  <si>
    <t>https://podminky.urs.cz/item/CS_URS_2021_02/122251406</t>
  </si>
  <si>
    <t>R01</t>
  </si>
  <si>
    <t>náklady na pořízení / nákup zeminy</t>
  </si>
  <si>
    <t>-1154266548</t>
  </si>
  <si>
    <t>124253102</t>
  </si>
  <si>
    <t>Vykopávky pro koryta vodotečí strojně v hornině třídy těžitelnosti I skupiny 3 přes 1 000 do 5 000 m3</t>
  </si>
  <si>
    <t>160682785</t>
  </si>
  <si>
    <t>https://podminky.urs.cz/item/CS_URS_2021_02/124253102</t>
  </si>
  <si>
    <t>1353,2 "viz kubaturové listy"</t>
  </si>
  <si>
    <t>(82*0,3)+(7,7*0,35)+(4,2*0,6) "prostor mezi příkopem a mostem"</t>
  </si>
  <si>
    <t>5*0,9 "výkop pod pohoz - prostor mostu"</t>
  </si>
  <si>
    <t>38*0,9+10,8*0,4 "výkop pod dlažbu - prostor mostu"</t>
  </si>
  <si>
    <t>-1384584142</t>
  </si>
  <si>
    <t>https://podminky.urs.cz/item/CS_URS_2021_02/162201411</t>
  </si>
  <si>
    <t>-670305603</t>
  </si>
  <si>
    <t>162201421</t>
  </si>
  <si>
    <t>Vodorovné přemístění větví, kmenů nebo pařezů s naložením, složením a dopravou do 1000 m pařezů kmenů, průměru přes 100 do 300 mm</t>
  </si>
  <si>
    <t>1732739106</t>
  </si>
  <si>
    <t>https://podminky.urs.cz/item/CS_URS_2021_02/162201421</t>
  </si>
  <si>
    <t>162201422</t>
  </si>
  <si>
    <t>Vodorovné přemístění větví, kmenů nebo pařezů s naložením, složením a dopravou do 1000 m pařezů kmenů, průměru přes 300 do 500 mm</t>
  </si>
  <si>
    <t>748833368</t>
  </si>
  <si>
    <t>162251102</t>
  </si>
  <si>
    <t>Vodorovné přemístění výkopku nebo sypaniny po suchu na obvyklém dopravním prostředku, bez naložení výkopku, avšak se složením bez rozhrnutí z horniny třídy těžitelnosti I skupiny 1 až 3 na vzdálenost přes 20 do 50 m</t>
  </si>
  <si>
    <t>1809307078</t>
  </si>
  <si>
    <t>https://podminky.urs.cz/item/CS_URS_2021_02/162251102</t>
  </si>
  <si>
    <t>162301951</t>
  </si>
  <si>
    <t>Vodorovné přemístění větví, kmenů nebo pařezů s naložením, složením a dopravou Příplatek k cenám za každých dalších i započatých 1000 m přes 1000 m kmenů stromů listnatých, o průměru přes 100 do 300 mm</t>
  </si>
  <si>
    <t>-737771696</t>
  </si>
  <si>
    <t>https://podminky.urs.cz/item/CS_URS_2021_02/162301951</t>
  </si>
  <si>
    <t>162301952</t>
  </si>
  <si>
    <t>Vodorovné přemístění větví, kmenů nebo pařezů s naložením, složením a dopravou Příplatek k cenám za každých dalších i započatých 1000 m přes 1000 m kmenů stromů listnatých, o průměru přes 300 do 500 mm</t>
  </si>
  <si>
    <t>1260829235</t>
  </si>
  <si>
    <t>162301971</t>
  </si>
  <si>
    <t>Vodorovné přemístění větví, kmenů nebo pařezů s naložením, složením a dopravou Příplatek k cenám za každých dalších i započatých 1000 m přes 1000 m pařezů kmenů, průměru přes 100 do 300 mm</t>
  </si>
  <si>
    <t>-632334764</t>
  </si>
  <si>
    <t>https://podminky.urs.cz/item/CS_URS_2021_02/162301971</t>
  </si>
  <si>
    <t>162301972</t>
  </si>
  <si>
    <t>Vodorovné přemístění větví, kmenů nebo pařezů s naložením, složením a dopravou Příplatek k cenám za každých dalších i započatých 1000 m přes 1000 m pařezů kmenů, průměru přes 300 do 500 mm</t>
  </si>
  <si>
    <t>1169392210</t>
  </si>
  <si>
    <t>-1878581577</t>
  </si>
  <si>
    <t>https://podminky.urs.cz/item/CS_URS_2021_02/162751117</t>
  </si>
  <si>
    <t>1961796892</t>
  </si>
  <si>
    <t>https://podminky.urs.cz/item/CS_URS_2021_02/162751119</t>
  </si>
  <si>
    <t>66417588</t>
  </si>
  <si>
    <t>https://podminky.urs.cz/item/CS_URS_2021_02/167151111</t>
  </si>
  <si>
    <t>1851098811</t>
  </si>
  <si>
    <t>https://podminky.urs.cz/item/CS_URS_2021_02/171201231</t>
  </si>
  <si>
    <t>146941151</t>
  </si>
  <si>
    <t>https://podminky.urs.cz/item/CS_URS_2021_02/171251201</t>
  </si>
  <si>
    <t>172153103</t>
  </si>
  <si>
    <t>Zřízení těsnícího jádra nebo těsnící vrstvy zemních a kamenitých hrází přehradních a jiných vodních nádrží z horniny třídy těžitelnosti I a II, skupiny 1 až 4 se zhutněním do 100 % PS - koef. C vodorovné šířky vrstvy přes 3 m</t>
  </si>
  <si>
    <t>-1123072473</t>
  </si>
  <si>
    <t>https://podminky.urs.cz/item/CS_URS_2021_02/172153103</t>
  </si>
  <si>
    <t>Těsnící vrstva z jílovité zeminy</t>
  </si>
  <si>
    <t>1183,85 "viz kubaturové listy"</t>
  </si>
  <si>
    <t>(1,75+3,75)*0,3 "plochy vedle dlažby do betonu"</t>
  </si>
  <si>
    <t>41*0,6+12*0,1 "prostor mostu"</t>
  </si>
  <si>
    <t>174251201</t>
  </si>
  <si>
    <t>Zásyp jam po pařezech strojně výkopkem z horniny získané při dobývání pařezů s hrubým urovnáním povrchu zasypávky průměru pařezu přes 100 do 300 mm</t>
  </si>
  <si>
    <t>1412280111</t>
  </si>
  <si>
    <t>https://podminky.urs.cz/item/CS_URS_2021_02/174251201</t>
  </si>
  <si>
    <t>174251202</t>
  </si>
  <si>
    <t>Zásyp jam po pařezech strojně výkopkem z horniny získané při dobývání pařezů s hrubým urovnáním povrchu zasypávky průměru pařezu přes 300 do 500 mm</t>
  </si>
  <si>
    <t>-952729875</t>
  </si>
  <si>
    <t>17-R07</t>
  </si>
  <si>
    <t>Poplatek za uložení rozdrcené dřevní hmoty na řízenou skládku</t>
  </si>
  <si>
    <t>1869498974</t>
  </si>
  <si>
    <t>17-R08</t>
  </si>
  <si>
    <t>Poplatek za uložení pařezů do pům. 300 mm na řízenou skládku</t>
  </si>
  <si>
    <t>-463678961</t>
  </si>
  <si>
    <t>17-R09</t>
  </si>
  <si>
    <t>Poplatek za uložení pařezů do pům. 500 mm na řízenou skládku</t>
  </si>
  <si>
    <t>2143052160</t>
  </si>
  <si>
    <t>Rozprostření a urovnání ornice v rovině nebo ve svahu sklonu do 1:5 strojně při souvislé ploše přes 500 m2, tl. vrstvy do 200 mm</t>
  </si>
  <si>
    <t>944061000</t>
  </si>
  <si>
    <t>181351115</t>
  </si>
  <si>
    <t>Rozprostření a urovnání ornice v rovině nebo ve svahu sklonu do 1:5 strojně při souvislé ploše přes 500 m2, tl. vrstvy přes 250 do 300 mm</t>
  </si>
  <si>
    <t>1114750689</t>
  </si>
  <si>
    <t>https://podminky.urs.cz/item/CS_URS_2021_02/181351115</t>
  </si>
  <si>
    <t>65645221</t>
  </si>
  <si>
    <t>https://podminky.urs.cz/item/CS_URS_2021_02/181411121</t>
  </si>
  <si>
    <t>00572472</t>
  </si>
  <si>
    <t>osivo směs travní krajinná-rovinná</t>
  </si>
  <si>
    <t>2114795020</t>
  </si>
  <si>
    <t>Založení trávníku na půdě předem připravené plochy přes 1000 m2 výsevem včetně utažení lučního na svahu přes 1:2 do 1:1</t>
  </si>
  <si>
    <t>-1265283984</t>
  </si>
  <si>
    <t>https://podminky.urs.cz/item/CS_URS_2021_02/181451123</t>
  </si>
  <si>
    <t>-502791054</t>
  </si>
  <si>
    <t>Úprava pláně vyrovnáním výškových rozdílů strojně v hornině třídy těžitelnosti I, skupiny 1 až 3 bez zhutnění</t>
  </si>
  <si>
    <t>-818798634</t>
  </si>
  <si>
    <t>https://podminky.urs.cz/item/CS_URS_2021_02/181951111</t>
  </si>
  <si>
    <t>Svahování trvalých svahů do projektovaných profilů strojně s potřebným přemístěním výkopku při svahování v zářezech v hornině třídy těžitelnosti I, skupiny 1 až 3</t>
  </si>
  <si>
    <t>-1821691232</t>
  </si>
  <si>
    <t>https://podminky.urs.cz/item/CS_URS_2021_02/182151111</t>
  </si>
  <si>
    <t>182351133</t>
  </si>
  <si>
    <t>Rozprostření a urovnání ornice ve svahu sklonu přes 1:5 strojně při souvislé ploše přes 500 m2, tl. vrstvy do 200 mm</t>
  </si>
  <si>
    <t>-235449179</t>
  </si>
  <si>
    <t>https://podminky.urs.cz/item/CS_URS_2021_02/182351133</t>
  </si>
  <si>
    <t>ohumusování + osetí tl. 0.2</t>
  </si>
  <si>
    <t>1602,11 "viz kubaturové listy"</t>
  </si>
  <si>
    <t>184818244</t>
  </si>
  <si>
    <t>Ochrana kmene bedněním před poškozením stavebním provozem zřízení včetně odstranění výšky bednění přes 2 do 3 m průměru kmene přes 700 do 900 mm</t>
  </si>
  <si>
    <t>1402966188</t>
  </si>
  <si>
    <t>"ochrana stromů v blízkosti stavby " 2</t>
  </si>
  <si>
    <t>185803106</t>
  </si>
  <si>
    <t>Shrabání pokoseného porostu a organických naplavenin s odvozem do 20 km divokého porostu</t>
  </si>
  <si>
    <t>816794243</t>
  </si>
  <si>
    <t>185804312</t>
  </si>
  <si>
    <t>Zalití rostlin vodou plochy záhonů jednotlivě přes 20 m2</t>
  </si>
  <si>
    <t>1641627350</t>
  </si>
  <si>
    <t>https://podminky.urs.cz/item/CS_URS_2021_02/185804312</t>
  </si>
  <si>
    <t>Dovoz vody pro zálivku rostlin na vzdálenost do 1000 m</t>
  </si>
  <si>
    <t>482531512</t>
  </si>
  <si>
    <t>https://podminky.urs.cz/item/CS_URS_2021_02/185851121</t>
  </si>
  <si>
    <t>Dovoz vody pro zálivku rostlin Příplatek k ceně za každých dalších i započatých 1000 m</t>
  </si>
  <si>
    <t>-479562314</t>
  </si>
  <si>
    <t>https://podminky.urs.cz/item/CS_URS_2021_02/185851129</t>
  </si>
  <si>
    <t>185-R03</t>
  </si>
  <si>
    <t>Poplatek za uložení shrabaného pokoseného materiálu na skládku</t>
  </si>
  <si>
    <t>-314337390</t>
  </si>
  <si>
    <t>451317113</t>
  </si>
  <si>
    <t>Podklad pod dlažbu z betonu prostého pro prostředí s mrazovými cykly tř. C 25/30 tl. přes 150 do 200 mm</t>
  </si>
  <si>
    <t>-1236402022</t>
  </si>
  <si>
    <t>https://podminky.urs.cz/item/CS_URS_2021_02/451317113</t>
  </si>
  <si>
    <t>451561111</t>
  </si>
  <si>
    <t>Lože pod dlažby z kameniva drceného drobného, tl. vrstvy do 100 mm</t>
  </si>
  <si>
    <t>391773706</t>
  </si>
  <si>
    <t>https://podminky.urs.cz/item/CS_URS_2021_02/451561111</t>
  </si>
  <si>
    <t>Poznámka k položce:_x000D_
Poznámka k položce: frakce 16/32</t>
  </si>
  <si>
    <t>457532112</t>
  </si>
  <si>
    <t>Filtrační vrstvy jakékoliv tloušťky a sklonu z hrubého drceného kameniva se zhutněním do 10 pojezdů/m3, frakce od 16-63 do 32-63 mm</t>
  </si>
  <si>
    <t>229884254</t>
  </si>
  <si>
    <t>https://podminky.urs.cz/item/CS_URS_2021_02/457532112</t>
  </si>
  <si>
    <t>0,20*7 "podsyp tl. 200 mm pod pohoz"</t>
  </si>
  <si>
    <t>Pohoz dna nebo svahů jakékoliv tloušťky z lomového kamene neupraveného tříděného z terénu</t>
  </si>
  <si>
    <t>409206272</t>
  </si>
  <si>
    <t>https://podminky.urs.cz/item/CS_URS_2021_02/464511111</t>
  </si>
  <si>
    <t>kamenný pohoz fr. 125-250, tl. 0.3 m</t>
  </si>
  <si>
    <t>0,30*7</t>
  </si>
  <si>
    <t>1884664921</t>
  </si>
  <si>
    <t>https://podminky.urs.cz/item/CS_URS_2021_02/465513327</t>
  </si>
  <si>
    <t>50 "dlažba v prostoru mostu"</t>
  </si>
  <si>
    <t>18 "nová dlažba - náhrada za stávající"</t>
  </si>
  <si>
    <t>46551-R09</t>
  </si>
  <si>
    <t>Dlažba z lomového kamene lomařsky upraveného na sucho se zalitím spár cementovou maltou, tl. kamene 300 mm</t>
  </si>
  <si>
    <t>1819494671</t>
  </si>
  <si>
    <t>Poznámka k položce:_x000D_
Poznámka k položce: Použije se původní rozebraný kámen.</t>
  </si>
  <si>
    <t>573231108</t>
  </si>
  <si>
    <t>Postřik spojovací PS bez posypu kamenivem ze silniční emulze, v množství 0,50 kg/m2</t>
  </si>
  <si>
    <t>2080887145</t>
  </si>
  <si>
    <t>https://podminky.urs.cz/item/CS_URS_2021_02/573231108</t>
  </si>
  <si>
    <t>Asfaltový beton vrstva obrusná ACO 11 (ABS) s rozprostřením a se zhutněním z nemodifikovaného asfaltu v pruhu šířky do 3 m tř. I, po zhutnění tl. 50 mm</t>
  </si>
  <si>
    <t>-1074665071</t>
  </si>
  <si>
    <t>https://podminky.urs.cz/item/CS_URS_2021_02/577144111</t>
  </si>
  <si>
    <t>938122211R</t>
  </si>
  <si>
    <t>Hubení porostů na mostech herbicidy postřikovačem</t>
  </si>
  <si>
    <t>-397806692</t>
  </si>
  <si>
    <t>25234001</t>
  </si>
  <si>
    <t>herbicid totální systémový neselektivní</t>
  </si>
  <si>
    <t>litr</t>
  </si>
  <si>
    <t>-257967474</t>
  </si>
  <si>
    <t>960111221R</t>
  </si>
  <si>
    <t>Bourání konstrukcí vodních staveb s naložením vybouraných hmot a suti na dopravní prostředek nebo s odklizením na hromady do vzdálenosti 20 m z dílců prefabrikovaných betonových a železobetonových</t>
  </si>
  <si>
    <t>1972979231</t>
  </si>
  <si>
    <t>https://podminky.urs.cz/item/CS_URS_2021_02/960111221R</t>
  </si>
  <si>
    <t>997221551</t>
  </si>
  <si>
    <t>Vodorovná doprava suti bez naložení, ale se složením a s hrubým urovnáním ze sypkých materiálů, na vzdálenost do 1 km</t>
  </si>
  <si>
    <t>2087902327</t>
  </si>
  <si>
    <t>https://podminky.urs.cz/item/CS_URS_2021_02/997221551</t>
  </si>
  <si>
    <t>997221559</t>
  </si>
  <si>
    <t>Vodorovná doprava suti bez naložení, ale se složením a s hrubým urovnáním Příplatek k ceně za každý další i započatý 1 km přes 1 km</t>
  </si>
  <si>
    <t>453173323</t>
  </si>
  <si>
    <t>https://podminky.urs.cz/item/CS_URS_2021_02/997221559</t>
  </si>
  <si>
    <t>997221861</t>
  </si>
  <si>
    <t>Poplatek za uložení stavebního odpadu na recyklační skládce (skládkovné) z prostého betonu zatříděného do Katalogu odpadů pod kódem 17 01 01</t>
  </si>
  <si>
    <t>-2037680553</t>
  </si>
  <si>
    <t>https://podminky.urs.cz/item/CS_URS_2021_02/997221861</t>
  </si>
  <si>
    <t>-512044975</t>
  </si>
  <si>
    <t>https://podminky.urs.cz/item/CS_URS_2021_02/997221873</t>
  </si>
  <si>
    <t>1352283265</t>
  </si>
  <si>
    <t>https://podminky.urs.cz/item/CS_URS_2021_02/997221875</t>
  </si>
  <si>
    <t>997321511</t>
  </si>
  <si>
    <t>Vodorovná doprava suti a vybouraných hmot bez naložení, s vyložením a hrubým urovnáním po suchu, na vzdálenost do 1 km</t>
  </si>
  <si>
    <t>623128050</t>
  </si>
  <si>
    <t>https://podminky.urs.cz/item/CS_URS_2021_02/997321511</t>
  </si>
  <si>
    <t>997321519</t>
  </si>
  <si>
    <t>Vodorovná doprava suti a vybouraných hmot bez naložení, s vyložením a hrubým urovnáním po suchu, na vzdálenost Příplatek k cenám za každý další i započatý 1 km přes 1 km</t>
  </si>
  <si>
    <t>152578935</t>
  </si>
  <si>
    <t>https://podminky.urs.cz/item/CS_URS_2021_02/997321519</t>
  </si>
  <si>
    <t>997321611</t>
  </si>
  <si>
    <t>Vodorovná doprava suti a vybouraných hmot bez naložení, s vyložením a hrubým urovnáním nakládání nebo překládání na dopravní prostředek při vodorovné dopravě suti a vybouraných hmot</t>
  </si>
  <si>
    <t>-2093621435</t>
  </si>
  <si>
    <t>https://podminky.urs.cz/item/CS_URS_2021_02/997321611</t>
  </si>
  <si>
    <t>-480962844</t>
  </si>
  <si>
    <t>https://podminky.urs.cz/item/CS_URS_2021_02/998332011</t>
  </si>
  <si>
    <t>46-M</t>
  </si>
  <si>
    <t>Zemní práce při extr.mont.pracích</t>
  </si>
  <si>
    <t>460161242</t>
  </si>
  <si>
    <t>Hloubení zapažených i nezapažených kabelových rýh ručně včetně urovnání dna s přemístěním výkopku do vzdálenosti 3 m od okraje jámy nebo s naložením na dopravní prostředek šířky 50 cm hloubky 50 cm v hornině třídy těžitelnosti I skupiny 3</t>
  </si>
  <si>
    <t>16904080</t>
  </si>
  <si>
    <t>https://podminky.urs.cz/item/CS_URS_2021_02/460161242</t>
  </si>
  <si>
    <t>Viz přílohu D.01_3.2.1</t>
  </si>
  <si>
    <t>325 "výkop pro odstranění kabelů"</t>
  </si>
  <si>
    <t>460431252</t>
  </si>
  <si>
    <t>Zásyp kabelových rýh ručně s přemístění sypaniny ze vzdálenosti do 10 m, s uložením výkopku ve vrstvách včetně zhutnění a úpravy povrchu šířky 50 cm hloubky 50 cm z horniny třídy těžitelnosti I skupiny 3</t>
  </si>
  <si>
    <t>-1280158920</t>
  </si>
  <si>
    <t>https://podminky.urs.cz/item/CS_URS_2021_02/460431252</t>
  </si>
  <si>
    <t>325 "zásyp po odstranění kabelů"</t>
  </si>
  <si>
    <t>460-R02</t>
  </si>
  <si>
    <t>Odstranění stávajících kabelů z výkopu, vč. odklizení a likvidace</t>
  </si>
  <si>
    <t>439452127</t>
  </si>
  <si>
    <t>325 "odstranění kabelů"</t>
  </si>
  <si>
    <t>SO 08.3 - Přitížení paty ...</t>
  </si>
  <si>
    <t>OST - Ostatní</t>
  </si>
  <si>
    <t>-310544490</t>
  </si>
  <si>
    <t>https://podminky.urs.cz/item/CS_URS_2021_02/111103313</t>
  </si>
  <si>
    <t>Spálení proutí, klestu z prořezávek a odstraněných křovin pro jakoukoliv dřevinu</t>
  </si>
  <si>
    <t>-964185788</t>
  </si>
  <si>
    <t>https://podminky.urs.cz/item/CS_URS_2021_02/111209111</t>
  </si>
  <si>
    <t>963966861</t>
  </si>
  <si>
    <t>135 "mýcení keřových porostů - viz přílohu B."</t>
  </si>
  <si>
    <t>-1202019683</t>
  </si>
  <si>
    <t>21 "viz přílohu B."</t>
  </si>
  <si>
    <t>-84888749</t>
  </si>
  <si>
    <t>2 "viz přílohu B."</t>
  </si>
  <si>
    <t>653765558</t>
  </si>
  <si>
    <t>-579774533</t>
  </si>
  <si>
    <t>-1659468961</t>
  </si>
  <si>
    <t>2034093619</t>
  </si>
  <si>
    <t>-487148123</t>
  </si>
  <si>
    <t>113106242</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</si>
  <si>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</si>
  <si>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1625277887</t>
  </si>
  <si>
    <t>https://podminky.urs.cz/item/CS_URS_2021_02/113106242</t>
  </si>
  <si>
    <t>113107222</t>
  </si>
  <si>
    <t>Odstranění podkladů nebo krytů strojně plochy jednotlivě přes 200 m2 s přemístěním hmot na skládku na vzdálenost do 20 m nebo s naložením na dopravní prostředek z kameniva hrubého drceného, o tl. vrstvy přes 100 do 200 mm</t>
  </si>
  <si>
    <t>-1122274392</t>
  </si>
  <si>
    <t>https://podminky.urs.cz/item/CS_URS_2021_02/113107222</t>
  </si>
  <si>
    <t>113311121</t>
  </si>
  <si>
    <t>Odstranění geosyntetik s uložením na vzdálenost do 20 m nebo naložením na dopravní prostředek geotextilie</t>
  </si>
  <si>
    <t>1149934112</t>
  </si>
  <si>
    <t>https://podminky.urs.cz/item/CS_URS_2021_02/113311121</t>
  </si>
  <si>
    <t>121112003</t>
  </si>
  <si>
    <t>Sejmutí ornice ručně při souvislé ploše, tl. vrstvy do 200 mm</t>
  </si>
  <si>
    <t>2080426778</t>
  </si>
  <si>
    <t>Viz přílohu D.01_3.3.1, D.01_3.3.2 a D.01_3.3.3</t>
  </si>
  <si>
    <t>"skrývka hum vrstev tl. 0.05 (svah náspu) - mimo ZPF" 992,24 "viz kubaturový list"</t>
  </si>
  <si>
    <t>-625281786</t>
  </si>
  <si>
    <t>Viz přílohu C.2_2</t>
  </si>
  <si>
    <t>"skrývka hum. vrstev mimo stavbu tl. 0.2 m(příjezd) rovina - dočasný zábor" 1333+1010+69+86+97+27</t>
  </si>
  <si>
    <t>"skrývka kult vrstev (tl. 0.2 m) rovina - dočasný zábor" 526</t>
  </si>
  <si>
    <t>"sejmutí hum. vrstev 0.1 m(rovina pod náspem)" 165 "viz kubaturový list"</t>
  </si>
  <si>
    <t>"sejmutí hum. vrstev 0.1 m(rovina pod náspem) mimo plochy ZPF" 731,37 "viz kubaturový list"</t>
  </si>
  <si>
    <t>122211101</t>
  </si>
  <si>
    <t>Odkopávky a prokopávky ručně zapažené i nezapažené v hornině třídy těžitelnosti I skupiny 3</t>
  </si>
  <si>
    <t>-1320622008</t>
  </si>
  <si>
    <t>132212221</t>
  </si>
  <si>
    <t>Hloubení zapažených rýh šířky přes 800 do 2 000 mm ručně s urovnáním dna do předepsaného profilu a spádu v hornině třídy těžitelnosti I skupiny 3 soudržných</t>
  </si>
  <si>
    <t>1701953525</t>
  </si>
  <si>
    <t>99,10 "ručně - viz kubaturové listy"</t>
  </si>
  <si>
    <t>132251255</t>
  </si>
  <si>
    <t>Hloubení nezapažených rýh šířky přes 800 do 2 000 mm strojně s urovnáním dna do předepsaného profilu a spádu v hornině třídy těžitelnosti I skupiny 3 přes 500 do 1 000 m3</t>
  </si>
  <si>
    <t>1270813836</t>
  </si>
  <si>
    <t>https://podminky.urs.cz/item/CS_URS_2021_02/132251255</t>
  </si>
  <si>
    <t>442250078</t>
  </si>
  <si>
    <t>395126501</t>
  </si>
  <si>
    <t>241183266</t>
  </si>
  <si>
    <t>94205185</t>
  </si>
  <si>
    <t>1795539043</t>
  </si>
  <si>
    <t>2007506139</t>
  </si>
  <si>
    <t>-1386788354</t>
  </si>
  <si>
    <t>-777791650</t>
  </si>
  <si>
    <t>1429842795</t>
  </si>
  <si>
    <t>1781954825</t>
  </si>
  <si>
    <t>-738129620</t>
  </si>
  <si>
    <t>151196523</t>
  </si>
  <si>
    <t>-1294246804</t>
  </si>
  <si>
    <t>155677003</t>
  </si>
  <si>
    <t>-853932732</t>
  </si>
  <si>
    <t>-1857125175</t>
  </si>
  <si>
    <t>1443391016</t>
  </si>
  <si>
    <t>https://podminky.urs.cz/item/CS_URS_2021_02/181351113</t>
  </si>
  <si>
    <t>Založení trávníku na půdě předem připravené plochy přes 1000 m2 výsevem včetně utažení lučního v rovině nebo na svahu do 1:5</t>
  </si>
  <si>
    <t>-850040382</t>
  </si>
  <si>
    <t>https://podminky.urs.cz/item/CS_URS_2021_02/181451121</t>
  </si>
  <si>
    <t>609243289</t>
  </si>
  <si>
    <t>-125811594</t>
  </si>
  <si>
    <t>1646836644</t>
  </si>
  <si>
    <t>"svahování patky (1:2)" 962,39  "viz kubaturový list"</t>
  </si>
  <si>
    <t>Chemické odplevelení půdy před založením kultury, trávníku nebo zpevněných ploch o výměře jednotlivě přes 20 m2 na svahu přes 1:2 do 1:1 postřikem na široko</t>
  </si>
  <si>
    <t>-912048146</t>
  </si>
  <si>
    <t>https://podminky.urs.cz/item/CS_URS_2021_02/184802311</t>
  </si>
  <si>
    <t>Viz D.01_1</t>
  </si>
  <si>
    <t>75 "m2 - plocha likvidované křídlatky"</t>
  </si>
  <si>
    <t>2*odstr_kridlatky "2x opakování postřiku"</t>
  </si>
  <si>
    <t>1218094554</t>
  </si>
  <si>
    <t>082113210</t>
  </si>
  <si>
    <t>voda pitná pro ostatní odběratele</t>
  </si>
  <si>
    <t>-1324807668</t>
  </si>
  <si>
    <t>184818232</t>
  </si>
  <si>
    <t>Ochrana kmene bedněním před poškozením stavebním provozem zřízení včetně odstranění výšky bednění do 2 m průměru kmene přes 300 do 500 mm</t>
  </si>
  <si>
    <t>1663938477</t>
  </si>
  <si>
    <t>https://podminky.urs.cz/item/CS_URS_2021_02/184818232</t>
  </si>
  <si>
    <t>125670591</t>
  </si>
  <si>
    <t>486704166</t>
  </si>
  <si>
    <t>1019549102</t>
  </si>
  <si>
    <t>-2000033496</t>
  </si>
  <si>
    <t>1136,08 "přísyp paty - kam. hrub. drc. 32-63 mm - viz kubaturové listy"</t>
  </si>
  <si>
    <t>457572111</t>
  </si>
  <si>
    <t>Filtrační vrstvy jakékoliv tloušťky a sklonu ze štěrkopísků se zhutněním do 10 pojezdů/m3, frakce od 0-8 do 0-32 mm</t>
  </si>
  <si>
    <t>751459910</t>
  </si>
  <si>
    <t>https://podminky.urs.cz/item/CS_URS_2021_02/457572111</t>
  </si>
  <si>
    <t>502,84 "přísyp paty - štěrkopísek0-32mm - viz kubaturové listy"</t>
  </si>
  <si>
    <t>564261111</t>
  </si>
  <si>
    <t>Podklad nebo podsyp ze štěrkopísku ŠP s rozprostřením, vlhčením a zhutněním, po zhutnění tl. 200 mm</t>
  </si>
  <si>
    <t>-363752956</t>
  </si>
  <si>
    <t>https://podminky.urs.cz/item/CS_URS_2021_02/564261111</t>
  </si>
  <si>
    <t>Viz přílohu D.01_3.3.1</t>
  </si>
  <si>
    <t>205*3,50 "rozšířený podsyp"</t>
  </si>
  <si>
    <t>63 "podsyp u ochrany přípojky od rozvaděče k bunkru"</t>
  </si>
  <si>
    <t>584121112</t>
  </si>
  <si>
    <t>Osazení silničních dílců ze železového betonu s podkladem z kameniva těženého do tl. 40 mm jakéhokoliv druhu a velikosti, na plochu jednotlivě přes 200 m2</t>
  </si>
  <si>
    <t>89034778</t>
  </si>
  <si>
    <t>https://podminky.urs.cz/item/CS_URS_2021_02/584121112</t>
  </si>
  <si>
    <t>ochrana propojky k bunkru - ŽB panely</t>
  </si>
  <si>
    <t>348+156+114</t>
  </si>
  <si>
    <t>ochrana přípojky od rozvaděče k bunkru</t>
  </si>
  <si>
    <t>59381009R</t>
  </si>
  <si>
    <t>panel silniční 3,00x1,00x0,15m - dočasné použití Uvedené množství je celkové - nekrácené obratovostí. Obratovost panelů je třeba započítat do nabídkové ceny. Panely zůstávají majetkem zhotovitele.</t>
  </si>
  <si>
    <t>1625286894</t>
  </si>
  <si>
    <t>919726122</t>
  </si>
  <si>
    <t>Geotextilie netkaná pro ochranu, separaci nebo filtraci měrná hmotnost přes 200 do 300 g/m2</t>
  </si>
  <si>
    <t>-594781739</t>
  </si>
  <si>
    <t>https://podminky.urs.cz/item/CS_URS_2021_02/919726122</t>
  </si>
  <si>
    <t>997013813</t>
  </si>
  <si>
    <t>Poplatek za uložení stavebního odpadu na skládce (skládkovné) z plastických hmot zatříděného do Katalogu odpadů pod kódem 17 02 03</t>
  </si>
  <si>
    <t>731360407</t>
  </si>
  <si>
    <t>https://podminky.urs.cz/item/CS_URS_2021_02/997013813</t>
  </si>
  <si>
    <t>359125200</t>
  </si>
  <si>
    <t>-718751569</t>
  </si>
  <si>
    <t>-249336833</t>
  </si>
  <si>
    <t>1564244569</t>
  </si>
  <si>
    <t>213311113</t>
  </si>
  <si>
    <t>Polštáře zhutněné pod základy z kameniva hrubého drceného, frakce 16 - 63 mm</t>
  </si>
  <si>
    <t>-2106078788</t>
  </si>
  <si>
    <t>75*0,32 "ochrana sejmuté půdy ZPF pod panely podél propojky"</t>
  </si>
  <si>
    <t>5 "dosypy- na přejezdy panelů na sejmutý terén"</t>
  </si>
  <si>
    <t>OST</t>
  </si>
  <si>
    <t>Ostatní</t>
  </si>
  <si>
    <t>ost_01</t>
  </si>
  <si>
    <t>Ověření polohy přípojky NN podél propojky k bunkru na délce 200 m - vytrasování + 3 kopané sondy</t>
  </si>
  <si>
    <t>kpl.</t>
  </si>
  <si>
    <t>262144</t>
  </si>
  <si>
    <t>-182805652</t>
  </si>
  <si>
    <t>SO 08.4 - Úprava křížení ...</t>
  </si>
  <si>
    <t>-992021753</t>
  </si>
  <si>
    <t>1 "viz přílohu B."</t>
  </si>
  <si>
    <t>1399257516</t>
  </si>
  <si>
    <t>-67348143</t>
  </si>
  <si>
    <t>-890764144</t>
  </si>
  <si>
    <t>-294280239</t>
  </si>
  <si>
    <t>853752882</t>
  </si>
  <si>
    <t>113106292</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</si>
  <si>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</si>
  <si>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-2127317758</t>
  </si>
  <si>
    <t>https://podminky.urs.cz/item/CS_URS_2021_02/113106292</t>
  </si>
  <si>
    <t>113107151</t>
  </si>
  <si>
    <t>Odstranění podkladů nebo krytů strojně plochy jednotlivě přes 50 m2 do 200 m2 s přemístěním hmot na skládku na vzdálenost do 20 m nebo s naložením na dopravní prostředek z kameniva těženého, o tl. vrstvy do 100 mm</t>
  </si>
  <si>
    <t>448531114</t>
  </si>
  <si>
    <t>https://podminky.urs.cz/item/CS_URS_2021_02/113107151</t>
  </si>
  <si>
    <t>113107153</t>
  </si>
  <si>
    <t>Odstranění podkladů nebo krytů strojně plochy jednotlivě přes 50 m2 do 200 m2 s přemístěním hmot na skládku na vzdálenost do 20 m nebo s naložením na dopravní prostředek z kameniva těženého, o tl. vrstvy přes 200 do 300 mm</t>
  </si>
  <si>
    <t>-188893590</t>
  </si>
  <si>
    <t>1525472049</t>
  </si>
  <si>
    <t>-1399949619</t>
  </si>
  <si>
    <t>-1709717283</t>
  </si>
  <si>
    <t>121112005</t>
  </si>
  <si>
    <t>Sejmutí ornice ručně při souvislé ploše, tl. vrstvy přes 250 do 300 mm</t>
  </si>
  <si>
    <t>-880991688</t>
  </si>
  <si>
    <t>Viz situaci C.2_2</t>
  </si>
  <si>
    <t>20 "m2"*1,13 "svah - příjezd"</t>
  </si>
  <si>
    <t>121151113</t>
  </si>
  <si>
    <t>Sejmutí ornice strojně při souvislé ploše přes 100 do 500 m2, tl. vrstvy do 200 mm</t>
  </si>
  <si>
    <t>-510032965</t>
  </si>
  <si>
    <t>https://podminky.urs.cz/item/CS_URS_2021_02/121151113</t>
  </si>
  <si>
    <t>"skrývka kult. vrstev půdy (jen stavba) tl. 0.2 m rovina" 50+16</t>
  </si>
  <si>
    <t>"skrývka kult. vrstev půdy (jen stavba) tl. 0.2 m svah" 32*1,15</t>
  </si>
  <si>
    <t>"skrývka hum. vrstev (jen stavba) tl. 0.2 m rovina" 25</t>
  </si>
  <si>
    <t>"skrývka hum. vrstev (jen stavba) tl. 0.2 m svah" 9*1,15+19*1,15</t>
  </si>
  <si>
    <t>-1671787336</t>
  </si>
  <si>
    <t>122251403</t>
  </si>
  <si>
    <t>Vykopávky v zemnících na suchu strojně zapažených i nezapažených v hornině třídy těžitelnosti I skupiny 3 přes 50 do 100 m3</t>
  </si>
  <si>
    <t>582153540</t>
  </si>
  <si>
    <t>https://podminky.urs.cz/item/CS_URS_2021_02/122251403</t>
  </si>
  <si>
    <t>-1857962534</t>
  </si>
  <si>
    <t>131213131</t>
  </si>
  <si>
    <t>Hloubení jam a zářezů při překopech inženýrských sítí ručně zapažených i nezapažených s urovnáním dna do předepsaného profilu a spádu objemu do 10 m3 v hornině třídy těžitelnosti I skupiny 3 soudržných</t>
  </si>
  <si>
    <t>1534357810</t>
  </si>
  <si>
    <t>"ruční odkop kolem šachty a potrubí" 3</t>
  </si>
  <si>
    <t>"v blízkosti náspu a potrubí ruční odkop"</t>
  </si>
  <si>
    <t>(6,1*3,3)+(3,2*3,9)+(4,3*0,6)+(3,8*1,7)+(3,8*1,2)+(51*0,2)</t>
  </si>
  <si>
    <t>-581957718</t>
  </si>
  <si>
    <t>https://podminky.urs.cz/item/CS_URS_2021_02/131251104</t>
  </si>
  <si>
    <t>-1935955907</t>
  </si>
  <si>
    <t>-1366424518</t>
  </si>
  <si>
    <t>1618285491</t>
  </si>
  <si>
    <t>-947692375</t>
  </si>
  <si>
    <t>472164368</t>
  </si>
  <si>
    <t>950052615</t>
  </si>
  <si>
    <t>1919483736</t>
  </si>
  <si>
    <t>-329285316</t>
  </si>
  <si>
    <t>1247912918</t>
  </si>
  <si>
    <t>689674082</t>
  </si>
  <si>
    <t>-1846027742</t>
  </si>
  <si>
    <t>167151101</t>
  </si>
  <si>
    <t>Nakládání, skládání a překládání neulehlého výkopku nebo sypaniny strojně nakládání, množství do 100 m3, z horniny třídy těžitelnosti I, skupiny 1 až 3</t>
  </si>
  <si>
    <t>524425021</t>
  </si>
  <si>
    <t>https://podminky.urs.cz/item/CS_URS_2021_02/167151101</t>
  </si>
  <si>
    <t>-199708703</t>
  </si>
  <si>
    <t>-2100063216</t>
  </si>
  <si>
    <t>-161283444</t>
  </si>
  <si>
    <t>Viz přílohu D.01_3.4.1, D.01_3.4.2 a D.01_3.4.3</t>
  </si>
  <si>
    <t>((50+41)*0.6)-(0.55*26)+(1.15*38*0.6)-(3*3*0.6)</t>
  </si>
  <si>
    <t>1757022847</t>
  </si>
  <si>
    <t>https://podminky.urs.cz/item/CS_URS_2021_02/174151101</t>
  </si>
  <si>
    <t>((50+41)*0,5)-(0,21*26)+(1,15*38*0,5)-(3*3*0,5)</t>
  </si>
  <si>
    <t>-393897908</t>
  </si>
  <si>
    <t>398376699</t>
  </si>
  <si>
    <t>1206457909</t>
  </si>
  <si>
    <t>-1082683781</t>
  </si>
  <si>
    <t>-1158801910</t>
  </si>
  <si>
    <t>-1136670625</t>
  </si>
  <si>
    <t>https://podminky.urs.cz/item/CS_URS_2021_02/181351003</t>
  </si>
  <si>
    <t>66+25 "ohumusování+ osetí  tl. 0.2 m rovina"</t>
  </si>
  <si>
    <t>-37956346</t>
  </si>
  <si>
    <t>1510558126</t>
  </si>
  <si>
    <t>-1452370679</t>
  </si>
  <si>
    <t>1122217784</t>
  </si>
  <si>
    <t>https://podminky.urs.cz/item/CS_URS_2021_02/181411123</t>
  </si>
  <si>
    <t>-2043932092</t>
  </si>
  <si>
    <t>-343367188</t>
  </si>
  <si>
    <t>-880766861</t>
  </si>
  <si>
    <t>182351023</t>
  </si>
  <si>
    <t>Rozprostření a urovnání ornice ve svahu sklonu přes 1:5 strojně při souvislé ploše do 100 m2, tl. vrstvy do 200 mm</t>
  </si>
  <si>
    <t>-318909843</t>
  </si>
  <si>
    <t>https://podminky.urs.cz/item/CS_URS_2021_02/182351023</t>
  </si>
  <si>
    <t>36,8+32,2 "ohumusování + osetí tl. 0.2 svah"</t>
  </si>
  <si>
    <t>1343238996</t>
  </si>
  <si>
    <t>282060829</t>
  </si>
  <si>
    <t>2093624686</t>
  </si>
  <si>
    <t>564231111</t>
  </si>
  <si>
    <t>Podklad nebo podsyp ze štěrkopísku ŠP s rozprostřením, vlhčením a zhutněním, po zhutnění tl. 100 mm</t>
  </si>
  <si>
    <t>-539511470</t>
  </si>
  <si>
    <t>https://podminky.urs.cz/item/CS_URS_2021_02/564231111</t>
  </si>
  <si>
    <t>Viz přílohu D.01_3.4.1</t>
  </si>
  <si>
    <t>60 "podsyp panelové plochy v tl. 100 mm"</t>
  </si>
  <si>
    <t>564271111</t>
  </si>
  <si>
    <t>Podklad nebo podsyp ze štěrkopísku ŠP s rozprostřením, vlhčením a zhutněním plochy přes 100 m2, po zhutnění tl. 250 mm</t>
  </si>
  <si>
    <t>-1504333840</t>
  </si>
  <si>
    <t>15 "plocha zvětšeného podsypu"</t>
  </si>
  <si>
    <t>584121111</t>
  </si>
  <si>
    <t>Osazení silničních dílců ze železového betonu s podkladem z kameniva těženého do tl. 40 mm jakéhokoliv druhu a velikosti, na plochu jednotlivě přes 50 do 200 m2</t>
  </si>
  <si>
    <t>182636951</t>
  </si>
  <si>
    <t>"ochrana potrubí v OP" 90</t>
  </si>
  <si>
    <t>59381009</t>
  </si>
  <si>
    <t>1357890147</t>
  </si>
  <si>
    <t>899101211</t>
  </si>
  <si>
    <t>Demontáž poklopů litinových a ocelových včetně rámů, hmotnosti jednotlivě do 50 kg</t>
  </si>
  <si>
    <t>-1433817103</t>
  </si>
  <si>
    <t>https://podminky.urs.cz/item/CS_URS_2021_02/899101211</t>
  </si>
  <si>
    <t>1 "demontáž stávajícího poklopu viz D.01_3.4.1"</t>
  </si>
  <si>
    <t>89910-R10</t>
  </si>
  <si>
    <t>Montáž poklopu vodotěsného z kompozitu s rámem 600x600 mm, kotveno chemickými kotvamy (vč. dodávky kotev)</t>
  </si>
  <si>
    <t>1962827414</t>
  </si>
  <si>
    <t>1 "viz D.01_3.4.1"</t>
  </si>
  <si>
    <t>8-R11</t>
  </si>
  <si>
    <t>vodotěsný poklop z kompozitu 600x600 mm vč. rámu s povrchovou úpravou - metalizace + nátěrový systém</t>
  </si>
  <si>
    <t>-635810577</t>
  </si>
  <si>
    <t>-207225382</t>
  </si>
  <si>
    <t>2062041802</t>
  </si>
  <si>
    <t>-468130028</t>
  </si>
  <si>
    <t>-1431286948</t>
  </si>
  <si>
    <t>-1722498135</t>
  </si>
  <si>
    <t>-25768736</t>
  </si>
  <si>
    <t>0,050 "demontovaný poklop"</t>
  </si>
  <si>
    <t>997-R09</t>
  </si>
  <si>
    <t>Výzisk z prodeje železného šrotu</t>
  </si>
  <si>
    <t>-982608878</t>
  </si>
  <si>
    <t>-50 "demontovaný poklop"</t>
  </si>
  <si>
    <t>1298237898</t>
  </si>
  <si>
    <t>SO 08.5 - Úprava křížení ...</t>
  </si>
  <si>
    <t>-1580355052</t>
  </si>
  <si>
    <t>124793704</t>
  </si>
  <si>
    <t>-257206309</t>
  </si>
  <si>
    <t>1416985213</t>
  </si>
  <si>
    <t>405064387</t>
  </si>
  <si>
    <t>-1575565256</t>
  </si>
  <si>
    <t>"skrývka hum vrstev tl. 0.05 m (žel. násep) svah" 111</t>
  </si>
  <si>
    <t>-404717505</t>
  </si>
  <si>
    <t>"skrývka kult. vrstev  půdy tl. 0.3 m (pole) rovina" 1170</t>
  </si>
  <si>
    <t>122251401</t>
  </si>
  <si>
    <t>Vykopávky v zemnících na suchu strojně zapažených i nezapažených v hornině třídy těžitelnosti I skupiny 3 do 20 m3</t>
  </si>
  <si>
    <t>78389504</t>
  </si>
  <si>
    <t>https://podminky.urs.cz/item/CS_URS_2021_02/122251401</t>
  </si>
  <si>
    <t>1536281408</t>
  </si>
  <si>
    <t>862255954</t>
  </si>
  <si>
    <t>Viz přílohu D.01_3.5.1 a D.01_3.5.2</t>
  </si>
  <si>
    <t>výkop nefunkční plyn</t>
  </si>
  <si>
    <t>2*1/3*1,4*((4,1*4,8)+(sqrt(4,1*4,8*1,3*2))+(1,3*2))</t>
  </si>
  <si>
    <t>ruční výkop - pro zjištění přesné polohy kraje chráničky</t>
  </si>
  <si>
    <t>1/3*1*((1,2*2)+sqrt(1,2*2*3,2*4)+(3,2*4))</t>
  </si>
  <si>
    <t>výkop funkční plyn</t>
  </si>
  <si>
    <t>(1/3*2*(5,32+sqrt(25,75*5,32)+25,75))-(1,5*0,07)-(2*0,5)</t>
  </si>
  <si>
    <t>151711111</t>
  </si>
  <si>
    <t>Osazení ocelových zápor pro pažení hloubených vykopávek do předem provedených vrtů se zabetonováním spodního konce, s případným obsypem zápory pískem délky od 0 do 8 m</t>
  </si>
  <si>
    <t>-1854868183</t>
  </si>
  <si>
    <t>https://podminky.urs.cz/item/CS_URS_2021_02/151711111</t>
  </si>
  <si>
    <t>Trvalé mikrozáporové pažení HEB120, ocel S355</t>
  </si>
  <si>
    <t>4,5*4</t>
  </si>
  <si>
    <t>3,0*6</t>
  </si>
  <si>
    <t>13010972</t>
  </si>
  <si>
    <t>ocel profilová jakost S235JR (11 375) průřez HEB 120</t>
  </si>
  <si>
    <t>-266892048</t>
  </si>
  <si>
    <t>13010-R10</t>
  </si>
  <si>
    <t>ocel profilová jakost S235JR (11 375) průřez HEB 120 - dočasné použití Uvedené množství je celkové - nekrácené obratovostí. Obratovost materiálu je třeba započítat do nabídkové ceny. Dočasně použitý materiál zůstává majetkem zhotovitele.</t>
  </si>
  <si>
    <t>-1342475157</t>
  </si>
  <si>
    <t>58932908</t>
  </si>
  <si>
    <t>beton C 20/25 X0 XC2 kamenivo frakce 0/8</t>
  </si>
  <si>
    <t>34862002</t>
  </si>
  <si>
    <t>Trvalé mikrozáporové pažení HEB120, ocel S355 - tvalé zápory</t>
  </si>
  <si>
    <t>(0.0452"plocha vrtu"-0.0034"plocha HEB")*2.3"délka"*6"počet"</t>
  </si>
  <si>
    <t>58343872</t>
  </si>
  <si>
    <t>kamenivo drcené hrubé frakce 8/16</t>
  </si>
  <si>
    <t>-1812750062</t>
  </si>
  <si>
    <t>Trvalé mikrozáporové pažení HEB120, ocel S355 - dočasné zápory</t>
  </si>
  <si>
    <t>(0.0452"plocha vrtu"-0.0034"plocha HEB")*2.8 "délka" *4 "počet"</t>
  </si>
  <si>
    <t>151711131</t>
  </si>
  <si>
    <t>Vytažení ocelových zápor pro pažení délky od 0 do 8 m</t>
  </si>
  <si>
    <t>1261857329</t>
  </si>
  <si>
    <t>https://podminky.urs.cz/item/CS_URS_2021_02/151711131</t>
  </si>
  <si>
    <t>151712111R</t>
  </si>
  <si>
    <t>Převázka ocelová pro ukotvení záporového pažení pro jakoukoliv délku převázky zdvojená z 2xI220</t>
  </si>
  <si>
    <t>1451036809</t>
  </si>
  <si>
    <t>Poznámka k položce:_x000D_
Poznámka k položce: Na staveništi kolem plynovodu není dovoleno ani svařování ani řezání- veškeré spoje budou šroubované nebo provedené v předstihu.</t>
  </si>
  <si>
    <t>2*5,8</t>
  </si>
  <si>
    <t>2*4,35</t>
  </si>
  <si>
    <t>151712121</t>
  </si>
  <si>
    <t>Odstranění ocelové převázky pro ukotvení záporového pažení jakékoliv délky převázky zdvojené</t>
  </si>
  <si>
    <t>-801135767</t>
  </si>
  <si>
    <t>https://podminky.urs.cz/item/CS_URS_2021_02/151712121</t>
  </si>
  <si>
    <t>Poznámka k položce:_x000D_
Poznámka k položce: V prostoru plynovodu není dovoleno řezání.</t>
  </si>
  <si>
    <t>15171-R02</t>
  </si>
  <si>
    <t>Odřezání horní části zápor z HEB120 pod terénem, vč. odklizení a likvidace</t>
  </si>
  <si>
    <t>-1292505714</t>
  </si>
  <si>
    <t>Poznámka k položce:_x000D_
Poznámka k položce: Odřezání v hloubce 0,8 m pod finálním povrchem.</t>
  </si>
  <si>
    <t>151721111</t>
  </si>
  <si>
    <t>Pažení do ocelových zápor bez ohledu na druh pažin, s odstraněním pažení, hloubky výkopu do 4 m</t>
  </si>
  <si>
    <t>-346483108</t>
  </si>
  <si>
    <t>https://podminky.urs.cz/item/CS_URS_2021_02/151721111</t>
  </si>
  <si>
    <t>Poznámka k položce:_x000D_
Poznámka k položce: výdřeva tl 120 mm</t>
  </si>
  <si>
    <t>9.06-0.5</t>
  </si>
  <si>
    <t>1580091757</t>
  </si>
  <si>
    <t>1573386829</t>
  </si>
  <si>
    <t>-944668569</t>
  </si>
  <si>
    <t>-464566810</t>
  </si>
  <si>
    <t>359137896</t>
  </si>
  <si>
    <t>978364665</t>
  </si>
  <si>
    <t>9149167</t>
  </si>
  <si>
    <t>Těsnící vrstva z jílovité zeminy - funkční plyn</t>
  </si>
  <si>
    <t>"výkop funkční plyn" (1/3*2*(5,32+sqrt(25,75*5,32)+25,75))-(1,5*0,07)-(2*0,5)</t>
  </si>
  <si>
    <t>"odpočet jilocem. zálivky" -(1,4*5,25-0,5*1,4)</t>
  </si>
  <si>
    <t>"odpočet obsypu" -((5,25*1)-(0,5*0,5)+(0,2*4,1+(1,25*4,1/2))-(0,07*2))</t>
  </si>
  <si>
    <t>Těsnící vrstva z jílovité zeminy - nefunkční plyn</t>
  </si>
  <si>
    <t>"výkop nefunkční plyn- ručně" (2*1/3*1,4*((4,1*4,8)+(sqrt(4,1*4,8*1,3*2))+(1,3*2)))</t>
  </si>
  <si>
    <t>"odpočet jilocem. zálivky" -((2*(0,9/3*((1,3*2)+(sqrt(1,3*2*3,8*3,1))+(3,8*3,1)))-0,07*2,9))</t>
  </si>
  <si>
    <t>174111101</t>
  </si>
  <si>
    <t>Zásyp sypaninou z jakékoliv horniny ručně s uložením výkopku ve vrstvách se zhutněním jam, šachet, rýh nebo kolem objektů v těchto vykopávkách</t>
  </si>
  <si>
    <t>1169976129</t>
  </si>
  <si>
    <t>Obsypání potrubí ručně sypaninou z vhodných hornin třídy těžitelnosti I a II, skupiny 1 až 4 nebo materiálem připraveným podél výkopu ve vzdálenosti do 3 m od jeho kraje pro jakoukoliv hloubku výkopu a míru zhutnění bez prohození sypaniny</t>
  </si>
  <si>
    <t>-238138775</t>
  </si>
  <si>
    <t>https://podminky.urs.cz/item/CS_URS_2021_02/175111101</t>
  </si>
  <si>
    <t>(5,25*1)-(0,5*0,5)+(0,2*4,1+(1,25*4,1/2))-(0,07*2)</t>
  </si>
  <si>
    <t>58337310</t>
  </si>
  <si>
    <t>štěrkopísek frakce 0/4</t>
  </si>
  <si>
    <t>-708441871</t>
  </si>
  <si>
    <t>obsyp*1,9</t>
  </si>
  <si>
    <t>15,662*2 "Přepočtené koeficientem množství</t>
  </si>
  <si>
    <t>-2036685165</t>
  </si>
  <si>
    <t>916341566</t>
  </si>
  <si>
    <t>1144274801</t>
  </si>
  <si>
    <t>-1177825894</t>
  </si>
  <si>
    <t>182112121</t>
  </si>
  <si>
    <t>Svahování trvalých svahů do projektovaných profilů ručně s potřebným přemístěním výkopku při svahování v zářezech v hornině třídy těžitelnosti I skupiny 3</t>
  </si>
  <si>
    <t>-709937906</t>
  </si>
  <si>
    <t>182311123</t>
  </si>
  <si>
    <t>Rozprostření a urovnání ornice ve svahu sklonu přes 1:5 ručně při souvislé ploše, tl. vrstvy do 200 mm</t>
  </si>
  <si>
    <t>637316654</t>
  </si>
  <si>
    <t>184806114</t>
  </si>
  <si>
    <t>Řez stromů, keřů nebo růží průklestem stromů netrnitých, o průměru koruny přes 6 do 8 m</t>
  </si>
  <si>
    <t>140434506</t>
  </si>
  <si>
    <t>"ořez větví stromu v blízkosti stavby" 1 "ks"</t>
  </si>
  <si>
    <t>184818231</t>
  </si>
  <si>
    <t>Ochrana kmene bedněním před poškozením stavebním provozem zřízení včetně odstranění výšky bednění do 2 m průměru kmene do 300 mm</t>
  </si>
  <si>
    <t>1725182990</t>
  </si>
  <si>
    <t>1 "viz D.01_3.5.1"</t>
  </si>
  <si>
    <t>511588149</t>
  </si>
  <si>
    <t>2053092444</t>
  </si>
  <si>
    <t>655144414</t>
  </si>
  <si>
    <t>224511112R</t>
  </si>
  <si>
    <t>Maloprofilové vrty průměru přes 195 do 245 mm do úklonu 45° v hl 0 až 25 m v hornině tř. I a II</t>
  </si>
  <si>
    <t>906274805</t>
  </si>
  <si>
    <t>274352111</t>
  </si>
  <si>
    <t>Bednění základů pasů rovné ztracené (neodbedněné)</t>
  </si>
  <si>
    <t>-1177761696</t>
  </si>
  <si>
    <t>https://podminky.urs.cz/item/CS_URS_2021_02/274352111</t>
  </si>
  <si>
    <t>Uvažováno jako bednění pro jílocementovou zálivku</t>
  </si>
  <si>
    <t>5,0</t>
  </si>
  <si>
    <t>292111111</t>
  </si>
  <si>
    <t>Pomocná konstrukce pro zvláštní zakládání staveb ocelová z terénu zřízení</t>
  </si>
  <si>
    <t>296378191</t>
  </si>
  <si>
    <t>https://podminky.urs.cz/item/CS_URS_2021_02/292111111</t>
  </si>
  <si>
    <t>"rozpěry U160"  6*3,55 * 18,8 "kg/m"/1000</t>
  </si>
  <si>
    <t>13010822</t>
  </si>
  <si>
    <t>ocel profilová jakost S235JR (11 375) průřez U (UPN) 160</t>
  </si>
  <si>
    <t>-1744240269</t>
  </si>
  <si>
    <t>292111112</t>
  </si>
  <si>
    <t>Pomocná konstrukce pro zvláštní zakládání staveb ocelová z terénu odstranění</t>
  </si>
  <si>
    <t>-24912992</t>
  </si>
  <si>
    <t>https://podminky.urs.cz/item/CS_URS_2021_02/292111112</t>
  </si>
  <si>
    <t>2-R03</t>
  </si>
  <si>
    <t>Jílocementová zálivka potrubí ve výkopu</t>
  </si>
  <si>
    <t>-1867194318</t>
  </si>
  <si>
    <t>"funkční plyn" 1,4*5,25-0,5*1,4</t>
  </si>
  <si>
    <t>"nefční plyn" (2*1/3*0.9*((1.3*2)+(sqrt(1.3*2*3.8*3.1))+(3.8*3.1)))-0.07*2.9</t>
  </si>
  <si>
    <t>1538330328</t>
  </si>
  <si>
    <t>-869348579</t>
  </si>
  <si>
    <t>Viz přílohu D.01_3.5.1</t>
  </si>
  <si>
    <t>" ochrana potrubí v OP" 117</t>
  </si>
  <si>
    <t>-97089359</t>
  </si>
  <si>
    <t>8-R13</t>
  </si>
  <si>
    <t>Dodávka a montáž půlené (dodatečně slepené) těsnící manžety z EPDM s ukotvením zdvojenými nerezovými stahovacími pásky D 800/300</t>
  </si>
  <si>
    <t>1554276685</t>
  </si>
  <si>
    <t>Poznámka k položce:_x000D_
Poznámka k položce: Viz přílohu D.01_7.1 a D.01_7.2</t>
  </si>
  <si>
    <t>"Viz přílohu D.01_3.5.1" 1</t>
  </si>
  <si>
    <t>373379964</t>
  </si>
  <si>
    <t>-142328656</t>
  </si>
  <si>
    <t>1099071005</t>
  </si>
  <si>
    <t>-195857321</t>
  </si>
  <si>
    <t>1744410236</t>
  </si>
  <si>
    <t>989173344</t>
  </si>
  <si>
    <t>SO 08.6 - Předložený těsn...</t>
  </si>
  <si>
    <t>111251101</t>
  </si>
  <si>
    <t>Odstranění křovin a stromů s odstraněním kořenů strojně průměru kmene do 100 mm v rovině nebo ve svahu sklonu terénu do 1:5, při celkové ploše do 100 m2</t>
  </si>
  <si>
    <t>1664873331</t>
  </si>
  <si>
    <t>https://podminky.urs.cz/item/CS_URS_2021_02/111251101</t>
  </si>
  <si>
    <t>48"viz přílohu B.2"</t>
  </si>
  <si>
    <t>-198920230</t>
  </si>
  <si>
    <t>5 "viz přílohu B.2"</t>
  </si>
  <si>
    <t>-883711237</t>
  </si>
  <si>
    <t>-538049301</t>
  </si>
  <si>
    <t>84397756</t>
  </si>
  <si>
    <t>534272017</t>
  </si>
  <si>
    <t>0,30*1300*3,0 "rozsah předpokládané opravy 30% z celkové plochy"</t>
  </si>
  <si>
    <t>1689692723</t>
  </si>
  <si>
    <t>1957704238</t>
  </si>
  <si>
    <t>-551736010</t>
  </si>
  <si>
    <t>Viz přílohu C.3_1, D.01_8</t>
  </si>
  <si>
    <t>"skrývka hum. vrstev půdy tl. 0.2 rovina" 98</t>
  </si>
  <si>
    <t>"skrývka hum. vrstev půdy tl. 0.2 svah" 133*1.08</t>
  </si>
  <si>
    <t>2037473041</t>
  </si>
  <si>
    <t>"skrývka kult vrstev půdy tl. 0.25" 3145</t>
  </si>
  <si>
    <t>"skrývka hum. vrstev půdy tl 0.25" 324</t>
  </si>
  <si>
    <t>122251105</t>
  </si>
  <si>
    <t>Odkopávky a prokopávky nezapažené strojně v hornině třídy těžitelnosti I skupiny 3 přes 500 do 1 000 m3</t>
  </si>
  <si>
    <t>633000946</t>
  </si>
  <si>
    <t>https://podminky.urs.cz/item/CS_URS_2021_02/122251105</t>
  </si>
  <si>
    <t>((398+513)*1,3/2)+(1,08*(71+126)*1,3/2)</t>
  </si>
  <si>
    <t>122251404</t>
  </si>
  <si>
    <t>Vykopávky v zemnících na suchu strojně zapažených i nezapažených v hornině třídy těžitelnosti I skupiny 3 přes 100 do 500 m3</t>
  </si>
  <si>
    <t>-2125233709</t>
  </si>
  <si>
    <t>https://podminky.urs.cz/item/CS_URS_2021_02/122251404</t>
  </si>
  <si>
    <t>-2121929713</t>
  </si>
  <si>
    <t>37178699</t>
  </si>
  <si>
    <t>-1588331524</t>
  </si>
  <si>
    <t>386270434</t>
  </si>
  <si>
    <t>723798445</t>
  </si>
  <si>
    <t>-118358904</t>
  </si>
  <si>
    <t>583048067</t>
  </si>
  <si>
    <t>-1932405073</t>
  </si>
  <si>
    <t>1306567113</t>
  </si>
  <si>
    <t>-2042441435</t>
  </si>
  <si>
    <t>1194019069</t>
  </si>
  <si>
    <t>-565211552</t>
  </si>
  <si>
    <t>"koberec tl. 0.6 m hutněný ve dvou vrstvách" ((398+450)*0,6/2)+(1,08*(71+94)*0,6/2)</t>
  </si>
  <si>
    <t>247495771</t>
  </si>
  <si>
    <t>-348175339</t>
  </si>
  <si>
    <t>-565383649</t>
  </si>
  <si>
    <t>513150041</t>
  </si>
  <si>
    <t>-711857065</t>
  </si>
  <si>
    <t>-859359320</t>
  </si>
  <si>
    <t>-1488555533</t>
  </si>
  <si>
    <t>612613383</t>
  </si>
  <si>
    <t>245838541</t>
  </si>
  <si>
    <t>400697943</t>
  </si>
  <si>
    <t>877560116</t>
  </si>
  <si>
    <t>https://podminky.urs.cz/item/CS_URS_2021_02/182351123</t>
  </si>
  <si>
    <t>1516992132</t>
  </si>
  <si>
    <t>812463220</t>
  </si>
  <si>
    <t>2040170927</t>
  </si>
  <si>
    <t>1034621307</t>
  </si>
  <si>
    <t>-929508368</t>
  </si>
  <si>
    <t>813984352</t>
  </si>
  <si>
    <t>2032804766</t>
  </si>
  <si>
    <t>154134110</t>
  </si>
  <si>
    <t>1605116238</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</si>
</sst>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34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2" fillId="0" borderId="0" xfId="0" applyFont="1" applyAlignment="1">
      <alignment horizontal="left" vertical="top"/>
    </xf>
    <xf numFmtId="0" fontId="39" fillId="2" borderId="19" xfId="0" applyFont="1" applyFill="1" applyBorder="1" applyAlignment="1" applyProtection="1">
      <alignment horizontal="left" vertical="center"/>
      <protection locked="0"/>
    </xf>
    <xf numFmtId="0" fontId="39"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41" fillId="0" borderId="0" xfId="0" applyFont="1" applyAlignment="1">
      <alignment horizontal="left" vertical="center"/>
    </xf>
    <xf numFmtId="0" fontId="41" fillId="0" borderId="0" xfId="0" applyFont="1" applyAlignment="1">
      <alignment horizontal="left" vertical="center" wrapText="1"/>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top" wrapText="1"/>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center"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2" fillId="0" borderId="0" xfId="0" applyFont="1" applyAlignment="1">
      <alignment horizontal="left" vertical="center"/>
    </xf>
    <xf numFmtId="0" fontId="22" fillId="0" borderId="0" xfId="0" applyFont="1" applyAlignment="1" applyProtection="1">
      <alignment horizontal="left" vertical="center"/>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1_01/041403000" TargetMode="External"/><Relationship Id="rId13" Type="http://schemas.openxmlformats.org/officeDocument/2006/relationships/hyperlink" Target="https://podminky.urs.cz/item/CS_URS_2021_01/043154000" TargetMode="External"/><Relationship Id="rId18" Type="http://schemas.openxmlformats.org/officeDocument/2006/relationships/hyperlink" Target="https://podminky.urs.cz/item/CS_URS_2021_01/064203000" TargetMode="External"/><Relationship Id="rId3" Type="http://schemas.openxmlformats.org/officeDocument/2006/relationships/hyperlink" Target="https://podminky.urs.cz/item/CS_URS_2021_01/011314000" TargetMode="External"/><Relationship Id="rId21" Type="http://schemas.openxmlformats.org/officeDocument/2006/relationships/hyperlink" Target="https://podminky.urs.cz/item/CS_URS_2021_01/091003000" TargetMode="External"/><Relationship Id="rId7" Type="http://schemas.openxmlformats.org/officeDocument/2006/relationships/hyperlink" Target="https://podminky.urs.cz/item/CS_URS_2021_01/032403000" TargetMode="External"/><Relationship Id="rId12" Type="http://schemas.openxmlformats.org/officeDocument/2006/relationships/hyperlink" Target="https://podminky.urs.cz/item/CS_URS_2021_01/043144000" TargetMode="External"/><Relationship Id="rId17" Type="http://schemas.openxmlformats.org/officeDocument/2006/relationships/hyperlink" Target="https://podminky.urs.cz/item/CS_URS_2021_01/051303000" TargetMode="External"/><Relationship Id="rId2" Type="http://schemas.openxmlformats.org/officeDocument/2006/relationships/hyperlink" Target="https://podminky.urs.cz/item/CS_URS_2021_01/011214000" TargetMode="External"/><Relationship Id="rId16" Type="http://schemas.openxmlformats.org/officeDocument/2006/relationships/hyperlink" Target="https://podminky.urs.cz/item/CS_URS_2021_01/049303000" TargetMode="External"/><Relationship Id="rId20" Type="http://schemas.openxmlformats.org/officeDocument/2006/relationships/hyperlink" Target="https://podminky.urs.cz/item/CS_URS_2021_01/076103001" TargetMode="External"/><Relationship Id="rId1" Type="http://schemas.openxmlformats.org/officeDocument/2006/relationships/hyperlink" Target="https://podminky.urs.cz/item/CS_URS_2021_01/011114000" TargetMode="External"/><Relationship Id="rId6" Type="http://schemas.openxmlformats.org/officeDocument/2006/relationships/hyperlink" Target="https://podminky.urs.cz/item/CS_URS_2021_01/031203000" TargetMode="External"/><Relationship Id="rId11" Type="http://schemas.openxmlformats.org/officeDocument/2006/relationships/hyperlink" Target="https://podminky.urs.cz/item/CS_URS_2021_01/042903000" TargetMode="External"/><Relationship Id="rId5" Type="http://schemas.openxmlformats.org/officeDocument/2006/relationships/hyperlink" Target="https://podminky.urs.cz/item/CS_URS_2021_01/011603000" TargetMode="External"/><Relationship Id="rId15" Type="http://schemas.openxmlformats.org/officeDocument/2006/relationships/hyperlink" Target="https://podminky.urs.cz/item/CS_URS_2021_01/045303000" TargetMode="External"/><Relationship Id="rId10" Type="http://schemas.openxmlformats.org/officeDocument/2006/relationships/hyperlink" Target="https://podminky.urs.cz/item/CS_URS_2021_01/042703000" TargetMode="External"/><Relationship Id="rId19" Type="http://schemas.openxmlformats.org/officeDocument/2006/relationships/hyperlink" Target="https://podminky.urs.cz/item/CS_URS_2021_01/074002000" TargetMode="External"/><Relationship Id="rId4" Type="http://schemas.openxmlformats.org/officeDocument/2006/relationships/hyperlink" Target="https://podminky.urs.cz/item/CS_URS_2021_01/011503000" TargetMode="External"/><Relationship Id="rId9" Type="http://schemas.openxmlformats.org/officeDocument/2006/relationships/hyperlink" Target="https://podminky.urs.cz/item/CS_URS_2021_01/041903000" TargetMode="External"/><Relationship Id="rId14" Type="http://schemas.openxmlformats.org/officeDocument/2006/relationships/hyperlink" Target="https://podminky.urs.cz/item/CS_URS_2021_01/043203001" TargetMode="External"/><Relationship Id="rId22" Type="http://schemas.openxmlformats.org/officeDocument/2006/relationships/hyperlink" Target="https://podminky.urs.cz/item/CS_URS_2021_01/09410300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1_01/171201201" TargetMode="External"/><Relationship Id="rId13" Type="http://schemas.openxmlformats.org/officeDocument/2006/relationships/hyperlink" Target="https://podminky.urs.cz/item/CS_URS_2021_01/181951112" TargetMode="External"/><Relationship Id="rId18" Type="http://schemas.openxmlformats.org/officeDocument/2006/relationships/hyperlink" Target="https://podminky.urs.cz/item/CS_URS_2021_01/321351010" TargetMode="External"/><Relationship Id="rId26" Type="http://schemas.openxmlformats.org/officeDocument/2006/relationships/hyperlink" Target="https://podminky.urs.cz/item/CS_URS_2021_01/822442112" TargetMode="External"/><Relationship Id="rId3" Type="http://schemas.openxmlformats.org/officeDocument/2006/relationships/hyperlink" Target="https://podminky.urs.cz/item/CS_URS_2021_01/162751117" TargetMode="External"/><Relationship Id="rId21" Type="http://schemas.openxmlformats.org/officeDocument/2006/relationships/hyperlink" Target="https://podminky.urs.cz/item/CS_URS_2021_01/451571112" TargetMode="External"/><Relationship Id="rId7" Type="http://schemas.openxmlformats.org/officeDocument/2006/relationships/hyperlink" Target="https://podminky.urs.cz/item/CS_URS_2021_01/162351104" TargetMode="External"/><Relationship Id="rId12" Type="http://schemas.openxmlformats.org/officeDocument/2006/relationships/hyperlink" Target="https://podminky.urs.cz/item/CS_URS_2021_01/181951111" TargetMode="External"/><Relationship Id="rId17" Type="http://schemas.openxmlformats.org/officeDocument/2006/relationships/hyperlink" Target="https://podminky.urs.cz/item/CS_URS_2021_01/321321116" TargetMode="External"/><Relationship Id="rId25" Type="http://schemas.openxmlformats.org/officeDocument/2006/relationships/hyperlink" Target="https://podminky.urs.cz/item/CS_URS_2021_01/464531111" TargetMode="External"/><Relationship Id="rId33" Type="http://schemas.openxmlformats.org/officeDocument/2006/relationships/hyperlink" Target="https://podminky.urs.cz/item/CS_URS_2021_01/998332092" TargetMode="External"/><Relationship Id="rId2" Type="http://schemas.openxmlformats.org/officeDocument/2006/relationships/hyperlink" Target="https://podminky.urs.cz/item/CS_URS_2021_01/122251107" TargetMode="External"/><Relationship Id="rId16" Type="http://schemas.openxmlformats.org/officeDocument/2006/relationships/hyperlink" Target="https://podminky.urs.cz/item/CS_URS_2021_01/182251101" TargetMode="External"/><Relationship Id="rId20" Type="http://schemas.openxmlformats.org/officeDocument/2006/relationships/hyperlink" Target="https://podminky.urs.cz/item/CS_URS_2021_01/321366111" TargetMode="External"/><Relationship Id="rId29" Type="http://schemas.openxmlformats.org/officeDocument/2006/relationships/hyperlink" Target="https://podminky.urs.cz/item/CS_URS_2021_01/899401113" TargetMode="External"/><Relationship Id="rId1" Type="http://schemas.openxmlformats.org/officeDocument/2006/relationships/hyperlink" Target="https://podminky.urs.cz/item/CS_URS_2021_01/121151125" TargetMode="External"/><Relationship Id="rId6" Type="http://schemas.openxmlformats.org/officeDocument/2006/relationships/hyperlink" Target="https://podminky.urs.cz/item/CS_URS_2021_01/174201101" TargetMode="External"/><Relationship Id="rId11" Type="http://schemas.openxmlformats.org/officeDocument/2006/relationships/hyperlink" Target="https://podminky.urs.cz/item/CS_URS_2021_01/181451123" TargetMode="External"/><Relationship Id="rId24" Type="http://schemas.openxmlformats.org/officeDocument/2006/relationships/hyperlink" Target="https://podminky.urs.cz/item/CS_URS_2021_01/457971122" TargetMode="External"/><Relationship Id="rId32" Type="http://schemas.openxmlformats.org/officeDocument/2006/relationships/hyperlink" Target="https://podminky.urs.cz/item/CS_URS_2021_01/998332011" TargetMode="External"/><Relationship Id="rId5" Type="http://schemas.openxmlformats.org/officeDocument/2006/relationships/hyperlink" Target="https://podminky.urs.cz/item/CS_URS_2021_01/174101101" TargetMode="External"/><Relationship Id="rId15" Type="http://schemas.openxmlformats.org/officeDocument/2006/relationships/hyperlink" Target="https://podminky.urs.cz/item/CS_URS_2021_01/182151111" TargetMode="External"/><Relationship Id="rId23" Type="http://schemas.openxmlformats.org/officeDocument/2006/relationships/hyperlink" Target="https://podminky.urs.cz/item/CS_URS_2021_01/452312131" TargetMode="External"/><Relationship Id="rId28" Type="http://schemas.openxmlformats.org/officeDocument/2006/relationships/hyperlink" Target="https://podminky.urs.cz/item/CS_URS_2021_01/871375221" TargetMode="External"/><Relationship Id="rId10" Type="http://schemas.openxmlformats.org/officeDocument/2006/relationships/hyperlink" Target="https://podminky.urs.cz/item/CS_URS_2021_01/181451121" TargetMode="External"/><Relationship Id="rId19" Type="http://schemas.openxmlformats.org/officeDocument/2006/relationships/hyperlink" Target="https://podminky.urs.cz/item/CS_URS_2021_01/321352010" TargetMode="External"/><Relationship Id="rId31" Type="http://schemas.openxmlformats.org/officeDocument/2006/relationships/hyperlink" Target="https://podminky.urs.cz/item/CS_URS_2021_01/953961215" TargetMode="External"/><Relationship Id="rId4" Type="http://schemas.openxmlformats.org/officeDocument/2006/relationships/hyperlink" Target="https://podminky.urs.cz/item/CS_URS_2021_01/171151103" TargetMode="External"/><Relationship Id="rId9" Type="http://schemas.openxmlformats.org/officeDocument/2006/relationships/hyperlink" Target="https://podminky.urs.cz/item/CS_URS_2021_01/167151111" TargetMode="External"/><Relationship Id="rId14" Type="http://schemas.openxmlformats.org/officeDocument/2006/relationships/hyperlink" Target="https://podminky.urs.cz/item/CS_URS_2021_01/181351113" TargetMode="External"/><Relationship Id="rId22" Type="http://schemas.openxmlformats.org/officeDocument/2006/relationships/hyperlink" Target="https://podminky.urs.cz/item/CS_URS_2021_01/452111141" TargetMode="External"/><Relationship Id="rId27" Type="http://schemas.openxmlformats.org/officeDocument/2006/relationships/hyperlink" Target="https://podminky.urs.cz/item/CS_URS_2021_01/871355221" TargetMode="External"/><Relationship Id="rId30" Type="http://schemas.openxmlformats.org/officeDocument/2006/relationships/hyperlink" Target="https://podminky.urs.cz/item/CS_URS_2021_01/9351113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1_01/182351123" TargetMode="External"/><Relationship Id="rId13" Type="http://schemas.openxmlformats.org/officeDocument/2006/relationships/hyperlink" Target="https://podminky.urs.cz/item/CS_URS_2021_01/564861111" TargetMode="External"/><Relationship Id="rId18" Type="http://schemas.openxmlformats.org/officeDocument/2006/relationships/hyperlink" Target="https://podminky.urs.cz/item/CS_URS_2021_01/916131213" TargetMode="External"/><Relationship Id="rId3" Type="http://schemas.openxmlformats.org/officeDocument/2006/relationships/hyperlink" Target="https://podminky.urs.cz/item/CS_URS_2021_01/121151115" TargetMode="External"/><Relationship Id="rId21" Type="http://schemas.openxmlformats.org/officeDocument/2006/relationships/hyperlink" Target="https://podminky.urs.cz/item/CS_URS_2021_01/997002611" TargetMode="External"/><Relationship Id="rId7" Type="http://schemas.openxmlformats.org/officeDocument/2006/relationships/hyperlink" Target="https://podminky.urs.cz/item/CS_URS_2021_01/182251101" TargetMode="External"/><Relationship Id="rId12" Type="http://schemas.openxmlformats.org/officeDocument/2006/relationships/hyperlink" Target="https://podminky.urs.cz/item/CS_URS_2021_01/564851111" TargetMode="External"/><Relationship Id="rId17" Type="http://schemas.openxmlformats.org/officeDocument/2006/relationships/hyperlink" Target="https://podminky.urs.cz/item/CS_URS_2021_01/912211111" TargetMode="External"/><Relationship Id="rId2" Type="http://schemas.openxmlformats.org/officeDocument/2006/relationships/hyperlink" Target="https://podminky.urs.cz/item/CS_URS_2021_01/116951201" TargetMode="External"/><Relationship Id="rId16" Type="http://schemas.openxmlformats.org/officeDocument/2006/relationships/hyperlink" Target="https://podminky.urs.cz/item/CS_URS_2021_01/574381112" TargetMode="External"/><Relationship Id="rId20" Type="http://schemas.openxmlformats.org/officeDocument/2006/relationships/hyperlink" Target="https://podminky.urs.cz/item/CS_URS_2021_01/997002519" TargetMode="External"/><Relationship Id="rId1" Type="http://schemas.openxmlformats.org/officeDocument/2006/relationships/hyperlink" Target="https://podminky.urs.cz/item/CS_URS_2021_01/113107223" TargetMode="External"/><Relationship Id="rId6" Type="http://schemas.openxmlformats.org/officeDocument/2006/relationships/hyperlink" Target="https://podminky.urs.cz/item/CS_URS_2021_01/181411123" TargetMode="External"/><Relationship Id="rId11" Type="http://schemas.openxmlformats.org/officeDocument/2006/relationships/hyperlink" Target="https://podminky.urs.cz/item/CS_URS_2021_01/185803113" TargetMode="External"/><Relationship Id="rId24" Type="http://schemas.openxmlformats.org/officeDocument/2006/relationships/hyperlink" Target="https://podminky.urs.cz/item/CS_URS_2021_01/220860205R" TargetMode="External"/><Relationship Id="rId5" Type="http://schemas.openxmlformats.org/officeDocument/2006/relationships/hyperlink" Target="https://podminky.urs.cz/item/CS_URS_2021_01/181252305" TargetMode="External"/><Relationship Id="rId15" Type="http://schemas.openxmlformats.org/officeDocument/2006/relationships/hyperlink" Target="https://podminky.urs.cz/item/CS_URS_2021_01/573451117" TargetMode="External"/><Relationship Id="rId23" Type="http://schemas.openxmlformats.org/officeDocument/2006/relationships/hyperlink" Target="https://podminky.urs.cz/item/CS_URS_2021_01/998225111" TargetMode="External"/><Relationship Id="rId10" Type="http://schemas.openxmlformats.org/officeDocument/2006/relationships/hyperlink" Target="https://podminky.urs.cz/item/CS_URS_2021_01/185802133" TargetMode="External"/><Relationship Id="rId19" Type="http://schemas.openxmlformats.org/officeDocument/2006/relationships/hyperlink" Target="https://podminky.urs.cz/item/CS_URS_2021_01/997002511" TargetMode="External"/><Relationship Id="rId4" Type="http://schemas.openxmlformats.org/officeDocument/2006/relationships/hyperlink" Target="https://podminky.urs.cz/item/CS_URS_2021_01/171103201" TargetMode="External"/><Relationship Id="rId9" Type="http://schemas.openxmlformats.org/officeDocument/2006/relationships/hyperlink" Target="https://podminky.urs.cz/item/CS_URS_2021_01/184802311" TargetMode="External"/><Relationship Id="rId14" Type="http://schemas.openxmlformats.org/officeDocument/2006/relationships/hyperlink" Target="https://podminky.urs.cz/item/CS_URS_2021_01/569831111" TargetMode="External"/><Relationship Id="rId22" Type="http://schemas.openxmlformats.org/officeDocument/2006/relationships/hyperlink" Target="https://podminky.urs.cz/item/CS_URS_2021_01/99722187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1_01/182251101" TargetMode="External"/><Relationship Id="rId13" Type="http://schemas.openxmlformats.org/officeDocument/2006/relationships/hyperlink" Target="https://podminky.urs.cz/item/CS_URS_2021_01/564851111" TargetMode="External"/><Relationship Id="rId18" Type="http://schemas.openxmlformats.org/officeDocument/2006/relationships/hyperlink" Target="https://podminky.urs.cz/item/CS_URS_2021_01/577144111" TargetMode="External"/><Relationship Id="rId26" Type="http://schemas.openxmlformats.org/officeDocument/2006/relationships/hyperlink" Target="https://podminky.urs.cz/item/CS_URS_2021_01/998225111" TargetMode="External"/><Relationship Id="rId3" Type="http://schemas.openxmlformats.org/officeDocument/2006/relationships/hyperlink" Target="https://podminky.urs.cz/item/CS_URS_2021_01/116951201" TargetMode="External"/><Relationship Id="rId21" Type="http://schemas.openxmlformats.org/officeDocument/2006/relationships/hyperlink" Target="https://podminky.urs.cz/item/CS_URS_2021_01/997002511" TargetMode="External"/><Relationship Id="rId7" Type="http://schemas.openxmlformats.org/officeDocument/2006/relationships/hyperlink" Target="https://podminky.urs.cz/item/CS_URS_2021_01/181411123" TargetMode="External"/><Relationship Id="rId12" Type="http://schemas.openxmlformats.org/officeDocument/2006/relationships/hyperlink" Target="https://podminky.urs.cz/item/CS_URS_2021_01/185803113" TargetMode="External"/><Relationship Id="rId17" Type="http://schemas.openxmlformats.org/officeDocument/2006/relationships/hyperlink" Target="https://podminky.urs.cz/item/CS_URS_2021_01/573211112" TargetMode="External"/><Relationship Id="rId25" Type="http://schemas.openxmlformats.org/officeDocument/2006/relationships/hyperlink" Target="https://podminky.urs.cz/item/CS_URS_2021_01/997221875" TargetMode="External"/><Relationship Id="rId2" Type="http://schemas.openxmlformats.org/officeDocument/2006/relationships/hyperlink" Target="https://podminky.urs.cz/item/CS_URS_2021_01/113107242" TargetMode="External"/><Relationship Id="rId16" Type="http://schemas.openxmlformats.org/officeDocument/2006/relationships/hyperlink" Target="https://podminky.urs.cz/item/CS_URS_2021_01/573111115" TargetMode="External"/><Relationship Id="rId20" Type="http://schemas.openxmlformats.org/officeDocument/2006/relationships/hyperlink" Target="https://podminky.urs.cz/item/CS_URS_2021_01/916131213" TargetMode="External"/><Relationship Id="rId1" Type="http://schemas.openxmlformats.org/officeDocument/2006/relationships/hyperlink" Target="https://podminky.urs.cz/item/CS_URS_2021_01/113107223" TargetMode="External"/><Relationship Id="rId6" Type="http://schemas.openxmlformats.org/officeDocument/2006/relationships/hyperlink" Target="https://podminky.urs.cz/item/CS_URS_2021_01/181252305" TargetMode="External"/><Relationship Id="rId11" Type="http://schemas.openxmlformats.org/officeDocument/2006/relationships/hyperlink" Target="https://podminky.urs.cz/item/CS_URS_2021_01/185802133" TargetMode="External"/><Relationship Id="rId24" Type="http://schemas.openxmlformats.org/officeDocument/2006/relationships/hyperlink" Target="https://podminky.urs.cz/item/CS_URS_2021_01/997221873" TargetMode="External"/><Relationship Id="rId5" Type="http://schemas.openxmlformats.org/officeDocument/2006/relationships/hyperlink" Target="https://podminky.urs.cz/item/CS_URS_2021_01/171103201" TargetMode="External"/><Relationship Id="rId15" Type="http://schemas.openxmlformats.org/officeDocument/2006/relationships/hyperlink" Target="https://podminky.urs.cz/item/CS_URS_2021_01/569831111" TargetMode="External"/><Relationship Id="rId23" Type="http://schemas.openxmlformats.org/officeDocument/2006/relationships/hyperlink" Target="https://podminky.urs.cz/item/CS_URS_2021_01/997002611" TargetMode="External"/><Relationship Id="rId10" Type="http://schemas.openxmlformats.org/officeDocument/2006/relationships/hyperlink" Target="https://podminky.urs.cz/item/CS_URS_2021_01/184802311" TargetMode="External"/><Relationship Id="rId19" Type="http://schemas.openxmlformats.org/officeDocument/2006/relationships/hyperlink" Target="https://podminky.urs.cz/item/CS_URS_2021_01/912211111" TargetMode="External"/><Relationship Id="rId4" Type="http://schemas.openxmlformats.org/officeDocument/2006/relationships/hyperlink" Target="https://podminky.urs.cz/item/CS_URS_2021_01/121151125" TargetMode="External"/><Relationship Id="rId9" Type="http://schemas.openxmlformats.org/officeDocument/2006/relationships/hyperlink" Target="https://podminky.urs.cz/item/CS_URS_2021_01/182351123" TargetMode="External"/><Relationship Id="rId14" Type="http://schemas.openxmlformats.org/officeDocument/2006/relationships/hyperlink" Target="https://podminky.urs.cz/item/CS_URS_2021_01/564911511" TargetMode="External"/><Relationship Id="rId22" Type="http://schemas.openxmlformats.org/officeDocument/2006/relationships/hyperlink" Target="https://podminky.urs.cz/item/CS_URS_2021_01/997002519" TargetMode="External"/><Relationship Id="rId27" Type="http://schemas.openxmlformats.org/officeDocument/2006/relationships/hyperlink" Target="https://podminky.urs.cz/item/CS_URS_2021_01/220860205R"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1_01/464511122" TargetMode="External"/><Relationship Id="rId13" Type="http://schemas.openxmlformats.org/officeDocument/2006/relationships/hyperlink" Target="https://podminky.urs.cz/item/CS_URS_2021_01/822472111" TargetMode="External"/><Relationship Id="rId18" Type="http://schemas.openxmlformats.org/officeDocument/2006/relationships/hyperlink" Target="https://podminky.urs.cz/item/CS_URS_2021_01/998332092" TargetMode="External"/><Relationship Id="rId3" Type="http://schemas.openxmlformats.org/officeDocument/2006/relationships/hyperlink" Target="https://podminky.urs.cz/item/CS_URS_2021_01/321351010" TargetMode="External"/><Relationship Id="rId21" Type="http://schemas.openxmlformats.org/officeDocument/2006/relationships/hyperlink" Target="https://podminky.urs.cz/item/CS_URS_2021_01/895931111" TargetMode="External"/><Relationship Id="rId7" Type="http://schemas.openxmlformats.org/officeDocument/2006/relationships/hyperlink" Target="https://podminky.urs.cz/item/CS_URS_2021_01/452111141" TargetMode="External"/><Relationship Id="rId12" Type="http://schemas.openxmlformats.org/officeDocument/2006/relationships/hyperlink" Target="https://podminky.urs.cz/item/CS_URS_2021_01/564782111" TargetMode="External"/><Relationship Id="rId17" Type="http://schemas.openxmlformats.org/officeDocument/2006/relationships/hyperlink" Target="https://podminky.urs.cz/item/CS_URS_2021_01/998332011" TargetMode="External"/><Relationship Id="rId2" Type="http://schemas.openxmlformats.org/officeDocument/2006/relationships/hyperlink" Target="https://podminky.urs.cz/item/CS_URS_2021_01/321321116.1" TargetMode="External"/><Relationship Id="rId16" Type="http://schemas.openxmlformats.org/officeDocument/2006/relationships/hyperlink" Target="https://podminky.urs.cz/item/CS_URS_2021_01/919726202" TargetMode="External"/><Relationship Id="rId20" Type="http://schemas.openxmlformats.org/officeDocument/2006/relationships/hyperlink" Target="https://podminky.urs.cz/item/CS_URS_2021_01/767835003" TargetMode="External"/><Relationship Id="rId1" Type="http://schemas.openxmlformats.org/officeDocument/2006/relationships/hyperlink" Target="https://podminky.urs.cz/item/CS_URS_2021_01/271532212" TargetMode="External"/><Relationship Id="rId6" Type="http://schemas.openxmlformats.org/officeDocument/2006/relationships/hyperlink" Target="https://podminky.urs.cz/item/CS_URS_2021_01/451312111" TargetMode="External"/><Relationship Id="rId11" Type="http://schemas.openxmlformats.org/officeDocument/2006/relationships/hyperlink" Target="https://podminky.urs.cz/item/CS_URS_2021_01/465513327" TargetMode="External"/><Relationship Id="rId5" Type="http://schemas.openxmlformats.org/officeDocument/2006/relationships/hyperlink" Target="https://podminky.urs.cz/item/CS_URS_2021_01/321366111" TargetMode="External"/><Relationship Id="rId15" Type="http://schemas.openxmlformats.org/officeDocument/2006/relationships/hyperlink" Target="https://podminky.urs.cz/item/CS_URS_2021_01/899623141" TargetMode="External"/><Relationship Id="rId23" Type="http://schemas.openxmlformats.org/officeDocument/2006/relationships/hyperlink" Target="https://podminky.urs.cz/item/CS_URS_2021_01/998767101" TargetMode="External"/><Relationship Id="rId10" Type="http://schemas.openxmlformats.org/officeDocument/2006/relationships/hyperlink" Target="https://podminky.urs.cz/item/CS_URS_2021_01/465513227" TargetMode="External"/><Relationship Id="rId19" Type="http://schemas.openxmlformats.org/officeDocument/2006/relationships/hyperlink" Target="https://podminky.urs.cz/item/CS_URS_2021_01/767510111R1" TargetMode="External"/><Relationship Id="rId4" Type="http://schemas.openxmlformats.org/officeDocument/2006/relationships/hyperlink" Target="https://podminky.urs.cz/item/CS_URS_2021_01/321352010" TargetMode="External"/><Relationship Id="rId9" Type="http://schemas.openxmlformats.org/officeDocument/2006/relationships/hyperlink" Target="https://podminky.urs.cz/item/CS_URS_2021_01/451314111" TargetMode="External"/><Relationship Id="rId14" Type="http://schemas.openxmlformats.org/officeDocument/2006/relationships/hyperlink" Target="https://podminky.urs.cz/item/CS_URS_2021_01/891472322" TargetMode="External"/><Relationship Id="rId22" Type="http://schemas.openxmlformats.org/officeDocument/2006/relationships/hyperlink" Target="https://podminky.urs.cz/item/CS_URS_2021_01/953961215"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1_01/174101101" TargetMode="External"/><Relationship Id="rId13" Type="http://schemas.openxmlformats.org/officeDocument/2006/relationships/hyperlink" Target="https://podminky.urs.cz/item/CS_URS_2021_01/273313511" TargetMode="External"/><Relationship Id="rId18" Type="http://schemas.openxmlformats.org/officeDocument/2006/relationships/hyperlink" Target="https://podminky.urs.cz/item/CS_URS_2021_01/452111141" TargetMode="External"/><Relationship Id="rId3" Type="http://schemas.openxmlformats.org/officeDocument/2006/relationships/hyperlink" Target="https://podminky.urs.cz/item/CS_URS_2021_01/162351104" TargetMode="External"/><Relationship Id="rId21" Type="http://schemas.openxmlformats.org/officeDocument/2006/relationships/hyperlink" Target="https://podminky.urs.cz/item/CS_URS_2021_01/822472111" TargetMode="External"/><Relationship Id="rId7" Type="http://schemas.openxmlformats.org/officeDocument/2006/relationships/hyperlink" Target="https://podminky.urs.cz/item/CS_URS_2021_01/162751119" TargetMode="External"/><Relationship Id="rId12" Type="http://schemas.openxmlformats.org/officeDocument/2006/relationships/hyperlink" Target="https://podminky.urs.cz/item/CS_URS_2021_01/182151111" TargetMode="External"/><Relationship Id="rId17" Type="http://schemas.openxmlformats.org/officeDocument/2006/relationships/hyperlink" Target="https://podminky.urs.cz/item/CS_URS_2021_01/321366111" TargetMode="External"/><Relationship Id="rId2" Type="http://schemas.openxmlformats.org/officeDocument/2006/relationships/hyperlink" Target="https://podminky.urs.cz/item/CS_URS_2021_01/122251107" TargetMode="External"/><Relationship Id="rId16" Type="http://schemas.openxmlformats.org/officeDocument/2006/relationships/hyperlink" Target="https://podminky.urs.cz/item/CS_URS_2021_01/321352010" TargetMode="External"/><Relationship Id="rId20" Type="http://schemas.openxmlformats.org/officeDocument/2006/relationships/hyperlink" Target="https://podminky.urs.cz/item/CS_URS_2021_01/463212111" TargetMode="External"/><Relationship Id="rId1" Type="http://schemas.openxmlformats.org/officeDocument/2006/relationships/hyperlink" Target="https://podminky.urs.cz/item/CS_URS_2021_01/121151125" TargetMode="External"/><Relationship Id="rId6" Type="http://schemas.openxmlformats.org/officeDocument/2006/relationships/hyperlink" Target="https://podminky.urs.cz/item/CS_URS_2021_01/162751117" TargetMode="External"/><Relationship Id="rId11" Type="http://schemas.openxmlformats.org/officeDocument/2006/relationships/hyperlink" Target="https://podminky.urs.cz/item/CS_URS_2021_01/181951111" TargetMode="External"/><Relationship Id="rId5" Type="http://schemas.openxmlformats.org/officeDocument/2006/relationships/hyperlink" Target="https://podminky.urs.cz/item/CS_URS_2021_01/171201201.1" TargetMode="External"/><Relationship Id="rId15" Type="http://schemas.openxmlformats.org/officeDocument/2006/relationships/hyperlink" Target="https://podminky.urs.cz/item/CS_URS_2021_01/321351010" TargetMode="External"/><Relationship Id="rId23" Type="http://schemas.openxmlformats.org/officeDocument/2006/relationships/hyperlink" Target="https://podminky.urs.cz/item/CS_URS_2021_01/998332092" TargetMode="External"/><Relationship Id="rId10" Type="http://schemas.openxmlformats.org/officeDocument/2006/relationships/hyperlink" Target="https://podminky.urs.cz/item/CS_URS_2021_01/181351113" TargetMode="External"/><Relationship Id="rId19" Type="http://schemas.openxmlformats.org/officeDocument/2006/relationships/hyperlink" Target="https://podminky.urs.cz/item/CS_URS_2021_01/462512270" TargetMode="External"/><Relationship Id="rId4" Type="http://schemas.openxmlformats.org/officeDocument/2006/relationships/hyperlink" Target="https://podminky.urs.cz/item/CS_URS_2021_01/167151111" TargetMode="External"/><Relationship Id="rId9" Type="http://schemas.openxmlformats.org/officeDocument/2006/relationships/hyperlink" Target="https://podminky.urs.cz/item/CS_URS_2021_01/181451123" TargetMode="External"/><Relationship Id="rId14" Type="http://schemas.openxmlformats.org/officeDocument/2006/relationships/hyperlink" Target="https://podminky.urs.cz/item/CS_URS_2021_01/321321116.1" TargetMode="External"/><Relationship Id="rId22" Type="http://schemas.openxmlformats.org/officeDocument/2006/relationships/hyperlink" Target="https://podminky.urs.cz/item/CS_URS_2021_01/9983320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1_01/171201201.1" TargetMode="External"/><Relationship Id="rId13" Type="http://schemas.openxmlformats.org/officeDocument/2006/relationships/hyperlink" Target="https://podminky.urs.cz/item/CS_URS_2021_01/182251101" TargetMode="External"/><Relationship Id="rId18" Type="http://schemas.openxmlformats.org/officeDocument/2006/relationships/hyperlink" Target="https://podminky.urs.cz/item/CS_URS_2021_01/321366111" TargetMode="External"/><Relationship Id="rId26" Type="http://schemas.openxmlformats.org/officeDocument/2006/relationships/hyperlink" Target="https://podminky.urs.cz/item/CS_URS_2021_01/462519002" TargetMode="External"/><Relationship Id="rId39" Type="http://schemas.openxmlformats.org/officeDocument/2006/relationships/hyperlink" Target="https://podminky.urs.cz/item/CS_URS_2021_01/230011140" TargetMode="External"/><Relationship Id="rId3" Type="http://schemas.openxmlformats.org/officeDocument/2006/relationships/hyperlink" Target="https://podminky.urs.cz/item/CS_URS_2021_01/131151121" TargetMode="External"/><Relationship Id="rId21" Type="http://schemas.openxmlformats.org/officeDocument/2006/relationships/hyperlink" Target="https://podminky.urs.cz/item/CS_URS_2021_01/348101210" TargetMode="External"/><Relationship Id="rId34" Type="http://schemas.openxmlformats.org/officeDocument/2006/relationships/hyperlink" Target="https://podminky.urs.cz/item/CS_URS_2021_01/931994105" TargetMode="External"/><Relationship Id="rId7" Type="http://schemas.openxmlformats.org/officeDocument/2006/relationships/hyperlink" Target="https://podminky.urs.cz/item/CS_URS_2021_01/171151103" TargetMode="External"/><Relationship Id="rId12" Type="http://schemas.openxmlformats.org/officeDocument/2006/relationships/hyperlink" Target="https://podminky.urs.cz/item/CS_URS_2021_01/181411121" TargetMode="External"/><Relationship Id="rId17" Type="http://schemas.openxmlformats.org/officeDocument/2006/relationships/hyperlink" Target="https://podminky.urs.cz/item/CS_URS_2021_01/321352010" TargetMode="External"/><Relationship Id="rId25" Type="http://schemas.openxmlformats.org/officeDocument/2006/relationships/hyperlink" Target="https://podminky.urs.cz/item/CS_URS_2021_01/462511270" TargetMode="External"/><Relationship Id="rId33" Type="http://schemas.openxmlformats.org/officeDocument/2006/relationships/hyperlink" Target="https://podminky.urs.cz/item/CS_URS_2021_01/871365811" TargetMode="External"/><Relationship Id="rId38" Type="http://schemas.openxmlformats.org/officeDocument/2006/relationships/hyperlink" Target="https://podminky.urs.cz/item/CS_URS_2021_01/998321092" TargetMode="External"/><Relationship Id="rId2" Type="http://schemas.openxmlformats.org/officeDocument/2006/relationships/hyperlink" Target="https://podminky.urs.cz/item/CS_URS_2021_01/122251107" TargetMode="External"/><Relationship Id="rId16" Type="http://schemas.openxmlformats.org/officeDocument/2006/relationships/hyperlink" Target="https://podminky.urs.cz/item/CS_URS_2021_01/321351010" TargetMode="External"/><Relationship Id="rId20" Type="http://schemas.openxmlformats.org/officeDocument/2006/relationships/hyperlink" Target="https://podminky.urs.cz/item/CS_URS_2021_01/338171123" TargetMode="External"/><Relationship Id="rId29" Type="http://schemas.openxmlformats.org/officeDocument/2006/relationships/hyperlink" Target="https://podminky.urs.cz/item/CS_URS_2021_01/469521231" TargetMode="External"/><Relationship Id="rId1" Type="http://schemas.openxmlformats.org/officeDocument/2006/relationships/hyperlink" Target="https://podminky.urs.cz/item/CS_URS_2021_01/121151125" TargetMode="External"/><Relationship Id="rId6" Type="http://schemas.openxmlformats.org/officeDocument/2006/relationships/hyperlink" Target="https://podminky.urs.cz/item/CS_URS_2021_01/167151111" TargetMode="External"/><Relationship Id="rId11" Type="http://schemas.openxmlformats.org/officeDocument/2006/relationships/hyperlink" Target="https://podminky.urs.cz/item/CS_URS_2021_01/181351113" TargetMode="External"/><Relationship Id="rId24" Type="http://schemas.openxmlformats.org/officeDocument/2006/relationships/hyperlink" Target="https://podminky.urs.cz/item/CS_URS_2021_01/457971122" TargetMode="External"/><Relationship Id="rId32" Type="http://schemas.openxmlformats.org/officeDocument/2006/relationships/hyperlink" Target="https://podminky.urs.cz/item/CS_URS_2021_01/891355321" TargetMode="External"/><Relationship Id="rId37" Type="http://schemas.openxmlformats.org/officeDocument/2006/relationships/hyperlink" Target="https://podminky.urs.cz/item/CS_URS_2021_01/998321011" TargetMode="External"/><Relationship Id="rId5" Type="http://schemas.openxmlformats.org/officeDocument/2006/relationships/hyperlink" Target="https://podminky.urs.cz/item/CS_URS_2021_01/162351104" TargetMode="External"/><Relationship Id="rId15" Type="http://schemas.openxmlformats.org/officeDocument/2006/relationships/hyperlink" Target="https://podminky.urs.cz/item/CS_URS_2021_01/321321116.1" TargetMode="External"/><Relationship Id="rId23" Type="http://schemas.openxmlformats.org/officeDocument/2006/relationships/hyperlink" Target="https://podminky.urs.cz/item/CS_URS_2021_01/452312131" TargetMode="External"/><Relationship Id="rId28" Type="http://schemas.openxmlformats.org/officeDocument/2006/relationships/hyperlink" Target="https://podminky.urs.cz/item/CS_URS_2021_01/465513327" TargetMode="External"/><Relationship Id="rId36" Type="http://schemas.openxmlformats.org/officeDocument/2006/relationships/hyperlink" Target="https://podminky.urs.cz/item/CS_URS_2021_01/935112211" TargetMode="External"/><Relationship Id="rId10" Type="http://schemas.openxmlformats.org/officeDocument/2006/relationships/hyperlink" Target="https://podminky.urs.cz/item/CS_URS_2021_01/174101101" TargetMode="External"/><Relationship Id="rId19" Type="http://schemas.openxmlformats.org/officeDocument/2006/relationships/hyperlink" Target="https://podminky.urs.cz/item/CS_URS_2021_01/321368211" TargetMode="External"/><Relationship Id="rId31" Type="http://schemas.openxmlformats.org/officeDocument/2006/relationships/hyperlink" Target="https://podminky.urs.cz/item/CS_URS_2021_01/871353121" TargetMode="External"/><Relationship Id="rId4" Type="http://schemas.openxmlformats.org/officeDocument/2006/relationships/hyperlink" Target="https://podminky.urs.cz/item/CS_URS_2021_01/132254204" TargetMode="External"/><Relationship Id="rId9" Type="http://schemas.openxmlformats.org/officeDocument/2006/relationships/hyperlink" Target="https://podminky.urs.cz/item/CS_URS_2021_01/162751119" TargetMode="External"/><Relationship Id="rId14" Type="http://schemas.openxmlformats.org/officeDocument/2006/relationships/hyperlink" Target="https://podminky.urs.cz/item/CS_URS_2021_01/321311115" TargetMode="External"/><Relationship Id="rId22" Type="http://schemas.openxmlformats.org/officeDocument/2006/relationships/hyperlink" Target="https://podminky.urs.cz/item/CS_URS_2021_01/451573111" TargetMode="External"/><Relationship Id="rId27" Type="http://schemas.openxmlformats.org/officeDocument/2006/relationships/hyperlink" Target="https://podminky.urs.cz/item/CS_URS_2021_01/465511327" TargetMode="External"/><Relationship Id="rId30" Type="http://schemas.openxmlformats.org/officeDocument/2006/relationships/hyperlink" Target="https://podminky.urs.cz/item/CS_URS_2021_01/174151101" TargetMode="External"/><Relationship Id="rId35" Type="http://schemas.openxmlformats.org/officeDocument/2006/relationships/hyperlink" Target="https://podminky.urs.cz/item/CS_URS_2021_01/93199414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1_01/174101101" TargetMode="External"/><Relationship Id="rId18" Type="http://schemas.openxmlformats.org/officeDocument/2006/relationships/hyperlink" Target="https://podminky.urs.cz/item/CS_URS_2021_01/181951111" TargetMode="External"/><Relationship Id="rId26" Type="http://schemas.openxmlformats.org/officeDocument/2006/relationships/hyperlink" Target="https://podminky.urs.cz/item/CS_URS_2021_01/321366111" TargetMode="External"/><Relationship Id="rId39" Type="http://schemas.openxmlformats.org/officeDocument/2006/relationships/hyperlink" Target="https://podminky.urs.cz/item/CS_URS_2021_01/564851111" TargetMode="External"/><Relationship Id="rId21" Type="http://schemas.openxmlformats.org/officeDocument/2006/relationships/hyperlink" Target="https://podminky.urs.cz/item/CS_URS_2021_01/182251101" TargetMode="External"/><Relationship Id="rId34" Type="http://schemas.openxmlformats.org/officeDocument/2006/relationships/hyperlink" Target="https://podminky.urs.cz/item/CS_URS_2021_01/452312131" TargetMode="External"/><Relationship Id="rId42" Type="http://schemas.openxmlformats.org/officeDocument/2006/relationships/hyperlink" Target="https://podminky.urs.cz/item/CS_URS_2021_01/573111114" TargetMode="External"/><Relationship Id="rId47" Type="http://schemas.openxmlformats.org/officeDocument/2006/relationships/hyperlink" Target="https://podminky.urs.cz/item/CS_URS_2021_01/871373121" TargetMode="External"/><Relationship Id="rId50" Type="http://schemas.openxmlformats.org/officeDocument/2006/relationships/hyperlink" Target="https://podminky.urs.cz/item/CS_URS_2021_01/899401113" TargetMode="External"/><Relationship Id="rId55" Type="http://schemas.openxmlformats.org/officeDocument/2006/relationships/hyperlink" Target="https://podminky.urs.cz/item/CS_URS_2021_01/935111311" TargetMode="External"/><Relationship Id="rId7" Type="http://schemas.openxmlformats.org/officeDocument/2006/relationships/hyperlink" Target="https://podminky.urs.cz/item/CS_URS_2021_01/155131312" TargetMode="External"/><Relationship Id="rId12" Type="http://schemas.openxmlformats.org/officeDocument/2006/relationships/hyperlink" Target="https://podminky.urs.cz/item/CS_URS_2021_01/171201221" TargetMode="External"/><Relationship Id="rId17" Type="http://schemas.openxmlformats.org/officeDocument/2006/relationships/hyperlink" Target="https://podminky.urs.cz/item/CS_URS_2021_01/181351113" TargetMode="External"/><Relationship Id="rId25" Type="http://schemas.openxmlformats.org/officeDocument/2006/relationships/hyperlink" Target="https://podminky.urs.cz/item/CS_URS_2021_01/321352010" TargetMode="External"/><Relationship Id="rId33" Type="http://schemas.openxmlformats.org/officeDocument/2006/relationships/hyperlink" Target="https://podminky.urs.cz/item/CS_URS_2021_01/452111141" TargetMode="External"/><Relationship Id="rId38" Type="http://schemas.openxmlformats.org/officeDocument/2006/relationships/hyperlink" Target="https://podminky.urs.cz/item/CS_URS_2021_01/564681111" TargetMode="External"/><Relationship Id="rId46" Type="http://schemas.openxmlformats.org/officeDocument/2006/relationships/hyperlink" Target="https://podminky.urs.cz/item/CS_URS_2021_01/871353121" TargetMode="External"/><Relationship Id="rId59" Type="http://schemas.openxmlformats.org/officeDocument/2006/relationships/hyperlink" Target="https://podminky.urs.cz/item/CS_URS_2021_01/767510111R1" TargetMode="External"/><Relationship Id="rId2" Type="http://schemas.openxmlformats.org/officeDocument/2006/relationships/hyperlink" Target="https://podminky.urs.cz/item/CS_URS_2021_01/122251107" TargetMode="External"/><Relationship Id="rId16" Type="http://schemas.openxmlformats.org/officeDocument/2006/relationships/hyperlink" Target="https://podminky.urs.cz/item/CS_URS_2021_01/181451121" TargetMode="External"/><Relationship Id="rId20" Type="http://schemas.openxmlformats.org/officeDocument/2006/relationships/hyperlink" Target="https://podminky.urs.cz/item/CS_URS_2021_01/182151111" TargetMode="External"/><Relationship Id="rId29" Type="http://schemas.openxmlformats.org/officeDocument/2006/relationships/hyperlink" Target="https://podminky.urs.cz/item/CS_URS_2021_01/348101210" TargetMode="External"/><Relationship Id="rId41" Type="http://schemas.openxmlformats.org/officeDocument/2006/relationships/hyperlink" Target="https://podminky.urs.cz/item/CS_URS_2021_01/573111113" TargetMode="External"/><Relationship Id="rId54" Type="http://schemas.openxmlformats.org/officeDocument/2006/relationships/hyperlink" Target="https://podminky.urs.cz/item/CS_URS_2021_01/916131213" TargetMode="External"/><Relationship Id="rId1" Type="http://schemas.openxmlformats.org/officeDocument/2006/relationships/hyperlink" Target="https://podminky.urs.cz/item/CS_URS_2021_01/121151125" TargetMode="External"/><Relationship Id="rId6" Type="http://schemas.openxmlformats.org/officeDocument/2006/relationships/hyperlink" Target="https://podminky.urs.cz/item/CS_URS_2021_01/151201211" TargetMode="External"/><Relationship Id="rId11" Type="http://schemas.openxmlformats.org/officeDocument/2006/relationships/hyperlink" Target="https://podminky.urs.cz/item/CS_URS_2021_01/167151111" TargetMode="External"/><Relationship Id="rId24" Type="http://schemas.openxmlformats.org/officeDocument/2006/relationships/hyperlink" Target="https://podminky.urs.cz/item/CS_URS_2021_01/321351010" TargetMode="External"/><Relationship Id="rId32" Type="http://schemas.openxmlformats.org/officeDocument/2006/relationships/hyperlink" Target="https://podminky.urs.cz/item/CS_URS_2021_01/451579877" TargetMode="External"/><Relationship Id="rId37" Type="http://schemas.openxmlformats.org/officeDocument/2006/relationships/hyperlink" Target="https://podminky.urs.cz/item/CS_URS_2021_01/462519002" TargetMode="External"/><Relationship Id="rId40" Type="http://schemas.openxmlformats.org/officeDocument/2006/relationships/hyperlink" Target="https://podminky.urs.cz/item/CS_URS_2021_01/564861111" TargetMode="External"/><Relationship Id="rId45" Type="http://schemas.openxmlformats.org/officeDocument/2006/relationships/hyperlink" Target="https://podminky.urs.cz/item/CS_URS_2021_01/822472111" TargetMode="External"/><Relationship Id="rId53" Type="http://schemas.openxmlformats.org/officeDocument/2006/relationships/hyperlink" Target="https://podminky.urs.cz/item/CS_URS_2021_01/912211111" TargetMode="External"/><Relationship Id="rId58" Type="http://schemas.openxmlformats.org/officeDocument/2006/relationships/hyperlink" Target="https://podminky.urs.cz/item/CS_URS_2021_01/998332092" TargetMode="External"/><Relationship Id="rId5" Type="http://schemas.openxmlformats.org/officeDocument/2006/relationships/hyperlink" Target="https://podminky.urs.cz/item/CS_URS_2021_01/151201201" TargetMode="External"/><Relationship Id="rId15" Type="http://schemas.openxmlformats.org/officeDocument/2006/relationships/hyperlink" Target="https://podminky.urs.cz/item/CS_URS_2021_01/181451123" TargetMode="External"/><Relationship Id="rId23" Type="http://schemas.openxmlformats.org/officeDocument/2006/relationships/hyperlink" Target="https://podminky.urs.cz/item/CS_URS_2021_01/321321116.1" TargetMode="External"/><Relationship Id="rId28" Type="http://schemas.openxmlformats.org/officeDocument/2006/relationships/hyperlink" Target="https://podminky.urs.cz/item/CS_URS_2021_01/338171123" TargetMode="External"/><Relationship Id="rId36" Type="http://schemas.openxmlformats.org/officeDocument/2006/relationships/hyperlink" Target="https://podminky.urs.cz/item/CS_URS_2021_01/462511270" TargetMode="External"/><Relationship Id="rId49" Type="http://schemas.openxmlformats.org/officeDocument/2006/relationships/hyperlink" Target="https://podminky.urs.cz/item/CS_URS_2021_01/891355321" TargetMode="External"/><Relationship Id="rId57" Type="http://schemas.openxmlformats.org/officeDocument/2006/relationships/hyperlink" Target="https://podminky.urs.cz/item/CS_URS_2021_01/998332011" TargetMode="External"/><Relationship Id="rId10" Type="http://schemas.openxmlformats.org/officeDocument/2006/relationships/hyperlink" Target="https://podminky.urs.cz/item/CS_URS_2021_01/171201201.1" TargetMode="External"/><Relationship Id="rId19" Type="http://schemas.openxmlformats.org/officeDocument/2006/relationships/hyperlink" Target="https://podminky.urs.cz/item/CS_URS_2021_01/181951112" TargetMode="External"/><Relationship Id="rId31" Type="http://schemas.openxmlformats.org/officeDocument/2006/relationships/hyperlink" Target="https://podminky.urs.cz/item/CS_URS_2021_01/451577877" TargetMode="External"/><Relationship Id="rId44" Type="http://schemas.openxmlformats.org/officeDocument/2006/relationships/hyperlink" Target="https://podminky.urs.cz/item/CS_URS_2021_01/822442111" TargetMode="External"/><Relationship Id="rId52" Type="http://schemas.openxmlformats.org/officeDocument/2006/relationships/hyperlink" Target="https://podminky.urs.cz/item/CS_URS_2021_01/914111111" TargetMode="External"/><Relationship Id="rId4" Type="http://schemas.openxmlformats.org/officeDocument/2006/relationships/hyperlink" Target="https://podminky.urs.cz/item/CS_URS_2021_01/131151121" TargetMode="External"/><Relationship Id="rId9" Type="http://schemas.openxmlformats.org/officeDocument/2006/relationships/hyperlink" Target="https://podminky.urs.cz/item/CS_URS_2021_01/162351104" TargetMode="External"/><Relationship Id="rId14" Type="http://schemas.openxmlformats.org/officeDocument/2006/relationships/hyperlink" Target="https://podminky.urs.cz/item/CS_URS_2021_01/174201101" TargetMode="External"/><Relationship Id="rId22" Type="http://schemas.openxmlformats.org/officeDocument/2006/relationships/hyperlink" Target="https://podminky.urs.cz/item/CS_URS_2021_01/321321115" TargetMode="External"/><Relationship Id="rId27" Type="http://schemas.openxmlformats.org/officeDocument/2006/relationships/hyperlink" Target="https://podminky.urs.cz/item/CS_URS_2021_01/321368211" TargetMode="External"/><Relationship Id="rId30" Type="http://schemas.openxmlformats.org/officeDocument/2006/relationships/hyperlink" Target="https://podminky.urs.cz/item/CS_URS_2021_01/348171146" TargetMode="External"/><Relationship Id="rId35" Type="http://schemas.openxmlformats.org/officeDocument/2006/relationships/hyperlink" Target="https://podminky.urs.cz/item/CS_URS_2021_01/457971122.1" TargetMode="External"/><Relationship Id="rId43" Type="http://schemas.openxmlformats.org/officeDocument/2006/relationships/hyperlink" Target="https://podminky.urs.cz/item/CS_URS_2021_01/574381112" TargetMode="External"/><Relationship Id="rId48" Type="http://schemas.openxmlformats.org/officeDocument/2006/relationships/hyperlink" Target="https://podminky.urs.cz/item/CS_URS_2021_01/891352322" TargetMode="External"/><Relationship Id="rId56" Type="http://schemas.openxmlformats.org/officeDocument/2006/relationships/hyperlink" Target="https://podminky.urs.cz/item/CS_URS_2021_01/953961215" TargetMode="External"/><Relationship Id="rId8" Type="http://schemas.openxmlformats.org/officeDocument/2006/relationships/hyperlink" Target="https://podminky.urs.cz/item/CS_URS_2021_01/171151103" TargetMode="External"/><Relationship Id="rId51" Type="http://schemas.openxmlformats.org/officeDocument/2006/relationships/hyperlink" Target="https://podminky.urs.cz/item/CS_URS_2021_01/914511111" TargetMode="External"/><Relationship Id="rId3" Type="http://schemas.openxmlformats.org/officeDocument/2006/relationships/hyperlink" Target="https://podminky.urs.cz/item/CS_URS_2021_01/127751101"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podminky.urs.cz/item/CS_URS_2021_01/231611114" TargetMode="External"/><Relationship Id="rId21" Type="http://schemas.openxmlformats.org/officeDocument/2006/relationships/hyperlink" Target="https://podminky.urs.cz/item/CS_URS_2021_01/185851129" TargetMode="External"/><Relationship Id="rId34" Type="http://schemas.openxmlformats.org/officeDocument/2006/relationships/hyperlink" Target="https://podminky.urs.cz/item/CS_URS_2021_01/317361821" TargetMode="External"/><Relationship Id="rId42" Type="http://schemas.openxmlformats.org/officeDocument/2006/relationships/hyperlink" Target="https://podminky.urs.cz/item/CS_URS_2021_01/421321192" TargetMode="External"/><Relationship Id="rId47" Type="http://schemas.openxmlformats.org/officeDocument/2006/relationships/hyperlink" Target="https://podminky.urs.cz/item/CS_URS_2021_01/430321414" TargetMode="External"/><Relationship Id="rId50" Type="http://schemas.openxmlformats.org/officeDocument/2006/relationships/hyperlink" Target="https://podminky.urs.cz/item/CS_URS_2021_01/434121442" TargetMode="External"/><Relationship Id="rId55" Type="http://schemas.openxmlformats.org/officeDocument/2006/relationships/hyperlink" Target="https://podminky.urs.cz/item/CS_URS_2021_01/451571212" TargetMode="External"/><Relationship Id="rId63" Type="http://schemas.openxmlformats.org/officeDocument/2006/relationships/hyperlink" Target="https://podminky.urs.cz/item/CS_URS_2021_01/564861111" TargetMode="External"/><Relationship Id="rId68" Type="http://schemas.openxmlformats.org/officeDocument/2006/relationships/hyperlink" Target="https://podminky.urs.cz/item/CS_URS_2021_01/573191111" TargetMode="External"/><Relationship Id="rId76" Type="http://schemas.openxmlformats.org/officeDocument/2006/relationships/hyperlink" Target="https://podminky.urs.cz/item/CS_URS_2021_01/711141559" TargetMode="External"/><Relationship Id="rId84" Type="http://schemas.openxmlformats.org/officeDocument/2006/relationships/hyperlink" Target="https://podminky.urs.cz/item/CS_URS_2021_01/998711199" TargetMode="External"/><Relationship Id="rId89" Type="http://schemas.openxmlformats.org/officeDocument/2006/relationships/hyperlink" Target="https://podminky.urs.cz/item/CS_URS_2021_01/919112233" TargetMode="External"/><Relationship Id="rId97" Type="http://schemas.openxmlformats.org/officeDocument/2006/relationships/hyperlink" Target="https://podminky.urs.cz/item/CS_URS_2021_01/997211519" TargetMode="External"/><Relationship Id="rId7" Type="http://schemas.openxmlformats.org/officeDocument/2006/relationships/hyperlink" Target="https://podminky.urs.cz/item/CS_URS_2021_01/162351104" TargetMode="External"/><Relationship Id="rId71" Type="http://schemas.openxmlformats.org/officeDocument/2006/relationships/hyperlink" Target="https://podminky.urs.cz/item/CS_URS_2021_01/578133232" TargetMode="External"/><Relationship Id="rId92" Type="http://schemas.openxmlformats.org/officeDocument/2006/relationships/hyperlink" Target="https://podminky.urs.cz/item/CS_URS_2021_01/962051111" TargetMode="External"/><Relationship Id="rId2" Type="http://schemas.openxmlformats.org/officeDocument/2006/relationships/hyperlink" Target="https://podminky.urs.cz/item/CS_URS_2021_01/113154122" TargetMode="External"/><Relationship Id="rId16" Type="http://schemas.openxmlformats.org/officeDocument/2006/relationships/hyperlink" Target="https://podminky.urs.cz/item/CS_URS_2021_01/182351123" TargetMode="External"/><Relationship Id="rId29" Type="http://schemas.openxmlformats.org/officeDocument/2006/relationships/hyperlink" Target="https://podminky.urs.cz/item/CS_URS_2021_01/274351122" TargetMode="External"/><Relationship Id="rId11" Type="http://schemas.openxmlformats.org/officeDocument/2006/relationships/hyperlink" Target="https://podminky.urs.cz/item/CS_URS_2021_01/171153101" TargetMode="External"/><Relationship Id="rId24" Type="http://schemas.openxmlformats.org/officeDocument/2006/relationships/hyperlink" Target="https://podminky.urs.cz/item/CS_URS_2021_01/226113211" TargetMode="External"/><Relationship Id="rId32" Type="http://schemas.openxmlformats.org/officeDocument/2006/relationships/hyperlink" Target="https://podminky.urs.cz/item/CS_URS_2021_01/317353121" TargetMode="External"/><Relationship Id="rId37" Type="http://schemas.openxmlformats.org/officeDocument/2006/relationships/hyperlink" Target="https://podminky.urs.cz/item/CS_URS_2021_01/334351115" TargetMode="External"/><Relationship Id="rId40" Type="http://schemas.openxmlformats.org/officeDocument/2006/relationships/hyperlink" Target="https://podminky.urs.cz/item/CS_URS_2021_01/348171111" TargetMode="External"/><Relationship Id="rId45" Type="http://schemas.openxmlformats.org/officeDocument/2006/relationships/hyperlink" Target="https://podminky.urs.cz/item/CS_URS_2021_01/423352121" TargetMode="External"/><Relationship Id="rId53" Type="http://schemas.openxmlformats.org/officeDocument/2006/relationships/hyperlink" Target="https://podminky.urs.cz/item/CS_URS_2021_01/451315134" TargetMode="External"/><Relationship Id="rId58" Type="http://schemas.openxmlformats.org/officeDocument/2006/relationships/hyperlink" Target="https://podminky.urs.cz/item/CS_URS_2021_01/458501112" TargetMode="External"/><Relationship Id="rId66" Type="http://schemas.openxmlformats.org/officeDocument/2006/relationships/hyperlink" Target="https://podminky.urs.cz/item/CS_URS_2021_01/569831111" TargetMode="External"/><Relationship Id="rId74" Type="http://schemas.openxmlformats.org/officeDocument/2006/relationships/hyperlink" Target="https://podminky.urs.cz/item/CS_URS_2021_01/711112001" TargetMode="External"/><Relationship Id="rId79" Type="http://schemas.openxmlformats.org/officeDocument/2006/relationships/hyperlink" Target="https://podminky.urs.cz/item/CS_URS_2021_01/711491172" TargetMode="External"/><Relationship Id="rId87" Type="http://schemas.openxmlformats.org/officeDocument/2006/relationships/hyperlink" Target="https://podminky.urs.cz/item/CS_URS_2021_01/916131213" TargetMode="External"/><Relationship Id="rId5" Type="http://schemas.openxmlformats.org/officeDocument/2006/relationships/hyperlink" Target="https://podminky.urs.cz/item/CS_URS_2021_01/131251104" TargetMode="External"/><Relationship Id="rId61" Type="http://schemas.openxmlformats.org/officeDocument/2006/relationships/hyperlink" Target="https://podminky.urs.cz/item/CS_URS_2021_01/465511327" TargetMode="External"/><Relationship Id="rId82" Type="http://schemas.openxmlformats.org/officeDocument/2006/relationships/hyperlink" Target="https://podminky.urs.cz/item/CS_URS_2021_01/998711102" TargetMode="External"/><Relationship Id="rId90" Type="http://schemas.openxmlformats.org/officeDocument/2006/relationships/hyperlink" Target="https://podminky.urs.cz/item/CS_URS_2021_01/919121233" TargetMode="External"/><Relationship Id="rId95" Type="http://schemas.openxmlformats.org/officeDocument/2006/relationships/hyperlink" Target="https://podminky.urs.cz/item/CS_URS_2021_01/997211119" TargetMode="External"/><Relationship Id="rId19" Type="http://schemas.openxmlformats.org/officeDocument/2006/relationships/hyperlink" Target="https://podminky.urs.cz/item/CS_URS_2021_01/185803113" TargetMode="External"/><Relationship Id="rId14" Type="http://schemas.openxmlformats.org/officeDocument/2006/relationships/hyperlink" Target="https://podminky.urs.cz/item/CS_URS_2021_01/175151101" TargetMode="External"/><Relationship Id="rId22" Type="http://schemas.openxmlformats.org/officeDocument/2006/relationships/hyperlink" Target="https://podminky.urs.cz/item/CS_URS_2021_01/212341111" TargetMode="External"/><Relationship Id="rId27" Type="http://schemas.openxmlformats.org/officeDocument/2006/relationships/hyperlink" Target="https://podminky.urs.cz/item/CS_URS_2021_01/274322611" TargetMode="External"/><Relationship Id="rId30" Type="http://schemas.openxmlformats.org/officeDocument/2006/relationships/hyperlink" Target="https://podminky.urs.cz/item/CS_URS_2021_01/274361821" TargetMode="External"/><Relationship Id="rId35" Type="http://schemas.openxmlformats.org/officeDocument/2006/relationships/hyperlink" Target="https://podminky.urs.cz/item/CS_URS_2021_01/334313117" TargetMode="External"/><Relationship Id="rId43" Type="http://schemas.openxmlformats.org/officeDocument/2006/relationships/hyperlink" Target="https://podminky.urs.cz/item/CS_URS_2021_01/423351112" TargetMode="External"/><Relationship Id="rId48" Type="http://schemas.openxmlformats.org/officeDocument/2006/relationships/hyperlink" Target="https://podminky.urs.cz/item/CS_URS_2021_01/431351121" TargetMode="External"/><Relationship Id="rId56" Type="http://schemas.openxmlformats.org/officeDocument/2006/relationships/hyperlink" Target="https://podminky.urs.cz/item/CS_URS_2021_01/458311131" TargetMode="External"/><Relationship Id="rId64" Type="http://schemas.openxmlformats.org/officeDocument/2006/relationships/hyperlink" Target="https://podminky.urs.cz/item/CS_URS_2021_01/564952111" TargetMode="External"/><Relationship Id="rId69" Type="http://schemas.openxmlformats.org/officeDocument/2006/relationships/hyperlink" Target="https://podminky.urs.cz/item/CS_URS_2021_01/573231107" TargetMode="External"/><Relationship Id="rId77" Type="http://schemas.openxmlformats.org/officeDocument/2006/relationships/hyperlink" Target="https://podminky.urs.cz/item/CS_URS_2021_01/711142559" TargetMode="External"/><Relationship Id="rId100" Type="http://schemas.openxmlformats.org/officeDocument/2006/relationships/hyperlink" Target="https://podminky.urs.cz/item/CS_URS_2021_01/998212111" TargetMode="External"/><Relationship Id="rId8" Type="http://schemas.openxmlformats.org/officeDocument/2006/relationships/hyperlink" Target="https://podminky.urs.cz/item/CS_URS_2021_01/162451106" TargetMode="External"/><Relationship Id="rId51" Type="http://schemas.openxmlformats.org/officeDocument/2006/relationships/hyperlink" Target="https://podminky.urs.cz/item/CS_URS_2021_01/451315117" TargetMode="External"/><Relationship Id="rId72" Type="http://schemas.openxmlformats.org/officeDocument/2006/relationships/hyperlink" Target="https://podminky.urs.cz/item/CS_URS_2021_01/628612201" TargetMode="External"/><Relationship Id="rId80" Type="http://schemas.openxmlformats.org/officeDocument/2006/relationships/hyperlink" Target="https://podminky.urs.cz/item/CS_URS_2021_01/711691172" TargetMode="External"/><Relationship Id="rId85" Type="http://schemas.openxmlformats.org/officeDocument/2006/relationships/hyperlink" Target="https://podminky.urs.cz/item/CS_URS_2021_01/871241151" TargetMode="External"/><Relationship Id="rId93" Type="http://schemas.openxmlformats.org/officeDocument/2006/relationships/hyperlink" Target="https://podminky.urs.cz/item/CS_URS_2021_01/966005211" TargetMode="External"/><Relationship Id="rId98" Type="http://schemas.openxmlformats.org/officeDocument/2006/relationships/hyperlink" Target="https://podminky.urs.cz/item/CS_URS_2021_01/997221645" TargetMode="External"/><Relationship Id="rId3" Type="http://schemas.openxmlformats.org/officeDocument/2006/relationships/hyperlink" Target="https://podminky.urs.cz/item/CS_URS_2021_01/113154124" TargetMode="External"/><Relationship Id="rId12" Type="http://schemas.openxmlformats.org/officeDocument/2006/relationships/hyperlink" Target="https://podminky.urs.cz/item/CS_URS_2021_01/171201231" TargetMode="External"/><Relationship Id="rId17" Type="http://schemas.openxmlformats.org/officeDocument/2006/relationships/hyperlink" Target="https://podminky.urs.cz/item/CS_URS_2021_01/183405211" TargetMode="External"/><Relationship Id="rId25" Type="http://schemas.openxmlformats.org/officeDocument/2006/relationships/hyperlink" Target="https://podminky.urs.cz/item/CS_URS_2021_01/231112113" TargetMode="External"/><Relationship Id="rId33" Type="http://schemas.openxmlformats.org/officeDocument/2006/relationships/hyperlink" Target="https://podminky.urs.cz/item/CS_URS_2021_01/317353221" TargetMode="External"/><Relationship Id="rId38" Type="http://schemas.openxmlformats.org/officeDocument/2006/relationships/hyperlink" Target="https://podminky.urs.cz/item/CS_URS_2021_01/334351214" TargetMode="External"/><Relationship Id="rId46" Type="http://schemas.openxmlformats.org/officeDocument/2006/relationships/hyperlink" Target="https://podminky.urs.cz/item/CS_URS_2021_01/423352221" TargetMode="External"/><Relationship Id="rId59" Type="http://schemas.openxmlformats.org/officeDocument/2006/relationships/hyperlink" Target="https://podminky.urs.cz/item/CS_URS_2021_01/462511111" TargetMode="External"/><Relationship Id="rId67" Type="http://schemas.openxmlformats.org/officeDocument/2006/relationships/hyperlink" Target="https://podminky.urs.cz/item/CS_URS_2021_01/569903311" TargetMode="External"/><Relationship Id="rId20" Type="http://schemas.openxmlformats.org/officeDocument/2006/relationships/hyperlink" Target="https://podminky.urs.cz/item/CS_URS_2021_01/185851121" TargetMode="External"/><Relationship Id="rId41" Type="http://schemas.openxmlformats.org/officeDocument/2006/relationships/hyperlink" Target="https://podminky.urs.cz/item/CS_URS_2021_01/421321128" TargetMode="External"/><Relationship Id="rId54" Type="http://schemas.openxmlformats.org/officeDocument/2006/relationships/hyperlink" Target="https://podminky.urs.cz/item/CS_URS_2021_01/451315191" TargetMode="External"/><Relationship Id="rId62" Type="http://schemas.openxmlformats.org/officeDocument/2006/relationships/hyperlink" Target="https://podminky.urs.cz/item/CS_URS_2021_01/465513157" TargetMode="External"/><Relationship Id="rId70" Type="http://schemas.openxmlformats.org/officeDocument/2006/relationships/hyperlink" Target="https://podminky.urs.cz/item/CS_URS_2021_01/577134121" TargetMode="External"/><Relationship Id="rId75" Type="http://schemas.openxmlformats.org/officeDocument/2006/relationships/hyperlink" Target="https://podminky.urs.cz/item/CS_URS_2021_01/711122131" TargetMode="External"/><Relationship Id="rId83" Type="http://schemas.openxmlformats.org/officeDocument/2006/relationships/hyperlink" Target="https://podminky.urs.cz/item/CS_URS_2021_01/998711194" TargetMode="External"/><Relationship Id="rId88" Type="http://schemas.openxmlformats.org/officeDocument/2006/relationships/hyperlink" Target="https://podminky.urs.cz/item/CS_URS_2021_01/916231212" TargetMode="External"/><Relationship Id="rId91" Type="http://schemas.openxmlformats.org/officeDocument/2006/relationships/hyperlink" Target="https://podminky.urs.cz/item/CS_URS_2021_01/931994131" TargetMode="External"/><Relationship Id="rId96" Type="http://schemas.openxmlformats.org/officeDocument/2006/relationships/hyperlink" Target="https://podminky.urs.cz/item/CS_URS_2021_01/997211511" TargetMode="External"/><Relationship Id="rId1" Type="http://schemas.openxmlformats.org/officeDocument/2006/relationships/hyperlink" Target="https://podminky.urs.cz/item/CS_URS_2021_01/113107513" TargetMode="External"/><Relationship Id="rId6" Type="http://schemas.openxmlformats.org/officeDocument/2006/relationships/hyperlink" Target="https://podminky.urs.cz/item/CS_URS_2021_01/161151103" TargetMode="External"/><Relationship Id="rId15" Type="http://schemas.openxmlformats.org/officeDocument/2006/relationships/hyperlink" Target="https://podminky.urs.cz/item/CS_URS_2021_01/182251101" TargetMode="External"/><Relationship Id="rId23" Type="http://schemas.openxmlformats.org/officeDocument/2006/relationships/hyperlink" Target="https://podminky.urs.cz/item/CS_URS_2021_01/212755216" TargetMode="External"/><Relationship Id="rId28" Type="http://schemas.openxmlformats.org/officeDocument/2006/relationships/hyperlink" Target="https://podminky.urs.cz/item/CS_URS_2021_01/274351121" TargetMode="External"/><Relationship Id="rId36" Type="http://schemas.openxmlformats.org/officeDocument/2006/relationships/hyperlink" Target="https://podminky.urs.cz/item/CS_URS_2021_01/334323118" TargetMode="External"/><Relationship Id="rId49" Type="http://schemas.openxmlformats.org/officeDocument/2006/relationships/hyperlink" Target="https://podminky.urs.cz/item/CS_URS_2021_01/431351122" TargetMode="External"/><Relationship Id="rId57" Type="http://schemas.openxmlformats.org/officeDocument/2006/relationships/hyperlink" Target="https://podminky.urs.cz/item/CS_URS_2021_01/458501111" TargetMode="External"/><Relationship Id="rId10" Type="http://schemas.openxmlformats.org/officeDocument/2006/relationships/hyperlink" Target="https://podminky.urs.cz/item/CS_URS_2021_01/171151103" TargetMode="External"/><Relationship Id="rId31" Type="http://schemas.openxmlformats.org/officeDocument/2006/relationships/hyperlink" Target="https://podminky.urs.cz/item/CS_URS_2021_01/317322611" TargetMode="External"/><Relationship Id="rId44" Type="http://schemas.openxmlformats.org/officeDocument/2006/relationships/hyperlink" Target="https://podminky.urs.cz/item/CS_URS_2021_01/423351212" TargetMode="External"/><Relationship Id="rId52" Type="http://schemas.openxmlformats.org/officeDocument/2006/relationships/hyperlink" Target="https://podminky.urs.cz/item/CS_URS_2021_01/451315127" TargetMode="External"/><Relationship Id="rId60" Type="http://schemas.openxmlformats.org/officeDocument/2006/relationships/hyperlink" Target="https://podminky.urs.cz/item/CS_URS_2021_01/464511111" TargetMode="External"/><Relationship Id="rId65" Type="http://schemas.openxmlformats.org/officeDocument/2006/relationships/hyperlink" Target="https://podminky.urs.cz/item/CS_URS_2021_01/565155121" TargetMode="External"/><Relationship Id="rId73" Type="http://schemas.openxmlformats.org/officeDocument/2006/relationships/hyperlink" Target="https://podminky.urs.cz/item/CS_URS_2021_01/711111001" TargetMode="External"/><Relationship Id="rId78" Type="http://schemas.openxmlformats.org/officeDocument/2006/relationships/hyperlink" Target="https://podminky.urs.cz/item/CS_URS_2021_01/711471301" TargetMode="External"/><Relationship Id="rId81" Type="http://schemas.openxmlformats.org/officeDocument/2006/relationships/hyperlink" Target="https://podminky.urs.cz/item/CS_URS_2021_01/711741567" TargetMode="External"/><Relationship Id="rId86" Type="http://schemas.openxmlformats.org/officeDocument/2006/relationships/hyperlink" Target="https://podminky.urs.cz/item/CS_URS_2021_01/899913102" TargetMode="External"/><Relationship Id="rId94" Type="http://schemas.openxmlformats.org/officeDocument/2006/relationships/hyperlink" Target="https://podminky.urs.cz/item/CS_URS_2021_01/997211111" TargetMode="External"/><Relationship Id="rId99" Type="http://schemas.openxmlformats.org/officeDocument/2006/relationships/hyperlink" Target="https://podminky.urs.cz/item/CS_URS_2021_01/997221655" TargetMode="External"/><Relationship Id="rId101" Type="http://schemas.openxmlformats.org/officeDocument/2006/relationships/hyperlink" Target="https://podminky.urs.cz/item/CS_URS_2021_01/998212192" TargetMode="External"/><Relationship Id="rId4" Type="http://schemas.openxmlformats.org/officeDocument/2006/relationships/hyperlink" Target="https://podminky.urs.cz/item/CS_URS_2021_01/122351101" TargetMode="External"/><Relationship Id="rId9" Type="http://schemas.openxmlformats.org/officeDocument/2006/relationships/hyperlink" Target="https://podminky.urs.cz/item/CS_URS_2021_01/167151111" TargetMode="External"/><Relationship Id="rId13" Type="http://schemas.openxmlformats.org/officeDocument/2006/relationships/hyperlink" Target="https://podminky.urs.cz/item/CS_URS_2021_01/171251201" TargetMode="External"/><Relationship Id="rId18" Type="http://schemas.openxmlformats.org/officeDocument/2006/relationships/hyperlink" Target="https://podminky.urs.cz/item/CS_URS_2021_01/184802631" TargetMode="External"/><Relationship Id="rId39" Type="http://schemas.openxmlformats.org/officeDocument/2006/relationships/hyperlink" Target="https://podminky.urs.cz/item/CS_URS_2021_01/334361226"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podminky.urs.cz/item/CS_URS_2021_01/231611114" TargetMode="External"/><Relationship Id="rId21" Type="http://schemas.openxmlformats.org/officeDocument/2006/relationships/hyperlink" Target="https://podminky.urs.cz/item/CS_URS_2021_01/185851129" TargetMode="External"/><Relationship Id="rId42" Type="http://schemas.openxmlformats.org/officeDocument/2006/relationships/hyperlink" Target="https://podminky.urs.cz/item/CS_URS_2021_01/334378112" TargetMode="External"/><Relationship Id="rId47" Type="http://schemas.openxmlformats.org/officeDocument/2006/relationships/hyperlink" Target="https://podminky.urs.cz/item/CS_URS_2021_01/423351111" TargetMode="External"/><Relationship Id="rId63" Type="http://schemas.openxmlformats.org/officeDocument/2006/relationships/hyperlink" Target="https://podminky.urs.cz/item/CS_URS_2021_01/565155121" TargetMode="External"/><Relationship Id="rId68" Type="http://schemas.openxmlformats.org/officeDocument/2006/relationships/hyperlink" Target="https://podminky.urs.cz/item/CS_URS_2021_01/577134121" TargetMode="External"/><Relationship Id="rId84" Type="http://schemas.openxmlformats.org/officeDocument/2006/relationships/hyperlink" Target="https://podminky.urs.cz/item/CS_URS_2021_01/998711102" TargetMode="External"/><Relationship Id="rId89" Type="http://schemas.openxmlformats.org/officeDocument/2006/relationships/hyperlink" Target="https://podminky.urs.cz/item/CS_URS_2021_01/916131213" TargetMode="External"/><Relationship Id="rId7" Type="http://schemas.openxmlformats.org/officeDocument/2006/relationships/hyperlink" Target="https://podminky.urs.cz/item/CS_URS_2021_01/161151103" TargetMode="External"/><Relationship Id="rId71" Type="http://schemas.openxmlformats.org/officeDocument/2006/relationships/hyperlink" Target="https://podminky.urs.cz/item/CS_URS_2021_01/596811122" TargetMode="External"/><Relationship Id="rId92" Type="http://schemas.openxmlformats.org/officeDocument/2006/relationships/hyperlink" Target="https://podminky.urs.cz/item/CS_URS_2021_01/919121233" TargetMode="External"/><Relationship Id="rId2" Type="http://schemas.openxmlformats.org/officeDocument/2006/relationships/hyperlink" Target="https://podminky.urs.cz/item/CS_URS_2021_01/113107542" TargetMode="External"/><Relationship Id="rId16" Type="http://schemas.openxmlformats.org/officeDocument/2006/relationships/hyperlink" Target="https://podminky.urs.cz/item/CS_URS_2021_01/182351123" TargetMode="External"/><Relationship Id="rId29" Type="http://schemas.openxmlformats.org/officeDocument/2006/relationships/hyperlink" Target="https://podminky.urs.cz/item/CS_URS_2021_01/274351122" TargetMode="External"/><Relationship Id="rId11" Type="http://schemas.openxmlformats.org/officeDocument/2006/relationships/hyperlink" Target="https://podminky.urs.cz/item/CS_URS_2021_01/171151103" TargetMode="External"/><Relationship Id="rId24" Type="http://schemas.openxmlformats.org/officeDocument/2006/relationships/hyperlink" Target="https://podminky.urs.cz/item/CS_URS_2021_01/226113211" TargetMode="External"/><Relationship Id="rId32" Type="http://schemas.openxmlformats.org/officeDocument/2006/relationships/hyperlink" Target="https://podminky.urs.cz/item/CS_URS_2021_01/317322611" TargetMode="External"/><Relationship Id="rId37" Type="http://schemas.openxmlformats.org/officeDocument/2006/relationships/hyperlink" Target="https://podminky.urs.cz/item/CS_URS_2021_01/334323118" TargetMode="External"/><Relationship Id="rId40" Type="http://schemas.openxmlformats.org/officeDocument/2006/relationships/hyperlink" Target="https://podminky.urs.cz/item/CS_URS_2021_01/334361216" TargetMode="External"/><Relationship Id="rId45" Type="http://schemas.openxmlformats.org/officeDocument/2006/relationships/hyperlink" Target="https://podminky.urs.cz/item/CS_URS_2021_01/421321129" TargetMode="External"/><Relationship Id="rId53" Type="http://schemas.openxmlformats.org/officeDocument/2006/relationships/hyperlink" Target="https://podminky.urs.cz/item/CS_URS_2021_01/451315134" TargetMode="External"/><Relationship Id="rId58" Type="http://schemas.openxmlformats.org/officeDocument/2006/relationships/hyperlink" Target="https://podminky.urs.cz/item/CS_URS_2021_01/465513157" TargetMode="External"/><Relationship Id="rId66" Type="http://schemas.openxmlformats.org/officeDocument/2006/relationships/hyperlink" Target="https://podminky.urs.cz/item/CS_URS_2021_01/573191111" TargetMode="External"/><Relationship Id="rId74" Type="http://schemas.openxmlformats.org/officeDocument/2006/relationships/hyperlink" Target="https://podminky.urs.cz/item/CS_URS_2021_01/711112001" TargetMode="External"/><Relationship Id="rId79" Type="http://schemas.openxmlformats.org/officeDocument/2006/relationships/hyperlink" Target="https://podminky.urs.cz/item/CS_URS_2021_01/711471301" TargetMode="External"/><Relationship Id="rId87" Type="http://schemas.openxmlformats.org/officeDocument/2006/relationships/hyperlink" Target="https://podminky.urs.cz/item/CS_URS_2021_01/871310310" TargetMode="External"/><Relationship Id="rId102" Type="http://schemas.openxmlformats.org/officeDocument/2006/relationships/hyperlink" Target="https://podminky.urs.cz/item/CS_URS_2021_01/997211521" TargetMode="External"/><Relationship Id="rId5" Type="http://schemas.openxmlformats.org/officeDocument/2006/relationships/hyperlink" Target="https://podminky.urs.cz/item/CS_URS_2021_01/113203111" TargetMode="External"/><Relationship Id="rId61" Type="http://schemas.openxmlformats.org/officeDocument/2006/relationships/hyperlink" Target="https://podminky.urs.cz/item/CS_URS_2021_01/564911411" TargetMode="External"/><Relationship Id="rId82" Type="http://schemas.openxmlformats.org/officeDocument/2006/relationships/hyperlink" Target="https://podminky.urs.cz/item/CS_URS_2021_01/711714111" TargetMode="External"/><Relationship Id="rId90" Type="http://schemas.openxmlformats.org/officeDocument/2006/relationships/hyperlink" Target="https://podminky.urs.cz/item/CS_URS_2021_01/916231212" TargetMode="External"/><Relationship Id="rId95" Type="http://schemas.openxmlformats.org/officeDocument/2006/relationships/hyperlink" Target="https://podminky.urs.cz/item/CS_URS_2021_01/931994172" TargetMode="External"/><Relationship Id="rId19" Type="http://schemas.openxmlformats.org/officeDocument/2006/relationships/hyperlink" Target="https://podminky.urs.cz/item/CS_URS_2021_01/185803113" TargetMode="External"/><Relationship Id="rId14" Type="http://schemas.openxmlformats.org/officeDocument/2006/relationships/hyperlink" Target="https://podminky.urs.cz/item/CS_URS_2021_01/175151101" TargetMode="External"/><Relationship Id="rId22" Type="http://schemas.openxmlformats.org/officeDocument/2006/relationships/hyperlink" Target="https://podminky.urs.cz/item/CS_URS_2021_01/212341111" TargetMode="External"/><Relationship Id="rId27" Type="http://schemas.openxmlformats.org/officeDocument/2006/relationships/hyperlink" Target="https://podminky.urs.cz/item/CS_URS_2021_01/274322611" TargetMode="External"/><Relationship Id="rId30" Type="http://schemas.openxmlformats.org/officeDocument/2006/relationships/hyperlink" Target="https://podminky.urs.cz/item/CS_URS_2021_01/274361821" TargetMode="External"/><Relationship Id="rId35" Type="http://schemas.openxmlformats.org/officeDocument/2006/relationships/hyperlink" Target="https://podminky.urs.cz/item/CS_URS_2021_01/317361821" TargetMode="External"/><Relationship Id="rId43" Type="http://schemas.openxmlformats.org/officeDocument/2006/relationships/hyperlink" Target="https://podminky.urs.cz/item/CS_URS_2021_01/348171111" TargetMode="External"/><Relationship Id="rId48" Type="http://schemas.openxmlformats.org/officeDocument/2006/relationships/hyperlink" Target="https://podminky.urs.cz/item/CS_URS_2021_01/423351211" TargetMode="External"/><Relationship Id="rId56" Type="http://schemas.openxmlformats.org/officeDocument/2006/relationships/hyperlink" Target="https://podminky.urs.cz/item/CS_URS_2021_01/458501111" TargetMode="External"/><Relationship Id="rId64" Type="http://schemas.openxmlformats.org/officeDocument/2006/relationships/hyperlink" Target="https://podminky.urs.cz/item/CS_URS_2021_01/569831111" TargetMode="External"/><Relationship Id="rId69" Type="http://schemas.openxmlformats.org/officeDocument/2006/relationships/hyperlink" Target="https://podminky.urs.cz/item/CS_URS_2021_01/577144121" TargetMode="External"/><Relationship Id="rId77" Type="http://schemas.openxmlformats.org/officeDocument/2006/relationships/hyperlink" Target="https://podminky.urs.cz/item/CS_URS_2021_01/711142559" TargetMode="External"/><Relationship Id="rId100" Type="http://schemas.openxmlformats.org/officeDocument/2006/relationships/hyperlink" Target="https://podminky.urs.cz/item/CS_URS_2021_01/997211511" TargetMode="External"/><Relationship Id="rId105" Type="http://schemas.openxmlformats.org/officeDocument/2006/relationships/hyperlink" Target="https://podminky.urs.cz/item/CS_URS_2021_01/998212192" TargetMode="External"/><Relationship Id="rId8" Type="http://schemas.openxmlformats.org/officeDocument/2006/relationships/hyperlink" Target="https://podminky.urs.cz/item/CS_URS_2021_01/162351104" TargetMode="External"/><Relationship Id="rId51" Type="http://schemas.openxmlformats.org/officeDocument/2006/relationships/hyperlink" Target="https://podminky.urs.cz/item/CS_URS_2021_01/428381312" TargetMode="External"/><Relationship Id="rId72" Type="http://schemas.openxmlformats.org/officeDocument/2006/relationships/hyperlink" Target="https://podminky.urs.cz/item/CS_URS_2021_01/628612201" TargetMode="External"/><Relationship Id="rId80" Type="http://schemas.openxmlformats.org/officeDocument/2006/relationships/hyperlink" Target="https://podminky.urs.cz/item/CS_URS_2021_01/711491172" TargetMode="External"/><Relationship Id="rId85" Type="http://schemas.openxmlformats.org/officeDocument/2006/relationships/hyperlink" Target="https://podminky.urs.cz/item/CS_URS_2021_01/998711194" TargetMode="External"/><Relationship Id="rId93" Type="http://schemas.openxmlformats.org/officeDocument/2006/relationships/hyperlink" Target="https://podminky.urs.cz/item/CS_URS_2021_01/931992122" TargetMode="External"/><Relationship Id="rId98" Type="http://schemas.openxmlformats.org/officeDocument/2006/relationships/hyperlink" Target="https://podminky.urs.cz/item/CS_URS_2021_01/963071112" TargetMode="External"/><Relationship Id="rId3" Type="http://schemas.openxmlformats.org/officeDocument/2006/relationships/hyperlink" Target="https://podminky.urs.cz/item/CS_URS_2021_01/113201111" TargetMode="External"/><Relationship Id="rId12" Type="http://schemas.openxmlformats.org/officeDocument/2006/relationships/hyperlink" Target="https://podminky.urs.cz/item/CS_URS_2021_01/171201231" TargetMode="External"/><Relationship Id="rId17" Type="http://schemas.openxmlformats.org/officeDocument/2006/relationships/hyperlink" Target="https://podminky.urs.cz/item/CS_URS_2021_01/183405211" TargetMode="External"/><Relationship Id="rId25" Type="http://schemas.openxmlformats.org/officeDocument/2006/relationships/hyperlink" Target="https://podminky.urs.cz/item/CS_URS_2021_01/231112113" TargetMode="External"/><Relationship Id="rId33" Type="http://schemas.openxmlformats.org/officeDocument/2006/relationships/hyperlink" Target="https://podminky.urs.cz/item/CS_URS_2021_01/317353121" TargetMode="External"/><Relationship Id="rId38" Type="http://schemas.openxmlformats.org/officeDocument/2006/relationships/hyperlink" Target="https://podminky.urs.cz/item/CS_URS_2021_01/334351112" TargetMode="External"/><Relationship Id="rId46" Type="http://schemas.openxmlformats.org/officeDocument/2006/relationships/hyperlink" Target="https://podminky.urs.cz/item/CS_URS_2021_01/421361226" TargetMode="External"/><Relationship Id="rId59" Type="http://schemas.openxmlformats.org/officeDocument/2006/relationships/hyperlink" Target="https://podminky.urs.cz/item/CS_URS_2021_01/564861111" TargetMode="External"/><Relationship Id="rId67" Type="http://schemas.openxmlformats.org/officeDocument/2006/relationships/hyperlink" Target="https://podminky.urs.cz/item/CS_URS_2021_01/573231107" TargetMode="External"/><Relationship Id="rId103" Type="http://schemas.openxmlformats.org/officeDocument/2006/relationships/hyperlink" Target="https://podminky.urs.cz/item/CS_URS_2021_01/997211529" TargetMode="External"/><Relationship Id="rId20" Type="http://schemas.openxmlformats.org/officeDocument/2006/relationships/hyperlink" Target="https://podminky.urs.cz/item/CS_URS_2021_01/185851121" TargetMode="External"/><Relationship Id="rId41" Type="http://schemas.openxmlformats.org/officeDocument/2006/relationships/hyperlink" Target="https://podminky.urs.cz/item/CS_URS_2021_01/334374112" TargetMode="External"/><Relationship Id="rId54" Type="http://schemas.openxmlformats.org/officeDocument/2006/relationships/hyperlink" Target="https://podminky.urs.cz/item/CS_URS_2021_01/451577777" TargetMode="External"/><Relationship Id="rId62" Type="http://schemas.openxmlformats.org/officeDocument/2006/relationships/hyperlink" Target="https://podminky.urs.cz/item/CS_URS_2021_01/564952111" TargetMode="External"/><Relationship Id="rId70" Type="http://schemas.openxmlformats.org/officeDocument/2006/relationships/hyperlink" Target="https://podminky.urs.cz/item/CS_URS_2021_01/578133232" TargetMode="External"/><Relationship Id="rId75" Type="http://schemas.openxmlformats.org/officeDocument/2006/relationships/hyperlink" Target="https://podminky.urs.cz/item/CS_URS_2021_01/711122131" TargetMode="External"/><Relationship Id="rId83" Type="http://schemas.openxmlformats.org/officeDocument/2006/relationships/hyperlink" Target="https://podminky.urs.cz/item/CS_URS_2021_01/711741567" TargetMode="External"/><Relationship Id="rId88" Type="http://schemas.openxmlformats.org/officeDocument/2006/relationships/hyperlink" Target="https://podminky.urs.cz/item/CS_URS_2021_01/895941111" TargetMode="External"/><Relationship Id="rId91" Type="http://schemas.openxmlformats.org/officeDocument/2006/relationships/hyperlink" Target="https://podminky.urs.cz/item/CS_URS_2021_01/919112233" TargetMode="External"/><Relationship Id="rId96" Type="http://schemas.openxmlformats.org/officeDocument/2006/relationships/hyperlink" Target="https://podminky.urs.cz/item/CS_URS_2021_01/962051111" TargetMode="External"/><Relationship Id="rId1" Type="http://schemas.openxmlformats.org/officeDocument/2006/relationships/hyperlink" Target="https://podminky.urs.cz/item/CS_URS_2021_01/113107513" TargetMode="External"/><Relationship Id="rId6" Type="http://schemas.openxmlformats.org/officeDocument/2006/relationships/hyperlink" Target="https://podminky.urs.cz/item/CS_URS_2021_01/131251104" TargetMode="External"/><Relationship Id="rId15" Type="http://schemas.openxmlformats.org/officeDocument/2006/relationships/hyperlink" Target="https://podminky.urs.cz/item/CS_URS_2021_01/182251101" TargetMode="External"/><Relationship Id="rId23" Type="http://schemas.openxmlformats.org/officeDocument/2006/relationships/hyperlink" Target="https://podminky.urs.cz/item/CS_URS_2021_01/212755216" TargetMode="External"/><Relationship Id="rId28" Type="http://schemas.openxmlformats.org/officeDocument/2006/relationships/hyperlink" Target="https://podminky.urs.cz/item/CS_URS_2021_01/274351121" TargetMode="External"/><Relationship Id="rId36" Type="http://schemas.openxmlformats.org/officeDocument/2006/relationships/hyperlink" Target="https://podminky.urs.cz/item/CS_URS_2021_01/334313117" TargetMode="External"/><Relationship Id="rId49" Type="http://schemas.openxmlformats.org/officeDocument/2006/relationships/hyperlink" Target="https://podminky.urs.cz/item/CS_URS_2021_01/423352121" TargetMode="External"/><Relationship Id="rId57" Type="http://schemas.openxmlformats.org/officeDocument/2006/relationships/hyperlink" Target="https://podminky.urs.cz/item/CS_URS_2021_01/458501112" TargetMode="External"/><Relationship Id="rId10" Type="http://schemas.openxmlformats.org/officeDocument/2006/relationships/hyperlink" Target="https://podminky.urs.cz/item/CS_URS_2021_01/167151111" TargetMode="External"/><Relationship Id="rId31" Type="http://schemas.openxmlformats.org/officeDocument/2006/relationships/hyperlink" Target="https://podminky.urs.cz/item/CS_URS_2021_01/220860080" TargetMode="External"/><Relationship Id="rId44" Type="http://schemas.openxmlformats.org/officeDocument/2006/relationships/hyperlink" Target="https://podminky.urs.cz/item/CS_URS_2021_01/389121112" TargetMode="External"/><Relationship Id="rId52" Type="http://schemas.openxmlformats.org/officeDocument/2006/relationships/hyperlink" Target="https://podminky.urs.cz/item/CS_URS_2021_01/451315127" TargetMode="External"/><Relationship Id="rId60" Type="http://schemas.openxmlformats.org/officeDocument/2006/relationships/hyperlink" Target="https://podminky.urs.cz/item/CS_URS_2021_01/564871111" TargetMode="External"/><Relationship Id="rId65" Type="http://schemas.openxmlformats.org/officeDocument/2006/relationships/hyperlink" Target="https://podminky.urs.cz/item/CS_URS_2021_01/569903311" TargetMode="External"/><Relationship Id="rId73" Type="http://schemas.openxmlformats.org/officeDocument/2006/relationships/hyperlink" Target="https://podminky.urs.cz/item/CS_URS_2021_01/711111001" TargetMode="External"/><Relationship Id="rId78" Type="http://schemas.openxmlformats.org/officeDocument/2006/relationships/hyperlink" Target="https://podminky.urs.cz/item/CS_URS_2021_01/711161389" TargetMode="External"/><Relationship Id="rId81" Type="http://schemas.openxmlformats.org/officeDocument/2006/relationships/hyperlink" Target="https://podminky.urs.cz/item/CS_URS_2021_01/711691172" TargetMode="External"/><Relationship Id="rId86" Type="http://schemas.openxmlformats.org/officeDocument/2006/relationships/hyperlink" Target="https://podminky.urs.cz/item/CS_URS_2021_01/998711199" TargetMode="External"/><Relationship Id="rId94" Type="http://schemas.openxmlformats.org/officeDocument/2006/relationships/hyperlink" Target="https://podminky.urs.cz/item/CS_URS_2021_01/931994131" TargetMode="External"/><Relationship Id="rId99" Type="http://schemas.openxmlformats.org/officeDocument/2006/relationships/hyperlink" Target="https://podminky.urs.cz/item/CS_URS_2021_01/997211211" TargetMode="External"/><Relationship Id="rId101" Type="http://schemas.openxmlformats.org/officeDocument/2006/relationships/hyperlink" Target="https://podminky.urs.cz/item/CS_URS_2021_01/997211519" TargetMode="External"/><Relationship Id="rId4" Type="http://schemas.openxmlformats.org/officeDocument/2006/relationships/hyperlink" Target="https://podminky.urs.cz/item/CS_URS_2021_01/113201112" TargetMode="External"/><Relationship Id="rId9" Type="http://schemas.openxmlformats.org/officeDocument/2006/relationships/hyperlink" Target="https://podminky.urs.cz/item/CS_URS_2021_01/162451106" TargetMode="External"/><Relationship Id="rId13" Type="http://schemas.openxmlformats.org/officeDocument/2006/relationships/hyperlink" Target="https://podminky.urs.cz/item/CS_URS_2021_01/171251201" TargetMode="External"/><Relationship Id="rId18" Type="http://schemas.openxmlformats.org/officeDocument/2006/relationships/hyperlink" Target="https://podminky.urs.cz/item/CS_URS_2021_01/184802631" TargetMode="External"/><Relationship Id="rId39" Type="http://schemas.openxmlformats.org/officeDocument/2006/relationships/hyperlink" Target="https://podminky.urs.cz/item/CS_URS_2021_01/334351211" TargetMode="External"/><Relationship Id="rId34" Type="http://schemas.openxmlformats.org/officeDocument/2006/relationships/hyperlink" Target="https://podminky.urs.cz/item/CS_URS_2021_01/317353221" TargetMode="External"/><Relationship Id="rId50" Type="http://schemas.openxmlformats.org/officeDocument/2006/relationships/hyperlink" Target="https://podminky.urs.cz/item/CS_URS_2021_01/423352221" TargetMode="External"/><Relationship Id="rId55" Type="http://schemas.openxmlformats.org/officeDocument/2006/relationships/hyperlink" Target="https://podminky.urs.cz/item/CS_URS_2021_01/458311131" TargetMode="External"/><Relationship Id="rId76" Type="http://schemas.openxmlformats.org/officeDocument/2006/relationships/hyperlink" Target="https://podminky.urs.cz/item/CS_URS_2021_01/711141559" TargetMode="External"/><Relationship Id="rId97" Type="http://schemas.openxmlformats.org/officeDocument/2006/relationships/hyperlink" Target="https://podminky.urs.cz/item/CS_URS_2021_01/963051111" TargetMode="External"/><Relationship Id="rId104" Type="http://schemas.openxmlformats.org/officeDocument/2006/relationships/hyperlink" Target="https://podminky.urs.cz/item/CS_URS_2021_01/998212111"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1_01/321351010" TargetMode="External"/><Relationship Id="rId18" Type="http://schemas.openxmlformats.org/officeDocument/2006/relationships/hyperlink" Target="https://podminky.urs.cz/item/CS_URS_2021_01/452111141" TargetMode="External"/><Relationship Id="rId26" Type="http://schemas.openxmlformats.org/officeDocument/2006/relationships/hyperlink" Target="https://podminky.urs.cz/item/CS_URS_2021_01/871313121" TargetMode="External"/><Relationship Id="rId39" Type="http://schemas.openxmlformats.org/officeDocument/2006/relationships/hyperlink" Target="https://podminky.urs.cz/item/CS_URS_2021_01/899401112" TargetMode="External"/><Relationship Id="rId3" Type="http://schemas.openxmlformats.org/officeDocument/2006/relationships/hyperlink" Target="https://podminky.urs.cz/item/CS_URS_2021_01/132254204" TargetMode="External"/><Relationship Id="rId21" Type="http://schemas.openxmlformats.org/officeDocument/2006/relationships/hyperlink" Target="https://podminky.urs.cz/item/CS_URS_2021_01/465511427" TargetMode="External"/><Relationship Id="rId34" Type="http://schemas.openxmlformats.org/officeDocument/2006/relationships/hyperlink" Target="https://podminky.urs.cz/item/CS_URS_2021_01/891445321" TargetMode="External"/><Relationship Id="rId42" Type="http://schemas.openxmlformats.org/officeDocument/2006/relationships/hyperlink" Target="https://podminky.urs.cz/item/CS_URS_2021_01/935112211" TargetMode="External"/><Relationship Id="rId47" Type="http://schemas.openxmlformats.org/officeDocument/2006/relationships/hyperlink" Target="https://podminky.urs.cz/item/CS_URS_2021_01/767835003" TargetMode="External"/><Relationship Id="rId50" Type="http://schemas.openxmlformats.org/officeDocument/2006/relationships/hyperlink" Target="https://podminky.urs.cz/item/CS_URS_2021_01/230011140" TargetMode="External"/><Relationship Id="rId7" Type="http://schemas.openxmlformats.org/officeDocument/2006/relationships/hyperlink" Target="https://podminky.urs.cz/item/CS_URS_2021_01/162751119" TargetMode="External"/><Relationship Id="rId12" Type="http://schemas.openxmlformats.org/officeDocument/2006/relationships/hyperlink" Target="https://podminky.urs.cz/item/CS_URS_2021_01/321321116.1" TargetMode="External"/><Relationship Id="rId17" Type="http://schemas.openxmlformats.org/officeDocument/2006/relationships/hyperlink" Target="https://podminky.urs.cz/item/CS_URS_2021_01/451573111" TargetMode="External"/><Relationship Id="rId25" Type="http://schemas.openxmlformats.org/officeDocument/2006/relationships/hyperlink" Target="https://podminky.urs.cz/item/CS_URS_2021_01/822472111" TargetMode="External"/><Relationship Id="rId33" Type="http://schemas.openxmlformats.org/officeDocument/2006/relationships/hyperlink" Target="https://podminky.urs.cz/item/CS_URS_2021_01/891442322" TargetMode="External"/><Relationship Id="rId38" Type="http://schemas.openxmlformats.org/officeDocument/2006/relationships/hyperlink" Target="https://podminky.urs.cz/item/CS_URS_2021_01/871365811" TargetMode="External"/><Relationship Id="rId46" Type="http://schemas.openxmlformats.org/officeDocument/2006/relationships/hyperlink" Target="https://podminky.urs.cz/item/CS_URS_2021_01/767510111" TargetMode="External"/><Relationship Id="rId2" Type="http://schemas.openxmlformats.org/officeDocument/2006/relationships/hyperlink" Target="https://podminky.urs.cz/item/CS_URS_2021_01/122251107" TargetMode="External"/><Relationship Id="rId16" Type="http://schemas.openxmlformats.org/officeDocument/2006/relationships/hyperlink" Target="https://podminky.urs.cz/item/CS_URS_2021_01/890331851" TargetMode="External"/><Relationship Id="rId20" Type="http://schemas.openxmlformats.org/officeDocument/2006/relationships/hyperlink" Target="https://podminky.urs.cz/item/CS_URS_2021_01/464511122" TargetMode="External"/><Relationship Id="rId29" Type="http://schemas.openxmlformats.org/officeDocument/2006/relationships/hyperlink" Target="https://podminky.urs.cz/item/CS_URS_2021_01/891372322" TargetMode="External"/><Relationship Id="rId41" Type="http://schemas.openxmlformats.org/officeDocument/2006/relationships/hyperlink" Target="https://podminky.urs.cz/item/CS_URS_2021_01/919726202" TargetMode="External"/><Relationship Id="rId1" Type="http://schemas.openxmlformats.org/officeDocument/2006/relationships/hyperlink" Target="https://podminky.urs.cz/item/CS_URS_2021_01/121151125" TargetMode="External"/><Relationship Id="rId6" Type="http://schemas.openxmlformats.org/officeDocument/2006/relationships/hyperlink" Target="https://podminky.urs.cz/item/CS_URS_2021_01/162751117" TargetMode="External"/><Relationship Id="rId11" Type="http://schemas.openxmlformats.org/officeDocument/2006/relationships/hyperlink" Target="https://podminky.urs.cz/item/CS_URS_2021_01/174101101" TargetMode="External"/><Relationship Id="rId24" Type="http://schemas.openxmlformats.org/officeDocument/2006/relationships/hyperlink" Target="https://podminky.urs.cz/item/CS_URS_2021_01/822442111" TargetMode="External"/><Relationship Id="rId32" Type="http://schemas.openxmlformats.org/officeDocument/2006/relationships/hyperlink" Target="https://podminky.urs.cz/item/CS_URS_2021_01/891425321" TargetMode="External"/><Relationship Id="rId37" Type="http://schemas.openxmlformats.org/officeDocument/2006/relationships/hyperlink" Target="https://podminky.urs.cz/item/CS_URS_2021_01/894811133" TargetMode="External"/><Relationship Id="rId40" Type="http://schemas.openxmlformats.org/officeDocument/2006/relationships/hyperlink" Target="https://podminky.urs.cz/item/CS_URS_2021_01/899623161" TargetMode="External"/><Relationship Id="rId45" Type="http://schemas.openxmlformats.org/officeDocument/2006/relationships/hyperlink" Target="https://podminky.urs.cz/item/CS_URS_2021_01/998332092" TargetMode="External"/><Relationship Id="rId5" Type="http://schemas.openxmlformats.org/officeDocument/2006/relationships/hyperlink" Target="https://podminky.urs.cz/item/CS_URS_2021_01/151201211" TargetMode="External"/><Relationship Id="rId15" Type="http://schemas.openxmlformats.org/officeDocument/2006/relationships/hyperlink" Target="https://podminky.urs.cz/item/CS_URS_2021_01/321366111" TargetMode="External"/><Relationship Id="rId23" Type="http://schemas.openxmlformats.org/officeDocument/2006/relationships/hyperlink" Target="https://podminky.urs.cz/item/CS_URS_2021_01/822422111" TargetMode="External"/><Relationship Id="rId28" Type="http://schemas.openxmlformats.org/officeDocument/2006/relationships/hyperlink" Target="https://podminky.urs.cz/item/CS_URS_2021_01/891355321" TargetMode="External"/><Relationship Id="rId36" Type="http://schemas.openxmlformats.org/officeDocument/2006/relationships/hyperlink" Target="https://podminky.urs.cz/item/CS_URS_2021_01/891475321" TargetMode="External"/><Relationship Id="rId49" Type="http://schemas.openxmlformats.org/officeDocument/2006/relationships/hyperlink" Target="https://podminky.urs.cz/item/CS_URS_2021_01/998767101" TargetMode="External"/><Relationship Id="rId10" Type="http://schemas.openxmlformats.org/officeDocument/2006/relationships/hyperlink" Target="https://podminky.urs.cz/item/CS_URS_2021_01/171201201.1" TargetMode="External"/><Relationship Id="rId19" Type="http://schemas.openxmlformats.org/officeDocument/2006/relationships/hyperlink" Target="https://podminky.urs.cz/item/CS_URS_2021_01/452312131" TargetMode="External"/><Relationship Id="rId31" Type="http://schemas.openxmlformats.org/officeDocument/2006/relationships/hyperlink" Target="https://podminky.urs.cz/item/CS_URS_2021_01/891422322" TargetMode="External"/><Relationship Id="rId44" Type="http://schemas.openxmlformats.org/officeDocument/2006/relationships/hyperlink" Target="https://podminky.urs.cz/item/CS_URS_2021_01/998332011" TargetMode="External"/><Relationship Id="rId4" Type="http://schemas.openxmlformats.org/officeDocument/2006/relationships/hyperlink" Target="https://podminky.urs.cz/item/CS_URS_2021_01/151201201" TargetMode="External"/><Relationship Id="rId9" Type="http://schemas.openxmlformats.org/officeDocument/2006/relationships/hyperlink" Target="https://podminky.urs.cz/item/CS_URS_2021_01/167151111" TargetMode="External"/><Relationship Id="rId14" Type="http://schemas.openxmlformats.org/officeDocument/2006/relationships/hyperlink" Target="https://podminky.urs.cz/item/CS_URS_2021_01/321352010" TargetMode="External"/><Relationship Id="rId22" Type="http://schemas.openxmlformats.org/officeDocument/2006/relationships/hyperlink" Target="https://podminky.urs.cz/item/CS_URS_2021_01/822372111" TargetMode="External"/><Relationship Id="rId27" Type="http://schemas.openxmlformats.org/officeDocument/2006/relationships/hyperlink" Target="https://podminky.urs.cz/item/CS_URS_2021_01/871353121" TargetMode="External"/><Relationship Id="rId30" Type="http://schemas.openxmlformats.org/officeDocument/2006/relationships/hyperlink" Target="https://podminky.urs.cz/item/CS_URS_2021_01/891375321" TargetMode="External"/><Relationship Id="rId35" Type="http://schemas.openxmlformats.org/officeDocument/2006/relationships/hyperlink" Target="https://podminky.urs.cz/item/CS_URS_2021_01/891472322" TargetMode="External"/><Relationship Id="rId43" Type="http://schemas.openxmlformats.org/officeDocument/2006/relationships/hyperlink" Target="https://podminky.urs.cz/item/CS_URS_2021_01/962052211" TargetMode="External"/><Relationship Id="rId48" Type="http://schemas.openxmlformats.org/officeDocument/2006/relationships/hyperlink" Target="https://podminky.urs.cz/item/CS_URS_2021_01/953961215" TargetMode="External"/><Relationship Id="rId8" Type="http://schemas.openxmlformats.org/officeDocument/2006/relationships/hyperlink" Target="https://podminky.urs.cz/item/CS_URS_2021_01/162351104"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podminky.urs.cz/item/CS_URS_2021_01/182351123" TargetMode="External"/><Relationship Id="rId18" Type="http://schemas.openxmlformats.org/officeDocument/2006/relationships/hyperlink" Target="https://podminky.urs.cz/item/CS_URS_2021_01/185851129" TargetMode="External"/><Relationship Id="rId26" Type="http://schemas.openxmlformats.org/officeDocument/2006/relationships/hyperlink" Target="https://podminky.urs.cz/item/CS_URS_2021_01/317353121" TargetMode="External"/><Relationship Id="rId39" Type="http://schemas.openxmlformats.org/officeDocument/2006/relationships/hyperlink" Target="https://podminky.urs.cz/item/CS_URS_2021_01/423351212" TargetMode="External"/><Relationship Id="rId21" Type="http://schemas.openxmlformats.org/officeDocument/2006/relationships/hyperlink" Target="https://podminky.urs.cz/item/CS_URS_2021_01/274322611" TargetMode="External"/><Relationship Id="rId34" Type="http://schemas.openxmlformats.org/officeDocument/2006/relationships/hyperlink" Target="https://podminky.urs.cz/item/CS_URS_2021_01/348171111" TargetMode="External"/><Relationship Id="rId42" Type="http://schemas.openxmlformats.org/officeDocument/2006/relationships/hyperlink" Target="https://podminky.urs.cz/item/CS_URS_2021_01/430321414" TargetMode="External"/><Relationship Id="rId47" Type="http://schemas.openxmlformats.org/officeDocument/2006/relationships/hyperlink" Target="https://podminky.urs.cz/item/CS_URS_2021_01/451315127" TargetMode="External"/><Relationship Id="rId50" Type="http://schemas.openxmlformats.org/officeDocument/2006/relationships/hyperlink" Target="https://podminky.urs.cz/item/CS_URS_2021_01/458311131" TargetMode="External"/><Relationship Id="rId55" Type="http://schemas.openxmlformats.org/officeDocument/2006/relationships/hyperlink" Target="https://podminky.urs.cz/item/CS_URS_2021_01/465513157" TargetMode="External"/><Relationship Id="rId63" Type="http://schemas.openxmlformats.org/officeDocument/2006/relationships/hyperlink" Target="https://podminky.urs.cz/item/CS_URS_2021_01/577134121" TargetMode="External"/><Relationship Id="rId68" Type="http://schemas.openxmlformats.org/officeDocument/2006/relationships/hyperlink" Target="https://podminky.urs.cz/item/CS_URS_2021_01/711122131" TargetMode="External"/><Relationship Id="rId76" Type="http://schemas.openxmlformats.org/officeDocument/2006/relationships/hyperlink" Target="https://podminky.urs.cz/item/CS_URS_2021_01/998711199" TargetMode="External"/><Relationship Id="rId84" Type="http://schemas.openxmlformats.org/officeDocument/2006/relationships/hyperlink" Target="https://podminky.urs.cz/item/CS_URS_2021_01/931994161" TargetMode="External"/><Relationship Id="rId89" Type="http://schemas.openxmlformats.org/officeDocument/2006/relationships/hyperlink" Target="https://podminky.urs.cz/item/CS_URS_2021_01/997211519" TargetMode="External"/><Relationship Id="rId7" Type="http://schemas.openxmlformats.org/officeDocument/2006/relationships/hyperlink" Target="https://podminky.urs.cz/item/CS_URS_2021_01/171151103" TargetMode="External"/><Relationship Id="rId71" Type="http://schemas.openxmlformats.org/officeDocument/2006/relationships/hyperlink" Target="https://podminky.urs.cz/item/CS_URS_2021_01/711471301" TargetMode="External"/><Relationship Id="rId92" Type="http://schemas.openxmlformats.org/officeDocument/2006/relationships/hyperlink" Target="https://podminky.urs.cz/item/CS_URS_2021_01/998212192" TargetMode="External"/><Relationship Id="rId2" Type="http://schemas.openxmlformats.org/officeDocument/2006/relationships/hyperlink" Target="https://podminky.urs.cz/item/CS_URS_2021_01/131251104" TargetMode="External"/><Relationship Id="rId16" Type="http://schemas.openxmlformats.org/officeDocument/2006/relationships/hyperlink" Target="https://podminky.urs.cz/item/CS_URS_2021_01/185803113" TargetMode="External"/><Relationship Id="rId29" Type="http://schemas.openxmlformats.org/officeDocument/2006/relationships/hyperlink" Target="https://podminky.urs.cz/item/CS_URS_2021_01/334313117" TargetMode="External"/><Relationship Id="rId11" Type="http://schemas.openxmlformats.org/officeDocument/2006/relationships/hyperlink" Target="https://podminky.urs.cz/item/CS_URS_2021_01/181351003" TargetMode="External"/><Relationship Id="rId24" Type="http://schemas.openxmlformats.org/officeDocument/2006/relationships/hyperlink" Target="https://podminky.urs.cz/item/CS_URS_2021_01/274361821" TargetMode="External"/><Relationship Id="rId32" Type="http://schemas.openxmlformats.org/officeDocument/2006/relationships/hyperlink" Target="https://podminky.urs.cz/item/CS_URS_2021_01/334351214" TargetMode="External"/><Relationship Id="rId37" Type="http://schemas.openxmlformats.org/officeDocument/2006/relationships/hyperlink" Target="https://podminky.urs.cz/item/CS_URS_2021_01/421361226" TargetMode="External"/><Relationship Id="rId40" Type="http://schemas.openxmlformats.org/officeDocument/2006/relationships/hyperlink" Target="https://podminky.urs.cz/item/CS_URS_2021_01/423352121" TargetMode="External"/><Relationship Id="rId45" Type="http://schemas.openxmlformats.org/officeDocument/2006/relationships/hyperlink" Target="https://podminky.urs.cz/item/CS_URS_2021_01/434121442" TargetMode="External"/><Relationship Id="rId53" Type="http://schemas.openxmlformats.org/officeDocument/2006/relationships/hyperlink" Target="https://podminky.urs.cz/item/CS_URS_2021_01/461310212" TargetMode="External"/><Relationship Id="rId58" Type="http://schemas.openxmlformats.org/officeDocument/2006/relationships/hyperlink" Target="https://podminky.urs.cz/item/CS_URS_2021_01/565155121" TargetMode="External"/><Relationship Id="rId66" Type="http://schemas.openxmlformats.org/officeDocument/2006/relationships/hyperlink" Target="https://podminky.urs.cz/item/CS_URS_2021_01/711111001" TargetMode="External"/><Relationship Id="rId74" Type="http://schemas.openxmlformats.org/officeDocument/2006/relationships/hyperlink" Target="https://podminky.urs.cz/item/CS_URS_2021_01/998711102" TargetMode="External"/><Relationship Id="rId79" Type="http://schemas.openxmlformats.org/officeDocument/2006/relationships/hyperlink" Target="https://podminky.urs.cz/item/CS_URS_2021_01/919112233" TargetMode="External"/><Relationship Id="rId87" Type="http://schemas.openxmlformats.org/officeDocument/2006/relationships/hyperlink" Target="https://podminky.urs.cz/item/CS_URS_2021_01/997211111" TargetMode="External"/><Relationship Id="rId5" Type="http://schemas.openxmlformats.org/officeDocument/2006/relationships/hyperlink" Target="https://podminky.urs.cz/item/CS_URS_2021_01/162451106" TargetMode="External"/><Relationship Id="rId61" Type="http://schemas.openxmlformats.org/officeDocument/2006/relationships/hyperlink" Target="https://podminky.urs.cz/item/CS_URS_2021_01/573191111" TargetMode="External"/><Relationship Id="rId82" Type="http://schemas.openxmlformats.org/officeDocument/2006/relationships/hyperlink" Target="https://podminky.urs.cz/item/CS_URS_2021_01/931994131" TargetMode="External"/><Relationship Id="rId90" Type="http://schemas.openxmlformats.org/officeDocument/2006/relationships/hyperlink" Target="https://podminky.urs.cz/item/CS_URS_2021_01/997221655" TargetMode="External"/><Relationship Id="rId19" Type="http://schemas.openxmlformats.org/officeDocument/2006/relationships/hyperlink" Target="https://podminky.urs.cz/item/CS_URS_2021_01/212341111" TargetMode="External"/><Relationship Id="rId14" Type="http://schemas.openxmlformats.org/officeDocument/2006/relationships/hyperlink" Target="https://podminky.urs.cz/item/CS_URS_2021_01/183405211" TargetMode="External"/><Relationship Id="rId22" Type="http://schemas.openxmlformats.org/officeDocument/2006/relationships/hyperlink" Target="https://podminky.urs.cz/item/CS_URS_2021_01/274351121" TargetMode="External"/><Relationship Id="rId27" Type="http://schemas.openxmlformats.org/officeDocument/2006/relationships/hyperlink" Target="https://podminky.urs.cz/item/CS_URS_2021_01/317353221" TargetMode="External"/><Relationship Id="rId30" Type="http://schemas.openxmlformats.org/officeDocument/2006/relationships/hyperlink" Target="https://podminky.urs.cz/item/CS_URS_2021_01/334323117" TargetMode="External"/><Relationship Id="rId35" Type="http://schemas.openxmlformats.org/officeDocument/2006/relationships/hyperlink" Target="https://podminky.urs.cz/item/CS_URS_2021_01/421321128" TargetMode="External"/><Relationship Id="rId43" Type="http://schemas.openxmlformats.org/officeDocument/2006/relationships/hyperlink" Target="https://podminky.urs.cz/item/CS_URS_2021_01/431351121" TargetMode="External"/><Relationship Id="rId48" Type="http://schemas.openxmlformats.org/officeDocument/2006/relationships/hyperlink" Target="https://podminky.urs.cz/item/CS_URS_2021_01/451315134" TargetMode="External"/><Relationship Id="rId56" Type="http://schemas.openxmlformats.org/officeDocument/2006/relationships/hyperlink" Target="https://podminky.urs.cz/item/CS_URS_2021_01/564861111" TargetMode="External"/><Relationship Id="rId64" Type="http://schemas.openxmlformats.org/officeDocument/2006/relationships/hyperlink" Target="https://podminky.urs.cz/item/CS_URS_2021_01/578133232" TargetMode="External"/><Relationship Id="rId69" Type="http://schemas.openxmlformats.org/officeDocument/2006/relationships/hyperlink" Target="https://podminky.urs.cz/item/CS_URS_2021_01/711141559" TargetMode="External"/><Relationship Id="rId77" Type="http://schemas.openxmlformats.org/officeDocument/2006/relationships/hyperlink" Target="https://podminky.urs.cz/item/CS_URS_2021_01/916131213" TargetMode="External"/><Relationship Id="rId8" Type="http://schemas.openxmlformats.org/officeDocument/2006/relationships/hyperlink" Target="https://podminky.urs.cz/item/CS_URS_2021_01/171201231" TargetMode="External"/><Relationship Id="rId51" Type="http://schemas.openxmlformats.org/officeDocument/2006/relationships/hyperlink" Target="https://podminky.urs.cz/item/CS_URS_2021_01/458501111" TargetMode="External"/><Relationship Id="rId72" Type="http://schemas.openxmlformats.org/officeDocument/2006/relationships/hyperlink" Target="https://podminky.urs.cz/item/CS_URS_2021_01/711691172" TargetMode="External"/><Relationship Id="rId80" Type="http://schemas.openxmlformats.org/officeDocument/2006/relationships/hyperlink" Target="https://podminky.urs.cz/item/CS_URS_2021_01/919121233" TargetMode="External"/><Relationship Id="rId85" Type="http://schemas.openxmlformats.org/officeDocument/2006/relationships/hyperlink" Target="https://podminky.urs.cz/item/CS_URS_2021_01/935111211" TargetMode="External"/><Relationship Id="rId3" Type="http://schemas.openxmlformats.org/officeDocument/2006/relationships/hyperlink" Target="https://podminky.urs.cz/item/CS_URS_2021_01/161151103" TargetMode="External"/><Relationship Id="rId12" Type="http://schemas.openxmlformats.org/officeDocument/2006/relationships/hyperlink" Target="https://podminky.urs.cz/item/CS_URS_2021_01/182251101" TargetMode="External"/><Relationship Id="rId17" Type="http://schemas.openxmlformats.org/officeDocument/2006/relationships/hyperlink" Target="https://podminky.urs.cz/item/CS_URS_2021_01/185851121" TargetMode="External"/><Relationship Id="rId25" Type="http://schemas.openxmlformats.org/officeDocument/2006/relationships/hyperlink" Target="https://podminky.urs.cz/item/CS_URS_2021_01/317322611" TargetMode="External"/><Relationship Id="rId33" Type="http://schemas.openxmlformats.org/officeDocument/2006/relationships/hyperlink" Target="https://podminky.urs.cz/item/CS_URS_2021_01/334361226" TargetMode="External"/><Relationship Id="rId38" Type="http://schemas.openxmlformats.org/officeDocument/2006/relationships/hyperlink" Target="https://podminky.urs.cz/item/CS_URS_2021_01/423351112" TargetMode="External"/><Relationship Id="rId46" Type="http://schemas.openxmlformats.org/officeDocument/2006/relationships/hyperlink" Target="https://podminky.urs.cz/item/CS_URS_2021_01/451315117" TargetMode="External"/><Relationship Id="rId59" Type="http://schemas.openxmlformats.org/officeDocument/2006/relationships/hyperlink" Target="https://podminky.urs.cz/item/CS_URS_2021_01/569831111" TargetMode="External"/><Relationship Id="rId67" Type="http://schemas.openxmlformats.org/officeDocument/2006/relationships/hyperlink" Target="https://podminky.urs.cz/item/CS_URS_2021_01/711112001" TargetMode="External"/><Relationship Id="rId20" Type="http://schemas.openxmlformats.org/officeDocument/2006/relationships/hyperlink" Target="https://podminky.urs.cz/item/CS_URS_2021_01/212755216" TargetMode="External"/><Relationship Id="rId41" Type="http://schemas.openxmlformats.org/officeDocument/2006/relationships/hyperlink" Target="https://podminky.urs.cz/item/CS_URS_2021_01/423352221" TargetMode="External"/><Relationship Id="rId54" Type="http://schemas.openxmlformats.org/officeDocument/2006/relationships/hyperlink" Target="https://podminky.urs.cz/item/CS_URS_2021_01/462511111" TargetMode="External"/><Relationship Id="rId62" Type="http://schemas.openxmlformats.org/officeDocument/2006/relationships/hyperlink" Target="https://podminky.urs.cz/item/CS_URS_2021_01/573231107" TargetMode="External"/><Relationship Id="rId70" Type="http://schemas.openxmlformats.org/officeDocument/2006/relationships/hyperlink" Target="https://podminky.urs.cz/item/CS_URS_2021_01/711142559" TargetMode="External"/><Relationship Id="rId75" Type="http://schemas.openxmlformats.org/officeDocument/2006/relationships/hyperlink" Target="https://podminky.urs.cz/item/CS_URS_2021_01/998711194" TargetMode="External"/><Relationship Id="rId83" Type="http://schemas.openxmlformats.org/officeDocument/2006/relationships/hyperlink" Target="https://podminky.urs.cz/item/CS_URS_2021_01/931994132" TargetMode="External"/><Relationship Id="rId88" Type="http://schemas.openxmlformats.org/officeDocument/2006/relationships/hyperlink" Target="https://podminky.urs.cz/item/CS_URS_2021_01/997211511" TargetMode="External"/><Relationship Id="rId91" Type="http://schemas.openxmlformats.org/officeDocument/2006/relationships/hyperlink" Target="https://podminky.urs.cz/item/CS_URS_2021_01/998212111" TargetMode="External"/><Relationship Id="rId1" Type="http://schemas.openxmlformats.org/officeDocument/2006/relationships/hyperlink" Target="https://podminky.urs.cz/item/CS_URS_2021_01/113107513" TargetMode="External"/><Relationship Id="rId6" Type="http://schemas.openxmlformats.org/officeDocument/2006/relationships/hyperlink" Target="https://podminky.urs.cz/item/CS_URS_2021_01/167151111" TargetMode="External"/><Relationship Id="rId15" Type="http://schemas.openxmlformats.org/officeDocument/2006/relationships/hyperlink" Target="https://podminky.urs.cz/item/CS_URS_2021_01/184802631" TargetMode="External"/><Relationship Id="rId23" Type="http://schemas.openxmlformats.org/officeDocument/2006/relationships/hyperlink" Target="https://podminky.urs.cz/item/CS_URS_2021_01/274351122" TargetMode="External"/><Relationship Id="rId28" Type="http://schemas.openxmlformats.org/officeDocument/2006/relationships/hyperlink" Target="https://podminky.urs.cz/item/CS_URS_2021_01/317361821" TargetMode="External"/><Relationship Id="rId36" Type="http://schemas.openxmlformats.org/officeDocument/2006/relationships/hyperlink" Target="https://podminky.urs.cz/item/CS_URS_2021_01/421321192" TargetMode="External"/><Relationship Id="rId49" Type="http://schemas.openxmlformats.org/officeDocument/2006/relationships/hyperlink" Target="https://podminky.urs.cz/item/CS_URS_2021_01/451315191" TargetMode="External"/><Relationship Id="rId57" Type="http://schemas.openxmlformats.org/officeDocument/2006/relationships/hyperlink" Target="https://podminky.urs.cz/item/CS_URS_2021_01/564952111" TargetMode="External"/><Relationship Id="rId10" Type="http://schemas.openxmlformats.org/officeDocument/2006/relationships/hyperlink" Target="https://podminky.urs.cz/item/CS_URS_2021_01/175151101" TargetMode="External"/><Relationship Id="rId31" Type="http://schemas.openxmlformats.org/officeDocument/2006/relationships/hyperlink" Target="https://podminky.urs.cz/item/CS_URS_2021_01/334351115" TargetMode="External"/><Relationship Id="rId44" Type="http://schemas.openxmlformats.org/officeDocument/2006/relationships/hyperlink" Target="https://podminky.urs.cz/item/CS_URS_2021_01/431351122" TargetMode="External"/><Relationship Id="rId52" Type="http://schemas.openxmlformats.org/officeDocument/2006/relationships/hyperlink" Target="https://podminky.urs.cz/item/CS_URS_2021_01/458501112" TargetMode="External"/><Relationship Id="rId60" Type="http://schemas.openxmlformats.org/officeDocument/2006/relationships/hyperlink" Target="https://podminky.urs.cz/item/CS_URS_2021_01/569903311" TargetMode="External"/><Relationship Id="rId65" Type="http://schemas.openxmlformats.org/officeDocument/2006/relationships/hyperlink" Target="https://podminky.urs.cz/item/CS_URS_2021_01/628612201" TargetMode="External"/><Relationship Id="rId73" Type="http://schemas.openxmlformats.org/officeDocument/2006/relationships/hyperlink" Target="https://podminky.urs.cz/item/CS_URS_2021_01/711741567" TargetMode="External"/><Relationship Id="rId78" Type="http://schemas.openxmlformats.org/officeDocument/2006/relationships/hyperlink" Target="https://podminky.urs.cz/item/CS_URS_2021_01/916231212" TargetMode="External"/><Relationship Id="rId81" Type="http://schemas.openxmlformats.org/officeDocument/2006/relationships/hyperlink" Target="https://podminky.urs.cz/item/CS_URS_2021_01/931992121" TargetMode="External"/><Relationship Id="rId86" Type="http://schemas.openxmlformats.org/officeDocument/2006/relationships/hyperlink" Target="https://podminky.urs.cz/item/CS_URS_2021_01/962051111" TargetMode="External"/><Relationship Id="rId4" Type="http://schemas.openxmlformats.org/officeDocument/2006/relationships/hyperlink" Target="https://podminky.urs.cz/item/CS_URS_2021_01/162351104" TargetMode="External"/><Relationship Id="rId9" Type="http://schemas.openxmlformats.org/officeDocument/2006/relationships/hyperlink" Target="https://podminky.urs.cz/item/CS_URS_2021_01/17125120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1_01/171201201.1" TargetMode="External"/><Relationship Id="rId13" Type="http://schemas.openxmlformats.org/officeDocument/2006/relationships/hyperlink" Target="https://podminky.urs.cz/item/CS_URS_2021_01/461211711" TargetMode="External"/><Relationship Id="rId18" Type="http://schemas.openxmlformats.org/officeDocument/2006/relationships/hyperlink" Target="https://podminky.urs.cz/item/CS_URS_2021_01/998332011" TargetMode="External"/><Relationship Id="rId3" Type="http://schemas.openxmlformats.org/officeDocument/2006/relationships/hyperlink" Target="https://podminky.urs.cz/item/CS_URS_2021_01/162351104" TargetMode="External"/><Relationship Id="rId7" Type="http://schemas.openxmlformats.org/officeDocument/2006/relationships/hyperlink" Target="https://podminky.urs.cz/item/CS_URS_2021_01/162751119" TargetMode="External"/><Relationship Id="rId12" Type="http://schemas.openxmlformats.org/officeDocument/2006/relationships/hyperlink" Target="https://podminky.urs.cz/item/CS_URS_2021_01/457971122.1" TargetMode="External"/><Relationship Id="rId17" Type="http://schemas.openxmlformats.org/officeDocument/2006/relationships/hyperlink" Target="https://podminky.urs.cz/item/CS_URS_2021_01/985311115" TargetMode="External"/><Relationship Id="rId2" Type="http://schemas.openxmlformats.org/officeDocument/2006/relationships/hyperlink" Target="https://podminky.urs.cz/item/CS_URS_2021_01/124253101" TargetMode="External"/><Relationship Id="rId16" Type="http://schemas.openxmlformats.org/officeDocument/2006/relationships/hyperlink" Target="https://podminky.urs.cz/item/CS_URS_2021_01/891492421" TargetMode="External"/><Relationship Id="rId1" Type="http://schemas.openxmlformats.org/officeDocument/2006/relationships/hyperlink" Target="https://podminky.urs.cz/item/CS_URS_2021_01/121151125" TargetMode="External"/><Relationship Id="rId6" Type="http://schemas.openxmlformats.org/officeDocument/2006/relationships/hyperlink" Target="https://podminky.urs.cz/item/CS_URS_2021_01/162751117" TargetMode="External"/><Relationship Id="rId11" Type="http://schemas.openxmlformats.org/officeDocument/2006/relationships/hyperlink" Target="https://podminky.urs.cz/item/CS_URS_2021_01/182151111" TargetMode="External"/><Relationship Id="rId5" Type="http://schemas.openxmlformats.org/officeDocument/2006/relationships/hyperlink" Target="https://podminky.urs.cz/item/CS_URS_2021_01/171151103" TargetMode="External"/><Relationship Id="rId15" Type="http://schemas.openxmlformats.org/officeDocument/2006/relationships/hyperlink" Target="https://podminky.urs.cz/item/CS_URS_2021_01/464531112" TargetMode="External"/><Relationship Id="rId10" Type="http://schemas.openxmlformats.org/officeDocument/2006/relationships/hyperlink" Target="https://podminky.urs.cz/item/CS_URS_2021_01/181451121" TargetMode="External"/><Relationship Id="rId19" Type="http://schemas.openxmlformats.org/officeDocument/2006/relationships/hyperlink" Target="https://podminky.urs.cz/item/CS_URS_2021_01/998332092" TargetMode="External"/><Relationship Id="rId4" Type="http://schemas.openxmlformats.org/officeDocument/2006/relationships/hyperlink" Target="https://podminky.urs.cz/item/CS_URS_2021_01/167151111" TargetMode="External"/><Relationship Id="rId9" Type="http://schemas.openxmlformats.org/officeDocument/2006/relationships/hyperlink" Target="https://podminky.urs.cz/item/CS_URS_2021_01/181351113" TargetMode="External"/><Relationship Id="rId14" Type="http://schemas.openxmlformats.org/officeDocument/2006/relationships/hyperlink" Target="https://podminky.urs.cz/item/CS_URS_2021_01/462511270"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1_01/348401130" TargetMode="External"/><Relationship Id="rId3" Type="http://schemas.openxmlformats.org/officeDocument/2006/relationships/hyperlink" Target="https://podminky.urs.cz/item/CS_URS_2021_01/171151103" TargetMode="External"/><Relationship Id="rId7" Type="http://schemas.openxmlformats.org/officeDocument/2006/relationships/hyperlink" Target="https://podminky.urs.cz/item/CS_URS_2021_01/338171123" TargetMode="External"/><Relationship Id="rId2" Type="http://schemas.openxmlformats.org/officeDocument/2006/relationships/hyperlink" Target="https://podminky.urs.cz/item/CS_URS_2021_01/131151121" TargetMode="External"/><Relationship Id="rId1" Type="http://schemas.openxmlformats.org/officeDocument/2006/relationships/hyperlink" Target="https://podminky.urs.cz/item/CS_URS_2021_01/121151125" TargetMode="External"/><Relationship Id="rId6" Type="http://schemas.openxmlformats.org/officeDocument/2006/relationships/hyperlink" Target="https://podminky.urs.cz/item/CS_URS_2021_01/182251101" TargetMode="External"/><Relationship Id="rId5" Type="http://schemas.openxmlformats.org/officeDocument/2006/relationships/hyperlink" Target="https://podminky.urs.cz/item/CS_URS_2021_01/181451121" TargetMode="External"/><Relationship Id="rId10" Type="http://schemas.openxmlformats.org/officeDocument/2006/relationships/hyperlink" Target="https://podminky.urs.cz/item/CS_URS_2021_01/998332092" TargetMode="External"/><Relationship Id="rId4" Type="http://schemas.openxmlformats.org/officeDocument/2006/relationships/hyperlink" Target="https://podminky.urs.cz/item/CS_URS_2021_01/181351113" TargetMode="External"/><Relationship Id="rId9" Type="http://schemas.openxmlformats.org/officeDocument/2006/relationships/hyperlink" Target="https://podminky.urs.cz/item/CS_URS_2021_01/998332011"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podminky.urs.cz/item/CS_URS_2021_01/112151121" TargetMode="External"/><Relationship Id="rId18" Type="http://schemas.openxmlformats.org/officeDocument/2006/relationships/hyperlink" Target="https://podminky.urs.cz/item/CS_URS_2021_01/112201111" TargetMode="External"/><Relationship Id="rId26" Type="http://schemas.openxmlformats.org/officeDocument/2006/relationships/hyperlink" Target="https://podminky.urs.cz/item/CS_URS_2021_01/112201119" TargetMode="External"/><Relationship Id="rId39" Type="http://schemas.openxmlformats.org/officeDocument/2006/relationships/hyperlink" Target="https://podminky.urs.cz/item/CS_URS_2021_01/183101215" TargetMode="External"/><Relationship Id="rId3" Type="http://schemas.openxmlformats.org/officeDocument/2006/relationships/hyperlink" Target="https://podminky.urs.cz/item/CS_URS_2021_01/112151111" TargetMode="External"/><Relationship Id="rId21" Type="http://schemas.openxmlformats.org/officeDocument/2006/relationships/hyperlink" Target="https://podminky.urs.cz/item/CS_URS_2021_01/112201114" TargetMode="External"/><Relationship Id="rId34" Type="http://schemas.openxmlformats.org/officeDocument/2006/relationships/hyperlink" Target="https://podminky.urs.cz/item/CS_URS_2021_01/162201413" TargetMode="External"/><Relationship Id="rId42" Type="http://schemas.openxmlformats.org/officeDocument/2006/relationships/hyperlink" Target="https://podminky.urs.cz/item/CS_URS_2021_01/184215112" TargetMode="External"/><Relationship Id="rId47" Type="http://schemas.openxmlformats.org/officeDocument/2006/relationships/hyperlink" Target="https://podminky.urs.cz/item/CS_URS_2021_01/184806111" TargetMode="External"/><Relationship Id="rId50" Type="http://schemas.openxmlformats.org/officeDocument/2006/relationships/hyperlink" Target="https://podminky.urs.cz/item/CS_URS_2021_01/185802114" TargetMode="External"/><Relationship Id="rId7" Type="http://schemas.openxmlformats.org/officeDocument/2006/relationships/hyperlink" Target="https://podminky.urs.cz/item/CS_URS_2021_01/112151115" TargetMode="External"/><Relationship Id="rId12" Type="http://schemas.openxmlformats.org/officeDocument/2006/relationships/hyperlink" Target="https://podminky.urs.cz/item/CS_URS_2021_01/112151120" TargetMode="External"/><Relationship Id="rId17" Type="http://schemas.openxmlformats.org/officeDocument/2006/relationships/hyperlink" Target="https://podminky.urs.cz/item/CS_URS_2021_01/112151513" TargetMode="External"/><Relationship Id="rId25" Type="http://schemas.openxmlformats.org/officeDocument/2006/relationships/hyperlink" Target="https://podminky.urs.cz/item/CS_URS_2021_01/112201118" TargetMode="External"/><Relationship Id="rId33" Type="http://schemas.openxmlformats.org/officeDocument/2006/relationships/hyperlink" Target="https://podminky.urs.cz/item/CS_URS_2021_01/162201412" TargetMode="External"/><Relationship Id="rId38" Type="http://schemas.openxmlformats.org/officeDocument/2006/relationships/hyperlink" Target="https://podminky.urs.cz/item/CS_URS_2021_01/162201512" TargetMode="External"/><Relationship Id="rId46" Type="http://schemas.openxmlformats.org/officeDocument/2006/relationships/hyperlink" Target="https://podminky.urs.cz/item/CS_URS_2021_01/184801120R" TargetMode="External"/><Relationship Id="rId2" Type="http://schemas.openxmlformats.org/officeDocument/2006/relationships/hyperlink" Target="https://podminky.urs.cz/item/CS_URS_2021_01/111212362" TargetMode="External"/><Relationship Id="rId16" Type="http://schemas.openxmlformats.org/officeDocument/2006/relationships/hyperlink" Target="https://podminky.urs.cz/item/CS_URS_2021_01/112151124" TargetMode="External"/><Relationship Id="rId20" Type="http://schemas.openxmlformats.org/officeDocument/2006/relationships/hyperlink" Target="https://podminky.urs.cz/item/CS_URS_2021_01/112201113" TargetMode="External"/><Relationship Id="rId29" Type="http://schemas.openxmlformats.org/officeDocument/2006/relationships/hyperlink" Target="https://podminky.urs.cz/item/CS_URS_2021_01/112201122" TargetMode="External"/><Relationship Id="rId41" Type="http://schemas.openxmlformats.org/officeDocument/2006/relationships/hyperlink" Target="https://podminky.urs.cz/item/CS_URS_2021_01/184102116" TargetMode="External"/><Relationship Id="rId1" Type="http://schemas.openxmlformats.org/officeDocument/2006/relationships/hyperlink" Target="https://podminky.urs.cz/item/CS_URS_2021_01/111209111" TargetMode="External"/><Relationship Id="rId6" Type="http://schemas.openxmlformats.org/officeDocument/2006/relationships/hyperlink" Target="https://podminky.urs.cz/item/CS_URS_2021_01/112151114" TargetMode="External"/><Relationship Id="rId11" Type="http://schemas.openxmlformats.org/officeDocument/2006/relationships/hyperlink" Target="https://podminky.urs.cz/item/CS_URS_2021_01/112151119" TargetMode="External"/><Relationship Id="rId24" Type="http://schemas.openxmlformats.org/officeDocument/2006/relationships/hyperlink" Target="https://podminky.urs.cz/item/CS_URS_2021_01/112201117" TargetMode="External"/><Relationship Id="rId32" Type="http://schemas.openxmlformats.org/officeDocument/2006/relationships/hyperlink" Target="https://podminky.urs.cz/item/CS_URS_2021_01/162201411" TargetMode="External"/><Relationship Id="rId37" Type="http://schemas.openxmlformats.org/officeDocument/2006/relationships/hyperlink" Target="https://podminky.urs.cz/item/CS_URS_2021_01/162201511" TargetMode="External"/><Relationship Id="rId40" Type="http://schemas.openxmlformats.org/officeDocument/2006/relationships/hyperlink" Target="https://podminky.urs.cz/item/CS_URS_2021_01/184102115" TargetMode="External"/><Relationship Id="rId45" Type="http://schemas.openxmlformats.org/officeDocument/2006/relationships/hyperlink" Target="https://podminky.urs.cz/item/CS_URS_2021_01/184501131" TargetMode="External"/><Relationship Id="rId5" Type="http://schemas.openxmlformats.org/officeDocument/2006/relationships/hyperlink" Target="https://podminky.urs.cz/item/CS_URS_2021_01/112151113" TargetMode="External"/><Relationship Id="rId15" Type="http://schemas.openxmlformats.org/officeDocument/2006/relationships/hyperlink" Target="https://podminky.urs.cz/item/CS_URS_2021_01/112151123" TargetMode="External"/><Relationship Id="rId23" Type="http://schemas.openxmlformats.org/officeDocument/2006/relationships/hyperlink" Target="https://podminky.urs.cz/item/CS_URS_2021_01/112201116" TargetMode="External"/><Relationship Id="rId28" Type="http://schemas.openxmlformats.org/officeDocument/2006/relationships/hyperlink" Target="https://podminky.urs.cz/item/CS_URS_2021_01/112201121" TargetMode="External"/><Relationship Id="rId36" Type="http://schemas.openxmlformats.org/officeDocument/2006/relationships/hyperlink" Target="https://podminky.urs.cz/item/CS_URS_2021_01/162201510" TargetMode="External"/><Relationship Id="rId49" Type="http://schemas.openxmlformats.org/officeDocument/2006/relationships/hyperlink" Target="https://podminky.urs.cz/item/CS_URS_2021_01/184911431" TargetMode="External"/><Relationship Id="rId10" Type="http://schemas.openxmlformats.org/officeDocument/2006/relationships/hyperlink" Target="https://podminky.urs.cz/item/CS_URS_2021_01/112151118" TargetMode="External"/><Relationship Id="rId19" Type="http://schemas.openxmlformats.org/officeDocument/2006/relationships/hyperlink" Target="https://podminky.urs.cz/item/CS_URS_2021_01/112201112" TargetMode="External"/><Relationship Id="rId31" Type="http://schemas.openxmlformats.org/officeDocument/2006/relationships/hyperlink" Target="https://podminky.urs.cz/item/CS_URS_2021_01/112201124" TargetMode="External"/><Relationship Id="rId44" Type="http://schemas.openxmlformats.org/officeDocument/2006/relationships/hyperlink" Target="https://podminky.urs.cz/item/CS_URS_2021_01/184215412" TargetMode="External"/><Relationship Id="rId52" Type="http://schemas.openxmlformats.org/officeDocument/2006/relationships/hyperlink" Target="https://podminky.urs.cz/item/CS_URS_2021_01/185851121" TargetMode="External"/><Relationship Id="rId4" Type="http://schemas.openxmlformats.org/officeDocument/2006/relationships/hyperlink" Target="https://podminky.urs.cz/item/CS_URS_2021_01/112151112" TargetMode="External"/><Relationship Id="rId9" Type="http://schemas.openxmlformats.org/officeDocument/2006/relationships/hyperlink" Target="https://podminky.urs.cz/item/CS_URS_2021_01/112151117" TargetMode="External"/><Relationship Id="rId14" Type="http://schemas.openxmlformats.org/officeDocument/2006/relationships/hyperlink" Target="https://podminky.urs.cz/item/CS_URS_2021_01/112151122" TargetMode="External"/><Relationship Id="rId22" Type="http://schemas.openxmlformats.org/officeDocument/2006/relationships/hyperlink" Target="https://podminky.urs.cz/item/CS_URS_2021_01/112201115" TargetMode="External"/><Relationship Id="rId27" Type="http://schemas.openxmlformats.org/officeDocument/2006/relationships/hyperlink" Target="https://podminky.urs.cz/item/CS_URS_2021_01/112201120" TargetMode="External"/><Relationship Id="rId30" Type="http://schemas.openxmlformats.org/officeDocument/2006/relationships/hyperlink" Target="https://podminky.urs.cz/item/CS_URS_2021_01/112201123" TargetMode="External"/><Relationship Id="rId35" Type="http://schemas.openxmlformats.org/officeDocument/2006/relationships/hyperlink" Target="https://podminky.urs.cz/item/CS_URS_2021_01/162201414" TargetMode="External"/><Relationship Id="rId43" Type="http://schemas.openxmlformats.org/officeDocument/2006/relationships/hyperlink" Target="https://podminky.urs.cz/item/CS_URS_2021_01/184215133" TargetMode="External"/><Relationship Id="rId48" Type="http://schemas.openxmlformats.org/officeDocument/2006/relationships/hyperlink" Target="https://podminky.urs.cz/item/CS_URS_2021_01/184813121" TargetMode="External"/><Relationship Id="rId8" Type="http://schemas.openxmlformats.org/officeDocument/2006/relationships/hyperlink" Target="https://podminky.urs.cz/item/CS_URS_2021_01/112151116" TargetMode="External"/><Relationship Id="rId51" Type="http://schemas.openxmlformats.org/officeDocument/2006/relationships/hyperlink" Target="https://podminky.urs.cz/item/CS_URS_2021_01/1858043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1_01/162751117" TargetMode="External"/><Relationship Id="rId13" Type="http://schemas.openxmlformats.org/officeDocument/2006/relationships/hyperlink" Target="https://podminky.urs.cz/item/CS_URS_2021_01/175151101" TargetMode="External"/><Relationship Id="rId18" Type="http://schemas.openxmlformats.org/officeDocument/2006/relationships/hyperlink" Target="https://podminky.urs.cz/item/CS_URS_2021_01/355931131" TargetMode="External"/><Relationship Id="rId26" Type="http://schemas.openxmlformats.org/officeDocument/2006/relationships/hyperlink" Target="https://podminky.urs.cz/item/CS_URS_2021_01/899401112" TargetMode="External"/><Relationship Id="rId3" Type="http://schemas.openxmlformats.org/officeDocument/2006/relationships/hyperlink" Target="https://podminky.urs.cz/item/CS_URS_2021_01/122251107" TargetMode="External"/><Relationship Id="rId21" Type="http://schemas.openxmlformats.org/officeDocument/2006/relationships/hyperlink" Target="https://podminky.urs.cz/item/CS_URS_2021_01/857242122" TargetMode="External"/><Relationship Id="rId34" Type="http://schemas.openxmlformats.org/officeDocument/2006/relationships/hyperlink" Target="https://podminky.urs.cz/item/CS_URS_2021_01/899643111" TargetMode="External"/><Relationship Id="rId7" Type="http://schemas.openxmlformats.org/officeDocument/2006/relationships/hyperlink" Target="https://podminky.urs.cz/item/CS_URS_2021_01/162351104" TargetMode="External"/><Relationship Id="rId12" Type="http://schemas.openxmlformats.org/officeDocument/2006/relationships/hyperlink" Target="https://podminky.urs.cz/item/CS_URS_2021_01/174101101" TargetMode="External"/><Relationship Id="rId17" Type="http://schemas.openxmlformats.org/officeDocument/2006/relationships/hyperlink" Target="https://podminky.urs.cz/item/CS_URS_2021_01/275313511" TargetMode="External"/><Relationship Id="rId25" Type="http://schemas.openxmlformats.org/officeDocument/2006/relationships/hyperlink" Target="https://podminky.urs.cz/item/CS_URS_2021_01/891241112R" TargetMode="External"/><Relationship Id="rId33" Type="http://schemas.openxmlformats.org/officeDocument/2006/relationships/hyperlink" Target="https://podminky.urs.cz/item/CS_URS_2021_01/899623151" TargetMode="External"/><Relationship Id="rId2" Type="http://schemas.openxmlformats.org/officeDocument/2006/relationships/hyperlink" Target="https://podminky.urs.cz/item/CS_URS_2021_01/121151125" TargetMode="External"/><Relationship Id="rId16" Type="http://schemas.openxmlformats.org/officeDocument/2006/relationships/hyperlink" Target="https://podminky.urs.cz/item/CS_URS_2021_01/182151111" TargetMode="External"/><Relationship Id="rId20" Type="http://schemas.openxmlformats.org/officeDocument/2006/relationships/hyperlink" Target="https://podminky.urs.cz/item/CS_URS_2021_01/464511122" TargetMode="External"/><Relationship Id="rId29" Type="http://schemas.openxmlformats.org/officeDocument/2006/relationships/hyperlink" Target="https://podminky.urs.cz/item/CS_URS_2021_01/899721112" TargetMode="External"/><Relationship Id="rId1" Type="http://schemas.openxmlformats.org/officeDocument/2006/relationships/hyperlink" Target="https://podminky.urs.cz/item/CS_URS_2021_01/115001106" TargetMode="External"/><Relationship Id="rId6" Type="http://schemas.openxmlformats.org/officeDocument/2006/relationships/hyperlink" Target="https://podminky.urs.cz/item/CS_URS_2021_01/151101112" TargetMode="External"/><Relationship Id="rId11" Type="http://schemas.openxmlformats.org/officeDocument/2006/relationships/hyperlink" Target="https://podminky.urs.cz/item/CS_URS_2021_01/171201201.1" TargetMode="External"/><Relationship Id="rId24" Type="http://schemas.openxmlformats.org/officeDocument/2006/relationships/hyperlink" Target="https://podminky.urs.cz/item/CS_URS_2021_01/877371101" TargetMode="External"/><Relationship Id="rId32" Type="http://schemas.openxmlformats.org/officeDocument/2006/relationships/hyperlink" Target="https://podminky.urs.cz/item/CS_URS_2021_01/892383122" TargetMode="External"/><Relationship Id="rId5" Type="http://schemas.openxmlformats.org/officeDocument/2006/relationships/hyperlink" Target="https://podminky.urs.cz/item/CS_URS_2021_01/151101102" TargetMode="External"/><Relationship Id="rId15" Type="http://schemas.openxmlformats.org/officeDocument/2006/relationships/hyperlink" Target="https://podminky.urs.cz/item/CS_URS_2021_01/181411121" TargetMode="External"/><Relationship Id="rId23" Type="http://schemas.openxmlformats.org/officeDocument/2006/relationships/hyperlink" Target="https://podminky.urs.cz/item/CS_URS_2021_01/871371151" TargetMode="External"/><Relationship Id="rId28" Type="http://schemas.openxmlformats.org/officeDocument/2006/relationships/hyperlink" Target="https://podminky.urs.cz/item/CS_URS_2021_01/899713111" TargetMode="External"/><Relationship Id="rId36" Type="http://schemas.openxmlformats.org/officeDocument/2006/relationships/hyperlink" Target="https://podminky.urs.cz/item/CS_URS_2021_01/998276126" TargetMode="External"/><Relationship Id="rId10" Type="http://schemas.openxmlformats.org/officeDocument/2006/relationships/hyperlink" Target="https://podminky.urs.cz/item/CS_URS_2021_01/167151111" TargetMode="External"/><Relationship Id="rId19" Type="http://schemas.openxmlformats.org/officeDocument/2006/relationships/hyperlink" Target="https://podminky.urs.cz/item/CS_URS_2021_01/451573111" TargetMode="External"/><Relationship Id="rId31" Type="http://schemas.openxmlformats.org/officeDocument/2006/relationships/hyperlink" Target="https://podminky.urs.cz/item/CS_URS_2021_01/892381111" TargetMode="External"/><Relationship Id="rId4" Type="http://schemas.openxmlformats.org/officeDocument/2006/relationships/hyperlink" Target="https://podminky.urs.cz/item/CS_URS_2021_01/132254204" TargetMode="External"/><Relationship Id="rId9" Type="http://schemas.openxmlformats.org/officeDocument/2006/relationships/hyperlink" Target="https://podminky.urs.cz/item/CS_URS_2021_01/162751119" TargetMode="External"/><Relationship Id="rId14" Type="http://schemas.openxmlformats.org/officeDocument/2006/relationships/hyperlink" Target="https://podminky.urs.cz/item/CS_URS_2021_01/181351113" TargetMode="External"/><Relationship Id="rId22" Type="http://schemas.openxmlformats.org/officeDocument/2006/relationships/hyperlink" Target="https://podminky.urs.cz/item/CS_URS_2021_01/857372122" TargetMode="External"/><Relationship Id="rId27" Type="http://schemas.openxmlformats.org/officeDocument/2006/relationships/hyperlink" Target="https://podminky.urs.cz/item/CS_URS_2021_01/899401113" TargetMode="External"/><Relationship Id="rId30" Type="http://schemas.openxmlformats.org/officeDocument/2006/relationships/hyperlink" Target="https://podminky.urs.cz/item/CS_URS_2021_01/899722113" TargetMode="External"/><Relationship Id="rId35" Type="http://schemas.openxmlformats.org/officeDocument/2006/relationships/hyperlink" Target="https://podminky.urs.cz/item/CS_URS_2021_01/998276101"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https://podminky.urs.cz/item/CS_URS_2021_01/HZS3112" TargetMode="External"/><Relationship Id="rId1" Type="http://schemas.openxmlformats.org/officeDocument/2006/relationships/hyperlink" Target="https://podminky.urs.cz/item/CS_URS_2021_01/899722114"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podminky.urs.cz/item/CS_URS_2021_01/162751119" TargetMode="External"/><Relationship Id="rId13" Type="http://schemas.openxmlformats.org/officeDocument/2006/relationships/hyperlink" Target="https://podminky.urs.cz/item/CS_URS_2021_01/181951111" TargetMode="External"/><Relationship Id="rId18" Type="http://schemas.openxmlformats.org/officeDocument/2006/relationships/hyperlink" Target="https://podminky.urs.cz/item/CS_URS_2021_01/321366111" TargetMode="External"/><Relationship Id="rId26" Type="http://schemas.openxmlformats.org/officeDocument/2006/relationships/hyperlink" Target="https://podminky.urs.cz/item/CS_URS_2021_01/573111114" TargetMode="External"/><Relationship Id="rId3" Type="http://schemas.openxmlformats.org/officeDocument/2006/relationships/hyperlink" Target="https://podminky.urs.cz/item/CS_URS_2021_01/131212501" TargetMode="External"/><Relationship Id="rId21" Type="http://schemas.openxmlformats.org/officeDocument/2006/relationships/hyperlink" Target="https://podminky.urs.cz/item/CS_URS_2021_01/564661111" TargetMode="External"/><Relationship Id="rId7" Type="http://schemas.openxmlformats.org/officeDocument/2006/relationships/hyperlink" Target="https://podminky.urs.cz/item/CS_URS_2021_01/162751117" TargetMode="External"/><Relationship Id="rId12" Type="http://schemas.openxmlformats.org/officeDocument/2006/relationships/hyperlink" Target="https://podminky.urs.cz/item/CS_URS_2021_01/181451121" TargetMode="External"/><Relationship Id="rId17" Type="http://schemas.openxmlformats.org/officeDocument/2006/relationships/hyperlink" Target="https://podminky.urs.cz/item/CS_URS_2021_01/321352010" TargetMode="External"/><Relationship Id="rId25" Type="http://schemas.openxmlformats.org/officeDocument/2006/relationships/hyperlink" Target="https://podminky.urs.cz/item/CS_URS_2021_01/573111113" TargetMode="External"/><Relationship Id="rId33" Type="http://schemas.openxmlformats.org/officeDocument/2006/relationships/hyperlink" Target="https://podminky.urs.cz/item/CS_URS_2021_01/998332092" TargetMode="External"/><Relationship Id="rId2" Type="http://schemas.openxmlformats.org/officeDocument/2006/relationships/hyperlink" Target="https://podminky.urs.cz/item/CS_URS_2021_01/122251107" TargetMode="External"/><Relationship Id="rId16" Type="http://schemas.openxmlformats.org/officeDocument/2006/relationships/hyperlink" Target="https://podminky.urs.cz/item/CS_URS_2021_01/321351010" TargetMode="External"/><Relationship Id="rId20" Type="http://schemas.openxmlformats.org/officeDocument/2006/relationships/hyperlink" Target="https://podminky.urs.cz/item/CS_URS_2021_01/452312131" TargetMode="External"/><Relationship Id="rId29" Type="http://schemas.openxmlformats.org/officeDocument/2006/relationships/hyperlink" Target="https://podminky.urs.cz/item/CS_URS_2021_01/914111111" TargetMode="External"/><Relationship Id="rId1" Type="http://schemas.openxmlformats.org/officeDocument/2006/relationships/hyperlink" Target="https://podminky.urs.cz/item/CS_URS_2021_01/121151125" TargetMode="External"/><Relationship Id="rId6" Type="http://schemas.openxmlformats.org/officeDocument/2006/relationships/hyperlink" Target="https://podminky.urs.cz/item/CS_URS_2021_01/171151103" TargetMode="External"/><Relationship Id="rId11" Type="http://schemas.openxmlformats.org/officeDocument/2006/relationships/hyperlink" Target="https://podminky.urs.cz/item/CS_URS_2021_01/181351113" TargetMode="External"/><Relationship Id="rId24" Type="http://schemas.openxmlformats.org/officeDocument/2006/relationships/hyperlink" Target="https://podminky.urs.cz/item/CS_URS_2021_01/564861111" TargetMode="External"/><Relationship Id="rId32" Type="http://schemas.openxmlformats.org/officeDocument/2006/relationships/hyperlink" Target="https://podminky.urs.cz/item/CS_URS_2021_01/998332011" TargetMode="External"/><Relationship Id="rId5" Type="http://schemas.openxmlformats.org/officeDocument/2006/relationships/hyperlink" Target="https://podminky.urs.cz/item/CS_URS_2021_01/167151111" TargetMode="External"/><Relationship Id="rId15" Type="http://schemas.openxmlformats.org/officeDocument/2006/relationships/hyperlink" Target="https://podminky.urs.cz/item/CS_URS_2021_01/321321116.1" TargetMode="External"/><Relationship Id="rId23" Type="http://schemas.openxmlformats.org/officeDocument/2006/relationships/hyperlink" Target="https://podminky.urs.cz/item/CS_URS_2021_01/564851111" TargetMode="External"/><Relationship Id="rId28" Type="http://schemas.openxmlformats.org/officeDocument/2006/relationships/hyperlink" Target="https://podminky.urs.cz/item/CS_URS_2021_01/822442111" TargetMode="External"/><Relationship Id="rId10" Type="http://schemas.openxmlformats.org/officeDocument/2006/relationships/hyperlink" Target="https://podminky.urs.cz/item/CS_URS_2021_01/174101101" TargetMode="External"/><Relationship Id="rId19" Type="http://schemas.openxmlformats.org/officeDocument/2006/relationships/hyperlink" Target="https://podminky.urs.cz/item/CS_URS_2021_01/452111141" TargetMode="External"/><Relationship Id="rId31" Type="http://schemas.openxmlformats.org/officeDocument/2006/relationships/hyperlink" Target="https://podminky.urs.cz/item/CS_URS_2021_01/919726202" TargetMode="External"/><Relationship Id="rId4" Type="http://schemas.openxmlformats.org/officeDocument/2006/relationships/hyperlink" Target="https://podminky.urs.cz/item/CS_URS_2021_01/162351104" TargetMode="External"/><Relationship Id="rId9" Type="http://schemas.openxmlformats.org/officeDocument/2006/relationships/hyperlink" Target="https://podminky.urs.cz/item/CS_URS_2021_01/171201201.1" TargetMode="External"/><Relationship Id="rId14" Type="http://schemas.openxmlformats.org/officeDocument/2006/relationships/hyperlink" Target="https://podminky.urs.cz/item/CS_URS_2021_01/181951112" TargetMode="External"/><Relationship Id="rId22" Type="http://schemas.openxmlformats.org/officeDocument/2006/relationships/hyperlink" Target="https://podminky.urs.cz/item/CS_URS_2021_01/564782111" TargetMode="External"/><Relationship Id="rId27" Type="http://schemas.openxmlformats.org/officeDocument/2006/relationships/hyperlink" Target="https://podminky.urs.cz/item/CS_URS_2021_01/574381112" TargetMode="External"/><Relationship Id="rId30" Type="http://schemas.openxmlformats.org/officeDocument/2006/relationships/hyperlink" Target="https://podminky.urs.cz/item/CS_URS_2021_01/916131213"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s://podminky.urs.cz/item/CS_URS_2021_02/121151123" TargetMode="External"/><Relationship Id="rId18" Type="http://schemas.openxmlformats.org/officeDocument/2006/relationships/hyperlink" Target="https://podminky.urs.cz/item/CS_URS_2021_02/162201421" TargetMode="External"/><Relationship Id="rId26" Type="http://schemas.openxmlformats.org/officeDocument/2006/relationships/hyperlink" Target="https://podminky.urs.cz/item/CS_URS_2021_02/171251201" TargetMode="External"/><Relationship Id="rId39" Type="http://schemas.openxmlformats.org/officeDocument/2006/relationships/hyperlink" Target="https://podminky.urs.cz/item/CS_URS_2021_02/451561111" TargetMode="External"/><Relationship Id="rId21" Type="http://schemas.openxmlformats.org/officeDocument/2006/relationships/hyperlink" Target="https://podminky.urs.cz/item/CS_URS_2021_02/162301971" TargetMode="External"/><Relationship Id="rId34" Type="http://schemas.openxmlformats.org/officeDocument/2006/relationships/hyperlink" Target="https://podminky.urs.cz/item/CS_URS_2021_02/182351133" TargetMode="External"/><Relationship Id="rId42" Type="http://schemas.openxmlformats.org/officeDocument/2006/relationships/hyperlink" Target="https://podminky.urs.cz/item/CS_URS_2021_02/465513327" TargetMode="External"/><Relationship Id="rId47" Type="http://schemas.openxmlformats.org/officeDocument/2006/relationships/hyperlink" Target="https://podminky.urs.cz/item/CS_URS_2021_02/997221559" TargetMode="External"/><Relationship Id="rId50" Type="http://schemas.openxmlformats.org/officeDocument/2006/relationships/hyperlink" Target="https://podminky.urs.cz/item/CS_URS_2021_02/997221875" TargetMode="External"/><Relationship Id="rId55" Type="http://schemas.openxmlformats.org/officeDocument/2006/relationships/hyperlink" Target="https://podminky.urs.cz/item/CS_URS_2021_02/460161242" TargetMode="External"/><Relationship Id="rId7" Type="http://schemas.openxmlformats.org/officeDocument/2006/relationships/hyperlink" Target="https://podminky.urs.cz/item/CS_URS_2021_02/114203101" TargetMode="External"/><Relationship Id="rId12" Type="http://schemas.openxmlformats.org/officeDocument/2006/relationships/hyperlink" Target="https://podminky.urs.cz/item/CS_URS_2021_02/115101301" TargetMode="External"/><Relationship Id="rId17" Type="http://schemas.openxmlformats.org/officeDocument/2006/relationships/hyperlink" Target="https://podminky.urs.cz/item/CS_URS_2021_02/162201411" TargetMode="External"/><Relationship Id="rId25" Type="http://schemas.openxmlformats.org/officeDocument/2006/relationships/hyperlink" Target="https://podminky.urs.cz/item/CS_URS_2021_02/171201231" TargetMode="External"/><Relationship Id="rId33" Type="http://schemas.openxmlformats.org/officeDocument/2006/relationships/hyperlink" Target="https://podminky.urs.cz/item/CS_URS_2021_02/182151111" TargetMode="External"/><Relationship Id="rId38" Type="http://schemas.openxmlformats.org/officeDocument/2006/relationships/hyperlink" Target="https://podminky.urs.cz/item/CS_URS_2021_02/451317113" TargetMode="External"/><Relationship Id="rId46" Type="http://schemas.openxmlformats.org/officeDocument/2006/relationships/hyperlink" Target="https://podminky.urs.cz/item/CS_URS_2021_02/997221551" TargetMode="External"/><Relationship Id="rId2" Type="http://schemas.openxmlformats.org/officeDocument/2006/relationships/hyperlink" Target="https://podminky.urs.cz/item/CS_URS_2021_02/112101101" TargetMode="External"/><Relationship Id="rId16" Type="http://schemas.openxmlformats.org/officeDocument/2006/relationships/hyperlink" Target="https://podminky.urs.cz/item/CS_URS_2021_02/124253102" TargetMode="External"/><Relationship Id="rId20" Type="http://schemas.openxmlformats.org/officeDocument/2006/relationships/hyperlink" Target="https://podminky.urs.cz/item/CS_URS_2021_02/162301951" TargetMode="External"/><Relationship Id="rId29" Type="http://schemas.openxmlformats.org/officeDocument/2006/relationships/hyperlink" Target="https://podminky.urs.cz/item/CS_URS_2021_02/181351115" TargetMode="External"/><Relationship Id="rId41" Type="http://schemas.openxmlformats.org/officeDocument/2006/relationships/hyperlink" Target="https://podminky.urs.cz/item/CS_URS_2021_02/464511111" TargetMode="External"/><Relationship Id="rId54" Type="http://schemas.openxmlformats.org/officeDocument/2006/relationships/hyperlink" Target="https://podminky.urs.cz/item/CS_URS_2021_02/998332011" TargetMode="External"/><Relationship Id="rId1" Type="http://schemas.openxmlformats.org/officeDocument/2006/relationships/hyperlink" Target="https://podminky.urs.cz/item/CS_URS_2021_02/111251102" TargetMode="External"/><Relationship Id="rId6" Type="http://schemas.openxmlformats.org/officeDocument/2006/relationships/hyperlink" Target="https://podminky.urs.cz/item/CS_URS_2021_02/113154123" TargetMode="External"/><Relationship Id="rId11" Type="http://schemas.openxmlformats.org/officeDocument/2006/relationships/hyperlink" Target="https://podminky.urs.cz/item/CS_URS_2021_02/115101201" TargetMode="External"/><Relationship Id="rId24" Type="http://schemas.openxmlformats.org/officeDocument/2006/relationships/hyperlink" Target="https://podminky.urs.cz/item/CS_URS_2021_02/167151111" TargetMode="External"/><Relationship Id="rId32" Type="http://schemas.openxmlformats.org/officeDocument/2006/relationships/hyperlink" Target="https://podminky.urs.cz/item/CS_URS_2021_02/181951111" TargetMode="External"/><Relationship Id="rId37" Type="http://schemas.openxmlformats.org/officeDocument/2006/relationships/hyperlink" Target="https://podminky.urs.cz/item/CS_URS_2021_02/185851129" TargetMode="External"/><Relationship Id="rId40" Type="http://schemas.openxmlformats.org/officeDocument/2006/relationships/hyperlink" Target="https://podminky.urs.cz/item/CS_URS_2021_02/457532112" TargetMode="External"/><Relationship Id="rId45" Type="http://schemas.openxmlformats.org/officeDocument/2006/relationships/hyperlink" Target="https://podminky.urs.cz/item/CS_URS_2021_02/960111221R" TargetMode="External"/><Relationship Id="rId53" Type="http://schemas.openxmlformats.org/officeDocument/2006/relationships/hyperlink" Target="https://podminky.urs.cz/item/CS_URS_2021_02/997321611" TargetMode="External"/><Relationship Id="rId5" Type="http://schemas.openxmlformats.org/officeDocument/2006/relationships/hyperlink" Target="https://podminky.urs.cz/item/CS_URS_2021_02/112251101" TargetMode="External"/><Relationship Id="rId15" Type="http://schemas.openxmlformats.org/officeDocument/2006/relationships/hyperlink" Target="https://podminky.urs.cz/item/CS_URS_2021_02/122251406" TargetMode="External"/><Relationship Id="rId23" Type="http://schemas.openxmlformats.org/officeDocument/2006/relationships/hyperlink" Target="https://podminky.urs.cz/item/CS_URS_2021_02/162751119" TargetMode="External"/><Relationship Id="rId28" Type="http://schemas.openxmlformats.org/officeDocument/2006/relationships/hyperlink" Target="https://podminky.urs.cz/item/CS_URS_2021_02/174251201" TargetMode="External"/><Relationship Id="rId36" Type="http://schemas.openxmlformats.org/officeDocument/2006/relationships/hyperlink" Target="https://podminky.urs.cz/item/CS_URS_2021_02/185851121" TargetMode="External"/><Relationship Id="rId49" Type="http://schemas.openxmlformats.org/officeDocument/2006/relationships/hyperlink" Target="https://podminky.urs.cz/item/CS_URS_2021_02/997221873" TargetMode="External"/><Relationship Id="rId10" Type="http://schemas.openxmlformats.org/officeDocument/2006/relationships/hyperlink" Target="https://podminky.urs.cz/item/CS_URS_2021_02/114203401" TargetMode="External"/><Relationship Id="rId19" Type="http://schemas.openxmlformats.org/officeDocument/2006/relationships/hyperlink" Target="https://podminky.urs.cz/item/CS_URS_2021_02/162251102" TargetMode="External"/><Relationship Id="rId31" Type="http://schemas.openxmlformats.org/officeDocument/2006/relationships/hyperlink" Target="https://podminky.urs.cz/item/CS_URS_2021_02/181451123" TargetMode="External"/><Relationship Id="rId44" Type="http://schemas.openxmlformats.org/officeDocument/2006/relationships/hyperlink" Target="https://podminky.urs.cz/item/CS_URS_2021_02/577144111" TargetMode="External"/><Relationship Id="rId52" Type="http://schemas.openxmlformats.org/officeDocument/2006/relationships/hyperlink" Target="https://podminky.urs.cz/item/CS_URS_2021_02/997321519" TargetMode="External"/><Relationship Id="rId4" Type="http://schemas.openxmlformats.org/officeDocument/2006/relationships/hyperlink" Target="https://podminky.urs.cz/item/CS_URS_2021_02/112155315" TargetMode="External"/><Relationship Id="rId9" Type="http://schemas.openxmlformats.org/officeDocument/2006/relationships/hyperlink" Target="https://podminky.urs.cz/item/CS_URS_2021_02/114203301" TargetMode="External"/><Relationship Id="rId14" Type="http://schemas.openxmlformats.org/officeDocument/2006/relationships/hyperlink" Target="https://podminky.urs.cz/item/CS_URS_2021_02/121151125" TargetMode="External"/><Relationship Id="rId22" Type="http://schemas.openxmlformats.org/officeDocument/2006/relationships/hyperlink" Target="https://podminky.urs.cz/item/CS_URS_2021_02/162751117" TargetMode="External"/><Relationship Id="rId27" Type="http://schemas.openxmlformats.org/officeDocument/2006/relationships/hyperlink" Target="https://podminky.urs.cz/item/CS_URS_2021_02/172153103" TargetMode="External"/><Relationship Id="rId30" Type="http://schemas.openxmlformats.org/officeDocument/2006/relationships/hyperlink" Target="https://podminky.urs.cz/item/CS_URS_2021_02/181411121" TargetMode="External"/><Relationship Id="rId35" Type="http://schemas.openxmlformats.org/officeDocument/2006/relationships/hyperlink" Target="https://podminky.urs.cz/item/CS_URS_2021_02/185804312" TargetMode="External"/><Relationship Id="rId43" Type="http://schemas.openxmlformats.org/officeDocument/2006/relationships/hyperlink" Target="https://podminky.urs.cz/item/CS_URS_2021_02/573231108" TargetMode="External"/><Relationship Id="rId48" Type="http://schemas.openxmlformats.org/officeDocument/2006/relationships/hyperlink" Target="https://podminky.urs.cz/item/CS_URS_2021_02/997221861" TargetMode="External"/><Relationship Id="rId56" Type="http://schemas.openxmlformats.org/officeDocument/2006/relationships/hyperlink" Target="https://podminky.urs.cz/item/CS_URS_2021_02/460431252" TargetMode="External"/><Relationship Id="rId8" Type="http://schemas.openxmlformats.org/officeDocument/2006/relationships/hyperlink" Target="https://podminky.urs.cz/item/CS_URS_2021_02/114203103" TargetMode="External"/><Relationship Id="rId51" Type="http://schemas.openxmlformats.org/officeDocument/2006/relationships/hyperlink" Target="https://podminky.urs.cz/item/CS_URS_2021_02/997321511" TargetMode="External"/><Relationship Id="rId3" Type="http://schemas.openxmlformats.org/officeDocument/2006/relationships/hyperlink" Target="https://podminky.urs.cz/item/CS_URS_2021_02/112155215"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podminky.urs.cz/item/CS_URS_2021_02/113107222" TargetMode="External"/><Relationship Id="rId13" Type="http://schemas.openxmlformats.org/officeDocument/2006/relationships/hyperlink" Target="https://podminky.urs.cz/item/CS_URS_2021_02/162201421" TargetMode="External"/><Relationship Id="rId18" Type="http://schemas.openxmlformats.org/officeDocument/2006/relationships/hyperlink" Target="https://podminky.urs.cz/item/CS_URS_2021_02/171201231" TargetMode="External"/><Relationship Id="rId26" Type="http://schemas.openxmlformats.org/officeDocument/2006/relationships/hyperlink" Target="https://podminky.urs.cz/item/CS_URS_2021_02/185804312" TargetMode="External"/><Relationship Id="rId3" Type="http://schemas.openxmlformats.org/officeDocument/2006/relationships/hyperlink" Target="https://podminky.urs.cz/item/CS_URS_2021_02/111251102" TargetMode="External"/><Relationship Id="rId21" Type="http://schemas.openxmlformats.org/officeDocument/2006/relationships/hyperlink" Target="https://podminky.urs.cz/item/CS_URS_2021_02/181451121" TargetMode="External"/><Relationship Id="rId34" Type="http://schemas.openxmlformats.org/officeDocument/2006/relationships/hyperlink" Target="https://podminky.urs.cz/item/CS_URS_2021_02/997013813" TargetMode="External"/><Relationship Id="rId7" Type="http://schemas.openxmlformats.org/officeDocument/2006/relationships/hyperlink" Target="https://podminky.urs.cz/item/CS_URS_2021_02/113106242" TargetMode="External"/><Relationship Id="rId12" Type="http://schemas.openxmlformats.org/officeDocument/2006/relationships/hyperlink" Target="https://podminky.urs.cz/item/CS_URS_2021_02/162201411" TargetMode="External"/><Relationship Id="rId17" Type="http://schemas.openxmlformats.org/officeDocument/2006/relationships/hyperlink" Target="https://podminky.urs.cz/item/CS_URS_2021_02/162751119" TargetMode="External"/><Relationship Id="rId25" Type="http://schemas.openxmlformats.org/officeDocument/2006/relationships/hyperlink" Target="https://podminky.urs.cz/item/CS_URS_2021_02/184818232" TargetMode="External"/><Relationship Id="rId33" Type="http://schemas.openxmlformats.org/officeDocument/2006/relationships/hyperlink" Target="https://podminky.urs.cz/item/CS_URS_2021_02/919726122" TargetMode="External"/><Relationship Id="rId38" Type="http://schemas.openxmlformats.org/officeDocument/2006/relationships/hyperlink" Target="https://podminky.urs.cz/item/CS_URS_2021_02/998332011" TargetMode="External"/><Relationship Id="rId2" Type="http://schemas.openxmlformats.org/officeDocument/2006/relationships/hyperlink" Target="https://podminky.urs.cz/item/CS_URS_2021_02/111209111" TargetMode="External"/><Relationship Id="rId16" Type="http://schemas.openxmlformats.org/officeDocument/2006/relationships/hyperlink" Target="https://podminky.urs.cz/item/CS_URS_2021_02/162751117" TargetMode="External"/><Relationship Id="rId20" Type="http://schemas.openxmlformats.org/officeDocument/2006/relationships/hyperlink" Target="https://podminky.urs.cz/item/CS_URS_2021_02/181351113" TargetMode="External"/><Relationship Id="rId29" Type="http://schemas.openxmlformats.org/officeDocument/2006/relationships/hyperlink" Target="https://podminky.urs.cz/item/CS_URS_2021_02/457532112" TargetMode="External"/><Relationship Id="rId1" Type="http://schemas.openxmlformats.org/officeDocument/2006/relationships/hyperlink" Target="https://podminky.urs.cz/item/CS_URS_2021_02/111103313" TargetMode="External"/><Relationship Id="rId6" Type="http://schemas.openxmlformats.org/officeDocument/2006/relationships/hyperlink" Target="https://podminky.urs.cz/item/CS_URS_2021_02/112251101" TargetMode="External"/><Relationship Id="rId11" Type="http://schemas.openxmlformats.org/officeDocument/2006/relationships/hyperlink" Target="https://podminky.urs.cz/item/CS_URS_2021_02/132251255" TargetMode="External"/><Relationship Id="rId24" Type="http://schemas.openxmlformats.org/officeDocument/2006/relationships/hyperlink" Target="https://podminky.urs.cz/item/CS_URS_2021_02/184802311" TargetMode="External"/><Relationship Id="rId32" Type="http://schemas.openxmlformats.org/officeDocument/2006/relationships/hyperlink" Target="https://podminky.urs.cz/item/CS_URS_2021_02/584121112" TargetMode="External"/><Relationship Id="rId37" Type="http://schemas.openxmlformats.org/officeDocument/2006/relationships/hyperlink" Target="https://podminky.urs.cz/item/CS_URS_2021_02/997321519" TargetMode="External"/><Relationship Id="rId5" Type="http://schemas.openxmlformats.org/officeDocument/2006/relationships/hyperlink" Target="https://podminky.urs.cz/item/CS_URS_2021_02/112155315" TargetMode="External"/><Relationship Id="rId15" Type="http://schemas.openxmlformats.org/officeDocument/2006/relationships/hyperlink" Target="https://podminky.urs.cz/item/CS_URS_2021_02/162301971" TargetMode="External"/><Relationship Id="rId23" Type="http://schemas.openxmlformats.org/officeDocument/2006/relationships/hyperlink" Target="https://podminky.urs.cz/item/CS_URS_2021_02/182151111" TargetMode="External"/><Relationship Id="rId28" Type="http://schemas.openxmlformats.org/officeDocument/2006/relationships/hyperlink" Target="https://podminky.urs.cz/item/CS_URS_2021_02/185851129" TargetMode="External"/><Relationship Id="rId36" Type="http://schemas.openxmlformats.org/officeDocument/2006/relationships/hyperlink" Target="https://podminky.urs.cz/item/CS_URS_2021_02/997321511" TargetMode="External"/><Relationship Id="rId10" Type="http://schemas.openxmlformats.org/officeDocument/2006/relationships/hyperlink" Target="https://podminky.urs.cz/item/CS_URS_2021_02/121151123" TargetMode="External"/><Relationship Id="rId19" Type="http://schemas.openxmlformats.org/officeDocument/2006/relationships/hyperlink" Target="https://podminky.urs.cz/item/CS_URS_2021_02/174251201" TargetMode="External"/><Relationship Id="rId31" Type="http://schemas.openxmlformats.org/officeDocument/2006/relationships/hyperlink" Target="https://podminky.urs.cz/item/CS_URS_2021_02/564261111" TargetMode="External"/><Relationship Id="rId4" Type="http://schemas.openxmlformats.org/officeDocument/2006/relationships/hyperlink" Target="https://podminky.urs.cz/item/CS_URS_2021_02/112101101" TargetMode="External"/><Relationship Id="rId9" Type="http://schemas.openxmlformats.org/officeDocument/2006/relationships/hyperlink" Target="https://podminky.urs.cz/item/CS_URS_2021_02/113311121" TargetMode="External"/><Relationship Id="rId14" Type="http://schemas.openxmlformats.org/officeDocument/2006/relationships/hyperlink" Target="https://podminky.urs.cz/item/CS_URS_2021_02/162301951" TargetMode="External"/><Relationship Id="rId22" Type="http://schemas.openxmlformats.org/officeDocument/2006/relationships/hyperlink" Target="https://podminky.urs.cz/item/CS_URS_2021_02/181951111" TargetMode="External"/><Relationship Id="rId27" Type="http://schemas.openxmlformats.org/officeDocument/2006/relationships/hyperlink" Target="https://podminky.urs.cz/item/CS_URS_2021_02/185851121" TargetMode="External"/><Relationship Id="rId30" Type="http://schemas.openxmlformats.org/officeDocument/2006/relationships/hyperlink" Target="https://podminky.urs.cz/item/CS_URS_2021_02/457572111" TargetMode="External"/><Relationship Id="rId35" Type="http://schemas.openxmlformats.org/officeDocument/2006/relationships/hyperlink" Target="https://podminky.urs.cz/item/CS_URS_2021_02/997221873"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podminky.urs.cz/item/CS_URS_2021_02/121151113" TargetMode="External"/><Relationship Id="rId13" Type="http://schemas.openxmlformats.org/officeDocument/2006/relationships/hyperlink" Target="https://podminky.urs.cz/item/CS_URS_2021_02/162201421" TargetMode="External"/><Relationship Id="rId18" Type="http://schemas.openxmlformats.org/officeDocument/2006/relationships/hyperlink" Target="https://podminky.urs.cz/item/CS_URS_2021_02/162751119" TargetMode="External"/><Relationship Id="rId26" Type="http://schemas.openxmlformats.org/officeDocument/2006/relationships/hyperlink" Target="https://podminky.urs.cz/item/CS_URS_2021_02/181351115" TargetMode="External"/><Relationship Id="rId39" Type="http://schemas.openxmlformats.org/officeDocument/2006/relationships/hyperlink" Target="https://podminky.urs.cz/item/CS_URS_2021_02/997221873" TargetMode="External"/><Relationship Id="rId3" Type="http://schemas.openxmlformats.org/officeDocument/2006/relationships/hyperlink" Target="https://podminky.urs.cz/item/CS_URS_2021_02/113106292" TargetMode="External"/><Relationship Id="rId21" Type="http://schemas.openxmlformats.org/officeDocument/2006/relationships/hyperlink" Target="https://podminky.urs.cz/item/CS_URS_2021_02/171251201" TargetMode="External"/><Relationship Id="rId34" Type="http://schemas.openxmlformats.org/officeDocument/2006/relationships/hyperlink" Target="https://podminky.urs.cz/item/CS_URS_2021_02/185851129" TargetMode="External"/><Relationship Id="rId42" Type="http://schemas.openxmlformats.org/officeDocument/2006/relationships/hyperlink" Target="https://podminky.urs.cz/item/CS_URS_2021_02/997321611" TargetMode="External"/><Relationship Id="rId7" Type="http://schemas.openxmlformats.org/officeDocument/2006/relationships/hyperlink" Target="https://podminky.urs.cz/item/CS_URS_2021_02/115101301" TargetMode="External"/><Relationship Id="rId12" Type="http://schemas.openxmlformats.org/officeDocument/2006/relationships/hyperlink" Target="https://podminky.urs.cz/item/CS_URS_2021_02/162201411" TargetMode="External"/><Relationship Id="rId17" Type="http://schemas.openxmlformats.org/officeDocument/2006/relationships/hyperlink" Target="https://podminky.urs.cz/item/CS_URS_2021_02/162751117" TargetMode="External"/><Relationship Id="rId25" Type="http://schemas.openxmlformats.org/officeDocument/2006/relationships/hyperlink" Target="https://podminky.urs.cz/item/CS_URS_2021_02/181351003" TargetMode="External"/><Relationship Id="rId33" Type="http://schemas.openxmlformats.org/officeDocument/2006/relationships/hyperlink" Target="https://podminky.urs.cz/item/CS_URS_2021_02/185851121" TargetMode="External"/><Relationship Id="rId38" Type="http://schemas.openxmlformats.org/officeDocument/2006/relationships/hyperlink" Target="https://podminky.urs.cz/item/CS_URS_2021_02/997013813" TargetMode="External"/><Relationship Id="rId2" Type="http://schemas.openxmlformats.org/officeDocument/2006/relationships/hyperlink" Target="https://podminky.urs.cz/item/CS_URS_2021_02/112251101" TargetMode="External"/><Relationship Id="rId16" Type="http://schemas.openxmlformats.org/officeDocument/2006/relationships/hyperlink" Target="https://podminky.urs.cz/item/CS_URS_2021_02/162301971" TargetMode="External"/><Relationship Id="rId20" Type="http://schemas.openxmlformats.org/officeDocument/2006/relationships/hyperlink" Target="https://podminky.urs.cz/item/CS_URS_2021_02/171201231" TargetMode="External"/><Relationship Id="rId29" Type="http://schemas.openxmlformats.org/officeDocument/2006/relationships/hyperlink" Target="https://podminky.urs.cz/item/CS_URS_2021_02/181951111" TargetMode="External"/><Relationship Id="rId41" Type="http://schemas.openxmlformats.org/officeDocument/2006/relationships/hyperlink" Target="https://podminky.urs.cz/item/CS_URS_2021_02/997321519" TargetMode="External"/><Relationship Id="rId1" Type="http://schemas.openxmlformats.org/officeDocument/2006/relationships/hyperlink" Target="https://podminky.urs.cz/item/CS_URS_2021_02/112101101" TargetMode="External"/><Relationship Id="rId6" Type="http://schemas.openxmlformats.org/officeDocument/2006/relationships/hyperlink" Target="https://podminky.urs.cz/item/CS_URS_2021_02/115101201" TargetMode="External"/><Relationship Id="rId11" Type="http://schemas.openxmlformats.org/officeDocument/2006/relationships/hyperlink" Target="https://podminky.urs.cz/item/CS_URS_2021_02/131251104" TargetMode="External"/><Relationship Id="rId24" Type="http://schemas.openxmlformats.org/officeDocument/2006/relationships/hyperlink" Target="https://podminky.urs.cz/item/CS_URS_2021_02/174251201" TargetMode="External"/><Relationship Id="rId32" Type="http://schemas.openxmlformats.org/officeDocument/2006/relationships/hyperlink" Target="https://podminky.urs.cz/item/CS_URS_2021_02/185804312" TargetMode="External"/><Relationship Id="rId37" Type="http://schemas.openxmlformats.org/officeDocument/2006/relationships/hyperlink" Target="https://podminky.urs.cz/item/CS_URS_2021_02/919726122" TargetMode="External"/><Relationship Id="rId40" Type="http://schemas.openxmlformats.org/officeDocument/2006/relationships/hyperlink" Target="https://podminky.urs.cz/item/CS_URS_2021_02/997321511" TargetMode="External"/><Relationship Id="rId5" Type="http://schemas.openxmlformats.org/officeDocument/2006/relationships/hyperlink" Target="https://podminky.urs.cz/item/CS_URS_2021_02/113311121" TargetMode="External"/><Relationship Id="rId15" Type="http://schemas.openxmlformats.org/officeDocument/2006/relationships/hyperlink" Target="https://podminky.urs.cz/item/CS_URS_2021_02/162301951" TargetMode="External"/><Relationship Id="rId23" Type="http://schemas.openxmlformats.org/officeDocument/2006/relationships/hyperlink" Target="https://podminky.urs.cz/item/CS_URS_2021_02/174151101" TargetMode="External"/><Relationship Id="rId28" Type="http://schemas.openxmlformats.org/officeDocument/2006/relationships/hyperlink" Target="https://podminky.urs.cz/item/CS_URS_2021_02/181411123" TargetMode="External"/><Relationship Id="rId36" Type="http://schemas.openxmlformats.org/officeDocument/2006/relationships/hyperlink" Target="https://podminky.urs.cz/item/CS_URS_2021_02/899101211" TargetMode="External"/><Relationship Id="rId10" Type="http://schemas.openxmlformats.org/officeDocument/2006/relationships/hyperlink" Target="https://podminky.urs.cz/item/CS_URS_2021_02/122251403" TargetMode="External"/><Relationship Id="rId19" Type="http://schemas.openxmlformats.org/officeDocument/2006/relationships/hyperlink" Target="https://podminky.urs.cz/item/CS_URS_2021_02/167151101" TargetMode="External"/><Relationship Id="rId31" Type="http://schemas.openxmlformats.org/officeDocument/2006/relationships/hyperlink" Target="https://podminky.urs.cz/item/CS_URS_2021_02/182351023" TargetMode="External"/><Relationship Id="rId4" Type="http://schemas.openxmlformats.org/officeDocument/2006/relationships/hyperlink" Target="https://podminky.urs.cz/item/CS_URS_2021_02/113107151" TargetMode="External"/><Relationship Id="rId9" Type="http://schemas.openxmlformats.org/officeDocument/2006/relationships/hyperlink" Target="https://podminky.urs.cz/item/CS_URS_2021_02/121151125" TargetMode="External"/><Relationship Id="rId14" Type="http://schemas.openxmlformats.org/officeDocument/2006/relationships/hyperlink" Target="https://podminky.urs.cz/item/CS_URS_2021_02/162251102" TargetMode="External"/><Relationship Id="rId22" Type="http://schemas.openxmlformats.org/officeDocument/2006/relationships/hyperlink" Target="https://podminky.urs.cz/item/CS_URS_2021_02/172153103" TargetMode="External"/><Relationship Id="rId27" Type="http://schemas.openxmlformats.org/officeDocument/2006/relationships/hyperlink" Target="https://podminky.urs.cz/item/CS_URS_2021_02/181411121" TargetMode="External"/><Relationship Id="rId30" Type="http://schemas.openxmlformats.org/officeDocument/2006/relationships/hyperlink" Target="https://podminky.urs.cz/item/CS_URS_2021_02/182151111" TargetMode="External"/><Relationship Id="rId35" Type="http://schemas.openxmlformats.org/officeDocument/2006/relationships/hyperlink" Target="https://podminky.urs.cz/item/CS_URS_2021_02/564231111" TargetMode="External"/><Relationship Id="rId43" Type="http://schemas.openxmlformats.org/officeDocument/2006/relationships/hyperlink" Target="https://podminky.urs.cz/item/CS_URS_2021_02/9983320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podminky.urs.cz/item/CS_URS_2021_02/151711111" TargetMode="External"/><Relationship Id="rId13" Type="http://schemas.openxmlformats.org/officeDocument/2006/relationships/hyperlink" Target="https://podminky.urs.cz/item/CS_URS_2021_02/162751117" TargetMode="External"/><Relationship Id="rId18" Type="http://schemas.openxmlformats.org/officeDocument/2006/relationships/hyperlink" Target="https://podminky.urs.cz/item/CS_URS_2021_02/172153103" TargetMode="External"/><Relationship Id="rId26" Type="http://schemas.openxmlformats.org/officeDocument/2006/relationships/hyperlink" Target="https://podminky.urs.cz/item/CS_URS_2021_02/274352111" TargetMode="External"/><Relationship Id="rId3" Type="http://schemas.openxmlformats.org/officeDocument/2006/relationships/hyperlink" Target="https://podminky.urs.cz/item/CS_URS_2021_02/113311121" TargetMode="External"/><Relationship Id="rId21" Type="http://schemas.openxmlformats.org/officeDocument/2006/relationships/hyperlink" Target="https://podminky.urs.cz/item/CS_URS_2021_02/181411123" TargetMode="External"/><Relationship Id="rId34" Type="http://schemas.openxmlformats.org/officeDocument/2006/relationships/hyperlink" Target="https://podminky.urs.cz/item/CS_URS_2021_02/997321519" TargetMode="External"/><Relationship Id="rId7" Type="http://schemas.openxmlformats.org/officeDocument/2006/relationships/hyperlink" Target="https://podminky.urs.cz/item/CS_URS_2021_02/122251401" TargetMode="External"/><Relationship Id="rId12" Type="http://schemas.openxmlformats.org/officeDocument/2006/relationships/hyperlink" Target="https://podminky.urs.cz/item/CS_URS_2021_02/162251102" TargetMode="External"/><Relationship Id="rId17" Type="http://schemas.openxmlformats.org/officeDocument/2006/relationships/hyperlink" Target="https://podminky.urs.cz/item/CS_URS_2021_02/171251201" TargetMode="External"/><Relationship Id="rId25" Type="http://schemas.openxmlformats.org/officeDocument/2006/relationships/hyperlink" Target="https://podminky.urs.cz/item/CS_URS_2021_02/185851129" TargetMode="External"/><Relationship Id="rId33" Type="http://schemas.openxmlformats.org/officeDocument/2006/relationships/hyperlink" Target="https://podminky.urs.cz/item/CS_URS_2021_02/997321511" TargetMode="External"/><Relationship Id="rId2" Type="http://schemas.openxmlformats.org/officeDocument/2006/relationships/hyperlink" Target="https://podminky.urs.cz/item/CS_URS_2021_02/113107151" TargetMode="External"/><Relationship Id="rId16" Type="http://schemas.openxmlformats.org/officeDocument/2006/relationships/hyperlink" Target="https://podminky.urs.cz/item/CS_URS_2021_02/171201231" TargetMode="External"/><Relationship Id="rId20" Type="http://schemas.openxmlformats.org/officeDocument/2006/relationships/hyperlink" Target="https://podminky.urs.cz/item/CS_URS_2021_02/181351115" TargetMode="External"/><Relationship Id="rId29" Type="http://schemas.openxmlformats.org/officeDocument/2006/relationships/hyperlink" Target="https://podminky.urs.cz/item/CS_URS_2021_02/564231111" TargetMode="External"/><Relationship Id="rId1" Type="http://schemas.openxmlformats.org/officeDocument/2006/relationships/hyperlink" Target="https://podminky.urs.cz/item/CS_URS_2021_02/113106292" TargetMode="External"/><Relationship Id="rId6" Type="http://schemas.openxmlformats.org/officeDocument/2006/relationships/hyperlink" Target="https://podminky.urs.cz/item/CS_URS_2021_02/121151125" TargetMode="External"/><Relationship Id="rId11" Type="http://schemas.openxmlformats.org/officeDocument/2006/relationships/hyperlink" Target="https://podminky.urs.cz/item/CS_URS_2021_02/151721111" TargetMode="External"/><Relationship Id="rId24" Type="http://schemas.openxmlformats.org/officeDocument/2006/relationships/hyperlink" Target="https://podminky.urs.cz/item/CS_URS_2021_02/185851121" TargetMode="External"/><Relationship Id="rId32" Type="http://schemas.openxmlformats.org/officeDocument/2006/relationships/hyperlink" Target="https://podminky.urs.cz/item/CS_URS_2021_02/997221873" TargetMode="External"/><Relationship Id="rId5" Type="http://schemas.openxmlformats.org/officeDocument/2006/relationships/hyperlink" Target="https://podminky.urs.cz/item/CS_URS_2021_02/115101301" TargetMode="External"/><Relationship Id="rId15" Type="http://schemas.openxmlformats.org/officeDocument/2006/relationships/hyperlink" Target="https://podminky.urs.cz/item/CS_URS_2021_02/167151101" TargetMode="External"/><Relationship Id="rId23" Type="http://schemas.openxmlformats.org/officeDocument/2006/relationships/hyperlink" Target="https://podminky.urs.cz/item/CS_URS_2021_02/185804312" TargetMode="External"/><Relationship Id="rId28" Type="http://schemas.openxmlformats.org/officeDocument/2006/relationships/hyperlink" Target="https://podminky.urs.cz/item/CS_URS_2021_02/292111112" TargetMode="External"/><Relationship Id="rId10" Type="http://schemas.openxmlformats.org/officeDocument/2006/relationships/hyperlink" Target="https://podminky.urs.cz/item/CS_URS_2021_02/151712121" TargetMode="External"/><Relationship Id="rId19" Type="http://schemas.openxmlformats.org/officeDocument/2006/relationships/hyperlink" Target="https://podminky.urs.cz/item/CS_URS_2021_02/175111101" TargetMode="External"/><Relationship Id="rId31" Type="http://schemas.openxmlformats.org/officeDocument/2006/relationships/hyperlink" Target="https://podminky.urs.cz/item/CS_URS_2021_02/997013813" TargetMode="External"/><Relationship Id="rId4" Type="http://schemas.openxmlformats.org/officeDocument/2006/relationships/hyperlink" Target="https://podminky.urs.cz/item/CS_URS_2021_02/115101201" TargetMode="External"/><Relationship Id="rId9" Type="http://schemas.openxmlformats.org/officeDocument/2006/relationships/hyperlink" Target="https://podminky.urs.cz/item/CS_URS_2021_02/151711131" TargetMode="External"/><Relationship Id="rId14" Type="http://schemas.openxmlformats.org/officeDocument/2006/relationships/hyperlink" Target="https://podminky.urs.cz/item/CS_URS_2021_02/162751119" TargetMode="External"/><Relationship Id="rId22" Type="http://schemas.openxmlformats.org/officeDocument/2006/relationships/hyperlink" Target="https://podminky.urs.cz/item/CS_URS_2021_02/181951111" TargetMode="External"/><Relationship Id="rId27" Type="http://schemas.openxmlformats.org/officeDocument/2006/relationships/hyperlink" Target="https://podminky.urs.cz/item/CS_URS_2021_02/292111111" TargetMode="External"/><Relationship Id="rId30" Type="http://schemas.openxmlformats.org/officeDocument/2006/relationships/hyperlink" Target="https://podminky.urs.cz/item/CS_URS_2021_02/919726122" TargetMode="External"/><Relationship Id="rId35" Type="http://schemas.openxmlformats.org/officeDocument/2006/relationships/hyperlink" Target="https://podminky.urs.cz/item/CS_URS_2021_02/998332011"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podminky.urs.cz/item/CS_URS_2021_02/121151125" TargetMode="External"/><Relationship Id="rId13" Type="http://schemas.openxmlformats.org/officeDocument/2006/relationships/hyperlink" Target="https://podminky.urs.cz/item/CS_URS_2021_02/162251102" TargetMode="External"/><Relationship Id="rId18" Type="http://schemas.openxmlformats.org/officeDocument/2006/relationships/hyperlink" Target="https://podminky.urs.cz/item/CS_URS_2021_02/167151101" TargetMode="External"/><Relationship Id="rId26" Type="http://schemas.openxmlformats.org/officeDocument/2006/relationships/hyperlink" Target="https://podminky.urs.cz/item/CS_URS_2021_02/181411123" TargetMode="External"/><Relationship Id="rId3" Type="http://schemas.openxmlformats.org/officeDocument/2006/relationships/hyperlink" Target="https://podminky.urs.cz/item/CS_URS_2021_02/112155315" TargetMode="External"/><Relationship Id="rId21" Type="http://schemas.openxmlformats.org/officeDocument/2006/relationships/hyperlink" Target="https://podminky.urs.cz/item/CS_URS_2021_02/172153103" TargetMode="External"/><Relationship Id="rId7" Type="http://schemas.openxmlformats.org/officeDocument/2006/relationships/hyperlink" Target="https://podminky.urs.cz/item/CS_URS_2021_02/121151113" TargetMode="External"/><Relationship Id="rId12" Type="http://schemas.openxmlformats.org/officeDocument/2006/relationships/hyperlink" Target="https://podminky.urs.cz/item/CS_URS_2021_02/162201421" TargetMode="External"/><Relationship Id="rId17" Type="http://schemas.openxmlformats.org/officeDocument/2006/relationships/hyperlink" Target="https://podminky.urs.cz/item/CS_URS_2021_02/162751119" TargetMode="External"/><Relationship Id="rId25" Type="http://schemas.openxmlformats.org/officeDocument/2006/relationships/hyperlink" Target="https://podminky.urs.cz/item/CS_URS_2021_02/181351115" TargetMode="External"/><Relationship Id="rId33" Type="http://schemas.openxmlformats.org/officeDocument/2006/relationships/hyperlink" Target="https://podminky.urs.cz/item/CS_URS_2021_02/998332011" TargetMode="External"/><Relationship Id="rId2" Type="http://schemas.openxmlformats.org/officeDocument/2006/relationships/hyperlink" Target="https://podminky.urs.cz/item/CS_URS_2021_02/112101101" TargetMode="External"/><Relationship Id="rId16" Type="http://schemas.openxmlformats.org/officeDocument/2006/relationships/hyperlink" Target="https://podminky.urs.cz/item/CS_URS_2021_02/162751117" TargetMode="External"/><Relationship Id="rId20" Type="http://schemas.openxmlformats.org/officeDocument/2006/relationships/hyperlink" Target="https://podminky.urs.cz/item/CS_URS_2021_02/171251201" TargetMode="External"/><Relationship Id="rId29" Type="http://schemas.openxmlformats.org/officeDocument/2006/relationships/hyperlink" Target="https://podminky.urs.cz/item/CS_URS_2021_02/182351123" TargetMode="External"/><Relationship Id="rId1" Type="http://schemas.openxmlformats.org/officeDocument/2006/relationships/hyperlink" Target="https://podminky.urs.cz/item/CS_URS_2021_02/111251101" TargetMode="External"/><Relationship Id="rId6" Type="http://schemas.openxmlformats.org/officeDocument/2006/relationships/hyperlink" Target="https://podminky.urs.cz/item/CS_URS_2021_02/115101301" TargetMode="External"/><Relationship Id="rId11" Type="http://schemas.openxmlformats.org/officeDocument/2006/relationships/hyperlink" Target="https://podminky.urs.cz/item/CS_URS_2021_02/162201411" TargetMode="External"/><Relationship Id="rId24" Type="http://schemas.openxmlformats.org/officeDocument/2006/relationships/hyperlink" Target="https://podminky.urs.cz/item/CS_URS_2021_02/181351003" TargetMode="External"/><Relationship Id="rId32" Type="http://schemas.openxmlformats.org/officeDocument/2006/relationships/hyperlink" Target="https://podminky.urs.cz/item/CS_URS_2021_02/185851129" TargetMode="External"/><Relationship Id="rId5" Type="http://schemas.openxmlformats.org/officeDocument/2006/relationships/hyperlink" Target="https://podminky.urs.cz/item/CS_URS_2021_02/115101201" TargetMode="External"/><Relationship Id="rId15" Type="http://schemas.openxmlformats.org/officeDocument/2006/relationships/hyperlink" Target="https://podminky.urs.cz/item/CS_URS_2021_02/162301971" TargetMode="External"/><Relationship Id="rId23" Type="http://schemas.openxmlformats.org/officeDocument/2006/relationships/hyperlink" Target="https://podminky.urs.cz/item/CS_URS_2021_02/174251201" TargetMode="External"/><Relationship Id="rId28" Type="http://schemas.openxmlformats.org/officeDocument/2006/relationships/hyperlink" Target="https://podminky.urs.cz/item/CS_URS_2021_02/182151111" TargetMode="External"/><Relationship Id="rId10" Type="http://schemas.openxmlformats.org/officeDocument/2006/relationships/hyperlink" Target="https://podminky.urs.cz/item/CS_URS_2021_02/122251404" TargetMode="External"/><Relationship Id="rId19" Type="http://schemas.openxmlformats.org/officeDocument/2006/relationships/hyperlink" Target="https://podminky.urs.cz/item/CS_URS_2021_02/171201231" TargetMode="External"/><Relationship Id="rId31" Type="http://schemas.openxmlformats.org/officeDocument/2006/relationships/hyperlink" Target="https://podminky.urs.cz/item/CS_URS_2021_02/185851121" TargetMode="External"/><Relationship Id="rId4" Type="http://schemas.openxmlformats.org/officeDocument/2006/relationships/hyperlink" Target="https://podminky.urs.cz/item/CS_URS_2021_02/112251101" TargetMode="External"/><Relationship Id="rId9" Type="http://schemas.openxmlformats.org/officeDocument/2006/relationships/hyperlink" Target="https://podminky.urs.cz/item/CS_URS_2021_02/122251105" TargetMode="External"/><Relationship Id="rId14" Type="http://schemas.openxmlformats.org/officeDocument/2006/relationships/hyperlink" Target="https://podminky.urs.cz/item/CS_URS_2021_02/162301951" TargetMode="External"/><Relationship Id="rId22" Type="http://schemas.openxmlformats.org/officeDocument/2006/relationships/hyperlink" Target="https://podminky.urs.cz/item/CS_URS_2021_02/174151101" TargetMode="External"/><Relationship Id="rId27" Type="http://schemas.openxmlformats.org/officeDocument/2006/relationships/hyperlink" Target="https://podminky.urs.cz/item/CS_URS_2021_02/181951111" TargetMode="External"/><Relationship Id="rId30" Type="http://schemas.openxmlformats.org/officeDocument/2006/relationships/hyperlink" Target="https://podminky.urs.cz/item/CS_URS_2021_02/185804312"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CM129"/>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05"/>
      <c r="AS2" s="305"/>
      <c r="AT2" s="305"/>
      <c r="AU2" s="305"/>
      <c r="AV2" s="305"/>
      <c r="AW2" s="305"/>
      <c r="AX2" s="305"/>
      <c r="AY2" s="305"/>
      <c r="AZ2" s="305"/>
      <c r="BA2" s="305"/>
      <c r="BB2" s="305"/>
      <c r="BC2" s="305"/>
      <c r="BD2" s="305"/>
      <c r="BE2" s="305"/>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7</v>
      </c>
    </row>
    <row r="4" spans="1:74" s="1" customFormat="1" ht="24.95" customHeight="1">
      <c r="B4" s="22"/>
      <c r="C4" s="23"/>
      <c r="D4" s="24" t="s">
        <v>8</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9</v>
      </c>
      <c r="BE4" s="26" t="s">
        <v>10</v>
      </c>
      <c r="BS4" s="18" t="s">
        <v>11</v>
      </c>
    </row>
    <row r="5" spans="1:74" s="1" customFormat="1" ht="12" customHeight="1">
      <c r="B5" s="22"/>
      <c r="C5" s="23"/>
      <c r="D5" s="27" t="s">
        <v>12</v>
      </c>
      <c r="E5" s="23"/>
      <c r="F5" s="23"/>
      <c r="G5" s="23"/>
      <c r="H5" s="23"/>
      <c r="I5" s="23"/>
      <c r="J5" s="23"/>
      <c r="K5" s="289" t="s">
        <v>13</v>
      </c>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3"/>
      <c r="AQ5" s="23"/>
      <c r="AR5" s="21"/>
      <c r="BE5" s="286" t="s">
        <v>14</v>
      </c>
      <c r="BS5" s="18" t="s">
        <v>6</v>
      </c>
    </row>
    <row r="6" spans="1:74" s="1" customFormat="1" ht="36.950000000000003" customHeight="1">
      <c r="B6" s="22"/>
      <c r="C6" s="23"/>
      <c r="D6" s="29" t="s">
        <v>15</v>
      </c>
      <c r="E6" s="23"/>
      <c r="F6" s="23"/>
      <c r="G6" s="23"/>
      <c r="H6" s="23"/>
      <c r="I6" s="23"/>
      <c r="J6" s="23"/>
      <c r="K6" s="291" t="s">
        <v>16</v>
      </c>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3"/>
      <c r="AQ6" s="23"/>
      <c r="AR6" s="21"/>
      <c r="BE6" s="287"/>
      <c r="BS6" s="18" t="s">
        <v>6</v>
      </c>
    </row>
    <row r="7" spans="1:74" s="1" customFormat="1" ht="12" customHeight="1">
      <c r="B7" s="22"/>
      <c r="C7" s="23"/>
      <c r="D7" s="30" t="s">
        <v>17</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18</v>
      </c>
      <c r="AL7" s="23"/>
      <c r="AM7" s="23"/>
      <c r="AN7" s="28" t="s">
        <v>19</v>
      </c>
      <c r="AO7" s="23"/>
      <c r="AP7" s="23"/>
      <c r="AQ7" s="23"/>
      <c r="AR7" s="21"/>
      <c r="BE7" s="287"/>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287"/>
      <c r="BS8" s="18" t="s">
        <v>6</v>
      </c>
    </row>
    <row r="9" spans="1:74" s="1" customFormat="1" ht="29.25" customHeight="1">
      <c r="B9" s="22"/>
      <c r="C9" s="23"/>
      <c r="D9" s="27" t="s">
        <v>24</v>
      </c>
      <c r="E9" s="23"/>
      <c r="F9" s="23"/>
      <c r="G9" s="23"/>
      <c r="H9" s="23"/>
      <c r="I9" s="23"/>
      <c r="J9" s="23"/>
      <c r="K9" s="32" t="s">
        <v>25</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26</v>
      </c>
      <c r="AL9" s="23"/>
      <c r="AM9" s="23"/>
      <c r="AN9" s="32" t="s">
        <v>27</v>
      </c>
      <c r="AO9" s="23"/>
      <c r="AP9" s="23"/>
      <c r="AQ9" s="23"/>
      <c r="AR9" s="21"/>
      <c r="BE9" s="287"/>
      <c r="BS9" s="18" t="s">
        <v>6</v>
      </c>
    </row>
    <row r="10" spans="1:74" s="1" customFormat="1" ht="12" customHeight="1">
      <c r="B10" s="22"/>
      <c r="C10" s="23"/>
      <c r="D10" s="30" t="s">
        <v>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29</v>
      </c>
      <c r="AL10" s="23"/>
      <c r="AM10" s="23"/>
      <c r="AN10" s="28" t="s">
        <v>1</v>
      </c>
      <c r="AO10" s="23"/>
      <c r="AP10" s="23"/>
      <c r="AQ10" s="23"/>
      <c r="AR10" s="21"/>
      <c r="BE10" s="287"/>
      <c r="BS10" s="18" t="s">
        <v>6</v>
      </c>
    </row>
    <row r="11" spans="1:74" s="1" customFormat="1" ht="18.399999999999999" customHeight="1">
      <c r="B11" s="22"/>
      <c r="C11" s="23"/>
      <c r="D11" s="23"/>
      <c r="E11" s="28" t="s">
        <v>30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31</v>
      </c>
      <c r="AL11" s="23"/>
      <c r="AM11" s="23"/>
      <c r="AN11" s="28" t="s">
        <v>1</v>
      </c>
      <c r="AO11" s="23"/>
      <c r="AP11" s="23"/>
      <c r="AQ11" s="23"/>
      <c r="AR11" s="21"/>
      <c r="BE11" s="287"/>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287"/>
      <c r="BS12" s="18" t="s">
        <v>6</v>
      </c>
    </row>
    <row r="13" spans="1:74" s="1" customFormat="1" ht="12" customHeight="1">
      <c r="B13" s="22"/>
      <c r="C13" s="23"/>
      <c r="D13" s="30"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29</v>
      </c>
      <c r="AL13" s="23"/>
      <c r="AM13" s="23"/>
      <c r="AN13" s="33" t="s">
        <v>33</v>
      </c>
      <c r="AO13" s="23"/>
      <c r="AP13" s="23"/>
      <c r="AQ13" s="23"/>
      <c r="AR13" s="21"/>
      <c r="BE13" s="287"/>
      <c r="BS13" s="18" t="s">
        <v>6</v>
      </c>
    </row>
    <row r="14" spans="1:74" ht="12.75">
      <c r="B14" s="22"/>
      <c r="C14" s="23"/>
      <c r="D14" s="23"/>
      <c r="E14" s="292" t="s">
        <v>33</v>
      </c>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30" t="s">
        <v>31</v>
      </c>
      <c r="AL14" s="23"/>
      <c r="AM14" s="23"/>
      <c r="AN14" s="33" t="s">
        <v>33</v>
      </c>
      <c r="AO14" s="23"/>
      <c r="AP14" s="23"/>
      <c r="AQ14" s="23"/>
      <c r="AR14" s="21"/>
      <c r="BE14" s="287"/>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287"/>
      <c r="BS15" s="18" t="s">
        <v>4</v>
      </c>
    </row>
    <row r="16" spans="1:74" s="1" customFormat="1" ht="12" customHeight="1">
      <c r="B16" s="22"/>
      <c r="C16" s="23"/>
      <c r="D16" s="30"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29</v>
      </c>
      <c r="AL16" s="23"/>
      <c r="AM16" s="23"/>
      <c r="AN16" s="28" t="s">
        <v>1</v>
      </c>
      <c r="AO16" s="23"/>
      <c r="AP16" s="23"/>
      <c r="AQ16" s="23"/>
      <c r="AR16" s="21"/>
      <c r="BE16" s="287"/>
      <c r="BS16" s="18" t="s">
        <v>4</v>
      </c>
    </row>
    <row r="17" spans="1:71" s="1" customFormat="1" ht="18.399999999999999"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31</v>
      </c>
      <c r="AL17" s="23"/>
      <c r="AM17" s="23"/>
      <c r="AN17" s="28" t="s">
        <v>1</v>
      </c>
      <c r="AO17" s="23"/>
      <c r="AP17" s="23"/>
      <c r="AQ17" s="23"/>
      <c r="AR17" s="21"/>
      <c r="BE17" s="287"/>
      <c r="BS17" s="18" t="s">
        <v>36</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287"/>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29</v>
      </c>
      <c r="AL19" s="23"/>
      <c r="AM19" s="23"/>
      <c r="AN19" s="28" t="s">
        <v>1</v>
      </c>
      <c r="AO19" s="23"/>
      <c r="AP19" s="23"/>
      <c r="AQ19" s="23"/>
      <c r="AR19" s="21"/>
      <c r="BE19" s="287"/>
      <c r="BS19" s="18" t="s">
        <v>6</v>
      </c>
    </row>
    <row r="20" spans="1:71" s="1" customFormat="1" ht="18.399999999999999"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31</v>
      </c>
      <c r="AL20" s="23"/>
      <c r="AM20" s="23"/>
      <c r="AN20" s="28" t="s">
        <v>1</v>
      </c>
      <c r="AO20" s="23"/>
      <c r="AP20" s="23"/>
      <c r="AQ20" s="23"/>
      <c r="AR20" s="21"/>
      <c r="BE20" s="287"/>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287"/>
    </row>
    <row r="22" spans="1:71" s="1" customFormat="1" ht="12" customHeight="1">
      <c r="B22" s="22"/>
      <c r="C22" s="23"/>
      <c r="D22" s="30"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287"/>
    </row>
    <row r="23" spans="1:71" s="1" customFormat="1" ht="16.5" customHeight="1">
      <c r="B23" s="22"/>
      <c r="C23" s="23"/>
      <c r="D23" s="23"/>
      <c r="E23" s="294" t="s">
        <v>1</v>
      </c>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3"/>
      <c r="AP23" s="23"/>
      <c r="AQ23" s="23"/>
      <c r="AR23" s="21"/>
      <c r="BE23" s="287"/>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287"/>
    </row>
    <row r="25" spans="1:71" s="1" customFormat="1" ht="6.95" customHeight="1">
      <c r="B25" s="22"/>
      <c r="C25" s="23"/>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3"/>
      <c r="AQ25" s="23"/>
      <c r="AR25" s="21"/>
      <c r="BE25" s="287"/>
    </row>
    <row r="26" spans="1:71" s="2" customFormat="1" ht="25.9" customHeight="1">
      <c r="A26" s="36"/>
      <c r="B26" s="37"/>
      <c r="C26" s="38"/>
      <c r="D26" s="39" t="s">
        <v>40</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295">
        <f>ROUND(AG94,2)</f>
        <v>0</v>
      </c>
      <c r="AL26" s="296"/>
      <c r="AM26" s="296"/>
      <c r="AN26" s="296"/>
      <c r="AO26" s="296"/>
      <c r="AP26" s="38"/>
      <c r="AQ26" s="38"/>
      <c r="AR26" s="41"/>
      <c r="BE26" s="287"/>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287"/>
    </row>
    <row r="28" spans="1:71" s="2" customFormat="1" ht="12.75">
      <c r="A28" s="36"/>
      <c r="B28" s="37"/>
      <c r="C28" s="38"/>
      <c r="D28" s="38"/>
      <c r="E28" s="38"/>
      <c r="F28" s="38"/>
      <c r="G28" s="38"/>
      <c r="H28" s="38"/>
      <c r="I28" s="38"/>
      <c r="J28" s="38"/>
      <c r="K28" s="38"/>
      <c r="L28" s="297" t="s">
        <v>41</v>
      </c>
      <c r="M28" s="297"/>
      <c r="N28" s="297"/>
      <c r="O28" s="297"/>
      <c r="P28" s="297"/>
      <c r="Q28" s="38"/>
      <c r="R28" s="38"/>
      <c r="S28" s="38"/>
      <c r="T28" s="38"/>
      <c r="U28" s="38"/>
      <c r="V28" s="38"/>
      <c r="W28" s="297" t="s">
        <v>42</v>
      </c>
      <c r="X28" s="297"/>
      <c r="Y28" s="297"/>
      <c r="Z28" s="297"/>
      <c r="AA28" s="297"/>
      <c r="AB28" s="297"/>
      <c r="AC28" s="297"/>
      <c r="AD28" s="297"/>
      <c r="AE28" s="297"/>
      <c r="AF28" s="38"/>
      <c r="AG28" s="38"/>
      <c r="AH28" s="38"/>
      <c r="AI28" s="38"/>
      <c r="AJ28" s="38"/>
      <c r="AK28" s="297" t="s">
        <v>43</v>
      </c>
      <c r="AL28" s="297"/>
      <c r="AM28" s="297"/>
      <c r="AN28" s="297"/>
      <c r="AO28" s="297"/>
      <c r="AP28" s="38"/>
      <c r="AQ28" s="38"/>
      <c r="AR28" s="41"/>
      <c r="BE28" s="287"/>
    </row>
    <row r="29" spans="1:71" s="3" customFormat="1" ht="14.45" customHeight="1">
      <c r="B29" s="42"/>
      <c r="C29" s="43"/>
      <c r="D29" s="30" t="s">
        <v>44</v>
      </c>
      <c r="E29" s="43"/>
      <c r="F29" s="30" t="s">
        <v>45</v>
      </c>
      <c r="G29" s="43"/>
      <c r="H29" s="43"/>
      <c r="I29" s="43"/>
      <c r="J29" s="43"/>
      <c r="K29" s="43"/>
      <c r="L29" s="300">
        <v>0.2</v>
      </c>
      <c r="M29" s="299"/>
      <c r="N29" s="299"/>
      <c r="O29" s="299"/>
      <c r="P29" s="299"/>
      <c r="Q29" s="43"/>
      <c r="R29" s="43"/>
      <c r="S29" s="43"/>
      <c r="T29" s="43"/>
      <c r="U29" s="43"/>
      <c r="V29" s="43"/>
      <c r="W29" s="298">
        <f>ROUND(AZ94, 2)</f>
        <v>0</v>
      </c>
      <c r="X29" s="299"/>
      <c r="Y29" s="299"/>
      <c r="Z29" s="299"/>
      <c r="AA29" s="299"/>
      <c r="AB29" s="299"/>
      <c r="AC29" s="299"/>
      <c r="AD29" s="299"/>
      <c r="AE29" s="299"/>
      <c r="AF29" s="43"/>
      <c r="AG29" s="43"/>
      <c r="AH29" s="43"/>
      <c r="AI29" s="43"/>
      <c r="AJ29" s="43"/>
      <c r="AK29" s="298">
        <f>ROUND(AV94, 2)</f>
        <v>0</v>
      </c>
      <c r="AL29" s="299"/>
      <c r="AM29" s="299"/>
      <c r="AN29" s="299"/>
      <c r="AO29" s="299"/>
      <c r="AP29" s="43"/>
      <c r="AQ29" s="43"/>
      <c r="AR29" s="44"/>
      <c r="BE29" s="288"/>
    </row>
    <row r="30" spans="1:71" s="3" customFormat="1" ht="14.45" customHeight="1">
      <c r="B30" s="42"/>
      <c r="C30" s="43"/>
      <c r="D30" s="43"/>
      <c r="E30" s="43"/>
      <c r="F30" s="30" t="s">
        <v>46</v>
      </c>
      <c r="G30" s="43"/>
      <c r="H30" s="43"/>
      <c r="I30" s="43"/>
      <c r="J30" s="43"/>
      <c r="K30" s="43"/>
      <c r="L30" s="300">
        <v>0.2</v>
      </c>
      <c r="M30" s="299"/>
      <c r="N30" s="299"/>
      <c r="O30" s="299"/>
      <c r="P30" s="299"/>
      <c r="Q30" s="43"/>
      <c r="R30" s="43"/>
      <c r="S30" s="43"/>
      <c r="T30" s="43"/>
      <c r="U30" s="43"/>
      <c r="V30" s="43"/>
      <c r="W30" s="298">
        <f>ROUND(BA94, 2)</f>
        <v>0</v>
      </c>
      <c r="X30" s="299"/>
      <c r="Y30" s="299"/>
      <c r="Z30" s="299"/>
      <c r="AA30" s="299"/>
      <c r="AB30" s="299"/>
      <c r="AC30" s="299"/>
      <c r="AD30" s="299"/>
      <c r="AE30" s="299"/>
      <c r="AF30" s="43"/>
      <c r="AG30" s="43"/>
      <c r="AH30" s="43"/>
      <c r="AI30" s="43"/>
      <c r="AJ30" s="43"/>
      <c r="AK30" s="298">
        <f>ROUND(AW94, 2)</f>
        <v>0</v>
      </c>
      <c r="AL30" s="299"/>
      <c r="AM30" s="299"/>
      <c r="AN30" s="299"/>
      <c r="AO30" s="299"/>
      <c r="AP30" s="43"/>
      <c r="AQ30" s="43"/>
      <c r="AR30" s="44"/>
      <c r="BE30" s="288"/>
    </row>
    <row r="31" spans="1:71" s="3" customFormat="1" ht="14.45" hidden="1" customHeight="1">
      <c r="B31" s="42"/>
      <c r="C31" s="43"/>
      <c r="D31" s="43"/>
      <c r="E31" s="43"/>
      <c r="F31" s="30" t="s">
        <v>47</v>
      </c>
      <c r="G31" s="43"/>
      <c r="H31" s="43"/>
      <c r="I31" s="43"/>
      <c r="J31" s="43"/>
      <c r="K31" s="43"/>
      <c r="L31" s="300">
        <v>0.2</v>
      </c>
      <c r="M31" s="299"/>
      <c r="N31" s="299"/>
      <c r="O31" s="299"/>
      <c r="P31" s="299"/>
      <c r="Q31" s="43"/>
      <c r="R31" s="43"/>
      <c r="S31" s="43"/>
      <c r="T31" s="43"/>
      <c r="U31" s="43"/>
      <c r="V31" s="43"/>
      <c r="W31" s="298">
        <f>ROUND(BB94, 2)</f>
        <v>0</v>
      </c>
      <c r="X31" s="299"/>
      <c r="Y31" s="299"/>
      <c r="Z31" s="299"/>
      <c r="AA31" s="299"/>
      <c r="AB31" s="299"/>
      <c r="AC31" s="299"/>
      <c r="AD31" s="299"/>
      <c r="AE31" s="299"/>
      <c r="AF31" s="43"/>
      <c r="AG31" s="43"/>
      <c r="AH31" s="43"/>
      <c r="AI31" s="43"/>
      <c r="AJ31" s="43"/>
      <c r="AK31" s="298">
        <v>0</v>
      </c>
      <c r="AL31" s="299"/>
      <c r="AM31" s="299"/>
      <c r="AN31" s="299"/>
      <c r="AO31" s="299"/>
      <c r="AP31" s="43"/>
      <c r="AQ31" s="43"/>
      <c r="AR31" s="44"/>
      <c r="BE31" s="288"/>
    </row>
    <row r="32" spans="1:71" s="3" customFormat="1" ht="14.45" hidden="1" customHeight="1">
      <c r="B32" s="42"/>
      <c r="C32" s="43"/>
      <c r="D32" s="43"/>
      <c r="E32" s="43"/>
      <c r="F32" s="30" t="s">
        <v>48</v>
      </c>
      <c r="G32" s="43"/>
      <c r="H32" s="43"/>
      <c r="I32" s="43"/>
      <c r="J32" s="43"/>
      <c r="K32" s="43"/>
      <c r="L32" s="300">
        <v>0.2</v>
      </c>
      <c r="M32" s="299"/>
      <c r="N32" s="299"/>
      <c r="O32" s="299"/>
      <c r="P32" s="299"/>
      <c r="Q32" s="43"/>
      <c r="R32" s="43"/>
      <c r="S32" s="43"/>
      <c r="T32" s="43"/>
      <c r="U32" s="43"/>
      <c r="V32" s="43"/>
      <c r="W32" s="298">
        <f>ROUND(BC94, 2)</f>
        <v>0</v>
      </c>
      <c r="X32" s="299"/>
      <c r="Y32" s="299"/>
      <c r="Z32" s="299"/>
      <c r="AA32" s="299"/>
      <c r="AB32" s="299"/>
      <c r="AC32" s="299"/>
      <c r="AD32" s="299"/>
      <c r="AE32" s="299"/>
      <c r="AF32" s="43"/>
      <c r="AG32" s="43"/>
      <c r="AH32" s="43"/>
      <c r="AI32" s="43"/>
      <c r="AJ32" s="43"/>
      <c r="AK32" s="298">
        <v>0</v>
      </c>
      <c r="AL32" s="299"/>
      <c r="AM32" s="299"/>
      <c r="AN32" s="299"/>
      <c r="AO32" s="299"/>
      <c r="AP32" s="43"/>
      <c r="AQ32" s="43"/>
      <c r="AR32" s="44"/>
      <c r="BE32" s="288"/>
    </row>
    <row r="33" spans="1:57" s="3" customFormat="1" ht="14.45" hidden="1" customHeight="1">
      <c r="B33" s="42"/>
      <c r="C33" s="43"/>
      <c r="D33" s="43"/>
      <c r="E33" s="43"/>
      <c r="F33" s="30" t="s">
        <v>49</v>
      </c>
      <c r="G33" s="43"/>
      <c r="H33" s="43"/>
      <c r="I33" s="43"/>
      <c r="J33" s="43"/>
      <c r="K33" s="43"/>
      <c r="L33" s="300">
        <v>0</v>
      </c>
      <c r="M33" s="299"/>
      <c r="N33" s="299"/>
      <c r="O33" s="299"/>
      <c r="P33" s="299"/>
      <c r="Q33" s="43"/>
      <c r="R33" s="43"/>
      <c r="S33" s="43"/>
      <c r="T33" s="43"/>
      <c r="U33" s="43"/>
      <c r="V33" s="43"/>
      <c r="W33" s="298">
        <f>ROUND(BD94, 2)</f>
        <v>0</v>
      </c>
      <c r="X33" s="299"/>
      <c r="Y33" s="299"/>
      <c r="Z33" s="299"/>
      <c r="AA33" s="299"/>
      <c r="AB33" s="299"/>
      <c r="AC33" s="299"/>
      <c r="AD33" s="299"/>
      <c r="AE33" s="299"/>
      <c r="AF33" s="43"/>
      <c r="AG33" s="43"/>
      <c r="AH33" s="43"/>
      <c r="AI33" s="43"/>
      <c r="AJ33" s="43"/>
      <c r="AK33" s="298">
        <v>0</v>
      </c>
      <c r="AL33" s="299"/>
      <c r="AM33" s="299"/>
      <c r="AN33" s="299"/>
      <c r="AO33" s="299"/>
      <c r="AP33" s="43"/>
      <c r="AQ33" s="43"/>
      <c r="AR33" s="44"/>
      <c r="BE33" s="288"/>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287"/>
    </row>
    <row r="35" spans="1:57" s="2" customFormat="1" ht="25.9" customHeight="1">
      <c r="A35" s="36"/>
      <c r="B35" s="37"/>
      <c r="C35" s="45"/>
      <c r="D35" s="46" t="s">
        <v>50</v>
      </c>
      <c r="E35" s="47"/>
      <c r="F35" s="47"/>
      <c r="G35" s="47"/>
      <c r="H35" s="47"/>
      <c r="I35" s="47"/>
      <c r="J35" s="47"/>
      <c r="K35" s="47"/>
      <c r="L35" s="47"/>
      <c r="M35" s="47"/>
      <c r="N35" s="47"/>
      <c r="O35" s="47"/>
      <c r="P35" s="47"/>
      <c r="Q35" s="47"/>
      <c r="R35" s="47"/>
      <c r="S35" s="47"/>
      <c r="T35" s="48" t="s">
        <v>51</v>
      </c>
      <c r="U35" s="47"/>
      <c r="V35" s="47"/>
      <c r="W35" s="47"/>
      <c r="X35" s="304" t="s">
        <v>52</v>
      </c>
      <c r="Y35" s="302"/>
      <c r="Z35" s="302"/>
      <c r="AA35" s="302"/>
      <c r="AB35" s="302"/>
      <c r="AC35" s="47"/>
      <c r="AD35" s="47"/>
      <c r="AE35" s="47"/>
      <c r="AF35" s="47"/>
      <c r="AG35" s="47"/>
      <c r="AH35" s="47"/>
      <c r="AI35" s="47"/>
      <c r="AJ35" s="47"/>
      <c r="AK35" s="301">
        <f>SUM(AK26:AK33)</f>
        <v>0</v>
      </c>
      <c r="AL35" s="302"/>
      <c r="AM35" s="302"/>
      <c r="AN35" s="302"/>
      <c r="AO35" s="303"/>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14.45" customHeight="1">
      <c r="A37" s="36"/>
      <c r="B37" s="3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41"/>
      <c r="BE37" s="36"/>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9"/>
      <c r="C49" s="50"/>
      <c r="D49" s="51" t="s">
        <v>53</v>
      </c>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1" t="s">
        <v>54</v>
      </c>
      <c r="AI49" s="52"/>
      <c r="AJ49" s="52"/>
      <c r="AK49" s="52"/>
      <c r="AL49" s="52"/>
      <c r="AM49" s="52"/>
      <c r="AN49" s="52"/>
      <c r="AO49" s="52"/>
      <c r="AP49" s="50"/>
      <c r="AQ49" s="50"/>
      <c r="AR49" s="53"/>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6"/>
      <c r="B60" s="37"/>
      <c r="C60" s="38"/>
      <c r="D60" s="54" t="s">
        <v>55</v>
      </c>
      <c r="E60" s="40"/>
      <c r="F60" s="40"/>
      <c r="G60" s="40"/>
      <c r="H60" s="40"/>
      <c r="I60" s="40"/>
      <c r="J60" s="40"/>
      <c r="K60" s="40"/>
      <c r="L60" s="40"/>
      <c r="M60" s="40"/>
      <c r="N60" s="40"/>
      <c r="O60" s="40"/>
      <c r="P60" s="40"/>
      <c r="Q60" s="40"/>
      <c r="R60" s="40"/>
      <c r="S60" s="40"/>
      <c r="T60" s="40"/>
      <c r="U60" s="40"/>
      <c r="V60" s="54" t="s">
        <v>56</v>
      </c>
      <c r="W60" s="40"/>
      <c r="X60" s="40"/>
      <c r="Y60" s="40"/>
      <c r="Z60" s="40"/>
      <c r="AA60" s="40"/>
      <c r="AB60" s="40"/>
      <c r="AC60" s="40"/>
      <c r="AD60" s="40"/>
      <c r="AE60" s="40"/>
      <c r="AF60" s="40"/>
      <c r="AG60" s="40"/>
      <c r="AH60" s="54" t="s">
        <v>55</v>
      </c>
      <c r="AI60" s="40"/>
      <c r="AJ60" s="40"/>
      <c r="AK60" s="40"/>
      <c r="AL60" s="40"/>
      <c r="AM60" s="54" t="s">
        <v>56</v>
      </c>
      <c r="AN60" s="40"/>
      <c r="AO60" s="40"/>
      <c r="AP60" s="38"/>
      <c r="AQ60" s="38"/>
      <c r="AR60" s="41"/>
      <c r="BE60" s="36"/>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6"/>
      <c r="B64" s="37"/>
      <c r="C64" s="38"/>
      <c r="D64" s="51" t="s">
        <v>57</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1" t="s">
        <v>58</v>
      </c>
      <c r="AI64" s="55"/>
      <c r="AJ64" s="55"/>
      <c r="AK64" s="55"/>
      <c r="AL64" s="55"/>
      <c r="AM64" s="55"/>
      <c r="AN64" s="55"/>
      <c r="AO64" s="55"/>
      <c r="AP64" s="38"/>
      <c r="AQ64" s="38"/>
      <c r="AR64" s="41"/>
      <c r="BE64" s="36"/>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6"/>
      <c r="B75" s="37"/>
      <c r="C75" s="38"/>
      <c r="D75" s="54" t="s">
        <v>55</v>
      </c>
      <c r="E75" s="40"/>
      <c r="F75" s="40"/>
      <c r="G75" s="40"/>
      <c r="H75" s="40"/>
      <c r="I75" s="40"/>
      <c r="J75" s="40"/>
      <c r="K75" s="40"/>
      <c r="L75" s="40"/>
      <c r="M75" s="40"/>
      <c r="N75" s="40"/>
      <c r="O75" s="40"/>
      <c r="P75" s="40"/>
      <c r="Q75" s="40"/>
      <c r="R75" s="40"/>
      <c r="S75" s="40"/>
      <c r="T75" s="40"/>
      <c r="U75" s="40"/>
      <c r="V75" s="54" t="s">
        <v>56</v>
      </c>
      <c r="W75" s="40"/>
      <c r="X75" s="40"/>
      <c r="Y75" s="40"/>
      <c r="Z75" s="40"/>
      <c r="AA75" s="40"/>
      <c r="AB75" s="40"/>
      <c r="AC75" s="40"/>
      <c r="AD75" s="40"/>
      <c r="AE75" s="40"/>
      <c r="AF75" s="40"/>
      <c r="AG75" s="40"/>
      <c r="AH75" s="54" t="s">
        <v>55</v>
      </c>
      <c r="AI75" s="40"/>
      <c r="AJ75" s="40"/>
      <c r="AK75" s="40"/>
      <c r="AL75" s="40"/>
      <c r="AM75" s="54" t="s">
        <v>56</v>
      </c>
      <c r="AN75" s="40"/>
      <c r="AO75" s="40"/>
      <c r="AP75" s="38"/>
      <c r="AQ75" s="38"/>
      <c r="AR75" s="41"/>
      <c r="BE75" s="36"/>
    </row>
    <row r="76" spans="1:57" s="2" customFormat="1" ht="11.25">
      <c r="A76" s="36"/>
      <c r="B76" s="37"/>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41"/>
      <c r="BE76" s="36"/>
    </row>
    <row r="77" spans="1:57" s="2" customFormat="1" ht="6.95" customHeight="1">
      <c r="A77" s="36"/>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41"/>
      <c r="BE77" s="36"/>
    </row>
    <row r="81" spans="1:91" s="2" customFormat="1" ht="6.95" customHeight="1">
      <c r="A81" s="36"/>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41"/>
      <c r="BE81" s="36"/>
    </row>
    <row r="82" spans="1:91" s="2" customFormat="1" ht="24.95" customHeight="1">
      <c r="A82" s="36"/>
      <c r="B82" s="37"/>
      <c r="C82" s="24" t="s">
        <v>59</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41"/>
      <c r="BE82" s="36"/>
    </row>
    <row r="83" spans="1:91" s="2" customFormat="1" ht="6.95" customHeight="1">
      <c r="A83" s="36"/>
      <c r="B83" s="37"/>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41"/>
      <c r="BE83" s="36"/>
    </row>
    <row r="84" spans="1:91" s="4" customFormat="1" ht="12" customHeight="1">
      <c r="B84" s="60"/>
      <c r="C84" s="30" t="s">
        <v>12</v>
      </c>
      <c r="D84" s="61"/>
      <c r="E84" s="61"/>
      <c r="F84" s="61"/>
      <c r="G84" s="61"/>
      <c r="H84" s="61"/>
      <c r="I84" s="61"/>
      <c r="J84" s="61"/>
      <c r="K84" s="61"/>
      <c r="L84" s="61" t="str">
        <f>K5</f>
        <v>16-048</v>
      </c>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2"/>
    </row>
    <row r="85" spans="1:91" s="5" customFormat="1" ht="36.950000000000003" customHeight="1">
      <c r="B85" s="63"/>
      <c r="C85" s="64" t="s">
        <v>15</v>
      </c>
      <c r="D85" s="65"/>
      <c r="E85" s="65"/>
      <c r="F85" s="65"/>
      <c r="G85" s="65"/>
      <c r="H85" s="65"/>
      <c r="I85" s="65"/>
      <c r="J85" s="65"/>
      <c r="K85" s="65"/>
      <c r="L85" s="312" t="str">
        <f>K6</f>
        <v>Ochranná hráz na Odře a Orlovské Stružce, Bohumín-Pudlov, stavba č. 5047_2021_soutez</v>
      </c>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313"/>
      <c r="AP85" s="65"/>
      <c r="AQ85" s="65"/>
      <c r="AR85" s="66"/>
    </row>
    <row r="86" spans="1:91" s="2" customFormat="1" ht="6.95" customHeight="1">
      <c r="A86" s="36"/>
      <c r="B86" s="37"/>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41"/>
      <c r="BE86" s="36"/>
    </row>
    <row r="87" spans="1:91" s="2" customFormat="1" ht="12" customHeight="1">
      <c r="A87" s="36"/>
      <c r="B87" s="37"/>
      <c r="C87" s="30" t="s">
        <v>20</v>
      </c>
      <c r="D87" s="38"/>
      <c r="E87" s="38"/>
      <c r="F87" s="38"/>
      <c r="G87" s="38"/>
      <c r="H87" s="38"/>
      <c r="I87" s="38"/>
      <c r="J87" s="38"/>
      <c r="K87" s="38"/>
      <c r="L87" s="67" t="str">
        <f>IF(K8="","",K8)</f>
        <v>Bohumín</v>
      </c>
      <c r="M87" s="38"/>
      <c r="N87" s="38"/>
      <c r="O87" s="38"/>
      <c r="P87" s="38"/>
      <c r="Q87" s="38"/>
      <c r="R87" s="38"/>
      <c r="S87" s="38"/>
      <c r="T87" s="38"/>
      <c r="U87" s="38"/>
      <c r="V87" s="38"/>
      <c r="W87" s="38"/>
      <c r="X87" s="38"/>
      <c r="Y87" s="38"/>
      <c r="Z87" s="38"/>
      <c r="AA87" s="38"/>
      <c r="AB87" s="38"/>
      <c r="AC87" s="38"/>
      <c r="AD87" s="38"/>
      <c r="AE87" s="38"/>
      <c r="AF87" s="38"/>
      <c r="AG87" s="38"/>
      <c r="AH87" s="38"/>
      <c r="AI87" s="30" t="s">
        <v>22</v>
      </c>
      <c r="AJ87" s="38"/>
      <c r="AK87" s="38"/>
      <c r="AL87" s="38"/>
      <c r="AM87" s="319" t="str">
        <f>IF(AN8= "","",AN8)</f>
        <v>30. 11. 2020</v>
      </c>
      <c r="AN87" s="319"/>
      <c r="AO87" s="38"/>
      <c r="AP87" s="38"/>
      <c r="AQ87" s="38"/>
      <c r="AR87" s="41"/>
      <c r="BE87" s="36"/>
    </row>
    <row r="88" spans="1:91" s="2" customFormat="1" ht="6.95" customHeight="1">
      <c r="A88" s="36"/>
      <c r="B88" s="37"/>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41"/>
      <c r="BE88" s="36"/>
    </row>
    <row r="89" spans="1:91" s="2" customFormat="1" ht="15.2" customHeight="1">
      <c r="A89" s="36"/>
      <c r="B89" s="37"/>
      <c r="C89" s="30" t="s">
        <v>28</v>
      </c>
      <c r="D89" s="38"/>
      <c r="E89" s="38"/>
      <c r="F89" s="38"/>
      <c r="G89" s="38"/>
      <c r="H89" s="38"/>
      <c r="I89" s="38"/>
      <c r="J89" s="38"/>
      <c r="K89" s="38"/>
      <c r="L89" s="61" t="str">
        <f>IF(E11= "","",E11)</f>
        <v>Povodí Odry, s.p.</v>
      </c>
      <c r="M89" s="38"/>
      <c r="N89" s="38"/>
      <c r="O89" s="38"/>
      <c r="P89" s="38"/>
      <c r="Q89" s="38"/>
      <c r="R89" s="38"/>
      <c r="S89" s="38"/>
      <c r="T89" s="38"/>
      <c r="U89" s="38"/>
      <c r="V89" s="38"/>
      <c r="W89" s="38"/>
      <c r="X89" s="38"/>
      <c r="Y89" s="38"/>
      <c r="Z89" s="38"/>
      <c r="AA89" s="38"/>
      <c r="AB89" s="38"/>
      <c r="AC89" s="38"/>
      <c r="AD89" s="38"/>
      <c r="AE89" s="38"/>
      <c r="AF89" s="38"/>
      <c r="AG89" s="38"/>
      <c r="AH89" s="38"/>
      <c r="AI89" s="30" t="s">
        <v>34</v>
      </c>
      <c r="AJ89" s="38"/>
      <c r="AK89" s="38"/>
      <c r="AL89" s="38"/>
      <c r="AM89" s="320" t="str">
        <f>IF(E17="","",E17)</f>
        <v>Dopravoprojekt Brno a.s.</v>
      </c>
      <c r="AN89" s="321"/>
      <c r="AO89" s="321"/>
      <c r="AP89" s="321"/>
      <c r="AQ89" s="38"/>
      <c r="AR89" s="41"/>
      <c r="AS89" s="322" t="s">
        <v>60</v>
      </c>
      <c r="AT89" s="323"/>
      <c r="AU89" s="69"/>
      <c r="AV89" s="69"/>
      <c r="AW89" s="69"/>
      <c r="AX89" s="69"/>
      <c r="AY89" s="69"/>
      <c r="AZ89" s="69"/>
      <c r="BA89" s="69"/>
      <c r="BB89" s="69"/>
      <c r="BC89" s="69"/>
      <c r="BD89" s="70"/>
      <c r="BE89" s="36"/>
    </row>
    <row r="90" spans="1:91" s="2" customFormat="1" ht="15.2" customHeight="1">
      <c r="A90" s="36"/>
      <c r="B90" s="37"/>
      <c r="C90" s="30" t="s">
        <v>32</v>
      </c>
      <c r="D90" s="38"/>
      <c r="E90" s="38"/>
      <c r="F90" s="38"/>
      <c r="G90" s="38"/>
      <c r="H90" s="38"/>
      <c r="I90" s="38"/>
      <c r="J90" s="38"/>
      <c r="K90" s="38"/>
      <c r="L90" s="61"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0" t="s">
        <v>37</v>
      </c>
      <c r="AJ90" s="38"/>
      <c r="AK90" s="38"/>
      <c r="AL90" s="38"/>
      <c r="AM90" s="320" t="str">
        <f>IF(E20="","",E20)</f>
        <v xml:space="preserve"> </v>
      </c>
      <c r="AN90" s="321"/>
      <c r="AO90" s="321"/>
      <c r="AP90" s="321"/>
      <c r="AQ90" s="38"/>
      <c r="AR90" s="41"/>
      <c r="AS90" s="324"/>
      <c r="AT90" s="325"/>
      <c r="AU90" s="71"/>
      <c r="AV90" s="71"/>
      <c r="AW90" s="71"/>
      <c r="AX90" s="71"/>
      <c r="AY90" s="71"/>
      <c r="AZ90" s="71"/>
      <c r="BA90" s="71"/>
      <c r="BB90" s="71"/>
      <c r="BC90" s="71"/>
      <c r="BD90" s="72"/>
      <c r="BE90" s="36"/>
    </row>
    <row r="91" spans="1:91" s="2" customFormat="1" ht="10.9" customHeight="1">
      <c r="A91" s="36"/>
      <c r="B91" s="37"/>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41"/>
      <c r="AS91" s="326"/>
      <c r="AT91" s="327"/>
      <c r="AU91" s="73"/>
      <c r="AV91" s="73"/>
      <c r="AW91" s="73"/>
      <c r="AX91" s="73"/>
      <c r="AY91" s="73"/>
      <c r="AZ91" s="73"/>
      <c r="BA91" s="73"/>
      <c r="BB91" s="73"/>
      <c r="BC91" s="73"/>
      <c r="BD91" s="74"/>
      <c r="BE91" s="36"/>
    </row>
    <row r="92" spans="1:91" s="2" customFormat="1" ht="29.25" customHeight="1">
      <c r="A92" s="36"/>
      <c r="B92" s="37"/>
      <c r="C92" s="314" t="s">
        <v>61</v>
      </c>
      <c r="D92" s="315"/>
      <c r="E92" s="315"/>
      <c r="F92" s="315"/>
      <c r="G92" s="315"/>
      <c r="H92" s="75"/>
      <c r="I92" s="316" t="s">
        <v>62</v>
      </c>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28" t="s">
        <v>63</v>
      </c>
      <c r="AH92" s="315"/>
      <c r="AI92" s="315"/>
      <c r="AJ92" s="315"/>
      <c r="AK92" s="315"/>
      <c r="AL92" s="315"/>
      <c r="AM92" s="315"/>
      <c r="AN92" s="316" t="s">
        <v>64</v>
      </c>
      <c r="AO92" s="315"/>
      <c r="AP92" s="329"/>
      <c r="AQ92" s="76" t="s">
        <v>65</v>
      </c>
      <c r="AR92" s="41"/>
      <c r="AS92" s="77" t="s">
        <v>66</v>
      </c>
      <c r="AT92" s="78" t="s">
        <v>67</v>
      </c>
      <c r="AU92" s="78" t="s">
        <v>68</v>
      </c>
      <c r="AV92" s="78" t="s">
        <v>69</v>
      </c>
      <c r="AW92" s="78" t="s">
        <v>70</v>
      </c>
      <c r="AX92" s="78" t="s">
        <v>71</v>
      </c>
      <c r="AY92" s="78" t="s">
        <v>72</v>
      </c>
      <c r="AZ92" s="78" t="s">
        <v>73</v>
      </c>
      <c r="BA92" s="78" t="s">
        <v>74</v>
      </c>
      <c r="BB92" s="78" t="s">
        <v>75</v>
      </c>
      <c r="BC92" s="78" t="s">
        <v>76</v>
      </c>
      <c r="BD92" s="79" t="s">
        <v>77</v>
      </c>
      <c r="BE92" s="36"/>
    </row>
    <row r="93" spans="1:91" s="2" customFormat="1" ht="10.9" customHeight="1">
      <c r="A93" s="36"/>
      <c r="B93" s="37"/>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41"/>
      <c r="AS93" s="80"/>
      <c r="AT93" s="81"/>
      <c r="AU93" s="81"/>
      <c r="AV93" s="81"/>
      <c r="AW93" s="81"/>
      <c r="AX93" s="81"/>
      <c r="AY93" s="81"/>
      <c r="AZ93" s="81"/>
      <c r="BA93" s="81"/>
      <c r="BB93" s="81"/>
      <c r="BC93" s="81"/>
      <c r="BD93" s="82"/>
      <c r="BE93" s="36"/>
    </row>
    <row r="94" spans="1:91" s="6" customFormat="1" ht="32.450000000000003" customHeight="1">
      <c r="B94" s="83"/>
      <c r="C94" s="84" t="s">
        <v>78</v>
      </c>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330">
        <f>ROUND(AG95+AG96+AG102+AG108+AG110+AG113+AG114+AG120+AG122,2)</f>
        <v>0</v>
      </c>
      <c r="AH94" s="330"/>
      <c r="AI94" s="330"/>
      <c r="AJ94" s="330"/>
      <c r="AK94" s="330"/>
      <c r="AL94" s="330"/>
      <c r="AM94" s="330"/>
      <c r="AN94" s="331">
        <f t="shared" ref="AN94:AN127" si="0">SUM(AG94,AT94)</f>
        <v>0</v>
      </c>
      <c r="AO94" s="331"/>
      <c r="AP94" s="331"/>
      <c r="AQ94" s="87" t="s">
        <v>1</v>
      </c>
      <c r="AR94" s="88"/>
      <c r="AS94" s="89">
        <f>ROUND(AS95+AS96+AS102+AS108+AS110+AS113+AS114+AS120+AS122,2)</f>
        <v>0</v>
      </c>
      <c r="AT94" s="90">
        <f t="shared" ref="AT94:AT127" si="1">ROUND(SUM(AV94:AW94),2)</f>
        <v>0</v>
      </c>
      <c r="AU94" s="91">
        <f>ROUND(AU95+AU96+AU102+AU108+AU110+AU113+AU114+AU120+AU122,5)</f>
        <v>0</v>
      </c>
      <c r="AV94" s="90">
        <f>ROUND(AZ94*L29,2)</f>
        <v>0</v>
      </c>
      <c r="AW94" s="90">
        <f>ROUND(BA94*L30,2)</f>
        <v>0</v>
      </c>
      <c r="AX94" s="90">
        <f>ROUND(BB94*L29,2)</f>
        <v>0</v>
      </c>
      <c r="AY94" s="90">
        <f>ROUND(BC94*L30,2)</f>
        <v>0</v>
      </c>
      <c r="AZ94" s="90">
        <f>ROUND(AZ95+AZ96+AZ102+AZ108+AZ110+AZ113+AZ114+AZ120+AZ122,2)</f>
        <v>0</v>
      </c>
      <c r="BA94" s="90">
        <f>ROUND(BA95+BA96+BA102+BA108+BA110+BA113+BA114+BA120+BA122,2)</f>
        <v>0</v>
      </c>
      <c r="BB94" s="90">
        <f>ROUND(BB95+BB96+BB102+BB108+BB110+BB113+BB114+BB120+BB122,2)</f>
        <v>0</v>
      </c>
      <c r="BC94" s="90">
        <f>ROUND(BC95+BC96+BC102+BC108+BC110+BC113+BC114+BC120+BC122,2)</f>
        <v>0</v>
      </c>
      <c r="BD94" s="92">
        <f>ROUND(BD95+BD96+BD102+BD108+BD110+BD113+BD114+BD120+BD122,2)</f>
        <v>0</v>
      </c>
      <c r="BS94" s="93" t="s">
        <v>79</v>
      </c>
      <c r="BT94" s="93" t="s">
        <v>80</v>
      </c>
      <c r="BU94" s="94" t="s">
        <v>81</v>
      </c>
      <c r="BV94" s="93" t="s">
        <v>82</v>
      </c>
      <c r="BW94" s="93" t="s">
        <v>5</v>
      </c>
      <c r="BX94" s="93" t="s">
        <v>83</v>
      </c>
      <c r="CL94" s="93" t="s">
        <v>1</v>
      </c>
    </row>
    <row r="95" spans="1:91" s="7" customFormat="1" ht="24.75" customHeight="1">
      <c r="B95" s="95"/>
      <c r="C95" s="96"/>
      <c r="D95" s="317" t="s">
        <v>84</v>
      </c>
      <c r="E95" s="317"/>
      <c r="F95" s="317"/>
      <c r="G95" s="317"/>
      <c r="H95" s="317"/>
      <c r="I95" s="97"/>
      <c r="J95" s="317" t="s">
        <v>85</v>
      </c>
      <c r="K95" s="317"/>
      <c r="L95" s="317"/>
      <c r="M95" s="317"/>
      <c r="N95" s="317"/>
      <c r="O95" s="317"/>
      <c r="P95" s="317"/>
      <c r="Q95" s="317"/>
      <c r="R95" s="317"/>
      <c r="S95" s="317"/>
      <c r="T95" s="317"/>
      <c r="U95" s="317"/>
      <c r="V95" s="317"/>
      <c r="W95" s="317"/>
      <c r="X95" s="317"/>
      <c r="Y95" s="317"/>
      <c r="Z95" s="317"/>
      <c r="AA95" s="317"/>
      <c r="AB95" s="317"/>
      <c r="AC95" s="317"/>
      <c r="AD95" s="317"/>
      <c r="AE95" s="317"/>
      <c r="AF95" s="317"/>
      <c r="AG95" s="308">
        <f>'SSO 00 - VEDLEJŠÍ ROZPOČT...'!J30</f>
        <v>0</v>
      </c>
      <c r="AH95" s="309"/>
      <c r="AI95" s="309"/>
      <c r="AJ95" s="309"/>
      <c r="AK95" s="309"/>
      <c r="AL95" s="309"/>
      <c r="AM95" s="309"/>
      <c r="AN95" s="308">
        <f t="shared" si="0"/>
        <v>0</v>
      </c>
      <c r="AO95" s="309"/>
      <c r="AP95" s="309"/>
      <c r="AQ95" s="98" t="s">
        <v>86</v>
      </c>
      <c r="AR95" s="99"/>
      <c r="AS95" s="100">
        <v>0</v>
      </c>
      <c r="AT95" s="101">
        <f t="shared" si="1"/>
        <v>0</v>
      </c>
      <c r="AU95" s="102">
        <f>'SSO 00 - VEDLEJŠÍ ROZPOČT...'!P125</f>
        <v>0</v>
      </c>
      <c r="AV95" s="101">
        <f>'SSO 00 - VEDLEJŠÍ ROZPOČT...'!J33</f>
        <v>0</v>
      </c>
      <c r="AW95" s="101">
        <f>'SSO 00 - VEDLEJŠÍ ROZPOČT...'!J34</f>
        <v>0</v>
      </c>
      <c r="AX95" s="101">
        <f>'SSO 00 - VEDLEJŠÍ ROZPOČT...'!J35</f>
        <v>0</v>
      </c>
      <c r="AY95" s="101">
        <f>'SSO 00 - VEDLEJŠÍ ROZPOČT...'!J36</f>
        <v>0</v>
      </c>
      <c r="AZ95" s="101">
        <f>'SSO 00 - VEDLEJŠÍ ROZPOČT...'!F33</f>
        <v>0</v>
      </c>
      <c r="BA95" s="101">
        <f>'SSO 00 - VEDLEJŠÍ ROZPOČT...'!F34</f>
        <v>0</v>
      </c>
      <c r="BB95" s="101">
        <f>'SSO 00 - VEDLEJŠÍ ROZPOČT...'!F35</f>
        <v>0</v>
      </c>
      <c r="BC95" s="101">
        <f>'SSO 00 - VEDLEJŠÍ ROZPOČT...'!F36</f>
        <v>0</v>
      </c>
      <c r="BD95" s="103">
        <f>'SSO 00 - VEDLEJŠÍ ROZPOČT...'!F37</f>
        <v>0</v>
      </c>
      <c r="BT95" s="104" t="s">
        <v>87</v>
      </c>
      <c r="BV95" s="104" t="s">
        <v>82</v>
      </c>
      <c r="BW95" s="104" t="s">
        <v>88</v>
      </c>
      <c r="BX95" s="104" t="s">
        <v>5</v>
      </c>
      <c r="CL95" s="104" t="s">
        <v>1</v>
      </c>
      <c r="CM95" s="104" t="s">
        <v>19</v>
      </c>
    </row>
    <row r="96" spans="1:91" s="7" customFormat="1" ht="24.75" customHeight="1">
      <c r="B96" s="95"/>
      <c r="C96" s="96"/>
      <c r="D96" s="317" t="s">
        <v>89</v>
      </c>
      <c r="E96" s="317"/>
      <c r="F96" s="317"/>
      <c r="G96" s="317"/>
      <c r="H96" s="317"/>
      <c r="I96" s="97"/>
      <c r="J96" s="317" t="s">
        <v>90</v>
      </c>
      <c r="K96" s="317"/>
      <c r="L96" s="317"/>
      <c r="M96" s="317"/>
      <c r="N96" s="317"/>
      <c r="O96" s="317"/>
      <c r="P96" s="317"/>
      <c r="Q96" s="317"/>
      <c r="R96" s="317"/>
      <c r="S96" s="317"/>
      <c r="T96" s="317"/>
      <c r="U96" s="317"/>
      <c r="V96" s="317"/>
      <c r="W96" s="317"/>
      <c r="X96" s="317"/>
      <c r="Y96" s="317"/>
      <c r="Z96" s="317"/>
      <c r="AA96" s="317"/>
      <c r="AB96" s="317"/>
      <c r="AC96" s="317"/>
      <c r="AD96" s="317"/>
      <c r="AE96" s="317"/>
      <c r="AF96" s="317"/>
      <c r="AG96" s="310">
        <f>ROUND(SUM(AG97:AG101),2)</f>
        <v>0</v>
      </c>
      <c r="AH96" s="309"/>
      <c r="AI96" s="309"/>
      <c r="AJ96" s="309"/>
      <c r="AK96" s="309"/>
      <c r="AL96" s="309"/>
      <c r="AM96" s="309"/>
      <c r="AN96" s="308">
        <f t="shared" si="0"/>
        <v>0</v>
      </c>
      <c r="AO96" s="309"/>
      <c r="AP96" s="309"/>
      <c r="AQ96" s="98" t="s">
        <v>86</v>
      </c>
      <c r="AR96" s="99"/>
      <c r="AS96" s="100">
        <f>ROUND(SUM(AS97:AS101),2)</f>
        <v>0</v>
      </c>
      <c r="AT96" s="101">
        <f t="shared" si="1"/>
        <v>0</v>
      </c>
      <c r="AU96" s="102">
        <f>ROUND(SUM(AU97:AU101),5)</f>
        <v>0</v>
      </c>
      <c r="AV96" s="101">
        <f>ROUND(AZ96*L29,2)</f>
        <v>0</v>
      </c>
      <c r="AW96" s="101">
        <f>ROUND(BA96*L30,2)</f>
        <v>0</v>
      </c>
      <c r="AX96" s="101">
        <f>ROUND(BB96*L29,2)</f>
        <v>0</v>
      </c>
      <c r="AY96" s="101">
        <f>ROUND(BC96*L30,2)</f>
        <v>0</v>
      </c>
      <c r="AZ96" s="101">
        <f>ROUND(SUM(AZ97:AZ101),2)</f>
        <v>0</v>
      </c>
      <c r="BA96" s="101">
        <f>ROUND(SUM(BA97:BA101),2)</f>
        <v>0</v>
      </c>
      <c r="BB96" s="101">
        <f>ROUND(SUM(BB97:BB101),2)</f>
        <v>0</v>
      </c>
      <c r="BC96" s="101">
        <f>ROUND(SUM(BC97:BC101),2)</f>
        <v>0</v>
      </c>
      <c r="BD96" s="103">
        <f>ROUND(SUM(BD97:BD101),2)</f>
        <v>0</v>
      </c>
      <c r="BS96" s="104" t="s">
        <v>79</v>
      </c>
      <c r="BT96" s="104" t="s">
        <v>87</v>
      </c>
      <c r="BU96" s="104" t="s">
        <v>81</v>
      </c>
      <c r="BV96" s="104" t="s">
        <v>82</v>
      </c>
      <c r="BW96" s="104" t="s">
        <v>91</v>
      </c>
      <c r="BX96" s="104" t="s">
        <v>5</v>
      </c>
      <c r="CL96" s="104" t="s">
        <v>1</v>
      </c>
      <c r="CM96" s="104" t="s">
        <v>80</v>
      </c>
    </row>
    <row r="97" spans="2:91" s="4" customFormat="1" ht="16.5" customHeight="1">
      <c r="B97" s="60"/>
      <c r="C97" s="105"/>
      <c r="D97" s="105"/>
      <c r="E97" s="318" t="s">
        <v>92</v>
      </c>
      <c r="F97" s="318"/>
      <c r="G97" s="318"/>
      <c r="H97" s="318"/>
      <c r="I97" s="318"/>
      <c r="J97" s="105"/>
      <c r="K97" s="318" t="s">
        <v>93</v>
      </c>
      <c r="L97" s="318"/>
      <c r="M97" s="318"/>
      <c r="N97" s="318"/>
      <c r="O97" s="318"/>
      <c r="P97" s="318"/>
      <c r="Q97" s="318"/>
      <c r="R97" s="318"/>
      <c r="S97" s="318"/>
      <c r="T97" s="318"/>
      <c r="U97" s="318"/>
      <c r="V97" s="318"/>
      <c r="W97" s="318"/>
      <c r="X97" s="318"/>
      <c r="Y97" s="318"/>
      <c r="Z97" s="318"/>
      <c r="AA97" s="318"/>
      <c r="AB97" s="318"/>
      <c r="AC97" s="318"/>
      <c r="AD97" s="318"/>
      <c r="AE97" s="318"/>
      <c r="AF97" s="318"/>
      <c r="AG97" s="306">
        <f>'SO-01.01 - Ochranná hráz'!J32</f>
        <v>0</v>
      </c>
      <c r="AH97" s="307"/>
      <c r="AI97" s="307"/>
      <c r="AJ97" s="307"/>
      <c r="AK97" s="307"/>
      <c r="AL97" s="307"/>
      <c r="AM97" s="307"/>
      <c r="AN97" s="306">
        <f t="shared" si="0"/>
        <v>0</v>
      </c>
      <c r="AO97" s="307"/>
      <c r="AP97" s="307"/>
      <c r="AQ97" s="106" t="s">
        <v>94</v>
      </c>
      <c r="AR97" s="62"/>
      <c r="AS97" s="107">
        <v>0</v>
      </c>
      <c r="AT97" s="108">
        <f t="shared" si="1"/>
        <v>0</v>
      </c>
      <c r="AU97" s="109">
        <f>'SO-01.01 - Ochranná hráz'!P130</f>
        <v>0</v>
      </c>
      <c r="AV97" s="108">
        <f>'SO-01.01 - Ochranná hráz'!J35</f>
        <v>0</v>
      </c>
      <c r="AW97" s="108">
        <f>'SO-01.01 - Ochranná hráz'!J36</f>
        <v>0</v>
      </c>
      <c r="AX97" s="108">
        <f>'SO-01.01 - Ochranná hráz'!J37</f>
        <v>0</v>
      </c>
      <c r="AY97" s="108">
        <f>'SO-01.01 - Ochranná hráz'!J38</f>
        <v>0</v>
      </c>
      <c r="AZ97" s="108">
        <f>'SO-01.01 - Ochranná hráz'!F35</f>
        <v>0</v>
      </c>
      <c r="BA97" s="108">
        <f>'SO-01.01 - Ochranná hráz'!F36</f>
        <v>0</v>
      </c>
      <c r="BB97" s="108">
        <f>'SO-01.01 - Ochranná hráz'!F37</f>
        <v>0</v>
      </c>
      <c r="BC97" s="108">
        <f>'SO-01.01 - Ochranná hráz'!F38</f>
        <v>0</v>
      </c>
      <c r="BD97" s="110">
        <f>'SO-01.01 - Ochranná hráz'!F39</f>
        <v>0</v>
      </c>
      <c r="BT97" s="111" t="s">
        <v>19</v>
      </c>
      <c r="BV97" s="111" t="s">
        <v>82</v>
      </c>
      <c r="BW97" s="111" t="s">
        <v>95</v>
      </c>
      <c r="BX97" s="111" t="s">
        <v>91</v>
      </c>
      <c r="CL97" s="111" t="s">
        <v>1</v>
      </c>
    </row>
    <row r="98" spans="2:91" s="4" customFormat="1" ht="16.5" customHeight="1">
      <c r="B98" s="60"/>
      <c r="C98" s="105"/>
      <c r="D98" s="105"/>
      <c r="E98" s="318" t="s">
        <v>96</v>
      </c>
      <c r="F98" s="318"/>
      <c r="G98" s="318"/>
      <c r="H98" s="318"/>
      <c r="I98" s="318"/>
      <c r="J98" s="105"/>
      <c r="K98" s="318" t="s">
        <v>97</v>
      </c>
      <c r="L98" s="318"/>
      <c r="M98" s="318"/>
      <c r="N98" s="318"/>
      <c r="O98" s="318"/>
      <c r="P98" s="318"/>
      <c r="Q98" s="318"/>
      <c r="R98" s="318"/>
      <c r="S98" s="318"/>
      <c r="T98" s="318"/>
      <c r="U98" s="318"/>
      <c r="V98" s="318"/>
      <c r="W98" s="318"/>
      <c r="X98" s="318"/>
      <c r="Y98" s="318"/>
      <c r="Z98" s="318"/>
      <c r="AA98" s="318"/>
      <c r="AB98" s="318"/>
      <c r="AC98" s="318"/>
      <c r="AD98" s="318"/>
      <c r="AE98" s="318"/>
      <c r="AF98" s="318"/>
      <c r="AG98" s="306">
        <f>'SO-01.02 - Křížení s míst...'!J32</f>
        <v>0</v>
      </c>
      <c r="AH98" s="307"/>
      <c r="AI98" s="307"/>
      <c r="AJ98" s="307"/>
      <c r="AK98" s="307"/>
      <c r="AL98" s="307"/>
      <c r="AM98" s="307"/>
      <c r="AN98" s="306">
        <f t="shared" si="0"/>
        <v>0</v>
      </c>
      <c r="AO98" s="307"/>
      <c r="AP98" s="307"/>
      <c r="AQ98" s="106" t="s">
        <v>94</v>
      </c>
      <c r="AR98" s="62"/>
      <c r="AS98" s="107">
        <v>0</v>
      </c>
      <c r="AT98" s="108">
        <f t="shared" si="1"/>
        <v>0</v>
      </c>
      <c r="AU98" s="109">
        <f>'SO-01.02 - Křížení s míst...'!P127</f>
        <v>0</v>
      </c>
      <c r="AV98" s="108">
        <f>'SO-01.02 - Křížení s míst...'!J35</f>
        <v>0</v>
      </c>
      <c r="AW98" s="108">
        <f>'SO-01.02 - Křížení s míst...'!J36</f>
        <v>0</v>
      </c>
      <c r="AX98" s="108">
        <f>'SO-01.02 - Křížení s míst...'!J37</f>
        <v>0</v>
      </c>
      <c r="AY98" s="108">
        <f>'SO-01.02 - Křížení s míst...'!J38</f>
        <v>0</v>
      </c>
      <c r="AZ98" s="108">
        <f>'SO-01.02 - Křížení s míst...'!F35</f>
        <v>0</v>
      </c>
      <c r="BA98" s="108">
        <f>'SO-01.02 - Křížení s míst...'!F36</f>
        <v>0</v>
      </c>
      <c r="BB98" s="108">
        <f>'SO-01.02 - Křížení s míst...'!F37</f>
        <v>0</v>
      </c>
      <c r="BC98" s="108">
        <f>'SO-01.02 - Křížení s míst...'!F38</f>
        <v>0</v>
      </c>
      <c r="BD98" s="110">
        <f>'SO-01.02 - Křížení s míst...'!F39</f>
        <v>0</v>
      </c>
      <c r="BT98" s="111" t="s">
        <v>19</v>
      </c>
      <c r="BV98" s="111" t="s">
        <v>82</v>
      </c>
      <c r="BW98" s="111" t="s">
        <v>98</v>
      </c>
      <c r="BX98" s="111" t="s">
        <v>91</v>
      </c>
      <c r="CL98" s="111" t="s">
        <v>99</v>
      </c>
    </row>
    <row r="99" spans="2:91" s="4" customFormat="1" ht="23.25" customHeight="1">
      <c r="B99" s="60"/>
      <c r="C99" s="105"/>
      <c r="D99" s="105"/>
      <c r="E99" s="318" t="s">
        <v>100</v>
      </c>
      <c r="F99" s="318"/>
      <c r="G99" s="318"/>
      <c r="H99" s="318"/>
      <c r="I99" s="318"/>
      <c r="J99" s="105"/>
      <c r="K99" s="318" t="s">
        <v>101</v>
      </c>
      <c r="L99" s="318"/>
      <c r="M99" s="318"/>
      <c r="N99" s="318"/>
      <c r="O99" s="318"/>
      <c r="P99" s="318"/>
      <c r="Q99" s="318"/>
      <c r="R99" s="318"/>
      <c r="S99" s="318"/>
      <c r="T99" s="318"/>
      <c r="U99" s="318"/>
      <c r="V99" s="318"/>
      <c r="W99" s="318"/>
      <c r="X99" s="318"/>
      <c r="Y99" s="318"/>
      <c r="Z99" s="318"/>
      <c r="AA99" s="318"/>
      <c r="AB99" s="318"/>
      <c r="AC99" s="318"/>
      <c r="AD99" s="318"/>
      <c r="AE99" s="318"/>
      <c r="AF99" s="318"/>
      <c r="AG99" s="306">
        <f>'SO-01.03 - Křížení s míst...'!J32</f>
        <v>0</v>
      </c>
      <c r="AH99" s="307"/>
      <c r="AI99" s="307"/>
      <c r="AJ99" s="307"/>
      <c r="AK99" s="307"/>
      <c r="AL99" s="307"/>
      <c r="AM99" s="307"/>
      <c r="AN99" s="306">
        <f t="shared" si="0"/>
        <v>0</v>
      </c>
      <c r="AO99" s="307"/>
      <c r="AP99" s="307"/>
      <c r="AQ99" s="106" t="s">
        <v>94</v>
      </c>
      <c r="AR99" s="62"/>
      <c r="AS99" s="107">
        <v>0</v>
      </c>
      <c r="AT99" s="108">
        <f t="shared" si="1"/>
        <v>0</v>
      </c>
      <c r="AU99" s="109">
        <f>'SO-01.03 - Křížení s míst...'!P127</f>
        <v>0</v>
      </c>
      <c r="AV99" s="108">
        <f>'SO-01.03 - Křížení s míst...'!J35</f>
        <v>0</v>
      </c>
      <c r="AW99" s="108">
        <f>'SO-01.03 - Křížení s míst...'!J36</f>
        <v>0</v>
      </c>
      <c r="AX99" s="108">
        <f>'SO-01.03 - Křížení s míst...'!J37</f>
        <v>0</v>
      </c>
      <c r="AY99" s="108">
        <f>'SO-01.03 - Křížení s míst...'!J38</f>
        <v>0</v>
      </c>
      <c r="AZ99" s="108">
        <f>'SO-01.03 - Křížení s míst...'!F35</f>
        <v>0</v>
      </c>
      <c r="BA99" s="108">
        <f>'SO-01.03 - Křížení s míst...'!F36</f>
        <v>0</v>
      </c>
      <c r="BB99" s="108">
        <f>'SO-01.03 - Křížení s míst...'!F37</f>
        <v>0</v>
      </c>
      <c r="BC99" s="108">
        <f>'SO-01.03 - Křížení s míst...'!F38</f>
        <v>0</v>
      </c>
      <c r="BD99" s="110">
        <f>'SO-01.03 - Křížení s míst...'!F39</f>
        <v>0</v>
      </c>
      <c r="BT99" s="111" t="s">
        <v>19</v>
      </c>
      <c r="BV99" s="111" t="s">
        <v>82</v>
      </c>
      <c r="BW99" s="111" t="s">
        <v>102</v>
      </c>
      <c r="BX99" s="111" t="s">
        <v>91</v>
      </c>
      <c r="CL99" s="111" t="s">
        <v>99</v>
      </c>
    </row>
    <row r="100" spans="2:91" s="4" customFormat="1" ht="16.5" customHeight="1">
      <c r="B100" s="60"/>
      <c r="C100" s="105"/>
      <c r="D100" s="105"/>
      <c r="E100" s="318" t="s">
        <v>103</v>
      </c>
      <c r="F100" s="318"/>
      <c r="G100" s="318"/>
      <c r="H100" s="318"/>
      <c r="I100" s="318"/>
      <c r="J100" s="105"/>
      <c r="K100" s="318" t="s">
        <v>104</v>
      </c>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06">
        <f>'SO-01.04 - Hrázová propus...'!J32</f>
        <v>0</v>
      </c>
      <c r="AH100" s="307"/>
      <c r="AI100" s="307"/>
      <c r="AJ100" s="307"/>
      <c r="AK100" s="307"/>
      <c r="AL100" s="307"/>
      <c r="AM100" s="307"/>
      <c r="AN100" s="306">
        <f t="shared" si="0"/>
        <v>0</v>
      </c>
      <c r="AO100" s="307"/>
      <c r="AP100" s="307"/>
      <c r="AQ100" s="106" t="s">
        <v>94</v>
      </c>
      <c r="AR100" s="62"/>
      <c r="AS100" s="107">
        <v>0</v>
      </c>
      <c r="AT100" s="108">
        <f t="shared" si="1"/>
        <v>0</v>
      </c>
      <c r="AU100" s="109">
        <f>'SO-01.04 - Hrázová propus...'!P131</f>
        <v>0</v>
      </c>
      <c r="AV100" s="108">
        <f>'SO-01.04 - Hrázová propus...'!J35</f>
        <v>0</v>
      </c>
      <c r="AW100" s="108">
        <f>'SO-01.04 - Hrázová propus...'!J36</f>
        <v>0</v>
      </c>
      <c r="AX100" s="108">
        <f>'SO-01.04 - Hrázová propus...'!J37</f>
        <v>0</v>
      </c>
      <c r="AY100" s="108">
        <f>'SO-01.04 - Hrázová propus...'!J38</f>
        <v>0</v>
      </c>
      <c r="AZ100" s="108">
        <f>'SO-01.04 - Hrázová propus...'!F35</f>
        <v>0</v>
      </c>
      <c r="BA100" s="108">
        <f>'SO-01.04 - Hrázová propus...'!F36</f>
        <v>0</v>
      </c>
      <c r="BB100" s="108">
        <f>'SO-01.04 - Hrázová propus...'!F37</f>
        <v>0</v>
      </c>
      <c r="BC100" s="108">
        <f>'SO-01.04 - Hrázová propus...'!F38</f>
        <v>0</v>
      </c>
      <c r="BD100" s="110">
        <f>'SO-01.04 - Hrázová propus...'!F39</f>
        <v>0</v>
      </c>
      <c r="BT100" s="111" t="s">
        <v>19</v>
      </c>
      <c r="BV100" s="111" t="s">
        <v>82</v>
      </c>
      <c r="BW100" s="111" t="s">
        <v>105</v>
      </c>
      <c r="BX100" s="111" t="s">
        <v>91</v>
      </c>
      <c r="CL100" s="111" t="s">
        <v>1</v>
      </c>
    </row>
    <row r="101" spans="2:91" s="4" customFormat="1" ht="16.5" customHeight="1">
      <c r="B101" s="60"/>
      <c r="C101" s="105"/>
      <c r="D101" s="105"/>
      <c r="E101" s="318" t="s">
        <v>106</v>
      </c>
      <c r="F101" s="318"/>
      <c r="G101" s="318"/>
      <c r="H101" s="318"/>
      <c r="I101" s="318"/>
      <c r="J101" s="105"/>
      <c r="K101" s="318" t="s">
        <v>107</v>
      </c>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06">
        <f>'SO-01.05 - Odpadní koryto'!J32</f>
        <v>0</v>
      </c>
      <c r="AH101" s="307"/>
      <c r="AI101" s="307"/>
      <c r="AJ101" s="307"/>
      <c r="AK101" s="307"/>
      <c r="AL101" s="307"/>
      <c r="AM101" s="307"/>
      <c r="AN101" s="306">
        <f t="shared" si="0"/>
        <v>0</v>
      </c>
      <c r="AO101" s="307"/>
      <c r="AP101" s="307"/>
      <c r="AQ101" s="106" t="s">
        <v>94</v>
      </c>
      <c r="AR101" s="62"/>
      <c r="AS101" s="107">
        <v>0</v>
      </c>
      <c r="AT101" s="108">
        <f t="shared" si="1"/>
        <v>0</v>
      </c>
      <c r="AU101" s="109">
        <f>'SO-01.05 - Odpadní koryto'!P127</f>
        <v>0</v>
      </c>
      <c r="AV101" s="108">
        <f>'SO-01.05 - Odpadní koryto'!J35</f>
        <v>0</v>
      </c>
      <c r="AW101" s="108">
        <f>'SO-01.05 - Odpadní koryto'!J36</f>
        <v>0</v>
      </c>
      <c r="AX101" s="108">
        <f>'SO-01.05 - Odpadní koryto'!J37</f>
        <v>0</v>
      </c>
      <c r="AY101" s="108">
        <f>'SO-01.05 - Odpadní koryto'!J38</f>
        <v>0</v>
      </c>
      <c r="AZ101" s="108">
        <f>'SO-01.05 - Odpadní koryto'!F35</f>
        <v>0</v>
      </c>
      <c r="BA101" s="108">
        <f>'SO-01.05 - Odpadní koryto'!F36</f>
        <v>0</v>
      </c>
      <c r="BB101" s="108">
        <f>'SO-01.05 - Odpadní koryto'!F37</f>
        <v>0</v>
      </c>
      <c r="BC101" s="108">
        <f>'SO-01.05 - Odpadní koryto'!F38</f>
        <v>0</v>
      </c>
      <c r="BD101" s="110">
        <f>'SO-01.05 - Odpadní koryto'!F39</f>
        <v>0</v>
      </c>
      <c r="BT101" s="111" t="s">
        <v>19</v>
      </c>
      <c r="BV101" s="111" t="s">
        <v>82</v>
      </c>
      <c r="BW101" s="111" t="s">
        <v>108</v>
      </c>
      <c r="BX101" s="111" t="s">
        <v>91</v>
      </c>
      <c r="CL101" s="111" t="s">
        <v>1</v>
      </c>
    </row>
    <row r="102" spans="2:91" s="7" customFormat="1" ht="24.75" customHeight="1">
      <c r="B102" s="95"/>
      <c r="C102" s="96"/>
      <c r="D102" s="317" t="s">
        <v>109</v>
      </c>
      <c r="E102" s="317"/>
      <c r="F102" s="317"/>
      <c r="G102" s="317"/>
      <c r="H102" s="317"/>
      <c r="I102" s="97"/>
      <c r="J102" s="317" t="s">
        <v>110</v>
      </c>
      <c r="K102" s="317"/>
      <c r="L102" s="317"/>
      <c r="M102" s="317"/>
      <c r="N102" s="317"/>
      <c r="O102" s="317"/>
      <c r="P102" s="317"/>
      <c r="Q102" s="317"/>
      <c r="R102" s="317"/>
      <c r="S102" s="317"/>
      <c r="T102" s="317"/>
      <c r="U102" s="317"/>
      <c r="V102" s="317"/>
      <c r="W102" s="317"/>
      <c r="X102" s="317"/>
      <c r="Y102" s="317"/>
      <c r="Z102" s="317"/>
      <c r="AA102" s="317"/>
      <c r="AB102" s="317"/>
      <c r="AC102" s="317"/>
      <c r="AD102" s="317"/>
      <c r="AE102" s="317"/>
      <c r="AF102" s="317"/>
      <c r="AG102" s="310">
        <f>ROUND(SUM(AG103:AG107),2)</f>
        <v>0</v>
      </c>
      <c r="AH102" s="309"/>
      <c r="AI102" s="309"/>
      <c r="AJ102" s="309"/>
      <c r="AK102" s="309"/>
      <c r="AL102" s="309"/>
      <c r="AM102" s="309"/>
      <c r="AN102" s="308">
        <f t="shared" si="0"/>
        <v>0</v>
      </c>
      <c r="AO102" s="309"/>
      <c r="AP102" s="309"/>
      <c r="AQ102" s="98" t="s">
        <v>86</v>
      </c>
      <c r="AR102" s="99"/>
      <c r="AS102" s="100">
        <f>ROUND(SUM(AS103:AS107),2)</f>
        <v>0</v>
      </c>
      <c r="AT102" s="101">
        <f t="shared" si="1"/>
        <v>0</v>
      </c>
      <c r="AU102" s="102">
        <f>ROUND(SUM(AU103:AU107),5)</f>
        <v>0</v>
      </c>
      <c r="AV102" s="101">
        <f>ROUND(AZ102*L29,2)</f>
        <v>0</v>
      </c>
      <c r="AW102" s="101">
        <f>ROUND(BA102*L30,2)</f>
        <v>0</v>
      </c>
      <c r="AX102" s="101">
        <f>ROUND(BB102*L29,2)</f>
        <v>0</v>
      </c>
      <c r="AY102" s="101">
        <f>ROUND(BC102*L30,2)</f>
        <v>0</v>
      </c>
      <c r="AZ102" s="101">
        <f>ROUND(SUM(AZ103:AZ107),2)</f>
        <v>0</v>
      </c>
      <c r="BA102" s="101">
        <f>ROUND(SUM(BA103:BA107),2)</f>
        <v>0</v>
      </c>
      <c r="BB102" s="101">
        <f>ROUND(SUM(BB103:BB107),2)</f>
        <v>0</v>
      </c>
      <c r="BC102" s="101">
        <f>ROUND(SUM(BC103:BC107),2)</f>
        <v>0</v>
      </c>
      <c r="BD102" s="103">
        <f>ROUND(SUM(BD103:BD107),2)</f>
        <v>0</v>
      </c>
      <c r="BS102" s="104" t="s">
        <v>79</v>
      </c>
      <c r="BT102" s="104" t="s">
        <v>87</v>
      </c>
      <c r="BU102" s="104" t="s">
        <v>81</v>
      </c>
      <c r="BV102" s="104" t="s">
        <v>82</v>
      </c>
      <c r="BW102" s="104" t="s">
        <v>111</v>
      </c>
      <c r="BX102" s="104" t="s">
        <v>5</v>
      </c>
      <c r="CL102" s="104" t="s">
        <v>1</v>
      </c>
      <c r="CM102" s="104" t="s">
        <v>80</v>
      </c>
    </row>
    <row r="103" spans="2:91" s="4" customFormat="1" ht="16.5" customHeight="1">
      <c r="B103" s="60"/>
      <c r="C103" s="105"/>
      <c r="D103" s="105"/>
      <c r="E103" s="318" t="s">
        <v>112</v>
      </c>
      <c r="F103" s="318"/>
      <c r="G103" s="318"/>
      <c r="H103" s="318"/>
      <c r="I103" s="318"/>
      <c r="J103" s="105"/>
      <c r="K103" s="318" t="s">
        <v>113</v>
      </c>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06">
        <f>'SO-02.01 - Ochranná zeď'!J32</f>
        <v>0</v>
      </c>
      <c r="AH103" s="307"/>
      <c r="AI103" s="307"/>
      <c r="AJ103" s="307"/>
      <c r="AK103" s="307"/>
      <c r="AL103" s="307"/>
      <c r="AM103" s="307"/>
      <c r="AN103" s="306">
        <f t="shared" si="0"/>
        <v>0</v>
      </c>
      <c r="AO103" s="307"/>
      <c r="AP103" s="307"/>
      <c r="AQ103" s="106" t="s">
        <v>94</v>
      </c>
      <c r="AR103" s="62"/>
      <c r="AS103" s="107">
        <v>0</v>
      </c>
      <c r="AT103" s="108">
        <f t="shared" si="1"/>
        <v>0</v>
      </c>
      <c r="AU103" s="109">
        <f>'SO-02.01 - Ochranná zeď'!P129</f>
        <v>0</v>
      </c>
      <c r="AV103" s="108">
        <f>'SO-02.01 - Ochranná zeď'!J35</f>
        <v>0</v>
      </c>
      <c r="AW103" s="108">
        <f>'SO-02.01 - Ochranná zeď'!J36</f>
        <v>0</v>
      </c>
      <c r="AX103" s="108">
        <f>'SO-02.01 - Ochranná zeď'!J37</f>
        <v>0</v>
      </c>
      <c r="AY103" s="108">
        <f>'SO-02.01 - Ochranná zeď'!J38</f>
        <v>0</v>
      </c>
      <c r="AZ103" s="108">
        <f>'SO-02.01 - Ochranná zeď'!F35</f>
        <v>0</v>
      </c>
      <c r="BA103" s="108">
        <f>'SO-02.01 - Ochranná zeď'!F36</f>
        <v>0</v>
      </c>
      <c r="BB103" s="108">
        <f>'SO-02.01 - Ochranná zeď'!F37</f>
        <v>0</v>
      </c>
      <c r="BC103" s="108">
        <f>'SO-02.01 - Ochranná zeď'!F38</f>
        <v>0</v>
      </c>
      <c r="BD103" s="110">
        <f>'SO-02.01 - Ochranná zeď'!F39</f>
        <v>0</v>
      </c>
      <c r="BT103" s="111" t="s">
        <v>19</v>
      </c>
      <c r="BV103" s="111" t="s">
        <v>82</v>
      </c>
      <c r="BW103" s="111" t="s">
        <v>114</v>
      </c>
      <c r="BX103" s="111" t="s">
        <v>111</v>
      </c>
      <c r="CL103" s="111" t="s">
        <v>1</v>
      </c>
    </row>
    <row r="104" spans="2:91" s="4" customFormat="1" ht="16.5" customHeight="1">
      <c r="B104" s="60"/>
      <c r="C104" s="105"/>
      <c r="D104" s="105"/>
      <c r="E104" s="318" t="s">
        <v>115</v>
      </c>
      <c r="F104" s="318"/>
      <c r="G104" s="318"/>
      <c r="H104" s="318"/>
      <c r="I104" s="318"/>
      <c r="J104" s="105"/>
      <c r="K104" s="318" t="s">
        <v>93</v>
      </c>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06">
        <f>'SO-02.02 - Ochranná hráz'!J32</f>
        <v>0</v>
      </c>
      <c r="AH104" s="307"/>
      <c r="AI104" s="307"/>
      <c r="AJ104" s="307"/>
      <c r="AK104" s="307"/>
      <c r="AL104" s="307"/>
      <c r="AM104" s="307"/>
      <c r="AN104" s="306">
        <f t="shared" si="0"/>
        <v>0</v>
      </c>
      <c r="AO104" s="307"/>
      <c r="AP104" s="307"/>
      <c r="AQ104" s="106" t="s">
        <v>94</v>
      </c>
      <c r="AR104" s="62"/>
      <c r="AS104" s="107">
        <v>0</v>
      </c>
      <c r="AT104" s="108">
        <f t="shared" si="1"/>
        <v>0</v>
      </c>
      <c r="AU104" s="109">
        <f>'SO-02.02 - Ochranná hráz'!P131</f>
        <v>0</v>
      </c>
      <c r="AV104" s="108">
        <f>'SO-02.02 - Ochranná hráz'!J35</f>
        <v>0</v>
      </c>
      <c r="AW104" s="108">
        <f>'SO-02.02 - Ochranná hráz'!J36</f>
        <v>0</v>
      </c>
      <c r="AX104" s="108">
        <f>'SO-02.02 - Ochranná hráz'!J37</f>
        <v>0</v>
      </c>
      <c r="AY104" s="108">
        <f>'SO-02.02 - Ochranná hráz'!J38</f>
        <v>0</v>
      </c>
      <c r="AZ104" s="108">
        <f>'SO-02.02 - Ochranná hráz'!F35</f>
        <v>0</v>
      </c>
      <c r="BA104" s="108">
        <f>'SO-02.02 - Ochranná hráz'!F36</f>
        <v>0</v>
      </c>
      <c r="BB104" s="108">
        <f>'SO-02.02 - Ochranná hráz'!F37</f>
        <v>0</v>
      </c>
      <c r="BC104" s="108">
        <f>'SO-02.02 - Ochranná hráz'!F38</f>
        <v>0</v>
      </c>
      <c r="BD104" s="110">
        <f>'SO-02.02 - Ochranná hráz'!F39</f>
        <v>0</v>
      </c>
      <c r="BT104" s="111" t="s">
        <v>19</v>
      </c>
      <c r="BV104" s="111" t="s">
        <v>82</v>
      </c>
      <c r="BW104" s="111" t="s">
        <v>116</v>
      </c>
      <c r="BX104" s="111" t="s">
        <v>111</v>
      </c>
      <c r="CL104" s="111" t="s">
        <v>1</v>
      </c>
    </row>
    <row r="105" spans="2:91" s="4" customFormat="1" ht="23.25" customHeight="1">
      <c r="B105" s="60"/>
      <c r="C105" s="105"/>
      <c r="D105" s="105"/>
      <c r="E105" s="318" t="s">
        <v>117</v>
      </c>
      <c r="F105" s="318"/>
      <c r="G105" s="318"/>
      <c r="H105" s="318"/>
      <c r="I105" s="318"/>
      <c r="J105" s="105"/>
      <c r="K105" s="318" t="s">
        <v>118</v>
      </c>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06">
        <f>'SO-02.03 - Rekonstrukce m...'!J32</f>
        <v>0</v>
      </c>
      <c r="AH105" s="307"/>
      <c r="AI105" s="307"/>
      <c r="AJ105" s="307"/>
      <c r="AK105" s="307"/>
      <c r="AL105" s="307"/>
      <c r="AM105" s="307"/>
      <c r="AN105" s="306">
        <f t="shared" si="0"/>
        <v>0</v>
      </c>
      <c r="AO105" s="307"/>
      <c r="AP105" s="307"/>
      <c r="AQ105" s="106" t="s">
        <v>94</v>
      </c>
      <c r="AR105" s="62"/>
      <c r="AS105" s="107">
        <v>0</v>
      </c>
      <c r="AT105" s="108">
        <f t="shared" si="1"/>
        <v>0</v>
      </c>
      <c r="AU105" s="109">
        <f>'SO-02.03 - Rekonstrukce m...'!P130</f>
        <v>0</v>
      </c>
      <c r="AV105" s="108">
        <f>'SO-02.03 - Rekonstrukce m...'!J35</f>
        <v>0</v>
      </c>
      <c r="AW105" s="108">
        <f>'SO-02.03 - Rekonstrukce m...'!J36</f>
        <v>0</v>
      </c>
      <c r="AX105" s="108">
        <f>'SO-02.03 - Rekonstrukce m...'!J37</f>
        <v>0</v>
      </c>
      <c r="AY105" s="108">
        <f>'SO-02.03 - Rekonstrukce m...'!J38</f>
        <v>0</v>
      </c>
      <c r="AZ105" s="108">
        <f>'SO-02.03 - Rekonstrukce m...'!F35</f>
        <v>0</v>
      </c>
      <c r="BA105" s="108">
        <f>'SO-02.03 - Rekonstrukce m...'!F36</f>
        <v>0</v>
      </c>
      <c r="BB105" s="108">
        <f>'SO-02.03 - Rekonstrukce m...'!F37</f>
        <v>0</v>
      </c>
      <c r="BC105" s="108">
        <f>'SO-02.03 - Rekonstrukce m...'!F38</f>
        <v>0</v>
      </c>
      <c r="BD105" s="110">
        <f>'SO-02.03 - Rekonstrukce m...'!F39</f>
        <v>0</v>
      </c>
      <c r="BT105" s="111" t="s">
        <v>19</v>
      </c>
      <c r="BV105" s="111" t="s">
        <v>82</v>
      </c>
      <c r="BW105" s="111" t="s">
        <v>119</v>
      </c>
      <c r="BX105" s="111" t="s">
        <v>111</v>
      </c>
      <c r="CL105" s="111" t="s">
        <v>120</v>
      </c>
    </row>
    <row r="106" spans="2:91" s="4" customFormat="1" ht="23.25" customHeight="1">
      <c r="B106" s="60"/>
      <c r="C106" s="105"/>
      <c r="D106" s="105"/>
      <c r="E106" s="318" t="s">
        <v>121</v>
      </c>
      <c r="F106" s="318"/>
      <c r="G106" s="318"/>
      <c r="H106" s="318"/>
      <c r="I106" s="318"/>
      <c r="J106" s="105"/>
      <c r="K106" s="318" t="s">
        <v>122</v>
      </c>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06">
        <f>'SO-02.04 - Rekonstrukce m...'!J32</f>
        <v>0</v>
      </c>
      <c r="AH106" s="307"/>
      <c r="AI106" s="307"/>
      <c r="AJ106" s="307"/>
      <c r="AK106" s="307"/>
      <c r="AL106" s="307"/>
      <c r="AM106" s="307"/>
      <c r="AN106" s="306">
        <f t="shared" si="0"/>
        <v>0</v>
      </c>
      <c r="AO106" s="307"/>
      <c r="AP106" s="307"/>
      <c r="AQ106" s="106" t="s">
        <v>94</v>
      </c>
      <c r="AR106" s="62"/>
      <c r="AS106" s="107">
        <v>0</v>
      </c>
      <c r="AT106" s="108">
        <f t="shared" si="1"/>
        <v>0</v>
      </c>
      <c r="AU106" s="109">
        <f>'SO-02.04 - Rekonstrukce m...'!P131</f>
        <v>0</v>
      </c>
      <c r="AV106" s="108">
        <f>'SO-02.04 - Rekonstrukce m...'!J35</f>
        <v>0</v>
      </c>
      <c r="AW106" s="108">
        <f>'SO-02.04 - Rekonstrukce m...'!J36</f>
        <v>0</v>
      </c>
      <c r="AX106" s="108">
        <f>'SO-02.04 - Rekonstrukce m...'!J37</f>
        <v>0</v>
      </c>
      <c r="AY106" s="108">
        <f>'SO-02.04 - Rekonstrukce m...'!J38</f>
        <v>0</v>
      </c>
      <c r="AZ106" s="108">
        <f>'SO-02.04 - Rekonstrukce m...'!F35</f>
        <v>0</v>
      </c>
      <c r="BA106" s="108">
        <f>'SO-02.04 - Rekonstrukce m...'!F36</f>
        <v>0</v>
      </c>
      <c r="BB106" s="108">
        <f>'SO-02.04 - Rekonstrukce m...'!F37</f>
        <v>0</v>
      </c>
      <c r="BC106" s="108">
        <f>'SO-02.04 - Rekonstrukce m...'!F38</f>
        <v>0</v>
      </c>
      <c r="BD106" s="110">
        <f>'SO-02.04 - Rekonstrukce m...'!F39</f>
        <v>0</v>
      </c>
      <c r="BT106" s="111" t="s">
        <v>19</v>
      </c>
      <c r="BV106" s="111" t="s">
        <v>82</v>
      </c>
      <c r="BW106" s="111" t="s">
        <v>123</v>
      </c>
      <c r="BX106" s="111" t="s">
        <v>111</v>
      </c>
      <c r="CL106" s="111" t="s">
        <v>120</v>
      </c>
    </row>
    <row r="107" spans="2:91" s="4" customFormat="1" ht="16.5" customHeight="1">
      <c r="B107" s="60"/>
      <c r="C107" s="105"/>
      <c r="D107" s="105"/>
      <c r="E107" s="318" t="s">
        <v>124</v>
      </c>
      <c r="F107" s="318"/>
      <c r="G107" s="318"/>
      <c r="H107" s="318"/>
      <c r="I107" s="318"/>
      <c r="J107" s="105"/>
      <c r="K107" s="318" t="s">
        <v>125</v>
      </c>
      <c r="L107" s="318"/>
      <c r="M107" s="318"/>
      <c r="N107" s="318"/>
      <c r="O107" s="318"/>
      <c r="P107" s="318"/>
      <c r="Q107" s="318"/>
      <c r="R107" s="318"/>
      <c r="S107" s="318"/>
      <c r="T107" s="318"/>
      <c r="U107" s="318"/>
      <c r="V107" s="318"/>
      <c r="W107" s="318"/>
      <c r="X107" s="318"/>
      <c r="Y107" s="318"/>
      <c r="Z107" s="318"/>
      <c r="AA107" s="318"/>
      <c r="AB107" s="318"/>
      <c r="AC107" s="318"/>
      <c r="AD107" s="318"/>
      <c r="AE107" s="318"/>
      <c r="AF107" s="318"/>
      <c r="AG107" s="306">
        <f>'SO-02.05 - Hrázové propusti'!J32</f>
        <v>0</v>
      </c>
      <c r="AH107" s="307"/>
      <c r="AI107" s="307"/>
      <c r="AJ107" s="307"/>
      <c r="AK107" s="307"/>
      <c r="AL107" s="307"/>
      <c r="AM107" s="307"/>
      <c r="AN107" s="306">
        <f t="shared" si="0"/>
        <v>0</v>
      </c>
      <c r="AO107" s="307"/>
      <c r="AP107" s="307"/>
      <c r="AQ107" s="106" t="s">
        <v>94</v>
      </c>
      <c r="AR107" s="62"/>
      <c r="AS107" s="107">
        <v>0</v>
      </c>
      <c r="AT107" s="108">
        <f t="shared" si="1"/>
        <v>0</v>
      </c>
      <c r="AU107" s="109">
        <f>'SO-02.05 - Hrázové propusti'!P132</f>
        <v>0</v>
      </c>
      <c r="AV107" s="108">
        <f>'SO-02.05 - Hrázové propusti'!J35</f>
        <v>0</v>
      </c>
      <c r="AW107" s="108">
        <f>'SO-02.05 - Hrázové propusti'!J36</f>
        <v>0</v>
      </c>
      <c r="AX107" s="108">
        <f>'SO-02.05 - Hrázové propusti'!J37</f>
        <v>0</v>
      </c>
      <c r="AY107" s="108">
        <f>'SO-02.05 - Hrázové propusti'!J38</f>
        <v>0</v>
      </c>
      <c r="AZ107" s="108">
        <f>'SO-02.05 - Hrázové propusti'!F35</f>
        <v>0</v>
      </c>
      <c r="BA107" s="108">
        <f>'SO-02.05 - Hrázové propusti'!F36</f>
        <v>0</v>
      </c>
      <c r="BB107" s="108">
        <f>'SO-02.05 - Hrázové propusti'!F37</f>
        <v>0</v>
      </c>
      <c r="BC107" s="108">
        <f>'SO-02.05 - Hrázové propusti'!F38</f>
        <v>0</v>
      </c>
      <c r="BD107" s="110">
        <f>'SO-02.05 - Hrázové propusti'!F39</f>
        <v>0</v>
      </c>
      <c r="BT107" s="111" t="s">
        <v>19</v>
      </c>
      <c r="BV107" s="111" t="s">
        <v>82</v>
      </c>
      <c r="BW107" s="111" t="s">
        <v>126</v>
      </c>
      <c r="BX107" s="111" t="s">
        <v>111</v>
      </c>
      <c r="CL107" s="111" t="s">
        <v>1</v>
      </c>
    </row>
    <row r="108" spans="2:91" s="7" customFormat="1" ht="24.75" customHeight="1">
      <c r="B108" s="95"/>
      <c r="C108" s="96"/>
      <c r="D108" s="317" t="s">
        <v>127</v>
      </c>
      <c r="E108" s="317"/>
      <c r="F108" s="317"/>
      <c r="G108" s="317"/>
      <c r="H108" s="317"/>
      <c r="I108" s="97"/>
      <c r="J108" s="317" t="s">
        <v>128</v>
      </c>
      <c r="K108" s="317"/>
      <c r="L108" s="317"/>
      <c r="M108" s="317"/>
      <c r="N108" s="317"/>
      <c r="O108" s="317"/>
      <c r="P108" s="317"/>
      <c r="Q108" s="317"/>
      <c r="R108" s="317"/>
      <c r="S108" s="317"/>
      <c r="T108" s="317"/>
      <c r="U108" s="317"/>
      <c r="V108" s="317"/>
      <c r="W108" s="317"/>
      <c r="X108" s="317"/>
      <c r="Y108" s="317"/>
      <c r="Z108" s="317"/>
      <c r="AA108" s="317"/>
      <c r="AB108" s="317"/>
      <c r="AC108" s="317"/>
      <c r="AD108" s="317"/>
      <c r="AE108" s="317"/>
      <c r="AF108" s="317"/>
      <c r="AG108" s="310">
        <f>ROUND(AG109,2)</f>
        <v>0</v>
      </c>
      <c r="AH108" s="309"/>
      <c r="AI108" s="309"/>
      <c r="AJ108" s="309"/>
      <c r="AK108" s="309"/>
      <c r="AL108" s="309"/>
      <c r="AM108" s="309"/>
      <c r="AN108" s="308">
        <f t="shared" si="0"/>
        <v>0</v>
      </c>
      <c r="AO108" s="309"/>
      <c r="AP108" s="309"/>
      <c r="AQ108" s="98" t="s">
        <v>86</v>
      </c>
      <c r="AR108" s="99"/>
      <c r="AS108" s="100">
        <f>ROUND(AS109,2)</f>
        <v>0</v>
      </c>
      <c r="AT108" s="101">
        <f t="shared" si="1"/>
        <v>0</v>
      </c>
      <c r="AU108" s="102">
        <f>ROUND(AU109,5)</f>
        <v>0</v>
      </c>
      <c r="AV108" s="101">
        <f>ROUND(AZ108*L29,2)</f>
        <v>0</v>
      </c>
      <c r="AW108" s="101">
        <f>ROUND(BA108*L30,2)</f>
        <v>0</v>
      </c>
      <c r="AX108" s="101">
        <f>ROUND(BB108*L29,2)</f>
        <v>0</v>
      </c>
      <c r="AY108" s="101">
        <f>ROUND(BC108*L30,2)</f>
        <v>0</v>
      </c>
      <c r="AZ108" s="101">
        <f>ROUND(AZ109,2)</f>
        <v>0</v>
      </c>
      <c r="BA108" s="101">
        <f>ROUND(BA109,2)</f>
        <v>0</v>
      </c>
      <c r="BB108" s="101">
        <f>ROUND(BB109,2)</f>
        <v>0</v>
      </c>
      <c r="BC108" s="101">
        <f>ROUND(BC109,2)</f>
        <v>0</v>
      </c>
      <c r="BD108" s="103">
        <f>ROUND(BD109,2)</f>
        <v>0</v>
      </c>
      <c r="BS108" s="104" t="s">
        <v>79</v>
      </c>
      <c r="BT108" s="104" t="s">
        <v>87</v>
      </c>
      <c r="BU108" s="104" t="s">
        <v>81</v>
      </c>
      <c r="BV108" s="104" t="s">
        <v>82</v>
      </c>
      <c r="BW108" s="104" t="s">
        <v>129</v>
      </c>
      <c r="BX108" s="104" t="s">
        <v>5</v>
      </c>
      <c r="CL108" s="104" t="s">
        <v>1</v>
      </c>
      <c r="CM108" s="104" t="s">
        <v>80</v>
      </c>
    </row>
    <row r="109" spans="2:91" s="4" customFormat="1" ht="23.25" customHeight="1">
      <c r="B109" s="60"/>
      <c r="C109" s="105"/>
      <c r="D109" s="105"/>
      <c r="E109" s="318" t="s">
        <v>130</v>
      </c>
      <c r="F109" s="318"/>
      <c r="G109" s="318"/>
      <c r="H109" s="318"/>
      <c r="I109" s="318"/>
      <c r="J109" s="105"/>
      <c r="K109" s="318" t="s">
        <v>131</v>
      </c>
      <c r="L109" s="318"/>
      <c r="M109" s="318"/>
      <c r="N109" s="318"/>
      <c r="O109" s="318"/>
      <c r="P109" s="318"/>
      <c r="Q109" s="318"/>
      <c r="R109" s="318"/>
      <c r="S109" s="318"/>
      <c r="T109" s="318"/>
      <c r="U109" s="318"/>
      <c r="V109" s="318"/>
      <c r="W109" s="318"/>
      <c r="X109" s="318"/>
      <c r="Y109" s="318"/>
      <c r="Z109" s="318"/>
      <c r="AA109" s="318"/>
      <c r="AB109" s="318"/>
      <c r="AC109" s="318"/>
      <c r="AD109" s="318"/>
      <c r="AE109" s="318"/>
      <c r="AF109" s="318"/>
      <c r="AG109" s="306">
        <f>'SO-03.02 - Zkapacitnění m...'!J32</f>
        <v>0</v>
      </c>
      <c r="AH109" s="307"/>
      <c r="AI109" s="307"/>
      <c r="AJ109" s="307"/>
      <c r="AK109" s="307"/>
      <c r="AL109" s="307"/>
      <c r="AM109" s="307"/>
      <c r="AN109" s="306">
        <f t="shared" si="0"/>
        <v>0</v>
      </c>
      <c r="AO109" s="307"/>
      <c r="AP109" s="307"/>
      <c r="AQ109" s="106" t="s">
        <v>94</v>
      </c>
      <c r="AR109" s="62"/>
      <c r="AS109" s="107">
        <v>0</v>
      </c>
      <c r="AT109" s="108">
        <f t="shared" si="1"/>
        <v>0</v>
      </c>
      <c r="AU109" s="109">
        <f>'SO-03.02 - Zkapacitnění m...'!P129</f>
        <v>0</v>
      </c>
      <c r="AV109" s="108">
        <f>'SO-03.02 - Zkapacitnění m...'!J35</f>
        <v>0</v>
      </c>
      <c r="AW109" s="108">
        <f>'SO-03.02 - Zkapacitnění m...'!J36</f>
        <v>0</v>
      </c>
      <c r="AX109" s="108">
        <f>'SO-03.02 - Zkapacitnění m...'!J37</f>
        <v>0</v>
      </c>
      <c r="AY109" s="108">
        <f>'SO-03.02 - Zkapacitnění m...'!J38</f>
        <v>0</v>
      </c>
      <c r="AZ109" s="108">
        <f>'SO-03.02 - Zkapacitnění m...'!F35</f>
        <v>0</v>
      </c>
      <c r="BA109" s="108">
        <f>'SO-03.02 - Zkapacitnění m...'!F36</f>
        <v>0</v>
      </c>
      <c r="BB109" s="108">
        <f>'SO-03.02 - Zkapacitnění m...'!F37</f>
        <v>0</v>
      </c>
      <c r="BC109" s="108">
        <f>'SO-03.02 - Zkapacitnění m...'!F38</f>
        <v>0</v>
      </c>
      <c r="BD109" s="110">
        <f>'SO-03.02 - Zkapacitnění m...'!F39</f>
        <v>0</v>
      </c>
      <c r="BT109" s="111" t="s">
        <v>19</v>
      </c>
      <c r="BV109" s="111" t="s">
        <v>82</v>
      </c>
      <c r="BW109" s="111" t="s">
        <v>132</v>
      </c>
      <c r="BX109" s="111" t="s">
        <v>129</v>
      </c>
      <c r="CL109" s="111" t="s">
        <v>120</v>
      </c>
    </row>
    <row r="110" spans="2:91" s="7" customFormat="1" ht="24.75" customHeight="1">
      <c r="B110" s="95"/>
      <c r="C110" s="96"/>
      <c r="D110" s="317" t="s">
        <v>133</v>
      </c>
      <c r="E110" s="317"/>
      <c r="F110" s="317"/>
      <c r="G110" s="317"/>
      <c r="H110" s="317"/>
      <c r="I110" s="97"/>
      <c r="J110" s="317" t="s">
        <v>134</v>
      </c>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0">
        <f>ROUND(SUM(AG111:AG112),2)</f>
        <v>0</v>
      </c>
      <c r="AH110" s="309"/>
      <c r="AI110" s="309"/>
      <c r="AJ110" s="309"/>
      <c r="AK110" s="309"/>
      <c r="AL110" s="309"/>
      <c r="AM110" s="309"/>
      <c r="AN110" s="308">
        <f t="shared" si="0"/>
        <v>0</v>
      </c>
      <c r="AO110" s="309"/>
      <c r="AP110" s="309"/>
      <c r="AQ110" s="98" t="s">
        <v>86</v>
      </c>
      <c r="AR110" s="99"/>
      <c r="AS110" s="100">
        <f>ROUND(SUM(AS111:AS112),2)</f>
        <v>0</v>
      </c>
      <c r="AT110" s="101">
        <f t="shared" si="1"/>
        <v>0</v>
      </c>
      <c r="AU110" s="102">
        <f>ROUND(SUM(AU111:AU112),5)</f>
        <v>0</v>
      </c>
      <c r="AV110" s="101">
        <f>ROUND(AZ110*L29,2)</f>
        <v>0</v>
      </c>
      <c r="AW110" s="101">
        <f>ROUND(BA110*L30,2)</f>
        <v>0</v>
      </c>
      <c r="AX110" s="101">
        <f>ROUND(BB110*L29,2)</f>
        <v>0</v>
      </c>
      <c r="AY110" s="101">
        <f>ROUND(BC110*L30,2)</f>
        <v>0</v>
      </c>
      <c r="AZ110" s="101">
        <f>ROUND(SUM(AZ111:AZ112),2)</f>
        <v>0</v>
      </c>
      <c r="BA110" s="101">
        <f>ROUND(SUM(BA111:BA112),2)</f>
        <v>0</v>
      </c>
      <c r="BB110" s="101">
        <f>ROUND(SUM(BB111:BB112),2)</f>
        <v>0</v>
      </c>
      <c r="BC110" s="101">
        <f>ROUND(SUM(BC111:BC112),2)</f>
        <v>0</v>
      </c>
      <c r="BD110" s="103">
        <f>ROUND(SUM(BD111:BD112),2)</f>
        <v>0</v>
      </c>
      <c r="BS110" s="104" t="s">
        <v>79</v>
      </c>
      <c r="BT110" s="104" t="s">
        <v>87</v>
      </c>
      <c r="BU110" s="104" t="s">
        <v>81</v>
      </c>
      <c r="BV110" s="104" t="s">
        <v>82</v>
      </c>
      <c r="BW110" s="104" t="s">
        <v>135</v>
      </c>
      <c r="BX110" s="104" t="s">
        <v>5</v>
      </c>
      <c r="CL110" s="104" t="s">
        <v>1</v>
      </c>
      <c r="CM110" s="104" t="s">
        <v>80</v>
      </c>
    </row>
    <row r="111" spans="2:91" s="4" customFormat="1" ht="16.5" customHeight="1">
      <c r="B111" s="60"/>
      <c r="C111" s="105"/>
      <c r="D111" s="105"/>
      <c r="E111" s="318" t="s">
        <v>136</v>
      </c>
      <c r="F111" s="318"/>
      <c r="G111" s="318"/>
      <c r="H111" s="318"/>
      <c r="I111" s="318"/>
      <c r="J111" s="105"/>
      <c r="K111" s="318" t="s">
        <v>137</v>
      </c>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06">
        <f>'SO-04.01 - Úprava PB přít...'!J32</f>
        <v>0</v>
      </c>
      <c r="AH111" s="307"/>
      <c r="AI111" s="307"/>
      <c r="AJ111" s="307"/>
      <c r="AK111" s="307"/>
      <c r="AL111" s="307"/>
      <c r="AM111" s="307"/>
      <c r="AN111" s="306">
        <f t="shared" si="0"/>
        <v>0</v>
      </c>
      <c r="AO111" s="307"/>
      <c r="AP111" s="307"/>
      <c r="AQ111" s="106" t="s">
        <v>94</v>
      </c>
      <c r="AR111" s="62"/>
      <c r="AS111" s="107">
        <v>0</v>
      </c>
      <c r="AT111" s="108">
        <f t="shared" si="1"/>
        <v>0</v>
      </c>
      <c r="AU111" s="109">
        <f>'SO-04.01 - Úprava PB přít...'!P126</f>
        <v>0</v>
      </c>
      <c r="AV111" s="108">
        <f>'SO-04.01 - Úprava PB přít...'!J35</f>
        <v>0</v>
      </c>
      <c r="AW111" s="108">
        <f>'SO-04.01 - Úprava PB přít...'!J36</f>
        <v>0</v>
      </c>
      <c r="AX111" s="108">
        <f>'SO-04.01 - Úprava PB přít...'!J37</f>
        <v>0</v>
      </c>
      <c r="AY111" s="108">
        <f>'SO-04.01 - Úprava PB přít...'!J38</f>
        <v>0</v>
      </c>
      <c r="AZ111" s="108">
        <f>'SO-04.01 - Úprava PB přít...'!F35</f>
        <v>0</v>
      </c>
      <c r="BA111" s="108">
        <f>'SO-04.01 - Úprava PB přít...'!F36</f>
        <v>0</v>
      </c>
      <c r="BB111" s="108">
        <f>'SO-04.01 - Úprava PB přít...'!F37</f>
        <v>0</v>
      </c>
      <c r="BC111" s="108">
        <f>'SO-04.01 - Úprava PB přít...'!F38</f>
        <v>0</v>
      </c>
      <c r="BD111" s="110">
        <f>'SO-04.01 - Úprava PB přít...'!F39</f>
        <v>0</v>
      </c>
      <c r="BT111" s="111" t="s">
        <v>19</v>
      </c>
      <c r="BV111" s="111" t="s">
        <v>82</v>
      </c>
      <c r="BW111" s="111" t="s">
        <v>138</v>
      </c>
      <c r="BX111" s="111" t="s">
        <v>135</v>
      </c>
      <c r="CL111" s="111" t="s">
        <v>1</v>
      </c>
    </row>
    <row r="112" spans="2:91" s="4" customFormat="1" ht="16.5" customHeight="1">
      <c r="B112" s="60"/>
      <c r="C112" s="105"/>
      <c r="D112" s="105"/>
      <c r="E112" s="318" t="s">
        <v>139</v>
      </c>
      <c r="F112" s="318"/>
      <c r="G112" s="318"/>
      <c r="H112" s="318"/>
      <c r="I112" s="318"/>
      <c r="J112" s="105"/>
      <c r="K112" s="318" t="s">
        <v>140</v>
      </c>
      <c r="L112" s="318"/>
      <c r="M112" s="318"/>
      <c r="N112" s="318"/>
      <c r="O112" s="318"/>
      <c r="P112" s="318"/>
      <c r="Q112" s="318"/>
      <c r="R112" s="318"/>
      <c r="S112" s="318"/>
      <c r="T112" s="318"/>
      <c r="U112" s="318"/>
      <c r="V112" s="318"/>
      <c r="W112" s="318"/>
      <c r="X112" s="318"/>
      <c r="Y112" s="318"/>
      <c r="Z112" s="318"/>
      <c r="AA112" s="318"/>
      <c r="AB112" s="318"/>
      <c r="AC112" s="318"/>
      <c r="AD112" s="318"/>
      <c r="AE112" s="318"/>
      <c r="AF112" s="318"/>
      <c r="AG112" s="306">
        <f>'SO-04.02 - Terénní úpravy...'!J32</f>
        <v>0</v>
      </c>
      <c r="AH112" s="307"/>
      <c r="AI112" s="307"/>
      <c r="AJ112" s="307"/>
      <c r="AK112" s="307"/>
      <c r="AL112" s="307"/>
      <c r="AM112" s="307"/>
      <c r="AN112" s="306">
        <f t="shared" si="0"/>
        <v>0</v>
      </c>
      <c r="AO112" s="307"/>
      <c r="AP112" s="307"/>
      <c r="AQ112" s="106" t="s">
        <v>94</v>
      </c>
      <c r="AR112" s="62"/>
      <c r="AS112" s="107">
        <v>0</v>
      </c>
      <c r="AT112" s="108">
        <f t="shared" si="1"/>
        <v>0</v>
      </c>
      <c r="AU112" s="109">
        <f>'SO-04.02 - Terénní úpravy...'!P125</f>
        <v>0</v>
      </c>
      <c r="AV112" s="108">
        <f>'SO-04.02 - Terénní úpravy...'!J35</f>
        <v>0</v>
      </c>
      <c r="AW112" s="108">
        <f>'SO-04.02 - Terénní úpravy...'!J36</f>
        <v>0</v>
      </c>
      <c r="AX112" s="108">
        <f>'SO-04.02 - Terénní úpravy...'!J37</f>
        <v>0</v>
      </c>
      <c r="AY112" s="108">
        <f>'SO-04.02 - Terénní úpravy...'!J38</f>
        <v>0</v>
      </c>
      <c r="AZ112" s="108">
        <f>'SO-04.02 - Terénní úpravy...'!F35</f>
        <v>0</v>
      </c>
      <c r="BA112" s="108">
        <f>'SO-04.02 - Terénní úpravy...'!F36</f>
        <v>0</v>
      </c>
      <c r="BB112" s="108">
        <f>'SO-04.02 - Terénní úpravy...'!F37</f>
        <v>0</v>
      </c>
      <c r="BC112" s="108">
        <f>'SO-04.02 - Terénní úpravy...'!F38</f>
        <v>0</v>
      </c>
      <c r="BD112" s="110">
        <f>'SO-04.02 - Terénní úpravy...'!F39</f>
        <v>0</v>
      </c>
      <c r="BT112" s="111" t="s">
        <v>19</v>
      </c>
      <c r="BV112" s="111" t="s">
        <v>82</v>
      </c>
      <c r="BW112" s="111" t="s">
        <v>141</v>
      </c>
      <c r="BX112" s="111" t="s">
        <v>135</v>
      </c>
      <c r="CL112" s="111" t="s">
        <v>1</v>
      </c>
    </row>
    <row r="113" spans="1:91" s="7" customFormat="1" ht="24.75" customHeight="1">
      <c r="B113" s="95"/>
      <c r="C113" s="96"/>
      <c r="D113" s="317" t="s">
        <v>142</v>
      </c>
      <c r="E113" s="317"/>
      <c r="F113" s="317"/>
      <c r="G113" s="317"/>
      <c r="H113" s="317"/>
      <c r="I113" s="97"/>
      <c r="J113" s="317" t="s">
        <v>143</v>
      </c>
      <c r="K113" s="317"/>
      <c r="L113" s="317"/>
      <c r="M113" s="317"/>
      <c r="N113" s="317"/>
      <c r="O113" s="317"/>
      <c r="P113" s="317"/>
      <c r="Q113" s="317"/>
      <c r="R113" s="317"/>
      <c r="S113" s="317"/>
      <c r="T113" s="317"/>
      <c r="U113" s="317"/>
      <c r="V113" s="317"/>
      <c r="W113" s="317"/>
      <c r="X113" s="317"/>
      <c r="Y113" s="317"/>
      <c r="Z113" s="317"/>
      <c r="AA113" s="317"/>
      <c r="AB113" s="317"/>
      <c r="AC113" s="317"/>
      <c r="AD113" s="317"/>
      <c r="AE113" s="317"/>
      <c r="AF113" s="317"/>
      <c r="AG113" s="308">
        <f>'SSO 05 - KÁCENÍ A NÁHRADN...'!J30</f>
        <v>0</v>
      </c>
      <c r="AH113" s="309"/>
      <c r="AI113" s="309"/>
      <c r="AJ113" s="309"/>
      <c r="AK113" s="309"/>
      <c r="AL113" s="309"/>
      <c r="AM113" s="309"/>
      <c r="AN113" s="308">
        <f t="shared" si="0"/>
        <v>0</v>
      </c>
      <c r="AO113" s="309"/>
      <c r="AP113" s="309"/>
      <c r="AQ113" s="98" t="s">
        <v>86</v>
      </c>
      <c r="AR113" s="99"/>
      <c r="AS113" s="100">
        <v>0</v>
      </c>
      <c r="AT113" s="101">
        <f t="shared" si="1"/>
        <v>0</v>
      </c>
      <c r="AU113" s="102">
        <f>'SSO 05 - KÁCENÍ A NÁHRADN...'!P119</f>
        <v>0</v>
      </c>
      <c r="AV113" s="101">
        <f>'SSO 05 - KÁCENÍ A NÁHRADN...'!J33</f>
        <v>0</v>
      </c>
      <c r="AW113" s="101">
        <f>'SSO 05 - KÁCENÍ A NÁHRADN...'!J34</f>
        <v>0</v>
      </c>
      <c r="AX113" s="101">
        <f>'SSO 05 - KÁCENÍ A NÁHRADN...'!J35</f>
        <v>0</v>
      </c>
      <c r="AY113" s="101">
        <f>'SSO 05 - KÁCENÍ A NÁHRADN...'!J36</f>
        <v>0</v>
      </c>
      <c r="AZ113" s="101">
        <f>'SSO 05 - KÁCENÍ A NÁHRADN...'!F33</f>
        <v>0</v>
      </c>
      <c r="BA113" s="101">
        <f>'SSO 05 - KÁCENÍ A NÁHRADN...'!F34</f>
        <v>0</v>
      </c>
      <c r="BB113" s="101">
        <f>'SSO 05 - KÁCENÍ A NÁHRADN...'!F35</f>
        <v>0</v>
      </c>
      <c r="BC113" s="101">
        <f>'SSO 05 - KÁCENÍ A NÁHRADN...'!F36</f>
        <v>0</v>
      </c>
      <c r="BD113" s="103">
        <f>'SSO 05 - KÁCENÍ A NÁHRADN...'!F37</f>
        <v>0</v>
      </c>
      <c r="BT113" s="104" t="s">
        <v>87</v>
      </c>
      <c r="BV113" s="104" t="s">
        <v>82</v>
      </c>
      <c r="BW113" s="104" t="s">
        <v>144</v>
      </c>
      <c r="BX113" s="104" t="s">
        <v>5</v>
      </c>
      <c r="CL113" s="104" t="s">
        <v>1</v>
      </c>
      <c r="CM113" s="104" t="s">
        <v>19</v>
      </c>
    </row>
    <row r="114" spans="1:91" s="7" customFormat="1" ht="24.75" customHeight="1">
      <c r="B114" s="95"/>
      <c r="C114" s="96"/>
      <c r="D114" s="317" t="s">
        <v>145</v>
      </c>
      <c r="E114" s="317"/>
      <c r="F114" s="317"/>
      <c r="G114" s="317"/>
      <c r="H114" s="317"/>
      <c r="I114" s="97"/>
      <c r="J114" s="317" t="s">
        <v>146</v>
      </c>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0">
        <f>ROUND(AG115+AG116+AG119,2)</f>
        <v>0</v>
      </c>
      <c r="AH114" s="309"/>
      <c r="AI114" s="309"/>
      <c r="AJ114" s="309"/>
      <c r="AK114" s="309"/>
      <c r="AL114" s="309"/>
      <c r="AM114" s="309"/>
      <c r="AN114" s="308">
        <f t="shared" si="0"/>
        <v>0</v>
      </c>
      <c r="AO114" s="309"/>
      <c r="AP114" s="309"/>
      <c r="AQ114" s="98" t="s">
        <v>86</v>
      </c>
      <c r="AR114" s="99"/>
      <c r="AS114" s="100">
        <f>ROUND(AS115+AS116+AS119,2)</f>
        <v>0</v>
      </c>
      <c r="AT114" s="101">
        <f t="shared" si="1"/>
        <v>0</v>
      </c>
      <c r="AU114" s="102">
        <f>ROUND(AU115+AU116+AU119,5)</f>
        <v>0</v>
      </c>
      <c r="AV114" s="101">
        <f>ROUND(AZ114*L29,2)</f>
        <v>0</v>
      </c>
      <c r="AW114" s="101">
        <f>ROUND(BA114*L30,2)</f>
        <v>0</v>
      </c>
      <c r="AX114" s="101">
        <f>ROUND(BB114*L29,2)</f>
        <v>0</v>
      </c>
      <c r="AY114" s="101">
        <f>ROUND(BC114*L30,2)</f>
        <v>0</v>
      </c>
      <c r="AZ114" s="101">
        <f>ROUND(AZ115+AZ116+AZ119,2)</f>
        <v>0</v>
      </c>
      <c r="BA114" s="101">
        <f>ROUND(BA115+BA116+BA119,2)</f>
        <v>0</v>
      </c>
      <c r="BB114" s="101">
        <f>ROUND(BB115+BB116+BB119,2)</f>
        <v>0</v>
      </c>
      <c r="BC114" s="101">
        <f>ROUND(BC115+BC116+BC119,2)</f>
        <v>0</v>
      </c>
      <c r="BD114" s="103">
        <f>ROUND(BD115+BD116+BD119,2)</f>
        <v>0</v>
      </c>
      <c r="BS114" s="104" t="s">
        <v>79</v>
      </c>
      <c r="BT114" s="104" t="s">
        <v>87</v>
      </c>
      <c r="BU114" s="104" t="s">
        <v>81</v>
      </c>
      <c r="BV114" s="104" t="s">
        <v>82</v>
      </c>
      <c r="BW114" s="104" t="s">
        <v>147</v>
      </c>
      <c r="BX114" s="104" t="s">
        <v>5</v>
      </c>
      <c r="CL114" s="104" t="s">
        <v>1</v>
      </c>
      <c r="CM114" s="104" t="s">
        <v>80</v>
      </c>
    </row>
    <row r="115" spans="1:91" s="4" customFormat="1" ht="16.5" customHeight="1">
      <c r="B115" s="60"/>
      <c r="C115" s="105"/>
      <c r="D115" s="105"/>
      <c r="E115" s="318" t="s">
        <v>148</v>
      </c>
      <c r="F115" s="318"/>
      <c r="G115" s="318"/>
      <c r="H115" s="318"/>
      <c r="I115" s="318"/>
      <c r="J115" s="105"/>
      <c r="K115" s="318" t="s">
        <v>149</v>
      </c>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06">
        <f>'SO-06.01 - Přeložka vodovodu'!J32</f>
        <v>0</v>
      </c>
      <c r="AH115" s="307"/>
      <c r="AI115" s="307"/>
      <c r="AJ115" s="307"/>
      <c r="AK115" s="307"/>
      <c r="AL115" s="307"/>
      <c r="AM115" s="307"/>
      <c r="AN115" s="306">
        <f t="shared" si="0"/>
        <v>0</v>
      </c>
      <c r="AO115" s="307"/>
      <c r="AP115" s="307"/>
      <c r="AQ115" s="106" t="s">
        <v>94</v>
      </c>
      <c r="AR115" s="62"/>
      <c r="AS115" s="107">
        <v>0</v>
      </c>
      <c r="AT115" s="108">
        <f t="shared" si="1"/>
        <v>0</v>
      </c>
      <c r="AU115" s="109">
        <f>'SO-06.01 - Přeložka vodovodu'!P129</f>
        <v>0</v>
      </c>
      <c r="AV115" s="108">
        <f>'SO-06.01 - Přeložka vodovodu'!J35</f>
        <v>0</v>
      </c>
      <c r="AW115" s="108">
        <f>'SO-06.01 - Přeložka vodovodu'!J36</f>
        <v>0</v>
      </c>
      <c r="AX115" s="108">
        <f>'SO-06.01 - Přeložka vodovodu'!J37</f>
        <v>0</v>
      </c>
      <c r="AY115" s="108">
        <f>'SO-06.01 - Přeložka vodovodu'!J38</f>
        <v>0</v>
      </c>
      <c r="AZ115" s="108">
        <f>'SO-06.01 - Přeložka vodovodu'!F35</f>
        <v>0</v>
      </c>
      <c r="BA115" s="108">
        <f>'SO-06.01 - Přeložka vodovodu'!F36</f>
        <v>0</v>
      </c>
      <c r="BB115" s="108">
        <f>'SO-06.01 - Přeložka vodovodu'!F37</f>
        <v>0</v>
      </c>
      <c r="BC115" s="108">
        <f>'SO-06.01 - Přeložka vodovodu'!F38</f>
        <v>0</v>
      </c>
      <c r="BD115" s="110">
        <f>'SO-06.01 - Přeložka vodovodu'!F39</f>
        <v>0</v>
      </c>
      <c r="BT115" s="111" t="s">
        <v>19</v>
      </c>
      <c r="BV115" s="111" t="s">
        <v>82</v>
      </c>
      <c r="BW115" s="111" t="s">
        <v>150</v>
      </c>
      <c r="BX115" s="111" t="s">
        <v>147</v>
      </c>
      <c r="CL115" s="111" t="s">
        <v>1</v>
      </c>
    </row>
    <row r="116" spans="1:91" s="4" customFormat="1" ht="16.5" customHeight="1">
      <c r="B116" s="60"/>
      <c r="C116" s="105"/>
      <c r="D116" s="105"/>
      <c r="E116" s="318" t="s">
        <v>151</v>
      </c>
      <c r="F116" s="318"/>
      <c r="G116" s="318"/>
      <c r="H116" s="318"/>
      <c r="I116" s="318"/>
      <c r="J116" s="105"/>
      <c r="K116" s="318" t="s">
        <v>152</v>
      </c>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1">
        <f>ROUND(SUM(AG117:AG118),2)</f>
        <v>0</v>
      </c>
      <c r="AH116" s="307"/>
      <c r="AI116" s="307"/>
      <c r="AJ116" s="307"/>
      <c r="AK116" s="307"/>
      <c r="AL116" s="307"/>
      <c r="AM116" s="307"/>
      <c r="AN116" s="306">
        <f t="shared" si="0"/>
        <v>0</v>
      </c>
      <c r="AO116" s="307"/>
      <c r="AP116" s="307"/>
      <c r="AQ116" s="106" t="s">
        <v>94</v>
      </c>
      <c r="AR116" s="62"/>
      <c r="AS116" s="107">
        <f>ROUND(SUM(AS117:AS118),2)</f>
        <v>0</v>
      </c>
      <c r="AT116" s="108">
        <f t="shared" si="1"/>
        <v>0</v>
      </c>
      <c r="AU116" s="109">
        <f>ROUND(SUM(AU117:AU118),5)</f>
        <v>0</v>
      </c>
      <c r="AV116" s="108">
        <f>ROUND(AZ116*L29,2)</f>
        <v>0</v>
      </c>
      <c r="AW116" s="108">
        <f>ROUND(BA116*L30,2)</f>
        <v>0</v>
      </c>
      <c r="AX116" s="108">
        <f>ROUND(BB116*L29,2)</f>
        <v>0</v>
      </c>
      <c r="AY116" s="108">
        <f>ROUND(BC116*L30,2)</f>
        <v>0</v>
      </c>
      <c r="AZ116" s="108">
        <f>ROUND(SUM(AZ117:AZ118),2)</f>
        <v>0</v>
      </c>
      <c r="BA116" s="108">
        <f>ROUND(SUM(BA117:BA118),2)</f>
        <v>0</v>
      </c>
      <c r="BB116" s="108">
        <f>ROUND(SUM(BB117:BB118),2)</f>
        <v>0</v>
      </c>
      <c r="BC116" s="108">
        <f>ROUND(SUM(BC117:BC118),2)</f>
        <v>0</v>
      </c>
      <c r="BD116" s="110">
        <f>ROUND(SUM(BD117:BD118),2)</f>
        <v>0</v>
      </c>
      <c r="BS116" s="111" t="s">
        <v>79</v>
      </c>
      <c r="BT116" s="111" t="s">
        <v>19</v>
      </c>
      <c r="BU116" s="111" t="s">
        <v>81</v>
      </c>
      <c r="BV116" s="111" t="s">
        <v>82</v>
      </c>
      <c r="BW116" s="111" t="s">
        <v>153</v>
      </c>
      <c r="BX116" s="111" t="s">
        <v>147</v>
      </c>
      <c r="CL116" s="111" t="s">
        <v>1</v>
      </c>
    </row>
    <row r="117" spans="1:91" s="4" customFormat="1" ht="23.25" customHeight="1">
      <c r="B117" s="60"/>
      <c r="C117" s="105"/>
      <c r="D117" s="105"/>
      <c r="E117" s="105"/>
      <c r="F117" s="318" t="s">
        <v>154</v>
      </c>
      <c r="G117" s="318"/>
      <c r="H117" s="318"/>
      <c r="I117" s="318"/>
      <c r="J117" s="318"/>
      <c r="K117" s="105"/>
      <c r="L117" s="318" t="s">
        <v>155</v>
      </c>
      <c r="M117" s="318"/>
      <c r="N117" s="318"/>
      <c r="O117" s="318"/>
      <c r="P117" s="318"/>
      <c r="Q117" s="318"/>
      <c r="R117" s="318"/>
      <c r="S117" s="318"/>
      <c r="T117" s="318"/>
      <c r="U117" s="318"/>
      <c r="V117" s="318"/>
      <c r="W117" s="318"/>
      <c r="X117" s="318"/>
      <c r="Y117" s="318"/>
      <c r="Z117" s="318"/>
      <c r="AA117" s="318"/>
      <c r="AB117" s="318"/>
      <c r="AC117" s="318"/>
      <c r="AD117" s="318"/>
      <c r="AE117" s="318"/>
      <c r="AF117" s="318"/>
      <c r="AG117" s="306">
        <f>'SO-06.02.1 - Přeložka VTL...'!J34</f>
        <v>0</v>
      </c>
      <c r="AH117" s="307"/>
      <c r="AI117" s="307"/>
      <c r="AJ117" s="307"/>
      <c r="AK117" s="307"/>
      <c r="AL117" s="307"/>
      <c r="AM117" s="307"/>
      <c r="AN117" s="306">
        <f t="shared" si="0"/>
        <v>0</v>
      </c>
      <c r="AO117" s="307"/>
      <c r="AP117" s="307"/>
      <c r="AQ117" s="106" t="s">
        <v>94</v>
      </c>
      <c r="AR117" s="62"/>
      <c r="AS117" s="107">
        <v>0</v>
      </c>
      <c r="AT117" s="108">
        <f t="shared" si="1"/>
        <v>0</v>
      </c>
      <c r="AU117" s="109">
        <f>'SO-06.02.1 - Přeložka VTL...'!P132</f>
        <v>0</v>
      </c>
      <c r="AV117" s="108">
        <f>'SO-06.02.1 - Přeložka VTL...'!J37</f>
        <v>0</v>
      </c>
      <c r="AW117" s="108">
        <f>'SO-06.02.1 - Přeložka VTL...'!J38</f>
        <v>0</v>
      </c>
      <c r="AX117" s="108">
        <f>'SO-06.02.1 - Přeložka VTL...'!J39</f>
        <v>0</v>
      </c>
      <c r="AY117" s="108">
        <f>'SO-06.02.1 - Přeložka VTL...'!J40</f>
        <v>0</v>
      </c>
      <c r="AZ117" s="108">
        <f>'SO-06.02.1 - Přeložka VTL...'!F37</f>
        <v>0</v>
      </c>
      <c r="BA117" s="108">
        <f>'SO-06.02.1 - Přeložka VTL...'!F38</f>
        <v>0</v>
      </c>
      <c r="BB117" s="108">
        <f>'SO-06.02.1 - Přeložka VTL...'!F39</f>
        <v>0</v>
      </c>
      <c r="BC117" s="108">
        <f>'SO-06.02.1 - Přeložka VTL...'!F40</f>
        <v>0</v>
      </c>
      <c r="BD117" s="110">
        <f>'SO-06.02.1 - Přeložka VTL...'!F41</f>
        <v>0</v>
      </c>
      <c r="BT117" s="111" t="s">
        <v>156</v>
      </c>
      <c r="BV117" s="111" t="s">
        <v>82</v>
      </c>
      <c r="BW117" s="111" t="s">
        <v>157</v>
      </c>
      <c r="BX117" s="111" t="s">
        <v>153</v>
      </c>
      <c r="CL117" s="111" t="s">
        <v>1</v>
      </c>
    </row>
    <row r="118" spans="1:91" s="4" customFormat="1" ht="23.25" customHeight="1">
      <c r="B118" s="60"/>
      <c r="C118" s="105"/>
      <c r="D118" s="105"/>
      <c r="E118" s="105"/>
      <c r="F118" s="318" t="s">
        <v>158</v>
      </c>
      <c r="G118" s="318"/>
      <c r="H118" s="318"/>
      <c r="I118" s="318"/>
      <c r="J118" s="318"/>
      <c r="K118" s="105"/>
      <c r="L118" s="318" t="s">
        <v>159</v>
      </c>
      <c r="M118" s="318"/>
      <c r="N118" s="318"/>
      <c r="O118" s="318"/>
      <c r="P118" s="318"/>
      <c r="Q118" s="318"/>
      <c r="R118" s="318"/>
      <c r="S118" s="318"/>
      <c r="T118" s="318"/>
      <c r="U118" s="318"/>
      <c r="V118" s="318"/>
      <c r="W118" s="318"/>
      <c r="X118" s="318"/>
      <c r="Y118" s="318"/>
      <c r="Z118" s="318"/>
      <c r="AA118" s="318"/>
      <c r="AB118" s="318"/>
      <c r="AC118" s="318"/>
      <c r="AD118" s="318"/>
      <c r="AE118" s="318"/>
      <c r="AF118" s="318"/>
      <c r="AG118" s="306">
        <f>'SO-06.02.2 - Přeložka VTL...'!J34</f>
        <v>0</v>
      </c>
      <c r="AH118" s="307"/>
      <c r="AI118" s="307"/>
      <c r="AJ118" s="307"/>
      <c r="AK118" s="307"/>
      <c r="AL118" s="307"/>
      <c r="AM118" s="307"/>
      <c r="AN118" s="306">
        <f t="shared" si="0"/>
        <v>0</v>
      </c>
      <c r="AO118" s="307"/>
      <c r="AP118" s="307"/>
      <c r="AQ118" s="106" t="s">
        <v>94</v>
      </c>
      <c r="AR118" s="62"/>
      <c r="AS118" s="107">
        <v>0</v>
      </c>
      <c r="AT118" s="108">
        <f t="shared" si="1"/>
        <v>0</v>
      </c>
      <c r="AU118" s="109">
        <f>'SO-06.02.2 - Přeložka VTL...'!P132</f>
        <v>0</v>
      </c>
      <c r="AV118" s="108">
        <f>'SO-06.02.2 - Přeložka VTL...'!J37</f>
        <v>0</v>
      </c>
      <c r="AW118" s="108">
        <f>'SO-06.02.2 - Přeložka VTL...'!J38</f>
        <v>0</v>
      </c>
      <c r="AX118" s="108">
        <f>'SO-06.02.2 - Přeložka VTL...'!J39</f>
        <v>0</v>
      </c>
      <c r="AY118" s="108">
        <f>'SO-06.02.2 - Přeložka VTL...'!J40</f>
        <v>0</v>
      </c>
      <c r="AZ118" s="108">
        <f>'SO-06.02.2 - Přeložka VTL...'!F37</f>
        <v>0</v>
      </c>
      <c r="BA118" s="108">
        <f>'SO-06.02.2 - Přeložka VTL...'!F38</f>
        <v>0</v>
      </c>
      <c r="BB118" s="108">
        <f>'SO-06.02.2 - Přeložka VTL...'!F39</f>
        <v>0</v>
      </c>
      <c r="BC118" s="108">
        <f>'SO-06.02.2 - Přeložka VTL...'!F40</f>
        <v>0</v>
      </c>
      <c r="BD118" s="110">
        <f>'SO-06.02.2 - Přeložka VTL...'!F41</f>
        <v>0</v>
      </c>
      <c r="BT118" s="111" t="s">
        <v>156</v>
      </c>
      <c r="BV118" s="111" t="s">
        <v>82</v>
      </c>
      <c r="BW118" s="111" t="s">
        <v>160</v>
      </c>
      <c r="BX118" s="111" t="s">
        <v>153</v>
      </c>
      <c r="CL118" s="111" t="s">
        <v>1</v>
      </c>
    </row>
    <row r="119" spans="1:91" s="4" customFormat="1" ht="16.5" customHeight="1">
      <c r="B119" s="60"/>
      <c r="C119" s="105"/>
      <c r="D119" s="105"/>
      <c r="E119" s="318" t="s">
        <v>161</v>
      </c>
      <c r="F119" s="318"/>
      <c r="G119" s="318"/>
      <c r="H119" s="318"/>
      <c r="I119" s="318"/>
      <c r="J119" s="105"/>
      <c r="K119" s="318" t="s">
        <v>162</v>
      </c>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06">
        <f>'SO-06.03 - Přeložky STL p...'!J32</f>
        <v>0</v>
      </c>
      <c r="AH119" s="307"/>
      <c r="AI119" s="307"/>
      <c r="AJ119" s="307"/>
      <c r="AK119" s="307"/>
      <c r="AL119" s="307"/>
      <c r="AM119" s="307"/>
      <c r="AN119" s="306">
        <f t="shared" si="0"/>
        <v>0</v>
      </c>
      <c r="AO119" s="307"/>
      <c r="AP119" s="307"/>
      <c r="AQ119" s="106" t="s">
        <v>94</v>
      </c>
      <c r="AR119" s="62"/>
      <c r="AS119" s="107">
        <v>0</v>
      </c>
      <c r="AT119" s="108">
        <f t="shared" si="1"/>
        <v>0</v>
      </c>
      <c r="AU119" s="109">
        <f>'SO-06.03 - Přeložky STL p...'!P125</f>
        <v>0</v>
      </c>
      <c r="AV119" s="108">
        <f>'SO-06.03 - Přeložky STL p...'!J35</f>
        <v>0</v>
      </c>
      <c r="AW119" s="108">
        <f>'SO-06.03 - Přeložky STL p...'!J36</f>
        <v>0</v>
      </c>
      <c r="AX119" s="108">
        <f>'SO-06.03 - Přeložky STL p...'!J37</f>
        <v>0</v>
      </c>
      <c r="AY119" s="108">
        <f>'SO-06.03 - Přeložky STL p...'!J38</f>
        <v>0</v>
      </c>
      <c r="AZ119" s="108">
        <f>'SO-06.03 - Přeložky STL p...'!F35</f>
        <v>0</v>
      </c>
      <c r="BA119" s="108">
        <f>'SO-06.03 - Přeložky STL p...'!F36</f>
        <v>0</v>
      </c>
      <c r="BB119" s="108">
        <f>'SO-06.03 - Přeložky STL p...'!F37</f>
        <v>0</v>
      </c>
      <c r="BC119" s="108">
        <f>'SO-06.03 - Přeložky STL p...'!F38</f>
        <v>0</v>
      </c>
      <c r="BD119" s="110">
        <f>'SO-06.03 - Přeložky STL p...'!F39</f>
        <v>0</v>
      </c>
      <c r="BT119" s="111" t="s">
        <v>19</v>
      </c>
      <c r="BV119" s="111" t="s">
        <v>82</v>
      </c>
      <c r="BW119" s="111" t="s">
        <v>163</v>
      </c>
      <c r="BX119" s="111" t="s">
        <v>147</v>
      </c>
      <c r="CL119" s="111" t="s">
        <v>1</v>
      </c>
    </row>
    <row r="120" spans="1:91" s="7" customFormat="1" ht="24.75" customHeight="1">
      <c r="B120" s="95"/>
      <c r="C120" s="96"/>
      <c r="D120" s="317" t="s">
        <v>164</v>
      </c>
      <c r="E120" s="317"/>
      <c r="F120" s="317"/>
      <c r="G120" s="317"/>
      <c r="H120" s="317"/>
      <c r="I120" s="97"/>
      <c r="J120" s="317" t="s">
        <v>165</v>
      </c>
      <c r="K120" s="317"/>
      <c r="L120" s="317"/>
      <c r="M120" s="317"/>
      <c r="N120" s="317"/>
      <c r="O120" s="317"/>
      <c r="P120" s="317"/>
      <c r="Q120" s="317"/>
      <c r="R120" s="317"/>
      <c r="S120" s="317"/>
      <c r="T120" s="317"/>
      <c r="U120" s="317"/>
      <c r="V120" s="317"/>
      <c r="W120" s="317"/>
      <c r="X120" s="317"/>
      <c r="Y120" s="317"/>
      <c r="Z120" s="317"/>
      <c r="AA120" s="317"/>
      <c r="AB120" s="317"/>
      <c r="AC120" s="317"/>
      <c r="AD120" s="317"/>
      <c r="AE120" s="317"/>
      <c r="AF120" s="317"/>
      <c r="AG120" s="310">
        <f>ROUND(AG121,2)</f>
        <v>0</v>
      </c>
      <c r="AH120" s="309"/>
      <c r="AI120" s="309"/>
      <c r="AJ120" s="309"/>
      <c r="AK120" s="309"/>
      <c r="AL120" s="309"/>
      <c r="AM120" s="309"/>
      <c r="AN120" s="308">
        <f t="shared" si="0"/>
        <v>0</v>
      </c>
      <c r="AO120" s="309"/>
      <c r="AP120" s="309"/>
      <c r="AQ120" s="98" t="s">
        <v>86</v>
      </c>
      <c r="AR120" s="99"/>
      <c r="AS120" s="100">
        <f>ROUND(AS121,2)</f>
        <v>0</v>
      </c>
      <c r="AT120" s="101">
        <f t="shared" si="1"/>
        <v>0</v>
      </c>
      <c r="AU120" s="102">
        <f>ROUND(AU121,5)</f>
        <v>0</v>
      </c>
      <c r="AV120" s="101">
        <f>ROUND(AZ120*L29,2)</f>
        <v>0</v>
      </c>
      <c r="AW120" s="101">
        <f>ROUND(BA120*L30,2)</f>
        <v>0</v>
      </c>
      <c r="AX120" s="101">
        <f>ROUND(BB120*L29,2)</f>
        <v>0</v>
      </c>
      <c r="AY120" s="101">
        <f>ROUND(BC120*L30,2)</f>
        <v>0</v>
      </c>
      <c r="AZ120" s="101">
        <f>ROUND(AZ121,2)</f>
        <v>0</v>
      </c>
      <c r="BA120" s="101">
        <f>ROUND(BA121,2)</f>
        <v>0</v>
      </c>
      <c r="BB120" s="101">
        <f>ROUND(BB121,2)</f>
        <v>0</v>
      </c>
      <c r="BC120" s="101">
        <f>ROUND(BC121,2)</f>
        <v>0</v>
      </c>
      <c r="BD120" s="103">
        <f>ROUND(BD121,2)</f>
        <v>0</v>
      </c>
      <c r="BS120" s="104" t="s">
        <v>79</v>
      </c>
      <c r="BT120" s="104" t="s">
        <v>87</v>
      </c>
      <c r="BU120" s="104" t="s">
        <v>81</v>
      </c>
      <c r="BV120" s="104" t="s">
        <v>82</v>
      </c>
      <c r="BW120" s="104" t="s">
        <v>166</v>
      </c>
      <c r="BX120" s="104" t="s">
        <v>5</v>
      </c>
      <c r="CL120" s="104" t="s">
        <v>1</v>
      </c>
      <c r="CM120" s="104" t="s">
        <v>80</v>
      </c>
    </row>
    <row r="121" spans="1:91" s="4" customFormat="1" ht="35.25" customHeight="1">
      <c r="B121" s="60"/>
      <c r="C121" s="105"/>
      <c r="D121" s="105"/>
      <c r="E121" s="318" t="s">
        <v>167</v>
      </c>
      <c r="F121" s="318"/>
      <c r="G121" s="318"/>
      <c r="H121" s="318"/>
      <c r="I121" s="318"/>
      <c r="J121" s="105"/>
      <c r="K121" s="318" t="s">
        <v>168</v>
      </c>
      <c r="L121" s="318"/>
      <c r="M121" s="318"/>
      <c r="N121" s="318"/>
      <c r="O121" s="318"/>
      <c r="P121" s="318"/>
      <c r="Q121" s="318"/>
      <c r="R121" s="318"/>
      <c r="S121" s="318"/>
      <c r="T121" s="318"/>
      <c r="U121" s="318"/>
      <c r="V121" s="318"/>
      <c r="W121" s="318"/>
      <c r="X121" s="318"/>
      <c r="Y121" s="318"/>
      <c r="Z121" s="318"/>
      <c r="AA121" s="318"/>
      <c r="AB121" s="318"/>
      <c r="AC121" s="318"/>
      <c r="AD121" s="318"/>
      <c r="AE121" s="318"/>
      <c r="AF121" s="318"/>
      <c r="AG121" s="306">
        <f>'SO-07.01 - SO-07.06 - Obs...'!J32</f>
        <v>0</v>
      </c>
      <c r="AH121" s="307"/>
      <c r="AI121" s="307"/>
      <c r="AJ121" s="307"/>
      <c r="AK121" s="307"/>
      <c r="AL121" s="307"/>
      <c r="AM121" s="307"/>
      <c r="AN121" s="306">
        <f t="shared" si="0"/>
        <v>0</v>
      </c>
      <c r="AO121" s="307"/>
      <c r="AP121" s="307"/>
      <c r="AQ121" s="106" t="s">
        <v>94</v>
      </c>
      <c r="AR121" s="62"/>
      <c r="AS121" s="107">
        <v>0</v>
      </c>
      <c r="AT121" s="108">
        <f t="shared" si="1"/>
        <v>0</v>
      </c>
      <c r="AU121" s="109">
        <f>'SO-07.01 - SO-07.06 - Obs...'!P128</f>
        <v>0</v>
      </c>
      <c r="AV121" s="108">
        <f>'SO-07.01 - SO-07.06 - Obs...'!J35</f>
        <v>0</v>
      </c>
      <c r="AW121" s="108">
        <f>'SO-07.01 - SO-07.06 - Obs...'!J36</f>
        <v>0</v>
      </c>
      <c r="AX121" s="108">
        <f>'SO-07.01 - SO-07.06 - Obs...'!J37</f>
        <v>0</v>
      </c>
      <c r="AY121" s="108">
        <f>'SO-07.01 - SO-07.06 - Obs...'!J38</f>
        <v>0</v>
      </c>
      <c r="AZ121" s="108">
        <f>'SO-07.01 - SO-07.06 - Obs...'!F35</f>
        <v>0</v>
      </c>
      <c r="BA121" s="108">
        <f>'SO-07.01 - SO-07.06 - Obs...'!F36</f>
        <v>0</v>
      </c>
      <c r="BB121" s="108">
        <f>'SO-07.01 - SO-07.06 - Obs...'!F37</f>
        <v>0</v>
      </c>
      <c r="BC121" s="108">
        <f>'SO-07.01 - SO-07.06 - Obs...'!F38</f>
        <v>0</v>
      </c>
      <c r="BD121" s="110">
        <f>'SO-07.01 - SO-07.06 - Obs...'!F39</f>
        <v>0</v>
      </c>
      <c r="BT121" s="111" t="s">
        <v>19</v>
      </c>
      <c r="BV121" s="111" t="s">
        <v>82</v>
      </c>
      <c r="BW121" s="111" t="s">
        <v>169</v>
      </c>
      <c r="BX121" s="111" t="s">
        <v>166</v>
      </c>
      <c r="CL121" s="111" t="s">
        <v>1</v>
      </c>
    </row>
    <row r="122" spans="1:91" s="7" customFormat="1" ht="24.75" customHeight="1">
      <c r="B122" s="95"/>
      <c r="C122" s="96"/>
      <c r="D122" s="317" t="s">
        <v>170</v>
      </c>
      <c r="E122" s="317"/>
      <c r="F122" s="317"/>
      <c r="G122" s="317"/>
      <c r="H122" s="317"/>
      <c r="I122" s="97"/>
      <c r="J122" s="317" t="s">
        <v>171</v>
      </c>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0">
        <f>ROUND(SUM(AG123:AG127),2)</f>
        <v>0</v>
      </c>
      <c r="AH122" s="309"/>
      <c r="AI122" s="309"/>
      <c r="AJ122" s="309"/>
      <c r="AK122" s="309"/>
      <c r="AL122" s="309"/>
      <c r="AM122" s="309"/>
      <c r="AN122" s="308">
        <f t="shared" si="0"/>
        <v>0</v>
      </c>
      <c r="AO122" s="309"/>
      <c r="AP122" s="309"/>
      <c r="AQ122" s="98" t="s">
        <v>86</v>
      </c>
      <c r="AR122" s="99"/>
      <c r="AS122" s="100">
        <f>ROUND(SUM(AS123:AS127),2)</f>
        <v>0</v>
      </c>
      <c r="AT122" s="101">
        <f t="shared" si="1"/>
        <v>0</v>
      </c>
      <c r="AU122" s="102">
        <f>ROUND(SUM(AU123:AU127),5)</f>
        <v>0</v>
      </c>
      <c r="AV122" s="101">
        <f>ROUND(AZ122*L29,2)</f>
        <v>0</v>
      </c>
      <c r="AW122" s="101">
        <f>ROUND(BA122*L30,2)</f>
        <v>0</v>
      </c>
      <c r="AX122" s="101">
        <f>ROUND(BB122*L29,2)</f>
        <v>0</v>
      </c>
      <c r="AY122" s="101">
        <f>ROUND(BC122*L30,2)</f>
        <v>0</v>
      </c>
      <c r="AZ122" s="101">
        <f>ROUND(SUM(AZ123:AZ127),2)</f>
        <v>0</v>
      </c>
      <c r="BA122" s="101">
        <f>ROUND(SUM(BA123:BA127),2)</f>
        <v>0</v>
      </c>
      <c r="BB122" s="101">
        <f>ROUND(SUM(BB123:BB127),2)</f>
        <v>0</v>
      </c>
      <c r="BC122" s="101">
        <f>ROUND(SUM(BC123:BC127),2)</f>
        <v>0</v>
      </c>
      <c r="BD122" s="103">
        <f>ROUND(SUM(BD123:BD127),2)</f>
        <v>0</v>
      </c>
      <c r="BS122" s="104" t="s">
        <v>79</v>
      </c>
      <c r="BT122" s="104" t="s">
        <v>87</v>
      </c>
      <c r="BU122" s="104" t="s">
        <v>81</v>
      </c>
      <c r="BV122" s="104" t="s">
        <v>82</v>
      </c>
      <c r="BW122" s="104" t="s">
        <v>172</v>
      </c>
      <c r="BX122" s="104" t="s">
        <v>5</v>
      </c>
      <c r="CL122" s="104" t="s">
        <v>1</v>
      </c>
      <c r="CM122" s="104" t="s">
        <v>19</v>
      </c>
    </row>
    <row r="123" spans="1:91" s="4" customFormat="1" ht="16.5" customHeight="1">
      <c r="B123" s="60"/>
      <c r="C123" s="105"/>
      <c r="D123" s="105"/>
      <c r="E123" s="318" t="s">
        <v>173</v>
      </c>
      <c r="F123" s="318"/>
      <c r="G123" s="318"/>
      <c r="H123" s="318"/>
      <c r="I123" s="318"/>
      <c r="J123" s="105"/>
      <c r="K123" s="318" t="s">
        <v>174</v>
      </c>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06">
        <f>'SO 08.2 - Plošné zatěsněn...'!J32</f>
        <v>0</v>
      </c>
      <c r="AH123" s="307"/>
      <c r="AI123" s="307"/>
      <c r="AJ123" s="307"/>
      <c r="AK123" s="307"/>
      <c r="AL123" s="307"/>
      <c r="AM123" s="307"/>
      <c r="AN123" s="306">
        <f t="shared" si="0"/>
        <v>0</v>
      </c>
      <c r="AO123" s="307"/>
      <c r="AP123" s="307"/>
      <c r="AQ123" s="106" t="s">
        <v>94</v>
      </c>
      <c r="AR123" s="62"/>
      <c r="AS123" s="107">
        <v>0</v>
      </c>
      <c r="AT123" s="108">
        <f t="shared" si="1"/>
        <v>0</v>
      </c>
      <c r="AU123" s="109">
        <f>'SO 08.2 - Plošné zatěsněn...'!P127</f>
        <v>0</v>
      </c>
      <c r="AV123" s="108">
        <f>'SO 08.2 - Plošné zatěsněn...'!J35</f>
        <v>0</v>
      </c>
      <c r="AW123" s="108">
        <f>'SO 08.2 - Plošné zatěsněn...'!J36</f>
        <v>0</v>
      </c>
      <c r="AX123" s="108">
        <f>'SO 08.2 - Plošné zatěsněn...'!J37</f>
        <v>0</v>
      </c>
      <c r="AY123" s="108">
        <f>'SO 08.2 - Plošné zatěsněn...'!J38</f>
        <v>0</v>
      </c>
      <c r="AZ123" s="108">
        <f>'SO 08.2 - Plošné zatěsněn...'!F35</f>
        <v>0</v>
      </c>
      <c r="BA123" s="108">
        <f>'SO 08.2 - Plošné zatěsněn...'!F36</f>
        <v>0</v>
      </c>
      <c r="BB123" s="108">
        <f>'SO 08.2 - Plošné zatěsněn...'!F37</f>
        <v>0</v>
      </c>
      <c r="BC123" s="108">
        <f>'SO 08.2 - Plošné zatěsněn...'!F38</f>
        <v>0</v>
      </c>
      <c r="BD123" s="110">
        <f>'SO 08.2 - Plošné zatěsněn...'!F39</f>
        <v>0</v>
      </c>
      <c r="BT123" s="111" t="s">
        <v>19</v>
      </c>
      <c r="BV123" s="111" t="s">
        <v>82</v>
      </c>
      <c r="BW123" s="111" t="s">
        <v>175</v>
      </c>
      <c r="BX123" s="111" t="s">
        <v>172</v>
      </c>
      <c r="CL123" s="111" t="s">
        <v>1</v>
      </c>
    </row>
    <row r="124" spans="1:91" s="4" customFormat="1" ht="16.5" customHeight="1">
      <c r="B124" s="60"/>
      <c r="C124" s="105"/>
      <c r="D124" s="105"/>
      <c r="E124" s="318" t="s">
        <v>176</v>
      </c>
      <c r="F124" s="318"/>
      <c r="G124" s="318"/>
      <c r="H124" s="318"/>
      <c r="I124" s="318"/>
      <c r="J124" s="105"/>
      <c r="K124" s="318" t="s">
        <v>177</v>
      </c>
      <c r="L124" s="318"/>
      <c r="M124" s="318"/>
      <c r="N124" s="318"/>
      <c r="O124" s="318"/>
      <c r="P124" s="318"/>
      <c r="Q124" s="318"/>
      <c r="R124" s="318"/>
      <c r="S124" s="318"/>
      <c r="T124" s="318"/>
      <c r="U124" s="318"/>
      <c r="V124" s="318"/>
      <c r="W124" s="318"/>
      <c r="X124" s="318"/>
      <c r="Y124" s="318"/>
      <c r="Z124" s="318"/>
      <c r="AA124" s="318"/>
      <c r="AB124" s="318"/>
      <c r="AC124" s="318"/>
      <c r="AD124" s="318"/>
      <c r="AE124" s="318"/>
      <c r="AF124" s="318"/>
      <c r="AG124" s="306">
        <f>'SO 08.3 - Přitížení paty ...'!J32</f>
        <v>0</v>
      </c>
      <c r="AH124" s="307"/>
      <c r="AI124" s="307"/>
      <c r="AJ124" s="307"/>
      <c r="AK124" s="307"/>
      <c r="AL124" s="307"/>
      <c r="AM124" s="307"/>
      <c r="AN124" s="306">
        <f t="shared" si="0"/>
        <v>0</v>
      </c>
      <c r="AO124" s="307"/>
      <c r="AP124" s="307"/>
      <c r="AQ124" s="106" t="s">
        <v>94</v>
      </c>
      <c r="AR124" s="62"/>
      <c r="AS124" s="107">
        <v>0</v>
      </c>
      <c r="AT124" s="108">
        <f t="shared" si="1"/>
        <v>0</v>
      </c>
      <c r="AU124" s="109">
        <f>'SO 08.3 - Přitížení paty ...'!P129</f>
        <v>0</v>
      </c>
      <c r="AV124" s="108">
        <f>'SO 08.3 - Přitížení paty ...'!J35</f>
        <v>0</v>
      </c>
      <c r="AW124" s="108">
        <f>'SO 08.3 - Přitížení paty ...'!J36</f>
        <v>0</v>
      </c>
      <c r="AX124" s="108">
        <f>'SO 08.3 - Přitížení paty ...'!J37</f>
        <v>0</v>
      </c>
      <c r="AY124" s="108">
        <f>'SO 08.3 - Přitížení paty ...'!J38</f>
        <v>0</v>
      </c>
      <c r="AZ124" s="108">
        <f>'SO 08.3 - Přitížení paty ...'!F35</f>
        <v>0</v>
      </c>
      <c r="BA124" s="108">
        <f>'SO 08.3 - Přitížení paty ...'!F36</f>
        <v>0</v>
      </c>
      <c r="BB124" s="108">
        <f>'SO 08.3 - Přitížení paty ...'!F37</f>
        <v>0</v>
      </c>
      <c r="BC124" s="108">
        <f>'SO 08.3 - Přitížení paty ...'!F38</f>
        <v>0</v>
      </c>
      <c r="BD124" s="110">
        <f>'SO 08.3 - Přitížení paty ...'!F39</f>
        <v>0</v>
      </c>
      <c r="BT124" s="111" t="s">
        <v>19</v>
      </c>
      <c r="BV124" s="111" t="s">
        <v>82</v>
      </c>
      <c r="BW124" s="111" t="s">
        <v>178</v>
      </c>
      <c r="BX124" s="111" t="s">
        <v>172</v>
      </c>
      <c r="CL124" s="111" t="s">
        <v>1</v>
      </c>
    </row>
    <row r="125" spans="1:91" s="4" customFormat="1" ht="16.5" customHeight="1">
      <c r="B125" s="60"/>
      <c r="C125" s="105"/>
      <c r="D125" s="105"/>
      <c r="E125" s="318" t="s">
        <v>179</v>
      </c>
      <c r="F125" s="318"/>
      <c r="G125" s="318"/>
      <c r="H125" s="318"/>
      <c r="I125" s="318"/>
      <c r="J125" s="105"/>
      <c r="K125" s="318" t="s">
        <v>180</v>
      </c>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06">
        <f>'SO 08.4 - Úprava křížení ...'!J32</f>
        <v>0</v>
      </c>
      <c r="AH125" s="307"/>
      <c r="AI125" s="307"/>
      <c r="AJ125" s="307"/>
      <c r="AK125" s="307"/>
      <c r="AL125" s="307"/>
      <c r="AM125" s="307"/>
      <c r="AN125" s="306">
        <f t="shared" si="0"/>
        <v>0</v>
      </c>
      <c r="AO125" s="307"/>
      <c r="AP125" s="307"/>
      <c r="AQ125" s="106" t="s">
        <v>94</v>
      </c>
      <c r="AR125" s="62"/>
      <c r="AS125" s="107">
        <v>0</v>
      </c>
      <c r="AT125" s="108">
        <f t="shared" si="1"/>
        <v>0</v>
      </c>
      <c r="AU125" s="109">
        <f>'SO 08.4 - Úprava křížení ...'!P126</f>
        <v>0</v>
      </c>
      <c r="AV125" s="108">
        <f>'SO 08.4 - Úprava křížení ...'!J35</f>
        <v>0</v>
      </c>
      <c r="AW125" s="108">
        <f>'SO 08.4 - Úprava křížení ...'!J36</f>
        <v>0</v>
      </c>
      <c r="AX125" s="108">
        <f>'SO 08.4 - Úprava křížení ...'!J37</f>
        <v>0</v>
      </c>
      <c r="AY125" s="108">
        <f>'SO 08.4 - Úprava křížení ...'!J38</f>
        <v>0</v>
      </c>
      <c r="AZ125" s="108">
        <f>'SO 08.4 - Úprava křížení ...'!F35</f>
        <v>0</v>
      </c>
      <c r="BA125" s="108">
        <f>'SO 08.4 - Úprava křížení ...'!F36</f>
        <v>0</v>
      </c>
      <c r="BB125" s="108">
        <f>'SO 08.4 - Úprava křížení ...'!F37</f>
        <v>0</v>
      </c>
      <c r="BC125" s="108">
        <f>'SO 08.4 - Úprava křížení ...'!F38</f>
        <v>0</v>
      </c>
      <c r="BD125" s="110">
        <f>'SO 08.4 - Úprava křížení ...'!F39</f>
        <v>0</v>
      </c>
      <c r="BT125" s="111" t="s">
        <v>19</v>
      </c>
      <c r="BV125" s="111" t="s">
        <v>82</v>
      </c>
      <c r="BW125" s="111" t="s">
        <v>181</v>
      </c>
      <c r="BX125" s="111" t="s">
        <v>172</v>
      </c>
      <c r="CL125" s="111" t="s">
        <v>1</v>
      </c>
    </row>
    <row r="126" spans="1:91" s="4" customFormat="1" ht="16.5" customHeight="1">
      <c r="B126" s="60"/>
      <c r="C126" s="105"/>
      <c r="D126" s="105"/>
      <c r="E126" s="318" t="s">
        <v>182</v>
      </c>
      <c r="F126" s="318"/>
      <c r="G126" s="318"/>
      <c r="H126" s="318"/>
      <c r="I126" s="318"/>
      <c r="J126" s="105"/>
      <c r="K126" s="318" t="s">
        <v>180</v>
      </c>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06">
        <f>'SO 08.5 - Úprava křížení ...'!J32</f>
        <v>0</v>
      </c>
      <c r="AH126" s="307"/>
      <c r="AI126" s="307"/>
      <c r="AJ126" s="307"/>
      <c r="AK126" s="307"/>
      <c r="AL126" s="307"/>
      <c r="AM126" s="307"/>
      <c r="AN126" s="306">
        <f t="shared" si="0"/>
        <v>0</v>
      </c>
      <c r="AO126" s="307"/>
      <c r="AP126" s="307"/>
      <c r="AQ126" s="106" t="s">
        <v>94</v>
      </c>
      <c r="AR126" s="62"/>
      <c r="AS126" s="107">
        <v>0</v>
      </c>
      <c r="AT126" s="108">
        <f t="shared" si="1"/>
        <v>0</v>
      </c>
      <c r="AU126" s="109">
        <f>'SO 08.5 - Úprava křížení ...'!P127</f>
        <v>0</v>
      </c>
      <c r="AV126" s="108">
        <f>'SO 08.5 - Úprava křížení ...'!J35</f>
        <v>0</v>
      </c>
      <c r="AW126" s="108">
        <f>'SO 08.5 - Úprava křížení ...'!J36</f>
        <v>0</v>
      </c>
      <c r="AX126" s="108">
        <f>'SO 08.5 - Úprava křížení ...'!J37</f>
        <v>0</v>
      </c>
      <c r="AY126" s="108">
        <f>'SO 08.5 - Úprava křížení ...'!J38</f>
        <v>0</v>
      </c>
      <c r="AZ126" s="108">
        <f>'SO 08.5 - Úprava křížení ...'!F35</f>
        <v>0</v>
      </c>
      <c r="BA126" s="108">
        <f>'SO 08.5 - Úprava křížení ...'!F36</f>
        <v>0</v>
      </c>
      <c r="BB126" s="108">
        <f>'SO 08.5 - Úprava křížení ...'!F37</f>
        <v>0</v>
      </c>
      <c r="BC126" s="108">
        <f>'SO 08.5 - Úprava křížení ...'!F38</f>
        <v>0</v>
      </c>
      <c r="BD126" s="110">
        <f>'SO 08.5 - Úprava křížení ...'!F39</f>
        <v>0</v>
      </c>
      <c r="BT126" s="111" t="s">
        <v>19</v>
      </c>
      <c r="BV126" s="111" t="s">
        <v>82</v>
      </c>
      <c r="BW126" s="111" t="s">
        <v>183</v>
      </c>
      <c r="BX126" s="111" t="s">
        <v>172</v>
      </c>
      <c r="CL126" s="111" t="s">
        <v>1</v>
      </c>
    </row>
    <row r="127" spans="1:91" s="4" customFormat="1" ht="16.5" customHeight="1">
      <c r="B127" s="60"/>
      <c r="C127" s="105"/>
      <c r="D127" s="105"/>
      <c r="E127" s="318" t="s">
        <v>184</v>
      </c>
      <c r="F127" s="318"/>
      <c r="G127" s="318"/>
      <c r="H127" s="318"/>
      <c r="I127" s="318"/>
      <c r="J127" s="105"/>
      <c r="K127" s="318" t="s">
        <v>185</v>
      </c>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06">
        <f>'SO 08.6 - Předložený těsn...'!J32</f>
        <v>0</v>
      </c>
      <c r="AH127" s="307"/>
      <c r="AI127" s="307"/>
      <c r="AJ127" s="307"/>
      <c r="AK127" s="307"/>
      <c r="AL127" s="307"/>
      <c r="AM127" s="307"/>
      <c r="AN127" s="306">
        <f t="shared" si="0"/>
        <v>0</v>
      </c>
      <c r="AO127" s="307"/>
      <c r="AP127" s="307"/>
      <c r="AQ127" s="106" t="s">
        <v>94</v>
      </c>
      <c r="AR127" s="62"/>
      <c r="AS127" s="112">
        <v>0</v>
      </c>
      <c r="AT127" s="113">
        <f t="shared" si="1"/>
        <v>0</v>
      </c>
      <c r="AU127" s="114">
        <f>'SO 08.6 - Předložený těsn...'!P125</f>
        <v>0</v>
      </c>
      <c r="AV127" s="113">
        <f>'SO 08.6 - Předložený těsn...'!J35</f>
        <v>0</v>
      </c>
      <c r="AW127" s="113">
        <f>'SO 08.6 - Předložený těsn...'!J36</f>
        <v>0</v>
      </c>
      <c r="AX127" s="113">
        <f>'SO 08.6 - Předložený těsn...'!J37</f>
        <v>0</v>
      </c>
      <c r="AY127" s="113">
        <f>'SO 08.6 - Předložený těsn...'!J38</f>
        <v>0</v>
      </c>
      <c r="AZ127" s="113">
        <f>'SO 08.6 - Předložený těsn...'!F35</f>
        <v>0</v>
      </c>
      <c r="BA127" s="113">
        <f>'SO 08.6 - Předložený těsn...'!F36</f>
        <v>0</v>
      </c>
      <c r="BB127" s="113">
        <f>'SO 08.6 - Předložený těsn...'!F37</f>
        <v>0</v>
      </c>
      <c r="BC127" s="113">
        <f>'SO 08.6 - Předložený těsn...'!F38</f>
        <v>0</v>
      </c>
      <c r="BD127" s="115">
        <f>'SO 08.6 - Předložený těsn...'!F39</f>
        <v>0</v>
      </c>
      <c r="BT127" s="111" t="s">
        <v>19</v>
      </c>
      <c r="BV127" s="111" t="s">
        <v>82</v>
      </c>
      <c r="BW127" s="111" t="s">
        <v>186</v>
      </c>
      <c r="BX127" s="111" t="s">
        <v>172</v>
      </c>
      <c r="CL127" s="111" t="s">
        <v>1</v>
      </c>
    </row>
    <row r="128" spans="1:91" s="2" customFormat="1" ht="30" customHeight="1">
      <c r="A128" s="36"/>
      <c r="B128" s="37"/>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41"/>
      <c r="AS128" s="36"/>
      <c r="AT128" s="36"/>
      <c r="AU128" s="36"/>
      <c r="AV128" s="36"/>
      <c r="AW128" s="36"/>
      <c r="AX128" s="36"/>
      <c r="AY128" s="36"/>
      <c r="AZ128" s="36"/>
      <c r="BA128" s="36"/>
      <c r="BB128" s="36"/>
      <c r="BC128" s="36"/>
      <c r="BD128" s="36"/>
      <c r="BE128" s="36"/>
    </row>
    <row r="129" spans="1:57" s="2" customFormat="1" ht="6.95" customHeight="1">
      <c r="A129" s="36"/>
      <c r="B129" s="56"/>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41"/>
      <c r="AS129" s="36"/>
      <c r="AT129" s="36"/>
      <c r="AU129" s="36"/>
      <c r="AV129" s="36"/>
      <c r="AW129" s="36"/>
      <c r="AX129" s="36"/>
      <c r="AY129" s="36"/>
      <c r="AZ129" s="36"/>
      <c r="BA129" s="36"/>
      <c r="BB129" s="36"/>
      <c r="BC129" s="36"/>
      <c r="BD129" s="36"/>
      <c r="BE129" s="36"/>
    </row>
  </sheetData>
  <mergeCells count="170">
    <mergeCell ref="E124:I124"/>
    <mergeCell ref="K124:AF124"/>
    <mergeCell ref="E125:I125"/>
    <mergeCell ref="K125:AF125"/>
    <mergeCell ref="E126:I126"/>
    <mergeCell ref="K126:AF126"/>
    <mergeCell ref="E127:I127"/>
    <mergeCell ref="K127:AF127"/>
    <mergeCell ref="E119:I119"/>
    <mergeCell ref="K119:AF119"/>
    <mergeCell ref="D120:H120"/>
    <mergeCell ref="J120:AF120"/>
    <mergeCell ref="E121:I121"/>
    <mergeCell ref="K121:AF121"/>
    <mergeCell ref="D122:H122"/>
    <mergeCell ref="J122:AF122"/>
    <mergeCell ref="E123:I123"/>
    <mergeCell ref="K123:AF123"/>
    <mergeCell ref="J114:AF114"/>
    <mergeCell ref="D114:H114"/>
    <mergeCell ref="E115:I115"/>
    <mergeCell ref="K115:AF115"/>
    <mergeCell ref="K116:AF116"/>
    <mergeCell ref="E116:I116"/>
    <mergeCell ref="L117:AF117"/>
    <mergeCell ref="F117:J117"/>
    <mergeCell ref="F118:J118"/>
    <mergeCell ref="L118:AF118"/>
    <mergeCell ref="E109:I109"/>
    <mergeCell ref="K109:AF109"/>
    <mergeCell ref="J110:AF110"/>
    <mergeCell ref="D110:H110"/>
    <mergeCell ref="K111:AF111"/>
    <mergeCell ref="E111:I111"/>
    <mergeCell ref="E112:I112"/>
    <mergeCell ref="K112:AF112"/>
    <mergeCell ref="D113:H113"/>
    <mergeCell ref="J113:AF113"/>
    <mergeCell ref="E104:I104"/>
    <mergeCell ref="K104:AF104"/>
    <mergeCell ref="E105:I105"/>
    <mergeCell ref="K105:AF105"/>
    <mergeCell ref="E106:I106"/>
    <mergeCell ref="K106:AF106"/>
    <mergeCell ref="E107:I107"/>
    <mergeCell ref="K107:AF107"/>
    <mergeCell ref="J108:AF108"/>
    <mergeCell ref="D108:H108"/>
    <mergeCell ref="E99:I99"/>
    <mergeCell ref="K100:AF100"/>
    <mergeCell ref="E100:I100"/>
    <mergeCell ref="E101:I101"/>
    <mergeCell ref="K101:AF101"/>
    <mergeCell ref="J102:AF102"/>
    <mergeCell ref="D102:H102"/>
    <mergeCell ref="K103:AF103"/>
    <mergeCell ref="E103:I103"/>
    <mergeCell ref="C92:G92"/>
    <mergeCell ref="I92:AF92"/>
    <mergeCell ref="J95:AF95"/>
    <mergeCell ref="D95:H95"/>
    <mergeCell ref="D96:H96"/>
    <mergeCell ref="J96:AF96"/>
    <mergeCell ref="K97:AF97"/>
    <mergeCell ref="E97:I97"/>
    <mergeCell ref="K98:AF98"/>
    <mergeCell ref="E98:I98"/>
    <mergeCell ref="AN124:AP124"/>
    <mergeCell ref="AG124:AM124"/>
    <mergeCell ref="AG125:AM125"/>
    <mergeCell ref="AN125:AP125"/>
    <mergeCell ref="AN126:AP126"/>
    <mergeCell ref="AG126:AM126"/>
    <mergeCell ref="AN127:AP127"/>
    <mergeCell ref="AG127:AM127"/>
    <mergeCell ref="L85:AO85"/>
    <mergeCell ref="K99:AF99"/>
    <mergeCell ref="AM87:AN87"/>
    <mergeCell ref="AM89:AP89"/>
    <mergeCell ref="AM90:AP90"/>
    <mergeCell ref="AG92:AM92"/>
    <mergeCell ref="AN92:AP92"/>
    <mergeCell ref="AG95:AM95"/>
    <mergeCell ref="AN95:AP95"/>
    <mergeCell ref="AG96:AM96"/>
    <mergeCell ref="AN96:AP96"/>
    <mergeCell ref="AG97:AM97"/>
    <mergeCell ref="AN97:AP97"/>
    <mergeCell ref="AN98:AP98"/>
    <mergeCell ref="AG98:AM98"/>
    <mergeCell ref="AG99:AM99"/>
    <mergeCell ref="AN119:AP119"/>
    <mergeCell ref="AG119:AM119"/>
    <mergeCell ref="AN120:AP120"/>
    <mergeCell ref="AG120:AM120"/>
    <mergeCell ref="AN121:AP121"/>
    <mergeCell ref="AG121:AM121"/>
    <mergeCell ref="AN122:AP122"/>
    <mergeCell ref="AG122:AM122"/>
    <mergeCell ref="AN123:AP123"/>
    <mergeCell ref="AG123:AM123"/>
    <mergeCell ref="AG114:AM114"/>
    <mergeCell ref="AN114:AP114"/>
    <mergeCell ref="AG115:AM115"/>
    <mergeCell ref="AN115:AP115"/>
    <mergeCell ref="AN116:AP116"/>
    <mergeCell ref="AG116:AM116"/>
    <mergeCell ref="AG117:AM117"/>
    <mergeCell ref="AN117:AP117"/>
    <mergeCell ref="AG118:AM118"/>
    <mergeCell ref="AN118:AP118"/>
    <mergeCell ref="AN109:AP109"/>
    <mergeCell ref="AG109:AM109"/>
    <mergeCell ref="AG110:AM110"/>
    <mergeCell ref="AN110:AP110"/>
    <mergeCell ref="AG111:AM111"/>
    <mergeCell ref="AN111:AP111"/>
    <mergeCell ref="AG112:AM112"/>
    <mergeCell ref="AN112:AP112"/>
    <mergeCell ref="AG113:AM113"/>
    <mergeCell ref="AN113:AP113"/>
    <mergeCell ref="AG104:AM104"/>
    <mergeCell ref="AN104:AP104"/>
    <mergeCell ref="AN105:AP105"/>
    <mergeCell ref="AG105:AM105"/>
    <mergeCell ref="AN106:AP106"/>
    <mergeCell ref="AG106:AM106"/>
    <mergeCell ref="AG107:AM107"/>
    <mergeCell ref="AN107:AP107"/>
    <mergeCell ref="AN108:AP108"/>
    <mergeCell ref="AG108:AM108"/>
    <mergeCell ref="AK35:AO35"/>
    <mergeCell ref="X35:AB35"/>
    <mergeCell ref="AR2:BE2"/>
    <mergeCell ref="AN101:AP101"/>
    <mergeCell ref="AG101:AM101"/>
    <mergeCell ref="AN102:AP102"/>
    <mergeCell ref="AG102:AM102"/>
    <mergeCell ref="AN103:AP103"/>
    <mergeCell ref="AG103:AM103"/>
    <mergeCell ref="AS89:AT91"/>
    <mergeCell ref="AN99:AP99"/>
    <mergeCell ref="AG100:AM100"/>
    <mergeCell ref="AN100:AP100"/>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s>
  <pageMargins left="0.39374999999999999" right="0.39374999999999999" top="0.39374999999999999" bottom="0.39374999999999999" header="0" footer="0"/>
  <pageSetup orientation="portrait" blackAndWhite="1"/>
</worksheet>
</file>

<file path=xl/worksheets/sheet2.xml><?xml version="1.0" encoding="utf-8"?>
<worksheet xmlns="http://schemas.openxmlformats.org/spreadsheetml/2006/main" xmlns:r="http://schemas.openxmlformats.org/officeDocument/2006/relationships">
  <sheetPr>
    <pageSetUpPr fitToPage="1"/>
  </sheetPr>
  <dimension ref="A2:BM2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88</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2" customFormat="1" ht="12" customHeight="1">
      <c r="A8" s="36"/>
      <c r="B8" s="41"/>
      <c r="C8" s="36"/>
      <c r="D8" s="120" t="s">
        <v>188</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34" t="s">
        <v>189</v>
      </c>
      <c r="F9" s="335"/>
      <c r="G9" s="335"/>
      <c r="H9" s="33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0" t="s">
        <v>17</v>
      </c>
      <c r="E11" s="36"/>
      <c r="F11" s="111" t="s">
        <v>1</v>
      </c>
      <c r="G11" s="36"/>
      <c r="H11" s="36"/>
      <c r="I11" s="120" t="s">
        <v>18</v>
      </c>
      <c r="J11" s="111"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0" t="s">
        <v>20</v>
      </c>
      <c r="E12" s="36"/>
      <c r="F12" s="111" t="s">
        <v>21</v>
      </c>
      <c r="G12" s="36"/>
      <c r="H12" s="36"/>
      <c r="I12" s="120" t="s">
        <v>22</v>
      </c>
      <c r="J12" s="121" t="str">
        <f>'Rekapitulace stavby'!AN8</f>
        <v>30. 11. 2020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0" t="s">
        <v>28</v>
      </c>
      <c r="E14" s="36"/>
      <c r="F14" s="36"/>
      <c r="G14" s="36"/>
      <c r="H14" s="36"/>
      <c r="I14" s="120" t="s">
        <v>29</v>
      </c>
      <c r="J14" s="111"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1" t="s">
        <v>30</v>
      </c>
      <c r="F15" s="36"/>
      <c r="G15" s="36"/>
      <c r="H15" s="36"/>
      <c r="I15" s="120" t="s">
        <v>31</v>
      </c>
      <c r="J15" s="111"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0" t="s">
        <v>32</v>
      </c>
      <c r="E17" s="36"/>
      <c r="F17" s="36"/>
      <c r="G17" s="36"/>
      <c r="H17" s="36"/>
      <c r="I17" s="120" t="s">
        <v>29</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36" t="str">
        <f>'Rekapitulace stavby'!E14</f>
        <v>Vyplň údaj</v>
      </c>
      <c r="F18" s="337"/>
      <c r="G18" s="337"/>
      <c r="H18" s="337"/>
      <c r="I18" s="120" t="s">
        <v>31</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0" t="s">
        <v>34</v>
      </c>
      <c r="E20" s="36"/>
      <c r="F20" s="36"/>
      <c r="G20" s="36"/>
      <c r="H20" s="36"/>
      <c r="I20" s="120" t="s">
        <v>29</v>
      </c>
      <c r="J20" s="111"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1" t="s">
        <v>35</v>
      </c>
      <c r="F21" s="36"/>
      <c r="G21" s="36"/>
      <c r="H21" s="36"/>
      <c r="I21" s="120" t="s">
        <v>31</v>
      </c>
      <c r="J21" s="111"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0" t="s">
        <v>37</v>
      </c>
      <c r="E23" s="36"/>
      <c r="F23" s="36"/>
      <c r="G23" s="36"/>
      <c r="H23" s="36"/>
      <c r="I23" s="120" t="s">
        <v>29</v>
      </c>
      <c r="J23" s="111"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1" t="str">
        <f>IF('Rekapitulace stavby'!E20="","",'Rekapitulace stavby'!E20)</f>
        <v xml:space="preserve"> </v>
      </c>
      <c r="F24" s="36"/>
      <c r="G24" s="36"/>
      <c r="H24" s="36"/>
      <c r="I24" s="120" t="s">
        <v>31</v>
      </c>
      <c r="J24" s="111"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0" t="s">
        <v>39</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2"/>
      <c r="B27" s="123"/>
      <c r="C27" s="122"/>
      <c r="D27" s="122"/>
      <c r="E27" s="338" t="s">
        <v>1</v>
      </c>
      <c r="F27" s="338"/>
      <c r="G27" s="338"/>
      <c r="H27" s="338"/>
      <c r="I27" s="122"/>
      <c r="J27" s="122"/>
      <c r="K27" s="122"/>
      <c r="L27" s="124"/>
      <c r="S27" s="122"/>
      <c r="T27" s="122"/>
      <c r="U27" s="122"/>
      <c r="V27" s="122"/>
      <c r="W27" s="122"/>
      <c r="X27" s="122"/>
      <c r="Y27" s="122"/>
      <c r="Z27" s="122"/>
      <c r="AA27" s="122"/>
      <c r="AB27" s="122"/>
      <c r="AC27" s="122"/>
      <c r="AD27" s="122"/>
      <c r="AE27" s="122"/>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5"/>
      <c r="J29" s="125"/>
      <c r="K29" s="125"/>
      <c r="L29" s="53"/>
      <c r="S29" s="36"/>
      <c r="T29" s="36"/>
      <c r="U29" s="36"/>
      <c r="V29" s="36"/>
      <c r="W29" s="36"/>
      <c r="X29" s="36"/>
      <c r="Y29" s="36"/>
      <c r="Z29" s="36"/>
      <c r="AA29" s="36"/>
      <c r="AB29" s="36"/>
      <c r="AC29" s="36"/>
      <c r="AD29" s="36"/>
      <c r="AE29" s="36"/>
    </row>
    <row r="30" spans="1:31" s="2" customFormat="1" ht="25.35" customHeight="1">
      <c r="A30" s="36"/>
      <c r="B30" s="41"/>
      <c r="C30" s="36"/>
      <c r="D30" s="126" t="s">
        <v>40</v>
      </c>
      <c r="E30" s="36"/>
      <c r="F30" s="36"/>
      <c r="G30" s="36"/>
      <c r="H30" s="36"/>
      <c r="I30" s="36"/>
      <c r="J30" s="127">
        <f>ROUND(J125,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8" t="s">
        <v>42</v>
      </c>
      <c r="G32" s="36"/>
      <c r="H32" s="36"/>
      <c r="I32" s="128" t="s">
        <v>41</v>
      </c>
      <c r="J32" s="128" t="s">
        <v>43</v>
      </c>
      <c r="K32" s="36"/>
      <c r="L32" s="53"/>
      <c r="S32" s="36"/>
      <c r="T32" s="36"/>
      <c r="U32" s="36"/>
      <c r="V32" s="36"/>
      <c r="W32" s="36"/>
      <c r="X32" s="36"/>
      <c r="Y32" s="36"/>
      <c r="Z32" s="36"/>
      <c r="AA32" s="36"/>
      <c r="AB32" s="36"/>
      <c r="AC32" s="36"/>
      <c r="AD32" s="36"/>
      <c r="AE32" s="36"/>
    </row>
    <row r="33" spans="1:31" s="2" customFormat="1" ht="14.45" customHeight="1">
      <c r="A33" s="36"/>
      <c r="B33" s="41"/>
      <c r="C33" s="36"/>
      <c r="D33" s="129" t="s">
        <v>44</v>
      </c>
      <c r="E33" s="120" t="s">
        <v>45</v>
      </c>
      <c r="F33" s="130">
        <f>ROUND((SUM(BE125:BE271)),  2)</f>
        <v>0</v>
      </c>
      <c r="G33" s="36"/>
      <c r="H33" s="36"/>
      <c r="I33" s="131">
        <v>0.2</v>
      </c>
      <c r="J33" s="130">
        <f>ROUND(((SUM(BE125:BE271))*I33),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0" t="s">
        <v>46</v>
      </c>
      <c r="F34" s="130">
        <f>ROUND((SUM(BF125:BF271)),  2)</f>
        <v>0</v>
      </c>
      <c r="G34" s="36"/>
      <c r="H34" s="36"/>
      <c r="I34" s="131">
        <v>0.2</v>
      </c>
      <c r="J34" s="130">
        <f>ROUND(((SUM(BF125:BF271))*I34),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0" t="s">
        <v>47</v>
      </c>
      <c r="F35" s="130">
        <f>ROUND((SUM(BG125:BG271)),  2)</f>
        <v>0</v>
      </c>
      <c r="G35" s="36"/>
      <c r="H35" s="36"/>
      <c r="I35" s="131">
        <v>0.2</v>
      </c>
      <c r="J35" s="130">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0" t="s">
        <v>48</v>
      </c>
      <c r="F36" s="130">
        <f>ROUND((SUM(BH125:BH271)),  2)</f>
        <v>0</v>
      </c>
      <c r="G36" s="36"/>
      <c r="H36" s="36"/>
      <c r="I36" s="131">
        <v>0.2</v>
      </c>
      <c r="J36" s="130">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49</v>
      </c>
      <c r="F37" s="130">
        <f>ROUND((SUM(BI125:BI271)),  2)</f>
        <v>0</v>
      </c>
      <c r="G37" s="36"/>
      <c r="H37" s="36"/>
      <c r="I37" s="131">
        <v>0</v>
      </c>
      <c r="J37" s="130">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2"/>
      <c r="D39" s="133" t="s">
        <v>50</v>
      </c>
      <c r="E39" s="134"/>
      <c r="F39" s="134"/>
      <c r="G39" s="135" t="s">
        <v>51</v>
      </c>
      <c r="H39" s="136" t="s">
        <v>52</v>
      </c>
      <c r="I39" s="134"/>
      <c r="J39" s="137">
        <f>SUM(J30:J37)</f>
        <v>0</v>
      </c>
      <c r="K39" s="138"/>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47"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47"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188</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2" t="str">
        <f>E9</f>
        <v>SSO 00 - VEDLEJŠÍ ROZPOČTOVÉ NÁKLADY</v>
      </c>
      <c r="F87" s="341"/>
      <c r="G87" s="341"/>
      <c r="H87" s="34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20</v>
      </c>
      <c r="D89" s="38"/>
      <c r="E89" s="38"/>
      <c r="F89" s="28" t="str">
        <f>F12</f>
        <v>Bohumín</v>
      </c>
      <c r="G89" s="38"/>
      <c r="H89" s="38"/>
      <c r="I89" s="30" t="s">
        <v>22</v>
      </c>
      <c r="J89" s="68" t="str">
        <f>IF(J12="","",J12)</f>
        <v>30. 11. 2020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28</v>
      </c>
      <c r="D91" s="38"/>
      <c r="E91" s="38"/>
      <c r="F91" s="28" t="str">
        <f>E15</f>
        <v>Povodí Odry, s.p.</v>
      </c>
      <c r="G91" s="38"/>
      <c r="H91" s="38"/>
      <c r="I91" s="30" t="s">
        <v>34</v>
      </c>
      <c r="J91" s="34" t="str">
        <f>E21</f>
        <v>Dopravoprojekt Brno a.s.</v>
      </c>
      <c r="K91" s="38"/>
      <c r="L91" s="53"/>
      <c r="S91" s="36"/>
      <c r="T91" s="36"/>
      <c r="U91" s="36"/>
      <c r="V91" s="36"/>
      <c r="W91" s="36"/>
      <c r="X91" s="36"/>
      <c r="Y91" s="36"/>
      <c r="Z91" s="36"/>
      <c r="AA91" s="36"/>
      <c r="AB91" s="36"/>
      <c r="AC91" s="36"/>
      <c r="AD91" s="36"/>
      <c r="AE91" s="36"/>
    </row>
    <row r="92" spans="1:47" s="2" customFormat="1" ht="15.2" customHeight="1">
      <c r="A92" s="36"/>
      <c r="B92" s="37"/>
      <c r="C92" s="30" t="s">
        <v>32</v>
      </c>
      <c r="D92" s="38"/>
      <c r="E92" s="38"/>
      <c r="F92" s="28" t="str">
        <f>IF(E18="","",E18)</f>
        <v>Vyplň údaj</v>
      </c>
      <c r="G92" s="38"/>
      <c r="H92" s="38"/>
      <c r="I92" s="30" t="s">
        <v>37</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0" t="s">
        <v>191</v>
      </c>
      <c r="D94" s="151"/>
      <c r="E94" s="151"/>
      <c r="F94" s="151"/>
      <c r="G94" s="151"/>
      <c r="H94" s="151"/>
      <c r="I94" s="151"/>
      <c r="J94" s="152" t="s">
        <v>192</v>
      </c>
      <c r="K94" s="151"/>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3" t="s">
        <v>193</v>
      </c>
      <c r="D96" s="38"/>
      <c r="E96" s="38"/>
      <c r="F96" s="38"/>
      <c r="G96" s="38"/>
      <c r="H96" s="38"/>
      <c r="I96" s="38"/>
      <c r="J96" s="86">
        <f>J125</f>
        <v>0</v>
      </c>
      <c r="K96" s="38"/>
      <c r="L96" s="53"/>
      <c r="S96" s="36"/>
      <c r="T96" s="36"/>
      <c r="U96" s="36"/>
      <c r="V96" s="36"/>
      <c r="W96" s="36"/>
      <c r="X96" s="36"/>
      <c r="Y96" s="36"/>
      <c r="Z96" s="36"/>
      <c r="AA96" s="36"/>
      <c r="AB96" s="36"/>
      <c r="AC96" s="36"/>
      <c r="AD96" s="36"/>
      <c r="AE96" s="36"/>
      <c r="AU96" s="18" t="s">
        <v>194</v>
      </c>
    </row>
    <row r="97" spans="1:31" s="9" customFormat="1" ht="24.95" customHeight="1">
      <c r="B97" s="154"/>
      <c r="C97" s="155"/>
      <c r="D97" s="156" t="s">
        <v>195</v>
      </c>
      <c r="E97" s="157"/>
      <c r="F97" s="157"/>
      <c r="G97" s="157"/>
      <c r="H97" s="157"/>
      <c r="I97" s="157"/>
      <c r="J97" s="158">
        <f>J126</f>
        <v>0</v>
      </c>
      <c r="K97" s="155"/>
      <c r="L97" s="159"/>
    </row>
    <row r="98" spans="1:31" s="10" customFormat="1" ht="19.899999999999999" customHeight="1">
      <c r="B98" s="160"/>
      <c r="C98" s="105"/>
      <c r="D98" s="161" t="s">
        <v>196</v>
      </c>
      <c r="E98" s="162"/>
      <c r="F98" s="162"/>
      <c r="G98" s="162"/>
      <c r="H98" s="162"/>
      <c r="I98" s="162"/>
      <c r="J98" s="163">
        <f>J127</f>
        <v>0</v>
      </c>
      <c r="K98" s="105"/>
      <c r="L98" s="164"/>
    </row>
    <row r="99" spans="1:31" s="10" customFormat="1" ht="19.899999999999999" customHeight="1">
      <c r="B99" s="160"/>
      <c r="C99" s="105"/>
      <c r="D99" s="161" t="s">
        <v>197</v>
      </c>
      <c r="E99" s="162"/>
      <c r="F99" s="162"/>
      <c r="G99" s="162"/>
      <c r="H99" s="162"/>
      <c r="I99" s="162"/>
      <c r="J99" s="163">
        <f>J163</f>
        <v>0</v>
      </c>
      <c r="K99" s="105"/>
      <c r="L99" s="164"/>
    </row>
    <row r="100" spans="1:31" s="10" customFormat="1" ht="19.899999999999999" customHeight="1">
      <c r="B100" s="160"/>
      <c r="C100" s="105"/>
      <c r="D100" s="161" t="s">
        <v>198</v>
      </c>
      <c r="E100" s="162"/>
      <c r="F100" s="162"/>
      <c r="G100" s="162"/>
      <c r="H100" s="162"/>
      <c r="I100" s="162"/>
      <c r="J100" s="163">
        <f>J167</f>
        <v>0</v>
      </c>
      <c r="K100" s="105"/>
      <c r="L100" s="164"/>
    </row>
    <row r="101" spans="1:31" s="10" customFormat="1" ht="19.899999999999999" customHeight="1">
      <c r="B101" s="160"/>
      <c r="C101" s="105"/>
      <c r="D101" s="161" t="s">
        <v>199</v>
      </c>
      <c r="E101" s="162"/>
      <c r="F101" s="162"/>
      <c r="G101" s="162"/>
      <c r="H101" s="162"/>
      <c r="I101" s="162"/>
      <c r="J101" s="163">
        <f>J196</f>
        <v>0</v>
      </c>
      <c r="K101" s="105"/>
      <c r="L101" s="164"/>
    </row>
    <row r="102" spans="1:31" s="10" customFormat="1" ht="19.899999999999999" customHeight="1">
      <c r="B102" s="160"/>
      <c r="C102" s="105"/>
      <c r="D102" s="161" t="s">
        <v>200</v>
      </c>
      <c r="E102" s="162"/>
      <c r="F102" s="162"/>
      <c r="G102" s="162"/>
      <c r="H102" s="162"/>
      <c r="I102" s="162"/>
      <c r="J102" s="163">
        <f>J241</f>
        <v>0</v>
      </c>
      <c r="K102" s="105"/>
      <c r="L102" s="164"/>
    </row>
    <row r="103" spans="1:31" s="10" customFormat="1" ht="19.899999999999999" customHeight="1">
      <c r="B103" s="160"/>
      <c r="C103" s="105"/>
      <c r="D103" s="161" t="s">
        <v>201</v>
      </c>
      <c r="E103" s="162"/>
      <c r="F103" s="162"/>
      <c r="G103" s="162"/>
      <c r="H103" s="162"/>
      <c r="I103" s="162"/>
      <c r="J103" s="163">
        <f>J245</f>
        <v>0</v>
      </c>
      <c r="K103" s="105"/>
      <c r="L103" s="164"/>
    </row>
    <row r="104" spans="1:31" s="10" customFormat="1" ht="19.899999999999999" customHeight="1">
      <c r="B104" s="160"/>
      <c r="C104" s="105"/>
      <c r="D104" s="161" t="s">
        <v>202</v>
      </c>
      <c r="E104" s="162"/>
      <c r="F104" s="162"/>
      <c r="G104" s="162"/>
      <c r="H104" s="162"/>
      <c r="I104" s="162"/>
      <c r="J104" s="163">
        <f>J252</f>
        <v>0</v>
      </c>
      <c r="K104" s="105"/>
      <c r="L104" s="164"/>
    </row>
    <row r="105" spans="1:31" s="10" customFormat="1" ht="19.899999999999999" customHeight="1">
      <c r="B105" s="160"/>
      <c r="C105" s="105"/>
      <c r="D105" s="161" t="s">
        <v>203</v>
      </c>
      <c r="E105" s="162"/>
      <c r="F105" s="162"/>
      <c r="G105" s="162"/>
      <c r="H105" s="162"/>
      <c r="I105" s="162"/>
      <c r="J105" s="163">
        <f>J264</f>
        <v>0</v>
      </c>
      <c r="K105" s="105"/>
      <c r="L105" s="164"/>
    </row>
    <row r="106" spans="1:31"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31"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31" s="2" customFormat="1" ht="24.95" customHeight="1">
      <c r="A112" s="36"/>
      <c r="B112" s="37"/>
      <c r="C112" s="24" t="s">
        <v>204</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12" customHeight="1">
      <c r="A114" s="36"/>
      <c r="B114" s="37"/>
      <c r="C114" s="30" t="s">
        <v>15</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26.25" customHeight="1">
      <c r="A115" s="36"/>
      <c r="B115" s="37"/>
      <c r="C115" s="38"/>
      <c r="D115" s="38"/>
      <c r="E115" s="339" t="str">
        <f>E7</f>
        <v>Ochranná hráz na Odře a Orlovské Stružce, Bohumín-Pudlov, stavba č. 5047_2021_soutez</v>
      </c>
      <c r="F115" s="340"/>
      <c r="G115" s="340"/>
      <c r="H115" s="340"/>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188</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2" t="str">
        <f>E9</f>
        <v>SSO 00 - VEDLEJŠÍ ROZPOČTOVÉ NÁKLADY</v>
      </c>
      <c r="F117" s="341"/>
      <c r="G117" s="341"/>
      <c r="H117" s="34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20</v>
      </c>
      <c r="D119" s="38"/>
      <c r="E119" s="38"/>
      <c r="F119" s="28" t="str">
        <f>F12</f>
        <v>Bohumín</v>
      </c>
      <c r="G119" s="38"/>
      <c r="H119" s="38"/>
      <c r="I119" s="30" t="s">
        <v>22</v>
      </c>
      <c r="J119" s="68" t="str">
        <f>IF(J12="","",J12)</f>
        <v>30. 11. 2020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28</v>
      </c>
      <c r="D121" s="38"/>
      <c r="E121" s="38"/>
      <c r="F121" s="28" t="str">
        <f>E15</f>
        <v>Povodí Odry, s.p.</v>
      </c>
      <c r="G121" s="38"/>
      <c r="H121" s="38"/>
      <c r="I121" s="30" t="s">
        <v>34</v>
      </c>
      <c r="J121" s="34" t="str">
        <f>E21</f>
        <v>Dopravoprojekt Brno a.s.</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32</v>
      </c>
      <c r="D122" s="38"/>
      <c r="E122" s="38"/>
      <c r="F122" s="28" t="str">
        <f>IF(E18="","",E18)</f>
        <v>Vyplň údaj</v>
      </c>
      <c r="G122" s="38"/>
      <c r="H122" s="38"/>
      <c r="I122" s="30" t="s">
        <v>37</v>
      </c>
      <c r="J122" s="34" t="str">
        <f>E24</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5"/>
      <c r="B124" s="166"/>
      <c r="C124" s="167" t="s">
        <v>205</v>
      </c>
      <c r="D124" s="168" t="s">
        <v>65</v>
      </c>
      <c r="E124" s="168" t="s">
        <v>61</v>
      </c>
      <c r="F124" s="168" t="s">
        <v>62</v>
      </c>
      <c r="G124" s="168" t="s">
        <v>206</v>
      </c>
      <c r="H124" s="168" t="s">
        <v>207</v>
      </c>
      <c r="I124" s="168" t="s">
        <v>208</v>
      </c>
      <c r="J124" s="168" t="s">
        <v>192</v>
      </c>
      <c r="K124" s="169" t="s">
        <v>209</v>
      </c>
      <c r="L124" s="170"/>
      <c r="M124" s="77" t="s">
        <v>1</v>
      </c>
      <c r="N124" s="78" t="s">
        <v>44</v>
      </c>
      <c r="O124" s="78" t="s">
        <v>210</v>
      </c>
      <c r="P124" s="78" t="s">
        <v>211</v>
      </c>
      <c r="Q124" s="78" t="s">
        <v>212</v>
      </c>
      <c r="R124" s="78" t="s">
        <v>213</v>
      </c>
      <c r="S124" s="78" t="s">
        <v>214</v>
      </c>
      <c r="T124" s="79" t="s">
        <v>215</v>
      </c>
      <c r="U124" s="165"/>
      <c r="V124" s="165"/>
      <c r="W124" s="165"/>
      <c r="X124" s="165"/>
      <c r="Y124" s="165"/>
      <c r="Z124" s="165"/>
      <c r="AA124" s="165"/>
      <c r="AB124" s="165"/>
      <c r="AC124" s="165"/>
      <c r="AD124" s="165"/>
      <c r="AE124" s="165"/>
    </row>
    <row r="125" spans="1:65" s="2" customFormat="1" ht="22.9" customHeight="1">
      <c r="A125" s="36"/>
      <c r="B125" s="37"/>
      <c r="C125" s="84" t="s">
        <v>216</v>
      </c>
      <c r="D125" s="38"/>
      <c r="E125" s="38"/>
      <c r="F125" s="38"/>
      <c r="G125" s="38"/>
      <c r="H125" s="38"/>
      <c r="I125" s="38"/>
      <c r="J125" s="171">
        <f>BK125</f>
        <v>0</v>
      </c>
      <c r="K125" s="38"/>
      <c r="L125" s="41"/>
      <c r="M125" s="80"/>
      <c r="N125" s="172"/>
      <c r="O125" s="81"/>
      <c r="P125" s="173">
        <f>P126</f>
        <v>0</v>
      </c>
      <c r="Q125" s="81"/>
      <c r="R125" s="173">
        <f>R126</f>
        <v>0</v>
      </c>
      <c r="S125" s="81"/>
      <c r="T125" s="174">
        <f>T126</f>
        <v>0</v>
      </c>
      <c r="U125" s="36"/>
      <c r="V125" s="36"/>
      <c r="W125" s="36"/>
      <c r="X125" s="36"/>
      <c r="Y125" s="36"/>
      <c r="Z125" s="36"/>
      <c r="AA125" s="36"/>
      <c r="AB125" s="36"/>
      <c r="AC125" s="36"/>
      <c r="AD125" s="36"/>
      <c r="AE125" s="36"/>
      <c r="AT125" s="18" t="s">
        <v>79</v>
      </c>
      <c r="AU125" s="18" t="s">
        <v>194</v>
      </c>
      <c r="BK125" s="175">
        <f>BK126</f>
        <v>0</v>
      </c>
    </row>
    <row r="126" spans="1:65" s="12" customFormat="1" ht="25.9" customHeight="1">
      <c r="B126" s="176"/>
      <c r="C126" s="177"/>
      <c r="D126" s="178" t="s">
        <v>79</v>
      </c>
      <c r="E126" s="179" t="s">
        <v>217</v>
      </c>
      <c r="F126" s="179" t="s">
        <v>218</v>
      </c>
      <c r="G126" s="177"/>
      <c r="H126" s="177"/>
      <c r="I126" s="180"/>
      <c r="J126" s="181">
        <f>BK126</f>
        <v>0</v>
      </c>
      <c r="K126" s="177"/>
      <c r="L126" s="182"/>
      <c r="M126" s="183"/>
      <c r="N126" s="184"/>
      <c r="O126" s="184"/>
      <c r="P126" s="185">
        <f>P127+P163+P167+P196+P241+P245+P252+P264</f>
        <v>0</v>
      </c>
      <c r="Q126" s="184"/>
      <c r="R126" s="185">
        <f>R127+R163+R167+R196+R241+R245+R252+R264</f>
        <v>0</v>
      </c>
      <c r="S126" s="184"/>
      <c r="T126" s="186">
        <f>T127+T163+T167+T196+T241+T245+T252+T264</f>
        <v>0</v>
      </c>
      <c r="AR126" s="187" t="s">
        <v>219</v>
      </c>
      <c r="AT126" s="188" t="s">
        <v>79</v>
      </c>
      <c r="AU126" s="188" t="s">
        <v>80</v>
      </c>
      <c r="AY126" s="187" t="s">
        <v>220</v>
      </c>
      <c r="BK126" s="189">
        <f>BK127+BK163+BK167+BK196+BK241+BK245+BK252+BK264</f>
        <v>0</v>
      </c>
    </row>
    <row r="127" spans="1:65" s="12" customFormat="1" ht="22.9" customHeight="1">
      <c r="B127" s="176"/>
      <c r="C127" s="177"/>
      <c r="D127" s="178" t="s">
        <v>79</v>
      </c>
      <c r="E127" s="190" t="s">
        <v>221</v>
      </c>
      <c r="F127" s="190" t="s">
        <v>222</v>
      </c>
      <c r="G127" s="177"/>
      <c r="H127" s="177"/>
      <c r="I127" s="180"/>
      <c r="J127" s="191">
        <f>BK127</f>
        <v>0</v>
      </c>
      <c r="K127" s="177"/>
      <c r="L127" s="182"/>
      <c r="M127" s="183"/>
      <c r="N127" s="184"/>
      <c r="O127" s="184"/>
      <c r="P127" s="185">
        <f>SUM(P128:P162)</f>
        <v>0</v>
      </c>
      <c r="Q127" s="184"/>
      <c r="R127" s="185">
        <f>SUM(R128:R162)</f>
        <v>0</v>
      </c>
      <c r="S127" s="184"/>
      <c r="T127" s="186">
        <f>SUM(T128:T162)</f>
        <v>0</v>
      </c>
      <c r="AR127" s="187" t="s">
        <v>223</v>
      </c>
      <c r="AT127" s="188" t="s">
        <v>79</v>
      </c>
      <c r="AU127" s="188" t="s">
        <v>87</v>
      </c>
      <c r="AY127" s="187" t="s">
        <v>220</v>
      </c>
      <c r="BK127" s="189">
        <f>SUM(BK128:BK162)</f>
        <v>0</v>
      </c>
    </row>
    <row r="128" spans="1:65" s="2" customFormat="1" ht="16.5" customHeight="1">
      <c r="A128" s="36"/>
      <c r="B128" s="37"/>
      <c r="C128" s="192" t="s">
        <v>87</v>
      </c>
      <c r="D128" s="192" t="s">
        <v>224</v>
      </c>
      <c r="E128" s="193" t="s">
        <v>225</v>
      </c>
      <c r="F128" s="194" t="s">
        <v>226</v>
      </c>
      <c r="G128" s="195" t="s">
        <v>227</v>
      </c>
      <c r="H128" s="196">
        <v>1</v>
      </c>
      <c r="I128" s="197"/>
      <c r="J128" s="198">
        <f>ROUND(I128*H128,2)</f>
        <v>0</v>
      </c>
      <c r="K128" s="194" t="s">
        <v>228</v>
      </c>
      <c r="L128" s="41"/>
      <c r="M128" s="199" t="s">
        <v>1</v>
      </c>
      <c r="N128" s="200" t="s">
        <v>45</v>
      </c>
      <c r="O128" s="73"/>
      <c r="P128" s="201">
        <f>O128*H128</f>
        <v>0</v>
      </c>
      <c r="Q128" s="201">
        <v>0</v>
      </c>
      <c r="R128" s="201">
        <f>Q128*H128</f>
        <v>0</v>
      </c>
      <c r="S128" s="201">
        <v>0</v>
      </c>
      <c r="T128" s="202">
        <f>S128*H128</f>
        <v>0</v>
      </c>
      <c r="U128" s="36"/>
      <c r="V128" s="36"/>
      <c r="W128" s="36"/>
      <c r="X128" s="36"/>
      <c r="Y128" s="36"/>
      <c r="Z128" s="36"/>
      <c r="AA128" s="36"/>
      <c r="AB128" s="36"/>
      <c r="AC128" s="36"/>
      <c r="AD128" s="36"/>
      <c r="AE128" s="36"/>
      <c r="AR128" s="203" t="s">
        <v>229</v>
      </c>
      <c r="AT128" s="203" t="s">
        <v>224</v>
      </c>
      <c r="AU128" s="203" t="s">
        <v>19</v>
      </c>
      <c r="AY128" s="18" t="s">
        <v>220</v>
      </c>
      <c r="BE128" s="204">
        <f>IF(N128="základní",J128,0)</f>
        <v>0</v>
      </c>
      <c r="BF128" s="204">
        <f>IF(N128="snížená",J128,0)</f>
        <v>0</v>
      </c>
      <c r="BG128" s="204">
        <f>IF(N128="zákl. přenesená",J128,0)</f>
        <v>0</v>
      </c>
      <c r="BH128" s="204">
        <f>IF(N128="sníž. přenesená",J128,0)</f>
        <v>0</v>
      </c>
      <c r="BI128" s="204">
        <f>IF(N128="nulová",J128,0)</f>
        <v>0</v>
      </c>
      <c r="BJ128" s="18" t="s">
        <v>87</v>
      </c>
      <c r="BK128" s="204">
        <f>ROUND(I128*H128,2)</f>
        <v>0</v>
      </c>
      <c r="BL128" s="18" t="s">
        <v>229</v>
      </c>
      <c r="BM128" s="203" t="s">
        <v>230</v>
      </c>
    </row>
    <row r="129" spans="1:65" s="2" customFormat="1" ht="11.25">
      <c r="A129" s="36"/>
      <c r="B129" s="37"/>
      <c r="C129" s="38"/>
      <c r="D129" s="205" t="s">
        <v>231</v>
      </c>
      <c r="E129" s="38"/>
      <c r="F129" s="206" t="s">
        <v>232</v>
      </c>
      <c r="G129" s="38"/>
      <c r="H129" s="38"/>
      <c r="I129" s="207"/>
      <c r="J129" s="38"/>
      <c r="K129" s="38"/>
      <c r="L129" s="41"/>
      <c r="M129" s="208"/>
      <c r="N129" s="209"/>
      <c r="O129" s="73"/>
      <c r="P129" s="73"/>
      <c r="Q129" s="73"/>
      <c r="R129" s="73"/>
      <c r="S129" s="73"/>
      <c r="T129" s="74"/>
      <c r="U129" s="36"/>
      <c r="V129" s="36"/>
      <c r="W129" s="36"/>
      <c r="X129" s="36"/>
      <c r="Y129" s="36"/>
      <c r="Z129" s="36"/>
      <c r="AA129" s="36"/>
      <c r="AB129" s="36"/>
      <c r="AC129" s="36"/>
      <c r="AD129" s="36"/>
      <c r="AE129" s="36"/>
      <c r="AT129" s="18" t="s">
        <v>231</v>
      </c>
      <c r="AU129" s="18" t="s">
        <v>19</v>
      </c>
    </row>
    <row r="130" spans="1:65" s="2" customFormat="1" ht="58.5">
      <c r="A130" s="36"/>
      <c r="B130" s="37"/>
      <c r="C130" s="38"/>
      <c r="D130" s="210" t="s">
        <v>233</v>
      </c>
      <c r="E130" s="38"/>
      <c r="F130" s="211" t="s">
        <v>234</v>
      </c>
      <c r="G130" s="38"/>
      <c r="H130" s="38"/>
      <c r="I130" s="207"/>
      <c r="J130" s="38"/>
      <c r="K130" s="38"/>
      <c r="L130" s="41"/>
      <c r="M130" s="208"/>
      <c r="N130" s="209"/>
      <c r="O130" s="73"/>
      <c r="P130" s="73"/>
      <c r="Q130" s="73"/>
      <c r="R130" s="73"/>
      <c r="S130" s="73"/>
      <c r="T130" s="74"/>
      <c r="U130" s="36"/>
      <c r="V130" s="36"/>
      <c r="W130" s="36"/>
      <c r="X130" s="36"/>
      <c r="Y130" s="36"/>
      <c r="Z130" s="36"/>
      <c r="AA130" s="36"/>
      <c r="AB130" s="36"/>
      <c r="AC130" s="36"/>
      <c r="AD130" s="36"/>
      <c r="AE130" s="36"/>
      <c r="AT130" s="18" t="s">
        <v>233</v>
      </c>
      <c r="AU130" s="18" t="s">
        <v>19</v>
      </c>
    </row>
    <row r="131" spans="1:65" s="13" customFormat="1" ht="11.25">
      <c r="B131" s="212"/>
      <c r="C131" s="213"/>
      <c r="D131" s="210" t="s">
        <v>235</v>
      </c>
      <c r="E131" s="214" t="s">
        <v>1</v>
      </c>
      <c r="F131" s="215" t="s">
        <v>87</v>
      </c>
      <c r="G131" s="213"/>
      <c r="H131" s="216">
        <v>1</v>
      </c>
      <c r="I131" s="217"/>
      <c r="J131" s="213"/>
      <c r="K131" s="213"/>
      <c r="L131" s="218"/>
      <c r="M131" s="219"/>
      <c r="N131" s="220"/>
      <c r="O131" s="220"/>
      <c r="P131" s="220"/>
      <c r="Q131" s="220"/>
      <c r="R131" s="220"/>
      <c r="S131" s="220"/>
      <c r="T131" s="221"/>
      <c r="AT131" s="222" t="s">
        <v>235</v>
      </c>
      <c r="AU131" s="222" t="s">
        <v>19</v>
      </c>
      <c r="AV131" s="13" t="s">
        <v>19</v>
      </c>
      <c r="AW131" s="13" t="s">
        <v>36</v>
      </c>
      <c r="AX131" s="13" t="s">
        <v>87</v>
      </c>
      <c r="AY131" s="222" t="s">
        <v>220</v>
      </c>
    </row>
    <row r="132" spans="1:65" s="2" customFormat="1" ht="16.5" customHeight="1">
      <c r="A132" s="36"/>
      <c r="B132" s="37"/>
      <c r="C132" s="192" t="s">
        <v>19</v>
      </c>
      <c r="D132" s="192" t="s">
        <v>224</v>
      </c>
      <c r="E132" s="193" t="s">
        <v>236</v>
      </c>
      <c r="F132" s="194" t="s">
        <v>237</v>
      </c>
      <c r="G132" s="195" t="s">
        <v>227</v>
      </c>
      <c r="H132" s="196">
        <v>1</v>
      </c>
      <c r="I132" s="197"/>
      <c r="J132" s="198">
        <f>ROUND(I132*H132,2)</f>
        <v>0</v>
      </c>
      <c r="K132" s="194" t="s">
        <v>228</v>
      </c>
      <c r="L132" s="41"/>
      <c r="M132" s="199" t="s">
        <v>1</v>
      </c>
      <c r="N132" s="200" t="s">
        <v>45</v>
      </c>
      <c r="O132" s="73"/>
      <c r="P132" s="201">
        <f>O132*H132</f>
        <v>0</v>
      </c>
      <c r="Q132" s="201">
        <v>0</v>
      </c>
      <c r="R132" s="201">
        <f>Q132*H132</f>
        <v>0</v>
      </c>
      <c r="S132" s="201">
        <v>0</v>
      </c>
      <c r="T132" s="202">
        <f>S132*H132</f>
        <v>0</v>
      </c>
      <c r="U132" s="36"/>
      <c r="V132" s="36"/>
      <c r="W132" s="36"/>
      <c r="X132" s="36"/>
      <c r="Y132" s="36"/>
      <c r="Z132" s="36"/>
      <c r="AA132" s="36"/>
      <c r="AB132" s="36"/>
      <c r="AC132" s="36"/>
      <c r="AD132" s="36"/>
      <c r="AE132" s="36"/>
      <c r="AR132" s="203" t="s">
        <v>229</v>
      </c>
      <c r="AT132" s="203" t="s">
        <v>224</v>
      </c>
      <c r="AU132" s="203" t="s">
        <v>19</v>
      </c>
      <c r="AY132" s="18" t="s">
        <v>220</v>
      </c>
      <c r="BE132" s="204">
        <f>IF(N132="základní",J132,0)</f>
        <v>0</v>
      </c>
      <c r="BF132" s="204">
        <f>IF(N132="snížená",J132,0)</f>
        <v>0</v>
      </c>
      <c r="BG132" s="204">
        <f>IF(N132="zákl. přenesená",J132,0)</f>
        <v>0</v>
      </c>
      <c r="BH132" s="204">
        <f>IF(N132="sníž. přenesená",J132,0)</f>
        <v>0</v>
      </c>
      <c r="BI132" s="204">
        <f>IF(N132="nulová",J132,0)</f>
        <v>0</v>
      </c>
      <c r="BJ132" s="18" t="s">
        <v>87</v>
      </c>
      <c r="BK132" s="204">
        <f>ROUND(I132*H132,2)</f>
        <v>0</v>
      </c>
      <c r="BL132" s="18" t="s">
        <v>229</v>
      </c>
      <c r="BM132" s="203" t="s">
        <v>238</v>
      </c>
    </row>
    <row r="133" spans="1:65" s="2" customFormat="1" ht="11.25">
      <c r="A133" s="36"/>
      <c r="B133" s="37"/>
      <c r="C133" s="38"/>
      <c r="D133" s="205" t="s">
        <v>231</v>
      </c>
      <c r="E133" s="38"/>
      <c r="F133" s="206" t="s">
        <v>239</v>
      </c>
      <c r="G133" s="38"/>
      <c r="H133" s="38"/>
      <c r="I133" s="207"/>
      <c r="J133" s="38"/>
      <c r="K133" s="38"/>
      <c r="L133" s="41"/>
      <c r="M133" s="208"/>
      <c r="N133" s="209"/>
      <c r="O133" s="73"/>
      <c r="P133" s="73"/>
      <c r="Q133" s="73"/>
      <c r="R133" s="73"/>
      <c r="S133" s="73"/>
      <c r="T133" s="74"/>
      <c r="U133" s="36"/>
      <c r="V133" s="36"/>
      <c r="W133" s="36"/>
      <c r="X133" s="36"/>
      <c r="Y133" s="36"/>
      <c r="Z133" s="36"/>
      <c r="AA133" s="36"/>
      <c r="AB133" s="36"/>
      <c r="AC133" s="36"/>
      <c r="AD133" s="36"/>
      <c r="AE133" s="36"/>
      <c r="AT133" s="18" t="s">
        <v>231</v>
      </c>
      <c r="AU133" s="18" t="s">
        <v>19</v>
      </c>
    </row>
    <row r="134" spans="1:65" s="2" customFormat="1" ht="39">
      <c r="A134" s="36"/>
      <c r="B134" s="37"/>
      <c r="C134" s="38"/>
      <c r="D134" s="210" t="s">
        <v>233</v>
      </c>
      <c r="E134" s="38"/>
      <c r="F134" s="211" t="s">
        <v>240</v>
      </c>
      <c r="G134" s="38"/>
      <c r="H134" s="38"/>
      <c r="I134" s="207"/>
      <c r="J134" s="38"/>
      <c r="K134" s="38"/>
      <c r="L134" s="41"/>
      <c r="M134" s="208"/>
      <c r="N134" s="209"/>
      <c r="O134" s="73"/>
      <c r="P134" s="73"/>
      <c r="Q134" s="73"/>
      <c r="R134" s="73"/>
      <c r="S134" s="73"/>
      <c r="T134" s="74"/>
      <c r="U134" s="36"/>
      <c r="V134" s="36"/>
      <c r="W134" s="36"/>
      <c r="X134" s="36"/>
      <c r="Y134" s="36"/>
      <c r="Z134" s="36"/>
      <c r="AA134" s="36"/>
      <c r="AB134" s="36"/>
      <c r="AC134" s="36"/>
      <c r="AD134" s="36"/>
      <c r="AE134" s="36"/>
      <c r="AT134" s="18" t="s">
        <v>233</v>
      </c>
      <c r="AU134" s="18" t="s">
        <v>19</v>
      </c>
    </row>
    <row r="135" spans="1:65" s="13" customFormat="1" ht="11.25">
      <c r="B135" s="212"/>
      <c r="C135" s="213"/>
      <c r="D135" s="210" t="s">
        <v>235</v>
      </c>
      <c r="E135" s="214" t="s">
        <v>1</v>
      </c>
      <c r="F135" s="215" t="s">
        <v>87</v>
      </c>
      <c r="G135" s="213"/>
      <c r="H135" s="216">
        <v>1</v>
      </c>
      <c r="I135" s="217"/>
      <c r="J135" s="213"/>
      <c r="K135" s="213"/>
      <c r="L135" s="218"/>
      <c r="M135" s="219"/>
      <c r="N135" s="220"/>
      <c r="O135" s="220"/>
      <c r="P135" s="220"/>
      <c r="Q135" s="220"/>
      <c r="R135" s="220"/>
      <c r="S135" s="220"/>
      <c r="T135" s="221"/>
      <c r="AT135" s="222" t="s">
        <v>235</v>
      </c>
      <c r="AU135" s="222" t="s">
        <v>19</v>
      </c>
      <c r="AV135" s="13" t="s">
        <v>19</v>
      </c>
      <c r="AW135" s="13" t="s">
        <v>36</v>
      </c>
      <c r="AX135" s="13" t="s">
        <v>87</v>
      </c>
      <c r="AY135" s="222" t="s">
        <v>220</v>
      </c>
    </row>
    <row r="136" spans="1:65" s="2" customFormat="1" ht="16.5" customHeight="1">
      <c r="A136" s="36"/>
      <c r="B136" s="37"/>
      <c r="C136" s="192" t="s">
        <v>156</v>
      </c>
      <c r="D136" s="192" t="s">
        <v>224</v>
      </c>
      <c r="E136" s="193" t="s">
        <v>241</v>
      </c>
      <c r="F136" s="194" t="s">
        <v>242</v>
      </c>
      <c r="G136" s="195" t="s">
        <v>227</v>
      </c>
      <c r="H136" s="196">
        <v>1</v>
      </c>
      <c r="I136" s="197"/>
      <c r="J136" s="198">
        <f>ROUND(I136*H136,2)</f>
        <v>0</v>
      </c>
      <c r="K136" s="194" t="s">
        <v>228</v>
      </c>
      <c r="L136" s="41"/>
      <c r="M136" s="199" t="s">
        <v>1</v>
      </c>
      <c r="N136" s="200" t="s">
        <v>45</v>
      </c>
      <c r="O136" s="73"/>
      <c r="P136" s="201">
        <f>O136*H136</f>
        <v>0</v>
      </c>
      <c r="Q136" s="201">
        <v>0</v>
      </c>
      <c r="R136" s="201">
        <f>Q136*H136</f>
        <v>0</v>
      </c>
      <c r="S136" s="201">
        <v>0</v>
      </c>
      <c r="T136" s="202">
        <f>S136*H136</f>
        <v>0</v>
      </c>
      <c r="U136" s="36"/>
      <c r="V136" s="36"/>
      <c r="W136" s="36"/>
      <c r="X136" s="36"/>
      <c r="Y136" s="36"/>
      <c r="Z136" s="36"/>
      <c r="AA136" s="36"/>
      <c r="AB136" s="36"/>
      <c r="AC136" s="36"/>
      <c r="AD136" s="36"/>
      <c r="AE136" s="36"/>
      <c r="AR136" s="203" t="s">
        <v>229</v>
      </c>
      <c r="AT136" s="203" t="s">
        <v>224</v>
      </c>
      <c r="AU136" s="203" t="s">
        <v>19</v>
      </c>
      <c r="AY136" s="18" t="s">
        <v>220</v>
      </c>
      <c r="BE136" s="204">
        <f>IF(N136="základní",J136,0)</f>
        <v>0</v>
      </c>
      <c r="BF136" s="204">
        <f>IF(N136="snížená",J136,0)</f>
        <v>0</v>
      </c>
      <c r="BG136" s="204">
        <f>IF(N136="zákl. přenesená",J136,0)</f>
        <v>0</v>
      </c>
      <c r="BH136" s="204">
        <f>IF(N136="sníž. přenesená",J136,0)</f>
        <v>0</v>
      </c>
      <c r="BI136" s="204">
        <f>IF(N136="nulová",J136,0)</f>
        <v>0</v>
      </c>
      <c r="BJ136" s="18" t="s">
        <v>87</v>
      </c>
      <c r="BK136" s="204">
        <f>ROUND(I136*H136,2)</f>
        <v>0</v>
      </c>
      <c r="BL136" s="18" t="s">
        <v>229</v>
      </c>
      <c r="BM136" s="203" t="s">
        <v>243</v>
      </c>
    </row>
    <row r="137" spans="1:65" s="2" customFormat="1" ht="11.25">
      <c r="A137" s="36"/>
      <c r="B137" s="37"/>
      <c r="C137" s="38"/>
      <c r="D137" s="205" t="s">
        <v>231</v>
      </c>
      <c r="E137" s="38"/>
      <c r="F137" s="206" t="s">
        <v>244</v>
      </c>
      <c r="G137" s="38"/>
      <c r="H137" s="38"/>
      <c r="I137" s="207"/>
      <c r="J137" s="38"/>
      <c r="K137" s="38"/>
      <c r="L137" s="41"/>
      <c r="M137" s="208"/>
      <c r="N137" s="209"/>
      <c r="O137" s="73"/>
      <c r="P137" s="73"/>
      <c r="Q137" s="73"/>
      <c r="R137" s="73"/>
      <c r="S137" s="73"/>
      <c r="T137" s="74"/>
      <c r="U137" s="36"/>
      <c r="V137" s="36"/>
      <c r="W137" s="36"/>
      <c r="X137" s="36"/>
      <c r="Y137" s="36"/>
      <c r="Z137" s="36"/>
      <c r="AA137" s="36"/>
      <c r="AB137" s="36"/>
      <c r="AC137" s="36"/>
      <c r="AD137" s="36"/>
      <c r="AE137" s="36"/>
      <c r="AT137" s="18" t="s">
        <v>231</v>
      </c>
      <c r="AU137" s="18" t="s">
        <v>19</v>
      </c>
    </row>
    <row r="138" spans="1:65" s="2" customFormat="1" ht="29.25">
      <c r="A138" s="36"/>
      <c r="B138" s="37"/>
      <c r="C138" s="38"/>
      <c r="D138" s="210" t="s">
        <v>233</v>
      </c>
      <c r="E138" s="38"/>
      <c r="F138" s="211" t="s">
        <v>245</v>
      </c>
      <c r="G138" s="38"/>
      <c r="H138" s="38"/>
      <c r="I138" s="207"/>
      <c r="J138" s="38"/>
      <c r="K138" s="38"/>
      <c r="L138" s="41"/>
      <c r="M138" s="208"/>
      <c r="N138" s="209"/>
      <c r="O138" s="73"/>
      <c r="P138" s="73"/>
      <c r="Q138" s="73"/>
      <c r="R138" s="73"/>
      <c r="S138" s="73"/>
      <c r="T138" s="74"/>
      <c r="U138" s="36"/>
      <c r="V138" s="36"/>
      <c r="W138" s="36"/>
      <c r="X138" s="36"/>
      <c r="Y138" s="36"/>
      <c r="Z138" s="36"/>
      <c r="AA138" s="36"/>
      <c r="AB138" s="36"/>
      <c r="AC138" s="36"/>
      <c r="AD138" s="36"/>
      <c r="AE138" s="36"/>
      <c r="AT138" s="18" t="s">
        <v>233</v>
      </c>
      <c r="AU138" s="18" t="s">
        <v>19</v>
      </c>
    </row>
    <row r="139" spans="1:65" s="13" customFormat="1" ht="11.25">
      <c r="B139" s="212"/>
      <c r="C139" s="213"/>
      <c r="D139" s="210" t="s">
        <v>235</v>
      </c>
      <c r="E139" s="214" t="s">
        <v>1</v>
      </c>
      <c r="F139" s="215" t="s">
        <v>87</v>
      </c>
      <c r="G139" s="213"/>
      <c r="H139" s="216">
        <v>1</v>
      </c>
      <c r="I139" s="217"/>
      <c r="J139" s="213"/>
      <c r="K139" s="213"/>
      <c r="L139" s="218"/>
      <c r="M139" s="219"/>
      <c r="N139" s="220"/>
      <c r="O139" s="220"/>
      <c r="P139" s="220"/>
      <c r="Q139" s="220"/>
      <c r="R139" s="220"/>
      <c r="S139" s="220"/>
      <c r="T139" s="221"/>
      <c r="AT139" s="222" t="s">
        <v>235</v>
      </c>
      <c r="AU139" s="222" t="s">
        <v>19</v>
      </c>
      <c r="AV139" s="13" t="s">
        <v>19</v>
      </c>
      <c r="AW139" s="13" t="s">
        <v>36</v>
      </c>
      <c r="AX139" s="13" t="s">
        <v>87</v>
      </c>
      <c r="AY139" s="222" t="s">
        <v>220</v>
      </c>
    </row>
    <row r="140" spans="1:65" s="2" customFormat="1" ht="16.5" customHeight="1">
      <c r="A140" s="36"/>
      <c r="B140" s="37"/>
      <c r="C140" s="192" t="s">
        <v>223</v>
      </c>
      <c r="D140" s="192" t="s">
        <v>224</v>
      </c>
      <c r="E140" s="193" t="s">
        <v>246</v>
      </c>
      <c r="F140" s="194" t="s">
        <v>247</v>
      </c>
      <c r="G140" s="195" t="s">
        <v>227</v>
      </c>
      <c r="H140" s="196">
        <v>1</v>
      </c>
      <c r="I140" s="197"/>
      <c r="J140" s="198">
        <f>ROUND(I140*H140,2)</f>
        <v>0</v>
      </c>
      <c r="K140" s="194" t="s">
        <v>228</v>
      </c>
      <c r="L140" s="41"/>
      <c r="M140" s="199" t="s">
        <v>1</v>
      </c>
      <c r="N140" s="200" t="s">
        <v>45</v>
      </c>
      <c r="O140" s="73"/>
      <c r="P140" s="201">
        <f>O140*H140</f>
        <v>0</v>
      </c>
      <c r="Q140" s="201">
        <v>0</v>
      </c>
      <c r="R140" s="201">
        <f>Q140*H140</f>
        <v>0</v>
      </c>
      <c r="S140" s="201">
        <v>0</v>
      </c>
      <c r="T140" s="202">
        <f>S140*H140</f>
        <v>0</v>
      </c>
      <c r="U140" s="36"/>
      <c r="V140" s="36"/>
      <c r="W140" s="36"/>
      <c r="X140" s="36"/>
      <c r="Y140" s="36"/>
      <c r="Z140" s="36"/>
      <c r="AA140" s="36"/>
      <c r="AB140" s="36"/>
      <c r="AC140" s="36"/>
      <c r="AD140" s="36"/>
      <c r="AE140" s="36"/>
      <c r="AR140" s="203" t="s">
        <v>229</v>
      </c>
      <c r="AT140" s="203" t="s">
        <v>224</v>
      </c>
      <c r="AU140" s="203" t="s">
        <v>19</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229</v>
      </c>
      <c r="BM140" s="203" t="s">
        <v>248</v>
      </c>
    </row>
    <row r="141" spans="1:65" s="2" customFormat="1" ht="11.25">
      <c r="A141" s="36"/>
      <c r="B141" s="37"/>
      <c r="C141" s="38"/>
      <c r="D141" s="205" t="s">
        <v>231</v>
      </c>
      <c r="E141" s="38"/>
      <c r="F141" s="206" t="s">
        <v>249</v>
      </c>
      <c r="G141" s="38"/>
      <c r="H141" s="38"/>
      <c r="I141" s="207"/>
      <c r="J141" s="38"/>
      <c r="K141" s="38"/>
      <c r="L141" s="41"/>
      <c r="M141" s="208"/>
      <c r="N141" s="209"/>
      <c r="O141" s="73"/>
      <c r="P141" s="73"/>
      <c r="Q141" s="73"/>
      <c r="R141" s="73"/>
      <c r="S141" s="73"/>
      <c r="T141" s="74"/>
      <c r="U141" s="36"/>
      <c r="V141" s="36"/>
      <c r="W141" s="36"/>
      <c r="X141" s="36"/>
      <c r="Y141" s="36"/>
      <c r="Z141" s="36"/>
      <c r="AA141" s="36"/>
      <c r="AB141" s="36"/>
      <c r="AC141" s="36"/>
      <c r="AD141" s="36"/>
      <c r="AE141" s="36"/>
      <c r="AT141" s="18" t="s">
        <v>231</v>
      </c>
      <c r="AU141" s="18" t="s">
        <v>19</v>
      </c>
    </row>
    <row r="142" spans="1:65" s="2" customFormat="1" ht="29.25">
      <c r="A142" s="36"/>
      <c r="B142" s="37"/>
      <c r="C142" s="38"/>
      <c r="D142" s="210" t="s">
        <v>233</v>
      </c>
      <c r="E142" s="38"/>
      <c r="F142" s="211" t="s">
        <v>250</v>
      </c>
      <c r="G142" s="38"/>
      <c r="H142" s="38"/>
      <c r="I142" s="207"/>
      <c r="J142" s="38"/>
      <c r="K142" s="38"/>
      <c r="L142" s="41"/>
      <c r="M142" s="208"/>
      <c r="N142" s="209"/>
      <c r="O142" s="73"/>
      <c r="P142" s="73"/>
      <c r="Q142" s="73"/>
      <c r="R142" s="73"/>
      <c r="S142" s="73"/>
      <c r="T142" s="74"/>
      <c r="U142" s="36"/>
      <c r="V142" s="36"/>
      <c r="W142" s="36"/>
      <c r="X142" s="36"/>
      <c r="Y142" s="36"/>
      <c r="Z142" s="36"/>
      <c r="AA142" s="36"/>
      <c r="AB142" s="36"/>
      <c r="AC142" s="36"/>
      <c r="AD142" s="36"/>
      <c r="AE142" s="36"/>
      <c r="AT142" s="18" t="s">
        <v>233</v>
      </c>
      <c r="AU142" s="18" t="s">
        <v>19</v>
      </c>
    </row>
    <row r="143" spans="1:65" s="13" customFormat="1" ht="11.25">
      <c r="B143" s="212"/>
      <c r="C143" s="213"/>
      <c r="D143" s="210" t="s">
        <v>235</v>
      </c>
      <c r="E143" s="214" t="s">
        <v>1</v>
      </c>
      <c r="F143" s="215" t="s">
        <v>87</v>
      </c>
      <c r="G143" s="213"/>
      <c r="H143" s="216">
        <v>1</v>
      </c>
      <c r="I143" s="217"/>
      <c r="J143" s="213"/>
      <c r="K143" s="213"/>
      <c r="L143" s="218"/>
      <c r="M143" s="219"/>
      <c r="N143" s="220"/>
      <c r="O143" s="220"/>
      <c r="P143" s="220"/>
      <c r="Q143" s="220"/>
      <c r="R143" s="220"/>
      <c r="S143" s="220"/>
      <c r="T143" s="221"/>
      <c r="AT143" s="222" t="s">
        <v>235</v>
      </c>
      <c r="AU143" s="222" t="s">
        <v>19</v>
      </c>
      <c r="AV143" s="13" t="s">
        <v>19</v>
      </c>
      <c r="AW143" s="13" t="s">
        <v>36</v>
      </c>
      <c r="AX143" s="13" t="s">
        <v>87</v>
      </c>
      <c r="AY143" s="222" t="s">
        <v>220</v>
      </c>
    </row>
    <row r="144" spans="1:65" s="2" customFormat="1" ht="16.5" customHeight="1">
      <c r="A144" s="36"/>
      <c r="B144" s="37"/>
      <c r="C144" s="192" t="s">
        <v>219</v>
      </c>
      <c r="D144" s="192" t="s">
        <v>224</v>
      </c>
      <c r="E144" s="193" t="s">
        <v>251</v>
      </c>
      <c r="F144" s="194" t="s">
        <v>252</v>
      </c>
      <c r="G144" s="195" t="s">
        <v>227</v>
      </c>
      <c r="H144" s="196">
        <v>1</v>
      </c>
      <c r="I144" s="197"/>
      <c r="J144" s="198">
        <f>ROUND(I144*H144,2)</f>
        <v>0</v>
      </c>
      <c r="K144" s="194" t="s">
        <v>228</v>
      </c>
      <c r="L144" s="41"/>
      <c r="M144" s="199" t="s">
        <v>1</v>
      </c>
      <c r="N144" s="200" t="s">
        <v>45</v>
      </c>
      <c r="O144" s="73"/>
      <c r="P144" s="201">
        <f>O144*H144</f>
        <v>0</v>
      </c>
      <c r="Q144" s="201">
        <v>0</v>
      </c>
      <c r="R144" s="201">
        <f>Q144*H144</f>
        <v>0</v>
      </c>
      <c r="S144" s="201">
        <v>0</v>
      </c>
      <c r="T144" s="202">
        <f>S144*H144</f>
        <v>0</v>
      </c>
      <c r="U144" s="36"/>
      <c r="V144" s="36"/>
      <c r="W144" s="36"/>
      <c r="X144" s="36"/>
      <c r="Y144" s="36"/>
      <c r="Z144" s="36"/>
      <c r="AA144" s="36"/>
      <c r="AB144" s="36"/>
      <c r="AC144" s="36"/>
      <c r="AD144" s="36"/>
      <c r="AE144" s="36"/>
      <c r="AR144" s="203" t="s">
        <v>229</v>
      </c>
      <c r="AT144" s="203" t="s">
        <v>224</v>
      </c>
      <c r="AU144" s="203" t="s">
        <v>19</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229</v>
      </c>
      <c r="BM144" s="203" t="s">
        <v>253</v>
      </c>
    </row>
    <row r="145" spans="1:65" s="2" customFormat="1" ht="11.25">
      <c r="A145" s="36"/>
      <c r="B145" s="37"/>
      <c r="C145" s="38"/>
      <c r="D145" s="205" t="s">
        <v>231</v>
      </c>
      <c r="E145" s="38"/>
      <c r="F145" s="206" t="s">
        <v>254</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231</v>
      </c>
      <c r="AU145" s="18" t="s">
        <v>19</v>
      </c>
    </row>
    <row r="146" spans="1:65" s="2" customFormat="1" ht="39">
      <c r="A146" s="36"/>
      <c r="B146" s="37"/>
      <c r="C146" s="38"/>
      <c r="D146" s="210" t="s">
        <v>233</v>
      </c>
      <c r="E146" s="38"/>
      <c r="F146" s="211" t="s">
        <v>255</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233</v>
      </c>
      <c r="AU146" s="18" t="s">
        <v>19</v>
      </c>
    </row>
    <row r="147" spans="1:65" s="13" customFormat="1" ht="11.25">
      <c r="B147" s="212"/>
      <c r="C147" s="213"/>
      <c r="D147" s="210" t="s">
        <v>235</v>
      </c>
      <c r="E147" s="214" t="s">
        <v>1</v>
      </c>
      <c r="F147" s="215" t="s">
        <v>87</v>
      </c>
      <c r="G147" s="213"/>
      <c r="H147" s="216">
        <v>1</v>
      </c>
      <c r="I147" s="217"/>
      <c r="J147" s="213"/>
      <c r="K147" s="213"/>
      <c r="L147" s="218"/>
      <c r="M147" s="219"/>
      <c r="N147" s="220"/>
      <c r="O147" s="220"/>
      <c r="P147" s="220"/>
      <c r="Q147" s="220"/>
      <c r="R147" s="220"/>
      <c r="S147" s="220"/>
      <c r="T147" s="221"/>
      <c r="AT147" s="222" t="s">
        <v>235</v>
      </c>
      <c r="AU147" s="222" t="s">
        <v>19</v>
      </c>
      <c r="AV147" s="13" t="s">
        <v>19</v>
      </c>
      <c r="AW147" s="13" t="s">
        <v>36</v>
      </c>
      <c r="AX147" s="13" t="s">
        <v>87</v>
      </c>
      <c r="AY147" s="222" t="s">
        <v>220</v>
      </c>
    </row>
    <row r="148" spans="1:65" s="2" customFormat="1" ht="16.5" customHeight="1">
      <c r="A148" s="36"/>
      <c r="B148" s="37"/>
      <c r="C148" s="192" t="s">
        <v>256</v>
      </c>
      <c r="D148" s="192" t="s">
        <v>224</v>
      </c>
      <c r="E148" s="193" t="s">
        <v>257</v>
      </c>
      <c r="F148" s="194" t="s">
        <v>258</v>
      </c>
      <c r="G148" s="195" t="s">
        <v>227</v>
      </c>
      <c r="H148" s="196">
        <v>1</v>
      </c>
      <c r="I148" s="197"/>
      <c r="J148" s="198">
        <f>ROUND(I148*H148,2)</f>
        <v>0</v>
      </c>
      <c r="K148" s="194" t="s">
        <v>1</v>
      </c>
      <c r="L148" s="41"/>
      <c r="M148" s="199" t="s">
        <v>1</v>
      </c>
      <c r="N148" s="200" t="s">
        <v>45</v>
      </c>
      <c r="O148" s="73"/>
      <c r="P148" s="201">
        <f>O148*H148</f>
        <v>0</v>
      </c>
      <c r="Q148" s="201">
        <v>0</v>
      </c>
      <c r="R148" s="201">
        <f>Q148*H148</f>
        <v>0</v>
      </c>
      <c r="S148" s="201">
        <v>0</v>
      </c>
      <c r="T148" s="202">
        <f>S148*H148</f>
        <v>0</v>
      </c>
      <c r="U148" s="36"/>
      <c r="V148" s="36"/>
      <c r="W148" s="36"/>
      <c r="X148" s="36"/>
      <c r="Y148" s="36"/>
      <c r="Z148" s="36"/>
      <c r="AA148" s="36"/>
      <c r="AB148" s="36"/>
      <c r="AC148" s="36"/>
      <c r="AD148" s="36"/>
      <c r="AE148" s="36"/>
      <c r="AR148" s="203" t="s">
        <v>223</v>
      </c>
      <c r="AT148" s="203" t="s">
        <v>224</v>
      </c>
      <c r="AU148" s="203" t="s">
        <v>19</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223</v>
      </c>
      <c r="BM148" s="203" t="s">
        <v>259</v>
      </c>
    </row>
    <row r="149" spans="1:65" s="2" customFormat="1" ht="68.25">
      <c r="A149" s="36"/>
      <c r="B149" s="37"/>
      <c r="C149" s="38"/>
      <c r="D149" s="210" t="s">
        <v>233</v>
      </c>
      <c r="E149" s="38"/>
      <c r="F149" s="211" t="s">
        <v>260</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233</v>
      </c>
      <c r="AU149" s="18" t="s">
        <v>19</v>
      </c>
    </row>
    <row r="150" spans="1:65" s="2" customFormat="1" ht="16.5" customHeight="1">
      <c r="A150" s="36"/>
      <c r="B150" s="37"/>
      <c r="C150" s="192" t="s">
        <v>261</v>
      </c>
      <c r="D150" s="192" t="s">
        <v>224</v>
      </c>
      <c r="E150" s="193" t="s">
        <v>262</v>
      </c>
      <c r="F150" s="194" t="s">
        <v>263</v>
      </c>
      <c r="G150" s="195" t="s">
        <v>227</v>
      </c>
      <c r="H150" s="196">
        <v>1</v>
      </c>
      <c r="I150" s="197"/>
      <c r="J150" s="198">
        <f>ROUND(I150*H150,2)</f>
        <v>0</v>
      </c>
      <c r="K150" s="194" t="s">
        <v>1</v>
      </c>
      <c r="L150" s="41"/>
      <c r="M150" s="199" t="s">
        <v>1</v>
      </c>
      <c r="N150" s="200" t="s">
        <v>45</v>
      </c>
      <c r="O150" s="73"/>
      <c r="P150" s="201">
        <f>O150*H150</f>
        <v>0</v>
      </c>
      <c r="Q150" s="201">
        <v>0</v>
      </c>
      <c r="R150" s="201">
        <f>Q150*H150</f>
        <v>0</v>
      </c>
      <c r="S150" s="201">
        <v>0</v>
      </c>
      <c r="T150" s="202">
        <f>S150*H150</f>
        <v>0</v>
      </c>
      <c r="U150" s="36"/>
      <c r="V150" s="36"/>
      <c r="W150" s="36"/>
      <c r="X150" s="36"/>
      <c r="Y150" s="36"/>
      <c r="Z150" s="36"/>
      <c r="AA150" s="36"/>
      <c r="AB150" s="36"/>
      <c r="AC150" s="36"/>
      <c r="AD150" s="36"/>
      <c r="AE150" s="36"/>
      <c r="AR150" s="203" t="s">
        <v>223</v>
      </c>
      <c r="AT150" s="203" t="s">
        <v>224</v>
      </c>
      <c r="AU150" s="203" t="s">
        <v>19</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223</v>
      </c>
      <c r="BM150" s="203" t="s">
        <v>264</v>
      </c>
    </row>
    <row r="151" spans="1:65" s="2" customFormat="1" ht="58.5">
      <c r="A151" s="36"/>
      <c r="B151" s="37"/>
      <c r="C151" s="38"/>
      <c r="D151" s="210" t="s">
        <v>233</v>
      </c>
      <c r="E151" s="38"/>
      <c r="F151" s="211" t="s">
        <v>265</v>
      </c>
      <c r="G151" s="38"/>
      <c r="H151" s="38"/>
      <c r="I151" s="207"/>
      <c r="J151" s="38"/>
      <c r="K151" s="38"/>
      <c r="L151" s="41"/>
      <c r="M151" s="208"/>
      <c r="N151" s="209"/>
      <c r="O151" s="73"/>
      <c r="P151" s="73"/>
      <c r="Q151" s="73"/>
      <c r="R151" s="73"/>
      <c r="S151" s="73"/>
      <c r="T151" s="74"/>
      <c r="U151" s="36"/>
      <c r="V151" s="36"/>
      <c r="W151" s="36"/>
      <c r="X151" s="36"/>
      <c r="Y151" s="36"/>
      <c r="Z151" s="36"/>
      <c r="AA151" s="36"/>
      <c r="AB151" s="36"/>
      <c r="AC151" s="36"/>
      <c r="AD151" s="36"/>
      <c r="AE151" s="36"/>
      <c r="AT151" s="18" t="s">
        <v>233</v>
      </c>
      <c r="AU151" s="18" t="s">
        <v>19</v>
      </c>
    </row>
    <row r="152" spans="1:65" s="2" customFormat="1" ht="16.5" customHeight="1">
      <c r="A152" s="36"/>
      <c r="B152" s="37"/>
      <c r="C152" s="192" t="s">
        <v>266</v>
      </c>
      <c r="D152" s="192" t="s">
        <v>224</v>
      </c>
      <c r="E152" s="193" t="s">
        <v>267</v>
      </c>
      <c r="F152" s="194" t="s">
        <v>268</v>
      </c>
      <c r="G152" s="195" t="s">
        <v>227</v>
      </c>
      <c r="H152" s="196">
        <v>1</v>
      </c>
      <c r="I152" s="197"/>
      <c r="J152" s="198">
        <f>ROUND(I152*H152,2)</f>
        <v>0</v>
      </c>
      <c r="K152" s="194" t="s">
        <v>1</v>
      </c>
      <c r="L152" s="41"/>
      <c r="M152" s="199" t="s">
        <v>1</v>
      </c>
      <c r="N152" s="200" t="s">
        <v>45</v>
      </c>
      <c r="O152" s="73"/>
      <c r="P152" s="201">
        <f>O152*H152</f>
        <v>0</v>
      </c>
      <c r="Q152" s="201">
        <v>0</v>
      </c>
      <c r="R152" s="201">
        <f>Q152*H152</f>
        <v>0</v>
      </c>
      <c r="S152" s="201">
        <v>0</v>
      </c>
      <c r="T152" s="202">
        <f>S152*H152</f>
        <v>0</v>
      </c>
      <c r="U152" s="36"/>
      <c r="V152" s="36"/>
      <c r="W152" s="36"/>
      <c r="X152" s="36"/>
      <c r="Y152" s="36"/>
      <c r="Z152" s="36"/>
      <c r="AA152" s="36"/>
      <c r="AB152" s="36"/>
      <c r="AC152" s="36"/>
      <c r="AD152" s="36"/>
      <c r="AE152" s="36"/>
      <c r="AR152" s="203" t="s">
        <v>223</v>
      </c>
      <c r="AT152" s="203" t="s">
        <v>224</v>
      </c>
      <c r="AU152" s="203" t="s">
        <v>19</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223</v>
      </c>
      <c r="BM152" s="203" t="s">
        <v>269</v>
      </c>
    </row>
    <row r="153" spans="1:65" s="2" customFormat="1" ht="58.5">
      <c r="A153" s="36"/>
      <c r="B153" s="37"/>
      <c r="C153" s="38"/>
      <c r="D153" s="210" t="s">
        <v>233</v>
      </c>
      <c r="E153" s="38"/>
      <c r="F153" s="211" t="s">
        <v>270</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233</v>
      </c>
      <c r="AU153" s="18" t="s">
        <v>19</v>
      </c>
    </row>
    <row r="154" spans="1:65" s="2" customFormat="1" ht="16.5" customHeight="1">
      <c r="A154" s="36"/>
      <c r="B154" s="37"/>
      <c r="C154" s="192" t="s">
        <v>271</v>
      </c>
      <c r="D154" s="192" t="s">
        <v>224</v>
      </c>
      <c r="E154" s="193" t="s">
        <v>272</v>
      </c>
      <c r="F154" s="194" t="s">
        <v>273</v>
      </c>
      <c r="G154" s="195" t="s">
        <v>227</v>
      </c>
      <c r="H154" s="196">
        <v>1</v>
      </c>
      <c r="I154" s="197"/>
      <c r="J154" s="198">
        <f>ROUND(I154*H154,2)</f>
        <v>0</v>
      </c>
      <c r="K154" s="194" t="s">
        <v>1</v>
      </c>
      <c r="L154" s="41"/>
      <c r="M154" s="199" t="s">
        <v>1</v>
      </c>
      <c r="N154" s="200" t="s">
        <v>45</v>
      </c>
      <c r="O154" s="73"/>
      <c r="P154" s="201">
        <f>O154*H154</f>
        <v>0</v>
      </c>
      <c r="Q154" s="201">
        <v>0</v>
      </c>
      <c r="R154" s="201">
        <f>Q154*H154</f>
        <v>0</v>
      </c>
      <c r="S154" s="201">
        <v>0</v>
      </c>
      <c r="T154" s="202">
        <f>S154*H154</f>
        <v>0</v>
      </c>
      <c r="U154" s="36"/>
      <c r="V154" s="36"/>
      <c r="W154" s="36"/>
      <c r="X154" s="36"/>
      <c r="Y154" s="36"/>
      <c r="Z154" s="36"/>
      <c r="AA154" s="36"/>
      <c r="AB154" s="36"/>
      <c r="AC154" s="36"/>
      <c r="AD154" s="36"/>
      <c r="AE154" s="36"/>
      <c r="AR154" s="203" t="s">
        <v>223</v>
      </c>
      <c r="AT154" s="203" t="s">
        <v>224</v>
      </c>
      <c r="AU154" s="203" t="s">
        <v>19</v>
      </c>
      <c r="AY154" s="18" t="s">
        <v>220</v>
      </c>
      <c r="BE154" s="204">
        <f>IF(N154="základní",J154,0)</f>
        <v>0</v>
      </c>
      <c r="BF154" s="204">
        <f>IF(N154="snížená",J154,0)</f>
        <v>0</v>
      </c>
      <c r="BG154" s="204">
        <f>IF(N154="zákl. přenesená",J154,0)</f>
        <v>0</v>
      </c>
      <c r="BH154" s="204">
        <f>IF(N154="sníž. přenesená",J154,0)</f>
        <v>0</v>
      </c>
      <c r="BI154" s="204">
        <f>IF(N154="nulová",J154,0)</f>
        <v>0</v>
      </c>
      <c r="BJ154" s="18" t="s">
        <v>87</v>
      </c>
      <c r="BK154" s="204">
        <f>ROUND(I154*H154,2)</f>
        <v>0</v>
      </c>
      <c r="BL154" s="18" t="s">
        <v>223</v>
      </c>
      <c r="BM154" s="203" t="s">
        <v>274</v>
      </c>
    </row>
    <row r="155" spans="1:65" s="2" customFormat="1" ht="58.5">
      <c r="A155" s="36"/>
      <c r="B155" s="37"/>
      <c r="C155" s="38"/>
      <c r="D155" s="210" t="s">
        <v>233</v>
      </c>
      <c r="E155" s="38"/>
      <c r="F155" s="211" t="s">
        <v>275</v>
      </c>
      <c r="G155" s="38"/>
      <c r="H155" s="38"/>
      <c r="I155" s="207"/>
      <c r="J155" s="38"/>
      <c r="K155" s="38"/>
      <c r="L155" s="41"/>
      <c r="M155" s="208"/>
      <c r="N155" s="209"/>
      <c r="O155" s="73"/>
      <c r="P155" s="73"/>
      <c r="Q155" s="73"/>
      <c r="R155" s="73"/>
      <c r="S155" s="73"/>
      <c r="T155" s="74"/>
      <c r="U155" s="36"/>
      <c r="V155" s="36"/>
      <c r="W155" s="36"/>
      <c r="X155" s="36"/>
      <c r="Y155" s="36"/>
      <c r="Z155" s="36"/>
      <c r="AA155" s="36"/>
      <c r="AB155" s="36"/>
      <c r="AC155" s="36"/>
      <c r="AD155" s="36"/>
      <c r="AE155" s="36"/>
      <c r="AT155" s="18" t="s">
        <v>233</v>
      </c>
      <c r="AU155" s="18" t="s">
        <v>19</v>
      </c>
    </row>
    <row r="156" spans="1:65" s="2" customFormat="1" ht="16.5" customHeight="1">
      <c r="A156" s="36"/>
      <c r="B156" s="37"/>
      <c r="C156" s="192" t="s">
        <v>276</v>
      </c>
      <c r="D156" s="192" t="s">
        <v>224</v>
      </c>
      <c r="E156" s="193" t="s">
        <v>277</v>
      </c>
      <c r="F156" s="194" t="s">
        <v>278</v>
      </c>
      <c r="G156" s="195" t="s">
        <v>227</v>
      </c>
      <c r="H156" s="196">
        <v>3</v>
      </c>
      <c r="I156" s="197"/>
      <c r="J156" s="198">
        <f>ROUND(I156*H156,2)</f>
        <v>0</v>
      </c>
      <c r="K156" s="194" t="s">
        <v>1</v>
      </c>
      <c r="L156" s="41"/>
      <c r="M156" s="199" t="s">
        <v>1</v>
      </c>
      <c r="N156" s="200" t="s">
        <v>45</v>
      </c>
      <c r="O156" s="73"/>
      <c r="P156" s="201">
        <f>O156*H156</f>
        <v>0</v>
      </c>
      <c r="Q156" s="201">
        <v>0</v>
      </c>
      <c r="R156" s="201">
        <f>Q156*H156</f>
        <v>0</v>
      </c>
      <c r="S156" s="201">
        <v>0</v>
      </c>
      <c r="T156" s="202">
        <f>S156*H156</f>
        <v>0</v>
      </c>
      <c r="U156" s="36"/>
      <c r="V156" s="36"/>
      <c r="W156" s="36"/>
      <c r="X156" s="36"/>
      <c r="Y156" s="36"/>
      <c r="Z156" s="36"/>
      <c r="AA156" s="36"/>
      <c r="AB156" s="36"/>
      <c r="AC156" s="36"/>
      <c r="AD156" s="36"/>
      <c r="AE156" s="36"/>
      <c r="AR156" s="203" t="s">
        <v>223</v>
      </c>
      <c r="AT156" s="203" t="s">
        <v>224</v>
      </c>
      <c r="AU156" s="203" t="s">
        <v>19</v>
      </c>
      <c r="AY156" s="18" t="s">
        <v>220</v>
      </c>
      <c r="BE156" s="204">
        <f>IF(N156="základní",J156,0)</f>
        <v>0</v>
      </c>
      <c r="BF156" s="204">
        <f>IF(N156="snížená",J156,0)</f>
        <v>0</v>
      </c>
      <c r="BG156" s="204">
        <f>IF(N156="zákl. přenesená",J156,0)</f>
        <v>0</v>
      </c>
      <c r="BH156" s="204">
        <f>IF(N156="sníž. přenesená",J156,0)</f>
        <v>0</v>
      </c>
      <c r="BI156" s="204">
        <f>IF(N156="nulová",J156,0)</f>
        <v>0</v>
      </c>
      <c r="BJ156" s="18" t="s">
        <v>87</v>
      </c>
      <c r="BK156" s="204">
        <f>ROUND(I156*H156,2)</f>
        <v>0</v>
      </c>
      <c r="BL156" s="18" t="s">
        <v>223</v>
      </c>
      <c r="BM156" s="203" t="s">
        <v>279</v>
      </c>
    </row>
    <row r="157" spans="1:65" s="2" customFormat="1" ht="68.25">
      <c r="A157" s="36"/>
      <c r="B157" s="37"/>
      <c r="C157" s="38"/>
      <c r="D157" s="210" t="s">
        <v>233</v>
      </c>
      <c r="E157" s="38"/>
      <c r="F157" s="211" t="s">
        <v>280</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233</v>
      </c>
      <c r="AU157" s="18" t="s">
        <v>19</v>
      </c>
    </row>
    <row r="158" spans="1:65" s="13" customFormat="1" ht="11.25">
      <c r="B158" s="212"/>
      <c r="C158" s="213"/>
      <c r="D158" s="210" t="s">
        <v>235</v>
      </c>
      <c r="E158" s="214" t="s">
        <v>281</v>
      </c>
      <c r="F158" s="215" t="s">
        <v>156</v>
      </c>
      <c r="G158" s="213"/>
      <c r="H158" s="216">
        <v>3</v>
      </c>
      <c r="I158" s="217"/>
      <c r="J158" s="213"/>
      <c r="K158" s="213"/>
      <c r="L158" s="218"/>
      <c r="M158" s="219"/>
      <c r="N158" s="220"/>
      <c r="O158" s="220"/>
      <c r="P158" s="220"/>
      <c r="Q158" s="220"/>
      <c r="R158" s="220"/>
      <c r="S158" s="220"/>
      <c r="T158" s="221"/>
      <c r="AT158" s="222" t="s">
        <v>235</v>
      </c>
      <c r="AU158" s="222" t="s">
        <v>19</v>
      </c>
      <c r="AV158" s="13" t="s">
        <v>19</v>
      </c>
      <c r="AW158" s="13" t="s">
        <v>36</v>
      </c>
      <c r="AX158" s="13" t="s">
        <v>87</v>
      </c>
      <c r="AY158" s="222" t="s">
        <v>220</v>
      </c>
    </row>
    <row r="159" spans="1:65" s="2" customFormat="1" ht="16.5" customHeight="1">
      <c r="A159" s="36"/>
      <c r="B159" s="37"/>
      <c r="C159" s="192" t="s">
        <v>282</v>
      </c>
      <c r="D159" s="192" t="s">
        <v>224</v>
      </c>
      <c r="E159" s="193" t="s">
        <v>283</v>
      </c>
      <c r="F159" s="194" t="s">
        <v>284</v>
      </c>
      <c r="G159" s="195" t="s">
        <v>227</v>
      </c>
      <c r="H159" s="196">
        <v>1</v>
      </c>
      <c r="I159" s="197"/>
      <c r="J159" s="198">
        <f>ROUND(I159*H159,2)</f>
        <v>0</v>
      </c>
      <c r="K159" s="194" t="s">
        <v>1</v>
      </c>
      <c r="L159" s="41"/>
      <c r="M159" s="199" t="s">
        <v>1</v>
      </c>
      <c r="N159" s="200" t="s">
        <v>45</v>
      </c>
      <c r="O159" s="73"/>
      <c r="P159" s="201">
        <f>O159*H159</f>
        <v>0</v>
      </c>
      <c r="Q159" s="201">
        <v>0</v>
      </c>
      <c r="R159" s="201">
        <f>Q159*H159</f>
        <v>0</v>
      </c>
      <c r="S159" s="201">
        <v>0</v>
      </c>
      <c r="T159" s="202">
        <f>S159*H159</f>
        <v>0</v>
      </c>
      <c r="U159" s="36"/>
      <c r="V159" s="36"/>
      <c r="W159" s="36"/>
      <c r="X159" s="36"/>
      <c r="Y159" s="36"/>
      <c r="Z159" s="36"/>
      <c r="AA159" s="36"/>
      <c r="AB159" s="36"/>
      <c r="AC159" s="36"/>
      <c r="AD159" s="36"/>
      <c r="AE159" s="36"/>
      <c r="AR159" s="203" t="s">
        <v>223</v>
      </c>
      <c r="AT159" s="203" t="s">
        <v>224</v>
      </c>
      <c r="AU159" s="203" t="s">
        <v>19</v>
      </c>
      <c r="AY159" s="18" t="s">
        <v>220</v>
      </c>
      <c r="BE159" s="204">
        <f>IF(N159="základní",J159,0)</f>
        <v>0</v>
      </c>
      <c r="BF159" s="204">
        <f>IF(N159="snížená",J159,0)</f>
        <v>0</v>
      </c>
      <c r="BG159" s="204">
        <f>IF(N159="zákl. přenesená",J159,0)</f>
        <v>0</v>
      </c>
      <c r="BH159" s="204">
        <f>IF(N159="sníž. přenesená",J159,0)</f>
        <v>0</v>
      </c>
      <c r="BI159" s="204">
        <f>IF(N159="nulová",J159,0)</f>
        <v>0</v>
      </c>
      <c r="BJ159" s="18" t="s">
        <v>87</v>
      </c>
      <c r="BK159" s="204">
        <f>ROUND(I159*H159,2)</f>
        <v>0</v>
      </c>
      <c r="BL159" s="18" t="s">
        <v>223</v>
      </c>
      <c r="BM159" s="203" t="s">
        <v>285</v>
      </c>
    </row>
    <row r="160" spans="1:65" s="2" customFormat="1" ht="29.25">
      <c r="A160" s="36"/>
      <c r="B160" s="37"/>
      <c r="C160" s="38"/>
      <c r="D160" s="210" t="s">
        <v>233</v>
      </c>
      <c r="E160" s="38"/>
      <c r="F160" s="211" t="s">
        <v>286</v>
      </c>
      <c r="G160" s="38"/>
      <c r="H160" s="38"/>
      <c r="I160" s="207"/>
      <c r="J160" s="38"/>
      <c r="K160" s="38"/>
      <c r="L160" s="41"/>
      <c r="M160" s="208"/>
      <c r="N160" s="209"/>
      <c r="O160" s="73"/>
      <c r="P160" s="73"/>
      <c r="Q160" s="73"/>
      <c r="R160" s="73"/>
      <c r="S160" s="73"/>
      <c r="T160" s="74"/>
      <c r="U160" s="36"/>
      <c r="V160" s="36"/>
      <c r="W160" s="36"/>
      <c r="X160" s="36"/>
      <c r="Y160" s="36"/>
      <c r="Z160" s="36"/>
      <c r="AA160" s="36"/>
      <c r="AB160" s="36"/>
      <c r="AC160" s="36"/>
      <c r="AD160" s="36"/>
      <c r="AE160" s="36"/>
      <c r="AT160" s="18" t="s">
        <v>233</v>
      </c>
      <c r="AU160" s="18" t="s">
        <v>19</v>
      </c>
    </row>
    <row r="161" spans="1:65" s="2" customFormat="1" ht="16.5" customHeight="1">
      <c r="A161" s="36"/>
      <c r="B161" s="37"/>
      <c r="C161" s="192" t="s">
        <v>287</v>
      </c>
      <c r="D161" s="192" t="s">
        <v>224</v>
      </c>
      <c r="E161" s="193" t="s">
        <v>288</v>
      </c>
      <c r="F161" s="194" t="s">
        <v>289</v>
      </c>
      <c r="G161" s="195" t="s">
        <v>227</v>
      </c>
      <c r="H161" s="196">
        <v>1</v>
      </c>
      <c r="I161" s="197"/>
      <c r="J161" s="198">
        <f>ROUND(I161*H161,2)</f>
        <v>0</v>
      </c>
      <c r="K161" s="194" t="s">
        <v>1</v>
      </c>
      <c r="L161" s="41"/>
      <c r="M161" s="199" t="s">
        <v>1</v>
      </c>
      <c r="N161" s="200" t="s">
        <v>45</v>
      </c>
      <c r="O161" s="73"/>
      <c r="P161" s="201">
        <f>O161*H161</f>
        <v>0</v>
      </c>
      <c r="Q161" s="201">
        <v>0</v>
      </c>
      <c r="R161" s="201">
        <f>Q161*H161</f>
        <v>0</v>
      </c>
      <c r="S161" s="201">
        <v>0</v>
      </c>
      <c r="T161" s="202">
        <f>S161*H161</f>
        <v>0</v>
      </c>
      <c r="U161" s="36"/>
      <c r="V161" s="36"/>
      <c r="W161" s="36"/>
      <c r="X161" s="36"/>
      <c r="Y161" s="36"/>
      <c r="Z161" s="36"/>
      <c r="AA161" s="36"/>
      <c r="AB161" s="36"/>
      <c r="AC161" s="36"/>
      <c r="AD161" s="36"/>
      <c r="AE161" s="36"/>
      <c r="AR161" s="203" t="s">
        <v>223</v>
      </c>
      <c r="AT161" s="203" t="s">
        <v>224</v>
      </c>
      <c r="AU161" s="203" t="s">
        <v>19</v>
      </c>
      <c r="AY161" s="18" t="s">
        <v>220</v>
      </c>
      <c r="BE161" s="204">
        <f>IF(N161="základní",J161,0)</f>
        <v>0</v>
      </c>
      <c r="BF161" s="204">
        <f>IF(N161="snížená",J161,0)</f>
        <v>0</v>
      </c>
      <c r="BG161" s="204">
        <f>IF(N161="zákl. přenesená",J161,0)</f>
        <v>0</v>
      </c>
      <c r="BH161" s="204">
        <f>IF(N161="sníž. přenesená",J161,0)</f>
        <v>0</v>
      </c>
      <c r="BI161" s="204">
        <f>IF(N161="nulová",J161,0)</f>
        <v>0</v>
      </c>
      <c r="BJ161" s="18" t="s">
        <v>87</v>
      </c>
      <c r="BK161" s="204">
        <f>ROUND(I161*H161,2)</f>
        <v>0</v>
      </c>
      <c r="BL161" s="18" t="s">
        <v>223</v>
      </c>
      <c r="BM161" s="203" t="s">
        <v>290</v>
      </c>
    </row>
    <row r="162" spans="1:65" s="2" customFormat="1" ht="39">
      <c r="A162" s="36"/>
      <c r="B162" s="37"/>
      <c r="C162" s="38"/>
      <c r="D162" s="210" t="s">
        <v>233</v>
      </c>
      <c r="E162" s="38"/>
      <c r="F162" s="211" t="s">
        <v>291</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233</v>
      </c>
      <c r="AU162" s="18" t="s">
        <v>19</v>
      </c>
    </row>
    <row r="163" spans="1:65" s="12" customFormat="1" ht="22.9" customHeight="1">
      <c r="B163" s="176"/>
      <c r="C163" s="177"/>
      <c r="D163" s="178" t="s">
        <v>79</v>
      </c>
      <c r="E163" s="190" t="s">
        <v>292</v>
      </c>
      <c r="F163" s="190" t="s">
        <v>293</v>
      </c>
      <c r="G163" s="177"/>
      <c r="H163" s="177"/>
      <c r="I163" s="180"/>
      <c r="J163" s="191">
        <f>BK163</f>
        <v>0</v>
      </c>
      <c r="K163" s="177"/>
      <c r="L163" s="182"/>
      <c r="M163" s="183"/>
      <c r="N163" s="184"/>
      <c r="O163" s="184"/>
      <c r="P163" s="185">
        <f>SUM(P164:P166)</f>
        <v>0</v>
      </c>
      <c r="Q163" s="184"/>
      <c r="R163" s="185">
        <f>SUM(R164:R166)</f>
        <v>0</v>
      </c>
      <c r="S163" s="184"/>
      <c r="T163" s="186">
        <f>SUM(T164:T166)</f>
        <v>0</v>
      </c>
      <c r="AR163" s="187" t="s">
        <v>223</v>
      </c>
      <c r="AT163" s="188" t="s">
        <v>79</v>
      </c>
      <c r="AU163" s="188" t="s">
        <v>87</v>
      </c>
      <c r="AY163" s="187" t="s">
        <v>220</v>
      </c>
      <c r="BK163" s="189">
        <f>SUM(BK164:BK166)</f>
        <v>0</v>
      </c>
    </row>
    <row r="164" spans="1:65" s="2" customFormat="1" ht="24.2" customHeight="1">
      <c r="A164" s="36"/>
      <c r="B164" s="37"/>
      <c r="C164" s="192" t="s">
        <v>294</v>
      </c>
      <c r="D164" s="192" t="s">
        <v>224</v>
      </c>
      <c r="E164" s="193" t="s">
        <v>295</v>
      </c>
      <c r="F164" s="194" t="s">
        <v>296</v>
      </c>
      <c r="G164" s="195" t="s">
        <v>227</v>
      </c>
      <c r="H164" s="196">
        <v>1</v>
      </c>
      <c r="I164" s="197"/>
      <c r="J164" s="198">
        <f>ROUND(I164*H164,2)</f>
        <v>0</v>
      </c>
      <c r="K164" s="194" t="s">
        <v>1</v>
      </c>
      <c r="L164" s="41"/>
      <c r="M164" s="199" t="s">
        <v>1</v>
      </c>
      <c r="N164" s="200" t="s">
        <v>45</v>
      </c>
      <c r="O164" s="73"/>
      <c r="P164" s="201">
        <f>O164*H164</f>
        <v>0</v>
      </c>
      <c r="Q164" s="201">
        <v>0</v>
      </c>
      <c r="R164" s="201">
        <f>Q164*H164</f>
        <v>0</v>
      </c>
      <c r="S164" s="201">
        <v>0</v>
      </c>
      <c r="T164" s="202">
        <f>S164*H164</f>
        <v>0</v>
      </c>
      <c r="U164" s="36"/>
      <c r="V164" s="36"/>
      <c r="W164" s="36"/>
      <c r="X164" s="36"/>
      <c r="Y164" s="36"/>
      <c r="Z164" s="36"/>
      <c r="AA164" s="36"/>
      <c r="AB164" s="36"/>
      <c r="AC164" s="36"/>
      <c r="AD164" s="36"/>
      <c r="AE164" s="36"/>
      <c r="AR164" s="203" t="s">
        <v>223</v>
      </c>
      <c r="AT164" s="203" t="s">
        <v>224</v>
      </c>
      <c r="AU164" s="203" t="s">
        <v>19</v>
      </c>
      <c r="AY164" s="18" t="s">
        <v>220</v>
      </c>
      <c r="BE164" s="204">
        <f>IF(N164="základní",J164,0)</f>
        <v>0</v>
      </c>
      <c r="BF164" s="204">
        <f>IF(N164="snížená",J164,0)</f>
        <v>0</v>
      </c>
      <c r="BG164" s="204">
        <f>IF(N164="zákl. přenesená",J164,0)</f>
        <v>0</v>
      </c>
      <c r="BH164" s="204">
        <f>IF(N164="sníž. přenesená",J164,0)</f>
        <v>0</v>
      </c>
      <c r="BI164" s="204">
        <f>IF(N164="nulová",J164,0)</f>
        <v>0</v>
      </c>
      <c r="BJ164" s="18" t="s">
        <v>87</v>
      </c>
      <c r="BK164" s="204">
        <f>ROUND(I164*H164,2)</f>
        <v>0</v>
      </c>
      <c r="BL164" s="18" t="s">
        <v>223</v>
      </c>
      <c r="BM164" s="203" t="s">
        <v>297</v>
      </c>
    </row>
    <row r="165" spans="1:65" s="2" customFormat="1" ht="39">
      <c r="A165" s="36"/>
      <c r="B165" s="37"/>
      <c r="C165" s="38"/>
      <c r="D165" s="210" t="s">
        <v>233</v>
      </c>
      <c r="E165" s="38"/>
      <c r="F165" s="211" t="s">
        <v>298</v>
      </c>
      <c r="G165" s="38"/>
      <c r="H165" s="38"/>
      <c r="I165" s="207"/>
      <c r="J165" s="38"/>
      <c r="K165" s="38"/>
      <c r="L165" s="41"/>
      <c r="M165" s="208"/>
      <c r="N165" s="209"/>
      <c r="O165" s="73"/>
      <c r="P165" s="73"/>
      <c r="Q165" s="73"/>
      <c r="R165" s="73"/>
      <c r="S165" s="73"/>
      <c r="T165" s="74"/>
      <c r="U165" s="36"/>
      <c r="V165" s="36"/>
      <c r="W165" s="36"/>
      <c r="X165" s="36"/>
      <c r="Y165" s="36"/>
      <c r="Z165" s="36"/>
      <c r="AA165" s="36"/>
      <c r="AB165" s="36"/>
      <c r="AC165" s="36"/>
      <c r="AD165" s="36"/>
      <c r="AE165" s="36"/>
      <c r="AT165" s="18" t="s">
        <v>233</v>
      </c>
      <c r="AU165" s="18" t="s">
        <v>19</v>
      </c>
    </row>
    <row r="166" spans="1:65" s="13" customFormat="1" ht="11.25">
      <c r="B166" s="212"/>
      <c r="C166" s="213"/>
      <c r="D166" s="210" t="s">
        <v>235</v>
      </c>
      <c r="E166" s="214" t="s">
        <v>299</v>
      </c>
      <c r="F166" s="215" t="s">
        <v>87</v>
      </c>
      <c r="G166" s="213"/>
      <c r="H166" s="216">
        <v>1</v>
      </c>
      <c r="I166" s="217"/>
      <c r="J166" s="213"/>
      <c r="K166" s="213"/>
      <c r="L166" s="218"/>
      <c r="M166" s="219"/>
      <c r="N166" s="220"/>
      <c r="O166" s="220"/>
      <c r="P166" s="220"/>
      <c r="Q166" s="220"/>
      <c r="R166" s="220"/>
      <c r="S166" s="220"/>
      <c r="T166" s="221"/>
      <c r="AT166" s="222" t="s">
        <v>235</v>
      </c>
      <c r="AU166" s="222" t="s">
        <v>19</v>
      </c>
      <c r="AV166" s="13" t="s">
        <v>19</v>
      </c>
      <c r="AW166" s="13" t="s">
        <v>36</v>
      </c>
      <c r="AX166" s="13" t="s">
        <v>87</v>
      </c>
      <c r="AY166" s="222" t="s">
        <v>220</v>
      </c>
    </row>
    <row r="167" spans="1:65" s="12" customFormat="1" ht="22.9" customHeight="1">
      <c r="B167" s="176"/>
      <c r="C167" s="177"/>
      <c r="D167" s="178" t="s">
        <v>79</v>
      </c>
      <c r="E167" s="190" t="s">
        <v>300</v>
      </c>
      <c r="F167" s="190" t="s">
        <v>301</v>
      </c>
      <c r="G167" s="177"/>
      <c r="H167" s="177"/>
      <c r="I167" s="180"/>
      <c r="J167" s="191">
        <f>BK167</f>
        <v>0</v>
      </c>
      <c r="K167" s="177"/>
      <c r="L167" s="182"/>
      <c r="M167" s="183"/>
      <c r="N167" s="184"/>
      <c r="O167" s="184"/>
      <c r="P167" s="185">
        <f>SUM(P168:P195)</f>
        <v>0</v>
      </c>
      <c r="Q167" s="184"/>
      <c r="R167" s="185">
        <f>SUM(R168:R195)</f>
        <v>0</v>
      </c>
      <c r="S167" s="184"/>
      <c r="T167" s="186">
        <f>SUM(T168:T195)</f>
        <v>0</v>
      </c>
      <c r="AR167" s="187" t="s">
        <v>223</v>
      </c>
      <c r="AT167" s="188" t="s">
        <v>79</v>
      </c>
      <c r="AU167" s="188" t="s">
        <v>87</v>
      </c>
      <c r="AY167" s="187" t="s">
        <v>220</v>
      </c>
      <c r="BK167" s="189">
        <f>SUM(BK168:BK195)</f>
        <v>0</v>
      </c>
    </row>
    <row r="168" spans="1:65" s="2" customFormat="1" ht="16.5" customHeight="1">
      <c r="A168" s="36"/>
      <c r="B168" s="37"/>
      <c r="C168" s="192" t="s">
        <v>302</v>
      </c>
      <c r="D168" s="192" t="s">
        <v>224</v>
      </c>
      <c r="E168" s="193" t="s">
        <v>303</v>
      </c>
      <c r="F168" s="194" t="s">
        <v>301</v>
      </c>
      <c r="G168" s="195" t="s">
        <v>227</v>
      </c>
      <c r="H168" s="196">
        <v>1</v>
      </c>
      <c r="I168" s="197"/>
      <c r="J168" s="198">
        <f>ROUND(I168*H168,2)</f>
        <v>0</v>
      </c>
      <c r="K168" s="194" t="s">
        <v>1</v>
      </c>
      <c r="L168" s="41"/>
      <c r="M168" s="199" t="s">
        <v>1</v>
      </c>
      <c r="N168" s="200" t="s">
        <v>45</v>
      </c>
      <c r="O168" s="73"/>
      <c r="P168" s="201">
        <f>O168*H168</f>
        <v>0</v>
      </c>
      <c r="Q168" s="201">
        <v>0</v>
      </c>
      <c r="R168" s="201">
        <f>Q168*H168</f>
        <v>0</v>
      </c>
      <c r="S168" s="201">
        <v>0</v>
      </c>
      <c r="T168" s="202">
        <f>S168*H168</f>
        <v>0</v>
      </c>
      <c r="U168" s="36"/>
      <c r="V168" s="36"/>
      <c r="W168" s="36"/>
      <c r="X168" s="36"/>
      <c r="Y168" s="36"/>
      <c r="Z168" s="36"/>
      <c r="AA168" s="36"/>
      <c r="AB168" s="36"/>
      <c r="AC168" s="36"/>
      <c r="AD168" s="36"/>
      <c r="AE168" s="36"/>
      <c r="AR168" s="203" t="s">
        <v>223</v>
      </c>
      <c r="AT168" s="203" t="s">
        <v>224</v>
      </c>
      <c r="AU168" s="203" t="s">
        <v>19</v>
      </c>
      <c r="AY168" s="18" t="s">
        <v>220</v>
      </c>
      <c r="BE168" s="204">
        <f>IF(N168="základní",J168,0)</f>
        <v>0</v>
      </c>
      <c r="BF168" s="204">
        <f>IF(N168="snížená",J168,0)</f>
        <v>0</v>
      </c>
      <c r="BG168" s="204">
        <f>IF(N168="zákl. přenesená",J168,0)</f>
        <v>0</v>
      </c>
      <c r="BH168" s="204">
        <f>IF(N168="sníž. přenesená",J168,0)</f>
        <v>0</v>
      </c>
      <c r="BI168" s="204">
        <f>IF(N168="nulová",J168,0)</f>
        <v>0</v>
      </c>
      <c r="BJ168" s="18" t="s">
        <v>87</v>
      </c>
      <c r="BK168" s="204">
        <f>ROUND(I168*H168,2)</f>
        <v>0</v>
      </c>
      <c r="BL168" s="18" t="s">
        <v>223</v>
      </c>
      <c r="BM168" s="203" t="s">
        <v>304</v>
      </c>
    </row>
    <row r="169" spans="1:65" s="2" customFormat="1" ht="58.5">
      <c r="A169" s="36"/>
      <c r="B169" s="37"/>
      <c r="C169" s="38"/>
      <c r="D169" s="210" t="s">
        <v>233</v>
      </c>
      <c r="E169" s="38"/>
      <c r="F169" s="211" t="s">
        <v>305</v>
      </c>
      <c r="G169" s="38"/>
      <c r="H169" s="38"/>
      <c r="I169" s="207"/>
      <c r="J169" s="38"/>
      <c r="K169" s="38"/>
      <c r="L169" s="41"/>
      <c r="M169" s="208"/>
      <c r="N169" s="209"/>
      <c r="O169" s="73"/>
      <c r="P169" s="73"/>
      <c r="Q169" s="73"/>
      <c r="R169" s="73"/>
      <c r="S169" s="73"/>
      <c r="T169" s="74"/>
      <c r="U169" s="36"/>
      <c r="V169" s="36"/>
      <c r="W169" s="36"/>
      <c r="X169" s="36"/>
      <c r="Y169" s="36"/>
      <c r="Z169" s="36"/>
      <c r="AA169" s="36"/>
      <c r="AB169" s="36"/>
      <c r="AC169" s="36"/>
      <c r="AD169" s="36"/>
      <c r="AE169" s="36"/>
      <c r="AT169" s="18" t="s">
        <v>233</v>
      </c>
      <c r="AU169" s="18" t="s">
        <v>19</v>
      </c>
    </row>
    <row r="170" spans="1:65" s="2" customFormat="1" ht="16.5" customHeight="1">
      <c r="A170" s="36"/>
      <c r="B170" s="37"/>
      <c r="C170" s="192" t="s">
        <v>306</v>
      </c>
      <c r="D170" s="192" t="s">
        <v>224</v>
      </c>
      <c r="E170" s="193" t="s">
        <v>307</v>
      </c>
      <c r="F170" s="194" t="s">
        <v>308</v>
      </c>
      <c r="G170" s="195" t="s">
        <v>227</v>
      </c>
      <c r="H170" s="196">
        <v>1</v>
      </c>
      <c r="I170" s="197"/>
      <c r="J170" s="198">
        <f>ROUND(I170*H170,2)</f>
        <v>0</v>
      </c>
      <c r="K170" s="194" t="s">
        <v>228</v>
      </c>
      <c r="L170" s="41"/>
      <c r="M170" s="199" t="s">
        <v>1</v>
      </c>
      <c r="N170" s="200" t="s">
        <v>45</v>
      </c>
      <c r="O170" s="73"/>
      <c r="P170" s="201">
        <f>O170*H170</f>
        <v>0</v>
      </c>
      <c r="Q170" s="201">
        <v>0</v>
      </c>
      <c r="R170" s="201">
        <f>Q170*H170</f>
        <v>0</v>
      </c>
      <c r="S170" s="201">
        <v>0</v>
      </c>
      <c r="T170" s="202">
        <f>S170*H170</f>
        <v>0</v>
      </c>
      <c r="U170" s="36"/>
      <c r="V170" s="36"/>
      <c r="W170" s="36"/>
      <c r="X170" s="36"/>
      <c r="Y170" s="36"/>
      <c r="Z170" s="36"/>
      <c r="AA170" s="36"/>
      <c r="AB170" s="36"/>
      <c r="AC170" s="36"/>
      <c r="AD170" s="36"/>
      <c r="AE170" s="36"/>
      <c r="AR170" s="203" t="s">
        <v>229</v>
      </c>
      <c r="AT170" s="203" t="s">
        <v>224</v>
      </c>
      <c r="AU170" s="203" t="s">
        <v>19</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229</v>
      </c>
      <c r="BM170" s="203" t="s">
        <v>309</v>
      </c>
    </row>
    <row r="171" spans="1:65" s="2" customFormat="1" ht="11.25">
      <c r="A171" s="36"/>
      <c r="B171" s="37"/>
      <c r="C171" s="38"/>
      <c r="D171" s="205" t="s">
        <v>231</v>
      </c>
      <c r="E171" s="38"/>
      <c r="F171" s="206" t="s">
        <v>310</v>
      </c>
      <c r="G171" s="38"/>
      <c r="H171" s="38"/>
      <c r="I171" s="207"/>
      <c r="J171" s="38"/>
      <c r="K171" s="38"/>
      <c r="L171" s="41"/>
      <c r="M171" s="208"/>
      <c r="N171" s="209"/>
      <c r="O171" s="73"/>
      <c r="P171" s="73"/>
      <c r="Q171" s="73"/>
      <c r="R171" s="73"/>
      <c r="S171" s="73"/>
      <c r="T171" s="74"/>
      <c r="U171" s="36"/>
      <c r="V171" s="36"/>
      <c r="W171" s="36"/>
      <c r="X171" s="36"/>
      <c r="Y171" s="36"/>
      <c r="Z171" s="36"/>
      <c r="AA171" s="36"/>
      <c r="AB171" s="36"/>
      <c r="AC171" s="36"/>
      <c r="AD171" s="36"/>
      <c r="AE171" s="36"/>
      <c r="AT171" s="18" t="s">
        <v>231</v>
      </c>
      <c r="AU171" s="18" t="s">
        <v>19</v>
      </c>
    </row>
    <row r="172" spans="1:65" s="2" customFormat="1" ht="29.25">
      <c r="A172" s="36"/>
      <c r="B172" s="37"/>
      <c r="C172" s="38"/>
      <c r="D172" s="210" t="s">
        <v>311</v>
      </c>
      <c r="E172" s="38"/>
      <c r="F172" s="211" t="s">
        <v>312</v>
      </c>
      <c r="G172" s="38"/>
      <c r="H172" s="38"/>
      <c r="I172" s="207"/>
      <c r="J172" s="38"/>
      <c r="K172" s="38"/>
      <c r="L172" s="41"/>
      <c r="M172" s="208"/>
      <c r="N172" s="209"/>
      <c r="O172" s="73"/>
      <c r="P172" s="73"/>
      <c r="Q172" s="73"/>
      <c r="R172" s="73"/>
      <c r="S172" s="73"/>
      <c r="T172" s="74"/>
      <c r="U172" s="36"/>
      <c r="V172" s="36"/>
      <c r="W172" s="36"/>
      <c r="X172" s="36"/>
      <c r="Y172" s="36"/>
      <c r="Z172" s="36"/>
      <c r="AA172" s="36"/>
      <c r="AB172" s="36"/>
      <c r="AC172" s="36"/>
      <c r="AD172" s="36"/>
      <c r="AE172" s="36"/>
      <c r="AT172" s="18" t="s">
        <v>311</v>
      </c>
      <c r="AU172" s="18" t="s">
        <v>19</v>
      </c>
    </row>
    <row r="173" spans="1:65" s="2" customFormat="1" ht="58.5">
      <c r="A173" s="36"/>
      <c r="B173" s="37"/>
      <c r="C173" s="38"/>
      <c r="D173" s="210" t="s">
        <v>233</v>
      </c>
      <c r="E173" s="38"/>
      <c r="F173" s="211" t="s">
        <v>313</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233</v>
      </c>
      <c r="AU173" s="18" t="s">
        <v>19</v>
      </c>
    </row>
    <row r="174" spans="1:65" s="14" customFormat="1" ht="11.25">
      <c r="B174" s="223"/>
      <c r="C174" s="224"/>
      <c r="D174" s="210" t="s">
        <v>235</v>
      </c>
      <c r="E174" s="225" t="s">
        <v>1</v>
      </c>
      <c r="F174" s="226" t="s">
        <v>314</v>
      </c>
      <c r="G174" s="224"/>
      <c r="H174" s="225" t="s">
        <v>1</v>
      </c>
      <c r="I174" s="227"/>
      <c r="J174" s="224"/>
      <c r="K174" s="224"/>
      <c r="L174" s="228"/>
      <c r="M174" s="229"/>
      <c r="N174" s="230"/>
      <c r="O174" s="230"/>
      <c r="P174" s="230"/>
      <c r="Q174" s="230"/>
      <c r="R174" s="230"/>
      <c r="S174" s="230"/>
      <c r="T174" s="231"/>
      <c r="AT174" s="232" t="s">
        <v>235</v>
      </c>
      <c r="AU174" s="232" t="s">
        <v>19</v>
      </c>
      <c r="AV174" s="14" t="s">
        <v>87</v>
      </c>
      <c r="AW174" s="14" t="s">
        <v>36</v>
      </c>
      <c r="AX174" s="14" t="s">
        <v>80</v>
      </c>
      <c r="AY174" s="232" t="s">
        <v>220</v>
      </c>
    </row>
    <row r="175" spans="1:65" s="13" customFormat="1" ht="11.25">
      <c r="B175" s="212"/>
      <c r="C175" s="213"/>
      <c r="D175" s="210" t="s">
        <v>235</v>
      </c>
      <c r="E175" s="214" t="s">
        <v>1</v>
      </c>
      <c r="F175" s="215" t="s">
        <v>87</v>
      </c>
      <c r="G175" s="213"/>
      <c r="H175" s="216">
        <v>1</v>
      </c>
      <c r="I175" s="217"/>
      <c r="J175" s="213"/>
      <c r="K175" s="213"/>
      <c r="L175" s="218"/>
      <c r="M175" s="219"/>
      <c r="N175" s="220"/>
      <c r="O175" s="220"/>
      <c r="P175" s="220"/>
      <c r="Q175" s="220"/>
      <c r="R175" s="220"/>
      <c r="S175" s="220"/>
      <c r="T175" s="221"/>
      <c r="AT175" s="222" t="s">
        <v>235</v>
      </c>
      <c r="AU175" s="222" t="s">
        <v>19</v>
      </c>
      <c r="AV175" s="13" t="s">
        <v>19</v>
      </c>
      <c r="AW175" s="13" t="s">
        <v>36</v>
      </c>
      <c r="AX175" s="13" t="s">
        <v>87</v>
      </c>
      <c r="AY175" s="222" t="s">
        <v>220</v>
      </c>
    </row>
    <row r="176" spans="1:65" s="2" customFormat="1" ht="16.5" customHeight="1">
      <c r="A176" s="36"/>
      <c r="B176" s="37"/>
      <c r="C176" s="192" t="s">
        <v>315</v>
      </c>
      <c r="D176" s="192" t="s">
        <v>224</v>
      </c>
      <c r="E176" s="193" t="s">
        <v>316</v>
      </c>
      <c r="F176" s="194" t="s">
        <v>317</v>
      </c>
      <c r="G176" s="195" t="s">
        <v>227</v>
      </c>
      <c r="H176" s="196">
        <v>1</v>
      </c>
      <c r="I176" s="197"/>
      <c r="J176" s="198">
        <f>ROUND(I176*H176,2)</f>
        <v>0</v>
      </c>
      <c r="K176" s="194" t="s">
        <v>1</v>
      </c>
      <c r="L176" s="41"/>
      <c r="M176" s="199" t="s">
        <v>1</v>
      </c>
      <c r="N176" s="200" t="s">
        <v>45</v>
      </c>
      <c r="O176" s="73"/>
      <c r="P176" s="201">
        <f>O176*H176</f>
        <v>0</v>
      </c>
      <c r="Q176" s="201">
        <v>0</v>
      </c>
      <c r="R176" s="201">
        <f>Q176*H176</f>
        <v>0</v>
      </c>
      <c r="S176" s="201">
        <v>0</v>
      </c>
      <c r="T176" s="202">
        <f>S176*H176</f>
        <v>0</v>
      </c>
      <c r="U176" s="36"/>
      <c r="V176" s="36"/>
      <c r="W176" s="36"/>
      <c r="X176" s="36"/>
      <c r="Y176" s="36"/>
      <c r="Z176" s="36"/>
      <c r="AA176" s="36"/>
      <c r="AB176" s="36"/>
      <c r="AC176" s="36"/>
      <c r="AD176" s="36"/>
      <c r="AE176" s="36"/>
      <c r="AR176" s="203" t="s">
        <v>223</v>
      </c>
      <c r="AT176" s="203" t="s">
        <v>224</v>
      </c>
      <c r="AU176" s="203" t="s">
        <v>19</v>
      </c>
      <c r="AY176" s="18" t="s">
        <v>220</v>
      </c>
      <c r="BE176" s="204">
        <f>IF(N176="základní",J176,0)</f>
        <v>0</v>
      </c>
      <c r="BF176" s="204">
        <f>IF(N176="snížená",J176,0)</f>
        <v>0</v>
      </c>
      <c r="BG176" s="204">
        <f>IF(N176="zákl. přenesená",J176,0)</f>
        <v>0</v>
      </c>
      <c r="BH176" s="204">
        <f>IF(N176="sníž. přenesená",J176,0)</f>
        <v>0</v>
      </c>
      <c r="BI176" s="204">
        <f>IF(N176="nulová",J176,0)</f>
        <v>0</v>
      </c>
      <c r="BJ176" s="18" t="s">
        <v>87</v>
      </c>
      <c r="BK176" s="204">
        <f>ROUND(I176*H176,2)</f>
        <v>0</v>
      </c>
      <c r="BL176" s="18" t="s">
        <v>223</v>
      </c>
      <c r="BM176" s="203" t="s">
        <v>318</v>
      </c>
    </row>
    <row r="177" spans="1:65" s="2" customFormat="1" ht="48.75">
      <c r="A177" s="36"/>
      <c r="B177" s="37"/>
      <c r="C177" s="38"/>
      <c r="D177" s="210" t="s">
        <v>233</v>
      </c>
      <c r="E177" s="38"/>
      <c r="F177" s="211" t="s">
        <v>319</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233</v>
      </c>
      <c r="AU177" s="18" t="s">
        <v>19</v>
      </c>
    </row>
    <row r="178" spans="1:65" s="2" customFormat="1" ht="16.5" customHeight="1">
      <c r="A178" s="36"/>
      <c r="B178" s="37"/>
      <c r="C178" s="192" t="s">
        <v>320</v>
      </c>
      <c r="D178" s="192" t="s">
        <v>224</v>
      </c>
      <c r="E178" s="193" t="s">
        <v>321</v>
      </c>
      <c r="F178" s="194" t="s">
        <v>322</v>
      </c>
      <c r="G178" s="195" t="s">
        <v>227</v>
      </c>
      <c r="H178" s="196">
        <v>1</v>
      </c>
      <c r="I178" s="197"/>
      <c r="J178" s="198">
        <f>ROUND(I178*H178,2)</f>
        <v>0</v>
      </c>
      <c r="K178" s="194" t="s">
        <v>228</v>
      </c>
      <c r="L178" s="41"/>
      <c r="M178" s="199" t="s">
        <v>1</v>
      </c>
      <c r="N178" s="200" t="s">
        <v>45</v>
      </c>
      <c r="O178" s="73"/>
      <c r="P178" s="201">
        <f>O178*H178</f>
        <v>0</v>
      </c>
      <c r="Q178" s="201">
        <v>0</v>
      </c>
      <c r="R178" s="201">
        <f>Q178*H178</f>
        <v>0</v>
      </c>
      <c r="S178" s="201">
        <v>0</v>
      </c>
      <c r="T178" s="202">
        <f>S178*H178</f>
        <v>0</v>
      </c>
      <c r="U178" s="36"/>
      <c r="V178" s="36"/>
      <c r="W178" s="36"/>
      <c r="X178" s="36"/>
      <c r="Y178" s="36"/>
      <c r="Z178" s="36"/>
      <c r="AA178" s="36"/>
      <c r="AB178" s="36"/>
      <c r="AC178" s="36"/>
      <c r="AD178" s="36"/>
      <c r="AE178" s="36"/>
      <c r="AR178" s="203" t="s">
        <v>229</v>
      </c>
      <c r="AT178" s="203" t="s">
        <v>224</v>
      </c>
      <c r="AU178" s="203" t="s">
        <v>19</v>
      </c>
      <c r="AY178" s="18" t="s">
        <v>220</v>
      </c>
      <c r="BE178" s="204">
        <f>IF(N178="základní",J178,0)</f>
        <v>0</v>
      </c>
      <c r="BF178" s="204">
        <f>IF(N178="snížená",J178,0)</f>
        <v>0</v>
      </c>
      <c r="BG178" s="204">
        <f>IF(N178="zákl. přenesená",J178,0)</f>
        <v>0</v>
      </c>
      <c r="BH178" s="204">
        <f>IF(N178="sníž. přenesená",J178,0)</f>
        <v>0</v>
      </c>
      <c r="BI178" s="204">
        <f>IF(N178="nulová",J178,0)</f>
        <v>0</v>
      </c>
      <c r="BJ178" s="18" t="s">
        <v>87</v>
      </c>
      <c r="BK178" s="204">
        <f>ROUND(I178*H178,2)</f>
        <v>0</v>
      </c>
      <c r="BL178" s="18" t="s">
        <v>229</v>
      </c>
      <c r="BM178" s="203" t="s">
        <v>323</v>
      </c>
    </row>
    <row r="179" spans="1:65" s="2" customFormat="1" ht="11.25">
      <c r="A179" s="36"/>
      <c r="B179" s="37"/>
      <c r="C179" s="38"/>
      <c r="D179" s="205" t="s">
        <v>231</v>
      </c>
      <c r="E179" s="38"/>
      <c r="F179" s="206" t="s">
        <v>324</v>
      </c>
      <c r="G179" s="38"/>
      <c r="H179" s="38"/>
      <c r="I179" s="207"/>
      <c r="J179" s="38"/>
      <c r="K179" s="38"/>
      <c r="L179" s="41"/>
      <c r="M179" s="208"/>
      <c r="N179" s="209"/>
      <c r="O179" s="73"/>
      <c r="P179" s="73"/>
      <c r="Q179" s="73"/>
      <c r="R179" s="73"/>
      <c r="S179" s="73"/>
      <c r="T179" s="74"/>
      <c r="U179" s="36"/>
      <c r="V179" s="36"/>
      <c r="W179" s="36"/>
      <c r="X179" s="36"/>
      <c r="Y179" s="36"/>
      <c r="Z179" s="36"/>
      <c r="AA179" s="36"/>
      <c r="AB179" s="36"/>
      <c r="AC179" s="36"/>
      <c r="AD179" s="36"/>
      <c r="AE179" s="36"/>
      <c r="AT179" s="18" t="s">
        <v>231</v>
      </c>
      <c r="AU179" s="18" t="s">
        <v>19</v>
      </c>
    </row>
    <row r="180" spans="1:65" s="2" customFormat="1" ht="39">
      <c r="A180" s="36"/>
      <c r="B180" s="37"/>
      <c r="C180" s="38"/>
      <c r="D180" s="210" t="s">
        <v>233</v>
      </c>
      <c r="E180" s="38"/>
      <c r="F180" s="211" t="s">
        <v>325</v>
      </c>
      <c r="G180" s="38"/>
      <c r="H180" s="38"/>
      <c r="I180" s="207"/>
      <c r="J180" s="38"/>
      <c r="K180" s="38"/>
      <c r="L180" s="41"/>
      <c r="M180" s="208"/>
      <c r="N180" s="209"/>
      <c r="O180" s="73"/>
      <c r="P180" s="73"/>
      <c r="Q180" s="73"/>
      <c r="R180" s="73"/>
      <c r="S180" s="73"/>
      <c r="T180" s="74"/>
      <c r="U180" s="36"/>
      <c r="V180" s="36"/>
      <c r="W180" s="36"/>
      <c r="X180" s="36"/>
      <c r="Y180" s="36"/>
      <c r="Z180" s="36"/>
      <c r="AA180" s="36"/>
      <c r="AB180" s="36"/>
      <c r="AC180" s="36"/>
      <c r="AD180" s="36"/>
      <c r="AE180" s="36"/>
      <c r="AT180" s="18" t="s">
        <v>233</v>
      </c>
      <c r="AU180" s="18" t="s">
        <v>19</v>
      </c>
    </row>
    <row r="181" spans="1:65" s="13" customFormat="1" ht="11.25">
      <c r="B181" s="212"/>
      <c r="C181" s="213"/>
      <c r="D181" s="210" t="s">
        <v>235</v>
      </c>
      <c r="E181" s="214" t="s">
        <v>1</v>
      </c>
      <c r="F181" s="215" t="s">
        <v>87</v>
      </c>
      <c r="G181" s="213"/>
      <c r="H181" s="216">
        <v>1</v>
      </c>
      <c r="I181" s="217"/>
      <c r="J181" s="213"/>
      <c r="K181" s="213"/>
      <c r="L181" s="218"/>
      <c r="M181" s="219"/>
      <c r="N181" s="220"/>
      <c r="O181" s="220"/>
      <c r="P181" s="220"/>
      <c r="Q181" s="220"/>
      <c r="R181" s="220"/>
      <c r="S181" s="220"/>
      <c r="T181" s="221"/>
      <c r="AT181" s="222" t="s">
        <v>235</v>
      </c>
      <c r="AU181" s="222" t="s">
        <v>19</v>
      </c>
      <c r="AV181" s="13" t="s">
        <v>19</v>
      </c>
      <c r="AW181" s="13" t="s">
        <v>36</v>
      </c>
      <c r="AX181" s="13" t="s">
        <v>87</v>
      </c>
      <c r="AY181" s="222" t="s">
        <v>220</v>
      </c>
    </row>
    <row r="182" spans="1:65" s="2" customFormat="1" ht="16.5" customHeight="1">
      <c r="A182" s="36"/>
      <c r="B182" s="37"/>
      <c r="C182" s="192" t="s">
        <v>326</v>
      </c>
      <c r="D182" s="192" t="s">
        <v>224</v>
      </c>
      <c r="E182" s="193" t="s">
        <v>327</v>
      </c>
      <c r="F182" s="194" t="s">
        <v>328</v>
      </c>
      <c r="G182" s="195" t="s">
        <v>329</v>
      </c>
      <c r="H182" s="196">
        <v>1638</v>
      </c>
      <c r="I182" s="197"/>
      <c r="J182" s="198">
        <f>ROUND(I182*H182,2)</f>
        <v>0</v>
      </c>
      <c r="K182" s="194" t="s">
        <v>1</v>
      </c>
      <c r="L182" s="41"/>
      <c r="M182" s="199" t="s">
        <v>1</v>
      </c>
      <c r="N182" s="200" t="s">
        <v>45</v>
      </c>
      <c r="O182" s="73"/>
      <c r="P182" s="201">
        <f>O182*H182</f>
        <v>0</v>
      </c>
      <c r="Q182" s="201">
        <v>0</v>
      </c>
      <c r="R182" s="201">
        <f>Q182*H182</f>
        <v>0</v>
      </c>
      <c r="S182" s="201">
        <v>0</v>
      </c>
      <c r="T182" s="202">
        <f>S182*H182</f>
        <v>0</v>
      </c>
      <c r="U182" s="36"/>
      <c r="V182" s="36"/>
      <c r="W182" s="36"/>
      <c r="X182" s="36"/>
      <c r="Y182" s="36"/>
      <c r="Z182" s="36"/>
      <c r="AA182" s="36"/>
      <c r="AB182" s="36"/>
      <c r="AC182" s="36"/>
      <c r="AD182" s="36"/>
      <c r="AE182" s="36"/>
      <c r="AR182" s="203" t="s">
        <v>223</v>
      </c>
      <c r="AT182" s="203" t="s">
        <v>224</v>
      </c>
      <c r="AU182" s="203" t="s">
        <v>19</v>
      </c>
      <c r="AY182" s="18" t="s">
        <v>220</v>
      </c>
      <c r="BE182" s="204">
        <f>IF(N182="základní",J182,0)</f>
        <v>0</v>
      </c>
      <c r="BF182" s="204">
        <f>IF(N182="snížená",J182,0)</f>
        <v>0</v>
      </c>
      <c r="BG182" s="204">
        <f>IF(N182="zákl. přenesená",J182,0)</f>
        <v>0</v>
      </c>
      <c r="BH182" s="204">
        <f>IF(N182="sníž. přenesená",J182,0)</f>
        <v>0</v>
      </c>
      <c r="BI182" s="204">
        <f>IF(N182="nulová",J182,0)</f>
        <v>0</v>
      </c>
      <c r="BJ182" s="18" t="s">
        <v>87</v>
      </c>
      <c r="BK182" s="204">
        <f>ROUND(I182*H182,2)</f>
        <v>0</v>
      </c>
      <c r="BL182" s="18" t="s">
        <v>223</v>
      </c>
      <c r="BM182" s="203" t="s">
        <v>330</v>
      </c>
    </row>
    <row r="183" spans="1:65" s="2" customFormat="1" ht="39">
      <c r="A183" s="36"/>
      <c r="B183" s="37"/>
      <c r="C183" s="38"/>
      <c r="D183" s="210" t="s">
        <v>233</v>
      </c>
      <c r="E183" s="38"/>
      <c r="F183" s="211" t="s">
        <v>331</v>
      </c>
      <c r="G183" s="38"/>
      <c r="H183" s="38"/>
      <c r="I183" s="207"/>
      <c r="J183" s="38"/>
      <c r="K183" s="38"/>
      <c r="L183" s="41"/>
      <c r="M183" s="208"/>
      <c r="N183" s="209"/>
      <c r="O183" s="73"/>
      <c r="P183" s="73"/>
      <c r="Q183" s="73"/>
      <c r="R183" s="73"/>
      <c r="S183" s="73"/>
      <c r="T183" s="74"/>
      <c r="U183" s="36"/>
      <c r="V183" s="36"/>
      <c r="W183" s="36"/>
      <c r="X183" s="36"/>
      <c r="Y183" s="36"/>
      <c r="Z183" s="36"/>
      <c r="AA183" s="36"/>
      <c r="AB183" s="36"/>
      <c r="AC183" s="36"/>
      <c r="AD183" s="36"/>
      <c r="AE183" s="36"/>
      <c r="AT183" s="18" t="s">
        <v>233</v>
      </c>
      <c r="AU183" s="18" t="s">
        <v>19</v>
      </c>
    </row>
    <row r="184" spans="1:65" s="13" customFormat="1" ht="11.25">
      <c r="B184" s="212"/>
      <c r="C184" s="213"/>
      <c r="D184" s="210" t="s">
        <v>235</v>
      </c>
      <c r="E184" s="214" t="s">
        <v>332</v>
      </c>
      <c r="F184" s="215" t="s">
        <v>333</v>
      </c>
      <c r="G184" s="213"/>
      <c r="H184" s="216">
        <v>1638</v>
      </c>
      <c r="I184" s="217"/>
      <c r="J184" s="213"/>
      <c r="K184" s="213"/>
      <c r="L184" s="218"/>
      <c r="M184" s="219"/>
      <c r="N184" s="220"/>
      <c r="O184" s="220"/>
      <c r="P184" s="220"/>
      <c r="Q184" s="220"/>
      <c r="R184" s="220"/>
      <c r="S184" s="220"/>
      <c r="T184" s="221"/>
      <c r="AT184" s="222" t="s">
        <v>235</v>
      </c>
      <c r="AU184" s="222" t="s">
        <v>19</v>
      </c>
      <c r="AV184" s="13" t="s">
        <v>19</v>
      </c>
      <c r="AW184" s="13" t="s">
        <v>36</v>
      </c>
      <c r="AX184" s="13" t="s">
        <v>80</v>
      </c>
      <c r="AY184" s="222" t="s">
        <v>220</v>
      </c>
    </row>
    <row r="185" spans="1:65" s="13" customFormat="1" ht="11.25">
      <c r="B185" s="212"/>
      <c r="C185" s="213"/>
      <c r="D185" s="210" t="s">
        <v>235</v>
      </c>
      <c r="E185" s="214" t="s">
        <v>334</v>
      </c>
      <c r="F185" s="215" t="s">
        <v>335</v>
      </c>
      <c r="G185" s="213"/>
      <c r="H185" s="216">
        <v>1638</v>
      </c>
      <c r="I185" s="217"/>
      <c r="J185" s="213"/>
      <c r="K185" s="213"/>
      <c r="L185" s="218"/>
      <c r="M185" s="219"/>
      <c r="N185" s="220"/>
      <c r="O185" s="220"/>
      <c r="P185" s="220"/>
      <c r="Q185" s="220"/>
      <c r="R185" s="220"/>
      <c r="S185" s="220"/>
      <c r="T185" s="221"/>
      <c r="AT185" s="222" t="s">
        <v>235</v>
      </c>
      <c r="AU185" s="222" t="s">
        <v>19</v>
      </c>
      <c r="AV185" s="13" t="s">
        <v>19</v>
      </c>
      <c r="AW185" s="13" t="s">
        <v>36</v>
      </c>
      <c r="AX185" s="13" t="s">
        <v>87</v>
      </c>
      <c r="AY185" s="222" t="s">
        <v>220</v>
      </c>
    </row>
    <row r="186" spans="1:65" s="2" customFormat="1" ht="24.2" customHeight="1">
      <c r="A186" s="36"/>
      <c r="B186" s="37"/>
      <c r="C186" s="192" t="s">
        <v>336</v>
      </c>
      <c r="D186" s="192" t="s">
        <v>224</v>
      </c>
      <c r="E186" s="193" t="s">
        <v>337</v>
      </c>
      <c r="F186" s="194" t="s">
        <v>338</v>
      </c>
      <c r="G186" s="195" t="s">
        <v>227</v>
      </c>
      <c r="H186" s="196">
        <v>1</v>
      </c>
      <c r="I186" s="197"/>
      <c r="J186" s="198">
        <f>ROUND(I186*H186,2)</f>
        <v>0</v>
      </c>
      <c r="K186" s="194" t="s">
        <v>1</v>
      </c>
      <c r="L186" s="41"/>
      <c r="M186" s="199" t="s">
        <v>1</v>
      </c>
      <c r="N186" s="200" t="s">
        <v>45</v>
      </c>
      <c r="O186" s="73"/>
      <c r="P186" s="201">
        <f>O186*H186</f>
        <v>0</v>
      </c>
      <c r="Q186" s="201">
        <v>0</v>
      </c>
      <c r="R186" s="201">
        <f>Q186*H186</f>
        <v>0</v>
      </c>
      <c r="S186" s="201">
        <v>0</v>
      </c>
      <c r="T186" s="202">
        <f>S186*H186</f>
        <v>0</v>
      </c>
      <c r="U186" s="36"/>
      <c r="V186" s="36"/>
      <c r="W186" s="36"/>
      <c r="X186" s="36"/>
      <c r="Y186" s="36"/>
      <c r="Z186" s="36"/>
      <c r="AA186" s="36"/>
      <c r="AB186" s="36"/>
      <c r="AC186" s="36"/>
      <c r="AD186" s="36"/>
      <c r="AE186" s="36"/>
      <c r="AR186" s="203" t="s">
        <v>223</v>
      </c>
      <c r="AT186" s="203" t="s">
        <v>224</v>
      </c>
      <c r="AU186" s="203" t="s">
        <v>19</v>
      </c>
      <c r="AY186" s="18" t="s">
        <v>220</v>
      </c>
      <c r="BE186" s="204">
        <f>IF(N186="základní",J186,0)</f>
        <v>0</v>
      </c>
      <c r="BF186" s="204">
        <f>IF(N186="snížená",J186,0)</f>
        <v>0</v>
      </c>
      <c r="BG186" s="204">
        <f>IF(N186="zákl. přenesená",J186,0)</f>
        <v>0</v>
      </c>
      <c r="BH186" s="204">
        <f>IF(N186="sníž. přenesená",J186,0)</f>
        <v>0</v>
      </c>
      <c r="BI186" s="204">
        <f>IF(N186="nulová",J186,0)</f>
        <v>0</v>
      </c>
      <c r="BJ186" s="18" t="s">
        <v>87</v>
      </c>
      <c r="BK186" s="204">
        <f>ROUND(I186*H186,2)</f>
        <v>0</v>
      </c>
      <c r="BL186" s="18" t="s">
        <v>223</v>
      </c>
      <c r="BM186" s="203" t="s">
        <v>339</v>
      </c>
    </row>
    <row r="187" spans="1:65" s="2" customFormat="1" ht="39">
      <c r="A187" s="36"/>
      <c r="B187" s="37"/>
      <c r="C187" s="38"/>
      <c r="D187" s="210" t="s">
        <v>233</v>
      </c>
      <c r="E187" s="38"/>
      <c r="F187" s="211" t="s">
        <v>340</v>
      </c>
      <c r="G187" s="38"/>
      <c r="H187" s="38"/>
      <c r="I187" s="207"/>
      <c r="J187" s="38"/>
      <c r="K187" s="38"/>
      <c r="L187" s="41"/>
      <c r="M187" s="208"/>
      <c r="N187" s="209"/>
      <c r="O187" s="73"/>
      <c r="P187" s="73"/>
      <c r="Q187" s="73"/>
      <c r="R187" s="73"/>
      <c r="S187" s="73"/>
      <c r="T187" s="74"/>
      <c r="U187" s="36"/>
      <c r="V187" s="36"/>
      <c r="W187" s="36"/>
      <c r="X187" s="36"/>
      <c r="Y187" s="36"/>
      <c r="Z187" s="36"/>
      <c r="AA187" s="36"/>
      <c r="AB187" s="36"/>
      <c r="AC187" s="36"/>
      <c r="AD187" s="36"/>
      <c r="AE187" s="36"/>
      <c r="AT187" s="18" t="s">
        <v>233</v>
      </c>
      <c r="AU187" s="18" t="s">
        <v>19</v>
      </c>
    </row>
    <row r="188" spans="1:65" s="2" customFormat="1" ht="16.5" customHeight="1">
      <c r="A188" s="36"/>
      <c r="B188" s="37"/>
      <c r="C188" s="192" t="s">
        <v>7</v>
      </c>
      <c r="D188" s="192" t="s">
        <v>224</v>
      </c>
      <c r="E188" s="193" t="s">
        <v>341</v>
      </c>
      <c r="F188" s="194" t="s">
        <v>342</v>
      </c>
      <c r="G188" s="195" t="s">
        <v>227</v>
      </c>
      <c r="H188" s="196">
        <v>2</v>
      </c>
      <c r="I188" s="197"/>
      <c r="J188" s="198">
        <f>ROUND(I188*H188,2)</f>
        <v>0</v>
      </c>
      <c r="K188" s="194" t="s">
        <v>1</v>
      </c>
      <c r="L188" s="41"/>
      <c r="M188" s="199" t="s">
        <v>1</v>
      </c>
      <c r="N188" s="200" t="s">
        <v>45</v>
      </c>
      <c r="O188" s="73"/>
      <c r="P188" s="201">
        <f>O188*H188</f>
        <v>0</v>
      </c>
      <c r="Q188" s="201">
        <v>0</v>
      </c>
      <c r="R188" s="201">
        <f>Q188*H188</f>
        <v>0</v>
      </c>
      <c r="S188" s="201">
        <v>0</v>
      </c>
      <c r="T188" s="202">
        <f>S188*H188</f>
        <v>0</v>
      </c>
      <c r="U188" s="36"/>
      <c r="V188" s="36"/>
      <c r="W188" s="36"/>
      <c r="X188" s="36"/>
      <c r="Y188" s="36"/>
      <c r="Z188" s="36"/>
      <c r="AA188" s="36"/>
      <c r="AB188" s="36"/>
      <c r="AC188" s="36"/>
      <c r="AD188" s="36"/>
      <c r="AE188" s="36"/>
      <c r="AR188" s="203" t="s">
        <v>223</v>
      </c>
      <c r="AT188" s="203" t="s">
        <v>224</v>
      </c>
      <c r="AU188" s="203" t="s">
        <v>19</v>
      </c>
      <c r="AY188" s="18" t="s">
        <v>220</v>
      </c>
      <c r="BE188" s="204">
        <f>IF(N188="základní",J188,0)</f>
        <v>0</v>
      </c>
      <c r="BF188" s="204">
        <f>IF(N188="snížená",J188,0)</f>
        <v>0</v>
      </c>
      <c r="BG188" s="204">
        <f>IF(N188="zákl. přenesená",J188,0)</f>
        <v>0</v>
      </c>
      <c r="BH188" s="204">
        <f>IF(N188="sníž. přenesená",J188,0)</f>
        <v>0</v>
      </c>
      <c r="BI188" s="204">
        <f>IF(N188="nulová",J188,0)</f>
        <v>0</v>
      </c>
      <c r="BJ188" s="18" t="s">
        <v>87</v>
      </c>
      <c r="BK188" s="204">
        <f>ROUND(I188*H188,2)</f>
        <v>0</v>
      </c>
      <c r="BL188" s="18" t="s">
        <v>223</v>
      </c>
      <c r="BM188" s="203" t="s">
        <v>343</v>
      </c>
    </row>
    <row r="189" spans="1:65" s="2" customFormat="1" ht="126.75">
      <c r="A189" s="36"/>
      <c r="B189" s="37"/>
      <c r="C189" s="38"/>
      <c r="D189" s="210" t="s">
        <v>233</v>
      </c>
      <c r="E189" s="38"/>
      <c r="F189" s="211" t="s">
        <v>344</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233</v>
      </c>
      <c r="AU189" s="18" t="s">
        <v>19</v>
      </c>
    </row>
    <row r="190" spans="1:65" s="13" customFormat="1" ht="11.25">
      <c r="B190" s="212"/>
      <c r="C190" s="213"/>
      <c r="D190" s="210" t="s">
        <v>235</v>
      </c>
      <c r="E190" s="214" t="s">
        <v>345</v>
      </c>
      <c r="F190" s="215" t="s">
        <v>19</v>
      </c>
      <c r="G190" s="213"/>
      <c r="H190" s="216">
        <v>2</v>
      </c>
      <c r="I190" s="217"/>
      <c r="J190" s="213"/>
      <c r="K190" s="213"/>
      <c r="L190" s="218"/>
      <c r="M190" s="219"/>
      <c r="N190" s="220"/>
      <c r="O190" s="220"/>
      <c r="P190" s="220"/>
      <c r="Q190" s="220"/>
      <c r="R190" s="220"/>
      <c r="S190" s="220"/>
      <c r="T190" s="221"/>
      <c r="AT190" s="222" t="s">
        <v>235</v>
      </c>
      <c r="AU190" s="222" t="s">
        <v>19</v>
      </c>
      <c r="AV190" s="13" t="s">
        <v>19</v>
      </c>
      <c r="AW190" s="13" t="s">
        <v>36</v>
      </c>
      <c r="AX190" s="13" t="s">
        <v>87</v>
      </c>
      <c r="AY190" s="222" t="s">
        <v>220</v>
      </c>
    </row>
    <row r="191" spans="1:65" s="2" customFormat="1" ht="16.5" customHeight="1">
      <c r="A191" s="36"/>
      <c r="B191" s="37"/>
      <c r="C191" s="192" t="s">
        <v>346</v>
      </c>
      <c r="D191" s="192" t="s">
        <v>224</v>
      </c>
      <c r="E191" s="193" t="s">
        <v>347</v>
      </c>
      <c r="F191" s="194" t="s">
        <v>348</v>
      </c>
      <c r="G191" s="195" t="s">
        <v>349</v>
      </c>
      <c r="H191" s="196">
        <v>38500</v>
      </c>
      <c r="I191" s="197"/>
      <c r="J191" s="198">
        <f>ROUND(I191*H191,2)</f>
        <v>0</v>
      </c>
      <c r="K191" s="194" t="s">
        <v>1</v>
      </c>
      <c r="L191" s="41"/>
      <c r="M191" s="199" t="s">
        <v>1</v>
      </c>
      <c r="N191" s="200" t="s">
        <v>45</v>
      </c>
      <c r="O191" s="73"/>
      <c r="P191" s="201">
        <f>O191*H191</f>
        <v>0</v>
      </c>
      <c r="Q191" s="201">
        <v>0</v>
      </c>
      <c r="R191" s="201">
        <f>Q191*H191</f>
        <v>0</v>
      </c>
      <c r="S191" s="201">
        <v>0</v>
      </c>
      <c r="T191" s="202">
        <f>S191*H191</f>
        <v>0</v>
      </c>
      <c r="U191" s="36"/>
      <c r="V191" s="36"/>
      <c r="W191" s="36"/>
      <c r="X191" s="36"/>
      <c r="Y191" s="36"/>
      <c r="Z191" s="36"/>
      <c r="AA191" s="36"/>
      <c r="AB191" s="36"/>
      <c r="AC191" s="36"/>
      <c r="AD191" s="36"/>
      <c r="AE191" s="36"/>
      <c r="AR191" s="203" t="s">
        <v>223</v>
      </c>
      <c r="AT191" s="203" t="s">
        <v>224</v>
      </c>
      <c r="AU191" s="203" t="s">
        <v>19</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223</v>
      </c>
      <c r="BM191" s="203" t="s">
        <v>350</v>
      </c>
    </row>
    <row r="192" spans="1:65" s="2" customFormat="1" ht="48.75">
      <c r="A192" s="36"/>
      <c r="B192" s="37"/>
      <c r="C192" s="38"/>
      <c r="D192" s="210" t="s">
        <v>233</v>
      </c>
      <c r="E192" s="38"/>
      <c r="F192" s="211" t="s">
        <v>351</v>
      </c>
      <c r="G192" s="38"/>
      <c r="H192" s="38"/>
      <c r="I192" s="207"/>
      <c r="J192" s="38"/>
      <c r="K192" s="38"/>
      <c r="L192" s="41"/>
      <c r="M192" s="208"/>
      <c r="N192" s="209"/>
      <c r="O192" s="73"/>
      <c r="P192" s="73"/>
      <c r="Q192" s="73"/>
      <c r="R192" s="73"/>
      <c r="S192" s="73"/>
      <c r="T192" s="74"/>
      <c r="U192" s="36"/>
      <c r="V192" s="36"/>
      <c r="W192" s="36"/>
      <c r="X192" s="36"/>
      <c r="Y192" s="36"/>
      <c r="Z192" s="36"/>
      <c r="AA192" s="36"/>
      <c r="AB192" s="36"/>
      <c r="AC192" s="36"/>
      <c r="AD192" s="36"/>
      <c r="AE192" s="36"/>
      <c r="AT192" s="18" t="s">
        <v>233</v>
      </c>
      <c r="AU192" s="18" t="s">
        <v>19</v>
      </c>
    </row>
    <row r="193" spans="1:65" s="14" customFormat="1" ht="11.25">
      <c r="B193" s="223"/>
      <c r="C193" s="224"/>
      <c r="D193" s="210" t="s">
        <v>235</v>
      </c>
      <c r="E193" s="225" t="s">
        <v>1</v>
      </c>
      <c r="F193" s="226" t="s">
        <v>352</v>
      </c>
      <c r="G193" s="224"/>
      <c r="H193" s="225" t="s">
        <v>1</v>
      </c>
      <c r="I193" s="227"/>
      <c r="J193" s="224"/>
      <c r="K193" s="224"/>
      <c r="L193" s="228"/>
      <c r="M193" s="229"/>
      <c r="N193" s="230"/>
      <c r="O193" s="230"/>
      <c r="P193" s="230"/>
      <c r="Q193" s="230"/>
      <c r="R193" s="230"/>
      <c r="S193" s="230"/>
      <c r="T193" s="231"/>
      <c r="AT193" s="232" t="s">
        <v>235</v>
      </c>
      <c r="AU193" s="232" t="s">
        <v>19</v>
      </c>
      <c r="AV193" s="14" t="s">
        <v>87</v>
      </c>
      <c r="AW193" s="14" t="s">
        <v>36</v>
      </c>
      <c r="AX193" s="14" t="s">
        <v>80</v>
      </c>
      <c r="AY193" s="232" t="s">
        <v>220</v>
      </c>
    </row>
    <row r="194" spans="1:65" s="13" customFormat="1" ht="11.25">
      <c r="B194" s="212"/>
      <c r="C194" s="213"/>
      <c r="D194" s="210" t="s">
        <v>235</v>
      </c>
      <c r="E194" s="214" t="s">
        <v>1</v>
      </c>
      <c r="F194" s="215" t="s">
        <v>353</v>
      </c>
      <c r="G194" s="213"/>
      <c r="H194" s="216">
        <v>38500</v>
      </c>
      <c r="I194" s="217"/>
      <c r="J194" s="213"/>
      <c r="K194" s="213"/>
      <c r="L194" s="218"/>
      <c r="M194" s="219"/>
      <c r="N194" s="220"/>
      <c r="O194" s="220"/>
      <c r="P194" s="220"/>
      <c r="Q194" s="220"/>
      <c r="R194" s="220"/>
      <c r="S194" s="220"/>
      <c r="T194" s="221"/>
      <c r="AT194" s="222" t="s">
        <v>235</v>
      </c>
      <c r="AU194" s="222" t="s">
        <v>19</v>
      </c>
      <c r="AV194" s="13" t="s">
        <v>19</v>
      </c>
      <c r="AW194" s="13" t="s">
        <v>36</v>
      </c>
      <c r="AX194" s="13" t="s">
        <v>80</v>
      </c>
      <c r="AY194" s="222" t="s">
        <v>220</v>
      </c>
    </row>
    <row r="195" spans="1:65" s="15" customFormat="1" ht="11.25">
      <c r="B195" s="233"/>
      <c r="C195" s="234"/>
      <c r="D195" s="210" t="s">
        <v>235</v>
      </c>
      <c r="E195" s="235" t="s">
        <v>354</v>
      </c>
      <c r="F195" s="236" t="s">
        <v>355</v>
      </c>
      <c r="G195" s="234"/>
      <c r="H195" s="237">
        <v>38500</v>
      </c>
      <c r="I195" s="238"/>
      <c r="J195" s="234"/>
      <c r="K195" s="234"/>
      <c r="L195" s="239"/>
      <c r="M195" s="240"/>
      <c r="N195" s="241"/>
      <c r="O195" s="241"/>
      <c r="P195" s="241"/>
      <c r="Q195" s="241"/>
      <c r="R195" s="241"/>
      <c r="S195" s="241"/>
      <c r="T195" s="242"/>
      <c r="AT195" s="243" t="s">
        <v>235</v>
      </c>
      <c r="AU195" s="243" t="s">
        <v>19</v>
      </c>
      <c r="AV195" s="15" t="s">
        <v>223</v>
      </c>
      <c r="AW195" s="15" t="s">
        <v>36</v>
      </c>
      <c r="AX195" s="15" t="s">
        <v>87</v>
      </c>
      <c r="AY195" s="243" t="s">
        <v>220</v>
      </c>
    </row>
    <row r="196" spans="1:65" s="12" customFormat="1" ht="22.9" customHeight="1">
      <c r="B196" s="176"/>
      <c r="C196" s="177"/>
      <c r="D196" s="178" t="s">
        <v>79</v>
      </c>
      <c r="E196" s="190" t="s">
        <v>356</v>
      </c>
      <c r="F196" s="190" t="s">
        <v>357</v>
      </c>
      <c r="G196" s="177"/>
      <c r="H196" s="177"/>
      <c r="I196" s="180"/>
      <c r="J196" s="191">
        <f>BK196</f>
        <v>0</v>
      </c>
      <c r="K196" s="177"/>
      <c r="L196" s="182"/>
      <c r="M196" s="183"/>
      <c r="N196" s="184"/>
      <c r="O196" s="184"/>
      <c r="P196" s="185">
        <f>SUM(P197:P240)</f>
        <v>0</v>
      </c>
      <c r="Q196" s="184"/>
      <c r="R196" s="185">
        <f>SUM(R197:R240)</f>
        <v>0</v>
      </c>
      <c r="S196" s="184"/>
      <c r="T196" s="186">
        <f>SUM(T197:T240)</f>
        <v>0</v>
      </c>
      <c r="AR196" s="187" t="s">
        <v>223</v>
      </c>
      <c r="AT196" s="188" t="s">
        <v>79</v>
      </c>
      <c r="AU196" s="188" t="s">
        <v>87</v>
      </c>
      <c r="AY196" s="187" t="s">
        <v>220</v>
      </c>
      <c r="BK196" s="189">
        <f>SUM(BK197:BK240)</f>
        <v>0</v>
      </c>
    </row>
    <row r="197" spans="1:65" s="2" customFormat="1" ht="16.5" customHeight="1">
      <c r="A197" s="36"/>
      <c r="B197" s="37"/>
      <c r="C197" s="192" t="s">
        <v>358</v>
      </c>
      <c r="D197" s="192" t="s">
        <v>224</v>
      </c>
      <c r="E197" s="193" t="s">
        <v>359</v>
      </c>
      <c r="F197" s="194" t="s">
        <v>360</v>
      </c>
      <c r="G197" s="195" t="s">
        <v>227</v>
      </c>
      <c r="H197" s="196">
        <v>1</v>
      </c>
      <c r="I197" s="197"/>
      <c r="J197" s="198">
        <f>ROUND(I197*H197,2)</f>
        <v>0</v>
      </c>
      <c r="K197" s="194" t="s">
        <v>228</v>
      </c>
      <c r="L197" s="41"/>
      <c r="M197" s="199" t="s">
        <v>1</v>
      </c>
      <c r="N197" s="200" t="s">
        <v>45</v>
      </c>
      <c r="O197" s="73"/>
      <c r="P197" s="201">
        <f>O197*H197</f>
        <v>0</v>
      </c>
      <c r="Q197" s="201">
        <v>0</v>
      </c>
      <c r="R197" s="201">
        <f>Q197*H197</f>
        <v>0</v>
      </c>
      <c r="S197" s="201">
        <v>0</v>
      </c>
      <c r="T197" s="202">
        <f>S197*H197</f>
        <v>0</v>
      </c>
      <c r="U197" s="36"/>
      <c r="V197" s="36"/>
      <c r="W197" s="36"/>
      <c r="X197" s="36"/>
      <c r="Y197" s="36"/>
      <c r="Z197" s="36"/>
      <c r="AA197" s="36"/>
      <c r="AB197" s="36"/>
      <c r="AC197" s="36"/>
      <c r="AD197" s="36"/>
      <c r="AE197" s="36"/>
      <c r="AR197" s="203" t="s">
        <v>229</v>
      </c>
      <c r="AT197" s="203" t="s">
        <v>224</v>
      </c>
      <c r="AU197" s="203" t="s">
        <v>19</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229</v>
      </c>
      <c r="BM197" s="203" t="s">
        <v>361</v>
      </c>
    </row>
    <row r="198" spans="1:65" s="2" customFormat="1" ht="11.25">
      <c r="A198" s="36"/>
      <c r="B198" s="37"/>
      <c r="C198" s="38"/>
      <c r="D198" s="205" t="s">
        <v>231</v>
      </c>
      <c r="E198" s="38"/>
      <c r="F198" s="206" t="s">
        <v>362</v>
      </c>
      <c r="G198" s="38"/>
      <c r="H198" s="38"/>
      <c r="I198" s="207"/>
      <c r="J198" s="38"/>
      <c r="K198" s="38"/>
      <c r="L198" s="41"/>
      <c r="M198" s="208"/>
      <c r="N198" s="209"/>
      <c r="O198" s="73"/>
      <c r="P198" s="73"/>
      <c r="Q198" s="73"/>
      <c r="R198" s="73"/>
      <c r="S198" s="73"/>
      <c r="T198" s="74"/>
      <c r="U198" s="36"/>
      <c r="V198" s="36"/>
      <c r="W198" s="36"/>
      <c r="X198" s="36"/>
      <c r="Y198" s="36"/>
      <c r="Z198" s="36"/>
      <c r="AA198" s="36"/>
      <c r="AB198" s="36"/>
      <c r="AC198" s="36"/>
      <c r="AD198" s="36"/>
      <c r="AE198" s="36"/>
      <c r="AT198" s="18" t="s">
        <v>231</v>
      </c>
      <c r="AU198" s="18" t="s">
        <v>19</v>
      </c>
    </row>
    <row r="199" spans="1:65" s="2" customFormat="1" ht="58.5">
      <c r="A199" s="36"/>
      <c r="B199" s="37"/>
      <c r="C199" s="38"/>
      <c r="D199" s="210" t="s">
        <v>233</v>
      </c>
      <c r="E199" s="38"/>
      <c r="F199" s="211" t="s">
        <v>363</v>
      </c>
      <c r="G199" s="38"/>
      <c r="H199" s="38"/>
      <c r="I199" s="207"/>
      <c r="J199" s="38"/>
      <c r="K199" s="38"/>
      <c r="L199" s="41"/>
      <c r="M199" s="208"/>
      <c r="N199" s="209"/>
      <c r="O199" s="73"/>
      <c r="P199" s="73"/>
      <c r="Q199" s="73"/>
      <c r="R199" s="73"/>
      <c r="S199" s="73"/>
      <c r="T199" s="74"/>
      <c r="U199" s="36"/>
      <c r="V199" s="36"/>
      <c r="W199" s="36"/>
      <c r="X199" s="36"/>
      <c r="Y199" s="36"/>
      <c r="Z199" s="36"/>
      <c r="AA199" s="36"/>
      <c r="AB199" s="36"/>
      <c r="AC199" s="36"/>
      <c r="AD199" s="36"/>
      <c r="AE199" s="36"/>
      <c r="AT199" s="18" t="s">
        <v>233</v>
      </c>
      <c r="AU199" s="18" t="s">
        <v>19</v>
      </c>
    </row>
    <row r="200" spans="1:65" s="13" customFormat="1" ht="11.25">
      <c r="B200" s="212"/>
      <c r="C200" s="213"/>
      <c r="D200" s="210" t="s">
        <v>235</v>
      </c>
      <c r="E200" s="214" t="s">
        <v>1</v>
      </c>
      <c r="F200" s="215" t="s">
        <v>87</v>
      </c>
      <c r="G200" s="213"/>
      <c r="H200" s="216">
        <v>1</v>
      </c>
      <c r="I200" s="217"/>
      <c r="J200" s="213"/>
      <c r="K200" s="213"/>
      <c r="L200" s="218"/>
      <c r="M200" s="219"/>
      <c r="N200" s="220"/>
      <c r="O200" s="220"/>
      <c r="P200" s="220"/>
      <c r="Q200" s="220"/>
      <c r="R200" s="220"/>
      <c r="S200" s="220"/>
      <c r="T200" s="221"/>
      <c r="AT200" s="222" t="s">
        <v>235</v>
      </c>
      <c r="AU200" s="222" t="s">
        <v>19</v>
      </c>
      <c r="AV200" s="13" t="s">
        <v>19</v>
      </c>
      <c r="AW200" s="13" t="s">
        <v>36</v>
      </c>
      <c r="AX200" s="13" t="s">
        <v>87</v>
      </c>
      <c r="AY200" s="222" t="s">
        <v>220</v>
      </c>
    </row>
    <row r="201" spans="1:65" s="2" customFormat="1" ht="16.5" customHeight="1">
      <c r="A201" s="36"/>
      <c r="B201" s="37"/>
      <c r="C201" s="192" t="s">
        <v>364</v>
      </c>
      <c r="D201" s="192" t="s">
        <v>224</v>
      </c>
      <c r="E201" s="193" t="s">
        <v>365</v>
      </c>
      <c r="F201" s="194" t="s">
        <v>366</v>
      </c>
      <c r="G201" s="195" t="s">
        <v>227</v>
      </c>
      <c r="H201" s="196">
        <v>4</v>
      </c>
      <c r="I201" s="197"/>
      <c r="J201" s="198">
        <f>ROUND(I201*H201,2)</f>
        <v>0</v>
      </c>
      <c r="K201" s="194" t="s">
        <v>228</v>
      </c>
      <c r="L201" s="41"/>
      <c r="M201" s="199" t="s">
        <v>1</v>
      </c>
      <c r="N201" s="200" t="s">
        <v>45</v>
      </c>
      <c r="O201" s="73"/>
      <c r="P201" s="201">
        <f>O201*H201</f>
        <v>0</v>
      </c>
      <c r="Q201" s="201">
        <v>0</v>
      </c>
      <c r="R201" s="201">
        <f>Q201*H201</f>
        <v>0</v>
      </c>
      <c r="S201" s="201">
        <v>0</v>
      </c>
      <c r="T201" s="202">
        <f>S201*H201</f>
        <v>0</v>
      </c>
      <c r="U201" s="36"/>
      <c r="V201" s="36"/>
      <c r="W201" s="36"/>
      <c r="X201" s="36"/>
      <c r="Y201" s="36"/>
      <c r="Z201" s="36"/>
      <c r="AA201" s="36"/>
      <c r="AB201" s="36"/>
      <c r="AC201" s="36"/>
      <c r="AD201" s="36"/>
      <c r="AE201" s="36"/>
      <c r="AR201" s="203" t="s">
        <v>229</v>
      </c>
      <c r="AT201" s="203" t="s">
        <v>224</v>
      </c>
      <c r="AU201" s="203" t="s">
        <v>19</v>
      </c>
      <c r="AY201" s="18" t="s">
        <v>220</v>
      </c>
      <c r="BE201" s="204">
        <f>IF(N201="základní",J201,0)</f>
        <v>0</v>
      </c>
      <c r="BF201" s="204">
        <f>IF(N201="snížená",J201,0)</f>
        <v>0</v>
      </c>
      <c r="BG201" s="204">
        <f>IF(N201="zákl. přenesená",J201,0)</f>
        <v>0</v>
      </c>
      <c r="BH201" s="204">
        <f>IF(N201="sníž. přenesená",J201,0)</f>
        <v>0</v>
      </c>
      <c r="BI201" s="204">
        <f>IF(N201="nulová",J201,0)</f>
        <v>0</v>
      </c>
      <c r="BJ201" s="18" t="s">
        <v>87</v>
      </c>
      <c r="BK201" s="204">
        <f>ROUND(I201*H201,2)</f>
        <v>0</v>
      </c>
      <c r="BL201" s="18" t="s">
        <v>229</v>
      </c>
      <c r="BM201" s="203" t="s">
        <v>367</v>
      </c>
    </row>
    <row r="202" spans="1:65" s="2" customFormat="1" ht="11.25">
      <c r="A202" s="36"/>
      <c r="B202" s="37"/>
      <c r="C202" s="38"/>
      <c r="D202" s="205" t="s">
        <v>231</v>
      </c>
      <c r="E202" s="38"/>
      <c r="F202" s="206" t="s">
        <v>368</v>
      </c>
      <c r="G202" s="38"/>
      <c r="H202" s="38"/>
      <c r="I202" s="207"/>
      <c r="J202" s="38"/>
      <c r="K202" s="38"/>
      <c r="L202" s="41"/>
      <c r="M202" s="208"/>
      <c r="N202" s="209"/>
      <c r="O202" s="73"/>
      <c r="P202" s="73"/>
      <c r="Q202" s="73"/>
      <c r="R202" s="73"/>
      <c r="S202" s="73"/>
      <c r="T202" s="74"/>
      <c r="U202" s="36"/>
      <c r="V202" s="36"/>
      <c r="W202" s="36"/>
      <c r="X202" s="36"/>
      <c r="Y202" s="36"/>
      <c r="Z202" s="36"/>
      <c r="AA202" s="36"/>
      <c r="AB202" s="36"/>
      <c r="AC202" s="36"/>
      <c r="AD202" s="36"/>
      <c r="AE202" s="36"/>
      <c r="AT202" s="18" t="s">
        <v>231</v>
      </c>
      <c r="AU202" s="18" t="s">
        <v>19</v>
      </c>
    </row>
    <row r="203" spans="1:65" s="2" customFormat="1" ht="58.5">
      <c r="A203" s="36"/>
      <c r="B203" s="37"/>
      <c r="C203" s="38"/>
      <c r="D203" s="210" t="s">
        <v>233</v>
      </c>
      <c r="E203" s="38"/>
      <c r="F203" s="211" t="s">
        <v>369</v>
      </c>
      <c r="G203" s="38"/>
      <c r="H203" s="38"/>
      <c r="I203" s="207"/>
      <c r="J203" s="38"/>
      <c r="K203" s="38"/>
      <c r="L203" s="41"/>
      <c r="M203" s="208"/>
      <c r="N203" s="209"/>
      <c r="O203" s="73"/>
      <c r="P203" s="73"/>
      <c r="Q203" s="73"/>
      <c r="R203" s="73"/>
      <c r="S203" s="73"/>
      <c r="T203" s="74"/>
      <c r="U203" s="36"/>
      <c r="V203" s="36"/>
      <c r="W203" s="36"/>
      <c r="X203" s="36"/>
      <c r="Y203" s="36"/>
      <c r="Z203" s="36"/>
      <c r="AA203" s="36"/>
      <c r="AB203" s="36"/>
      <c r="AC203" s="36"/>
      <c r="AD203" s="36"/>
      <c r="AE203" s="36"/>
      <c r="AT203" s="18" t="s">
        <v>233</v>
      </c>
      <c r="AU203" s="18" t="s">
        <v>19</v>
      </c>
    </row>
    <row r="204" spans="1:65" s="13" customFormat="1" ht="11.25">
      <c r="B204" s="212"/>
      <c r="C204" s="213"/>
      <c r="D204" s="210" t="s">
        <v>235</v>
      </c>
      <c r="E204" s="214" t="s">
        <v>1</v>
      </c>
      <c r="F204" s="215" t="s">
        <v>223</v>
      </c>
      <c r="G204" s="213"/>
      <c r="H204" s="216">
        <v>4</v>
      </c>
      <c r="I204" s="217"/>
      <c r="J204" s="213"/>
      <c r="K204" s="213"/>
      <c r="L204" s="218"/>
      <c r="M204" s="219"/>
      <c r="N204" s="220"/>
      <c r="O204" s="220"/>
      <c r="P204" s="220"/>
      <c r="Q204" s="220"/>
      <c r="R204" s="220"/>
      <c r="S204" s="220"/>
      <c r="T204" s="221"/>
      <c r="AT204" s="222" t="s">
        <v>235</v>
      </c>
      <c r="AU204" s="222" t="s">
        <v>19</v>
      </c>
      <c r="AV204" s="13" t="s">
        <v>19</v>
      </c>
      <c r="AW204" s="13" t="s">
        <v>36</v>
      </c>
      <c r="AX204" s="13" t="s">
        <v>87</v>
      </c>
      <c r="AY204" s="222" t="s">
        <v>220</v>
      </c>
    </row>
    <row r="205" spans="1:65" s="2" customFormat="1" ht="16.5" customHeight="1">
      <c r="A205" s="36"/>
      <c r="B205" s="37"/>
      <c r="C205" s="192" t="s">
        <v>370</v>
      </c>
      <c r="D205" s="192" t="s">
        <v>224</v>
      </c>
      <c r="E205" s="193" t="s">
        <v>371</v>
      </c>
      <c r="F205" s="194" t="s">
        <v>372</v>
      </c>
      <c r="G205" s="195" t="s">
        <v>227</v>
      </c>
      <c r="H205" s="196">
        <v>1</v>
      </c>
      <c r="I205" s="197"/>
      <c r="J205" s="198">
        <f>ROUND(I205*H205,2)</f>
        <v>0</v>
      </c>
      <c r="K205" s="194" t="s">
        <v>1</v>
      </c>
      <c r="L205" s="41"/>
      <c r="M205" s="199" t="s">
        <v>1</v>
      </c>
      <c r="N205" s="200" t="s">
        <v>45</v>
      </c>
      <c r="O205" s="73"/>
      <c r="P205" s="201">
        <f>O205*H205</f>
        <v>0</v>
      </c>
      <c r="Q205" s="201">
        <v>0</v>
      </c>
      <c r="R205" s="201">
        <f>Q205*H205</f>
        <v>0</v>
      </c>
      <c r="S205" s="201">
        <v>0</v>
      </c>
      <c r="T205" s="202">
        <f>S205*H205</f>
        <v>0</v>
      </c>
      <c r="U205" s="36"/>
      <c r="V205" s="36"/>
      <c r="W205" s="36"/>
      <c r="X205" s="36"/>
      <c r="Y205" s="36"/>
      <c r="Z205" s="36"/>
      <c r="AA205" s="36"/>
      <c r="AB205" s="36"/>
      <c r="AC205" s="36"/>
      <c r="AD205" s="36"/>
      <c r="AE205" s="36"/>
      <c r="AR205" s="203" t="s">
        <v>223</v>
      </c>
      <c r="AT205" s="203" t="s">
        <v>224</v>
      </c>
      <c r="AU205" s="203" t="s">
        <v>19</v>
      </c>
      <c r="AY205" s="18" t="s">
        <v>220</v>
      </c>
      <c r="BE205" s="204">
        <f>IF(N205="základní",J205,0)</f>
        <v>0</v>
      </c>
      <c r="BF205" s="204">
        <f>IF(N205="snížená",J205,0)</f>
        <v>0</v>
      </c>
      <c r="BG205" s="204">
        <f>IF(N205="zákl. přenesená",J205,0)</f>
        <v>0</v>
      </c>
      <c r="BH205" s="204">
        <f>IF(N205="sníž. přenesená",J205,0)</f>
        <v>0</v>
      </c>
      <c r="BI205" s="204">
        <f>IF(N205="nulová",J205,0)</f>
        <v>0</v>
      </c>
      <c r="BJ205" s="18" t="s">
        <v>87</v>
      </c>
      <c r="BK205" s="204">
        <f>ROUND(I205*H205,2)</f>
        <v>0</v>
      </c>
      <c r="BL205" s="18" t="s">
        <v>223</v>
      </c>
      <c r="BM205" s="203" t="s">
        <v>373</v>
      </c>
    </row>
    <row r="206" spans="1:65" s="2" customFormat="1" ht="48.75">
      <c r="A206" s="36"/>
      <c r="B206" s="37"/>
      <c r="C206" s="38"/>
      <c r="D206" s="210" t="s">
        <v>233</v>
      </c>
      <c r="E206" s="38"/>
      <c r="F206" s="211" t="s">
        <v>374</v>
      </c>
      <c r="G206" s="38"/>
      <c r="H206" s="38"/>
      <c r="I206" s="207"/>
      <c r="J206" s="38"/>
      <c r="K206" s="38"/>
      <c r="L206" s="41"/>
      <c r="M206" s="208"/>
      <c r="N206" s="209"/>
      <c r="O206" s="73"/>
      <c r="P206" s="73"/>
      <c r="Q206" s="73"/>
      <c r="R206" s="73"/>
      <c r="S206" s="73"/>
      <c r="T206" s="74"/>
      <c r="U206" s="36"/>
      <c r="V206" s="36"/>
      <c r="W206" s="36"/>
      <c r="X206" s="36"/>
      <c r="Y206" s="36"/>
      <c r="Z206" s="36"/>
      <c r="AA206" s="36"/>
      <c r="AB206" s="36"/>
      <c r="AC206" s="36"/>
      <c r="AD206" s="36"/>
      <c r="AE206" s="36"/>
      <c r="AT206" s="18" t="s">
        <v>233</v>
      </c>
      <c r="AU206" s="18" t="s">
        <v>19</v>
      </c>
    </row>
    <row r="207" spans="1:65" s="2" customFormat="1" ht="16.5" customHeight="1">
      <c r="A207" s="36"/>
      <c r="B207" s="37"/>
      <c r="C207" s="192" t="s">
        <v>375</v>
      </c>
      <c r="D207" s="192" t="s">
        <v>224</v>
      </c>
      <c r="E207" s="193" t="s">
        <v>376</v>
      </c>
      <c r="F207" s="194" t="s">
        <v>377</v>
      </c>
      <c r="G207" s="195" t="s">
        <v>227</v>
      </c>
      <c r="H207" s="196">
        <v>1</v>
      </c>
      <c r="I207" s="197"/>
      <c r="J207" s="198">
        <f>ROUND(I207*H207,2)</f>
        <v>0</v>
      </c>
      <c r="K207" s="194" t="s">
        <v>1</v>
      </c>
      <c r="L207" s="41"/>
      <c r="M207" s="199" t="s">
        <v>1</v>
      </c>
      <c r="N207" s="200" t="s">
        <v>45</v>
      </c>
      <c r="O207" s="73"/>
      <c r="P207" s="201">
        <f>O207*H207</f>
        <v>0</v>
      </c>
      <c r="Q207" s="201">
        <v>0</v>
      </c>
      <c r="R207" s="201">
        <f>Q207*H207</f>
        <v>0</v>
      </c>
      <c r="S207" s="201">
        <v>0</v>
      </c>
      <c r="T207" s="202">
        <f>S207*H207</f>
        <v>0</v>
      </c>
      <c r="U207" s="36"/>
      <c r="V207" s="36"/>
      <c r="W207" s="36"/>
      <c r="X207" s="36"/>
      <c r="Y207" s="36"/>
      <c r="Z207" s="36"/>
      <c r="AA207" s="36"/>
      <c r="AB207" s="36"/>
      <c r="AC207" s="36"/>
      <c r="AD207" s="36"/>
      <c r="AE207" s="36"/>
      <c r="AR207" s="203" t="s">
        <v>223</v>
      </c>
      <c r="AT207" s="203" t="s">
        <v>224</v>
      </c>
      <c r="AU207" s="203" t="s">
        <v>19</v>
      </c>
      <c r="AY207" s="18" t="s">
        <v>220</v>
      </c>
      <c r="BE207" s="204">
        <f>IF(N207="základní",J207,0)</f>
        <v>0</v>
      </c>
      <c r="BF207" s="204">
        <f>IF(N207="snížená",J207,0)</f>
        <v>0</v>
      </c>
      <c r="BG207" s="204">
        <f>IF(N207="zákl. přenesená",J207,0)</f>
        <v>0</v>
      </c>
      <c r="BH207" s="204">
        <f>IF(N207="sníž. přenesená",J207,0)</f>
        <v>0</v>
      </c>
      <c r="BI207" s="204">
        <f>IF(N207="nulová",J207,0)</f>
        <v>0</v>
      </c>
      <c r="BJ207" s="18" t="s">
        <v>87</v>
      </c>
      <c r="BK207" s="204">
        <f>ROUND(I207*H207,2)</f>
        <v>0</v>
      </c>
      <c r="BL207" s="18" t="s">
        <v>223</v>
      </c>
      <c r="BM207" s="203" t="s">
        <v>378</v>
      </c>
    </row>
    <row r="208" spans="1:65" s="2" customFormat="1" ht="19.5">
      <c r="A208" s="36"/>
      <c r="B208" s="37"/>
      <c r="C208" s="38"/>
      <c r="D208" s="210" t="s">
        <v>233</v>
      </c>
      <c r="E208" s="38"/>
      <c r="F208" s="211" t="s">
        <v>379</v>
      </c>
      <c r="G208" s="38"/>
      <c r="H208" s="38"/>
      <c r="I208" s="207"/>
      <c r="J208" s="38"/>
      <c r="K208" s="38"/>
      <c r="L208" s="41"/>
      <c r="M208" s="208"/>
      <c r="N208" s="209"/>
      <c r="O208" s="73"/>
      <c r="P208" s="73"/>
      <c r="Q208" s="73"/>
      <c r="R208" s="73"/>
      <c r="S208" s="73"/>
      <c r="T208" s="74"/>
      <c r="U208" s="36"/>
      <c r="V208" s="36"/>
      <c r="W208" s="36"/>
      <c r="X208" s="36"/>
      <c r="Y208" s="36"/>
      <c r="Z208" s="36"/>
      <c r="AA208" s="36"/>
      <c r="AB208" s="36"/>
      <c r="AC208" s="36"/>
      <c r="AD208" s="36"/>
      <c r="AE208" s="36"/>
      <c r="AT208" s="18" t="s">
        <v>233</v>
      </c>
      <c r="AU208" s="18" t="s">
        <v>19</v>
      </c>
    </row>
    <row r="209" spans="1:65" s="2" customFormat="1" ht="16.5" customHeight="1">
      <c r="A209" s="36"/>
      <c r="B209" s="37"/>
      <c r="C209" s="192" t="s">
        <v>380</v>
      </c>
      <c r="D209" s="192" t="s">
        <v>224</v>
      </c>
      <c r="E209" s="193" t="s">
        <v>381</v>
      </c>
      <c r="F209" s="194" t="s">
        <v>382</v>
      </c>
      <c r="G209" s="195" t="s">
        <v>227</v>
      </c>
      <c r="H209" s="196">
        <v>10</v>
      </c>
      <c r="I209" s="197"/>
      <c r="J209" s="198">
        <f>ROUND(I209*H209,2)</f>
        <v>0</v>
      </c>
      <c r="K209" s="194" t="s">
        <v>228</v>
      </c>
      <c r="L209" s="41"/>
      <c r="M209" s="199" t="s">
        <v>1</v>
      </c>
      <c r="N209" s="200" t="s">
        <v>45</v>
      </c>
      <c r="O209" s="73"/>
      <c r="P209" s="201">
        <f>O209*H209</f>
        <v>0</v>
      </c>
      <c r="Q209" s="201">
        <v>0</v>
      </c>
      <c r="R209" s="201">
        <f>Q209*H209</f>
        <v>0</v>
      </c>
      <c r="S209" s="201">
        <v>0</v>
      </c>
      <c r="T209" s="202">
        <f>S209*H209</f>
        <v>0</v>
      </c>
      <c r="U209" s="36"/>
      <c r="V209" s="36"/>
      <c r="W209" s="36"/>
      <c r="X209" s="36"/>
      <c r="Y209" s="36"/>
      <c r="Z209" s="36"/>
      <c r="AA209" s="36"/>
      <c r="AB209" s="36"/>
      <c r="AC209" s="36"/>
      <c r="AD209" s="36"/>
      <c r="AE209" s="36"/>
      <c r="AR209" s="203" t="s">
        <v>229</v>
      </c>
      <c r="AT209" s="203" t="s">
        <v>224</v>
      </c>
      <c r="AU209" s="203" t="s">
        <v>19</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229</v>
      </c>
      <c r="BM209" s="203" t="s">
        <v>383</v>
      </c>
    </row>
    <row r="210" spans="1:65" s="2" customFormat="1" ht="11.25">
      <c r="A210" s="36"/>
      <c r="B210" s="37"/>
      <c r="C210" s="38"/>
      <c r="D210" s="205" t="s">
        <v>231</v>
      </c>
      <c r="E210" s="38"/>
      <c r="F210" s="206" t="s">
        <v>384</v>
      </c>
      <c r="G210" s="38"/>
      <c r="H210" s="38"/>
      <c r="I210" s="207"/>
      <c r="J210" s="38"/>
      <c r="K210" s="38"/>
      <c r="L210" s="41"/>
      <c r="M210" s="208"/>
      <c r="N210" s="209"/>
      <c r="O210" s="73"/>
      <c r="P210" s="73"/>
      <c r="Q210" s="73"/>
      <c r="R210" s="73"/>
      <c r="S210" s="73"/>
      <c r="T210" s="74"/>
      <c r="U210" s="36"/>
      <c r="V210" s="36"/>
      <c r="W210" s="36"/>
      <c r="X210" s="36"/>
      <c r="Y210" s="36"/>
      <c r="Z210" s="36"/>
      <c r="AA210" s="36"/>
      <c r="AB210" s="36"/>
      <c r="AC210" s="36"/>
      <c r="AD210" s="36"/>
      <c r="AE210" s="36"/>
      <c r="AT210" s="18" t="s">
        <v>231</v>
      </c>
      <c r="AU210" s="18" t="s">
        <v>19</v>
      </c>
    </row>
    <row r="211" spans="1:65" s="2" customFormat="1" ht="146.25">
      <c r="A211" s="36"/>
      <c r="B211" s="37"/>
      <c r="C211" s="38"/>
      <c r="D211" s="210" t="s">
        <v>233</v>
      </c>
      <c r="E211" s="38"/>
      <c r="F211" s="211" t="s">
        <v>385</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233</v>
      </c>
      <c r="AU211" s="18" t="s">
        <v>19</v>
      </c>
    </row>
    <row r="212" spans="1:65" s="13" customFormat="1" ht="11.25">
      <c r="B212" s="212"/>
      <c r="C212" s="213"/>
      <c r="D212" s="210" t="s">
        <v>235</v>
      </c>
      <c r="E212" s="214" t="s">
        <v>1</v>
      </c>
      <c r="F212" s="215" t="s">
        <v>276</v>
      </c>
      <c r="G212" s="213"/>
      <c r="H212" s="216">
        <v>10</v>
      </c>
      <c r="I212" s="217"/>
      <c r="J212" s="213"/>
      <c r="K212" s="213"/>
      <c r="L212" s="218"/>
      <c r="M212" s="219"/>
      <c r="N212" s="220"/>
      <c r="O212" s="220"/>
      <c r="P212" s="220"/>
      <c r="Q212" s="220"/>
      <c r="R212" s="220"/>
      <c r="S212" s="220"/>
      <c r="T212" s="221"/>
      <c r="AT212" s="222" t="s">
        <v>235</v>
      </c>
      <c r="AU212" s="222" t="s">
        <v>19</v>
      </c>
      <c r="AV212" s="13" t="s">
        <v>19</v>
      </c>
      <c r="AW212" s="13" t="s">
        <v>36</v>
      </c>
      <c r="AX212" s="13" t="s">
        <v>87</v>
      </c>
      <c r="AY212" s="222" t="s">
        <v>220</v>
      </c>
    </row>
    <row r="213" spans="1:65" s="2" customFormat="1" ht="16.5" customHeight="1">
      <c r="A213" s="36"/>
      <c r="B213" s="37"/>
      <c r="C213" s="192" t="s">
        <v>386</v>
      </c>
      <c r="D213" s="192" t="s">
        <v>224</v>
      </c>
      <c r="E213" s="193" t="s">
        <v>387</v>
      </c>
      <c r="F213" s="194" t="s">
        <v>388</v>
      </c>
      <c r="G213" s="195" t="s">
        <v>227</v>
      </c>
      <c r="H213" s="196">
        <v>1</v>
      </c>
      <c r="I213" s="197"/>
      <c r="J213" s="198">
        <f>ROUND(I213*H213,2)</f>
        <v>0</v>
      </c>
      <c r="K213" s="194" t="s">
        <v>228</v>
      </c>
      <c r="L213" s="41"/>
      <c r="M213" s="199" t="s">
        <v>1</v>
      </c>
      <c r="N213" s="200" t="s">
        <v>45</v>
      </c>
      <c r="O213" s="73"/>
      <c r="P213" s="201">
        <f>O213*H213</f>
        <v>0</v>
      </c>
      <c r="Q213" s="201">
        <v>0</v>
      </c>
      <c r="R213" s="201">
        <f>Q213*H213</f>
        <v>0</v>
      </c>
      <c r="S213" s="201">
        <v>0</v>
      </c>
      <c r="T213" s="202">
        <f>S213*H213</f>
        <v>0</v>
      </c>
      <c r="U213" s="36"/>
      <c r="V213" s="36"/>
      <c r="W213" s="36"/>
      <c r="X213" s="36"/>
      <c r="Y213" s="36"/>
      <c r="Z213" s="36"/>
      <c r="AA213" s="36"/>
      <c r="AB213" s="36"/>
      <c r="AC213" s="36"/>
      <c r="AD213" s="36"/>
      <c r="AE213" s="36"/>
      <c r="AR213" s="203" t="s">
        <v>229</v>
      </c>
      <c r="AT213" s="203" t="s">
        <v>224</v>
      </c>
      <c r="AU213" s="203" t="s">
        <v>19</v>
      </c>
      <c r="AY213" s="18" t="s">
        <v>220</v>
      </c>
      <c r="BE213" s="204">
        <f>IF(N213="základní",J213,0)</f>
        <v>0</v>
      </c>
      <c r="BF213" s="204">
        <f>IF(N213="snížená",J213,0)</f>
        <v>0</v>
      </c>
      <c r="BG213" s="204">
        <f>IF(N213="zákl. přenesená",J213,0)</f>
        <v>0</v>
      </c>
      <c r="BH213" s="204">
        <f>IF(N213="sníž. přenesená",J213,0)</f>
        <v>0</v>
      </c>
      <c r="BI213" s="204">
        <f>IF(N213="nulová",J213,0)</f>
        <v>0</v>
      </c>
      <c r="BJ213" s="18" t="s">
        <v>87</v>
      </c>
      <c r="BK213" s="204">
        <f>ROUND(I213*H213,2)</f>
        <v>0</v>
      </c>
      <c r="BL213" s="18" t="s">
        <v>229</v>
      </c>
      <c r="BM213" s="203" t="s">
        <v>389</v>
      </c>
    </row>
    <row r="214" spans="1:65" s="2" customFormat="1" ht="11.25">
      <c r="A214" s="36"/>
      <c r="B214" s="37"/>
      <c r="C214" s="38"/>
      <c r="D214" s="205" t="s">
        <v>231</v>
      </c>
      <c r="E214" s="38"/>
      <c r="F214" s="206" t="s">
        <v>390</v>
      </c>
      <c r="G214" s="38"/>
      <c r="H214" s="38"/>
      <c r="I214" s="207"/>
      <c r="J214" s="38"/>
      <c r="K214" s="38"/>
      <c r="L214" s="41"/>
      <c r="M214" s="208"/>
      <c r="N214" s="209"/>
      <c r="O214" s="73"/>
      <c r="P214" s="73"/>
      <c r="Q214" s="73"/>
      <c r="R214" s="73"/>
      <c r="S214" s="73"/>
      <c r="T214" s="74"/>
      <c r="U214" s="36"/>
      <c r="V214" s="36"/>
      <c r="W214" s="36"/>
      <c r="X214" s="36"/>
      <c r="Y214" s="36"/>
      <c r="Z214" s="36"/>
      <c r="AA214" s="36"/>
      <c r="AB214" s="36"/>
      <c r="AC214" s="36"/>
      <c r="AD214" s="36"/>
      <c r="AE214" s="36"/>
      <c r="AT214" s="18" t="s">
        <v>231</v>
      </c>
      <c r="AU214" s="18" t="s">
        <v>19</v>
      </c>
    </row>
    <row r="215" spans="1:65" s="2" customFormat="1" ht="39">
      <c r="A215" s="36"/>
      <c r="B215" s="37"/>
      <c r="C215" s="38"/>
      <c r="D215" s="210" t="s">
        <v>233</v>
      </c>
      <c r="E215" s="38"/>
      <c r="F215" s="211" t="s">
        <v>391</v>
      </c>
      <c r="G215" s="38"/>
      <c r="H215" s="38"/>
      <c r="I215" s="207"/>
      <c r="J215" s="38"/>
      <c r="K215" s="38"/>
      <c r="L215" s="41"/>
      <c r="M215" s="208"/>
      <c r="N215" s="209"/>
      <c r="O215" s="73"/>
      <c r="P215" s="73"/>
      <c r="Q215" s="73"/>
      <c r="R215" s="73"/>
      <c r="S215" s="73"/>
      <c r="T215" s="74"/>
      <c r="U215" s="36"/>
      <c r="V215" s="36"/>
      <c r="W215" s="36"/>
      <c r="X215" s="36"/>
      <c r="Y215" s="36"/>
      <c r="Z215" s="36"/>
      <c r="AA215" s="36"/>
      <c r="AB215" s="36"/>
      <c r="AC215" s="36"/>
      <c r="AD215" s="36"/>
      <c r="AE215" s="36"/>
      <c r="AT215" s="18" t="s">
        <v>233</v>
      </c>
      <c r="AU215" s="18" t="s">
        <v>19</v>
      </c>
    </row>
    <row r="216" spans="1:65" s="13" customFormat="1" ht="11.25">
      <c r="B216" s="212"/>
      <c r="C216" s="213"/>
      <c r="D216" s="210" t="s">
        <v>235</v>
      </c>
      <c r="E216" s="214" t="s">
        <v>1</v>
      </c>
      <c r="F216" s="215" t="s">
        <v>87</v>
      </c>
      <c r="G216" s="213"/>
      <c r="H216" s="216">
        <v>1</v>
      </c>
      <c r="I216" s="217"/>
      <c r="J216" s="213"/>
      <c r="K216" s="213"/>
      <c r="L216" s="218"/>
      <c r="M216" s="219"/>
      <c r="N216" s="220"/>
      <c r="O216" s="220"/>
      <c r="P216" s="220"/>
      <c r="Q216" s="220"/>
      <c r="R216" s="220"/>
      <c r="S216" s="220"/>
      <c r="T216" s="221"/>
      <c r="AT216" s="222" t="s">
        <v>235</v>
      </c>
      <c r="AU216" s="222" t="s">
        <v>19</v>
      </c>
      <c r="AV216" s="13" t="s">
        <v>19</v>
      </c>
      <c r="AW216" s="13" t="s">
        <v>36</v>
      </c>
      <c r="AX216" s="13" t="s">
        <v>87</v>
      </c>
      <c r="AY216" s="222" t="s">
        <v>220</v>
      </c>
    </row>
    <row r="217" spans="1:65" s="2" customFormat="1" ht="16.5" customHeight="1">
      <c r="A217" s="36"/>
      <c r="B217" s="37"/>
      <c r="C217" s="192" t="s">
        <v>392</v>
      </c>
      <c r="D217" s="192" t="s">
        <v>224</v>
      </c>
      <c r="E217" s="193" t="s">
        <v>393</v>
      </c>
      <c r="F217" s="194" t="s">
        <v>394</v>
      </c>
      <c r="G217" s="195" t="s">
        <v>227</v>
      </c>
      <c r="H217" s="196">
        <v>1</v>
      </c>
      <c r="I217" s="197"/>
      <c r="J217" s="198">
        <f>ROUND(I217*H217,2)</f>
        <v>0</v>
      </c>
      <c r="K217" s="194" t="s">
        <v>1</v>
      </c>
      <c r="L217" s="41"/>
      <c r="M217" s="199" t="s">
        <v>1</v>
      </c>
      <c r="N217" s="200" t="s">
        <v>45</v>
      </c>
      <c r="O217" s="73"/>
      <c r="P217" s="201">
        <f>O217*H217</f>
        <v>0</v>
      </c>
      <c r="Q217" s="201">
        <v>0</v>
      </c>
      <c r="R217" s="201">
        <f>Q217*H217</f>
        <v>0</v>
      </c>
      <c r="S217" s="201">
        <v>0</v>
      </c>
      <c r="T217" s="202">
        <f>S217*H217</f>
        <v>0</v>
      </c>
      <c r="U217" s="36"/>
      <c r="V217" s="36"/>
      <c r="W217" s="36"/>
      <c r="X217" s="36"/>
      <c r="Y217" s="36"/>
      <c r="Z217" s="36"/>
      <c r="AA217" s="36"/>
      <c r="AB217" s="36"/>
      <c r="AC217" s="36"/>
      <c r="AD217" s="36"/>
      <c r="AE217" s="36"/>
      <c r="AR217" s="203" t="s">
        <v>223</v>
      </c>
      <c r="AT217" s="203" t="s">
        <v>224</v>
      </c>
      <c r="AU217" s="203" t="s">
        <v>19</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223</v>
      </c>
      <c r="BM217" s="203" t="s">
        <v>395</v>
      </c>
    </row>
    <row r="218" spans="1:65" s="2" customFormat="1" ht="58.5">
      <c r="A218" s="36"/>
      <c r="B218" s="37"/>
      <c r="C218" s="38"/>
      <c r="D218" s="210" t="s">
        <v>233</v>
      </c>
      <c r="E218" s="38"/>
      <c r="F218" s="211" t="s">
        <v>396</v>
      </c>
      <c r="G218" s="38"/>
      <c r="H218" s="38"/>
      <c r="I218" s="207"/>
      <c r="J218" s="38"/>
      <c r="K218" s="38"/>
      <c r="L218" s="41"/>
      <c r="M218" s="208"/>
      <c r="N218" s="209"/>
      <c r="O218" s="73"/>
      <c r="P218" s="73"/>
      <c r="Q218" s="73"/>
      <c r="R218" s="73"/>
      <c r="S218" s="73"/>
      <c r="T218" s="74"/>
      <c r="U218" s="36"/>
      <c r="V218" s="36"/>
      <c r="W218" s="36"/>
      <c r="X218" s="36"/>
      <c r="Y218" s="36"/>
      <c r="Z218" s="36"/>
      <c r="AA218" s="36"/>
      <c r="AB218" s="36"/>
      <c r="AC218" s="36"/>
      <c r="AD218" s="36"/>
      <c r="AE218" s="36"/>
      <c r="AT218" s="18" t="s">
        <v>233</v>
      </c>
      <c r="AU218" s="18" t="s">
        <v>19</v>
      </c>
    </row>
    <row r="219" spans="1:65" s="2" customFormat="1" ht="16.5" customHeight="1">
      <c r="A219" s="36"/>
      <c r="B219" s="37"/>
      <c r="C219" s="192" t="s">
        <v>397</v>
      </c>
      <c r="D219" s="192" t="s">
        <v>224</v>
      </c>
      <c r="E219" s="193" t="s">
        <v>398</v>
      </c>
      <c r="F219" s="194" t="s">
        <v>399</v>
      </c>
      <c r="G219" s="195" t="s">
        <v>227</v>
      </c>
      <c r="H219" s="196">
        <v>1</v>
      </c>
      <c r="I219" s="197"/>
      <c r="J219" s="198">
        <f>ROUND(I219*H219,2)</f>
        <v>0</v>
      </c>
      <c r="K219" s="194" t="s">
        <v>228</v>
      </c>
      <c r="L219" s="41"/>
      <c r="M219" s="199" t="s">
        <v>1</v>
      </c>
      <c r="N219" s="200" t="s">
        <v>45</v>
      </c>
      <c r="O219" s="73"/>
      <c r="P219" s="201">
        <f>O219*H219</f>
        <v>0</v>
      </c>
      <c r="Q219" s="201">
        <v>0</v>
      </c>
      <c r="R219" s="201">
        <f>Q219*H219</f>
        <v>0</v>
      </c>
      <c r="S219" s="201">
        <v>0</v>
      </c>
      <c r="T219" s="202">
        <f>S219*H219</f>
        <v>0</v>
      </c>
      <c r="U219" s="36"/>
      <c r="V219" s="36"/>
      <c r="W219" s="36"/>
      <c r="X219" s="36"/>
      <c r="Y219" s="36"/>
      <c r="Z219" s="36"/>
      <c r="AA219" s="36"/>
      <c r="AB219" s="36"/>
      <c r="AC219" s="36"/>
      <c r="AD219" s="36"/>
      <c r="AE219" s="36"/>
      <c r="AR219" s="203" t="s">
        <v>229</v>
      </c>
      <c r="AT219" s="203" t="s">
        <v>224</v>
      </c>
      <c r="AU219" s="203" t="s">
        <v>19</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229</v>
      </c>
      <c r="BM219" s="203" t="s">
        <v>400</v>
      </c>
    </row>
    <row r="220" spans="1:65" s="2" customFormat="1" ht="11.25">
      <c r="A220" s="36"/>
      <c r="B220" s="37"/>
      <c r="C220" s="38"/>
      <c r="D220" s="205" t="s">
        <v>231</v>
      </c>
      <c r="E220" s="38"/>
      <c r="F220" s="206" t="s">
        <v>401</v>
      </c>
      <c r="G220" s="38"/>
      <c r="H220" s="38"/>
      <c r="I220" s="207"/>
      <c r="J220" s="38"/>
      <c r="K220" s="38"/>
      <c r="L220" s="41"/>
      <c r="M220" s="208"/>
      <c r="N220" s="209"/>
      <c r="O220" s="73"/>
      <c r="P220" s="73"/>
      <c r="Q220" s="73"/>
      <c r="R220" s="73"/>
      <c r="S220" s="73"/>
      <c r="T220" s="74"/>
      <c r="U220" s="36"/>
      <c r="V220" s="36"/>
      <c r="W220" s="36"/>
      <c r="X220" s="36"/>
      <c r="Y220" s="36"/>
      <c r="Z220" s="36"/>
      <c r="AA220" s="36"/>
      <c r="AB220" s="36"/>
      <c r="AC220" s="36"/>
      <c r="AD220" s="36"/>
      <c r="AE220" s="36"/>
      <c r="AT220" s="18" t="s">
        <v>231</v>
      </c>
      <c r="AU220" s="18" t="s">
        <v>19</v>
      </c>
    </row>
    <row r="221" spans="1:65" s="2" customFormat="1" ht="19.5">
      <c r="A221" s="36"/>
      <c r="B221" s="37"/>
      <c r="C221" s="38"/>
      <c r="D221" s="210" t="s">
        <v>233</v>
      </c>
      <c r="E221" s="38"/>
      <c r="F221" s="211" t="s">
        <v>402</v>
      </c>
      <c r="G221" s="38"/>
      <c r="H221" s="38"/>
      <c r="I221" s="207"/>
      <c r="J221" s="38"/>
      <c r="K221" s="38"/>
      <c r="L221" s="41"/>
      <c r="M221" s="208"/>
      <c r="N221" s="209"/>
      <c r="O221" s="73"/>
      <c r="P221" s="73"/>
      <c r="Q221" s="73"/>
      <c r="R221" s="73"/>
      <c r="S221" s="73"/>
      <c r="T221" s="74"/>
      <c r="U221" s="36"/>
      <c r="V221" s="36"/>
      <c r="W221" s="36"/>
      <c r="X221" s="36"/>
      <c r="Y221" s="36"/>
      <c r="Z221" s="36"/>
      <c r="AA221" s="36"/>
      <c r="AB221" s="36"/>
      <c r="AC221" s="36"/>
      <c r="AD221" s="36"/>
      <c r="AE221" s="36"/>
      <c r="AT221" s="18" t="s">
        <v>233</v>
      </c>
      <c r="AU221" s="18" t="s">
        <v>19</v>
      </c>
    </row>
    <row r="222" spans="1:65" s="13" customFormat="1" ht="11.25">
      <c r="B222" s="212"/>
      <c r="C222" s="213"/>
      <c r="D222" s="210" t="s">
        <v>235</v>
      </c>
      <c r="E222" s="214" t="s">
        <v>1</v>
      </c>
      <c r="F222" s="215" t="s">
        <v>87</v>
      </c>
      <c r="G222" s="213"/>
      <c r="H222" s="216">
        <v>1</v>
      </c>
      <c r="I222" s="217"/>
      <c r="J222" s="213"/>
      <c r="K222" s="213"/>
      <c r="L222" s="218"/>
      <c r="M222" s="219"/>
      <c r="N222" s="220"/>
      <c r="O222" s="220"/>
      <c r="P222" s="220"/>
      <c r="Q222" s="220"/>
      <c r="R222" s="220"/>
      <c r="S222" s="220"/>
      <c r="T222" s="221"/>
      <c r="AT222" s="222" t="s">
        <v>235</v>
      </c>
      <c r="AU222" s="222" t="s">
        <v>19</v>
      </c>
      <c r="AV222" s="13" t="s">
        <v>19</v>
      </c>
      <c r="AW222" s="13" t="s">
        <v>36</v>
      </c>
      <c r="AX222" s="13" t="s">
        <v>87</v>
      </c>
      <c r="AY222" s="222" t="s">
        <v>220</v>
      </c>
    </row>
    <row r="223" spans="1:65" s="2" customFormat="1" ht="16.5" customHeight="1">
      <c r="A223" s="36"/>
      <c r="B223" s="37"/>
      <c r="C223" s="192" t="s">
        <v>403</v>
      </c>
      <c r="D223" s="192" t="s">
        <v>224</v>
      </c>
      <c r="E223" s="193" t="s">
        <v>404</v>
      </c>
      <c r="F223" s="194" t="s">
        <v>405</v>
      </c>
      <c r="G223" s="195" t="s">
        <v>227</v>
      </c>
      <c r="H223" s="196">
        <v>1</v>
      </c>
      <c r="I223" s="197"/>
      <c r="J223" s="198">
        <f>ROUND(I223*H223,2)</f>
        <v>0</v>
      </c>
      <c r="K223" s="194" t="s">
        <v>228</v>
      </c>
      <c r="L223" s="41"/>
      <c r="M223" s="199" t="s">
        <v>1</v>
      </c>
      <c r="N223" s="200" t="s">
        <v>45</v>
      </c>
      <c r="O223" s="73"/>
      <c r="P223" s="201">
        <f>O223*H223</f>
        <v>0</v>
      </c>
      <c r="Q223" s="201">
        <v>0</v>
      </c>
      <c r="R223" s="201">
        <f>Q223*H223</f>
        <v>0</v>
      </c>
      <c r="S223" s="201">
        <v>0</v>
      </c>
      <c r="T223" s="202">
        <f>S223*H223</f>
        <v>0</v>
      </c>
      <c r="U223" s="36"/>
      <c r="V223" s="36"/>
      <c r="W223" s="36"/>
      <c r="X223" s="36"/>
      <c r="Y223" s="36"/>
      <c r="Z223" s="36"/>
      <c r="AA223" s="36"/>
      <c r="AB223" s="36"/>
      <c r="AC223" s="36"/>
      <c r="AD223" s="36"/>
      <c r="AE223" s="36"/>
      <c r="AR223" s="203" t="s">
        <v>229</v>
      </c>
      <c r="AT223" s="203" t="s">
        <v>224</v>
      </c>
      <c r="AU223" s="203" t="s">
        <v>19</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229</v>
      </c>
      <c r="BM223" s="203" t="s">
        <v>406</v>
      </c>
    </row>
    <row r="224" spans="1:65" s="2" customFormat="1" ht="11.25">
      <c r="A224" s="36"/>
      <c r="B224" s="37"/>
      <c r="C224" s="38"/>
      <c r="D224" s="205" t="s">
        <v>231</v>
      </c>
      <c r="E224" s="38"/>
      <c r="F224" s="206" t="s">
        <v>407</v>
      </c>
      <c r="G224" s="38"/>
      <c r="H224" s="38"/>
      <c r="I224" s="207"/>
      <c r="J224" s="38"/>
      <c r="K224" s="38"/>
      <c r="L224" s="41"/>
      <c r="M224" s="208"/>
      <c r="N224" s="209"/>
      <c r="O224" s="73"/>
      <c r="P224" s="73"/>
      <c r="Q224" s="73"/>
      <c r="R224" s="73"/>
      <c r="S224" s="73"/>
      <c r="T224" s="74"/>
      <c r="U224" s="36"/>
      <c r="V224" s="36"/>
      <c r="W224" s="36"/>
      <c r="X224" s="36"/>
      <c r="Y224" s="36"/>
      <c r="Z224" s="36"/>
      <c r="AA224" s="36"/>
      <c r="AB224" s="36"/>
      <c r="AC224" s="36"/>
      <c r="AD224" s="36"/>
      <c r="AE224" s="36"/>
      <c r="AT224" s="18" t="s">
        <v>231</v>
      </c>
      <c r="AU224" s="18" t="s">
        <v>19</v>
      </c>
    </row>
    <row r="225" spans="1:65" s="2" customFormat="1" ht="48.75">
      <c r="A225" s="36"/>
      <c r="B225" s="37"/>
      <c r="C225" s="38"/>
      <c r="D225" s="210" t="s">
        <v>233</v>
      </c>
      <c r="E225" s="38"/>
      <c r="F225" s="211" t="s">
        <v>408</v>
      </c>
      <c r="G225" s="38"/>
      <c r="H225" s="38"/>
      <c r="I225" s="207"/>
      <c r="J225" s="38"/>
      <c r="K225" s="38"/>
      <c r="L225" s="41"/>
      <c r="M225" s="208"/>
      <c r="N225" s="209"/>
      <c r="O225" s="73"/>
      <c r="P225" s="73"/>
      <c r="Q225" s="73"/>
      <c r="R225" s="73"/>
      <c r="S225" s="73"/>
      <c r="T225" s="74"/>
      <c r="U225" s="36"/>
      <c r="V225" s="36"/>
      <c r="W225" s="36"/>
      <c r="X225" s="36"/>
      <c r="Y225" s="36"/>
      <c r="Z225" s="36"/>
      <c r="AA225" s="36"/>
      <c r="AB225" s="36"/>
      <c r="AC225" s="36"/>
      <c r="AD225" s="36"/>
      <c r="AE225" s="36"/>
      <c r="AT225" s="18" t="s">
        <v>233</v>
      </c>
      <c r="AU225" s="18" t="s">
        <v>19</v>
      </c>
    </row>
    <row r="226" spans="1:65" s="13" customFormat="1" ht="11.25">
      <c r="B226" s="212"/>
      <c r="C226" s="213"/>
      <c r="D226" s="210" t="s">
        <v>235</v>
      </c>
      <c r="E226" s="214" t="s">
        <v>1</v>
      </c>
      <c r="F226" s="215" t="s">
        <v>87</v>
      </c>
      <c r="G226" s="213"/>
      <c r="H226" s="216">
        <v>1</v>
      </c>
      <c r="I226" s="217"/>
      <c r="J226" s="213"/>
      <c r="K226" s="213"/>
      <c r="L226" s="218"/>
      <c r="M226" s="219"/>
      <c r="N226" s="220"/>
      <c r="O226" s="220"/>
      <c r="P226" s="220"/>
      <c r="Q226" s="220"/>
      <c r="R226" s="220"/>
      <c r="S226" s="220"/>
      <c r="T226" s="221"/>
      <c r="AT226" s="222" t="s">
        <v>235</v>
      </c>
      <c r="AU226" s="222" t="s">
        <v>19</v>
      </c>
      <c r="AV226" s="13" t="s">
        <v>19</v>
      </c>
      <c r="AW226" s="13" t="s">
        <v>36</v>
      </c>
      <c r="AX226" s="13" t="s">
        <v>87</v>
      </c>
      <c r="AY226" s="222" t="s">
        <v>220</v>
      </c>
    </row>
    <row r="227" spans="1:65" s="2" customFormat="1" ht="16.5" customHeight="1">
      <c r="A227" s="36"/>
      <c r="B227" s="37"/>
      <c r="C227" s="192" t="s">
        <v>409</v>
      </c>
      <c r="D227" s="192" t="s">
        <v>224</v>
      </c>
      <c r="E227" s="193" t="s">
        <v>410</v>
      </c>
      <c r="F227" s="194" t="s">
        <v>411</v>
      </c>
      <c r="G227" s="195" t="s">
        <v>227</v>
      </c>
      <c r="H227" s="196">
        <v>1</v>
      </c>
      <c r="I227" s="197"/>
      <c r="J227" s="198">
        <f>ROUND(I227*H227,2)</f>
        <v>0</v>
      </c>
      <c r="K227" s="194" t="s">
        <v>228</v>
      </c>
      <c r="L227" s="41"/>
      <c r="M227" s="199" t="s">
        <v>1</v>
      </c>
      <c r="N227" s="200" t="s">
        <v>45</v>
      </c>
      <c r="O227" s="73"/>
      <c r="P227" s="201">
        <f>O227*H227</f>
        <v>0</v>
      </c>
      <c r="Q227" s="201">
        <v>0</v>
      </c>
      <c r="R227" s="201">
        <f>Q227*H227</f>
        <v>0</v>
      </c>
      <c r="S227" s="201">
        <v>0</v>
      </c>
      <c r="T227" s="202">
        <f>S227*H227</f>
        <v>0</v>
      </c>
      <c r="U227" s="36"/>
      <c r="V227" s="36"/>
      <c r="W227" s="36"/>
      <c r="X227" s="36"/>
      <c r="Y227" s="36"/>
      <c r="Z227" s="36"/>
      <c r="AA227" s="36"/>
      <c r="AB227" s="36"/>
      <c r="AC227" s="36"/>
      <c r="AD227" s="36"/>
      <c r="AE227" s="36"/>
      <c r="AR227" s="203" t="s">
        <v>229</v>
      </c>
      <c r="AT227" s="203" t="s">
        <v>224</v>
      </c>
      <c r="AU227" s="203" t="s">
        <v>19</v>
      </c>
      <c r="AY227" s="18" t="s">
        <v>220</v>
      </c>
      <c r="BE227" s="204">
        <f>IF(N227="základní",J227,0)</f>
        <v>0</v>
      </c>
      <c r="BF227" s="204">
        <f>IF(N227="snížená",J227,0)</f>
        <v>0</v>
      </c>
      <c r="BG227" s="204">
        <f>IF(N227="zákl. přenesená",J227,0)</f>
        <v>0</v>
      </c>
      <c r="BH227" s="204">
        <f>IF(N227="sníž. přenesená",J227,0)</f>
        <v>0</v>
      </c>
      <c r="BI227" s="204">
        <f>IF(N227="nulová",J227,0)</f>
        <v>0</v>
      </c>
      <c r="BJ227" s="18" t="s">
        <v>87</v>
      </c>
      <c r="BK227" s="204">
        <f>ROUND(I227*H227,2)</f>
        <v>0</v>
      </c>
      <c r="BL227" s="18" t="s">
        <v>229</v>
      </c>
      <c r="BM227" s="203" t="s">
        <v>412</v>
      </c>
    </row>
    <row r="228" spans="1:65" s="2" customFormat="1" ht="11.25">
      <c r="A228" s="36"/>
      <c r="B228" s="37"/>
      <c r="C228" s="38"/>
      <c r="D228" s="205" t="s">
        <v>231</v>
      </c>
      <c r="E228" s="38"/>
      <c r="F228" s="206" t="s">
        <v>413</v>
      </c>
      <c r="G228" s="38"/>
      <c r="H228" s="38"/>
      <c r="I228" s="207"/>
      <c r="J228" s="38"/>
      <c r="K228" s="38"/>
      <c r="L228" s="41"/>
      <c r="M228" s="208"/>
      <c r="N228" s="209"/>
      <c r="O228" s="73"/>
      <c r="P228" s="73"/>
      <c r="Q228" s="73"/>
      <c r="R228" s="73"/>
      <c r="S228" s="73"/>
      <c r="T228" s="74"/>
      <c r="U228" s="36"/>
      <c r="V228" s="36"/>
      <c r="W228" s="36"/>
      <c r="X228" s="36"/>
      <c r="Y228" s="36"/>
      <c r="Z228" s="36"/>
      <c r="AA228" s="36"/>
      <c r="AB228" s="36"/>
      <c r="AC228" s="36"/>
      <c r="AD228" s="36"/>
      <c r="AE228" s="36"/>
      <c r="AT228" s="18" t="s">
        <v>231</v>
      </c>
      <c r="AU228" s="18" t="s">
        <v>19</v>
      </c>
    </row>
    <row r="229" spans="1:65" s="2" customFormat="1" ht="39">
      <c r="A229" s="36"/>
      <c r="B229" s="37"/>
      <c r="C229" s="38"/>
      <c r="D229" s="210" t="s">
        <v>233</v>
      </c>
      <c r="E229" s="38"/>
      <c r="F229" s="211" t="s">
        <v>414</v>
      </c>
      <c r="G229" s="38"/>
      <c r="H229" s="38"/>
      <c r="I229" s="207"/>
      <c r="J229" s="38"/>
      <c r="K229" s="38"/>
      <c r="L229" s="41"/>
      <c r="M229" s="208"/>
      <c r="N229" s="209"/>
      <c r="O229" s="73"/>
      <c r="P229" s="73"/>
      <c r="Q229" s="73"/>
      <c r="R229" s="73"/>
      <c r="S229" s="73"/>
      <c r="T229" s="74"/>
      <c r="U229" s="36"/>
      <c r="V229" s="36"/>
      <c r="W229" s="36"/>
      <c r="X229" s="36"/>
      <c r="Y229" s="36"/>
      <c r="Z229" s="36"/>
      <c r="AA229" s="36"/>
      <c r="AB229" s="36"/>
      <c r="AC229" s="36"/>
      <c r="AD229" s="36"/>
      <c r="AE229" s="36"/>
      <c r="AT229" s="18" t="s">
        <v>233</v>
      </c>
      <c r="AU229" s="18" t="s">
        <v>19</v>
      </c>
    </row>
    <row r="230" spans="1:65" s="13" customFormat="1" ht="11.25">
      <c r="B230" s="212"/>
      <c r="C230" s="213"/>
      <c r="D230" s="210" t="s">
        <v>235</v>
      </c>
      <c r="E230" s="214" t="s">
        <v>1</v>
      </c>
      <c r="F230" s="215" t="s">
        <v>87</v>
      </c>
      <c r="G230" s="213"/>
      <c r="H230" s="216">
        <v>1</v>
      </c>
      <c r="I230" s="217"/>
      <c r="J230" s="213"/>
      <c r="K230" s="213"/>
      <c r="L230" s="218"/>
      <c r="M230" s="219"/>
      <c r="N230" s="220"/>
      <c r="O230" s="220"/>
      <c r="P230" s="220"/>
      <c r="Q230" s="220"/>
      <c r="R230" s="220"/>
      <c r="S230" s="220"/>
      <c r="T230" s="221"/>
      <c r="AT230" s="222" t="s">
        <v>235</v>
      </c>
      <c r="AU230" s="222" t="s">
        <v>19</v>
      </c>
      <c r="AV230" s="13" t="s">
        <v>19</v>
      </c>
      <c r="AW230" s="13" t="s">
        <v>36</v>
      </c>
      <c r="AX230" s="13" t="s">
        <v>87</v>
      </c>
      <c r="AY230" s="222" t="s">
        <v>220</v>
      </c>
    </row>
    <row r="231" spans="1:65" s="2" customFormat="1" ht="16.5" customHeight="1">
      <c r="A231" s="36"/>
      <c r="B231" s="37"/>
      <c r="C231" s="192" t="s">
        <v>415</v>
      </c>
      <c r="D231" s="192" t="s">
        <v>224</v>
      </c>
      <c r="E231" s="193" t="s">
        <v>416</v>
      </c>
      <c r="F231" s="194" t="s">
        <v>417</v>
      </c>
      <c r="G231" s="195" t="s">
        <v>227</v>
      </c>
      <c r="H231" s="196">
        <v>1</v>
      </c>
      <c r="I231" s="197"/>
      <c r="J231" s="198">
        <f>ROUND(I231*H231,2)</f>
        <v>0</v>
      </c>
      <c r="K231" s="194" t="s">
        <v>1</v>
      </c>
      <c r="L231" s="41"/>
      <c r="M231" s="199" t="s">
        <v>1</v>
      </c>
      <c r="N231" s="200" t="s">
        <v>45</v>
      </c>
      <c r="O231" s="73"/>
      <c r="P231" s="201">
        <f>O231*H231</f>
        <v>0</v>
      </c>
      <c r="Q231" s="201">
        <v>0</v>
      </c>
      <c r="R231" s="201">
        <f>Q231*H231</f>
        <v>0</v>
      </c>
      <c r="S231" s="201">
        <v>0</v>
      </c>
      <c r="T231" s="202">
        <f>S231*H231</f>
        <v>0</v>
      </c>
      <c r="U231" s="36"/>
      <c r="V231" s="36"/>
      <c r="W231" s="36"/>
      <c r="X231" s="36"/>
      <c r="Y231" s="36"/>
      <c r="Z231" s="36"/>
      <c r="AA231" s="36"/>
      <c r="AB231" s="36"/>
      <c r="AC231" s="36"/>
      <c r="AD231" s="36"/>
      <c r="AE231" s="36"/>
      <c r="AR231" s="203" t="s">
        <v>223</v>
      </c>
      <c r="AT231" s="203" t="s">
        <v>224</v>
      </c>
      <c r="AU231" s="203" t="s">
        <v>19</v>
      </c>
      <c r="AY231" s="18" t="s">
        <v>220</v>
      </c>
      <c r="BE231" s="204">
        <f>IF(N231="základní",J231,0)</f>
        <v>0</v>
      </c>
      <c r="BF231" s="204">
        <f>IF(N231="snížená",J231,0)</f>
        <v>0</v>
      </c>
      <c r="BG231" s="204">
        <f>IF(N231="zákl. přenesená",J231,0)</f>
        <v>0</v>
      </c>
      <c r="BH231" s="204">
        <f>IF(N231="sníž. přenesená",J231,0)</f>
        <v>0</v>
      </c>
      <c r="BI231" s="204">
        <f>IF(N231="nulová",J231,0)</f>
        <v>0</v>
      </c>
      <c r="BJ231" s="18" t="s">
        <v>87</v>
      </c>
      <c r="BK231" s="204">
        <f>ROUND(I231*H231,2)</f>
        <v>0</v>
      </c>
      <c r="BL231" s="18" t="s">
        <v>223</v>
      </c>
      <c r="BM231" s="203" t="s">
        <v>418</v>
      </c>
    </row>
    <row r="232" spans="1:65" s="2" customFormat="1" ht="29.25">
      <c r="A232" s="36"/>
      <c r="B232" s="37"/>
      <c r="C232" s="38"/>
      <c r="D232" s="210" t="s">
        <v>233</v>
      </c>
      <c r="E232" s="38"/>
      <c r="F232" s="211" t="s">
        <v>419</v>
      </c>
      <c r="G232" s="38"/>
      <c r="H232" s="38"/>
      <c r="I232" s="207"/>
      <c r="J232" s="38"/>
      <c r="K232" s="38"/>
      <c r="L232" s="41"/>
      <c r="M232" s="208"/>
      <c r="N232" s="209"/>
      <c r="O232" s="73"/>
      <c r="P232" s="73"/>
      <c r="Q232" s="73"/>
      <c r="R232" s="73"/>
      <c r="S232" s="73"/>
      <c r="T232" s="74"/>
      <c r="U232" s="36"/>
      <c r="V232" s="36"/>
      <c r="W232" s="36"/>
      <c r="X232" s="36"/>
      <c r="Y232" s="36"/>
      <c r="Z232" s="36"/>
      <c r="AA232" s="36"/>
      <c r="AB232" s="36"/>
      <c r="AC232" s="36"/>
      <c r="AD232" s="36"/>
      <c r="AE232" s="36"/>
      <c r="AT232" s="18" t="s">
        <v>233</v>
      </c>
      <c r="AU232" s="18" t="s">
        <v>19</v>
      </c>
    </row>
    <row r="233" spans="1:65" s="2" customFormat="1" ht="16.5" customHeight="1">
      <c r="A233" s="36"/>
      <c r="B233" s="37"/>
      <c r="C233" s="192" t="s">
        <v>420</v>
      </c>
      <c r="D233" s="192" t="s">
        <v>224</v>
      </c>
      <c r="E233" s="193" t="s">
        <v>421</v>
      </c>
      <c r="F233" s="194" t="s">
        <v>422</v>
      </c>
      <c r="G233" s="195" t="s">
        <v>227</v>
      </c>
      <c r="H233" s="196">
        <v>1</v>
      </c>
      <c r="I233" s="197"/>
      <c r="J233" s="198">
        <f>ROUND(I233*H233,2)</f>
        <v>0</v>
      </c>
      <c r="K233" s="194" t="s">
        <v>228</v>
      </c>
      <c r="L233" s="41"/>
      <c r="M233" s="199" t="s">
        <v>1</v>
      </c>
      <c r="N233" s="200" t="s">
        <v>45</v>
      </c>
      <c r="O233" s="73"/>
      <c r="P233" s="201">
        <f>O233*H233</f>
        <v>0</v>
      </c>
      <c r="Q233" s="201">
        <v>0</v>
      </c>
      <c r="R233" s="201">
        <f>Q233*H233</f>
        <v>0</v>
      </c>
      <c r="S233" s="201">
        <v>0</v>
      </c>
      <c r="T233" s="202">
        <f>S233*H233</f>
        <v>0</v>
      </c>
      <c r="U233" s="36"/>
      <c r="V233" s="36"/>
      <c r="W233" s="36"/>
      <c r="X233" s="36"/>
      <c r="Y233" s="36"/>
      <c r="Z233" s="36"/>
      <c r="AA233" s="36"/>
      <c r="AB233" s="36"/>
      <c r="AC233" s="36"/>
      <c r="AD233" s="36"/>
      <c r="AE233" s="36"/>
      <c r="AR233" s="203" t="s">
        <v>229</v>
      </c>
      <c r="AT233" s="203" t="s">
        <v>224</v>
      </c>
      <c r="AU233" s="203" t="s">
        <v>19</v>
      </c>
      <c r="AY233" s="18" t="s">
        <v>220</v>
      </c>
      <c r="BE233" s="204">
        <f>IF(N233="základní",J233,0)</f>
        <v>0</v>
      </c>
      <c r="BF233" s="204">
        <f>IF(N233="snížená",J233,0)</f>
        <v>0</v>
      </c>
      <c r="BG233" s="204">
        <f>IF(N233="zákl. přenesená",J233,0)</f>
        <v>0</v>
      </c>
      <c r="BH233" s="204">
        <f>IF(N233="sníž. přenesená",J233,0)</f>
        <v>0</v>
      </c>
      <c r="BI233" s="204">
        <f>IF(N233="nulová",J233,0)</f>
        <v>0</v>
      </c>
      <c r="BJ233" s="18" t="s">
        <v>87</v>
      </c>
      <c r="BK233" s="204">
        <f>ROUND(I233*H233,2)</f>
        <v>0</v>
      </c>
      <c r="BL233" s="18" t="s">
        <v>229</v>
      </c>
      <c r="BM233" s="203" t="s">
        <v>423</v>
      </c>
    </row>
    <row r="234" spans="1:65" s="2" customFormat="1" ht="11.25">
      <c r="A234" s="36"/>
      <c r="B234" s="37"/>
      <c r="C234" s="38"/>
      <c r="D234" s="205" t="s">
        <v>231</v>
      </c>
      <c r="E234" s="38"/>
      <c r="F234" s="206" t="s">
        <v>424</v>
      </c>
      <c r="G234" s="38"/>
      <c r="H234" s="38"/>
      <c r="I234" s="207"/>
      <c r="J234" s="38"/>
      <c r="K234" s="38"/>
      <c r="L234" s="41"/>
      <c r="M234" s="208"/>
      <c r="N234" s="209"/>
      <c r="O234" s="73"/>
      <c r="P234" s="73"/>
      <c r="Q234" s="73"/>
      <c r="R234" s="73"/>
      <c r="S234" s="73"/>
      <c r="T234" s="74"/>
      <c r="U234" s="36"/>
      <c r="V234" s="36"/>
      <c r="W234" s="36"/>
      <c r="X234" s="36"/>
      <c r="Y234" s="36"/>
      <c r="Z234" s="36"/>
      <c r="AA234" s="36"/>
      <c r="AB234" s="36"/>
      <c r="AC234" s="36"/>
      <c r="AD234" s="36"/>
      <c r="AE234" s="36"/>
      <c r="AT234" s="18" t="s">
        <v>231</v>
      </c>
      <c r="AU234" s="18" t="s">
        <v>19</v>
      </c>
    </row>
    <row r="235" spans="1:65" s="2" customFormat="1" ht="29.25">
      <c r="A235" s="36"/>
      <c r="B235" s="37"/>
      <c r="C235" s="38"/>
      <c r="D235" s="210" t="s">
        <v>233</v>
      </c>
      <c r="E235" s="38"/>
      <c r="F235" s="211" t="s">
        <v>425</v>
      </c>
      <c r="G235" s="38"/>
      <c r="H235" s="38"/>
      <c r="I235" s="207"/>
      <c r="J235" s="38"/>
      <c r="K235" s="38"/>
      <c r="L235" s="41"/>
      <c r="M235" s="208"/>
      <c r="N235" s="209"/>
      <c r="O235" s="73"/>
      <c r="P235" s="73"/>
      <c r="Q235" s="73"/>
      <c r="R235" s="73"/>
      <c r="S235" s="73"/>
      <c r="T235" s="74"/>
      <c r="U235" s="36"/>
      <c r="V235" s="36"/>
      <c r="W235" s="36"/>
      <c r="X235" s="36"/>
      <c r="Y235" s="36"/>
      <c r="Z235" s="36"/>
      <c r="AA235" s="36"/>
      <c r="AB235" s="36"/>
      <c r="AC235" s="36"/>
      <c r="AD235" s="36"/>
      <c r="AE235" s="36"/>
      <c r="AT235" s="18" t="s">
        <v>233</v>
      </c>
      <c r="AU235" s="18" t="s">
        <v>19</v>
      </c>
    </row>
    <row r="236" spans="1:65" s="13" customFormat="1" ht="11.25">
      <c r="B236" s="212"/>
      <c r="C236" s="213"/>
      <c r="D236" s="210" t="s">
        <v>235</v>
      </c>
      <c r="E236" s="214" t="s">
        <v>1</v>
      </c>
      <c r="F236" s="215" t="s">
        <v>87</v>
      </c>
      <c r="G236" s="213"/>
      <c r="H236" s="216">
        <v>1</v>
      </c>
      <c r="I236" s="217"/>
      <c r="J236" s="213"/>
      <c r="K236" s="213"/>
      <c r="L236" s="218"/>
      <c r="M236" s="219"/>
      <c r="N236" s="220"/>
      <c r="O236" s="220"/>
      <c r="P236" s="220"/>
      <c r="Q236" s="220"/>
      <c r="R236" s="220"/>
      <c r="S236" s="220"/>
      <c r="T236" s="221"/>
      <c r="AT236" s="222" t="s">
        <v>235</v>
      </c>
      <c r="AU236" s="222" t="s">
        <v>19</v>
      </c>
      <c r="AV236" s="13" t="s">
        <v>19</v>
      </c>
      <c r="AW236" s="13" t="s">
        <v>36</v>
      </c>
      <c r="AX236" s="13" t="s">
        <v>87</v>
      </c>
      <c r="AY236" s="222" t="s">
        <v>220</v>
      </c>
    </row>
    <row r="237" spans="1:65" s="2" customFormat="1" ht="16.5" customHeight="1">
      <c r="A237" s="36"/>
      <c r="B237" s="37"/>
      <c r="C237" s="192" t="s">
        <v>426</v>
      </c>
      <c r="D237" s="192" t="s">
        <v>224</v>
      </c>
      <c r="E237" s="193" t="s">
        <v>427</v>
      </c>
      <c r="F237" s="194" t="s">
        <v>428</v>
      </c>
      <c r="G237" s="195" t="s">
        <v>227</v>
      </c>
      <c r="H237" s="196">
        <v>1</v>
      </c>
      <c r="I237" s="197"/>
      <c r="J237" s="198">
        <f>ROUND(I237*H237,2)</f>
        <v>0</v>
      </c>
      <c r="K237" s="194" t="s">
        <v>228</v>
      </c>
      <c r="L237" s="41"/>
      <c r="M237" s="199" t="s">
        <v>1</v>
      </c>
      <c r="N237" s="200" t="s">
        <v>45</v>
      </c>
      <c r="O237" s="73"/>
      <c r="P237" s="201">
        <f>O237*H237</f>
        <v>0</v>
      </c>
      <c r="Q237" s="201">
        <v>0</v>
      </c>
      <c r="R237" s="201">
        <f>Q237*H237</f>
        <v>0</v>
      </c>
      <c r="S237" s="201">
        <v>0</v>
      </c>
      <c r="T237" s="202">
        <f>S237*H237</f>
        <v>0</v>
      </c>
      <c r="U237" s="36"/>
      <c r="V237" s="36"/>
      <c r="W237" s="36"/>
      <c r="X237" s="36"/>
      <c r="Y237" s="36"/>
      <c r="Z237" s="36"/>
      <c r="AA237" s="36"/>
      <c r="AB237" s="36"/>
      <c r="AC237" s="36"/>
      <c r="AD237" s="36"/>
      <c r="AE237" s="36"/>
      <c r="AR237" s="203" t="s">
        <v>229</v>
      </c>
      <c r="AT237" s="203" t="s">
        <v>224</v>
      </c>
      <c r="AU237" s="203" t="s">
        <v>19</v>
      </c>
      <c r="AY237" s="18" t="s">
        <v>220</v>
      </c>
      <c r="BE237" s="204">
        <f>IF(N237="základní",J237,0)</f>
        <v>0</v>
      </c>
      <c r="BF237" s="204">
        <f>IF(N237="snížená",J237,0)</f>
        <v>0</v>
      </c>
      <c r="BG237" s="204">
        <f>IF(N237="zákl. přenesená",J237,0)</f>
        <v>0</v>
      </c>
      <c r="BH237" s="204">
        <f>IF(N237="sníž. přenesená",J237,0)</f>
        <v>0</v>
      </c>
      <c r="BI237" s="204">
        <f>IF(N237="nulová",J237,0)</f>
        <v>0</v>
      </c>
      <c r="BJ237" s="18" t="s">
        <v>87</v>
      </c>
      <c r="BK237" s="204">
        <f>ROUND(I237*H237,2)</f>
        <v>0</v>
      </c>
      <c r="BL237" s="18" t="s">
        <v>229</v>
      </c>
      <c r="BM237" s="203" t="s">
        <v>429</v>
      </c>
    </row>
    <row r="238" spans="1:65" s="2" customFormat="1" ht="11.25">
      <c r="A238" s="36"/>
      <c r="B238" s="37"/>
      <c r="C238" s="38"/>
      <c r="D238" s="205" t="s">
        <v>231</v>
      </c>
      <c r="E238" s="38"/>
      <c r="F238" s="206" t="s">
        <v>430</v>
      </c>
      <c r="G238" s="38"/>
      <c r="H238" s="38"/>
      <c r="I238" s="207"/>
      <c r="J238" s="38"/>
      <c r="K238" s="38"/>
      <c r="L238" s="41"/>
      <c r="M238" s="208"/>
      <c r="N238" s="209"/>
      <c r="O238" s="73"/>
      <c r="P238" s="73"/>
      <c r="Q238" s="73"/>
      <c r="R238" s="73"/>
      <c r="S238" s="73"/>
      <c r="T238" s="74"/>
      <c r="U238" s="36"/>
      <c r="V238" s="36"/>
      <c r="W238" s="36"/>
      <c r="X238" s="36"/>
      <c r="Y238" s="36"/>
      <c r="Z238" s="36"/>
      <c r="AA238" s="36"/>
      <c r="AB238" s="36"/>
      <c r="AC238" s="36"/>
      <c r="AD238" s="36"/>
      <c r="AE238" s="36"/>
      <c r="AT238" s="18" t="s">
        <v>231</v>
      </c>
      <c r="AU238" s="18" t="s">
        <v>19</v>
      </c>
    </row>
    <row r="239" spans="1:65" s="2" customFormat="1" ht="39">
      <c r="A239" s="36"/>
      <c r="B239" s="37"/>
      <c r="C239" s="38"/>
      <c r="D239" s="210" t="s">
        <v>233</v>
      </c>
      <c r="E239" s="38"/>
      <c r="F239" s="211" t="s">
        <v>431</v>
      </c>
      <c r="G239" s="38"/>
      <c r="H239" s="38"/>
      <c r="I239" s="207"/>
      <c r="J239" s="38"/>
      <c r="K239" s="38"/>
      <c r="L239" s="41"/>
      <c r="M239" s="208"/>
      <c r="N239" s="209"/>
      <c r="O239" s="73"/>
      <c r="P239" s="73"/>
      <c r="Q239" s="73"/>
      <c r="R239" s="73"/>
      <c r="S239" s="73"/>
      <c r="T239" s="74"/>
      <c r="U239" s="36"/>
      <c r="V239" s="36"/>
      <c r="W239" s="36"/>
      <c r="X239" s="36"/>
      <c r="Y239" s="36"/>
      <c r="Z239" s="36"/>
      <c r="AA239" s="36"/>
      <c r="AB239" s="36"/>
      <c r="AC239" s="36"/>
      <c r="AD239" s="36"/>
      <c r="AE239" s="36"/>
      <c r="AT239" s="18" t="s">
        <v>233</v>
      </c>
      <c r="AU239" s="18" t="s">
        <v>19</v>
      </c>
    </row>
    <row r="240" spans="1:65" s="13" customFormat="1" ht="11.25">
      <c r="B240" s="212"/>
      <c r="C240" s="213"/>
      <c r="D240" s="210" t="s">
        <v>235</v>
      </c>
      <c r="E240" s="214" t="s">
        <v>1</v>
      </c>
      <c r="F240" s="215" t="s">
        <v>87</v>
      </c>
      <c r="G240" s="213"/>
      <c r="H240" s="216">
        <v>1</v>
      </c>
      <c r="I240" s="217"/>
      <c r="J240" s="213"/>
      <c r="K240" s="213"/>
      <c r="L240" s="218"/>
      <c r="M240" s="219"/>
      <c r="N240" s="220"/>
      <c r="O240" s="220"/>
      <c r="P240" s="220"/>
      <c r="Q240" s="220"/>
      <c r="R240" s="220"/>
      <c r="S240" s="220"/>
      <c r="T240" s="221"/>
      <c r="AT240" s="222" t="s">
        <v>235</v>
      </c>
      <c r="AU240" s="222" t="s">
        <v>19</v>
      </c>
      <c r="AV240" s="13" t="s">
        <v>19</v>
      </c>
      <c r="AW240" s="13" t="s">
        <v>36</v>
      </c>
      <c r="AX240" s="13" t="s">
        <v>87</v>
      </c>
      <c r="AY240" s="222" t="s">
        <v>220</v>
      </c>
    </row>
    <row r="241" spans="1:65" s="12" customFormat="1" ht="22.9" customHeight="1">
      <c r="B241" s="176"/>
      <c r="C241" s="177"/>
      <c r="D241" s="178" t="s">
        <v>79</v>
      </c>
      <c r="E241" s="190" t="s">
        <v>432</v>
      </c>
      <c r="F241" s="190" t="s">
        <v>433</v>
      </c>
      <c r="G241" s="177"/>
      <c r="H241" s="177"/>
      <c r="I241" s="180"/>
      <c r="J241" s="191">
        <f>BK241</f>
        <v>0</v>
      </c>
      <c r="K241" s="177"/>
      <c r="L241" s="182"/>
      <c r="M241" s="183"/>
      <c r="N241" s="184"/>
      <c r="O241" s="184"/>
      <c r="P241" s="185">
        <f>SUM(P242:P244)</f>
        <v>0</v>
      </c>
      <c r="Q241" s="184"/>
      <c r="R241" s="185">
        <f>SUM(R242:R244)</f>
        <v>0</v>
      </c>
      <c r="S241" s="184"/>
      <c r="T241" s="186">
        <f>SUM(T242:T244)</f>
        <v>0</v>
      </c>
      <c r="AR241" s="187" t="s">
        <v>219</v>
      </c>
      <c r="AT241" s="188" t="s">
        <v>79</v>
      </c>
      <c r="AU241" s="188" t="s">
        <v>87</v>
      </c>
      <c r="AY241" s="187" t="s">
        <v>220</v>
      </c>
      <c r="BK241" s="189">
        <f>SUM(BK242:BK244)</f>
        <v>0</v>
      </c>
    </row>
    <row r="242" spans="1:65" s="2" customFormat="1" ht="16.5" customHeight="1">
      <c r="A242" s="36"/>
      <c r="B242" s="37"/>
      <c r="C242" s="192" t="s">
        <v>434</v>
      </c>
      <c r="D242" s="192" t="s">
        <v>224</v>
      </c>
      <c r="E242" s="193" t="s">
        <v>435</v>
      </c>
      <c r="F242" s="194" t="s">
        <v>436</v>
      </c>
      <c r="G242" s="195" t="s">
        <v>227</v>
      </c>
      <c r="H242" s="196">
        <v>1</v>
      </c>
      <c r="I242" s="197"/>
      <c r="J242" s="198">
        <f>ROUND(I242*H242,2)</f>
        <v>0</v>
      </c>
      <c r="K242" s="194" t="s">
        <v>228</v>
      </c>
      <c r="L242" s="41"/>
      <c r="M242" s="199" t="s">
        <v>1</v>
      </c>
      <c r="N242" s="200" t="s">
        <v>45</v>
      </c>
      <c r="O242" s="73"/>
      <c r="P242" s="201">
        <f>O242*H242</f>
        <v>0</v>
      </c>
      <c r="Q242" s="201">
        <v>0</v>
      </c>
      <c r="R242" s="201">
        <f>Q242*H242</f>
        <v>0</v>
      </c>
      <c r="S242" s="201">
        <v>0</v>
      </c>
      <c r="T242" s="202">
        <f>S242*H242</f>
        <v>0</v>
      </c>
      <c r="U242" s="36"/>
      <c r="V242" s="36"/>
      <c r="W242" s="36"/>
      <c r="X242" s="36"/>
      <c r="Y242" s="36"/>
      <c r="Z242" s="36"/>
      <c r="AA242" s="36"/>
      <c r="AB242" s="36"/>
      <c r="AC242" s="36"/>
      <c r="AD242" s="36"/>
      <c r="AE242" s="36"/>
      <c r="AR242" s="203" t="s">
        <v>229</v>
      </c>
      <c r="AT242" s="203" t="s">
        <v>224</v>
      </c>
      <c r="AU242" s="203" t="s">
        <v>19</v>
      </c>
      <c r="AY242" s="18" t="s">
        <v>220</v>
      </c>
      <c r="BE242" s="204">
        <f>IF(N242="základní",J242,0)</f>
        <v>0</v>
      </c>
      <c r="BF242" s="204">
        <f>IF(N242="snížená",J242,0)</f>
        <v>0</v>
      </c>
      <c r="BG242" s="204">
        <f>IF(N242="zákl. přenesená",J242,0)</f>
        <v>0</v>
      </c>
      <c r="BH242" s="204">
        <f>IF(N242="sníž. přenesená",J242,0)</f>
        <v>0</v>
      </c>
      <c r="BI242" s="204">
        <f>IF(N242="nulová",J242,0)</f>
        <v>0</v>
      </c>
      <c r="BJ242" s="18" t="s">
        <v>87</v>
      </c>
      <c r="BK242" s="204">
        <f>ROUND(I242*H242,2)</f>
        <v>0</v>
      </c>
      <c r="BL242" s="18" t="s">
        <v>229</v>
      </c>
      <c r="BM242" s="203" t="s">
        <v>437</v>
      </c>
    </row>
    <row r="243" spans="1:65" s="2" customFormat="1" ht="11.25">
      <c r="A243" s="36"/>
      <c r="B243" s="37"/>
      <c r="C243" s="38"/>
      <c r="D243" s="205" t="s">
        <v>231</v>
      </c>
      <c r="E243" s="38"/>
      <c r="F243" s="206" t="s">
        <v>438</v>
      </c>
      <c r="G243" s="38"/>
      <c r="H243" s="38"/>
      <c r="I243" s="207"/>
      <c r="J243" s="38"/>
      <c r="K243" s="38"/>
      <c r="L243" s="41"/>
      <c r="M243" s="208"/>
      <c r="N243" s="209"/>
      <c r="O243" s="73"/>
      <c r="P243" s="73"/>
      <c r="Q243" s="73"/>
      <c r="R243" s="73"/>
      <c r="S243" s="73"/>
      <c r="T243" s="74"/>
      <c r="U243" s="36"/>
      <c r="V243" s="36"/>
      <c r="W243" s="36"/>
      <c r="X243" s="36"/>
      <c r="Y243" s="36"/>
      <c r="Z243" s="36"/>
      <c r="AA243" s="36"/>
      <c r="AB243" s="36"/>
      <c r="AC243" s="36"/>
      <c r="AD243" s="36"/>
      <c r="AE243" s="36"/>
      <c r="AT243" s="18" t="s">
        <v>231</v>
      </c>
      <c r="AU243" s="18" t="s">
        <v>19</v>
      </c>
    </row>
    <row r="244" spans="1:65" s="13" customFormat="1" ht="11.25">
      <c r="B244" s="212"/>
      <c r="C244" s="213"/>
      <c r="D244" s="210" t="s">
        <v>235</v>
      </c>
      <c r="E244" s="214" t="s">
        <v>1</v>
      </c>
      <c r="F244" s="215" t="s">
        <v>87</v>
      </c>
      <c r="G244" s="213"/>
      <c r="H244" s="216">
        <v>1</v>
      </c>
      <c r="I244" s="217"/>
      <c r="J244" s="213"/>
      <c r="K244" s="213"/>
      <c r="L244" s="218"/>
      <c r="M244" s="219"/>
      <c r="N244" s="220"/>
      <c r="O244" s="220"/>
      <c r="P244" s="220"/>
      <c r="Q244" s="220"/>
      <c r="R244" s="220"/>
      <c r="S244" s="220"/>
      <c r="T244" s="221"/>
      <c r="AT244" s="222" t="s">
        <v>235</v>
      </c>
      <c r="AU244" s="222" t="s">
        <v>19</v>
      </c>
      <c r="AV244" s="13" t="s">
        <v>19</v>
      </c>
      <c r="AW244" s="13" t="s">
        <v>36</v>
      </c>
      <c r="AX244" s="13" t="s">
        <v>87</v>
      </c>
      <c r="AY244" s="222" t="s">
        <v>220</v>
      </c>
    </row>
    <row r="245" spans="1:65" s="12" customFormat="1" ht="22.9" customHeight="1">
      <c r="B245" s="176"/>
      <c r="C245" s="177"/>
      <c r="D245" s="178" t="s">
        <v>79</v>
      </c>
      <c r="E245" s="190" t="s">
        <v>439</v>
      </c>
      <c r="F245" s="190" t="s">
        <v>440</v>
      </c>
      <c r="G245" s="177"/>
      <c r="H245" s="177"/>
      <c r="I245" s="180"/>
      <c r="J245" s="191">
        <f>BK245</f>
        <v>0</v>
      </c>
      <c r="K245" s="177"/>
      <c r="L245" s="182"/>
      <c r="M245" s="183"/>
      <c r="N245" s="184"/>
      <c r="O245" s="184"/>
      <c r="P245" s="185">
        <f>SUM(P246:P251)</f>
        <v>0</v>
      </c>
      <c r="Q245" s="184"/>
      <c r="R245" s="185">
        <f>SUM(R246:R251)</f>
        <v>0</v>
      </c>
      <c r="S245" s="184"/>
      <c r="T245" s="186">
        <f>SUM(T246:T251)</f>
        <v>0</v>
      </c>
      <c r="AR245" s="187" t="s">
        <v>223</v>
      </c>
      <c r="AT245" s="188" t="s">
        <v>79</v>
      </c>
      <c r="AU245" s="188" t="s">
        <v>87</v>
      </c>
      <c r="AY245" s="187" t="s">
        <v>220</v>
      </c>
      <c r="BK245" s="189">
        <f>SUM(BK246:BK251)</f>
        <v>0</v>
      </c>
    </row>
    <row r="246" spans="1:65" s="2" customFormat="1" ht="16.5" customHeight="1">
      <c r="A246" s="36"/>
      <c r="B246" s="37"/>
      <c r="C246" s="192" t="s">
        <v>441</v>
      </c>
      <c r="D246" s="192" t="s">
        <v>224</v>
      </c>
      <c r="E246" s="193" t="s">
        <v>442</v>
      </c>
      <c r="F246" s="194" t="s">
        <v>443</v>
      </c>
      <c r="G246" s="195" t="s">
        <v>227</v>
      </c>
      <c r="H246" s="196">
        <v>1</v>
      </c>
      <c r="I246" s="197"/>
      <c r="J246" s="198">
        <f>ROUND(I246*H246,2)</f>
        <v>0</v>
      </c>
      <c r="K246" s="194" t="s">
        <v>1</v>
      </c>
      <c r="L246" s="41"/>
      <c r="M246" s="199" t="s">
        <v>1</v>
      </c>
      <c r="N246" s="200" t="s">
        <v>45</v>
      </c>
      <c r="O246" s="73"/>
      <c r="P246" s="201">
        <f>O246*H246</f>
        <v>0</v>
      </c>
      <c r="Q246" s="201">
        <v>0</v>
      </c>
      <c r="R246" s="201">
        <f>Q246*H246</f>
        <v>0</v>
      </c>
      <c r="S246" s="201">
        <v>0</v>
      </c>
      <c r="T246" s="202">
        <f>S246*H246</f>
        <v>0</v>
      </c>
      <c r="U246" s="36"/>
      <c r="V246" s="36"/>
      <c r="W246" s="36"/>
      <c r="X246" s="36"/>
      <c r="Y246" s="36"/>
      <c r="Z246" s="36"/>
      <c r="AA246" s="36"/>
      <c r="AB246" s="36"/>
      <c r="AC246" s="36"/>
      <c r="AD246" s="36"/>
      <c r="AE246" s="36"/>
      <c r="AR246" s="203" t="s">
        <v>223</v>
      </c>
      <c r="AT246" s="203" t="s">
        <v>224</v>
      </c>
      <c r="AU246" s="203" t="s">
        <v>19</v>
      </c>
      <c r="AY246" s="18" t="s">
        <v>220</v>
      </c>
      <c r="BE246" s="204">
        <f>IF(N246="základní",J246,0)</f>
        <v>0</v>
      </c>
      <c r="BF246" s="204">
        <f>IF(N246="snížená",J246,0)</f>
        <v>0</v>
      </c>
      <c r="BG246" s="204">
        <f>IF(N246="zákl. přenesená",J246,0)</f>
        <v>0</v>
      </c>
      <c r="BH246" s="204">
        <f>IF(N246="sníž. přenesená",J246,0)</f>
        <v>0</v>
      </c>
      <c r="BI246" s="204">
        <f>IF(N246="nulová",J246,0)</f>
        <v>0</v>
      </c>
      <c r="BJ246" s="18" t="s">
        <v>87</v>
      </c>
      <c r="BK246" s="204">
        <f>ROUND(I246*H246,2)</f>
        <v>0</v>
      </c>
      <c r="BL246" s="18" t="s">
        <v>223</v>
      </c>
      <c r="BM246" s="203" t="s">
        <v>444</v>
      </c>
    </row>
    <row r="247" spans="1:65" s="2" customFormat="1" ht="97.5">
      <c r="A247" s="36"/>
      <c r="B247" s="37"/>
      <c r="C247" s="38"/>
      <c r="D247" s="210" t="s">
        <v>233</v>
      </c>
      <c r="E247" s="38"/>
      <c r="F247" s="211" t="s">
        <v>445</v>
      </c>
      <c r="G247" s="38"/>
      <c r="H247" s="38"/>
      <c r="I247" s="207"/>
      <c r="J247" s="38"/>
      <c r="K247" s="38"/>
      <c r="L247" s="41"/>
      <c r="M247" s="208"/>
      <c r="N247" s="209"/>
      <c r="O247" s="73"/>
      <c r="P247" s="73"/>
      <c r="Q247" s="73"/>
      <c r="R247" s="73"/>
      <c r="S247" s="73"/>
      <c r="T247" s="74"/>
      <c r="U247" s="36"/>
      <c r="V247" s="36"/>
      <c r="W247" s="36"/>
      <c r="X247" s="36"/>
      <c r="Y247" s="36"/>
      <c r="Z247" s="36"/>
      <c r="AA247" s="36"/>
      <c r="AB247" s="36"/>
      <c r="AC247" s="36"/>
      <c r="AD247" s="36"/>
      <c r="AE247" s="36"/>
      <c r="AT247" s="18" t="s">
        <v>233</v>
      </c>
      <c r="AU247" s="18" t="s">
        <v>19</v>
      </c>
    </row>
    <row r="248" spans="1:65" s="2" customFormat="1" ht="16.5" customHeight="1">
      <c r="A248" s="36"/>
      <c r="B248" s="37"/>
      <c r="C248" s="192" t="s">
        <v>446</v>
      </c>
      <c r="D248" s="192" t="s">
        <v>224</v>
      </c>
      <c r="E248" s="193" t="s">
        <v>447</v>
      </c>
      <c r="F248" s="194" t="s">
        <v>448</v>
      </c>
      <c r="G248" s="195" t="s">
        <v>227</v>
      </c>
      <c r="H248" s="196">
        <v>1</v>
      </c>
      <c r="I248" s="197"/>
      <c r="J248" s="198">
        <f>ROUND(I248*H248,2)</f>
        <v>0</v>
      </c>
      <c r="K248" s="194" t="s">
        <v>228</v>
      </c>
      <c r="L248" s="41"/>
      <c r="M248" s="199" t="s">
        <v>1</v>
      </c>
      <c r="N248" s="200" t="s">
        <v>45</v>
      </c>
      <c r="O248" s="73"/>
      <c r="P248" s="201">
        <f>O248*H248</f>
        <v>0</v>
      </c>
      <c r="Q248" s="201">
        <v>0</v>
      </c>
      <c r="R248" s="201">
        <f>Q248*H248</f>
        <v>0</v>
      </c>
      <c r="S248" s="201">
        <v>0</v>
      </c>
      <c r="T248" s="202">
        <f>S248*H248</f>
        <v>0</v>
      </c>
      <c r="U248" s="36"/>
      <c r="V248" s="36"/>
      <c r="W248" s="36"/>
      <c r="X248" s="36"/>
      <c r="Y248" s="36"/>
      <c r="Z248" s="36"/>
      <c r="AA248" s="36"/>
      <c r="AB248" s="36"/>
      <c r="AC248" s="36"/>
      <c r="AD248" s="36"/>
      <c r="AE248" s="36"/>
      <c r="AR248" s="203" t="s">
        <v>229</v>
      </c>
      <c r="AT248" s="203" t="s">
        <v>224</v>
      </c>
      <c r="AU248" s="203" t="s">
        <v>19</v>
      </c>
      <c r="AY248" s="18" t="s">
        <v>220</v>
      </c>
      <c r="BE248" s="204">
        <f>IF(N248="základní",J248,0)</f>
        <v>0</v>
      </c>
      <c r="BF248" s="204">
        <f>IF(N248="snížená",J248,0)</f>
        <v>0</v>
      </c>
      <c r="BG248" s="204">
        <f>IF(N248="zákl. přenesená",J248,0)</f>
        <v>0</v>
      </c>
      <c r="BH248" s="204">
        <f>IF(N248="sníž. přenesená",J248,0)</f>
        <v>0</v>
      </c>
      <c r="BI248" s="204">
        <f>IF(N248="nulová",J248,0)</f>
        <v>0</v>
      </c>
      <c r="BJ248" s="18" t="s">
        <v>87</v>
      </c>
      <c r="BK248" s="204">
        <f>ROUND(I248*H248,2)</f>
        <v>0</v>
      </c>
      <c r="BL248" s="18" t="s">
        <v>229</v>
      </c>
      <c r="BM248" s="203" t="s">
        <v>449</v>
      </c>
    </row>
    <row r="249" spans="1:65" s="2" customFormat="1" ht="11.25">
      <c r="A249" s="36"/>
      <c r="B249" s="37"/>
      <c r="C249" s="38"/>
      <c r="D249" s="205" t="s">
        <v>231</v>
      </c>
      <c r="E249" s="38"/>
      <c r="F249" s="206" t="s">
        <v>450</v>
      </c>
      <c r="G249" s="38"/>
      <c r="H249" s="38"/>
      <c r="I249" s="207"/>
      <c r="J249" s="38"/>
      <c r="K249" s="38"/>
      <c r="L249" s="41"/>
      <c r="M249" s="208"/>
      <c r="N249" s="209"/>
      <c r="O249" s="73"/>
      <c r="P249" s="73"/>
      <c r="Q249" s="73"/>
      <c r="R249" s="73"/>
      <c r="S249" s="73"/>
      <c r="T249" s="74"/>
      <c r="U249" s="36"/>
      <c r="V249" s="36"/>
      <c r="W249" s="36"/>
      <c r="X249" s="36"/>
      <c r="Y249" s="36"/>
      <c r="Z249" s="36"/>
      <c r="AA249" s="36"/>
      <c r="AB249" s="36"/>
      <c r="AC249" s="36"/>
      <c r="AD249" s="36"/>
      <c r="AE249" s="36"/>
      <c r="AT249" s="18" t="s">
        <v>231</v>
      </c>
      <c r="AU249" s="18" t="s">
        <v>19</v>
      </c>
    </row>
    <row r="250" spans="1:65" s="2" customFormat="1" ht="29.25">
      <c r="A250" s="36"/>
      <c r="B250" s="37"/>
      <c r="C250" s="38"/>
      <c r="D250" s="210" t="s">
        <v>233</v>
      </c>
      <c r="E250" s="38"/>
      <c r="F250" s="211" t="s">
        <v>451</v>
      </c>
      <c r="G250" s="38"/>
      <c r="H250" s="38"/>
      <c r="I250" s="207"/>
      <c r="J250" s="38"/>
      <c r="K250" s="38"/>
      <c r="L250" s="41"/>
      <c r="M250" s="208"/>
      <c r="N250" s="209"/>
      <c r="O250" s="73"/>
      <c r="P250" s="73"/>
      <c r="Q250" s="73"/>
      <c r="R250" s="73"/>
      <c r="S250" s="73"/>
      <c r="T250" s="74"/>
      <c r="U250" s="36"/>
      <c r="V250" s="36"/>
      <c r="W250" s="36"/>
      <c r="X250" s="36"/>
      <c r="Y250" s="36"/>
      <c r="Z250" s="36"/>
      <c r="AA250" s="36"/>
      <c r="AB250" s="36"/>
      <c r="AC250" s="36"/>
      <c r="AD250" s="36"/>
      <c r="AE250" s="36"/>
      <c r="AT250" s="18" t="s">
        <v>233</v>
      </c>
      <c r="AU250" s="18" t="s">
        <v>19</v>
      </c>
    </row>
    <row r="251" spans="1:65" s="13" customFormat="1" ht="11.25">
      <c r="B251" s="212"/>
      <c r="C251" s="213"/>
      <c r="D251" s="210" t="s">
        <v>235</v>
      </c>
      <c r="E251" s="214" t="s">
        <v>1</v>
      </c>
      <c r="F251" s="215" t="s">
        <v>87</v>
      </c>
      <c r="G251" s="213"/>
      <c r="H251" s="216">
        <v>1</v>
      </c>
      <c r="I251" s="217"/>
      <c r="J251" s="213"/>
      <c r="K251" s="213"/>
      <c r="L251" s="218"/>
      <c r="M251" s="219"/>
      <c r="N251" s="220"/>
      <c r="O251" s="220"/>
      <c r="P251" s="220"/>
      <c r="Q251" s="220"/>
      <c r="R251" s="220"/>
      <c r="S251" s="220"/>
      <c r="T251" s="221"/>
      <c r="AT251" s="222" t="s">
        <v>235</v>
      </c>
      <c r="AU251" s="222" t="s">
        <v>19</v>
      </c>
      <c r="AV251" s="13" t="s">
        <v>19</v>
      </c>
      <c r="AW251" s="13" t="s">
        <v>36</v>
      </c>
      <c r="AX251" s="13" t="s">
        <v>87</v>
      </c>
      <c r="AY251" s="222" t="s">
        <v>220</v>
      </c>
    </row>
    <row r="252" spans="1:65" s="12" customFormat="1" ht="22.9" customHeight="1">
      <c r="B252" s="176"/>
      <c r="C252" s="177"/>
      <c r="D252" s="178" t="s">
        <v>79</v>
      </c>
      <c r="E252" s="190" t="s">
        <v>452</v>
      </c>
      <c r="F252" s="190" t="s">
        <v>453</v>
      </c>
      <c r="G252" s="177"/>
      <c r="H252" s="177"/>
      <c r="I252" s="180"/>
      <c r="J252" s="191">
        <f>BK252</f>
        <v>0</v>
      </c>
      <c r="K252" s="177"/>
      <c r="L252" s="182"/>
      <c r="M252" s="183"/>
      <c r="N252" s="184"/>
      <c r="O252" s="184"/>
      <c r="P252" s="185">
        <f>SUM(P253:P263)</f>
        <v>0</v>
      </c>
      <c r="Q252" s="184"/>
      <c r="R252" s="185">
        <f>SUM(R253:R263)</f>
        <v>0</v>
      </c>
      <c r="S252" s="184"/>
      <c r="T252" s="186">
        <f>SUM(T253:T263)</f>
        <v>0</v>
      </c>
      <c r="AR252" s="187" t="s">
        <v>223</v>
      </c>
      <c r="AT252" s="188" t="s">
        <v>79</v>
      </c>
      <c r="AU252" s="188" t="s">
        <v>87</v>
      </c>
      <c r="AY252" s="187" t="s">
        <v>220</v>
      </c>
      <c r="BK252" s="189">
        <f>SUM(BK253:BK263)</f>
        <v>0</v>
      </c>
    </row>
    <row r="253" spans="1:65" s="2" customFormat="1" ht="24.2" customHeight="1">
      <c r="A253" s="36"/>
      <c r="B253" s="37"/>
      <c r="C253" s="192" t="s">
        <v>454</v>
      </c>
      <c r="D253" s="192" t="s">
        <v>224</v>
      </c>
      <c r="E253" s="193" t="s">
        <v>455</v>
      </c>
      <c r="F253" s="194" t="s">
        <v>456</v>
      </c>
      <c r="G253" s="195" t="s">
        <v>227</v>
      </c>
      <c r="H253" s="196">
        <v>1</v>
      </c>
      <c r="I253" s="197"/>
      <c r="J253" s="198">
        <f>ROUND(I253*H253,2)</f>
        <v>0</v>
      </c>
      <c r="K253" s="194" t="s">
        <v>1</v>
      </c>
      <c r="L253" s="41"/>
      <c r="M253" s="199" t="s">
        <v>1</v>
      </c>
      <c r="N253" s="200" t="s">
        <v>45</v>
      </c>
      <c r="O253" s="73"/>
      <c r="P253" s="201">
        <f>O253*H253</f>
        <v>0</v>
      </c>
      <c r="Q253" s="201">
        <v>0</v>
      </c>
      <c r="R253" s="201">
        <f>Q253*H253</f>
        <v>0</v>
      </c>
      <c r="S253" s="201">
        <v>0</v>
      </c>
      <c r="T253" s="202">
        <f>S253*H253</f>
        <v>0</v>
      </c>
      <c r="U253" s="36"/>
      <c r="V253" s="36"/>
      <c r="W253" s="36"/>
      <c r="X253" s="36"/>
      <c r="Y253" s="36"/>
      <c r="Z253" s="36"/>
      <c r="AA253" s="36"/>
      <c r="AB253" s="36"/>
      <c r="AC253" s="36"/>
      <c r="AD253" s="36"/>
      <c r="AE253" s="36"/>
      <c r="AR253" s="203" t="s">
        <v>223</v>
      </c>
      <c r="AT253" s="203" t="s">
        <v>224</v>
      </c>
      <c r="AU253" s="203" t="s">
        <v>19</v>
      </c>
      <c r="AY253" s="18" t="s">
        <v>220</v>
      </c>
      <c r="BE253" s="204">
        <f>IF(N253="základní",J253,0)</f>
        <v>0</v>
      </c>
      <c r="BF253" s="204">
        <f>IF(N253="snížená",J253,0)</f>
        <v>0</v>
      </c>
      <c r="BG253" s="204">
        <f>IF(N253="zákl. přenesená",J253,0)</f>
        <v>0</v>
      </c>
      <c r="BH253" s="204">
        <f>IF(N253="sníž. přenesená",J253,0)</f>
        <v>0</v>
      </c>
      <c r="BI253" s="204">
        <f>IF(N253="nulová",J253,0)</f>
        <v>0</v>
      </c>
      <c r="BJ253" s="18" t="s">
        <v>87</v>
      </c>
      <c r="BK253" s="204">
        <f>ROUND(I253*H253,2)</f>
        <v>0</v>
      </c>
      <c r="BL253" s="18" t="s">
        <v>223</v>
      </c>
      <c r="BM253" s="203" t="s">
        <v>457</v>
      </c>
    </row>
    <row r="254" spans="1:65" s="2" customFormat="1" ht="107.25">
      <c r="A254" s="36"/>
      <c r="B254" s="37"/>
      <c r="C254" s="38"/>
      <c r="D254" s="210" t="s">
        <v>233</v>
      </c>
      <c r="E254" s="38"/>
      <c r="F254" s="211" t="s">
        <v>458</v>
      </c>
      <c r="G254" s="38"/>
      <c r="H254" s="38"/>
      <c r="I254" s="207"/>
      <c r="J254" s="38"/>
      <c r="K254" s="38"/>
      <c r="L254" s="41"/>
      <c r="M254" s="208"/>
      <c r="N254" s="209"/>
      <c r="O254" s="73"/>
      <c r="P254" s="73"/>
      <c r="Q254" s="73"/>
      <c r="R254" s="73"/>
      <c r="S254" s="73"/>
      <c r="T254" s="74"/>
      <c r="U254" s="36"/>
      <c r="V254" s="36"/>
      <c r="W254" s="36"/>
      <c r="X254" s="36"/>
      <c r="Y254" s="36"/>
      <c r="Z254" s="36"/>
      <c r="AA254" s="36"/>
      <c r="AB254" s="36"/>
      <c r="AC254" s="36"/>
      <c r="AD254" s="36"/>
      <c r="AE254" s="36"/>
      <c r="AT254" s="18" t="s">
        <v>233</v>
      </c>
      <c r="AU254" s="18" t="s">
        <v>19</v>
      </c>
    </row>
    <row r="255" spans="1:65" s="13" customFormat="1" ht="11.25">
      <c r="B255" s="212"/>
      <c r="C255" s="213"/>
      <c r="D255" s="210" t="s">
        <v>235</v>
      </c>
      <c r="E255" s="214" t="s">
        <v>459</v>
      </c>
      <c r="F255" s="215" t="s">
        <v>87</v>
      </c>
      <c r="G255" s="213"/>
      <c r="H255" s="216">
        <v>1</v>
      </c>
      <c r="I255" s="217"/>
      <c r="J255" s="213"/>
      <c r="K255" s="213"/>
      <c r="L255" s="218"/>
      <c r="M255" s="219"/>
      <c r="N255" s="220"/>
      <c r="O255" s="220"/>
      <c r="P255" s="220"/>
      <c r="Q255" s="220"/>
      <c r="R255" s="220"/>
      <c r="S255" s="220"/>
      <c r="T255" s="221"/>
      <c r="AT255" s="222" t="s">
        <v>235</v>
      </c>
      <c r="AU255" s="222" t="s">
        <v>19</v>
      </c>
      <c r="AV255" s="13" t="s">
        <v>19</v>
      </c>
      <c r="AW255" s="13" t="s">
        <v>36</v>
      </c>
      <c r="AX255" s="13" t="s">
        <v>87</v>
      </c>
      <c r="AY255" s="222" t="s">
        <v>220</v>
      </c>
    </row>
    <row r="256" spans="1:65" s="2" customFormat="1" ht="16.5" customHeight="1">
      <c r="A256" s="36"/>
      <c r="B256" s="37"/>
      <c r="C256" s="192" t="s">
        <v>460</v>
      </c>
      <c r="D256" s="192" t="s">
        <v>224</v>
      </c>
      <c r="E256" s="193" t="s">
        <v>461</v>
      </c>
      <c r="F256" s="194" t="s">
        <v>462</v>
      </c>
      <c r="G256" s="195" t="s">
        <v>227</v>
      </c>
      <c r="H256" s="196">
        <v>1</v>
      </c>
      <c r="I256" s="197"/>
      <c r="J256" s="198">
        <f>ROUND(I256*H256,2)</f>
        <v>0</v>
      </c>
      <c r="K256" s="194" t="s">
        <v>228</v>
      </c>
      <c r="L256" s="41"/>
      <c r="M256" s="199" t="s">
        <v>1</v>
      </c>
      <c r="N256" s="200" t="s">
        <v>45</v>
      </c>
      <c r="O256" s="73"/>
      <c r="P256" s="201">
        <f>O256*H256</f>
        <v>0</v>
      </c>
      <c r="Q256" s="201">
        <v>0</v>
      </c>
      <c r="R256" s="201">
        <f>Q256*H256</f>
        <v>0</v>
      </c>
      <c r="S256" s="201">
        <v>0</v>
      </c>
      <c r="T256" s="202">
        <f>S256*H256</f>
        <v>0</v>
      </c>
      <c r="U256" s="36"/>
      <c r="V256" s="36"/>
      <c r="W256" s="36"/>
      <c r="X256" s="36"/>
      <c r="Y256" s="36"/>
      <c r="Z256" s="36"/>
      <c r="AA256" s="36"/>
      <c r="AB256" s="36"/>
      <c r="AC256" s="36"/>
      <c r="AD256" s="36"/>
      <c r="AE256" s="36"/>
      <c r="AR256" s="203" t="s">
        <v>229</v>
      </c>
      <c r="AT256" s="203" t="s">
        <v>224</v>
      </c>
      <c r="AU256" s="203" t="s">
        <v>19</v>
      </c>
      <c r="AY256" s="18" t="s">
        <v>220</v>
      </c>
      <c r="BE256" s="204">
        <f>IF(N256="základní",J256,0)</f>
        <v>0</v>
      </c>
      <c r="BF256" s="204">
        <f>IF(N256="snížená",J256,0)</f>
        <v>0</v>
      </c>
      <c r="BG256" s="204">
        <f>IF(N256="zákl. přenesená",J256,0)</f>
        <v>0</v>
      </c>
      <c r="BH256" s="204">
        <f>IF(N256="sníž. přenesená",J256,0)</f>
        <v>0</v>
      </c>
      <c r="BI256" s="204">
        <f>IF(N256="nulová",J256,0)</f>
        <v>0</v>
      </c>
      <c r="BJ256" s="18" t="s">
        <v>87</v>
      </c>
      <c r="BK256" s="204">
        <f>ROUND(I256*H256,2)</f>
        <v>0</v>
      </c>
      <c r="BL256" s="18" t="s">
        <v>229</v>
      </c>
      <c r="BM256" s="203" t="s">
        <v>463</v>
      </c>
    </row>
    <row r="257" spans="1:65" s="2" customFormat="1" ht="11.25">
      <c r="A257" s="36"/>
      <c r="B257" s="37"/>
      <c r="C257" s="38"/>
      <c r="D257" s="205" t="s">
        <v>231</v>
      </c>
      <c r="E257" s="38"/>
      <c r="F257" s="206" t="s">
        <v>464</v>
      </c>
      <c r="G257" s="38"/>
      <c r="H257" s="38"/>
      <c r="I257" s="207"/>
      <c r="J257" s="38"/>
      <c r="K257" s="38"/>
      <c r="L257" s="41"/>
      <c r="M257" s="208"/>
      <c r="N257" s="209"/>
      <c r="O257" s="73"/>
      <c r="P257" s="73"/>
      <c r="Q257" s="73"/>
      <c r="R257" s="73"/>
      <c r="S257" s="73"/>
      <c r="T257" s="74"/>
      <c r="U257" s="36"/>
      <c r="V257" s="36"/>
      <c r="W257" s="36"/>
      <c r="X257" s="36"/>
      <c r="Y257" s="36"/>
      <c r="Z257" s="36"/>
      <c r="AA257" s="36"/>
      <c r="AB257" s="36"/>
      <c r="AC257" s="36"/>
      <c r="AD257" s="36"/>
      <c r="AE257" s="36"/>
      <c r="AT257" s="18" t="s">
        <v>231</v>
      </c>
      <c r="AU257" s="18" t="s">
        <v>19</v>
      </c>
    </row>
    <row r="258" spans="1:65" s="2" customFormat="1" ht="58.5">
      <c r="A258" s="36"/>
      <c r="B258" s="37"/>
      <c r="C258" s="38"/>
      <c r="D258" s="210" t="s">
        <v>233</v>
      </c>
      <c r="E258" s="38"/>
      <c r="F258" s="211" t="s">
        <v>465</v>
      </c>
      <c r="G258" s="38"/>
      <c r="H258" s="38"/>
      <c r="I258" s="207"/>
      <c r="J258" s="38"/>
      <c r="K258" s="38"/>
      <c r="L258" s="41"/>
      <c r="M258" s="208"/>
      <c r="N258" s="209"/>
      <c r="O258" s="73"/>
      <c r="P258" s="73"/>
      <c r="Q258" s="73"/>
      <c r="R258" s="73"/>
      <c r="S258" s="73"/>
      <c r="T258" s="74"/>
      <c r="U258" s="36"/>
      <c r="V258" s="36"/>
      <c r="W258" s="36"/>
      <c r="X258" s="36"/>
      <c r="Y258" s="36"/>
      <c r="Z258" s="36"/>
      <c r="AA258" s="36"/>
      <c r="AB258" s="36"/>
      <c r="AC258" s="36"/>
      <c r="AD258" s="36"/>
      <c r="AE258" s="36"/>
      <c r="AT258" s="18" t="s">
        <v>233</v>
      </c>
      <c r="AU258" s="18" t="s">
        <v>19</v>
      </c>
    </row>
    <row r="259" spans="1:65" s="13" customFormat="1" ht="11.25">
      <c r="B259" s="212"/>
      <c r="C259" s="213"/>
      <c r="D259" s="210" t="s">
        <v>235</v>
      </c>
      <c r="E259" s="214" t="s">
        <v>1</v>
      </c>
      <c r="F259" s="215" t="s">
        <v>87</v>
      </c>
      <c r="G259" s="213"/>
      <c r="H259" s="216">
        <v>1</v>
      </c>
      <c r="I259" s="217"/>
      <c r="J259" s="213"/>
      <c r="K259" s="213"/>
      <c r="L259" s="218"/>
      <c r="M259" s="219"/>
      <c r="N259" s="220"/>
      <c r="O259" s="220"/>
      <c r="P259" s="220"/>
      <c r="Q259" s="220"/>
      <c r="R259" s="220"/>
      <c r="S259" s="220"/>
      <c r="T259" s="221"/>
      <c r="AT259" s="222" t="s">
        <v>235</v>
      </c>
      <c r="AU259" s="222" t="s">
        <v>19</v>
      </c>
      <c r="AV259" s="13" t="s">
        <v>19</v>
      </c>
      <c r="AW259" s="13" t="s">
        <v>36</v>
      </c>
      <c r="AX259" s="13" t="s">
        <v>87</v>
      </c>
      <c r="AY259" s="222" t="s">
        <v>220</v>
      </c>
    </row>
    <row r="260" spans="1:65" s="2" customFormat="1" ht="21.75" customHeight="1">
      <c r="A260" s="36"/>
      <c r="B260" s="37"/>
      <c r="C260" s="192" t="s">
        <v>466</v>
      </c>
      <c r="D260" s="192" t="s">
        <v>224</v>
      </c>
      <c r="E260" s="193" t="s">
        <v>467</v>
      </c>
      <c r="F260" s="194" t="s">
        <v>468</v>
      </c>
      <c r="G260" s="195" t="s">
        <v>227</v>
      </c>
      <c r="H260" s="196">
        <v>1</v>
      </c>
      <c r="I260" s="197"/>
      <c r="J260" s="198">
        <f>ROUND(I260*H260,2)</f>
        <v>0</v>
      </c>
      <c r="K260" s="194" t="s">
        <v>228</v>
      </c>
      <c r="L260" s="41"/>
      <c r="M260" s="199" t="s">
        <v>1</v>
      </c>
      <c r="N260" s="200" t="s">
        <v>45</v>
      </c>
      <c r="O260" s="73"/>
      <c r="P260" s="201">
        <f>O260*H260</f>
        <v>0</v>
      </c>
      <c r="Q260" s="201">
        <v>0</v>
      </c>
      <c r="R260" s="201">
        <f>Q260*H260</f>
        <v>0</v>
      </c>
      <c r="S260" s="201">
        <v>0</v>
      </c>
      <c r="T260" s="202">
        <f>S260*H260</f>
        <v>0</v>
      </c>
      <c r="U260" s="36"/>
      <c r="V260" s="36"/>
      <c r="W260" s="36"/>
      <c r="X260" s="36"/>
      <c r="Y260" s="36"/>
      <c r="Z260" s="36"/>
      <c r="AA260" s="36"/>
      <c r="AB260" s="36"/>
      <c r="AC260" s="36"/>
      <c r="AD260" s="36"/>
      <c r="AE260" s="36"/>
      <c r="AR260" s="203" t="s">
        <v>229</v>
      </c>
      <c r="AT260" s="203" t="s">
        <v>224</v>
      </c>
      <c r="AU260" s="203" t="s">
        <v>19</v>
      </c>
      <c r="AY260" s="18" t="s">
        <v>220</v>
      </c>
      <c r="BE260" s="204">
        <f>IF(N260="základní",J260,0)</f>
        <v>0</v>
      </c>
      <c r="BF260" s="204">
        <f>IF(N260="snížená",J260,0)</f>
        <v>0</v>
      </c>
      <c r="BG260" s="204">
        <f>IF(N260="zákl. přenesená",J260,0)</f>
        <v>0</v>
      </c>
      <c r="BH260" s="204">
        <f>IF(N260="sníž. přenesená",J260,0)</f>
        <v>0</v>
      </c>
      <c r="BI260" s="204">
        <f>IF(N260="nulová",J260,0)</f>
        <v>0</v>
      </c>
      <c r="BJ260" s="18" t="s">
        <v>87</v>
      </c>
      <c r="BK260" s="204">
        <f>ROUND(I260*H260,2)</f>
        <v>0</v>
      </c>
      <c r="BL260" s="18" t="s">
        <v>229</v>
      </c>
      <c r="BM260" s="203" t="s">
        <v>469</v>
      </c>
    </row>
    <row r="261" spans="1:65" s="2" customFormat="1" ht="11.25">
      <c r="A261" s="36"/>
      <c r="B261" s="37"/>
      <c r="C261" s="38"/>
      <c r="D261" s="205" t="s">
        <v>231</v>
      </c>
      <c r="E261" s="38"/>
      <c r="F261" s="206" t="s">
        <v>470</v>
      </c>
      <c r="G261" s="38"/>
      <c r="H261" s="38"/>
      <c r="I261" s="207"/>
      <c r="J261" s="38"/>
      <c r="K261" s="38"/>
      <c r="L261" s="41"/>
      <c r="M261" s="208"/>
      <c r="N261" s="209"/>
      <c r="O261" s="73"/>
      <c r="P261" s="73"/>
      <c r="Q261" s="73"/>
      <c r="R261" s="73"/>
      <c r="S261" s="73"/>
      <c r="T261" s="74"/>
      <c r="U261" s="36"/>
      <c r="V261" s="36"/>
      <c r="W261" s="36"/>
      <c r="X261" s="36"/>
      <c r="Y261" s="36"/>
      <c r="Z261" s="36"/>
      <c r="AA261" s="36"/>
      <c r="AB261" s="36"/>
      <c r="AC261" s="36"/>
      <c r="AD261" s="36"/>
      <c r="AE261" s="36"/>
      <c r="AT261" s="18" t="s">
        <v>231</v>
      </c>
      <c r="AU261" s="18" t="s">
        <v>19</v>
      </c>
    </row>
    <row r="262" spans="1:65" s="2" customFormat="1" ht="48.75">
      <c r="A262" s="36"/>
      <c r="B262" s="37"/>
      <c r="C262" s="38"/>
      <c r="D262" s="210" t="s">
        <v>233</v>
      </c>
      <c r="E262" s="38"/>
      <c r="F262" s="211" t="s">
        <v>471</v>
      </c>
      <c r="G262" s="38"/>
      <c r="H262" s="38"/>
      <c r="I262" s="207"/>
      <c r="J262" s="38"/>
      <c r="K262" s="38"/>
      <c r="L262" s="41"/>
      <c r="M262" s="208"/>
      <c r="N262" s="209"/>
      <c r="O262" s="73"/>
      <c r="P262" s="73"/>
      <c r="Q262" s="73"/>
      <c r="R262" s="73"/>
      <c r="S262" s="73"/>
      <c r="T262" s="74"/>
      <c r="U262" s="36"/>
      <c r="V262" s="36"/>
      <c r="W262" s="36"/>
      <c r="X262" s="36"/>
      <c r="Y262" s="36"/>
      <c r="Z262" s="36"/>
      <c r="AA262" s="36"/>
      <c r="AB262" s="36"/>
      <c r="AC262" s="36"/>
      <c r="AD262" s="36"/>
      <c r="AE262" s="36"/>
      <c r="AT262" s="18" t="s">
        <v>233</v>
      </c>
      <c r="AU262" s="18" t="s">
        <v>19</v>
      </c>
    </row>
    <row r="263" spans="1:65" s="13" customFormat="1" ht="11.25">
      <c r="B263" s="212"/>
      <c r="C263" s="213"/>
      <c r="D263" s="210" t="s">
        <v>235</v>
      </c>
      <c r="E263" s="214" t="s">
        <v>1</v>
      </c>
      <c r="F263" s="215" t="s">
        <v>87</v>
      </c>
      <c r="G263" s="213"/>
      <c r="H263" s="216">
        <v>1</v>
      </c>
      <c r="I263" s="217"/>
      <c r="J263" s="213"/>
      <c r="K263" s="213"/>
      <c r="L263" s="218"/>
      <c r="M263" s="219"/>
      <c r="N263" s="220"/>
      <c r="O263" s="220"/>
      <c r="P263" s="220"/>
      <c r="Q263" s="220"/>
      <c r="R263" s="220"/>
      <c r="S263" s="220"/>
      <c r="T263" s="221"/>
      <c r="AT263" s="222" t="s">
        <v>235</v>
      </c>
      <c r="AU263" s="222" t="s">
        <v>19</v>
      </c>
      <c r="AV263" s="13" t="s">
        <v>19</v>
      </c>
      <c r="AW263" s="13" t="s">
        <v>36</v>
      </c>
      <c r="AX263" s="13" t="s">
        <v>87</v>
      </c>
      <c r="AY263" s="222" t="s">
        <v>220</v>
      </c>
    </row>
    <row r="264" spans="1:65" s="12" customFormat="1" ht="22.9" customHeight="1">
      <c r="B264" s="176"/>
      <c r="C264" s="177"/>
      <c r="D264" s="178" t="s">
        <v>79</v>
      </c>
      <c r="E264" s="190" t="s">
        <v>472</v>
      </c>
      <c r="F264" s="190" t="s">
        <v>473</v>
      </c>
      <c r="G264" s="177"/>
      <c r="H264" s="177"/>
      <c r="I264" s="180"/>
      <c r="J264" s="191">
        <f>BK264</f>
        <v>0</v>
      </c>
      <c r="K264" s="177"/>
      <c r="L264" s="182"/>
      <c r="M264" s="183"/>
      <c r="N264" s="184"/>
      <c r="O264" s="184"/>
      <c r="P264" s="185">
        <f>SUM(P265:P271)</f>
        <v>0</v>
      </c>
      <c r="Q264" s="184"/>
      <c r="R264" s="185">
        <f>SUM(R265:R271)</f>
        <v>0</v>
      </c>
      <c r="S264" s="184"/>
      <c r="T264" s="186">
        <f>SUM(T265:T271)</f>
        <v>0</v>
      </c>
      <c r="AR264" s="187" t="s">
        <v>219</v>
      </c>
      <c r="AT264" s="188" t="s">
        <v>79</v>
      </c>
      <c r="AU264" s="188" t="s">
        <v>87</v>
      </c>
      <c r="AY264" s="187" t="s">
        <v>220</v>
      </c>
      <c r="BK264" s="189">
        <f>SUM(BK265:BK271)</f>
        <v>0</v>
      </c>
    </row>
    <row r="265" spans="1:65" s="2" customFormat="1" ht="16.5" customHeight="1">
      <c r="A265" s="36"/>
      <c r="B265" s="37"/>
      <c r="C265" s="192" t="s">
        <v>474</v>
      </c>
      <c r="D265" s="192" t="s">
        <v>224</v>
      </c>
      <c r="E265" s="193" t="s">
        <v>475</v>
      </c>
      <c r="F265" s="194" t="s">
        <v>476</v>
      </c>
      <c r="G265" s="195" t="s">
        <v>227</v>
      </c>
      <c r="H265" s="196">
        <v>1</v>
      </c>
      <c r="I265" s="197"/>
      <c r="J265" s="198">
        <f>ROUND(I265*H265,2)</f>
        <v>0</v>
      </c>
      <c r="K265" s="194" t="s">
        <v>228</v>
      </c>
      <c r="L265" s="41"/>
      <c r="M265" s="199" t="s">
        <v>1</v>
      </c>
      <c r="N265" s="200" t="s">
        <v>45</v>
      </c>
      <c r="O265" s="73"/>
      <c r="P265" s="201">
        <f>O265*H265</f>
        <v>0</v>
      </c>
      <c r="Q265" s="201">
        <v>0</v>
      </c>
      <c r="R265" s="201">
        <f>Q265*H265</f>
        <v>0</v>
      </c>
      <c r="S265" s="201">
        <v>0</v>
      </c>
      <c r="T265" s="202">
        <f>S265*H265</f>
        <v>0</v>
      </c>
      <c r="U265" s="36"/>
      <c r="V265" s="36"/>
      <c r="W265" s="36"/>
      <c r="X265" s="36"/>
      <c r="Y265" s="36"/>
      <c r="Z265" s="36"/>
      <c r="AA265" s="36"/>
      <c r="AB265" s="36"/>
      <c r="AC265" s="36"/>
      <c r="AD265" s="36"/>
      <c r="AE265" s="36"/>
      <c r="AR265" s="203" t="s">
        <v>229</v>
      </c>
      <c r="AT265" s="203" t="s">
        <v>224</v>
      </c>
      <c r="AU265" s="203" t="s">
        <v>19</v>
      </c>
      <c r="AY265" s="18" t="s">
        <v>220</v>
      </c>
      <c r="BE265" s="204">
        <f>IF(N265="základní",J265,0)</f>
        <v>0</v>
      </c>
      <c r="BF265" s="204">
        <f>IF(N265="snížená",J265,0)</f>
        <v>0</v>
      </c>
      <c r="BG265" s="204">
        <f>IF(N265="zákl. přenesená",J265,0)</f>
        <v>0</v>
      </c>
      <c r="BH265" s="204">
        <f>IF(N265="sníž. přenesená",J265,0)</f>
        <v>0</v>
      </c>
      <c r="BI265" s="204">
        <f>IF(N265="nulová",J265,0)</f>
        <v>0</v>
      </c>
      <c r="BJ265" s="18" t="s">
        <v>87</v>
      </c>
      <c r="BK265" s="204">
        <f>ROUND(I265*H265,2)</f>
        <v>0</v>
      </c>
      <c r="BL265" s="18" t="s">
        <v>229</v>
      </c>
      <c r="BM265" s="203" t="s">
        <v>477</v>
      </c>
    </row>
    <row r="266" spans="1:65" s="2" customFormat="1" ht="11.25">
      <c r="A266" s="36"/>
      <c r="B266" s="37"/>
      <c r="C266" s="38"/>
      <c r="D266" s="205" t="s">
        <v>231</v>
      </c>
      <c r="E266" s="38"/>
      <c r="F266" s="206" t="s">
        <v>478</v>
      </c>
      <c r="G266" s="38"/>
      <c r="H266" s="38"/>
      <c r="I266" s="207"/>
      <c r="J266" s="38"/>
      <c r="K266" s="38"/>
      <c r="L266" s="41"/>
      <c r="M266" s="208"/>
      <c r="N266" s="209"/>
      <c r="O266" s="73"/>
      <c r="P266" s="73"/>
      <c r="Q266" s="73"/>
      <c r="R266" s="73"/>
      <c r="S266" s="73"/>
      <c r="T266" s="74"/>
      <c r="U266" s="36"/>
      <c r="V266" s="36"/>
      <c r="W266" s="36"/>
      <c r="X266" s="36"/>
      <c r="Y266" s="36"/>
      <c r="Z266" s="36"/>
      <c r="AA266" s="36"/>
      <c r="AB266" s="36"/>
      <c r="AC266" s="36"/>
      <c r="AD266" s="36"/>
      <c r="AE266" s="36"/>
      <c r="AT266" s="18" t="s">
        <v>231</v>
      </c>
      <c r="AU266" s="18" t="s">
        <v>19</v>
      </c>
    </row>
    <row r="267" spans="1:65" s="2" customFormat="1" ht="29.25">
      <c r="A267" s="36"/>
      <c r="B267" s="37"/>
      <c r="C267" s="38"/>
      <c r="D267" s="210" t="s">
        <v>233</v>
      </c>
      <c r="E267" s="38"/>
      <c r="F267" s="211" t="s">
        <v>479</v>
      </c>
      <c r="G267" s="38"/>
      <c r="H267" s="38"/>
      <c r="I267" s="207"/>
      <c r="J267" s="38"/>
      <c r="K267" s="38"/>
      <c r="L267" s="41"/>
      <c r="M267" s="208"/>
      <c r="N267" s="209"/>
      <c r="O267" s="73"/>
      <c r="P267" s="73"/>
      <c r="Q267" s="73"/>
      <c r="R267" s="73"/>
      <c r="S267" s="73"/>
      <c r="T267" s="74"/>
      <c r="U267" s="36"/>
      <c r="V267" s="36"/>
      <c r="W267" s="36"/>
      <c r="X267" s="36"/>
      <c r="Y267" s="36"/>
      <c r="Z267" s="36"/>
      <c r="AA267" s="36"/>
      <c r="AB267" s="36"/>
      <c r="AC267" s="36"/>
      <c r="AD267" s="36"/>
      <c r="AE267" s="36"/>
      <c r="AT267" s="18" t="s">
        <v>233</v>
      </c>
      <c r="AU267" s="18" t="s">
        <v>19</v>
      </c>
    </row>
    <row r="268" spans="1:65" s="13" customFormat="1" ht="11.25">
      <c r="B268" s="212"/>
      <c r="C268" s="213"/>
      <c r="D268" s="210" t="s">
        <v>235</v>
      </c>
      <c r="E268" s="214" t="s">
        <v>1</v>
      </c>
      <c r="F268" s="215" t="s">
        <v>87</v>
      </c>
      <c r="G268" s="213"/>
      <c r="H268" s="216">
        <v>1</v>
      </c>
      <c r="I268" s="217"/>
      <c r="J268" s="213"/>
      <c r="K268" s="213"/>
      <c r="L268" s="218"/>
      <c r="M268" s="219"/>
      <c r="N268" s="220"/>
      <c r="O268" s="220"/>
      <c r="P268" s="220"/>
      <c r="Q268" s="220"/>
      <c r="R268" s="220"/>
      <c r="S268" s="220"/>
      <c r="T268" s="221"/>
      <c r="AT268" s="222" t="s">
        <v>235</v>
      </c>
      <c r="AU268" s="222" t="s">
        <v>19</v>
      </c>
      <c r="AV268" s="13" t="s">
        <v>19</v>
      </c>
      <c r="AW268" s="13" t="s">
        <v>36</v>
      </c>
      <c r="AX268" s="13" t="s">
        <v>87</v>
      </c>
      <c r="AY268" s="222" t="s">
        <v>220</v>
      </c>
    </row>
    <row r="269" spans="1:65" s="2" customFormat="1" ht="16.5" customHeight="1">
      <c r="A269" s="36"/>
      <c r="B269" s="37"/>
      <c r="C269" s="192" t="s">
        <v>27</v>
      </c>
      <c r="D269" s="192" t="s">
        <v>224</v>
      </c>
      <c r="E269" s="193" t="s">
        <v>480</v>
      </c>
      <c r="F269" s="194" t="s">
        <v>481</v>
      </c>
      <c r="G269" s="195" t="s">
        <v>227</v>
      </c>
      <c r="H269" s="196">
        <v>1</v>
      </c>
      <c r="I269" s="197"/>
      <c r="J269" s="198">
        <f>ROUND(I269*H269,2)</f>
        <v>0</v>
      </c>
      <c r="K269" s="194" t="s">
        <v>228</v>
      </c>
      <c r="L269" s="41"/>
      <c r="M269" s="199" t="s">
        <v>1</v>
      </c>
      <c r="N269" s="200" t="s">
        <v>45</v>
      </c>
      <c r="O269" s="73"/>
      <c r="P269" s="201">
        <f>O269*H269</f>
        <v>0</v>
      </c>
      <c r="Q269" s="201">
        <v>0</v>
      </c>
      <c r="R269" s="201">
        <f>Q269*H269</f>
        <v>0</v>
      </c>
      <c r="S269" s="201">
        <v>0</v>
      </c>
      <c r="T269" s="202">
        <f>S269*H269</f>
        <v>0</v>
      </c>
      <c r="U269" s="36"/>
      <c r="V269" s="36"/>
      <c r="W269" s="36"/>
      <c r="X269" s="36"/>
      <c r="Y269" s="36"/>
      <c r="Z269" s="36"/>
      <c r="AA269" s="36"/>
      <c r="AB269" s="36"/>
      <c r="AC269" s="36"/>
      <c r="AD269" s="36"/>
      <c r="AE269" s="36"/>
      <c r="AR269" s="203" t="s">
        <v>229</v>
      </c>
      <c r="AT269" s="203" t="s">
        <v>224</v>
      </c>
      <c r="AU269" s="203" t="s">
        <v>19</v>
      </c>
      <c r="AY269" s="18" t="s">
        <v>220</v>
      </c>
      <c r="BE269" s="204">
        <f>IF(N269="základní",J269,0)</f>
        <v>0</v>
      </c>
      <c r="BF269" s="204">
        <f>IF(N269="snížená",J269,0)</f>
        <v>0</v>
      </c>
      <c r="BG269" s="204">
        <f>IF(N269="zákl. přenesená",J269,0)</f>
        <v>0</v>
      </c>
      <c r="BH269" s="204">
        <f>IF(N269="sníž. přenesená",J269,0)</f>
        <v>0</v>
      </c>
      <c r="BI269" s="204">
        <f>IF(N269="nulová",J269,0)</f>
        <v>0</v>
      </c>
      <c r="BJ269" s="18" t="s">
        <v>87</v>
      </c>
      <c r="BK269" s="204">
        <f>ROUND(I269*H269,2)</f>
        <v>0</v>
      </c>
      <c r="BL269" s="18" t="s">
        <v>229</v>
      </c>
      <c r="BM269" s="203" t="s">
        <v>482</v>
      </c>
    </row>
    <row r="270" spans="1:65" s="2" customFormat="1" ht="11.25">
      <c r="A270" s="36"/>
      <c r="B270" s="37"/>
      <c r="C270" s="38"/>
      <c r="D270" s="205" t="s">
        <v>231</v>
      </c>
      <c r="E270" s="38"/>
      <c r="F270" s="206" t="s">
        <v>483</v>
      </c>
      <c r="G270" s="38"/>
      <c r="H270" s="38"/>
      <c r="I270" s="207"/>
      <c r="J270" s="38"/>
      <c r="K270" s="38"/>
      <c r="L270" s="41"/>
      <c r="M270" s="208"/>
      <c r="N270" s="209"/>
      <c r="O270" s="73"/>
      <c r="P270" s="73"/>
      <c r="Q270" s="73"/>
      <c r="R270" s="73"/>
      <c r="S270" s="73"/>
      <c r="T270" s="74"/>
      <c r="U270" s="36"/>
      <c r="V270" s="36"/>
      <c r="W270" s="36"/>
      <c r="X270" s="36"/>
      <c r="Y270" s="36"/>
      <c r="Z270" s="36"/>
      <c r="AA270" s="36"/>
      <c r="AB270" s="36"/>
      <c r="AC270" s="36"/>
      <c r="AD270" s="36"/>
      <c r="AE270" s="36"/>
      <c r="AT270" s="18" t="s">
        <v>231</v>
      </c>
      <c r="AU270" s="18" t="s">
        <v>19</v>
      </c>
    </row>
    <row r="271" spans="1:65" s="13" customFormat="1" ht="11.25">
      <c r="B271" s="212"/>
      <c r="C271" s="213"/>
      <c r="D271" s="210" t="s">
        <v>235</v>
      </c>
      <c r="E271" s="214" t="s">
        <v>1</v>
      </c>
      <c r="F271" s="215" t="s">
        <v>87</v>
      </c>
      <c r="G271" s="213"/>
      <c r="H271" s="216">
        <v>1</v>
      </c>
      <c r="I271" s="217"/>
      <c r="J271" s="213"/>
      <c r="K271" s="213"/>
      <c r="L271" s="218"/>
      <c r="M271" s="244"/>
      <c r="N271" s="245"/>
      <c r="O271" s="245"/>
      <c r="P271" s="245"/>
      <c r="Q271" s="245"/>
      <c r="R271" s="245"/>
      <c r="S271" s="245"/>
      <c r="T271" s="246"/>
      <c r="AT271" s="222" t="s">
        <v>235</v>
      </c>
      <c r="AU271" s="222" t="s">
        <v>19</v>
      </c>
      <c r="AV271" s="13" t="s">
        <v>19</v>
      </c>
      <c r="AW271" s="13" t="s">
        <v>36</v>
      </c>
      <c r="AX271" s="13" t="s">
        <v>87</v>
      </c>
      <c r="AY271" s="222" t="s">
        <v>220</v>
      </c>
    </row>
    <row r="272" spans="1:65" s="2" customFormat="1" ht="6.95" customHeight="1">
      <c r="A272" s="36"/>
      <c r="B272" s="56"/>
      <c r="C272" s="57"/>
      <c r="D272" s="57"/>
      <c r="E272" s="57"/>
      <c r="F272" s="57"/>
      <c r="G272" s="57"/>
      <c r="H272" s="57"/>
      <c r="I272" s="57"/>
      <c r="J272" s="57"/>
      <c r="K272" s="57"/>
      <c r="L272" s="41"/>
      <c r="M272" s="36"/>
      <c r="O272" s="36"/>
      <c r="P272" s="36"/>
      <c r="Q272" s="36"/>
      <c r="R272" s="36"/>
      <c r="S272" s="36"/>
      <c r="T272" s="36"/>
      <c r="U272" s="36"/>
      <c r="V272" s="36"/>
      <c r="W272" s="36"/>
      <c r="X272" s="36"/>
      <c r="Y272" s="36"/>
      <c r="Z272" s="36"/>
      <c r="AA272" s="36"/>
      <c r="AB272" s="36"/>
      <c r="AC272" s="36"/>
      <c r="AD272" s="36"/>
      <c r="AE272" s="36"/>
    </row>
  </sheetData>
  <mergeCells count="9">
    <mergeCell ref="E87:H87"/>
    <mergeCell ref="E115:H115"/>
    <mergeCell ref="E117:H117"/>
    <mergeCell ref="L2:V2"/>
    <mergeCell ref="E7:H7"/>
    <mergeCell ref="E9:H9"/>
    <mergeCell ref="E18:H18"/>
    <mergeCell ref="E27:H27"/>
    <mergeCell ref="E85:H85"/>
  </mergeCells>
  <hyperlinks>
    <hyperlink ref="F129" r:id="rId1"/>
    <hyperlink ref="F133" r:id="rId2"/>
    <hyperlink ref="F137" r:id="rId3"/>
    <hyperlink ref="F141" r:id="rId4"/>
    <hyperlink ref="F145" r:id="rId5"/>
    <hyperlink ref="F171" r:id="rId6"/>
    <hyperlink ref="F179" r:id="rId7"/>
    <hyperlink ref="F198" r:id="rId8"/>
    <hyperlink ref="F202" r:id="rId9"/>
    <hyperlink ref="F210" r:id="rId10"/>
    <hyperlink ref="F214" r:id="rId11"/>
    <hyperlink ref="F220" r:id="rId12"/>
    <hyperlink ref="F224" r:id="rId13"/>
    <hyperlink ref="F228" r:id="rId14"/>
    <hyperlink ref="F234" r:id="rId15"/>
    <hyperlink ref="F238" r:id="rId16"/>
    <hyperlink ref="F243" r:id="rId17"/>
    <hyperlink ref="F249" r:id="rId18"/>
    <hyperlink ref="F257" r:id="rId19"/>
    <hyperlink ref="F261" r:id="rId20"/>
    <hyperlink ref="F266" r:id="rId21"/>
    <hyperlink ref="F270" r:id="rId22"/>
  </hyperlinks>
  <pageMargins left="0.39374999999999999" right="0.39374999999999999" top="0.39374999999999999" bottom="0.39374999999999999" header="0" footer="0"/>
  <pageSetup orientation="portrait" blackAndWhite="1"/>
</worksheet>
</file>

<file path=xl/worksheets/sheet3.xml><?xml version="1.0" encoding="utf-8"?>
<worksheet xmlns="http://schemas.openxmlformats.org/spreadsheetml/2006/main" xmlns:r="http://schemas.openxmlformats.org/officeDocument/2006/relationships">
  <sheetPr>
    <pageSetUpPr fitToPage="1"/>
  </sheetPr>
  <dimension ref="A2:BM31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95</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484</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486</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487</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488</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489</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
        <v>490</v>
      </c>
      <c r="F26" s="36"/>
      <c r="G26" s="36"/>
      <c r="H26" s="36"/>
      <c r="I26" s="120" t="s">
        <v>31</v>
      </c>
      <c r="J26" s="111"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ROUND(J130,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ROUND((SUM(BE130:BE309)),  2)</f>
        <v>0</v>
      </c>
      <c r="G35" s="36"/>
      <c r="H35" s="36"/>
      <c r="I35" s="131">
        <v>0.2</v>
      </c>
      <c r="J35" s="130">
        <f>ROUND(((SUM(BE130:BE309))*I35),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ROUND((SUM(BF130:BF309)),  2)</f>
        <v>0</v>
      </c>
      <c r="G36" s="36"/>
      <c r="H36" s="36"/>
      <c r="I36" s="131">
        <v>0.2</v>
      </c>
      <c r="J36" s="130">
        <f>ROUND(((SUM(BF130:BF309))*I36),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ROUND((SUM(BG130:BG309)),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ROUND((SUM(BH130:BH309)),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ROUND((SUM(BI130:BI309)),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484</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SO-01.01 - Ochranná hráz</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Bohumín-Pudlov</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 xml:space="preserve">HYCOPROJEKT, a.s. </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Ing.R.Krčmárik</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J130</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491</v>
      </c>
      <c r="E99" s="157"/>
      <c r="F99" s="157"/>
      <c r="G99" s="157"/>
      <c r="H99" s="157"/>
      <c r="I99" s="157"/>
      <c r="J99" s="158">
        <f>J131</f>
        <v>0</v>
      </c>
      <c r="K99" s="155"/>
      <c r="L99" s="159"/>
    </row>
    <row r="100" spans="1:47" s="10" customFormat="1" ht="19.899999999999999" customHeight="1">
      <c r="B100" s="160"/>
      <c r="C100" s="105"/>
      <c r="D100" s="161" t="s">
        <v>492</v>
      </c>
      <c r="E100" s="162"/>
      <c r="F100" s="162"/>
      <c r="G100" s="162"/>
      <c r="H100" s="162"/>
      <c r="I100" s="162"/>
      <c r="J100" s="163">
        <f>J132</f>
        <v>0</v>
      </c>
      <c r="K100" s="105"/>
      <c r="L100" s="164"/>
    </row>
    <row r="101" spans="1:47" s="10" customFormat="1" ht="19.899999999999999" customHeight="1">
      <c r="B101" s="160"/>
      <c r="C101" s="105"/>
      <c r="D101" s="161" t="s">
        <v>493</v>
      </c>
      <c r="E101" s="162"/>
      <c r="F101" s="162"/>
      <c r="G101" s="162"/>
      <c r="H101" s="162"/>
      <c r="I101" s="162"/>
      <c r="J101" s="163">
        <f>J226</f>
        <v>0</v>
      </c>
      <c r="K101" s="105"/>
      <c r="L101" s="164"/>
    </row>
    <row r="102" spans="1:47" s="10" customFormat="1" ht="19.899999999999999" customHeight="1">
      <c r="B102" s="160"/>
      <c r="C102" s="105"/>
      <c r="D102" s="161" t="s">
        <v>494</v>
      </c>
      <c r="E102" s="162"/>
      <c r="F102" s="162"/>
      <c r="G102" s="162"/>
      <c r="H102" s="162"/>
      <c r="I102" s="162"/>
      <c r="J102" s="163">
        <f>J229</f>
        <v>0</v>
      </c>
      <c r="K102" s="105"/>
      <c r="L102" s="164"/>
    </row>
    <row r="103" spans="1:47" s="10" customFormat="1" ht="19.899999999999999" customHeight="1">
      <c r="B103" s="160"/>
      <c r="C103" s="105"/>
      <c r="D103" s="161" t="s">
        <v>495</v>
      </c>
      <c r="E103" s="162"/>
      <c r="F103" s="162"/>
      <c r="G103" s="162"/>
      <c r="H103" s="162"/>
      <c r="I103" s="162"/>
      <c r="J103" s="163">
        <f>J246</f>
        <v>0</v>
      </c>
      <c r="K103" s="105"/>
      <c r="L103" s="164"/>
    </row>
    <row r="104" spans="1:47" s="10" customFormat="1" ht="19.899999999999999" customHeight="1">
      <c r="B104" s="160"/>
      <c r="C104" s="105"/>
      <c r="D104" s="161" t="s">
        <v>496</v>
      </c>
      <c r="E104" s="162"/>
      <c r="F104" s="162"/>
      <c r="G104" s="162"/>
      <c r="H104" s="162"/>
      <c r="I104" s="162"/>
      <c r="J104" s="163">
        <f>J271</f>
        <v>0</v>
      </c>
      <c r="K104" s="105"/>
      <c r="L104" s="164"/>
    </row>
    <row r="105" spans="1:47" s="10" customFormat="1" ht="19.899999999999999" customHeight="1">
      <c r="B105" s="160"/>
      <c r="C105" s="105"/>
      <c r="D105" s="161" t="s">
        <v>497</v>
      </c>
      <c r="E105" s="162"/>
      <c r="F105" s="162"/>
      <c r="G105" s="162"/>
      <c r="H105" s="162"/>
      <c r="I105" s="162"/>
      <c r="J105" s="163">
        <f>J290</f>
        <v>0</v>
      </c>
      <c r="K105" s="105"/>
      <c r="L105" s="164"/>
    </row>
    <row r="106" spans="1:47" s="10" customFormat="1" ht="19.899999999999999" customHeight="1">
      <c r="B106" s="160"/>
      <c r="C106" s="105"/>
      <c r="D106" s="161" t="s">
        <v>498</v>
      </c>
      <c r="E106" s="162"/>
      <c r="F106" s="162"/>
      <c r="G106" s="162"/>
      <c r="H106" s="162"/>
      <c r="I106" s="162"/>
      <c r="J106" s="163">
        <f>J300</f>
        <v>0</v>
      </c>
      <c r="K106" s="105"/>
      <c r="L106" s="164"/>
    </row>
    <row r="107" spans="1:47" s="9" customFormat="1" ht="24.95" customHeight="1">
      <c r="B107" s="154"/>
      <c r="C107" s="155"/>
      <c r="D107" s="156" t="s">
        <v>499</v>
      </c>
      <c r="E107" s="157"/>
      <c r="F107" s="157"/>
      <c r="G107" s="157"/>
      <c r="H107" s="157"/>
      <c r="I107" s="157"/>
      <c r="J107" s="158">
        <f>J306</f>
        <v>0</v>
      </c>
      <c r="K107" s="155"/>
      <c r="L107" s="159"/>
    </row>
    <row r="108" spans="1:47" s="10" customFormat="1" ht="19.899999999999999" customHeight="1">
      <c r="B108" s="160"/>
      <c r="C108" s="105"/>
      <c r="D108" s="161" t="s">
        <v>500</v>
      </c>
      <c r="E108" s="162"/>
      <c r="F108" s="162"/>
      <c r="G108" s="162"/>
      <c r="H108" s="162"/>
      <c r="I108" s="162"/>
      <c r="J108" s="163">
        <f>J307</f>
        <v>0</v>
      </c>
      <c r="K108" s="105"/>
      <c r="L108" s="164"/>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204</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15</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26.25" customHeight="1">
      <c r="A118" s="36"/>
      <c r="B118" s="37"/>
      <c r="C118" s="38"/>
      <c r="D118" s="38"/>
      <c r="E118" s="339" t="str">
        <f>E7</f>
        <v>Ochranná hráz na Odře a Orlovské Stružce, Bohumín-Pudlov, stavba č. 5047_2021_soutez</v>
      </c>
      <c r="F118" s="340"/>
      <c r="G118" s="340"/>
      <c r="H118" s="34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188</v>
      </c>
      <c r="D119" s="23"/>
      <c r="E119" s="23"/>
      <c r="F119" s="23"/>
      <c r="G119" s="23"/>
      <c r="H119" s="23"/>
      <c r="I119" s="23"/>
      <c r="J119" s="23"/>
      <c r="K119" s="23"/>
      <c r="L119" s="21"/>
    </row>
    <row r="120" spans="1:31" s="2" customFormat="1" ht="16.5" customHeight="1">
      <c r="A120" s="36"/>
      <c r="B120" s="37"/>
      <c r="C120" s="38"/>
      <c r="D120" s="38"/>
      <c r="E120" s="339" t="s">
        <v>484</v>
      </c>
      <c r="F120" s="341"/>
      <c r="G120" s="341"/>
      <c r="H120" s="34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485</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12" t="str">
        <f>E11</f>
        <v>SO-01.01 - Ochranná hráz</v>
      </c>
      <c r="F122" s="341"/>
      <c r="G122" s="341"/>
      <c r="H122" s="34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20</v>
      </c>
      <c r="D124" s="38"/>
      <c r="E124" s="38"/>
      <c r="F124" s="28" t="str">
        <f>F14</f>
        <v>Bohumín-Pudlov</v>
      </c>
      <c r="G124" s="38"/>
      <c r="H124" s="38"/>
      <c r="I124" s="30" t="s">
        <v>22</v>
      </c>
      <c r="J124" s="68" t="str">
        <f>IF(J14="","",J14)</f>
        <v>30. 11. 2020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28</v>
      </c>
      <c r="D126" s="38"/>
      <c r="E126" s="38"/>
      <c r="F126" s="28" t="str">
        <f>E17</f>
        <v>Povodí Odry s.p.</v>
      </c>
      <c r="G126" s="38"/>
      <c r="H126" s="38"/>
      <c r="I126" s="30" t="s">
        <v>34</v>
      </c>
      <c r="J126" s="34" t="str">
        <f>E23</f>
        <v xml:space="preserve">HYCOPROJEKT, a.s. </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32</v>
      </c>
      <c r="D127" s="38"/>
      <c r="E127" s="38"/>
      <c r="F127" s="28" t="str">
        <f>IF(E20="","",E20)</f>
        <v>Vyplň údaj</v>
      </c>
      <c r="G127" s="38"/>
      <c r="H127" s="38"/>
      <c r="I127" s="30" t="s">
        <v>37</v>
      </c>
      <c r="J127" s="34" t="str">
        <f>E26</f>
        <v>Ing.R.Krčmárik</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5"/>
      <c r="B129" s="166"/>
      <c r="C129" s="167" t="s">
        <v>205</v>
      </c>
      <c r="D129" s="168" t="s">
        <v>65</v>
      </c>
      <c r="E129" s="168" t="s">
        <v>61</v>
      </c>
      <c r="F129" s="168" t="s">
        <v>62</v>
      </c>
      <c r="G129" s="168" t="s">
        <v>206</v>
      </c>
      <c r="H129" s="168" t="s">
        <v>207</v>
      </c>
      <c r="I129" s="168" t="s">
        <v>208</v>
      </c>
      <c r="J129" s="168" t="s">
        <v>192</v>
      </c>
      <c r="K129" s="169" t="s">
        <v>209</v>
      </c>
      <c r="L129" s="170"/>
      <c r="M129" s="77" t="s">
        <v>1</v>
      </c>
      <c r="N129" s="78" t="s">
        <v>44</v>
      </c>
      <c r="O129" s="78" t="s">
        <v>210</v>
      </c>
      <c r="P129" s="78" t="s">
        <v>211</v>
      </c>
      <c r="Q129" s="78" t="s">
        <v>212</v>
      </c>
      <c r="R129" s="78" t="s">
        <v>213</v>
      </c>
      <c r="S129" s="78" t="s">
        <v>214</v>
      </c>
      <c r="T129" s="79" t="s">
        <v>215</v>
      </c>
      <c r="U129" s="165"/>
      <c r="V129" s="165"/>
      <c r="W129" s="165"/>
      <c r="X129" s="165"/>
      <c r="Y129" s="165"/>
      <c r="Z129" s="165"/>
      <c r="AA129" s="165"/>
      <c r="AB129" s="165"/>
      <c r="AC129" s="165"/>
      <c r="AD129" s="165"/>
      <c r="AE129" s="165"/>
    </row>
    <row r="130" spans="1:65" s="2" customFormat="1" ht="22.9" customHeight="1">
      <c r="A130" s="36"/>
      <c r="B130" s="37"/>
      <c r="C130" s="84" t="s">
        <v>216</v>
      </c>
      <c r="D130" s="38"/>
      <c r="E130" s="38"/>
      <c r="F130" s="38"/>
      <c r="G130" s="38"/>
      <c r="H130" s="38"/>
      <c r="I130" s="38"/>
      <c r="J130" s="171">
        <f>BK130</f>
        <v>0</v>
      </c>
      <c r="K130" s="38"/>
      <c r="L130" s="41"/>
      <c r="M130" s="80"/>
      <c r="N130" s="172"/>
      <c r="O130" s="81"/>
      <c r="P130" s="173">
        <f>P131+P306</f>
        <v>0</v>
      </c>
      <c r="Q130" s="81"/>
      <c r="R130" s="173">
        <f>R131+R306</f>
        <v>6801.7081500000004</v>
      </c>
      <c r="S130" s="81"/>
      <c r="T130" s="174">
        <f>T131+T306</f>
        <v>0</v>
      </c>
      <c r="U130" s="36"/>
      <c r="V130" s="36"/>
      <c r="W130" s="36"/>
      <c r="X130" s="36"/>
      <c r="Y130" s="36"/>
      <c r="Z130" s="36"/>
      <c r="AA130" s="36"/>
      <c r="AB130" s="36"/>
      <c r="AC130" s="36"/>
      <c r="AD130" s="36"/>
      <c r="AE130" s="36"/>
      <c r="AT130" s="18" t="s">
        <v>79</v>
      </c>
      <c r="AU130" s="18" t="s">
        <v>194</v>
      </c>
      <c r="BK130" s="175">
        <f>BK131+BK306</f>
        <v>0</v>
      </c>
    </row>
    <row r="131" spans="1:65" s="12" customFormat="1" ht="25.9" customHeight="1">
      <c r="B131" s="176"/>
      <c r="C131" s="177"/>
      <c r="D131" s="178" t="s">
        <v>79</v>
      </c>
      <c r="E131" s="179" t="s">
        <v>501</v>
      </c>
      <c r="F131" s="179" t="s">
        <v>502</v>
      </c>
      <c r="G131" s="177"/>
      <c r="H131" s="177"/>
      <c r="I131" s="180"/>
      <c r="J131" s="181">
        <f>BK131</f>
        <v>0</v>
      </c>
      <c r="K131" s="177"/>
      <c r="L131" s="182"/>
      <c r="M131" s="183"/>
      <c r="N131" s="184"/>
      <c r="O131" s="184"/>
      <c r="P131" s="185">
        <f>P132+P226+P229+P246+P271+P290+P300</f>
        <v>0</v>
      </c>
      <c r="Q131" s="184"/>
      <c r="R131" s="185">
        <f>R132+R226+R229+R246+R271+R290+R300</f>
        <v>6801.7081500000004</v>
      </c>
      <c r="S131" s="184"/>
      <c r="T131" s="186">
        <f>T132+T226+T229+T246+T271+T290+T300</f>
        <v>0</v>
      </c>
      <c r="AR131" s="187" t="s">
        <v>87</v>
      </c>
      <c r="AT131" s="188" t="s">
        <v>79</v>
      </c>
      <c r="AU131" s="188" t="s">
        <v>80</v>
      </c>
      <c r="AY131" s="187" t="s">
        <v>220</v>
      </c>
      <c r="BK131" s="189">
        <f>BK132+BK226+BK229+BK246+BK271+BK290+BK300</f>
        <v>0</v>
      </c>
    </row>
    <row r="132" spans="1:65" s="12" customFormat="1" ht="22.9" customHeight="1">
      <c r="B132" s="176"/>
      <c r="C132" s="177"/>
      <c r="D132" s="178" t="s">
        <v>79</v>
      </c>
      <c r="E132" s="190" t="s">
        <v>87</v>
      </c>
      <c r="F132" s="190" t="s">
        <v>503</v>
      </c>
      <c r="G132" s="177"/>
      <c r="H132" s="177"/>
      <c r="I132" s="180"/>
      <c r="J132" s="191">
        <f>BK132</f>
        <v>0</v>
      </c>
      <c r="K132" s="177"/>
      <c r="L132" s="182"/>
      <c r="M132" s="183"/>
      <c r="N132" s="184"/>
      <c r="O132" s="184"/>
      <c r="P132" s="185">
        <f>SUM(P133:P225)</f>
        <v>0</v>
      </c>
      <c r="Q132" s="184"/>
      <c r="R132" s="185">
        <f>SUM(R133:R225)</f>
        <v>0.7903</v>
      </c>
      <c r="S132" s="184"/>
      <c r="T132" s="186">
        <f>SUM(T133:T225)</f>
        <v>0</v>
      </c>
      <c r="AR132" s="187" t="s">
        <v>87</v>
      </c>
      <c r="AT132" s="188" t="s">
        <v>79</v>
      </c>
      <c r="AU132" s="188" t="s">
        <v>87</v>
      </c>
      <c r="AY132" s="187" t="s">
        <v>220</v>
      </c>
      <c r="BK132" s="189">
        <f>SUM(BK133:BK225)</f>
        <v>0</v>
      </c>
    </row>
    <row r="133" spans="1:65" s="2" customFormat="1" ht="49.15" customHeight="1">
      <c r="A133" s="36"/>
      <c r="B133" s="37"/>
      <c r="C133" s="192" t="s">
        <v>87</v>
      </c>
      <c r="D133" s="192" t="s">
        <v>224</v>
      </c>
      <c r="E133" s="193" t="s">
        <v>504</v>
      </c>
      <c r="F133" s="194" t="s">
        <v>505</v>
      </c>
      <c r="G133" s="195" t="s">
        <v>506</v>
      </c>
      <c r="H133" s="196">
        <v>60947</v>
      </c>
      <c r="I133" s="197"/>
      <c r="J133" s="198">
        <f>ROUND(I133*H133,2)</f>
        <v>0</v>
      </c>
      <c r="K133" s="194" t="s">
        <v>228</v>
      </c>
      <c r="L133" s="41"/>
      <c r="M133" s="199" t="s">
        <v>1</v>
      </c>
      <c r="N133" s="200" t="s">
        <v>45</v>
      </c>
      <c r="O133" s="73"/>
      <c r="P133" s="201">
        <f>O133*H133</f>
        <v>0</v>
      </c>
      <c r="Q133" s="201">
        <v>0</v>
      </c>
      <c r="R133" s="201">
        <f>Q133*H133</f>
        <v>0</v>
      </c>
      <c r="S133" s="201">
        <v>0</v>
      </c>
      <c r="T133" s="202">
        <f>S133*H133</f>
        <v>0</v>
      </c>
      <c r="U133" s="36"/>
      <c r="V133" s="36"/>
      <c r="W133" s="36"/>
      <c r="X133" s="36"/>
      <c r="Y133" s="36"/>
      <c r="Z133" s="36"/>
      <c r="AA133" s="36"/>
      <c r="AB133" s="36"/>
      <c r="AC133" s="36"/>
      <c r="AD133" s="36"/>
      <c r="AE133" s="36"/>
      <c r="AR133" s="203" t="s">
        <v>223</v>
      </c>
      <c r="AT133" s="203" t="s">
        <v>224</v>
      </c>
      <c r="AU133" s="203" t="s">
        <v>19</v>
      </c>
      <c r="AY133" s="18" t="s">
        <v>220</v>
      </c>
      <c r="BE133" s="204">
        <f>IF(N133="základní",J133,0)</f>
        <v>0</v>
      </c>
      <c r="BF133" s="204">
        <f>IF(N133="snížená",J133,0)</f>
        <v>0</v>
      </c>
      <c r="BG133" s="204">
        <f>IF(N133="zákl. přenesená",J133,0)</f>
        <v>0</v>
      </c>
      <c r="BH133" s="204">
        <f>IF(N133="sníž. přenesená",J133,0)</f>
        <v>0</v>
      </c>
      <c r="BI133" s="204">
        <f>IF(N133="nulová",J133,0)</f>
        <v>0</v>
      </c>
      <c r="BJ133" s="18" t="s">
        <v>87</v>
      </c>
      <c r="BK133" s="204">
        <f>ROUND(I133*H133,2)</f>
        <v>0</v>
      </c>
      <c r="BL133" s="18" t="s">
        <v>223</v>
      </c>
      <c r="BM133" s="203" t="s">
        <v>507</v>
      </c>
    </row>
    <row r="134" spans="1:65" s="2" customFormat="1" ht="11.25">
      <c r="A134" s="36"/>
      <c r="B134" s="37"/>
      <c r="C134" s="38"/>
      <c r="D134" s="205" t="s">
        <v>231</v>
      </c>
      <c r="E134" s="38"/>
      <c r="F134" s="206" t="s">
        <v>508</v>
      </c>
      <c r="G134" s="38"/>
      <c r="H134" s="38"/>
      <c r="I134" s="207"/>
      <c r="J134" s="38"/>
      <c r="K134" s="38"/>
      <c r="L134" s="41"/>
      <c r="M134" s="208"/>
      <c r="N134" s="209"/>
      <c r="O134" s="73"/>
      <c r="P134" s="73"/>
      <c r="Q134" s="73"/>
      <c r="R134" s="73"/>
      <c r="S134" s="73"/>
      <c r="T134" s="74"/>
      <c r="U134" s="36"/>
      <c r="V134" s="36"/>
      <c r="W134" s="36"/>
      <c r="X134" s="36"/>
      <c r="Y134" s="36"/>
      <c r="Z134" s="36"/>
      <c r="AA134" s="36"/>
      <c r="AB134" s="36"/>
      <c r="AC134" s="36"/>
      <c r="AD134" s="36"/>
      <c r="AE134" s="36"/>
      <c r="AT134" s="18" t="s">
        <v>231</v>
      </c>
      <c r="AU134" s="18" t="s">
        <v>19</v>
      </c>
    </row>
    <row r="135" spans="1:65" s="2" customFormat="1" ht="68.25">
      <c r="A135" s="36"/>
      <c r="B135" s="37"/>
      <c r="C135" s="38"/>
      <c r="D135" s="210" t="s">
        <v>311</v>
      </c>
      <c r="E135" s="38"/>
      <c r="F135" s="211" t="s">
        <v>509</v>
      </c>
      <c r="G135" s="38"/>
      <c r="H135" s="38"/>
      <c r="I135" s="207"/>
      <c r="J135" s="38"/>
      <c r="K135" s="38"/>
      <c r="L135" s="41"/>
      <c r="M135" s="208"/>
      <c r="N135" s="209"/>
      <c r="O135" s="73"/>
      <c r="P135" s="73"/>
      <c r="Q135" s="73"/>
      <c r="R135" s="73"/>
      <c r="S135" s="73"/>
      <c r="T135" s="74"/>
      <c r="U135" s="36"/>
      <c r="V135" s="36"/>
      <c r="W135" s="36"/>
      <c r="X135" s="36"/>
      <c r="Y135" s="36"/>
      <c r="Z135" s="36"/>
      <c r="AA135" s="36"/>
      <c r="AB135" s="36"/>
      <c r="AC135" s="36"/>
      <c r="AD135" s="36"/>
      <c r="AE135" s="36"/>
      <c r="AT135" s="18" t="s">
        <v>311</v>
      </c>
      <c r="AU135" s="18" t="s">
        <v>19</v>
      </c>
    </row>
    <row r="136" spans="1:65" s="2" customFormat="1" ht="48.75">
      <c r="A136" s="36"/>
      <c r="B136" s="37"/>
      <c r="C136" s="38"/>
      <c r="D136" s="210" t="s">
        <v>233</v>
      </c>
      <c r="E136" s="38"/>
      <c r="F136" s="211" t="s">
        <v>510</v>
      </c>
      <c r="G136" s="38"/>
      <c r="H136" s="38"/>
      <c r="I136" s="207"/>
      <c r="J136" s="38"/>
      <c r="K136" s="38"/>
      <c r="L136" s="41"/>
      <c r="M136" s="208"/>
      <c r="N136" s="209"/>
      <c r="O136" s="73"/>
      <c r="P136" s="73"/>
      <c r="Q136" s="73"/>
      <c r="R136" s="73"/>
      <c r="S136" s="73"/>
      <c r="T136" s="74"/>
      <c r="U136" s="36"/>
      <c r="V136" s="36"/>
      <c r="W136" s="36"/>
      <c r="X136" s="36"/>
      <c r="Y136" s="36"/>
      <c r="Z136" s="36"/>
      <c r="AA136" s="36"/>
      <c r="AB136" s="36"/>
      <c r="AC136" s="36"/>
      <c r="AD136" s="36"/>
      <c r="AE136" s="36"/>
      <c r="AT136" s="18" t="s">
        <v>233</v>
      </c>
      <c r="AU136" s="18" t="s">
        <v>19</v>
      </c>
    </row>
    <row r="137" spans="1:65" s="13" customFormat="1" ht="11.25">
      <c r="B137" s="212"/>
      <c r="C137" s="213"/>
      <c r="D137" s="210" t="s">
        <v>235</v>
      </c>
      <c r="E137" s="214" t="s">
        <v>1</v>
      </c>
      <c r="F137" s="215" t="s">
        <v>511</v>
      </c>
      <c r="G137" s="213"/>
      <c r="H137" s="216">
        <v>60947</v>
      </c>
      <c r="I137" s="217"/>
      <c r="J137" s="213"/>
      <c r="K137" s="213"/>
      <c r="L137" s="218"/>
      <c r="M137" s="219"/>
      <c r="N137" s="220"/>
      <c r="O137" s="220"/>
      <c r="P137" s="220"/>
      <c r="Q137" s="220"/>
      <c r="R137" s="220"/>
      <c r="S137" s="220"/>
      <c r="T137" s="221"/>
      <c r="AT137" s="222" t="s">
        <v>235</v>
      </c>
      <c r="AU137" s="222" t="s">
        <v>19</v>
      </c>
      <c r="AV137" s="13" t="s">
        <v>19</v>
      </c>
      <c r="AW137" s="13" t="s">
        <v>36</v>
      </c>
      <c r="AX137" s="13" t="s">
        <v>87</v>
      </c>
      <c r="AY137" s="222" t="s">
        <v>220</v>
      </c>
    </row>
    <row r="138" spans="1:65" s="2" customFormat="1" ht="44.25" customHeight="1">
      <c r="A138" s="36"/>
      <c r="B138" s="37"/>
      <c r="C138" s="192" t="s">
        <v>19</v>
      </c>
      <c r="D138" s="192" t="s">
        <v>224</v>
      </c>
      <c r="E138" s="193" t="s">
        <v>512</v>
      </c>
      <c r="F138" s="194" t="s">
        <v>513</v>
      </c>
      <c r="G138" s="195" t="s">
        <v>514</v>
      </c>
      <c r="H138" s="196">
        <v>10651</v>
      </c>
      <c r="I138" s="197"/>
      <c r="J138" s="198">
        <f>ROUND(I138*H138,2)</f>
        <v>0</v>
      </c>
      <c r="K138" s="194" t="s">
        <v>228</v>
      </c>
      <c r="L138" s="41"/>
      <c r="M138" s="199" t="s">
        <v>1</v>
      </c>
      <c r="N138" s="200" t="s">
        <v>45</v>
      </c>
      <c r="O138" s="73"/>
      <c r="P138" s="201">
        <f>O138*H138</f>
        <v>0</v>
      </c>
      <c r="Q138" s="201">
        <v>0</v>
      </c>
      <c r="R138" s="201">
        <f>Q138*H138</f>
        <v>0</v>
      </c>
      <c r="S138" s="201">
        <v>0</v>
      </c>
      <c r="T138" s="202">
        <f>S138*H138</f>
        <v>0</v>
      </c>
      <c r="U138" s="36"/>
      <c r="V138" s="36"/>
      <c r="W138" s="36"/>
      <c r="X138" s="36"/>
      <c r="Y138" s="36"/>
      <c r="Z138" s="36"/>
      <c r="AA138" s="36"/>
      <c r="AB138" s="36"/>
      <c r="AC138" s="36"/>
      <c r="AD138" s="36"/>
      <c r="AE138" s="36"/>
      <c r="AR138" s="203" t="s">
        <v>223</v>
      </c>
      <c r="AT138" s="203" t="s">
        <v>224</v>
      </c>
      <c r="AU138" s="203" t="s">
        <v>19</v>
      </c>
      <c r="AY138" s="18" t="s">
        <v>220</v>
      </c>
      <c r="BE138" s="204">
        <f>IF(N138="základní",J138,0)</f>
        <v>0</v>
      </c>
      <c r="BF138" s="204">
        <f>IF(N138="snížená",J138,0)</f>
        <v>0</v>
      </c>
      <c r="BG138" s="204">
        <f>IF(N138="zákl. přenesená",J138,0)</f>
        <v>0</v>
      </c>
      <c r="BH138" s="204">
        <f>IF(N138="sníž. přenesená",J138,0)</f>
        <v>0</v>
      </c>
      <c r="BI138" s="204">
        <f>IF(N138="nulová",J138,0)</f>
        <v>0</v>
      </c>
      <c r="BJ138" s="18" t="s">
        <v>87</v>
      </c>
      <c r="BK138" s="204">
        <f>ROUND(I138*H138,2)</f>
        <v>0</v>
      </c>
      <c r="BL138" s="18" t="s">
        <v>223</v>
      </c>
      <c r="BM138" s="203" t="s">
        <v>515</v>
      </c>
    </row>
    <row r="139" spans="1:65" s="2" customFormat="1" ht="11.25">
      <c r="A139" s="36"/>
      <c r="B139" s="37"/>
      <c r="C139" s="38"/>
      <c r="D139" s="205" t="s">
        <v>231</v>
      </c>
      <c r="E139" s="38"/>
      <c r="F139" s="206" t="s">
        <v>516</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231</v>
      </c>
      <c r="AU139" s="18" t="s">
        <v>19</v>
      </c>
    </row>
    <row r="140" spans="1:65" s="2" customFormat="1" ht="29.25">
      <c r="A140" s="36"/>
      <c r="B140" s="37"/>
      <c r="C140" s="38"/>
      <c r="D140" s="210" t="s">
        <v>311</v>
      </c>
      <c r="E140" s="38"/>
      <c r="F140" s="211" t="s">
        <v>517</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311</v>
      </c>
      <c r="AU140" s="18" t="s">
        <v>19</v>
      </c>
    </row>
    <row r="141" spans="1:65" s="2" customFormat="1" ht="87.75">
      <c r="A141" s="36"/>
      <c r="B141" s="37"/>
      <c r="C141" s="38"/>
      <c r="D141" s="210" t="s">
        <v>233</v>
      </c>
      <c r="E141" s="38"/>
      <c r="F141" s="211" t="s">
        <v>518</v>
      </c>
      <c r="G141" s="38"/>
      <c r="H141" s="38"/>
      <c r="I141" s="207"/>
      <c r="J141" s="38"/>
      <c r="K141" s="38"/>
      <c r="L141" s="41"/>
      <c r="M141" s="208"/>
      <c r="N141" s="209"/>
      <c r="O141" s="73"/>
      <c r="P141" s="73"/>
      <c r="Q141" s="73"/>
      <c r="R141" s="73"/>
      <c r="S141" s="73"/>
      <c r="T141" s="74"/>
      <c r="U141" s="36"/>
      <c r="V141" s="36"/>
      <c r="W141" s="36"/>
      <c r="X141" s="36"/>
      <c r="Y141" s="36"/>
      <c r="Z141" s="36"/>
      <c r="AA141" s="36"/>
      <c r="AB141" s="36"/>
      <c r="AC141" s="36"/>
      <c r="AD141" s="36"/>
      <c r="AE141" s="36"/>
      <c r="AT141" s="18" t="s">
        <v>233</v>
      </c>
      <c r="AU141" s="18" t="s">
        <v>19</v>
      </c>
    </row>
    <row r="142" spans="1:65" s="13" customFormat="1" ht="11.25">
      <c r="B142" s="212"/>
      <c r="C142" s="213"/>
      <c r="D142" s="210" t="s">
        <v>235</v>
      </c>
      <c r="E142" s="214" t="s">
        <v>1</v>
      </c>
      <c r="F142" s="215" t="s">
        <v>519</v>
      </c>
      <c r="G142" s="213"/>
      <c r="H142" s="216">
        <v>10651</v>
      </c>
      <c r="I142" s="217"/>
      <c r="J142" s="213"/>
      <c r="K142" s="213"/>
      <c r="L142" s="218"/>
      <c r="M142" s="219"/>
      <c r="N142" s="220"/>
      <c r="O142" s="220"/>
      <c r="P142" s="220"/>
      <c r="Q142" s="220"/>
      <c r="R142" s="220"/>
      <c r="S142" s="220"/>
      <c r="T142" s="221"/>
      <c r="AT142" s="222" t="s">
        <v>235</v>
      </c>
      <c r="AU142" s="222" t="s">
        <v>19</v>
      </c>
      <c r="AV142" s="13" t="s">
        <v>19</v>
      </c>
      <c r="AW142" s="13" t="s">
        <v>36</v>
      </c>
      <c r="AX142" s="13" t="s">
        <v>87</v>
      </c>
      <c r="AY142" s="222" t="s">
        <v>220</v>
      </c>
    </row>
    <row r="143" spans="1:65" s="2" customFormat="1" ht="62.65" customHeight="1">
      <c r="A143" s="36"/>
      <c r="B143" s="37"/>
      <c r="C143" s="192" t="s">
        <v>156</v>
      </c>
      <c r="D143" s="192" t="s">
        <v>224</v>
      </c>
      <c r="E143" s="193" t="s">
        <v>520</v>
      </c>
      <c r="F143" s="194" t="s">
        <v>521</v>
      </c>
      <c r="G143" s="195" t="s">
        <v>514</v>
      </c>
      <c r="H143" s="196">
        <v>12100</v>
      </c>
      <c r="I143" s="197"/>
      <c r="J143" s="198">
        <f>ROUND(I143*H143,2)</f>
        <v>0</v>
      </c>
      <c r="K143" s="194" t="s">
        <v>228</v>
      </c>
      <c r="L143" s="41"/>
      <c r="M143" s="199" t="s">
        <v>1</v>
      </c>
      <c r="N143" s="200" t="s">
        <v>45</v>
      </c>
      <c r="O143" s="73"/>
      <c r="P143" s="201">
        <f>O143*H143</f>
        <v>0</v>
      </c>
      <c r="Q143" s="201">
        <v>0</v>
      </c>
      <c r="R143" s="201">
        <f>Q143*H143</f>
        <v>0</v>
      </c>
      <c r="S143" s="201">
        <v>0</v>
      </c>
      <c r="T143" s="202">
        <f>S143*H143</f>
        <v>0</v>
      </c>
      <c r="U143" s="36"/>
      <c r="V143" s="36"/>
      <c r="W143" s="36"/>
      <c r="X143" s="36"/>
      <c r="Y143" s="36"/>
      <c r="Z143" s="36"/>
      <c r="AA143" s="36"/>
      <c r="AB143" s="36"/>
      <c r="AC143" s="36"/>
      <c r="AD143" s="36"/>
      <c r="AE143" s="36"/>
      <c r="AR143" s="203" t="s">
        <v>223</v>
      </c>
      <c r="AT143" s="203" t="s">
        <v>224</v>
      </c>
      <c r="AU143" s="203" t="s">
        <v>19</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223</v>
      </c>
      <c r="BM143" s="203" t="s">
        <v>522</v>
      </c>
    </row>
    <row r="144" spans="1:65" s="2" customFormat="1" ht="11.25">
      <c r="A144" s="36"/>
      <c r="B144" s="37"/>
      <c r="C144" s="38"/>
      <c r="D144" s="205" t="s">
        <v>231</v>
      </c>
      <c r="E144" s="38"/>
      <c r="F144" s="206" t="s">
        <v>523</v>
      </c>
      <c r="G144" s="38"/>
      <c r="H144" s="38"/>
      <c r="I144" s="207"/>
      <c r="J144" s="38"/>
      <c r="K144" s="38"/>
      <c r="L144" s="41"/>
      <c r="M144" s="208"/>
      <c r="N144" s="209"/>
      <c r="O144" s="73"/>
      <c r="P144" s="73"/>
      <c r="Q144" s="73"/>
      <c r="R144" s="73"/>
      <c r="S144" s="73"/>
      <c r="T144" s="74"/>
      <c r="U144" s="36"/>
      <c r="V144" s="36"/>
      <c r="W144" s="36"/>
      <c r="X144" s="36"/>
      <c r="Y144" s="36"/>
      <c r="Z144" s="36"/>
      <c r="AA144" s="36"/>
      <c r="AB144" s="36"/>
      <c r="AC144" s="36"/>
      <c r="AD144" s="36"/>
      <c r="AE144" s="36"/>
      <c r="AT144" s="18" t="s">
        <v>231</v>
      </c>
      <c r="AU144" s="18" t="s">
        <v>19</v>
      </c>
    </row>
    <row r="145" spans="1:65" s="2" customFormat="1" ht="29.25">
      <c r="A145" s="36"/>
      <c r="B145" s="37"/>
      <c r="C145" s="38"/>
      <c r="D145" s="210" t="s">
        <v>233</v>
      </c>
      <c r="E145" s="38"/>
      <c r="F145" s="211" t="s">
        <v>524</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233</v>
      </c>
      <c r="AU145" s="18" t="s">
        <v>19</v>
      </c>
    </row>
    <row r="146" spans="1:65" s="13" customFormat="1" ht="11.25">
      <c r="B146" s="212"/>
      <c r="C146" s="213"/>
      <c r="D146" s="210" t="s">
        <v>235</v>
      </c>
      <c r="E146" s="214" t="s">
        <v>1</v>
      </c>
      <c r="F146" s="215" t="s">
        <v>525</v>
      </c>
      <c r="G146" s="213"/>
      <c r="H146" s="216">
        <v>12100</v>
      </c>
      <c r="I146" s="217"/>
      <c r="J146" s="213"/>
      <c r="K146" s="213"/>
      <c r="L146" s="218"/>
      <c r="M146" s="219"/>
      <c r="N146" s="220"/>
      <c r="O146" s="220"/>
      <c r="P146" s="220"/>
      <c r="Q146" s="220"/>
      <c r="R146" s="220"/>
      <c r="S146" s="220"/>
      <c r="T146" s="221"/>
      <c r="AT146" s="222" t="s">
        <v>235</v>
      </c>
      <c r="AU146" s="222" t="s">
        <v>19</v>
      </c>
      <c r="AV146" s="13" t="s">
        <v>19</v>
      </c>
      <c r="AW146" s="13" t="s">
        <v>36</v>
      </c>
      <c r="AX146" s="13" t="s">
        <v>87</v>
      </c>
      <c r="AY146" s="222" t="s">
        <v>220</v>
      </c>
    </row>
    <row r="147" spans="1:65" s="2" customFormat="1" ht="55.5" customHeight="1">
      <c r="A147" s="36"/>
      <c r="B147" s="37"/>
      <c r="C147" s="192" t="s">
        <v>223</v>
      </c>
      <c r="D147" s="192" t="s">
        <v>224</v>
      </c>
      <c r="E147" s="193" t="s">
        <v>526</v>
      </c>
      <c r="F147" s="194" t="s">
        <v>527</v>
      </c>
      <c r="G147" s="195" t="s">
        <v>514</v>
      </c>
      <c r="H147" s="196">
        <v>68278</v>
      </c>
      <c r="I147" s="197"/>
      <c r="J147" s="198">
        <f>ROUND(I147*H147,2)</f>
        <v>0</v>
      </c>
      <c r="K147" s="194" t="s">
        <v>228</v>
      </c>
      <c r="L147" s="41"/>
      <c r="M147" s="199" t="s">
        <v>1</v>
      </c>
      <c r="N147" s="200" t="s">
        <v>45</v>
      </c>
      <c r="O147" s="73"/>
      <c r="P147" s="201">
        <f>O147*H147</f>
        <v>0</v>
      </c>
      <c r="Q147" s="201">
        <v>0</v>
      </c>
      <c r="R147" s="201">
        <f>Q147*H147</f>
        <v>0</v>
      </c>
      <c r="S147" s="201">
        <v>0</v>
      </c>
      <c r="T147" s="202">
        <f>S147*H147</f>
        <v>0</v>
      </c>
      <c r="U147" s="36"/>
      <c r="V147" s="36"/>
      <c r="W147" s="36"/>
      <c r="X147" s="36"/>
      <c r="Y147" s="36"/>
      <c r="Z147" s="36"/>
      <c r="AA147" s="36"/>
      <c r="AB147" s="36"/>
      <c r="AC147" s="36"/>
      <c r="AD147" s="36"/>
      <c r="AE147" s="36"/>
      <c r="AR147" s="203" t="s">
        <v>223</v>
      </c>
      <c r="AT147" s="203" t="s">
        <v>224</v>
      </c>
      <c r="AU147" s="203" t="s">
        <v>19</v>
      </c>
      <c r="AY147" s="18" t="s">
        <v>220</v>
      </c>
      <c r="BE147" s="204">
        <f>IF(N147="základní",J147,0)</f>
        <v>0</v>
      </c>
      <c r="BF147" s="204">
        <f>IF(N147="snížená",J147,0)</f>
        <v>0</v>
      </c>
      <c r="BG147" s="204">
        <f>IF(N147="zákl. přenesená",J147,0)</f>
        <v>0</v>
      </c>
      <c r="BH147" s="204">
        <f>IF(N147="sníž. přenesená",J147,0)</f>
        <v>0</v>
      </c>
      <c r="BI147" s="204">
        <f>IF(N147="nulová",J147,0)</f>
        <v>0</v>
      </c>
      <c r="BJ147" s="18" t="s">
        <v>87</v>
      </c>
      <c r="BK147" s="204">
        <f>ROUND(I147*H147,2)</f>
        <v>0</v>
      </c>
      <c r="BL147" s="18" t="s">
        <v>223</v>
      </c>
      <c r="BM147" s="203" t="s">
        <v>528</v>
      </c>
    </row>
    <row r="148" spans="1:65" s="2" customFormat="1" ht="11.25">
      <c r="A148" s="36"/>
      <c r="B148" s="37"/>
      <c r="C148" s="38"/>
      <c r="D148" s="205" t="s">
        <v>231</v>
      </c>
      <c r="E148" s="38"/>
      <c r="F148" s="206" t="s">
        <v>529</v>
      </c>
      <c r="G148" s="38"/>
      <c r="H148" s="38"/>
      <c r="I148" s="207"/>
      <c r="J148" s="38"/>
      <c r="K148" s="38"/>
      <c r="L148" s="41"/>
      <c r="M148" s="208"/>
      <c r="N148" s="209"/>
      <c r="O148" s="73"/>
      <c r="P148" s="73"/>
      <c r="Q148" s="73"/>
      <c r="R148" s="73"/>
      <c r="S148" s="73"/>
      <c r="T148" s="74"/>
      <c r="U148" s="36"/>
      <c r="V148" s="36"/>
      <c r="W148" s="36"/>
      <c r="X148" s="36"/>
      <c r="Y148" s="36"/>
      <c r="Z148" s="36"/>
      <c r="AA148" s="36"/>
      <c r="AB148" s="36"/>
      <c r="AC148" s="36"/>
      <c r="AD148" s="36"/>
      <c r="AE148" s="36"/>
      <c r="AT148" s="18" t="s">
        <v>231</v>
      </c>
      <c r="AU148" s="18" t="s">
        <v>19</v>
      </c>
    </row>
    <row r="149" spans="1:65" s="2" customFormat="1" ht="146.25">
      <c r="A149" s="36"/>
      <c r="B149" s="37"/>
      <c r="C149" s="38"/>
      <c r="D149" s="210" t="s">
        <v>311</v>
      </c>
      <c r="E149" s="38"/>
      <c r="F149" s="211" t="s">
        <v>530</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311</v>
      </c>
      <c r="AU149" s="18" t="s">
        <v>19</v>
      </c>
    </row>
    <row r="150" spans="1:65" s="2" customFormat="1" ht="39">
      <c r="A150" s="36"/>
      <c r="B150" s="37"/>
      <c r="C150" s="38"/>
      <c r="D150" s="210" t="s">
        <v>233</v>
      </c>
      <c r="E150" s="38"/>
      <c r="F150" s="211" t="s">
        <v>531</v>
      </c>
      <c r="G150" s="38"/>
      <c r="H150" s="38"/>
      <c r="I150" s="207"/>
      <c r="J150" s="38"/>
      <c r="K150" s="38"/>
      <c r="L150" s="41"/>
      <c r="M150" s="208"/>
      <c r="N150" s="209"/>
      <c r="O150" s="73"/>
      <c r="P150" s="73"/>
      <c r="Q150" s="73"/>
      <c r="R150" s="73"/>
      <c r="S150" s="73"/>
      <c r="T150" s="74"/>
      <c r="U150" s="36"/>
      <c r="V150" s="36"/>
      <c r="W150" s="36"/>
      <c r="X150" s="36"/>
      <c r="Y150" s="36"/>
      <c r="Z150" s="36"/>
      <c r="AA150" s="36"/>
      <c r="AB150" s="36"/>
      <c r="AC150" s="36"/>
      <c r="AD150" s="36"/>
      <c r="AE150" s="36"/>
      <c r="AT150" s="18" t="s">
        <v>233</v>
      </c>
      <c r="AU150" s="18" t="s">
        <v>19</v>
      </c>
    </row>
    <row r="151" spans="1:65" s="13" customFormat="1" ht="11.25">
      <c r="B151" s="212"/>
      <c r="C151" s="213"/>
      <c r="D151" s="210" t="s">
        <v>235</v>
      </c>
      <c r="E151" s="214" t="s">
        <v>1</v>
      </c>
      <c r="F151" s="215" t="s">
        <v>532</v>
      </c>
      <c r="G151" s="213"/>
      <c r="H151" s="216">
        <v>68278</v>
      </c>
      <c r="I151" s="217"/>
      <c r="J151" s="213"/>
      <c r="K151" s="213"/>
      <c r="L151" s="218"/>
      <c r="M151" s="219"/>
      <c r="N151" s="220"/>
      <c r="O151" s="220"/>
      <c r="P151" s="220"/>
      <c r="Q151" s="220"/>
      <c r="R151" s="220"/>
      <c r="S151" s="220"/>
      <c r="T151" s="221"/>
      <c r="AT151" s="222" t="s">
        <v>235</v>
      </c>
      <c r="AU151" s="222" t="s">
        <v>19</v>
      </c>
      <c r="AV151" s="13" t="s">
        <v>19</v>
      </c>
      <c r="AW151" s="13" t="s">
        <v>36</v>
      </c>
      <c r="AX151" s="13" t="s">
        <v>87</v>
      </c>
      <c r="AY151" s="222" t="s">
        <v>220</v>
      </c>
    </row>
    <row r="152" spans="1:65" s="2" customFormat="1" ht="21.75" customHeight="1">
      <c r="A152" s="36"/>
      <c r="B152" s="37"/>
      <c r="C152" s="247" t="s">
        <v>219</v>
      </c>
      <c r="D152" s="247" t="s">
        <v>329</v>
      </c>
      <c r="E152" s="248" t="s">
        <v>533</v>
      </c>
      <c r="F152" s="249" t="s">
        <v>534</v>
      </c>
      <c r="G152" s="250" t="s">
        <v>514</v>
      </c>
      <c r="H152" s="251">
        <v>75646</v>
      </c>
      <c r="I152" s="252"/>
      <c r="J152" s="253">
        <f>ROUND(I152*H152,2)</f>
        <v>0</v>
      </c>
      <c r="K152" s="249" t="s">
        <v>1</v>
      </c>
      <c r="L152" s="254"/>
      <c r="M152" s="255" t="s">
        <v>1</v>
      </c>
      <c r="N152" s="256" t="s">
        <v>45</v>
      </c>
      <c r="O152" s="73"/>
      <c r="P152" s="201">
        <f>O152*H152</f>
        <v>0</v>
      </c>
      <c r="Q152" s="201">
        <v>0</v>
      </c>
      <c r="R152" s="201">
        <f>Q152*H152</f>
        <v>0</v>
      </c>
      <c r="S152" s="201">
        <v>0</v>
      </c>
      <c r="T152" s="202">
        <f>S152*H152</f>
        <v>0</v>
      </c>
      <c r="U152" s="36"/>
      <c r="V152" s="36"/>
      <c r="W152" s="36"/>
      <c r="X152" s="36"/>
      <c r="Y152" s="36"/>
      <c r="Z152" s="36"/>
      <c r="AA152" s="36"/>
      <c r="AB152" s="36"/>
      <c r="AC152" s="36"/>
      <c r="AD152" s="36"/>
      <c r="AE152" s="36"/>
      <c r="AR152" s="203" t="s">
        <v>266</v>
      </c>
      <c r="AT152" s="203" t="s">
        <v>329</v>
      </c>
      <c r="AU152" s="203" t="s">
        <v>19</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223</v>
      </c>
      <c r="BM152" s="203" t="s">
        <v>535</v>
      </c>
    </row>
    <row r="153" spans="1:65" s="2" customFormat="1" ht="48.75">
      <c r="A153" s="36"/>
      <c r="B153" s="37"/>
      <c r="C153" s="38"/>
      <c r="D153" s="210" t="s">
        <v>233</v>
      </c>
      <c r="E153" s="38"/>
      <c r="F153" s="211" t="s">
        <v>536</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233</v>
      </c>
      <c r="AU153" s="18" t="s">
        <v>19</v>
      </c>
    </row>
    <row r="154" spans="1:65" s="13" customFormat="1" ht="11.25">
      <c r="B154" s="212"/>
      <c r="C154" s="213"/>
      <c r="D154" s="210" t="s">
        <v>235</v>
      </c>
      <c r="E154" s="214" t="s">
        <v>1</v>
      </c>
      <c r="F154" s="215" t="s">
        <v>537</v>
      </c>
      <c r="G154" s="213"/>
      <c r="H154" s="216">
        <v>75646</v>
      </c>
      <c r="I154" s="217"/>
      <c r="J154" s="213"/>
      <c r="K154" s="213"/>
      <c r="L154" s="218"/>
      <c r="M154" s="219"/>
      <c r="N154" s="220"/>
      <c r="O154" s="220"/>
      <c r="P154" s="220"/>
      <c r="Q154" s="220"/>
      <c r="R154" s="220"/>
      <c r="S154" s="220"/>
      <c r="T154" s="221"/>
      <c r="AT154" s="222" t="s">
        <v>235</v>
      </c>
      <c r="AU154" s="222" t="s">
        <v>19</v>
      </c>
      <c r="AV154" s="13" t="s">
        <v>19</v>
      </c>
      <c r="AW154" s="13" t="s">
        <v>36</v>
      </c>
      <c r="AX154" s="13" t="s">
        <v>87</v>
      </c>
      <c r="AY154" s="222" t="s">
        <v>220</v>
      </c>
    </row>
    <row r="155" spans="1:65" s="2" customFormat="1" ht="37.9" customHeight="1">
      <c r="A155" s="36"/>
      <c r="B155" s="37"/>
      <c r="C155" s="192" t="s">
        <v>256</v>
      </c>
      <c r="D155" s="192" t="s">
        <v>224</v>
      </c>
      <c r="E155" s="193" t="s">
        <v>538</v>
      </c>
      <c r="F155" s="194" t="s">
        <v>539</v>
      </c>
      <c r="G155" s="195" t="s">
        <v>514</v>
      </c>
      <c r="H155" s="196">
        <v>7348</v>
      </c>
      <c r="I155" s="197"/>
      <c r="J155" s="198">
        <f>ROUND(I155*H155,2)</f>
        <v>0</v>
      </c>
      <c r="K155" s="194" t="s">
        <v>228</v>
      </c>
      <c r="L155" s="41"/>
      <c r="M155" s="199" t="s">
        <v>1</v>
      </c>
      <c r="N155" s="200" t="s">
        <v>45</v>
      </c>
      <c r="O155" s="73"/>
      <c r="P155" s="201">
        <f>O155*H155</f>
        <v>0</v>
      </c>
      <c r="Q155" s="201">
        <v>0</v>
      </c>
      <c r="R155" s="201">
        <f>Q155*H155</f>
        <v>0</v>
      </c>
      <c r="S155" s="201">
        <v>0</v>
      </c>
      <c r="T155" s="202">
        <f>S155*H155</f>
        <v>0</v>
      </c>
      <c r="U155" s="36"/>
      <c r="V155" s="36"/>
      <c r="W155" s="36"/>
      <c r="X155" s="36"/>
      <c r="Y155" s="36"/>
      <c r="Z155" s="36"/>
      <c r="AA155" s="36"/>
      <c r="AB155" s="36"/>
      <c r="AC155" s="36"/>
      <c r="AD155" s="36"/>
      <c r="AE155" s="36"/>
      <c r="AR155" s="203" t="s">
        <v>223</v>
      </c>
      <c r="AT155" s="203" t="s">
        <v>224</v>
      </c>
      <c r="AU155" s="203" t="s">
        <v>19</v>
      </c>
      <c r="AY155" s="18" t="s">
        <v>220</v>
      </c>
      <c r="BE155" s="204">
        <f>IF(N155="základní",J155,0)</f>
        <v>0</v>
      </c>
      <c r="BF155" s="204">
        <f>IF(N155="snížená",J155,0)</f>
        <v>0</v>
      </c>
      <c r="BG155" s="204">
        <f>IF(N155="zákl. přenesená",J155,0)</f>
        <v>0</v>
      </c>
      <c r="BH155" s="204">
        <f>IF(N155="sníž. přenesená",J155,0)</f>
        <v>0</v>
      </c>
      <c r="BI155" s="204">
        <f>IF(N155="nulová",J155,0)</f>
        <v>0</v>
      </c>
      <c r="BJ155" s="18" t="s">
        <v>87</v>
      </c>
      <c r="BK155" s="204">
        <f>ROUND(I155*H155,2)</f>
        <v>0</v>
      </c>
      <c r="BL155" s="18" t="s">
        <v>223</v>
      </c>
      <c r="BM155" s="203" t="s">
        <v>540</v>
      </c>
    </row>
    <row r="156" spans="1:65" s="2" customFormat="1" ht="11.25">
      <c r="A156" s="36"/>
      <c r="B156" s="37"/>
      <c r="C156" s="38"/>
      <c r="D156" s="205" t="s">
        <v>231</v>
      </c>
      <c r="E156" s="38"/>
      <c r="F156" s="206" t="s">
        <v>541</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231</v>
      </c>
      <c r="AU156" s="18" t="s">
        <v>19</v>
      </c>
    </row>
    <row r="157" spans="1:65" s="2" customFormat="1" ht="175.5">
      <c r="A157" s="36"/>
      <c r="B157" s="37"/>
      <c r="C157" s="38"/>
      <c r="D157" s="210" t="s">
        <v>311</v>
      </c>
      <c r="E157" s="38"/>
      <c r="F157" s="211" t="s">
        <v>542</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311</v>
      </c>
      <c r="AU157" s="18" t="s">
        <v>19</v>
      </c>
    </row>
    <row r="158" spans="1:65" s="2" customFormat="1" ht="48.75">
      <c r="A158" s="36"/>
      <c r="B158" s="37"/>
      <c r="C158" s="38"/>
      <c r="D158" s="210" t="s">
        <v>233</v>
      </c>
      <c r="E158" s="38"/>
      <c r="F158" s="211" t="s">
        <v>543</v>
      </c>
      <c r="G158" s="38"/>
      <c r="H158" s="38"/>
      <c r="I158" s="207"/>
      <c r="J158" s="38"/>
      <c r="K158" s="38"/>
      <c r="L158" s="41"/>
      <c r="M158" s="208"/>
      <c r="N158" s="209"/>
      <c r="O158" s="73"/>
      <c r="P158" s="73"/>
      <c r="Q158" s="73"/>
      <c r="R158" s="73"/>
      <c r="S158" s="73"/>
      <c r="T158" s="74"/>
      <c r="U158" s="36"/>
      <c r="V158" s="36"/>
      <c r="W158" s="36"/>
      <c r="X158" s="36"/>
      <c r="Y158" s="36"/>
      <c r="Z158" s="36"/>
      <c r="AA158" s="36"/>
      <c r="AB158" s="36"/>
      <c r="AC158" s="36"/>
      <c r="AD158" s="36"/>
      <c r="AE158" s="36"/>
      <c r="AT158" s="18" t="s">
        <v>233</v>
      </c>
      <c r="AU158" s="18" t="s">
        <v>19</v>
      </c>
    </row>
    <row r="159" spans="1:65" s="13" customFormat="1" ht="11.25">
      <c r="B159" s="212"/>
      <c r="C159" s="213"/>
      <c r="D159" s="210" t="s">
        <v>235</v>
      </c>
      <c r="E159" s="214" t="s">
        <v>1</v>
      </c>
      <c r="F159" s="215" t="s">
        <v>544</v>
      </c>
      <c r="G159" s="213"/>
      <c r="H159" s="216">
        <v>7348</v>
      </c>
      <c r="I159" s="217"/>
      <c r="J159" s="213"/>
      <c r="K159" s="213"/>
      <c r="L159" s="218"/>
      <c r="M159" s="219"/>
      <c r="N159" s="220"/>
      <c r="O159" s="220"/>
      <c r="P159" s="220"/>
      <c r="Q159" s="220"/>
      <c r="R159" s="220"/>
      <c r="S159" s="220"/>
      <c r="T159" s="221"/>
      <c r="AT159" s="222" t="s">
        <v>235</v>
      </c>
      <c r="AU159" s="222" t="s">
        <v>19</v>
      </c>
      <c r="AV159" s="13" t="s">
        <v>19</v>
      </c>
      <c r="AW159" s="13" t="s">
        <v>36</v>
      </c>
      <c r="AX159" s="13" t="s">
        <v>87</v>
      </c>
      <c r="AY159" s="222" t="s">
        <v>220</v>
      </c>
    </row>
    <row r="160" spans="1:65" s="2" customFormat="1" ht="37.9" customHeight="1">
      <c r="A160" s="36"/>
      <c r="B160" s="37"/>
      <c r="C160" s="192" t="s">
        <v>261</v>
      </c>
      <c r="D160" s="192" t="s">
        <v>224</v>
      </c>
      <c r="E160" s="193" t="s">
        <v>545</v>
      </c>
      <c r="F160" s="194" t="s">
        <v>546</v>
      </c>
      <c r="G160" s="195" t="s">
        <v>514</v>
      </c>
      <c r="H160" s="196">
        <v>2816</v>
      </c>
      <c r="I160" s="197"/>
      <c r="J160" s="198">
        <f>ROUND(I160*H160,2)</f>
        <v>0</v>
      </c>
      <c r="K160" s="194" t="s">
        <v>228</v>
      </c>
      <c r="L160" s="41"/>
      <c r="M160" s="199" t="s">
        <v>1</v>
      </c>
      <c r="N160" s="200" t="s">
        <v>45</v>
      </c>
      <c r="O160" s="73"/>
      <c r="P160" s="201">
        <f>O160*H160</f>
        <v>0</v>
      </c>
      <c r="Q160" s="201">
        <v>0</v>
      </c>
      <c r="R160" s="201">
        <f>Q160*H160</f>
        <v>0</v>
      </c>
      <c r="S160" s="201">
        <v>0</v>
      </c>
      <c r="T160" s="202">
        <f>S160*H160</f>
        <v>0</v>
      </c>
      <c r="U160" s="36"/>
      <c r="V160" s="36"/>
      <c r="W160" s="36"/>
      <c r="X160" s="36"/>
      <c r="Y160" s="36"/>
      <c r="Z160" s="36"/>
      <c r="AA160" s="36"/>
      <c r="AB160" s="36"/>
      <c r="AC160" s="36"/>
      <c r="AD160" s="36"/>
      <c r="AE160" s="36"/>
      <c r="AR160" s="203" t="s">
        <v>223</v>
      </c>
      <c r="AT160" s="203" t="s">
        <v>224</v>
      </c>
      <c r="AU160" s="203" t="s">
        <v>19</v>
      </c>
      <c r="AY160" s="18" t="s">
        <v>220</v>
      </c>
      <c r="BE160" s="204">
        <f>IF(N160="základní",J160,0)</f>
        <v>0</v>
      </c>
      <c r="BF160" s="204">
        <f>IF(N160="snížená",J160,0)</f>
        <v>0</v>
      </c>
      <c r="BG160" s="204">
        <f>IF(N160="zákl. přenesená",J160,0)</f>
        <v>0</v>
      </c>
      <c r="BH160" s="204">
        <f>IF(N160="sníž. přenesená",J160,0)</f>
        <v>0</v>
      </c>
      <c r="BI160" s="204">
        <f>IF(N160="nulová",J160,0)</f>
        <v>0</v>
      </c>
      <c r="BJ160" s="18" t="s">
        <v>87</v>
      </c>
      <c r="BK160" s="204">
        <f>ROUND(I160*H160,2)</f>
        <v>0</v>
      </c>
      <c r="BL160" s="18" t="s">
        <v>223</v>
      </c>
      <c r="BM160" s="203" t="s">
        <v>547</v>
      </c>
    </row>
    <row r="161" spans="1:65" s="2" customFormat="1" ht="11.25">
      <c r="A161" s="36"/>
      <c r="B161" s="37"/>
      <c r="C161" s="38"/>
      <c r="D161" s="205" t="s">
        <v>231</v>
      </c>
      <c r="E161" s="38"/>
      <c r="F161" s="206" t="s">
        <v>548</v>
      </c>
      <c r="G161" s="38"/>
      <c r="H161" s="38"/>
      <c r="I161" s="207"/>
      <c r="J161" s="38"/>
      <c r="K161" s="38"/>
      <c r="L161" s="41"/>
      <c r="M161" s="208"/>
      <c r="N161" s="209"/>
      <c r="O161" s="73"/>
      <c r="P161" s="73"/>
      <c r="Q161" s="73"/>
      <c r="R161" s="73"/>
      <c r="S161" s="73"/>
      <c r="T161" s="74"/>
      <c r="U161" s="36"/>
      <c r="V161" s="36"/>
      <c r="W161" s="36"/>
      <c r="X161" s="36"/>
      <c r="Y161" s="36"/>
      <c r="Z161" s="36"/>
      <c r="AA161" s="36"/>
      <c r="AB161" s="36"/>
      <c r="AC161" s="36"/>
      <c r="AD161" s="36"/>
      <c r="AE161" s="36"/>
      <c r="AT161" s="18" t="s">
        <v>231</v>
      </c>
      <c r="AU161" s="18" t="s">
        <v>19</v>
      </c>
    </row>
    <row r="162" spans="1:65" s="2" customFormat="1" ht="175.5">
      <c r="A162" s="36"/>
      <c r="B162" s="37"/>
      <c r="C162" s="38"/>
      <c r="D162" s="210" t="s">
        <v>311</v>
      </c>
      <c r="E162" s="38"/>
      <c r="F162" s="211" t="s">
        <v>542</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311</v>
      </c>
      <c r="AU162" s="18" t="s">
        <v>19</v>
      </c>
    </row>
    <row r="163" spans="1:65" s="2" customFormat="1" ht="48.75">
      <c r="A163" s="36"/>
      <c r="B163" s="37"/>
      <c r="C163" s="38"/>
      <c r="D163" s="210" t="s">
        <v>233</v>
      </c>
      <c r="E163" s="38"/>
      <c r="F163" s="211" t="s">
        <v>549</v>
      </c>
      <c r="G163" s="38"/>
      <c r="H163" s="38"/>
      <c r="I163" s="207"/>
      <c r="J163" s="38"/>
      <c r="K163" s="38"/>
      <c r="L163" s="41"/>
      <c r="M163" s="208"/>
      <c r="N163" s="209"/>
      <c r="O163" s="73"/>
      <c r="P163" s="73"/>
      <c r="Q163" s="73"/>
      <c r="R163" s="73"/>
      <c r="S163" s="73"/>
      <c r="T163" s="74"/>
      <c r="U163" s="36"/>
      <c r="V163" s="36"/>
      <c r="W163" s="36"/>
      <c r="X163" s="36"/>
      <c r="Y163" s="36"/>
      <c r="Z163" s="36"/>
      <c r="AA163" s="36"/>
      <c r="AB163" s="36"/>
      <c r="AC163" s="36"/>
      <c r="AD163" s="36"/>
      <c r="AE163" s="36"/>
      <c r="AT163" s="18" t="s">
        <v>233</v>
      </c>
      <c r="AU163" s="18" t="s">
        <v>19</v>
      </c>
    </row>
    <row r="164" spans="1:65" s="13" customFormat="1" ht="11.25">
      <c r="B164" s="212"/>
      <c r="C164" s="213"/>
      <c r="D164" s="210" t="s">
        <v>235</v>
      </c>
      <c r="E164" s="214" t="s">
        <v>1</v>
      </c>
      <c r="F164" s="215" t="s">
        <v>550</v>
      </c>
      <c r="G164" s="213"/>
      <c r="H164" s="216">
        <v>2816</v>
      </c>
      <c r="I164" s="217"/>
      <c r="J164" s="213"/>
      <c r="K164" s="213"/>
      <c r="L164" s="218"/>
      <c r="M164" s="219"/>
      <c r="N164" s="220"/>
      <c r="O164" s="220"/>
      <c r="P164" s="220"/>
      <c r="Q164" s="220"/>
      <c r="R164" s="220"/>
      <c r="S164" s="220"/>
      <c r="T164" s="221"/>
      <c r="AT164" s="222" t="s">
        <v>235</v>
      </c>
      <c r="AU164" s="222" t="s">
        <v>19</v>
      </c>
      <c r="AV164" s="13" t="s">
        <v>19</v>
      </c>
      <c r="AW164" s="13" t="s">
        <v>36</v>
      </c>
      <c r="AX164" s="13" t="s">
        <v>87</v>
      </c>
      <c r="AY164" s="222" t="s">
        <v>220</v>
      </c>
    </row>
    <row r="165" spans="1:65" s="2" customFormat="1" ht="55.5" customHeight="1">
      <c r="A165" s="36"/>
      <c r="B165" s="37"/>
      <c r="C165" s="192" t="s">
        <v>266</v>
      </c>
      <c r="D165" s="192" t="s">
        <v>224</v>
      </c>
      <c r="E165" s="193" t="s">
        <v>551</v>
      </c>
      <c r="F165" s="194" t="s">
        <v>552</v>
      </c>
      <c r="G165" s="195" t="s">
        <v>514</v>
      </c>
      <c r="H165" s="196">
        <v>48070</v>
      </c>
      <c r="I165" s="197"/>
      <c r="J165" s="198">
        <f>ROUND(I165*H165,2)</f>
        <v>0</v>
      </c>
      <c r="K165" s="194" t="s">
        <v>228</v>
      </c>
      <c r="L165" s="41"/>
      <c r="M165" s="199" t="s">
        <v>1</v>
      </c>
      <c r="N165" s="200" t="s">
        <v>45</v>
      </c>
      <c r="O165" s="73"/>
      <c r="P165" s="201">
        <f>O165*H165</f>
        <v>0</v>
      </c>
      <c r="Q165" s="201">
        <v>0</v>
      </c>
      <c r="R165" s="201">
        <f>Q165*H165</f>
        <v>0</v>
      </c>
      <c r="S165" s="201">
        <v>0</v>
      </c>
      <c r="T165" s="202">
        <f>S165*H165</f>
        <v>0</v>
      </c>
      <c r="U165" s="36"/>
      <c r="V165" s="36"/>
      <c r="W165" s="36"/>
      <c r="X165" s="36"/>
      <c r="Y165" s="36"/>
      <c r="Z165" s="36"/>
      <c r="AA165" s="36"/>
      <c r="AB165" s="36"/>
      <c r="AC165" s="36"/>
      <c r="AD165" s="36"/>
      <c r="AE165" s="36"/>
      <c r="AR165" s="203" t="s">
        <v>223</v>
      </c>
      <c r="AT165" s="203" t="s">
        <v>224</v>
      </c>
      <c r="AU165" s="203" t="s">
        <v>19</v>
      </c>
      <c r="AY165" s="18" t="s">
        <v>220</v>
      </c>
      <c r="BE165" s="204">
        <f>IF(N165="základní",J165,0)</f>
        <v>0</v>
      </c>
      <c r="BF165" s="204">
        <f>IF(N165="snížená",J165,0)</f>
        <v>0</v>
      </c>
      <c r="BG165" s="204">
        <f>IF(N165="zákl. přenesená",J165,0)</f>
        <v>0</v>
      </c>
      <c r="BH165" s="204">
        <f>IF(N165="sníž. přenesená",J165,0)</f>
        <v>0</v>
      </c>
      <c r="BI165" s="204">
        <f>IF(N165="nulová",J165,0)</f>
        <v>0</v>
      </c>
      <c r="BJ165" s="18" t="s">
        <v>87</v>
      </c>
      <c r="BK165" s="204">
        <f>ROUND(I165*H165,2)</f>
        <v>0</v>
      </c>
      <c r="BL165" s="18" t="s">
        <v>223</v>
      </c>
      <c r="BM165" s="203" t="s">
        <v>553</v>
      </c>
    </row>
    <row r="166" spans="1:65" s="2" customFormat="1" ht="11.25">
      <c r="A166" s="36"/>
      <c r="B166" s="37"/>
      <c r="C166" s="38"/>
      <c r="D166" s="205" t="s">
        <v>231</v>
      </c>
      <c r="E166" s="38"/>
      <c r="F166" s="206" t="s">
        <v>554</v>
      </c>
      <c r="G166" s="38"/>
      <c r="H166" s="38"/>
      <c r="I166" s="207"/>
      <c r="J166" s="38"/>
      <c r="K166" s="38"/>
      <c r="L166" s="41"/>
      <c r="M166" s="208"/>
      <c r="N166" s="209"/>
      <c r="O166" s="73"/>
      <c r="P166" s="73"/>
      <c r="Q166" s="73"/>
      <c r="R166" s="73"/>
      <c r="S166" s="73"/>
      <c r="T166" s="74"/>
      <c r="U166" s="36"/>
      <c r="V166" s="36"/>
      <c r="W166" s="36"/>
      <c r="X166" s="36"/>
      <c r="Y166" s="36"/>
      <c r="Z166" s="36"/>
      <c r="AA166" s="36"/>
      <c r="AB166" s="36"/>
      <c r="AC166" s="36"/>
      <c r="AD166" s="36"/>
      <c r="AE166" s="36"/>
      <c r="AT166" s="18" t="s">
        <v>231</v>
      </c>
      <c r="AU166" s="18" t="s">
        <v>19</v>
      </c>
    </row>
    <row r="167" spans="1:65" s="2" customFormat="1" ht="68.25">
      <c r="A167" s="36"/>
      <c r="B167" s="37"/>
      <c r="C167" s="38"/>
      <c r="D167" s="210" t="s">
        <v>311</v>
      </c>
      <c r="E167" s="38"/>
      <c r="F167" s="211" t="s">
        <v>555</v>
      </c>
      <c r="G167" s="38"/>
      <c r="H167" s="38"/>
      <c r="I167" s="207"/>
      <c r="J167" s="38"/>
      <c r="K167" s="38"/>
      <c r="L167" s="41"/>
      <c r="M167" s="208"/>
      <c r="N167" s="209"/>
      <c r="O167" s="73"/>
      <c r="P167" s="73"/>
      <c r="Q167" s="73"/>
      <c r="R167" s="73"/>
      <c r="S167" s="73"/>
      <c r="T167" s="74"/>
      <c r="U167" s="36"/>
      <c r="V167" s="36"/>
      <c r="W167" s="36"/>
      <c r="X167" s="36"/>
      <c r="Y167" s="36"/>
      <c r="Z167" s="36"/>
      <c r="AA167" s="36"/>
      <c r="AB167" s="36"/>
      <c r="AC167" s="36"/>
      <c r="AD167" s="36"/>
      <c r="AE167" s="36"/>
      <c r="AT167" s="18" t="s">
        <v>311</v>
      </c>
      <c r="AU167" s="18" t="s">
        <v>19</v>
      </c>
    </row>
    <row r="168" spans="1:65" s="2" customFormat="1" ht="29.25">
      <c r="A168" s="36"/>
      <c r="B168" s="37"/>
      <c r="C168" s="38"/>
      <c r="D168" s="210" t="s">
        <v>233</v>
      </c>
      <c r="E168" s="38"/>
      <c r="F168" s="211" t="s">
        <v>556</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233</v>
      </c>
      <c r="AU168" s="18" t="s">
        <v>19</v>
      </c>
    </row>
    <row r="169" spans="1:65" s="13" customFormat="1" ht="11.25">
      <c r="B169" s="212"/>
      <c r="C169" s="213"/>
      <c r="D169" s="210" t="s">
        <v>235</v>
      </c>
      <c r="E169" s="214" t="s">
        <v>1</v>
      </c>
      <c r="F169" s="215" t="s">
        <v>557</v>
      </c>
      <c r="G169" s="213"/>
      <c r="H169" s="216">
        <v>57870</v>
      </c>
      <c r="I169" s="217"/>
      <c r="J169" s="213"/>
      <c r="K169" s="213"/>
      <c r="L169" s="218"/>
      <c r="M169" s="219"/>
      <c r="N169" s="220"/>
      <c r="O169" s="220"/>
      <c r="P169" s="220"/>
      <c r="Q169" s="220"/>
      <c r="R169" s="220"/>
      <c r="S169" s="220"/>
      <c r="T169" s="221"/>
      <c r="AT169" s="222" t="s">
        <v>235</v>
      </c>
      <c r="AU169" s="222" t="s">
        <v>19</v>
      </c>
      <c r="AV169" s="13" t="s">
        <v>19</v>
      </c>
      <c r="AW169" s="13" t="s">
        <v>36</v>
      </c>
      <c r="AX169" s="13" t="s">
        <v>80</v>
      </c>
      <c r="AY169" s="222" t="s">
        <v>220</v>
      </c>
    </row>
    <row r="170" spans="1:65" s="13" customFormat="1" ht="11.25">
      <c r="B170" s="212"/>
      <c r="C170" s="213"/>
      <c r="D170" s="210" t="s">
        <v>235</v>
      </c>
      <c r="E170" s="214" t="s">
        <v>1</v>
      </c>
      <c r="F170" s="215" t="s">
        <v>558</v>
      </c>
      <c r="G170" s="213"/>
      <c r="H170" s="216">
        <v>-9800</v>
      </c>
      <c r="I170" s="217"/>
      <c r="J170" s="213"/>
      <c r="K170" s="213"/>
      <c r="L170" s="218"/>
      <c r="M170" s="219"/>
      <c r="N170" s="220"/>
      <c r="O170" s="220"/>
      <c r="P170" s="220"/>
      <c r="Q170" s="220"/>
      <c r="R170" s="220"/>
      <c r="S170" s="220"/>
      <c r="T170" s="221"/>
      <c r="AT170" s="222" t="s">
        <v>235</v>
      </c>
      <c r="AU170" s="222" t="s">
        <v>19</v>
      </c>
      <c r="AV170" s="13" t="s">
        <v>19</v>
      </c>
      <c r="AW170" s="13" t="s">
        <v>36</v>
      </c>
      <c r="AX170" s="13" t="s">
        <v>80</v>
      </c>
      <c r="AY170" s="222" t="s">
        <v>220</v>
      </c>
    </row>
    <row r="171" spans="1:65" s="15" customFormat="1" ht="11.25">
      <c r="B171" s="233"/>
      <c r="C171" s="234"/>
      <c r="D171" s="210" t="s">
        <v>235</v>
      </c>
      <c r="E171" s="235" t="s">
        <v>1</v>
      </c>
      <c r="F171" s="236" t="s">
        <v>355</v>
      </c>
      <c r="G171" s="234"/>
      <c r="H171" s="237">
        <v>48070</v>
      </c>
      <c r="I171" s="238"/>
      <c r="J171" s="234"/>
      <c r="K171" s="234"/>
      <c r="L171" s="239"/>
      <c r="M171" s="240"/>
      <c r="N171" s="241"/>
      <c r="O171" s="241"/>
      <c r="P171" s="241"/>
      <c r="Q171" s="241"/>
      <c r="R171" s="241"/>
      <c r="S171" s="241"/>
      <c r="T171" s="242"/>
      <c r="AT171" s="243" t="s">
        <v>235</v>
      </c>
      <c r="AU171" s="243" t="s">
        <v>19</v>
      </c>
      <c r="AV171" s="15" t="s">
        <v>223</v>
      </c>
      <c r="AW171" s="15" t="s">
        <v>36</v>
      </c>
      <c r="AX171" s="15" t="s">
        <v>87</v>
      </c>
      <c r="AY171" s="243" t="s">
        <v>220</v>
      </c>
    </row>
    <row r="172" spans="1:65" s="2" customFormat="1" ht="16.5" customHeight="1">
      <c r="A172" s="36"/>
      <c r="B172" s="37"/>
      <c r="C172" s="192" t="s">
        <v>271</v>
      </c>
      <c r="D172" s="192" t="s">
        <v>224</v>
      </c>
      <c r="E172" s="193" t="s">
        <v>559</v>
      </c>
      <c r="F172" s="194" t="s">
        <v>560</v>
      </c>
      <c r="G172" s="195" t="s">
        <v>514</v>
      </c>
      <c r="H172" s="196">
        <v>21435</v>
      </c>
      <c r="I172" s="197"/>
      <c r="J172" s="198">
        <f>ROUND(I172*H172,2)</f>
        <v>0</v>
      </c>
      <c r="K172" s="194" t="s">
        <v>228</v>
      </c>
      <c r="L172" s="41"/>
      <c r="M172" s="199" t="s">
        <v>1</v>
      </c>
      <c r="N172" s="200" t="s">
        <v>45</v>
      </c>
      <c r="O172" s="73"/>
      <c r="P172" s="201">
        <f>O172*H172</f>
        <v>0</v>
      </c>
      <c r="Q172" s="201">
        <v>0</v>
      </c>
      <c r="R172" s="201">
        <f>Q172*H172</f>
        <v>0</v>
      </c>
      <c r="S172" s="201">
        <v>0</v>
      </c>
      <c r="T172" s="202">
        <f>S172*H172</f>
        <v>0</v>
      </c>
      <c r="U172" s="36"/>
      <c r="V172" s="36"/>
      <c r="W172" s="36"/>
      <c r="X172" s="36"/>
      <c r="Y172" s="36"/>
      <c r="Z172" s="36"/>
      <c r="AA172" s="36"/>
      <c r="AB172" s="36"/>
      <c r="AC172" s="36"/>
      <c r="AD172" s="36"/>
      <c r="AE172" s="36"/>
      <c r="AR172" s="203" t="s">
        <v>223</v>
      </c>
      <c r="AT172" s="203" t="s">
        <v>224</v>
      </c>
      <c r="AU172" s="203" t="s">
        <v>19</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223</v>
      </c>
      <c r="BM172" s="203" t="s">
        <v>561</v>
      </c>
    </row>
    <row r="173" spans="1:65" s="2" customFormat="1" ht="11.25">
      <c r="A173" s="36"/>
      <c r="B173" s="37"/>
      <c r="C173" s="38"/>
      <c r="D173" s="205" t="s">
        <v>231</v>
      </c>
      <c r="E173" s="38"/>
      <c r="F173" s="206" t="s">
        <v>562</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231</v>
      </c>
      <c r="AU173" s="18" t="s">
        <v>19</v>
      </c>
    </row>
    <row r="174" spans="1:65" s="2" customFormat="1" ht="117">
      <c r="A174" s="36"/>
      <c r="B174" s="37"/>
      <c r="C174" s="38"/>
      <c r="D174" s="210" t="s">
        <v>311</v>
      </c>
      <c r="E174" s="38"/>
      <c r="F174" s="211" t="s">
        <v>563</v>
      </c>
      <c r="G174" s="38"/>
      <c r="H174" s="38"/>
      <c r="I174" s="207"/>
      <c r="J174" s="38"/>
      <c r="K174" s="38"/>
      <c r="L174" s="41"/>
      <c r="M174" s="208"/>
      <c r="N174" s="209"/>
      <c r="O174" s="73"/>
      <c r="P174" s="73"/>
      <c r="Q174" s="73"/>
      <c r="R174" s="73"/>
      <c r="S174" s="73"/>
      <c r="T174" s="74"/>
      <c r="U174" s="36"/>
      <c r="V174" s="36"/>
      <c r="W174" s="36"/>
      <c r="X174" s="36"/>
      <c r="Y174" s="36"/>
      <c r="Z174" s="36"/>
      <c r="AA174" s="36"/>
      <c r="AB174" s="36"/>
      <c r="AC174" s="36"/>
      <c r="AD174" s="36"/>
      <c r="AE174" s="36"/>
      <c r="AT174" s="18" t="s">
        <v>311</v>
      </c>
      <c r="AU174" s="18" t="s">
        <v>19</v>
      </c>
    </row>
    <row r="175" spans="1:65" s="2" customFormat="1" ht="39">
      <c r="A175" s="36"/>
      <c r="B175" s="37"/>
      <c r="C175" s="38"/>
      <c r="D175" s="210" t="s">
        <v>233</v>
      </c>
      <c r="E175" s="38"/>
      <c r="F175" s="211" t="s">
        <v>564</v>
      </c>
      <c r="G175" s="38"/>
      <c r="H175" s="38"/>
      <c r="I175" s="207"/>
      <c r="J175" s="38"/>
      <c r="K175" s="38"/>
      <c r="L175" s="41"/>
      <c r="M175" s="208"/>
      <c r="N175" s="209"/>
      <c r="O175" s="73"/>
      <c r="P175" s="73"/>
      <c r="Q175" s="73"/>
      <c r="R175" s="73"/>
      <c r="S175" s="73"/>
      <c r="T175" s="74"/>
      <c r="U175" s="36"/>
      <c r="V175" s="36"/>
      <c r="W175" s="36"/>
      <c r="X175" s="36"/>
      <c r="Y175" s="36"/>
      <c r="Z175" s="36"/>
      <c r="AA175" s="36"/>
      <c r="AB175" s="36"/>
      <c r="AC175" s="36"/>
      <c r="AD175" s="36"/>
      <c r="AE175" s="36"/>
      <c r="AT175" s="18" t="s">
        <v>233</v>
      </c>
      <c r="AU175" s="18" t="s">
        <v>19</v>
      </c>
    </row>
    <row r="176" spans="1:65" s="13" customFormat="1" ht="11.25">
      <c r="B176" s="212"/>
      <c r="C176" s="213"/>
      <c r="D176" s="210" t="s">
        <v>235</v>
      </c>
      <c r="E176" s="214" t="s">
        <v>1</v>
      </c>
      <c r="F176" s="215" t="s">
        <v>565</v>
      </c>
      <c r="G176" s="213"/>
      <c r="H176" s="216">
        <v>28935</v>
      </c>
      <c r="I176" s="217"/>
      <c r="J176" s="213"/>
      <c r="K176" s="213"/>
      <c r="L176" s="218"/>
      <c r="M176" s="219"/>
      <c r="N176" s="220"/>
      <c r="O176" s="220"/>
      <c r="P176" s="220"/>
      <c r="Q176" s="220"/>
      <c r="R176" s="220"/>
      <c r="S176" s="220"/>
      <c r="T176" s="221"/>
      <c r="AT176" s="222" t="s">
        <v>235</v>
      </c>
      <c r="AU176" s="222" t="s">
        <v>19</v>
      </c>
      <c r="AV176" s="13" t="s">
        <v>19</v>
      </c>
      <c r="AW176" s="13" t="s">
        <v>36</v>
      </c>
      <c r="AX176" s="13" t="s">
        <v>80</v>
      </c>
      <c r="AY176" s="222" t="s">
        <v>220</v>
      </c>
    </row>
    <row r="177" spans="1:65" s="13" customFormat="1" ht="11.25">
      <c r="B177" s="212"/>
      <c r="C177" s="213"/>
      <c r="D177" s="210" t="s">
        <v>235</v>
      </c>
      <c r="E177" s="214" t="s">
        <v>1</v>
      </c>
      <c r="F177" s="215" t="s">
        <v>566</v>
      </c>
      <c r="G177" s="213"/>
      <c r="H177" s="216">
        <v>-7500</v>
      </c>
      <c r="I177" s="217"/>
      <c r="J177" s="213"/>
      <c r="K177" s="213"/>
      <c r="L177" s="218"/>
      <c r="M177" s="219"/>
      <c r="N177" s="220"/>
      <c r="O177" s="220"/>
      <c r="P177" s="220"/>
      <c r="Q177" s="220"/>
      <c r="R177" s="220"/>
      <c r="S177" s="220"/>
      <c r="T177" s="221"/>
      <c r="AT177" s="222" t="s">
        <v>235</v>
      </c>
      <c r="AU177" s="222" t="s">
        <v>19</v>
      </c>
      <c r="AV177" s="13" t="s">
        <v>19</v>
      </c>
      <c r="AW177" s="13" t="s">
        <v>36</v>
      </c>
      <c r="AX177" s="13" t="s">
        <v>80</v>
      </c>
      <c r="AY177" s="222" t="s">
        <v>220</v>
      </c>
    </row>
    <row r="178" spans="1:65" s="15" customFormat="1" ht="11.25">
      <c r="B178" s="233"/>
      <c r="C178" s="234"/>
      <c r="D178" s="210" t="s">
        <v>235</v>
      </c>
      <c r="E178" s="235" t="s">
        <v>1</v>
      </c>
      <c r="F178" s="236" t="s">
        <v>355</v>
      </c>
      <c r="G178" s="234"/>
      <c r="H178" s="237">
        <v>21435</v>
      </c>
      <c r="I178" s="238"/>
      <c r="J178" s="234"/>
      <c r="K178" s="234"/>
      <c r="L178" s="239"/>
      <c r="M178" s="240"/>
      <c r="N178" s="241"/>
      <c r="O178" s="241"/>
      <c r="P178" s="241"/>
      <c r="Q178" s="241"/>
      <c r="R178" s="241"/>
      <c r="S178" s="241"/>
      <c r="T178" s="242"/>
      <c r="AT178" s="243" t="s">
        <v>235</v>
      </c>
      <c r="AU178" s="243" t="s">
        <v>19</v>
      </c>
      <c r="AV178" s="15" t="s">
        <v>223</v>
      </c>
      <c r="AW178" s="15" t="s">
        <v>36</v>
      </c>
      <c r="AX178" s="15" t="s">
        <v>87</v>
      </c>
      <c r="AY178" s="243" t="s">
        <v>220</v>
      </c>
    </row>
    <row r="179" spans="1:65" s="2" customFormat="1" ht="37.9" customHeight="1">
      <c r="A179" s="36"/>
      <c r="B179" s="37"/>
      <c r="C179" s="192" t="s">
        <v>276</v>
      </c>
      <c r="D179" s="192" t="s">
        <v>224</v>
      </c>
      <c r="E179" s="193" t="s">
        <v>567</v>
      </c>
      <c r="F179" s="194" t="s">
        <v>568</v>
      </c>
      <c r="G179" s="195" t="s">
        <v>514</v>
      </c>
      <c r="H179" s="196">
        <v>28935</v>
      </c>
      <c r="I179" s="197"/>
      <c r="J179" s="198">
        <f>ROUND(I179*H179,2)</f>
        <v>0</v>
      </c>
      <c r="K179" s="194" t="s">
        <v>228</v>
      </c>
      <c r="L179" s="41"/>
      <c r="M179" s="199" t="s">
        <v>1</v>
      </c>
      <c r="N179" s="200" t="s">
        <v>45</v>
      </c>
      <c r="O179" s="73"/>
      <c r="P179" s="201">
        <f>O179*H179</f>
        <v>0</v>
      </c>
      <c r="Q179" s="201">
        <v>0</v>
      </c>
      <c r="R179" s="201">
        <f>Q179*H179</f>
        <v>0</v>
      </c>
      <c r="S179" s="201">
        <v>0</v>
      </c>
      <c r="T179" s="202">
        <f>S179*H179</f>
        <v>0</v>
      </c>
      <c r="U179" s="36"/>
      <c r="V179" s="36"/>
      <c r="W179" s="36"/>
      <c r="X179" s="36"/>
      <c r="Y179" s="36"/>
      <c r="Z179" s="36"/>
      <c r="AA179" s="36"/>
      <c r="AB179" s="36"/>
      <c r="AC179" s="36"/>
      <c r="AD179" s="36"/>
      <c r="AE179" s="36"/>
      <c r="AR179" s="203" t="s">
        <v>223</v>
      </c>
      <c r="AT179" s="203" t="s">
        <v>224</v>
      </c>
      <c r="AU179" s="203" t="s">
        <v>19</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223</v>
      </c>
      <c r="BM179" s="203" t="s">
        <v>569</v>
      </c>
    </row>
    <row r="180" spans="1:65" s="2" customFormat="1" ht="11.25">
      <c r="A180" s="36"/>
      <c r="B180" s="37"/>
      <c r="C180" s="38"/>
      <c r="D180" s="205" t="s">
        <v>231</v>
      </c>
      <c r="E180" s="38"/>
      <c r="F180" s="206" t="s">
        <v>570</v>
      </c>
      <c r="G180" s="38"/>
      <c r="H180" s="38"/>
      <c r="I180" s="207"/>
      <c r="J180" s="38"/>
      <c r="K180" s="38"/>
      <c r="L180" s="41"/>
      <c r="M180" s="208"/>
      <c r="N180" s="209"/>
      <c r="O180" s="73"/>
      <c r="P180" s="73"/>
      <c r="Q180" s="73"/>
      <c r="R180" s="73"/>
      <c r="S180" s="73"/>
      <c r="T180" s="74"/>
      <c r="U180" s="36"/>
      <c r="V180" s="36"/>
      <c r="W180" s="36"/>
      <c r="X180" s="36"/>
      <c r="Y180" s="36"/>
      <c r="Z180" s="36"/>
      <c r="AA180" s="36"/>
      <c r="AB180" s="36"/>
      <c r="AC180" s="36"/>
      <c r="AD180" s="36"/>
      <c r="AE180" s="36"/>
      <c r="AT180" s="18" t="s">
        <v>231</v>
      </c>
      <c r="AU180" s="18" t="s">
        <v>19</v>
      </c>
    </row>
    <row r="181" spans="1:65" s="2" customFormat="1" ht="117">
      <c r="A181" s="36"/>
      <c r="B181" s="37"/>
      <c r="C181" s="38"/>
      <c r="D181" s="210" t="s">
        <v>311</v>
      </c>
      <c r="E181" s="38"/>
      <c r="F181" s="211" t="s">
        <v>571</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311</v>
      </c>
      <c r="AU181" s="18" t="s">
        <v>19</v>
      </c>
    </row>
    <row r="182" spans="1:65" s="2" customFormat="1" ht="29.25">
      <c r="A182" s="36"/>
      <c r="B182" s="37"/>
      <c r="C182" s="38"/>
      <c r="D182" s="210" t="s">
        <v>233</v>
      </c>
      <c r="E182" s="38"/>
      <c r="F182" s="211" t="s">
        <v>572</v>
      </c>
      <c r="G182" s="38"/>
      <c r="H182" s="38"/>
      <c r="I182" s="207"/>
      <c r="J182" s="38"/>
      <c r="K182" s="38"/>
      <c r="L182" s="41"/>
      <c r="M182" s="208"/>
      <c r="N182" s="209"/>
      <c r="O182" s="73"/>
      <c r="P182" s="73"/>
      <c r="Q182" s="73"/>
      <c r="R182" s="73"/>
      <c r="S182" s="73"/>
      <c r="T182" s="74"/>
      <c r="U182" s="36"/>
      <c r="V182" s="36"/>
      <c r="W182" s="36"/>
      <c r="X182" s="36"/>
      <c r="Y182" s="36"/>
      <c r="Z182" s="36"/>
      <c r="AA182" s="36"/>
      <c r="AB182" s="36"/>
      <c r="AC182" s="36"/>
      <c r="AD182" s="36"/>
      <c r="AE182" s="36"/>
      <c r="AT182" s="18" t="s">
        <v>233</v>
      </c>
      <c r="AU182" s="18" t="s">
        <v>19</v>
      </c>
    </row>
    <row r="183" spans="1:65" s="13" customFormat="1" ht="11.25">
      <c r="B183" s="212"/>
      <c r="C183" s="213"/>
      <c r="D183" s="210" t="s">
        <v>235</v>
      </c>
      <c r="E183" s="214" t="s">
        <v>1</v>
      </c>
      <c r="F183" s="215" t="s">
        <v>573</v>
      </c>
      <c r="G183" s="213"/>
      <c r="H183" s="216">
        <v>28935</v>
      </c>
      <c r="I183" s="217"/>
      <c r="J183" s="213"/>
      <c r="K183" s="213"/>
      <c r="L183" s="218"/>
      <c r="M183" s="219"/>
      <c r="N183" s="220"/>
      <c r="O183" s="220"/>
      <c r="P183" s="220"/>
      <c r="Q183" s="220"/>
      <c r="R183" s="220"/>
      <c r="S183" s="220"/>
      <c r="T183" s="221"/>
      <c r="AT183" s="222" t="s">
        <v>235</v>
      </c>
      <c r="AU183" s="222" t="s">
        <v>19</v>
      </c>
      <c r="AV183" s="13" t="s">
        <v>19</v>
      </c>
      <c r="AW183" s="13" t="s">
        <v>36</v>
      </c>
      <c r="AX183" s="13" t="s">
        <v>80</v>
      </c>
      <c r="AY183" s="222" t="s">
        <v>220</v>
      </c>
    </row>
    <row r="184" spans="1:65" s="15" customFormat="1" ht="11.25">
      <c r="B184" s="233"/>
      <c r="C184" s="234"/>
      <c r="D184" s="210" t="s">
        <v>235</v>
      </c>
      <c r="E184" s="235" t="s">
        <v>1</v>
      </c>
      <c r="F184" s="236" t="s">
        <v>355</v>
      </c>
      <c r="G184" s="234"/>
      <c r="H184" s="237">
        <v>28935</v>
      </c>
      <c r="I184" s="238"/>
      <c r="J184" s="234"/>
      <c r="K184" s="234"/>
      <c r="L184" s="239"/>
      <c r="M184" s="240"/>
      <c r="N184" s="241"/>
      <c r="O184" s="241"/>
      <c r="P184" s="241"/>
      <c r="Q184" s="241"/>
      <c r="R184" s="241"/>
      <c r="S184" s="241"/>
      <c r="T184" s="242"/>
      <c r="AT184" s="243" t="s">
        <v>235</v>
      </c>
      <c r="AU184" s="243" t="s">
        <v>19</v>
      </c>
      <c r="AV184" s="15" t="s">
        <v>223</v>
      </c>
      <c r="AW184" s="15" t="s">
        <v>36</v>
      </c>
      <c r="AX184" s="15" t="s">
        <v>87</v>
      </c>
      <c r="AY184" s="243" t="s">
        <v>220</v>
      </c>
    </row>
    <row r="185" spans="1:65" s="2" customFormat="1" ht="24.2" customHeight="1">
      <c r="A185" s="36"/>
      <c r="B185" s="37"/>
      <c r="C185" s="192" t="s">
        <v>282</v>
      </c>
      <c r="D185" s="192" t="s">
        <v>224</v>
      </c>
      <c r="E185" s="193" t="s">
        <v>574</v>
      </c>
      <c r="F185" s="194" t="s">
        <v>575</v>
      </c>
      <c r="G185" s="195" t="s">
        <v>506</v>
      </c>
      <c r="H185" s="196">
        <v>18973</v>
      </c>
      <c r="I185" s="197"/>
      <c r="J185" s="198">
        <f>ROUND(I185*H185,2)</f>
        <v>0</v>
      </c>
      <c r="K185" s="194" t="s">
        <v>228</v>
      </c>
      <c r="L185" s="41"/>
      <c r="M185" s="199" t="s">
        <v>1</v>
      </c>
      <c r="N185" s="200" t="s">
        <v>45</v>
      </c>
      <c r="O185" s="73"/>
      <c r="P185" s="201">
        <f>O185*H185</f>
        <v>0</v>
      </c>
      <c r="Q185" s="201">
        <v>0</v>
      </c>
      <c r="R185" s="201">
        <f>Q185*H185</f>
        <v>0</v>
      </c>
      <c r="S185" s="201">
        <v>0</v>
      </c>
      <c r="T185" s="202">
        <f>S185*H185</f>
        <v>0</v>
      </c>
      <c r="U185" s="36"/>
      <c r="V185" s="36"/>
      <c r="W185" s="36"/>
      <c r="X185" s="36"/>
      <c r="Y185" s="36"/>
      <c r="Z185" s="36"/>
      <c r="AA185" s="36"/>
      <c r="AB185" s="36"/>
      <c r="AC185" s="36"/>
      <c r="AD185" s="36"/>
      <c r="AE185" s="36"/>
      <c r="AR185" s="203" t="s">
        <v>223</v>
      </c>
      <c r="AT185" s="203" t="s">
        <v>224</v>
      </c>
      <c r="AU185" s="203" t="s">
        <v>19</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223</v>
      </c>
      <c r="BM185" s="203" t="s">
        <v>576</v>
      </c>
    </row>
    <row r="186" spans="1:65" s="2" customFormat="1" ht="11.25">
      <c r="A186" s="36"/>
      <c r="B186" s="37"/>
      <c r="C186" s="38"/>
      <c r="D186" s="205" t="s">
        <v>231</v>
      </c>
      <c r="E186" s="38"/>
      <c r="F186" s="206" t="s">
        <v>577</v>
      </c>
      <c r="G186" s="38"/>
      <c r="H186" s="38"/>
      <c r="I186" s="207"/>
      <c r="J186" s="38"/>
      <c r="K186" s="38"/>
      <c r="L186" s="41"/>
      <c r="M186" s="208"/>
      <c r="N186" s="209"/>
      <c r="O186" s="73"/>
      <c r="P186" s="73"/>
      <c r="Q186" s="73"/>
      <c r="R186" s="73"/>
      <c r="S186" s="73"/>
      <c r="T186" s="74"/>
      <c r="U186" s="36"/>
      <c r="V186" s="36"/>
      <c r="W186" s="36"/>
      <c r="X186" s="36"/>
      <c r="Y186" s="36"/>
      <c r="Z186" s="36"/>
      <c r="AA186" s="36"/>
      <c r="AB186" s="36"/>
      <c r="AC186" s="36"/>
      <c r="AD186" s="36"/>
      <c r="AE186" s="36"/>
      <c r="AT186" s="18" t="s">
        <v>231</v>
      </c>
      <c r="AU186" s="18" t="s">
        <v>19</v>
      </c>
    </row>
    <row r="187" spans="1:65" s="2" customFormat="1" ht="117">
      <c r="A187" s="36"/>
      <c r="B187" s="37"/>
      <c r="C187" s="38"/>
      <c r="D187" s="210" t="s">
        <v>311</v>
      </c>
      <c r="E187" s="38"/>
      <c r="F187" s="211" t="s">
        <v>578</v>
      </c>
      <c r="G187" s="38"/>
      <c r="H187" s="38"/>
      <c r="I187" s="207"/>
      <c r="J187" s="38"/>
      <c r="K187" s="38"/>
      <c r="L187" s="41"/>
      <c r="M187" s="208"/>
      <c r="N187" s="209"/>
      <c r="O187" s="73"/>
      <c r="P187" s="73"/>
      <c r="Q187" s="73"/>
      <c r="R187" s="73"/>
      <c r="S187" s="73"/>
      <c r="T187" s="74"/>
      <c r="U187" s="36"/>
      <c r="V187" s="36"/>
      <c r="W187" s="36"/>
      <c r="X187" s="36"/>
      <c r="Y187" s="36"/>
      <c r="Z187" s="36"/>
      <c r="AA187" s="36"/>
      <c r="AB187" s="36"/>
      <c r="AC187" s="36"/>
      <c r="AD187" s="36"/>
      <c r="AE187" s="36"/>
      <c r="AT187" s="18" t="s">
        <v>311</v>
      </c>
      <c r="AU187" s="18" t="s">
        <v>19</v>
      </c>
    </row>
    <row r="188" spans="1:65" s="2" customFormat="1" ht="29.25">
      <c r="A188" s="36"/>
      <c r="B188" s="37"/>
      <c r="C188" s="38"/>
      <c r="D188" s="210" t="s">
        <v>233</v>
      </c>
      <c r="E188" s="38"/>
      <c r="F188" s="211" t="s">
        <v>579</v>
      </c>
      <c r="G188" s="38"/>
      <c r="H188" s="38"/>
      <c r="I188" s="207"/>
      <c r="J188" s="38"/>
      <c r="K188" s="38"/>
      <c r="L188" s="41"/>
      <c r="M188" s="208"/>
      <c r="N188" s="209"/>
      <c r="O188" s="73"/>
      <c r="P188" s="73"/>
      <c r="Q188" s="73"/>
      <c r="R188" s="73"/>
      <c r="S188" s="73"/>
      <c r="T188" s="74"/>
      <c r="U188" s="36"/>
      <c r="V188" s="36"/>
      <c r="W188" s="36"/>
      <c r="X188" s="36"/>
      <c r="Y188" s="36"/>
      <c r="Z188" s="36"/>
      <c r="AA188" s="36"/>
      <c r="AB188" s="36"/>
      <c r="AC188" s="36"/>
      <c r="AD188" s="36"/>
      <c r="AE188" s="36"/>
      <c r="AT188" s="18" t="s">
        <v>233</v>
      </c>
      <c r="AU188" s="18" t="s">
        <v>19</v>
      </c>
    </row>
    <row r="189" spans="1:65" s="13" customFormat="1" ht="11.25">
      <c r="B189" s="212"/>
      <c r="C189" s="213"/>
      <c r="D189" s="210" t="s">
        <v>235</v>
      </c>
      <c r="E189" s="214" t="s">
        <v>1</v>
      </c>
      <c r="F189" s="215" t="s">
        <v>580</v>
      </c>
      <c r="G189" s="213"/>
      <c r="H189" s="216">
        <v>18973</v>
      </c>
      <c r="I189" s="217"/>
      <c r="J189" s="213"/>
      <c r="K189" s="213"/>
      <c r="L189" s="218"/>
      <c r="M189" s="219"/>
      <c r="N189" s="220"/>
      <c r="O189" s="220"/>
      <c r="P189" s="220"/>
      <c r="Q189" s="220"/>
      <c r="R189" s="220"/>
      <c r="S189" s="220"/>
      <c r="T189" s="221"/>
      <c r="AT189" s="222" t="s">
        <v>235</v>
      </c>
      <c r="AU189" s="222" t="s">
        <v>19</v>
      </c>
      <c r="AV189" s="13" t="s">
        <v>19</v>
      </c>
      <c r="AW189" s="13" t="s">
        <v>36</v>
      </c>
      <c r="AX189" s="13" t="s">
        <v>87</v>
      </c>
      <c r="AY189" s="222" t="s">
        <v>220</v>
      </c>
    </row>
    <row r="190" spans="1:65" s="2" customFormat="1" ht="21.75" customHeight="1">
      <c r="A190" s="36"/>
      <c r="B190" s="37"/>
      <c r="C190" s="247" t="s">
        <v>287</v>
      </c>
      <c r="D190" s="247" t="s">
        <v>329</v>
      </c>
      <c r="E190" s="248" t="s">
        <v>581</v>
      </c>
      <c r="F190" s="249" t="s">
        <v>582</v>
      </c>
      <c r="G190" s="250" t="s">
        <v>583</v>
      </c>
      <c r="H190" s="251">
        <v>284.60000000000002</v>
      </c>
      <c r="I190" s="252"/>
      <c r="J190" s="253">
        <f>ROUND(I190*H190,2)</f>
        <v>0</v>
      </c>
      <c r="K190" s="249" t="s">
        <v>228</v>
      </c>
      <c r="L190" s="254"/>
      <c r="M190" s="255" t="s">
        <v>1</v>
      </c>
      <c r="N190" s="256" t="s">
        <v>45</v>
      </c>
      <c r="O190" s="73"/>
      <c r="P190" s="201">
        <f>O190*H190</f>
        <v>0</v>
      </c>
      <c r="Q190" s="201">
        <v>1E-3</v>
      </c>
      <c r="R190" s="201">
        <f>Q190*H190</f>
        <v>0.28460000000000002</v>
      </c>
      <c r="S190" s="201">
        <v>0</v>
      </c>
      <c r="T190" s="202">
        <f>S190*H190</f>
        <v>0</v>
      </c>
      <c r="U190" s="36"/>
      <c r="V190" s="36"/>
      <c r="W190" s="36"/>
      <c r="X190" s="36"/>
      <c r="Y190" s="36"/>
      <c r="Z190" s="36"/>
      <c r="AA190" s="36"/>
      <c r="AB190" s="36"/>
      <c r="AC190" s="36"/>
      <c r="AD190" s="36"/>
      <c r="AE190" s="36"/>
      <c r="AR190" s="203" t="s">
        <v>266</v>
      </c>
      <c r="AT190" s="203" t="s">
        <v>329</v>
      </c>
      <c r="AU190" s="203" t="s">
        <v>19</v>
      </c>
      <c r="AY190" s="18" t="s">
        <v>220</v>
      </c>
      <c r="BE190" s="204">
        <f>IF(N190="základní",J190,0)</f>
        <v>0</v>
      </c>
      <c r="BF190" s="204">
        <f>IF(N190="snížená",J190,0)</f>
        <v>0</v>
      </c>
      <c r="BG190" s="204">
        <f>IF(N190="zákl. přenesená",J190,0)</f>
        <v>0</v>
      </c>
      <c r="BH190" s="204">
        <f>IF(N190="sníž. přenesená",J190,0)</f>
        <v>0</v>
      </c>
      <c r="BI190" s="204">
        <f>IF(N190="nulová",J190,0)</f>
        <v>0</v>
      </c>
      <c r="BJ190" s="18" t="s">
        <v>87</v>
      </c>
      <c r="BK190" s="204">
        <f>ROUND(I190*H190,2)</f>
        <v>0</v>
      </c>
      <c r="BL190" s="18" t="s">
        <v>223</v>
      </c>
      <c r="BM190" s="203" t="s">
        <v>584</v>
      </c>
    </row>
    <row r="191" spans="1:65" s="13" customFormat="1" ht="11.25">
      <c r="B191" s="212"/>
      <c r="C191" s="213"/>
      <c r="D191" s="210" t="s">
        <v>235</v>
      </c>
      <c r="E191" s="214" t="s">
        <v>1</v>
      </c>
      <c r="F191" s="215" t="s">
        <v>585</v>
      </c>
      <c r="G191" s="213"/>
      <c r="H191" s="216">
        <v>284.60000000000002</v>
      </c>
      <c r="I191" s="217"/>
      <c r="J191" s="213"/>
      <c r="K191" s="213"/>
      <c r="L191" s="218"/>
      <c r="M191" s="219"/>
      <c r="N191" s="220"/>
      <c r="O191" s="220"/>
      <c r="P191" s="220"/>
      <c r="Q191" s="220"/>
      <c r="R191" s="220"/>
      <c r="S191" s="220"/>
      <c r="T191" s="221"/>
      <c r="AT191" s="222" t="s">
        <v>235</v>
      </c>
      <c r="AU191" s="222" t="s">
        <v>19</v>
      </c>
      <c r="AV191" s="13" t="s">
        <v>19</v>
      </c>
      <c r="AW191" s="13" t="s">
        <v>36</v>
      </c>
      <c r="AX191" s="13" t="s">
        <v>87</v>
      </c>
      <c r="AY191" s="222" t="s">
        <v>220</v>
      </c>
    </row>
    <row r="192" spans="1:65" s="2" customFormat="1" ht="24.2" customHeight="1">
      <c r="A192" s="36"/>
      <c r="B192" s="37"/>
      <c r="C192" s="192" t="s">
        <v>294</v>
      </c>
      <c r="D192" s="192" t="s">
        <v>224</v>
      </c>
      <c r="E192" s="193" t="s">
        <v>586</v>
      </c>
      <c r="F192" s="194" t="s">
        <v>587</v>
      </c>
      <c r="G192" s="195" t="s">
        <v>506</v>
      </c>
      <c r="H192" s="196">
        <v>33712</v>
      </c>
      <c r="I192" s="197"/>
      <c r="J192" s="198">
        <f>ROUND(I192*H192,2)</f>
        <v>0</v>
      </c>
      <c r="K192" s="194" t="s">
        <v>228</v>
      </c>
      <c r="L192" s="41"/>
      <c r="M192" s="199" t="s">
        <v>1</v>
      </c>
      <c r="N192" s="200" t="s">
        <v>45</v>
      </c>
      <c r="O192" s="73"/>
      <c r="P192" s="201">
        <f>O192*H192</f>
        <v>0</v>
      </c>
      <c r="Q192" s="201">
        <v>0</v>
      </c>
      <c r="R192" s="201">
        <f>Q192*H192</f>
        <v>0</v>
      </c>
      <c r="S192" s="201">
        <v>0</v>
      </c>
      <c r="T192" s="202">
        <f>S192*H192</f>
        <v>0</v>
      </c>
      <c r="U192" s="36"/>
      <c r="V192" s="36"/>
      <c r="W192" s="36"/>
      <c r="X192" s="36"/>
      <c r="Y192" s="36"/>
      <c r="Z192" s="36"/>
      <c r="AA192" s="36"/>
      <c r="AB192" s="36"/>
      <c r="AC192" s="36"/>
      <c r="AD192" s="36"/>
      <c r="AE192" s="36"/>
      <c r="AR192" s="203" t="s">
        <v>223</v>
      </c>
      <c r="AT192" s="203" t="s">
        <v>224</v>
      </c>
      <c r="AU192" s="203" t="s">
        <v>19</v>
      </c>
      <c r="AY192" s="18" t="s">
        <v>220</v>
      </c>
      <c r="BE192" s="204">
        <f>IF(N192="základní",J192,0)</f>
        <v>0</v>
      </c>
      <c r="BF192" s="204">
        <f>IF(N192="snížená",J192,0)</f>
        <v>0</v>
      </c>
      <c r="BG192" s="204">
        <f>IF(N192="zákl. přenesená",J192,0)</f>
        <v>0</v>
      </c>
      <c r="BH192" s="204">
        <f>IF(N192="sníž. přenesená",J192,0)</f>
        <v>0</v>
      </c>
      <c r="BI192" s="204">
        <f>IF(N192="nulová",J192,0)</f>
        <v>0</v>
      </c>
      <c r="BJ192" s="18" t="s">
        <v>87</v>
      </c>
      <c r="BK192" s="204">
        <f>ROUND(I192*H192,2)</f>
        <v>0</v>
      </c>
      <c r="BL192" s="18" t="s">
        <v>223</v>
      </c>
      <c r="BM192" s="203" t="s">
        <v>588</v>
      </c>
    </row>
    <row r="193" spans="1:65" s="2" customFormat="1" ht="11.25">
      <c r="A193" s="36"/>
      <c r="B193" s="37"/>
      <c r="C193" s="38"/>
      <c r="D193" s="205" t="s">
        <v>231</v>
      </c>
      <c r="E193" s="38"/>
      <c r="F193" s="206" t="s">
        <v>589</v>
      </c>
      <c r="G193" s="38"/>
      <c r="H193" s="38"/>
      <c r="I193" s="207"/>
      <c r="J193" s="38"/>
      <c r="K193" s="38"/>
      <c r="L193" s="41"/>
      <c r="M193" s="208"/>
      <c r="N193" s="209"/>
      <c r="O193" s="73"/>
      <c r="P193" s="73"/>
      <c r="Q193" s="73"/>
      <c r="R193" s="73"/>
      <c r="S193" s="73"/>
      <c r="T193" s="74"/>
      <c r="U193" s="36"/>
      <c r="V193" s="36"/>
      <c r="W193" s="36"/>
      <c r="X193" s="36"/>
      <c r="Y193" s="36"/>
      <c r="Z193" s="36"/>
      <c r="AA193" s="36"/>
      <c r="AB193" s="36"/>
      <c r="AC193" s="36"/>
      <c r="AD193" s="36"/>
      <c r="AE193" s="36"/>
      <c r="AT193" s="18" t="s">
        <v>231</v>
      </c>
      <c r="AU193" s="18" t="s">
        <v>19</v>
      </c>
    </row>
    <row r="194" spans="1:65" s="2" customFormat="1" ht="117">
      <c r="A194" s="36"/>
      <c r="B194" s="37"/>
      <c r="C194" s="38"/>
      <c r="D194" s="210" t="s">
        <v>311</v>
      </c>
      <c r="E194" s="38"/>
      <c r="F194" s="211" t="s">
        <v>578</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311</v>
      </c>
      <c r="AU194" s="18" t="s">
        <v>19</v>
      </c>
    </row>
    <row r="195" spans="1:65" s="2" customFormat="1" ht="39">
      <c r="A195" s="36"/>
      <c r="B195" s="37"/>
      <c r="C195" s="38"/>
      <c r="D195" s="210" t="s">
        <v>233</v>
      </c>
      <c r="E195" s="38"/>
      <c r="F195" s="211" t="s">
        <v>590</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233</v>
      </c>
      <c r="AU195" s="18" t="s">
        <v>19</v>
      </c>
    </row>
    <row r="196" spans="1:65" s="13" customFormat="1" ht="11.25">
      <c r="B196" s="212"/>
      <c r="C196" s="213"/>
      <c r="D196" s="210" t="s">
        <v>235</v>
      </c>
      <c r="E196" s="214" t="s">
        <v>1</v>
      </c>
      <c r="F196" s="215" t="s">
        <v>591</v>
      </c>
      <c r="G196" s="213"/>
      <c r="H196" s="216">
        <v>33712</v>
      </c>
      <c r="I196" s="217"/>
      <c r="J196" s="213"/>
      <c r="K196" s="213"/>
      <c r="L196" s="218"/>
      <c r="M196" s="219"/>
      <c r="N196" s="220"/>
      <c r="O196" s="220"/>
      <c r="P196" s="220"/>
      <c r="Q196" s="220"/>
      <c r="R196" s="220"/>
      <c r="S196" s="220"/>
      <c r="T196" s="221"/>
      <c r="AT196" s="222" t="s">
        <v>235</v>
      </c>
      <c r="AU196" s="222" t="s">
        <v>19</v>
      </c>
      <c r="AV196" s="13" t="s">
        <v>19</v>
      </c>
      <c r="AW196" s="13" t="s">
        <v>36</v>
      </c>
      <c r="AX196" s="13" t="s">
        <v>87</v>
      </c>
      <c r="AY196" s="222" t="s">
        <v>220</v>
      </c>
    </row>
    <row r="197" spans="1:65" s="2" customFormat="1" ht="21.75" customHeight="1">
      <c r="A197" s="36"/>
      <c r="B197" s="37"/>
      <c r="C197" s="247" t="s">
        <v>302</v>
      </c>
      <c r="D197" s="247" t="s">
        <v>329</v>
      </c>
      <c r="E197" s="248" t="s">
        <v>581</v>
      </c>
      <c r="F197" s="249" t="s">
        <v>582</v>
      </c>
      <c r="G197" s="250" t="s">
        <v>583</v>
      </c>
      <c r="H197" s="251">
        <v>505.7</v>
      </c>
      <c r="I197" s="252"/>
      <c r="J197" s="253">
        <f>ROUND(I197*H197,2)</f>
        <v>0</v>
      </c>
      <c r="K197" s="249" t="s">
        <v>228</v>
      </c>
      <c r="L197" s="254"/>
      <c r="M197" s="255" t="s">
        <v>1</v>
      </c>
      <c r="N197" s="256" t="s">
        <v>45</v>
      </c>
      <c r="O197" s="73"/>
      <c r="P197" s="201">
        <f>O197*H197</f>
        <v>0</v>
      </c>
      <c r="Q197" s="201">
        <v>1E-3</v>
      </c>
      <c r="R197" s="201">
        <f>Q197*H197</f>
        <v>0.50570000000000004</v>
      </c>
      <c r="S197" s="201">
        <v>0</v>
      </c>
      <c r="T197" s="202">
        <f>S197*H197</f>
        <v>0</v>
      </c>
      <c r="U197" s="36"/>
      <c r="V197" s="36"/>
      <c r="W197" s="36"/>
      <c r="X197" s="36"/>
      <c r="Y197" s="36"/>
      <c r="Z197" s="36"/>
      <c r="AA197" s="36"/>
      <c r="AB197" s="36"/>
      <c r="AC197" s="36"/>
      <c r="AD197" s="36"/>
      <c r="AE197" s="36"/>
      <c r="AR197" s="203" t="s">
        <v>266</v>
      </c>
      <c r="AT197" s="203" t="s">
        <v>329</v>
      </c>
      <c r="AU197" s="203" t="s">
        <v>19</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223</v>
      </c>
      <c r="BM197" s="203" t="s">
        <v>592</v>
      </c>
    </row>
    <row r="198" spans="1:65" s="13" customFormat="1" ht="11.25">
      <c r="B198" s="212"/>
      <c r="C198" s="213"/>
      <c r="D198" s="210" t="s">
        <v>235</v>
      </c>
      <c r="E198" s="214" t="s">
        <v>1</v>
      </c>
      <c r="F198" s="215" t="s">
        <v>593</v>
      </c>
      <c r="G198" s="213"/>
      <c r="H198" s="216">
        <v>505.7</v>
      </c>
      <c r="I198" s="217"/>
      <c r="J198" s="213"/>
      <c r="K198" s="213"/>
      <c r="L198" s="218"/>
      <c r="M198" s="219"/>
      <c r="N198" s="220"/>
      <c r="O198" s="220"/>
      <c r="P198" s="220"/>
      <c r="Q198" s="220"/>
      <c r="R198" s="220"/>
      <c r="S198" s="220"/>
      <c r="T198" s="221"/>
      <c r="AT198" s="222" t="s">
        <v>235</v>
      </c>
      <c r="AU198" s="222" t="s">
        <v>19</v>
      </c>
      <c r="AV198" s="13" t="s">
        <v>19</v>
      </c>
      <c r="AW198" s="13" t="s">
        <v>36</v>
      </c>
      <c r="AX198" s="13" t="s">
        <v>87</v>
      </c>
      <c r="AY198" s="222" t="s">
        <v>220</v>
      </c>
    </row>
    <row r="199" spans="1:65" s="2" customFormat="1" ht="44.25" customHeight="1">
      <c r="A199" s="36"/>
      <c r="B199" s="37"/>
      <c r="C199" s="192" t="s">
        <v>306</v>
      </c>
      <c r="D199" s="192" t="s">
        <v>224</v>
      </c>
      <c r="E199" s="193" t="s">
        <v>594</v>
      </c>
      <c r="F199" s="194" t="s">
        <v>595</v>
      </c>
      <c r="G199" s="195" t="s">
        <v>506</v>
      </c>
      <c r="H199" s="196">
        <v>8715</v>
      </c>
      <c r="I199" s="197"/>
      <c r="J199" s="198">
        <f>ROUND(I199*H199,2)</f>
        <v>0</v>
      </c>
      <c r="K199" s="194" t="s">
        <v>228</v>
      </c>
      <c r="L199" s="41"/>
      <c r="M199" s="199" t="s">
        <v>1</v>
      </c>
      <c r="N199" s="200" t="s">
        <v>45</v>
      </c>
      <c r="O199" s="73"/>
      <c r="P199" s="201">
        <f>O199*H199</f>
        <v>0</v>
      </c>
      <c r="Q199" s="201">
        <v>0</v>
      </c>
      <c r="R199" s="201">
        <f>Q199*H199</f>
        <v>0</v>
      </c>
      <c r="S199" s="201">
        <v>0</v>
      </c>
      <c r="T199" s="202">
        <f>S199*H199</f>
        <v>0</v>
      </c>
      <c r="U199" s="36"/>
      <c r="V199" s="36"/>
      <c r="W199" s="36"/>
      <c r="X199" s="36"/>
      <c r="Y199" s="36"/>
      <c r="Z199" s="36"/>
      <c r="AA199" s="36"/>
      <c r="AB199" s="36"/>
      <c r="AC199" s="36"/>
      <c r="AD199" s="36"/>
      <c r="AE199" s="36"/>
      <c r="AR199" s="203" t="s">
        <v>223</v>
      </c>
      <c r="AT199" s="203" t="s">
        <v>224</v>
      </c>
      <c r="AU199" s="203" t="s">
        <v>19</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223</v>
      </c>
      <c r="BM199" s="203" t="s">
        <v>596</v>
      </c>
    </row>
    <row r="200" spans="1:65" s="2" customFormat="1" ht="11.25">
      <c r="A200" s="36"/>
      <c r="B200" s="37"/>
      <c r="C200" s="38"/>
      <c r="D200" s="205" t="s">
        <v>231</v>
      </c>
      <c r="E200" s="38"/>
      <c r="F200" s="206" t="s">
        <v>597</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231</v>
      </c>
      <c r="AU200" s="18" t="s">
        <v>19</v>
      </c>
    </row>
    <row r="201" spans="1:65" s="2" customFormat="1" ht="117">
      <c r="A201" s="36"/>
      <c r="B201" s="37"/>
      <c r="C201" s="38"/>
      <c r="D201" s="210" t="s">
        <v>311</v>
      </c>
      <c r="E201" s="38"/>
      <c r="F201" s="211" t="s">
        <v>598</v>
      </c>
      <c r="G201" s="38"/>
      <c r="H201" s="38"/>
      <c r="I201" s="207"/>
      <c r="J201" s="38"/>
      <c r="K201" s="38"/>
      <c r="L201" s="41"/>
      <c r="M201" s="208"/>
      <c r="N201" s="209"/>
      <c r="O201" s="73"/>
      <c r="P201" s="73"/>
      <c r="Q201" s="73"/>
      <c r="R201" s="73"/>
      <c r="S201" s="73"/>
      <c r="T201" s="74"/>
      <c r="U201" s="36"/>
      <c r="V201" s="36"/>
      <c r="W201" s="36"/>
      <c r="X201" s="36"/>
      <c r="Y201" s="36"/>
      <c r="Z201" s="36"/>
      <c r="AA201" s="36"/>
      <c r="AB201" s="36"/>
      <c r="AC201" s="36"/>
      <c r="AD201" s="36"/>
      <c r="AE201" s="36"/>
      <c r="AT201" s="18" t="s">
        <v>311</v>
      </c>
      <c r="AU201" s="18" t="s">
        <v>19</v>
      </c>
    </row>
    <row r="202" spans="1:65" s="2" customFormat="1" ht="39">
      <c r="A202" s="36"/>
      <c r="B202" s="37"/>
      <c r="C202" s="38"/>
      <c r="D202" s="210" t="s">
        <v>233</v>
      </c>
      <c r="E202" s="38"/>
      <c r="F202" s="211" t="s">
        <v>590</v>
      </c>
      <c r="G202" s="38"/>
      <c r="H202" s="38"/>
      <c r="I202" s="207"/>
      <c r="J202" s="38"/>
      <c r="K202" s="38"/>
      <c r="L202" s="41"/>
      <c r="M202" s="208"/>
      <c r="N202" s="209"/>
      <c r="O202" s="73"/>
      <c r="P202" s="73"/>
      <c r="Q202" s="73"/>
      <c r="R202" s="73"/>
      <c r="S202" s="73"/>
      <c r="T202" s="74"/>
      <c r="U202" s="36"/>
      <c r="V202" s="36"/>
      <c r="W202" s="36"/>
      <c r="X202" s="36"/>
      <c r="Y202" s="36"/>
      <c r="Z202" s="36"/>
      <c r="AA202" s="36"/>
      <c r="AB202" s="36"/>
      <c r="AC202" s="36"/>
      <c r="AD202" s="36"/>
      <c r="AE202" s="36"/>
      <c r="AT202" s="18" t="s">
        <v>233</v>
      </c>
      <c r="AU202" s="18" t="s">
        <v>19</v>
      </c>
    </row>
    <row r="203" spans="1:65" s="13" customFormat="1" ht="11.25">
      <c r="B203" s="212"/>
      <c r="C203" s="213"/>
      <c r="D203" s="210" t="s">
        <v>235</v>
      </c>
      <c r="E203" s="214" t="s">
        <v>1</v>
      </c>
      <c r="F203" s="215" t="s">
        <v>599</v>
      </c>
      <c r="G203" s="213"/>
      <c r="H203" s="216">
        <v>8715</v>
      </c>
      <c r="I203" s="217"/>
      <c r="J203" s="213"/>
      <c r="K203" s="213"/>
      <c r="L203" s="218"/>
      <c r="M203" s="219"/>
      <c r="N203" s="220"/>
      <c r="O203" s="220"/>
      <c r="P203" s="220"/>
      <c r="Q203" s="220"/>
      <c r="R203" s="220"/>
      <c r="S203" s="220"/>
      <c r="T203" s="221"/>
      <c r="AT203" s="222" t="s">
        <v>235</v>
      </c>
      <c r="AU203" s="222" t="s">
        <v>19</v>
      </c>
      <c r="AV203" s="13" t="s">
        <v>19</v>
      </c>
      <c r="AW203" s="13" t="s">
        <v>36</v>
      </c>
      <c r="AX203" s="13" t="s">
        <v>87</v>
      </c>
      <c r="AY203" s="222" t="s">
        <v>220</v>
      </c>
    </row>
    <row r="204" spans="1:65" s="2" customFormat="1" ht="44.25" customHeight="1">
      <c r="A204" s="36"/>
      <c r="B204" s="37"/>
      <c r="C204" s="192" t="s">
        <v>315</v>
      </c>
      <c r="D204" s="192" t="s">
        <v>224</v>
      </c>
      <c r="E204" s="193" t="s">
        <v>600</v>
      </c>
      <c r="F204" s="194" t="s">
        <v>601</v>
      </c>
      <c r="G204" s="195" t="s">
        <v>506</v>
      </c>
      <c r="H204" s="196">
        <v>52367</v>
      </c>
      <c r="I204" s="197"/>
      <c r="J204" s="198">
        <f>ROUND(I204*H204,2)</f>
        <v>0</v>
      </c>
      <c r="K204" s="194" t="s">
        <v>228</v>
      </c>
      <c r="L204" s="41"/>
      <c r="M204" s="199" t="s">
        <v>1</v>
      </c>
      <c r="N204" s="200" t="s">
        <v>45</v>
      </c>
      <c r="O204" s="73"/>
      <c r="P204" s="201">
        <f>O204*H204</f>
        <v>0</v>
      </c>
      <c r="Q204" s="201">
        <v>0</v>
      </c>
      <c r="R204" s="201">
        <f>Q204*H204</f>
        <v>0</v>
      </c>
      <c r="S204" s="201">
        <v>0</v>
      </c>
      <c r="T204" s="202">
        <f>S204*H204</f>
        <v>0</v>
      </c>
      <c r="U204" s="36"/>
      <c r="V204" s="36"/>
      <c r="W204" s="36"/>
      <c r="X204" s="36"/>
      <c r="Y204" s="36"/>
      <c r="Z204" s="36"/>
      <c r="AA204" s="36"/>
      <c r="AB204" s="36"/>
      <c r="AC204" s="36"/>
      <c r="AD204" s="36"/>
      <c r="AE204" s="36"/>
      <c r="AR204" s="203" t="s">
        <v>223</v>
      </c>
      <c r="AT204" s="203" t="s">
        <v>224</v>
      </c>
      <c r="AU204" s="203" t="s">
        <v>19</v>
      </c>
      <c r="AY204" s="18" t="s">
        <v>220</v>
      </c>
      <c r="BE204" s="204">
        <f>IF(N204="základní",J204,0)</f>
        <v>0</v>
      </c>
      <c r="BF204" s="204">
        <f>IF(N204="snížená",J204,0)</f>
        <v>0</v>
      </c>
      <c r="BG204" s="204">
        <f>IF(N204="zákl. přenesená",J204,0)</f>
        <v>0</v>
      </c>
      <c r="BH204" s="204">
        <f>IF(N204="sníž. přenesená",J204,0)</f>
        <v>0</v>
      </c>
      <c r="BI204" s="204">
        <f>IF(N204="nulová",J204,0)</f>
        <v>0</v>
      </c>
      <c r="BJ204" s="18" t="s">
        <v>87</v>
      </c>
      <c r="BK204" s="204">
        <f>ROUND(I204*H204,2)</f>
        <v>0</v>
      </c>
      <c r="BL204" s="18" t="s">
        <v>223</v>
      </c>
      <c r="BM204" s="203" t="s">
        <v>602</v>
      </c>
    </row>
    <row r="205" spans="1:65" s="2" customFormat="1" ht="11.25">
      <c r="A205" s="36"/>
      <c r="B205" s="37"/>
      <c r="C205" s="38"/>
      <c r="D205" s="205" t="s">
        <v>231</v>
      </c>
      <c r="E205" s="38"/>
      <c r="F205" s="206" t="s">
        <v>603</v>
      </c>
      <c r="G205" s="38"/>
      <c r="H205" s="38"/>
      <c r="I205" s="207"/>
      <c r="J205" s="38"/>
      <c r="K205" s="38"/>
      <c r="L205" s="41"/>
      <c r="M205" s="208"/>
      <c r="N205" s="209"/>
      <c r="O205" s="73"/>
      <c r="P205" s="73"/>
      <c r="Q205" s="73"/>
      <c r="R205" s="73"/>
      <c r="S205" s="73"/>
      <c r="T205" s="74"/>
      <c r="U205" s="36"/>
      <c r="V205" s="36"/>
      <c r="W205" s="36"/>
      <c r="X205" s="36"/>
      <c r="Y205" s="36"/>
      <c r="Z205" s="36"/>
      <c r="AA205" s="36"/>
      <c r="AB205" s="36"/>
      <c r="AC205" s="36"/>
      <c r="AD205" s="36"/>
      <c r="AE205" s="36"/>
      <c r="AT205" s="18" t="s">
        <v>231</v>
      </c>
      <c r="AU205" s="18" t="s">
        <v>19</v>
      </c>
    </row>
    <row r="206" spans="1:65" s="2" customFormat="1" ht="117">
      <c r="A206" s="36"/>
      <c r="B206" s="37"/>
      <c r="C206" s="38"/>
      <c r="D206" s="210" t="s">
        <v>311</v>
      </c>
      <c r="E206" s="38"/>
      <c r="F206" s="211" t="s">
        <v>598</v>
      </c>
      <c r="G206" s="38"/>
      <c r="H206" s="38"/>
      <c r="I206" s="207"/>
      <c r="J206" s="38"/>
      <c r="K206" s="38"/>
      <c r="L206" s="41"/>
      <c r="M206" s="208"/>
      <c r="N206" s="209"/>
      <c r="O206" s="73"/>
      <c r="P206" s="73"/>
      <c r="Q206" s="73"/>
      <c r="R206" s="73"/>
      <c r="S206" s="73"/>
      <c r="T206" s="74"/>
      <c r="U206" s="36"/>
      <c r="V206" s="36"/>
      <c r="W206" s="36"/>
      <c r="X206" s="36"/>
      <c r="Y206" s="36"/>
      <c r="Z206" s="36"/>
      <c r="AA206" s="36"/>
      <c r="AB206" s="36"/>
      <c r="AC206" s="36"/>
      <c r="AD206" s="36"/>
      <c r="AE206" s="36"/>
      <c r="AT206" s="18" t="s">
        <v>311</v>
      </c>
      <c r="AU206" s="18" t="s">
        <v>19</v>
      </c>
    </row>
    <row r="207" spans="1:65" s="2" customFormat="1" ht="39">
      <c r="A207" s="36"/>
      <c r="B207" s="37"/>
      <c r="C207" s="38"/>
      <c r="D207" s="210" t="s">
        <v>233</v>
      </c>
      <c r="E207" s="38"/>
      <c r="F207" s="211" t="s">
        <v>590</v>
      </c>
      <c r="G207" s="38"/>
      <c r="H207" s="38"/>
      <c r="I207" s="207"/>
      <c r="J207" s="38"/>
      <c r="K207" s="38"/>
      <c r="L207" s="41"/>
      <c r="M207" s="208"/>
      <c r="N207" s="209"/>
      <c r="O207" s="73"/>
      <c r="P207" s="73"/>
      <c r="Q207" s="73"/>
      <c r="R207" s="73"/>
      <c r="S207" s="73"/>
      <c r="T207" s="74"/>
      <c r="U207" s="36"/>
      <c r="V207" s="36"/>
      <c r="W207" s="36"/>
      <c r="X207" s="36"/>
      <c r="Y207" s="36"/>
      <c r="Z207" s="36"/>
      <c r="AA207" s="36"/>
      <c r="AB207" s="36"/>
      <c r="AC207" s="36"/>
      <c r="AD207" s="36"/>
      <c r="AE207" s="36"/>
      <c r="AT207" s="18" t="s">
        <v>233</v>
      </c>
      <c r="AU207" s="18" t="s">
        <v>19</v>
      </c>
    </row>
    <row r="208" spans="1:65" s="13" customFormat="1" ht="11.25">
      <c r="B208" s="212"/>
      <c r="C208" s="213"/>
      <c r="D208" s="210" t="s">
        <v>235</v>
      </c>
      <c r="E208" s="214" t="s">
        <v>1</v>
      </c>
      <c r="F208" s="215" t="s">
        <v>604</v>
      </c>
      <c r="G208" s="213"/>
      <c r="H208" s="216">
        <v>52367</v>
      </c>
      <c r="I208" s="217"/>
      <c r="J208" s="213"/>
      <c r="K208" s="213"/>
      <c r="L208" s="218"/>
      <c r="M208" s="219"/>
      <c r="N208" s="220"/>
      <c r="O208" s="220"/>
      <c r="P208" s="220"/>
      <c r="Q208" s="220"/>
      <c r="R208" s="220"/>
      <c r="S208" s="220"/>
      <c r="T208" s="221"/>
      <c r="AT208" s="222" t="s">
        <v>235</v>
      </c>
      <c r="AU208" s="222" t="s">
        <v>19</v>
      </c>
      <c r="AV208" s="13" t="s">
        <v>19</v>
      </c>
      <c r="AW208" s="13" t="s">
        <v>36</v>
      </c>
      <c r="AX208" s="13" t="s">
        <v>87</v>
      </c>
      <c r="AY208" s="222" t="s">
        <v>220</v>
      </c>
    </row>
    <row r="209" spans="1:65" s="2" customFormat="1" ht="37.9" customHeight="1">
      <c r="A209" s="36"/>
      <c r="B209" s="37"/>
      <c r="C209" s="192" t="s">
        <v>320</v>
      </c>
      <c r="D209" s="192" t="s">
        <v>224</v>
      </c>
      <c r="E209" s="193" t="s">
        <v>605</v>
      </c>
      <c r="F209" s="194" t="s">
        <v>606</v>
      </c>
      <c r="G209" s="195" t="s">
        <v>506</v>
      </c>
      <c r="H209" s="196">
        <v>97285</v>
      </c>
      <c r="I209" s="197"/>
      <c r="J209" s="198">
        <f>ROUND(I209*H209,2)</f>
        <v>0</v>
      </c>
      <c r="K209" s="194" t="s">
        <v>228</v>
      </c>
      <c r="L209" s="41"/>
      <c r="M209" s="199" t="s">
        <v>1</v>
      </c>
      <c r="N209" s="200" t="s">
        <v>45</v>
      </c>
      <c r="O209" s="73"/>
      <c r="P209" s="201">
        <f>O209*H209</f>
        <v>0</v>
      </c>
      <c r="Q209" s="201">
        <v>0</v>
      </c>
      <c r="R209" s="201">
        <f>Q209*H209</f>
        <v>0</v>
      </c>
      <c r="S209" s="201">
        <v>0</v>
      </c>
      <c r="T209" s="202">
        <f>S209*H209</f>
        <v>0</v>
      </c>
      <c r="U209" s="36"/>
      <c r="V209" s="36"/>
      <c r="W209" s="36"/>
      <c r="X209" s="36"/>
      <c r="Y209" s="36"/>
      <c r="Z209" s="36"/>
      <c r="AA209" s="36"/>
      <c r="AB209" s="36"/>
      <c r="AC209" s="36"/>
      <c r="AD209" s="36"/>
      <c r="AE209" s="36"/>
      <c r="AR209" s="203" t="s">
        <v>223</v>
      </c>
      <c r="AT209" s="203" t="s">
        <v>224</v>
      </c>
      <c r="AU209" s="203" t="s">
        <v>19</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223</v>
      </c>
      <c r="BM209" s="203" t="s">
        <v>607</v>
      </c>
    </row>
    <row r="210" spans="1:65" s="2" customFormat="1" ht="11.25">
      <c r="A210" s="36"/>
      <c r="B210" s="37"/>
      <c r="C210" s="38"/>
      <c r="D210" s="205" t="s">
        <v>231</v>
      </c>
      <c r="E210" s="38"/>
      <c r="F210" s="206" t="s">
        <v>608</v>
      </c>
      <c r="G210" s="38"/>
      <c r="H210" s="38"/>
      <c r="I210" s="207"/>
      <c r="J210" s="38"/>
      <c r="K210" s="38"/>
      <c r="L210" s="41"/>
      <c r="M210" s="208"/>
      <c r="N210" s="209"/>
      <c r="O210" s="73"/>
      <c r="P210" s="73"/>
      <c r="Q210" s="73"/>
      <c r="R210" s="73"/>
      <c r="S210" s="73"/>
      <c r="T210" s="74"/>
      <c r="U210" s="36"/>
      <c r="V210" s="36"/>
      <c r="W210" s="36"/>
      <c r="X210" s="36"/>
      <c r="Y210" s="36"/>
      <c r="Z210" s="36"/>
      <c r="AA210" s="36"/>
      <c r="AB210" s="36"/>
      <c r="AC210" s="36"/>
      <c r="AD210" s="36"/>
      <c r="AE210" s="36"/>
      <c r="AT210" s="18" t="s">
        <v>231</v>
      </c>
      <c r="AU210" s="18" t="s">
        <v>19</v>
      </c>
    </row>
    <row r="211" spans="1:65" s="2" customFormat="1" ht="48.75">
      <c r="A211" s="36"/>
      <c r="B211" s="37"/>
      <c r="C211" s="38"/>
      <c r="D211" s="210" t="s">
        <v>311</v>
      </c>
      <c r="E211" s="38"/>
      <c r="F211" s="211" t="s">
        <v>609</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311</v>
      </c>
      <c r="AU211" s="18" t="s">
        <v>19</v>
      </c>
    </row>
    <row r="212" spans="1:65" s="2" customFormat="1" ht="39">
      <c r="A212" s="36"/>
      <c r="B212" s="37"/>
      <c r="C212" s="38"/>
      <c r="D212" s="210" t="s">
        <v>233</v>
      </c>
      <c r="E212" s="38"/>
      <c r="F212" s="211" t="s">
        <v>610</v>
      </c>
      <c r="G212" s="38"/>
      <c r="H212" s="38"/>
      <c r="I212" s="207"/>
      <c r="J212" s="38"/>
      <c r="K212" s="38"/>
      <c r="L212" s="41"/>
      <c r="M212" s="208"/>
      <c r="N212" s="209"/>
      <c r="O212" s="73"/>
      <c r="P212" s="73"/>
      <c r="Q212" s="73"/>
      <c r="R212" s="73"/>
      <c r="S212" s="73"/>
      <c r="T212" s="74"/>
      <c r="U212" s="36"/>
      <c r="V212" s="36"/>
      <c r="W212" s="36"/>
      <c r="X212" s="36"/>
      <c r="Y212" s="36"/>
      <c r="Z212" s="36"/>
      <c r="AA212" s="36"/>
      <c r="AB212" s="36"/>
      <c r="AC212" s="36"/>
      <c r="AD212" s="36"/>
      <c r="AE212" s="36"/>
      <c r="AT212" s="18" t="s">
        <v>233</v>
      </c>
      <c r="AU212" s="18" t="s">
        <v>19</v>
      </c>
    </row>
    <row r="213" spans="1:65" s="13" customFormat="1" ht="11.25">
      <c r="B213" s="212"/>
      <c r="C213" s="213"/>
      <c r="D213" s="210" t="s">
        <v>235</v>
      </c>
      <c r="E213" s="214" t="s">
        <v>1</v>
      </c>
      <c r="F213" s="215" t="s">
        <v>611</v>
      </c>
      <c r="G213" s="213"/>
      <c r="H213" s="216">
        <v>52685</v>
      </c>
      <c r="I213" s="217"/>
      <c r="J213" s="213"/>
      <c r="K213" s="213"/>
      <c r="L213" s="218"/>
      <c r="M213" s="219"/>
      <c r="N213" s="220"/>
      <c r="O213" s="220"/>
      <c r="P213" s="220"/>
      <c r="Q213" s="220"/>
      <c r="R213" s="220"/>
      <c r="S213" s="220"/>
      <c r="T213" s="221"/>
      <c r="AT213" s="222" t="s">
        <v>235</v>
      </c>
      <c r="AU213" s="222" t="s">
        <v>19</v>
      </c>
      <c r="AV213" s="13" t="s">
        <v>19</v>
      </c>
      <c r="AW213" s="13" t="s">
        <v>36</v>
      </c>
      <c r="AX213" s="13" t="s">
        <v>80</v>
      </c>
      <c r="AY213" s="222" t="s">
        <v>220</v>
      </c>
    </row>
    <row r="214" spans="1:65" s="13" customFormat="1" ht="11.25">
      <c r="B214" s="212"/>
      <c r="C214" s="213"/>
      <c r="D214" s="210" t="s">
        <v>235</v>
      </c>
      <c r="E214" s="214" t="s">
        <v>1</v>
      </c>
      <c r="F214" s="215" t="s">
        <v>612</v>
      </c>
      <c r="G214" s="213"/>
      <c r="H214" s="216">
        <v>44600</v>
      </c>
      <c r="I214" s="217"/>
      <c r="J214" s="213"/>
      <c r="K214" s="213"/>
      <c r="L214" s="218"/>
      <c r="M214" s="219"/>
      <c r="N214" s="220"/>
      <c r="O214" s="220"/>
      <c r="P214" s="220"/>
      <c r="Q214" s="220"/>
      <c r="R214" s="220"/>
      <c r="S214" s="220"/>
      <c r="T214" s="221"/>
      <c r="AT214" s="222" t="s">
        <v>235</v>
      </c>
      <c r="AU214" s="222" t="s">
        <v>19</v>
      </c>
      <c r="AV214" s="13" t="s">
        <v>19</v>
      </c>
      <c r="AW214" s="13" t="s">
        <v>36</v>
      </c>
      <c r="AX214" s="13" t="s">
        <v>80</v>
      </c>
      <c r="AY214" s="222" t="s">
        <v>220</v>
      </c>
    </row>
    <row r="215" spans="1:65" s="15" customFormat="1" ht="11.25">
      <c r="B215" s="233"/>
      <c r="C215" s="234"/>
      <c r="D215" s="210" t="s">
        <v>235</v>
      </c>
      <c r="E215" s="235" t="s">
        <v>1</v>
      </c>
      <c r="F215" s="236" t="s">
        <v>355</v>
      </c>
      <c r="G215" s="234"/>
      <c r="H215" s="237">
        <v>97285</v>
      </c>
      <c r="I215" s="238"/>
      <c r="J215" s="234"/>
      <c r="K215" s="234"/>
      <c r="L215" s="239"/>
      <c r="M215" s="240"/>
      <c r="N215" s="241"/>
      <c r="O215" s="241"/>
      <c r="P215" s="241"/>
      <c r="Q215" s="241"/>
      <c r="R215" s="241"/>
      <c r="S215" s="241"/>
      <c r="T215" s="242"/>
      <c r="AT215" s="243" t="s">
        <v>235</v>
      </c>
      <c r="AU215" s="243" t="s">
        <v>19</v>
      </c>
      <c r="AV215" s="15" t="s">
        <v>223</v>
      </c>
      <c r="AW215" s="15" t="s">
        <v>36</v>
      </c>
      <c r="AX215" s="15" t="s">
        <v>87</v>
      </c>
      <c r="AY215" s="243" t="s">
        <v>220</v>
      </c>
    </row>
    <row r="216" spans="1:65" s="2" customFormat="1" ht="37.9" customHeight="1">
      <c r="A216" s="36"/>
      <c r="B216" s="37"/>
      <c r="C216" s="192" t="s">
        <v>326</v>
      </c>
      <c r="D216" s="192" t="s">
        <v>224</v>
      </c>
      <c r="E216" s="193" t="s">
        <v>613</v>
      </c>
      <c r="F216" s="194" t="s">
        <v>614</v>
      </c>
      <c r="G216" s="195" t="s">
        <v>506</v>
      </c>
      <c r="H216" s="196">
        <v>8499</v>
      </c>
      <c r="I216" s="197"/>
      <c r="J216" s="198">
        <f>ROUND(I216*H216,2)</f>
        <v>0</v>
      </c>
      <c r="K216" s="194" t="s">
        <v>228</v>
      </c>
      <c r="L216" s="41"/>
      <c r="M216" s="199" t="s">
        <v>1</v>
      </c>
      <c r="N216" s="200" t="s">
        <v>45</v>
      </c>
      <c r="O216" s="73"/>
      <c r="P216" s="201">
        <f>O216*H216</f>
        <v>0</v>
      </c>
      <c r="Q216" s="201">
        <v>0</v>
      </c>
      <c r="R216" s="201">
        <f>Q216*H216</f>
        <v>0</v>
      </c>
      <c r="S216" s="201">
        <v>0</v>
      </c>
      <c r="T216" s="202">
        <f>S216*H216</f>
        <v>0</v>
      </c>
      <c r="U216" s="36"/>
      <c r="V216" s="36"/>
      <c r="W216" s="36"/>
      <c r="X216" s="36"/>
      <c r="Y216" s="36"/>
      <c r="Z216" s="36"/>
      <c r="AA216" s="36"/>
      <c r="AB216" s="36"/>
      <c r="AC216" s="36"/>
      <c r="AD216" s="36"/>
      <c r="AE216" s="36"/>
      <c r="AR216" s="203" t="s">
        <v>223</v>
      </c>
      <c r="AT216" s="203" t="s">
        <v>224</v>
      </c>
      <c r="AU216" s="203" t="s">
        <v>19</v>
      </c>
      <c r="AY216" s="18" t="s">
        <v>220</v>
      </c>
      <c r="BE216" s="204">
        <f>IF(N216="základní",J216,0)</f>
        <v>0</v>
      </c>
      <c r="BF216" s="204">
        <f>IF(N216="snížená",J216,0)</f>
        <v>0</v>
      </c>
      <c r="BG216" s="204">
        <f>IF(N216="zákl. přenesená",J216,0)</f>
        <v>0</v>
      </c>
      <c r="BH216" s="204">
        <f>IF(N216="sníž. přenesená",J216,0)</f>
        <v>0</v>
      </c>
      <c r="BI216" s="204">
        <f>IF(N216="nulová",J216,0)</f>
        <v>0</v>
      </c>
      <c r="BJ216" s="18" t="s">
        <v>87</v>
      </c>
      <c r="BK216" s="204">
        <f>ROUND(I216*H216,2)</f>
        <v>0</v>
      </c>
      <c r="BL216" s="18" t="s">
        <v>223</v>
      </c>
      <c r="BM216" s="203" t="s">
        <v>615</v>
      </c>
    </row>
    <row r="217" spans="1:65" s="2" customFormat="1" ht="11.25">
      <c r="A217" s="36"/>
      <c r="B217" s="37"/>
      <c r="C217" s="38"/>
      <c r="D217" s="205" t="s">
        <v>231</v>
      </c>
      <c r="E217" s="38"/>
      <c r="F217" s="206" t="s">
        <v>616</v>
      </c>
      <c r="G217" s="38"/>
      <c r="H217" s="38"/>
      <c r="I217" s="207"/>
      <c r="J217" s="38"/>
      <c r="K217" s="38"/>
      <c r="L217" s="41"/>
      <c r="M217" s="208"/>
      <c r="N217" s="209"/>
      <c r="O217" s="73"/>
      <c r="P217" s="73"/>
      <c r="Q217" s="73"/>
      <c r="R217" s="73"/>
      <c r="S217" s="73"/>
      <c r="T217" s="74"/>
      <c r="U217" s="36"/>
      <c r="V217" s="36"/>
      <c r="W217" s="36"/>
      <c r="X217" s="36"/>
      <c r="Y217" s="36"/>
      <c r="Z217" s="36"/>
      <c r="AA217" s="36"/>
      <c r="AB217" s="36"/>
      <c r="AC217" s="36"/>
      <c r="AD217" s="36"/>
      <c r="AE217" s="36"/>
      <c r="AT217" s="18" t="s">
        <v>231</v>
      </c>
      <c r="AU217" s="18" t="s">
        <v>19</v>
      </c>
    </row>
    <row r="218" spans="1:65" s="2" customFormat="1" ht="48.75">
      <c r="A218" s="36"/>
      <c r="B218" s="37"/>
      <c r="C218" s="38"/>
      <c r="D218" s="210" t="s">
        <v>311</v>
      </c>
      <c r="E218" s="38"/>
      <c r="F218" s="211" t="s">
        <v>617</v>
      </c>
      <c r="G218" s="38"/>
      <c r="H218" s="38"/>
      <c r="I218" s="207"/>
      <c r="J218" s="38"/>
      <c r="K218" s="38"/>
      <c r="L218" s="41"/>
      <c r="M218" s="208"/>
      <c r="N218" s="209"/>
      <c r="O218" s="73"/>
      <c r="P218" s="73"/>
      <c r="Q218" s="73"/>
      <c r="R218" s="73"/>
      <c r="S218" s="73"/>
      <c r="T218" s="74"/>
      <c r="U218" s="36"/>
      <c r="V218" s="36"/>
      <c r="W218" s="36"/>
      <c r="X218" s="36"/>
      <c r="Y218" s="36"/>
      <c r="Z218" s="36"/>
      <c r="AA218" s="36"/>
      <c r="AB218" s="36"/>
      <c r="AC218" s="36"/>
      <c r="AD218" s="36"/>
      <c r="AE218" s="36"/>
      <c r="AT218" s="18" t="s">
        <v>311</v>
      </c>
      <c r="AU218" s="18" t="s">
        <v>19</v>
      </c>
    </row>
    <row r="219" spans="1:65" s="2" customFormat="1" ht="58.5">
      <c r="A219" s="36"/>
      <c r="B219" s="37"/>
      <c r="C219" s="38"/>
      <c r="D219" s="210" t="s">
        <v>233</v>
      </c>
      <c r="E219" s="38"/>
      <c r="F219" s="211" t="s">
        <v>618</v>
      </c>
      <c r="G219" s="38"/>
      <c r="H219" s="38"/>
      <c r="I219" s="207"/>
      <c r="J219" s="38"/>
      <c r="K219" s="38"/>
      <c r="L219" s="41"/>
      <c r="M219" s="208"/>
      <c r="N219" s="209"/>
      <c r="O219" s="73"/>
      <c r="P219" s="73"/>
      <c r="Q219" s="73"/>
      <c r="R219" s="73"/>
      <c r="S219" s="73"/>
      <c r="T219" s="74"/>
      <c r="U219" s="36"/>
      <c r="V219" s="36"/>
      <c r="W219" s="36"/>
      <c r="X219" s="36"/>
      <c r="Y219" s="36"/>
      <c r="Z219" s="36"/>
      <c r="AA219" s="36"/>
      <c r="AB219" s="36"/>
      <c r="AC219" s="36"/>
      <c r="AD219" s="36"/>
      <c r="AE219" s="36"/>
      <c r="AT219" s="18" t="s">
        <v>233</v>
      </c>
      <c r="AU219" s="18" t="s">
        <v>19</v>
      </c>
    </row>
    <row r="220" spans="1:65" s="13" customFormat="1" ht="11.25">
      <c r="B220" s="212"/>
      <c r="C220" s="213"/>
      <c r="D220" s="210" t="s">
        <v>235</v>
      </c>
      <c r="E220" s="214" t="s">
        <v>1</v>
      </c>
      <c r="F220" s="215" t="s">
        <v>619</v>
      </c>
      <c r="G220" s="213"/>
      <c r="H220" s="216">
        <v>8499</v>
      </c>
      <c r="I220" s="217"/>
      <c r="J220" s="213"/>
      <c r="K220" s="213"/>
      <c r="L220" s="218"/>
      <c r="M220" s="219"/>
      <c r="N220" s="220"/>
      <c r="O220" s="220"/>
      <c r="P220" s="220"/>
      <c r="Q220" s="220"/>
      <c r="R220" s="220"/>
      <c r="S220" s="220"/>
      <c r="T220" s="221"/>
      <c r="AT220" s="222" t="s">
        <v>235</v>
      </c>
      <c r="AU220" s="222" t="s">
        <v>19</v>
      </c>
      <c r="AV220" s="13" t="s">
        <v>19</v>
      </c>
      <c r="AW220" s="13" t="s">
        <v>36</v>
      </c>
      <c r="AX220" s="13" t="s">
        <v>87</v>
      </c>
      <c r="AY220" s="222" t="s">
        <v>220</v>
      </c>
    </row>
    <row r="221" spans="1:65" s="2" customFormat="1" ht="37.9" customHeight="1">
      <c r="A221" s="36"/>
      <c r="B221" s="37"/>
      <c r="C221" s="192" t="s">
        <v>336</v>
      </c>
      <c r="D221" s="192" t="s">
        <v>224</v>
      </c>
      <c r="E221" s="193" t="s">
        <v>620</v>
      </c>
      <c r="F221" s="194" t="s">
        <v>621</v>
      </c>
      <c r="G221" s="195" t="s">
        <v>506</v>
      </c>
      <c r="H221" s="196">
        <v>30469</v>
      </c>
      <c r="I221" s="197"/>
      <c r="J221" s="198">
        <f>ROUND(I221*H221,2)</f>
        <v>0</v>
      </c>
      <c r="K221" s="194" t="s">
        <v>228</v>
      </c>
      <c r="L221" s="41"/>
      <c r="M221" s="199" t="s">
        <v>1</v>
      </c>
      <c r="N221" s="200" t="s">
        <v>45</v>
      </c>
      <c r="O221" s="73"/>
      <c r="P221" s="201">
        <f>O221*H221</f>
        <v>0</v>
      </c>
      <c r="Q221" s="201">
        <v>0</v>
      </c>
      <c r="R221" s="201">
        <f>Q221*H221</f>
        <v>0</v>
      </c>
      <c r="S221" s="201">
        <v>0</v>
      </c>
      <c r="T221" s="202">
        <f>S221*H221</f>
        <v>0</v>
      </c>
      <c r="U221" s="36"/>
      <c r="V221" s="36"/>
      <c r="W221" s="36"/>
      <c r="X221" s="36"/>
      <c r="Y221" s="36"/>
      <c r="Z221" s="36"/>
      <c r="AA221" s="36"/>
      <c r="AB221" s="36"/>
      <c r="AC221" s="36"/>
      <c r="AD221" s="36"/>
      <c r="AE221" s="36"/>
      <c r="AR221" s="203" t="s">
        <v>223</v>
      </c>
      <c r="AT221" s="203" t="s">
        <v>224</v>
      </c>
      <c r="AU221" s="203" t="s">
        <v>19</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223</v>
      </c>
      <c r="BM221" s="203" t="s">
        <v>622</v>
      </c>
    </row>
    <row r="222" spans="1:65" s="2" customFormat="1" ht="11.25">
      <c r="A222" s="36"/>
      <c r="B222" s="37"/>
      <c r="C222" s="38"/>
      <c r="D222" s="205" t="s">
        <v>231</v>
      </c>
      <c r="E222" s="38"/>
      <c r="F222" s="206" t="s">
        <v>623</v>
      </c>
      <c r="G222" s="38"/>
      <c r="H222" s="38"/>
      <c r="I222" s="207"/>
      <c r="J222" s="38"/>
      <c r="K222" s="38"/>
      <c r="L222" s="41"/>
      <c r="M222" s="208"/>
      <c r="N222" s="209"/>
      <c r="O222" s="73"/>
      <c r="P222" s="73"/>
      <c r="Q222" s="73"/>
      <c r="R222" s="73"/>
      <c r="S222" s="73"/>
      <c r="T222" s="74"/>
      <c r="U222" s="36"/>
      <c r="V222" s="36"/>
      <c r="W222" s="36"/>
      <c r="X222" s="36"/>
      <c r="Y222" s="36"/>
      <c r="Z222" s="36"/>
      <c r="AA222" s="36"/>
      <c r="AB222" s="36"/>
      <c r="AC222" s="36"/>
      <c r="AD222" s="36"/>
      <c r="AE222" s="36"/>
      <c r="AT222" s="18" t="s">
        <v>231</v>
      </c>
      <c r="AU222" s="18" t="s">
        <v>19</v>
      </c>
    </row>
    <row r="223" spans="1:65" s="2" customFormat="1" ht="48.75">
      <c r="A223" s="36"/>
      <c r="B223" s="37"/>
      <c r="C223" s="38"/>
      <c r="D223" s="210" t="s">
        <v>311</v>
      </c>
      <c r="E223" s="38"/>
      <c r="F223" s="211" t="s">
        <v>617</v>
      </c>
      <c r="G223" s="38"/>
      <c r="H223" s="38"/>
      <c r="I223" s="207"/>
      <c r="J223" s="38"/>
      <c r="K223" s="38"/>
      <c r="L223" s="41"/>
      <c r="M223" s="208"/>
      <c r="N223" s="209"/>
      <c r="O223" s="73"/>
      <c r="P223" s="73"/>
      <c r="Q223" s="73"/>
      <c r="R223" s="73"/>
      <c r="S223" s="73"/>
      <c r="T223" s="74"/>
      <c r="U223" s="36"/>
      <c r="V223" s="36"/>
      <c r="W223" s="36"/>
      <c r="X223" s="36"/>
      <c r="Y223" s="36"/>
      <c r="Z223" s="36"/>
      <c r="AA223" s="36"/>
      <c r="AB223" s="36"/>
      <c r="AC223" s="36"/>
      <c r="AD223" s="36"/>
      <c r="AE223" s="36"/>
      <c r="AT223" s="18" t="s">
        <v>311</v>
      </c>
      <c r="AU223" s="18" t="s">
        <v>19</v>
      </c>
    </row>
    <row r="224" spans="1:65" s="2" customFormat="1" ht="39">
      <c r="A224" s="36"/>
      <c r="B224" s="37"/>
      <c r="C224" s="38"/>
      <c r="D224" s="210" t="s">
        <v>233</v>
      </c>
      <c r="E224" s="38"/>
      <c r="F224" s="211" t="s">
        <v>590</v>
      </c>
      <c r="G224" s="38"/>
      <c r="H224" s="38"/>
      <c r="I224" s="207"/>
      <c r="J224" s="38"/>
      <c r="K224" s="38"/>
      <c r="L224" s="41"/>
      <c r="M224" s="208"/>
      <c r="N224" s="209"/>
      <c r="O224" s="73"/>
      <c r="P224" s="73"/>
      <c r="Q224" s="73"/>
      <c r="R224" s="73"/>
      <c r="S224" s="73"/>
      <c r="T224" s="74"/>
      <c r="U224" s="36"/>
      <c r="V224" s="36"/>
      <c r="W224" s="36"/>
      <c r="X224" s="36"/>
      <c r="Y224" s="36"/>
      <c r="Z224" s="36"/>
      <c r="AA224" s="36"/>
      <c r="AB224" s="36"/>
      <c r="AC224" s="36"/>
      <c r="AD224" s="36"/>
      <c r="AE224" s="36"/>
      <c r="AT224" s="18" t="s">
        <v>233</v>
      </c>
      <c r="AU224" s="18" t="s">
        <v>19</v>
      </c>
    </row>
    <row r="225" spans="1:65" s="13" customFormat="1" ht="11.25">
      <c r="B225" s="212"/>
      <c r="C225" s="213"/>
      <c r="D225" s="210" t="s">
        <v>235</v>
      </c>
      <c r="E225" s="214" t="s">
        <v>1</v>
      </c>
      <c r="F225" s="215" t="s">
        <v>624</v>
      </c>
      <c r="G225" s="213"/>
      <c r="H225" s="216">
        <v>30469</v>
      </c>
      <c r="I225" s="217"/>
      <c r="J225" s="213"/>
      <c r="K225" s="213"/>
      <c r="L225" s="218"/>
      <c r="M225" s="219"/>
      <c r="N225" s="220"/>
      <c r="O225" s="220"/>
      <c r="P225" s="220"/>
      <c r="Q225" s="220"/>
      <c r="R225" s="220"/>
      <c r="S225" s="220"/>
      <c r="T225" s="221"/>
      <c r="AT225" s="222" t="s">
        <v>235</v>
      </c>
      <c r="AU225" s="222" t="s">
        <v>19</v>
      </c>
      <c r="AV225" s="13" t="s">
        <v>19</v>
      </c>
      <c r="AW225" s="13" t="s">
        <v>36</v>
      </c>
      <c r="AX225" s="13" t="s">
        <v>87</v>
      </c>
      <c r="AY225" s="222" t="s">
        <v>220</v>
      </c>
    </row>
    <row r="226" spans="1:65" s="12" customFormat="1" ht="22.9" customHeight="1">
      <c r="B226" s="176"/>
      <c r="C226" s="177"/>
      <c r="D226" s="178" t="s">
        <v>79</v>
      </c>
      <c r="E226" s="190" t="s">
        <v>19</v>
      </c>
      <c r="F226" s="190" t="s">
        <v>625</v>
      </c>
      <c r="G226" s="177"/>
      <c r="H226" s="177"/>
      <c r="I226" s="180"/>
      <c r="J226" s="191">
        <f>BK226</f>
        <v>0</v>
      </c>
      <c r="K226" s="177"/>
      <c r="L226" s="182"/>
      <c r="M226" s="183"/>
      <c r="N226" s="184"/>
      <c r="O226" s="184"/>
      <c r="P226" s="185">
        <f>SUM(P227:P228)</f>
        <v>0</v>
      </c>
      <c r="Q226" s="184"/>
      <c r="R226" s="185">
        <f>SUM(R227:R228)</f>
        <v>595.1</v>
      </c>
      <c r="S226" s="184"/>
      <c r="T226" s="186">
        <f>SUM(T227:T228)</f>
        <v>0</v>
      </c>
      <c r="AR226" s="187" t="s">
        <v>87</v>
      </c>
      <c r="AT226" s="188" t="s">
        <v>79</v>
      </c>
      <c r="AU226" s="188" t="s">
        <v>87</v>
      </c>
      <c r="AY226" s="187" t="s">
        <v>220</v>
      </c>
      <c r="BK226" s="189">
        <f>SUM(BK227:BK228)</f>
        <v>0</v>
      </c>
    </row>
    <row r="227" spans="1:65" s="2" customFormat="1" ht="62.65" customHeight="1">
      <c r="A227" s="36"/>
      <c r="B227" s="37"/>
      <c r="C227" s="192" t="s">
        <v>7</v>
      </c>
      <c r="D227" s="192" t="s">
        <v>224</v>
      </c>
      <c r="E227" s="193" t="s">
        <v>626</v>
      </c>
      <c r="F227" s="194" t="s">
        <v>627</v>
      </c>
      <c r="G227" s="195" t="s">
        <v>506</v>
      </c>
      <c r="H227" s="196">
        <v>5410</v>
      </c>
      <c r="I227" s="197"/>
      <c r="J227" s="198">
        <f>ROUND(I227*H227,2)</f>
        <v>0</v>
      </c>
      <c r="K227" s="194" t="s">
        <v>1</v>
      </c>
      <c r="L227" s="41"/>
      <c r="M227" s="199" t="s">
        <v>1</v>
      </c>
      <c r="N227" s="200" t="s">
        <v>45</v>
      </c>
      <c r="O227" s="73"/>
      <c r="P227" s="201">
        <f>O227*H227</f>
        <v>0</v>
      </c>
      <c r="Q227" s="201">
        <v>0.11</v>
      </c>
      <c r="R227" s="201">
        <f>Q227*H227</f>
        <v>595.1</v>
      </c>
      <c r="S227" s="201">
        <v>0</v>
      </c>
      <c r="T227" s="202">
        <f>S227*H227</f>
        <v>0</v>
      </c>
      <c r="U227" s="36"/>
      <c r="V227" s="36"/>
      <c r="W227" s="36"/>
      <c r="X227" s="36"/>
      <c r="Y227" s="36"/>
      <c r="Z227" s="36"/>
      <c r="AA227" s="36"/>
      <c r="AB227" s="36"/>
      <c r="AC227" s="36"/>
      <c r="AD227" s="36"/>
      <c r="AE227" s="36"/>
      <c r="AR227" s="203" t="s">
        <v>223</v>
      </c>
      <c r="AT227" s="203" t="s">
        <v>224</v>
      </c>
      <c r="AU227" s="203" t="s">
        <v>19</v>
      </c>
      <c r="AY227" s="18" t="s">
        <v>220</v>
      </c>
      <c r="BE227" s="204">
        <f>IF(N227="základní",J227,0)</f>
        <v>0</v>
      </c>
      <c r="BF227" s="204">
        <f>IF(N227="snížená",J227,0)</f>
        <v>0</v>
      </c>
      <c r="BG227" s="204">
        <f>IF(N227="zákl. přenesená",J227,0)</f>
        <v>0</v>
      </c>
      <c r="BH227" s="204">
        <f>IF(N227="sníž. přenesená",J227,0)</f>
        <v>0</v>
      </c>
      <c r="BI227" s="204">
        <f>IF(N227="nulová",J227,0)</f>
        <v>0</v>
      </c>
      <c r="BJ227" s="18" t="s">
        <v>87</v>
      </c>
      <c r="BK227" s="204">
        <f>ROUND(I227*H227,2)</f>
        <v>0</v>
      </c>
      <c r="BL227" s="18" t="s">
        <v>223</v>
      </c>
      <c r="BM227" s="203" t="s">
        <v>628</v>
      </c>
    </row>
    <row r="228" spans="1:65" s="2" customFormat="1" ht="78">
      <c r="A228" s="36"/>
      <c r="B228" s="37"/>
      <c r="C228" s="38"/>
      <c r="D228" s="210" t="s">
        <v>233</v>
      </c>
      <c r="E228" s="38"/>
      <c r="F228" s="211" t="s">
        <v>629</v>
      </c>
      <c r="G228" s="38"/>
      <c r="H228" s="38"/>
      <c r="I228" s="207"/>
      <c r="J228" s="38"/>
      <c r="K228" s="38"/>
      <c r="L228" s="41"/>
      <c r="M228" s="208"/>
      <c r="N228" s="209"/>
      <c r="O228" s="73"/>
      <c r="P228" s="73"/>
      <c r="Q228" s="73"/>
      <c r="R228" s="73"/>
      <c r="S228" s="73"/>
      <c r="T228" s="74"/>
      <c r="U228" s="36"/>
      <c r="V228" s="36"/>
      <c r="W228" s="36"/>
      <c r="X228" s="36"/>
      <c r="Y228" s="36"/>
      <c r="Z228" s="36"/>
      <c r="AA228" s="36"/>
      <c r="AB228" s="36"/>
      <c r="AC228" s="36"/>
      <c r="AD228" s="36"/>
      <c r="AE228" s="36"/>
      <c r="AT228" s="18" t="s">
        <v>233</v>
      </c>
      <c r="AU228" s="18" t="s">
        <v>19</v>
      </c>
    </row>
    <row r="229" spans="1:65" s="12" customFormat="1" ht="22.9" customHeight="1">
      <c r="B229" s="176"/>
      <c r="C229" s="177"/>
      <c r="D229" s="178" t="s">
        <v>79</v>
      </c>
      <c r="E229" s="190" t="s">
        <v>156</v>
      </c>
      <c r="F229" s="190" t="s">
        <v>630</v>
      </c>
      <c r="G229" s="177"/>
      <c r="H229" s="177"/>
      <c r="I229" s="180"/>
      <c r="J229" s="191">
        <f>BK229</f>
        <v>0</v>
      </c>
      <c r="K229" s="177"/>
      <c r="L229" s="182"/>
      <c r="M229" s="183"/>
      <c r="N229" s="184"/>
      <c r="O229" s="184"/>
      <c r="P229" s="185">
        <f>SUM(P230:P245)</f>
        <v>0</v>
      </c>
      <c r="Q229" s="184"/>
      <c r="R229" s="185">
        <f>SUM(R230:R245)</f>
        <v>109.05678399999999</v>
      </c>
      <c r="S229" s="184"/>
      <c r="T229" s="186">
        <f>SUM(T230:T245)</f>
        <v>0</v>
      </c>
      <c r="AR229" s="187" t="s">
        <v>87</v>
      </c>
      <c r="AT229" s="188" t="s">
        <v>79</v>
      </c>
      <c r="AU229" s="188" t="s">
        <v>87</v>
      </c>
      <c r="AY229" s="187" t="s">
        <v>220</v>
      </c>
      <c r="BK229" s="189">
        <f>SUM(BK230:BK245)</f>
        <v>0</v>
      </c>
    </row>
    <row r="230" spans="1:65" s="2" customFormat="1" ht="76.349999999999994" customHeight="1">
      <c r="A230" s="36"/>
      <c r="B230" s="37"/>
      <c r="C230" s="192" t="s">
        <v>346</v>
      </c>
      <c r="D230" s="192" t="s">
        <v>224</v>
      </c>
      <c r="E230" s="193" t="s">
        <v>631</v>
      </c>
      <c r="F230" s="194" t="s">
        <v>632</v>
      </c>
      <c r="G230" s="195" t="s">
        <v>514</v>
      </c>
      <c r="H230" s="196">
        <v>38</v>
      </c>
      <c r="I230" s="197"/>
      <c r="J230" s="198">
        <f>ROUND(I230*H230,2)</f>
        <v>0</v>
      </c>
      <c r="K230" s="194" t="s">
        <v>228</v>
      </c>
      <c r="L230" s="41"/>
      <c r="M230" s="199" t="s">
        <v>1</v>
      </c>
      <c r="N230" s="200" t="s">
        <v>45</v>
      </c>
      <c r="O230" s="73"/>
      <c r="P230" s="201">
        <f>O230*H230</f>
        <v>0</v>
      </c>
      <c r="Q230" s="201">
        <v>2.8089400000000002</v>
      </c>
      <c r="R230" s="201">
        <f>Q230*H230</f>
        <v>106.73972000000001</v>
      </c>
      <c r="S230" s="201">
        <v>0</v>
      </c>
      <c r="T230" s="202">
        <f>S230*H230</f>
        <v>0</v>
      </c>
      <c r="U230" s="36"/>
      <c r="V230" s="36"/>
      <c r="W230" s="36"/>
      <c r="X230" s="36"/>
      <c r="Y230" s="36"/>
      <c r="Z230" s="36"/>
      <c r="AA230" s="36"/>
      <c r="AB230" s="36"/>
      <c r="AC230" s="36"/>
      <c r="AD230" s="36"/>
      <c r="AE230" s="36"/>
      <c r="AR230" s="203" t="s">
        <v>223</v>
      </c>
      <c r="AT230" s="203" t="s">
        <v>224</v>
      </c>
      <c r="AU230" s="203" t="s">
        <v>19</v>
      </c>
      <c r="AY230" s="18" t="s">
        <v>220</v>
      </c>
      <c r="BE230" s="204">
        <f>IF(N230="základní",J230,0)</f>
        <v>0</v>
      </c>
      <c r="BF230" s="204">
        <f>IF(N230="snížená",J230,0)</f>
        <v>0</v>
      </c>
      <c r="BG230" s="204">
        <f>IF(N230="zákl. přenesená",J230,0)</f>
        <v>0</v>
      </c>
      <c r="BH230" s="204">
        <f>IF(N230="sníž. přenesená",J230,0)</f>
        <v>0</v>
      </c>
      <c r="BI230" s="204">
        <f>IF(N230="nulová",J230,0)</f>
        <v>0</v>
      </c>
      <c r="BJ230" s="18" t="s">
        <v>87</v>
      </c>
      <c r="BK230" s="204">
        <f>ROUND(I230*H230,2)</f>
        <v>0</v>
      </c>
      <c r="BL230" s="18" t="s">
        <v>223</v>
      </c>
      <c r="BM230" s="203" t="s">
        <v>633</v>
      </c>
    </row>
    <row r="231" spans="1:65" s="2" customFormat="1" ht="11.25">
      <c r="A231" s="36"/>
      <c r="B231" s="37"/>
      <c r="C231" s="38"/>
      <c r="D231" s="205" t="s">
        <v>231</v>
      </c>
      <c r="E231" s="38"/>
      <c r="F231" s="206" t="s">
        <v>634</v>
      </c>
      <c r="G231" s="38"/>
      <c r="H231" s="38"/>
      <c r="I231" s="207"/>
      <c r="J231" s="38"/>
      <c r="K231" s="38"/>
      <c r="L231" s="41"/>
      <c r="M231" s="208"/>
      <c r="N231" s="209"/>
      <c r="O231" s="73"/>
      <c r="P231" s="73"/>
      <c r="Q231" s="73"/>
      <c r="R231" s="73"/>
      <c r="S231" s="73"/>
      <c r="T231" s="74"/>
      <c r="U231" s="36"/>
      <c r="V231" s="36"/>
      <c r="W231" s="36"/>
      <c r="X231" s="36"/>
      <c r="Y231" s="36"/>
      <c r="Z231" s="36"/>
      <c r="AA231" s="36"/>
      <c r="AB231" s="36"/>
      <c r="AC231" s="36"/>
      <c r="AD231" s="36"/>
      <c r="AE231" s="36"/>
      <c r="AT231" s="18" t="s">
        <v>231</v>
      </c>
      <c r="AU231" s="18" t="s">
        <v>19</v>
      </c>
    </row>
    <row r="232" spans="1:65" s="2" customFormat="1" ht="175.5">
      <c r="A232" s="36"/>
      <c r="B232" s="37"/>
      <c r="C232" s="38"/>
      <c r="D232" s="210" t="s">
        <v>311</v>
      </c>
      <c r="E232" s="38"/>
      <c r="F232" s="211" t="s">
        <v>635</v>
      </c>
      <c r="G232" s="38"/>
      <c r="H232" s="38"/>
      <c r="I232" s="207"/>
      <c r="J232" s="38"/>
      <c r="K232" s="38"/>
      <c r="L232" s="41"/>
      <c r="M232" s="208"/>
      <c r="N232" s="209"/>
      <c r="O232" s="73"/>
      <c r="P232" s="73"/>
      <c r="Q232" s="73"/>
      <c r="R232" s="73"/>
      <c r="S232" s="73"/>
      <c r="T232" s="74"/>
      <c r="U232" s="36"/>
      <c r="V232" s="36"/>
      <c r="W232" s="36"/>
      <c r="X232" s="36"/>
      <c r="Y232" s="36"/>
      <c r="Z232" s="36"/>
      <c r="AA232" s="36"/>
      <c r="AB232" s="36"/>
      <c r="AC232" s="36"/>
      <c r="AD232" s="36"/>
      <c r="AE232" s="36"/>
      <c r="AT232" s="18" t="s">
        <v>311</v>
      </c>
      <c r="AU232" s="18" t="s">
        <v>19</v>
      </c>
    </row>
    <row r="233" spans="1:65" s="2" customFormat="1" ht="68.25">
      <c r="A233" s="36"/>
      <c r="B233" s="37"/>
      <c r="C233" s="38"/>
      <c r="D233" s="210" t="s">
        <v>233</v>
      </c>
      <c r="E233" s="38"/>
      <c r="F233" s="211" t="s">
        <v>636</v>
      </c>
      <c r="G233" s="38"/>
      <c r="H233" s="38"/>
      <c r="I233" s="207"/>
      <c r="J233" s="38"/>
      <c r="K233" s="38"/>
      <c r="L233" s="41"/>
      <c r="M233" s="208"/>
      <c r="N233" s="209"/>
      <c r="O233" s="73"/>
      <c r="P233" s="73"/>
      <c r="Q233" s="73"/>
      <c r="R233" s="73"/>
      <c r="S233" s="73"/>
      <c r="T233" s="74"/>
      <c r="U233" s="36"/>
      <c r="V233" s="36"/>
      <c r="W233" s="36"/>
      <c r="X233" s="36"/>
      <c r="Y233" s="36"/>
      <c r="Z233" s="36"/>
      <c r="AA233" s="36"/>
      <c r="AB233" s="36"/>
      <c r="AC233" s="36"/>
      <c r="AD233" s="36"/>
      <c r="AE233" s="36"/>
      <c r="AT233" s="18" t="s">
        <v>233</v>
      </c>
      <c r="AU233" s="18" t="s">
        <v>19</v>
      </c>
    </row>
    <row r="234" spans="1:65" s="2" customFormat="1" ht="76.349999999999994" customHeight="1">
      <c r="A234" s="36"/>
      <c r="B234" s="37"/>
      <c r="C234" s="192" t="s">
        <v>358</v>
      </c>
      <c r="D234" s="192" t="s">
        <v>224</v>
      </c>
      <c r="E234" s="193" t="s">
        <v>637</v>
      </c>
      <c r="F234" s="194" t="s">
        <v>638</v>
      </c>
      <c r="G234" s="195" t="s">
        <v>506</v>
      </c>
      <c r="H234" s="196">
        <v>110</v>
      </c>
      <c r="I234" s="197"/>
      <c r="J234" s="198">
        <f>ROUND(I234*H234,2)</f>
        <v>0</v>
      </c>
      <c r="K234" s="194" t="s">
        <v>228</v>
      </c>
      <c r="L234" s="41"/>
      <c r="M234" s="199" t="s">
        <v>1</v>
      </c>
      <c r="N234" s="200" t="s">
        <v>45</v>
      </c>
      <c r="O234" s="73"/>
      <c r="P234" s="201">
        <f>O234*H234</f>
        <v>0</v>
      </c>
      <c r="Q234" s="201">
        <v>7.26E-3</v>
      </c>
      <c r="R234" s="201">
        <f>Q234*H234</f>
        <v>0.79859999999999998</v>
      </c>
      <c r="S234" s="201">
        <v>0</v>
      </c>
      <c r="T234" s="202">
        <f>S234*H234</f>
        <v>0</v>
      </c>
      <c r="U234" s="36"/>
      <c r="V234" s="36"/>
      <c r="W234" s="36"/>
      <c r="X234" s="36"/>
      <c r="Y234" s="36"/>
      <c r="Z234" s="36"/>
      <c r="AA234" s="36"/>
      <c r="AB234" s="36"/>
      <c r="AC234" s="36"/>
      <c r="AD234" s="36"/>
      <c r="AE234" s="36"/>
      <c r="AR234" s="203" t="s">
        <v>223</v>
      </c>
      <c r="AT234" s="203" t="s">
        <v>224</v>
      </c>
      <c r="AU234" s="203" t="s">
        <v>19</v>
      </c>
      <c r="AY234" s="18" t="s">
        <v>220</v>
      </c>
      <c r="BE234" s="204">
        <f>IF(N234="základní",J234,0)</f>
        <v>0</v>
      </c>
      <c r="BF234" s="204">
        <f>IF(N234="snížená",J234,0)</f>
        <v>0</v>
      </c>
      <c r="BG234" s="204">
        <f>IF(N234="zákl. přenesená",J234,0)</f>
        <v>0</v>
      </c>
      <c r="BH234" s="204">
        <f>IF(N234="sníž. přenesená",J234,0)</f>
        <v>0</v>
      </c>
      <c r="BI234" s="204">
        <f>IF(N234="nulová",J234,0)</f>
        <v>0</v>
      </c>
      <c r="BJ234" s="18" t="s">
        <v>87</v>
      </c>
      <c r="BK234" s="204">
        <f>ROUND(I234*H234,2)</f>
        <v>0</v>
      </c>
      <c r="BL234" s="18" t="s">
        <v>223</v>
      </c>
      <c r="BM234" s="203" t="s">
        <v>639</v>
      </c>
    </row>
    <row r="235" spans="1:65" s="2" customFormat="1" ht="11.25">
      <c r="A235" s="36"/>
      <c r="B235" s="37"/>
      <c r="C235" s="38"/>
      <c r="D235" s="205" t="s">
        <v>231</v>
      </c>
      <c r="E235" s="38"/>
      <c r="F235" s="206" t="s">
        <v>640</v>
      </c>
      <c r="G235" s="38"/>
      <c r="H235" s="38"/>
      <c r="I235" s="207"/>
      <c r="J235" s="38"/>
      <c r="K235" s="38"/>
      <c r="L235" s="41"/>
      <c r="M235" s="208"/>
      <c r="N235" s="209"/>
      <c r="O235" s="73"/>
      <c r="P235" s="73"/>
      <c r="Q235" s="73"/>
      <c r="R235" s="73"/>
      <c r="S235" s="73"/>
      <c r="T235" s="74"/>
      <c r="U235" s="36"/>
      <c r="V235" s="36"/>
      <c r="W235" s="36"/>
      <c r="X235" s="36"/>
      <c r="Y235" s="36"/>
      <c r="Z235" s="36"/>
      <c r="AA235" s="36"/>
      <c r="AB235" s="36"/>
      <c r="AC235" s="36"/>
      <c r="AD235" s="36"/>
      <c r="AE235" s="36"/>
      <c r="AT235" s="18" t="s">
        <v>231</v>
      </c>
      <c r="AU235" s="18" t="s">
        <v>19</v>
      </c>
    </row>
    <row r="236" spans="1:65" s="2" customFormat="1" ht="175.5">
      <c r="A236" s="36"/>
      <c r="B236" s="37"/>
      <c r="C236" s="38"/>
      <c r="D236" s="210" t="s">
        <v>311</v>
      </c>
      <c r="E236" s="38"/>
      <c r="F236" s="211" t="s">
        <v>641</v>
      </c>
      <c r="G236" s="38"/>
      <c r="H236" s="38"/>
      <c r="I236" s="207"/>
      <c r="J236" s="38"/>
      <c r="K236" s="38"/>
      <c r="L236" s="41"/>
      <c r="M236" s="208"/>
      <c r="N236" s="209"/>
      <c r="O236" s="73"/>
      <c r="P236" s="73"/>
      <c r="Q236" s="73"/>
      <c r="R236" s="73"/>
      <c r="S236" s="73"/>
      <c r="T236" s="74"/>
      <c r="U236" s="36"/>
      <c r="V236" s="36"/>
      <c r="W236" s="36"/>
      <c r="X236" s="36"/>
      <c r="Y236" s="36"/>
      <c r="Z236" s="36"/>
      <c r="AA236" s="36"/>
      <c r="AB236" s="36"/>
      <c r="AC236" s="36"/>
      <c r="AD236" s="36"/>
      <c r="AE236" s="36"/>
      <c r="AT236" s="18" t="s">
        <v>311</v>
      </c>
      <c r="AU236" s="18" t="s">
        <v>19</v>
      </c>
    </row>
    <row r="237" spans="1:65" s="2" customFormat="1" ht="68.25">
      <c r="A237" s="36"/>
      <c r="B237" s="37"/>
      <c r="C237" s="38"/>
      <c r="D237" s="210" t="s">
        <v>233</v>
      </c>
      <c r="E237" s="38"/>
      <c r="F237" s="211" t="s">
        <v>642</v>
      </c>
      <c r="G237" s="38"/>
      <c r="H237" s="38"/>
      <c r="I237" s="207"/>
      <c r="J237" s="38"/>
      <c r="K237" s="38"/>
      <c r="L237" s="41"/>
      <c r="M237" s="208"/>
      <c r="N237" s="209"/>
      <c r="O237" s="73"/>
      <c r="P237" s="73"/>
      <c r="Q237" s="73"/>
      <c r="R237" s="73"/>
      <c r="S237" s="73"/>
      <c r="T237" s="74"/>
      <c r="U237" s="36"/>
      <c r="V237" s="36"/>
      <c r="W237" s="36"/>
      <c r="X237" s="36"/>
      <c r="Y237" s="36"/>
      <c r="Z237" s="36"/>
      <c r="AA237" s="36"/>
      <c r="AB237" s="36"/>
      <c r="AC237" s="36"/>
      <c r="AD237" s="36"/>
      <c r="AE237" s="36"/>
      <c r="AT237" s="18" t="s">
        <v>233</v>
      </c>
      <c r="AU237" s="18" t="s">
        <v>19</v>
      </c>
    </row>
    <row r="238" spans="1:65" s="2" customFormat="1" ht="76.349999999999994" customHeight="1">
      <c r="A238" s="36"/>
      <c r="B238" s="37"/>
      <c r="C238" s="192" t="s">
        <v>364</v>
      </c>
      <c r="D238" s="192" t="s">
        <v>224</v>
      </c>
      <c r="E238" s="193" t="s">
        <v>643</v>
      </c>
      <c r="F238" s="194" t="s">
        <v>644</v>
      </c>
      <c r="G238" s="195" t="s">
        <v>506</v>
      </c>
      <c r="H238" s="196">
        <v>110</v>
      </c>
      <c r="I238" s="197"/>
      <c r="J238" s="198">
        <f>ROUND(I238*H238,2)</f>
        <v>0</v>
      </c>
      <c r="K238" s="194" t="s">
        <v>228</v>
      </c>
      <c r="L238" s="41"/>
      <c r="M238" s="199" t="s">
        <v>1</v>
      </c>
      <c r="N238" s="200" t="s">
        <v>45</v>
      </c>
      <c r="O238" s="73"/>
      <c r="P238" s="201">
        <f>O238*H238</f>
        <v>0</v>
      </c>
      <c r="Q238" s="201">
        <v>8.5999999999999998E-4</v>
      </c>
      <c r="R238" s="201">
        <f>Q238*H238</f>
        <v>9.4600000000000004E-2</v>
      </c>
      <c r="S238" s="201">
        <v>0</v>
      </c>
      <c r="T238" s="202">
        <f>S238*H238</f>
        <v>0</v>
      </c>
      <c r="U238" s="36"/>
      <c r="V238" s="36"/>
      <c r="W238" s="36"/>
      <c r="X238" s="36"/>
      <c r="Y238" s="36"/>
      <c r="Z238" s="36"/>
      <c r="AA238" s="36"/>
      <c r="AB238" s="36"/>
      <c r="AC238" s="36"/>
      <c r="AD238" s="36"/>
      <c r="AE238" s="36"/>
      <c r="AR238" s="203" t="s">
        <v>223</v>
      </c>
      <c r="AT238" s="203" t="s">
        <v>224</v>
      </c>
      <c r="AU238" s="203" t="s">
        <v>19</v>
      </c>
      <c r="AY238" s="18" t="s">
        <v>220</v>
      </c>
      <c r="BE238" s="204">
        <f>IF(N238="základní",J238,0)</f>
        <v>0</v>
      </c>
      <c r="BF238" s="204">
        <f>IF(N238="snížená",J238,0)</f>
        <v>0</v>
      </c>
      <c r="BG238" s="204">
        <f>IF(N238="zákl. přenesená",J238,0)</f>
        <v>0</v>
      </c>
      <c r="BH238" s="204">
        <f>IF(N238="sníž. přenesená",J238,0)</f>
        <v>0</v>
      </c>
      <c r="BI238" s="204">
        <f>IF(N238="nulová",J238,0)</f>
        <v>0</v>
      </c>
      <c r="BJ238" s="18" t="s">
        <v>87</v>
      </c>
      <c r="BK238" s="204">
        <f>ROUND(I238*H238,2)</f>
        <v>0</v>
      </c>
      <c r="BL238" s="18" t="s">
        <v>223</v>
      </c>
      <c r="BM238" s="203" t="s">
        <v>645</v>
      </c>
    </row>
    <row r="239" spans="1:65" s="2" customFormat="1" ht="11.25">
      <c r="A239" s="36"/>
      <c r="B239" s="37"/>
      <c r="C239" s="38"/>
      <c r="D239" s="205" t="s">
        <v>231</v>
      </c>
      <c r="E239" s="38"/>
      <c r="F239" s="206" t="s">
        <v>646</v>
      </c>
      <c r="G239" s="38"/>
      <c r="H239" s="38"/>
      <c r="I239" s="207"/>
      <c r="J239" s="38"/>
      <c r="K239" s="38"/>
      <c r="L239" s="41"/>
      <c r="M239" s="208"/>
      <c r="N239" s="209"/>
      <c r="O239" s="73"/>
      <c r="P239" s="73"/>
      <c r="Q239" s="73"/>
      <c r="R239" s="73"/>
      <c r="S239" s="73"/>
      <c r="T239" s="74"/>
      <c r="U239" s="36"/>
      <c r="V239" s="36"/>
      <c r="W239" s="36"/>
      <c r="X239" s="36"/>
      <c r="Y239" s="36"/>
      <c r="Z239" s="36"/>
      <c r="AA239" s="36"/>
      <c r="AB239" s="36"/>
      <c r="AC239" s="36"/>
      <c r="AD239" s="36"/>
      <c r="AE239" s="36"/>
      <c r="AT239" s="18" t="s">
        <v>231</v>
      </c>
      <c r="AU239" s="18" t="s">
        <v>19</v>
      </c>
    </row>
    <row r="240" spans="1:65" s="2" customFormat="1" ht="175.5">
      <c r="A240" s="36"/>
      <c r="B240" s="37"/>
      <c r="C240" s="38"/>
      <c r="D240" s="210" t="s">
        <v>311</v>
      </c>
      <c r="E240" s="38"/>
      <c r="F240" s="211" t="s">
        <v>641</v>
      </c>
      <c r="G240" s="38"/>
      <c r="H240" s="38"/>
      <c r="I240" s="207"/>
      <c r="J240" s="38"/>
      <c r="K240" s="38"/>
      <c r="L240" s="41"/>
      <c r="M240" s="208"/>
      <c r="N240" s="209"/>
      <c r="O240" s="73"/>
      <c r="P240" s="73"/>
      <c r="Q240" s="73"/>
      <c r="R240" s="73"/>
      <c r="S240" s="73"/>
      <c r="T240" s="74"/>
      <c r="U240" s="36"/>
      <c r="V240" s="36"/>
      <c r="W240" s="36"/>
      <c r="X240" s="36"/>
      <c r="Y240" s="36"/>
      <c r="Z240" s="36"/>
      <c r="AA240" s="36"/>
      <c r="AB240" s="36"/>
      <c r="AC240" s="36"/>
      <c r="AD240" s="36"/>
      <c r="AE240" s="36"/>
      <c r="AT240" s="18" t="s">
        <v>311</v>
      </c>
      <c r="AU240" s="18" t="s">
        <v>19</v>
      </c>
    </row>
    <row r="241" spans="1:65" s="2" customFormat="1" ht="39">
      <c r="A241" s="36"/>
      <c r="B241" s="37"/>
      <c r="C241" s="38"/>
      <c r="D241" s="210" t="s">
        <v>233</v>
      </c>
      <c r="E241" s="38"/>
      <c r="F241" s="211" t="s">
        <v>647</v>
      </c>
      <c r="G241" s="38"/>
      <c r="H241" s="38"/>
      <c r="I241" s="207"/>
      <c r="J241" s="38"/>
      <c r="K241" s="38"/>
      <c r="L241" s="41"/>
      <c r="M241" s="208"/>
      <c r="N241" s="209"/>
      <c r="O241" s="73"/>
      <c r="P241" s="73"/>
      <c r="Q241" s="73"/>
      <c r="R241" s="73"/>
      <c r="S241" s="73"/>
      <c r="T241" s="74"/>
      <c r="U241" s="36"/>
      <c r="V241" s="36"/>
      <c r="W241" s="36"/>
      <c r="X241" s="36"/>
      <c r="Y241" s="36"/>
      <c r="Z241" s="36"/>
      <c r="AA241" s="36"/>
      <c r="AB241" s="36"/>
      <c r="AC241" s="36"/>
      <c r="AD241" s="36"/>
      <c r="AE241" s="36"/>
      <c r="AT241" s="18" t="s">
        <v>233</v>
      </c>
      <c r="AU241" s="18" t="s">
        <v>19</v>
      </c>
    </row>
    <row r="242" spans="1:65" s="2" customFormat="1" ht="78" customHeight="1">
      <c r="A242" s="36"/>
      <c r="B242" s="37"/>
      <c r="C242" s="192" t="s">
        <v>370</v>
      </c>
      <c r="D242" s="192" t="s">
        <v>224</v>
      </c>
      <c r="E242" s="193" t="s">
        <v>648</v>
      </c>
      <c r="F242" s="194" t="s">
        <v>649</v>
      </c>
      <c r="G242" s="195" t="s">
        <v>650</v>
      </c>
      <c r="H242" s="196">
        <v>1.3</v>
      </c>
      <c r="I242" s="197"/>
      <c r="J242" s="198">
        <f>ROUND(I242*H242,2)</f>
        <v>0</v>
      </c>
      <c r="K242" s="194" t="s">
        <v>228</v>
      </c>
      <c r="L242" s="41"/>
      <c r="M242" s="199" t="s">
        <v>1</v>
      </c>
      <c r="N242" s="200" t="s">
        <v>45</v>
      </c>
      <c r="O242" s="73"/>
      <c r="P242" s="201">
        <f>O242*H242</f>
        <v>0</v>
      </c>
      <c r="Q242" s="201">
        <v>1.09528</v>
      </c>
      <c r="R242" s="201">
        <f>Q242*H242</f>
        <v>1.423864</v>
      </c>
      <c r="S242" s="201">
        <v>0</v>
      </c>
      <c r="T242" s="202">
        <f>S242*H242</f>
        <v>0</v>
      </c>
      <c r="U242" s="36"/>
      <c r="V242" s="36"/>
      <c r="W242" s="36"/>
      <c r="X242" s="36"/>
      <c r="Y242" s="36"/>
      <c r="Z242" s="36"/>
      <c r="AA242" s="36"/>
      <c r="AB242" s="36"/>
      <c r="AC242" s="36"/>
      <c r="AD242" s="36"/>
      <c r="AE242" s="36"/>
      <c r="AR242" s="203" t="s">
        <v>223</v>
      </c>
      <c r="AT242" s="203" t="s">
        <v>224</v>
      </c>
      <c r="AU242" s="203" t="s">
        <v>19</v>
      </c>
      <c r="AY242" s="18" t="s">
        <v>220</v>
      </c>
      <c r="BE242" s="204">
        <f>IF(N242="základní",J242,0)</f>
        <v>0</v>
      </c>
      <c r="BF242" s="204">
        <f>IF(N242="snížená",J242,0)</f>
        <v>0</v>
      </c>
      <c r="BG242" s="204">
        <f>IF(N242="zákl. přenesená",J242,0)</f>
        <v>0</v>
      </c>
      <c r="BH242" s="204">
        <f>IF(N242="sníž. přenesená",J242,0)</f>
        <v>0</v>
      </c>
      <c r="BI242" s="204">
        <f>IF(N242="nulová",J242,0)</f>
        <v>0</v>
      </c>
      <c r="BJ242" s="18" t="s">
        <v>87</v>
      </c>
      <c r="BK242" s="204">
        <f>ROUND(I242*H242,2)</f>
        <v>0</v>
      </c>
      <c r="BL242" s="18" t="s">
        <v>223</v>
      </c>
      <c r="BM242" s="203" t="s">
        <v>651</v>
      </c>
    </row>
    <row r="243" spans="1:65" s="2" customFormat="1" ht="11.25">
      <c r="A243" s="36"/>
      <c r="B243" s="37"/>
      <c r="C243" s="38"/>
      <c r="D243" s="205" t="s">
        <v>231</v>
      </c>
      <c r="E243" s="38"/>
      <c r="F243" s="206" t="s">
        <v>652</v>
      </c>
      <c r="G243" s="38"/>
      <c r="H243" s="38"/>
      <c r="I243" s="207"/>
      <c r="J243" s="38"/>
      <c r="K243" s="38"/>
      <c r="L243" s="41"/>
      <c r="M243" s="208"/>
      <c r="N243" s="209"/>
      <c r="O243" s="73"/>
      <c r="P243" s="73"/>
      <c r="Q243" s="73"/>
      <c r="R243" s="73"/>
      <c r="S243" s="73"/>
      <c r="T243" s="74"/>
      <c r="U243" s="36"/>
      <c r="V243" s="36"/>
      <c r="W243" s="36"/>
      <c r="X243" s="36"/>
      <c r="Y243" s="36"/>
      <c r="Z243" s="36"/>
      <c r="AA243" s="36"/>
      <c r="AB243" s="36"/>
      <c r="AC243" s="36"/>
      <c r="AD243" s="36"/>
      <c r="AE243" s="36"/>
      <c r="AT243" s="18" t="s">
        <v>231</v>
      </c>
      <c r="AU243" s="18" t="s">
        <v>19</v>
      </c>
    </row>
    <row r="244" spans="1:65" s="2" customFormat="1" ht="97.5">
      <c r="A244" s="36"/>
      <c r="B244" s="37"/>
      <c r="C244" s="38"/>
      <c r="D244" s="210" t="s">
        <v>311</v>
      </c>
      <c r="E244" s="38"/>
      <c r="F244" s="211" t="s">
        <v>653</v>
      </c>
      <c r="G244" s="38"/>
      <c r="H244" s="38"/>
      <c r="I244" s="207"/>
      <c r="J244" s="38"/>
      <c r="K244" s="38"/>
      <c r="L244" s="41"/>
      <c r="M244" s="208"/>
      <c r="N244" s="209"/>
      <c r="O244" s="73"/>
      <c r="P244" s="73"/>
      <c r="Q244" s="73"/>
      <c r="R244" s="73"/>
      <c r="S244" s="73"/>
      <c r="T244" s="74"/>
      <c r="U244" s="36"/>
      <c r="V244" s="36"/>
      <c r="W244" s="36"/>
      <c r="X244" s="36"/>
      <c r="Y244" s="36"/>
      <c r="Z244" s="36"/>
      <c r="AA244" s="36"/>
      <c r="AB244" s="36"/>
      <c r="AC244" s="36"/>
      <c r="AD244" s="36"/>
      <c r="AE244" s="36"/>
      <c r="AT244" s="18" t="s">
        <v>311</v>
      </c>
      <c r="AU244" s="18" t="s">
        <v>19</v>
      </c>
    </row>
    <row r="245" spans="1:65" s="2" customFormat="1" ht="58.5">
      <c r="A245" s="36"/>
      <c r="B245" s="37"/>
      <c r="C245" s="38"/>
      <c r="D245" s="210" t="s">
        <v>233</v>
      </c>
      <c r="E245" s="38"/>
      <c r="F245" s="211" t="s">
        <v>654</v>
      </c>
      <c r="G245" s="38"/>
      <c r="H245" s="38"/>
      <c r="I245" s="207"/>
      <c r="J245" s="38"/>
      <c r="K245" s="38"/>
      <c r="L245" s="41"/>
      <c r="M245" s="208"/>
      <c r="N245" s="209"/>
      <c r="O245" s="73"/>
      <c r="P245" s="73"/>
      <c r="Q245" s="73"/>
      <c r="R245" s="73"/>
      <c r="S245" s="73"/>
      <c r="T245" s="74"/>
      <c r="U245" s="36"/>
      <c r="V245" s="36"/>
      <c r="W245" s="36"/>
      <c r="X245" s="36"/>
      <c r="Y245" s="36"/>
      <c r="Z245" s="36"/>
      <c r="AA245" s="36"/>
      <c r="AB245" s="36"/>
      <c r="AC245" s="36"/>
      <c r="AD245" s="36"/>
      <c r="AE245" s="36"/>
      <c r="AT245" s="18" t="s">
        <v>233</v>
      </c>
      <c r="AU245" s="18" t="s">
        <v>19</v>
      </c>
    </row>
    <row r="246" spans="1:65" s="12" customFormat="1" ht="22.9" customHeight="1">
      <c r="B246" s="176"/>
      <c r="C246" s="177"/>
      <c r="D246" s="178" t="s">
        <v>79</v>
      </c>
      <c r="E246" s="190" t="s">
        <v>223</v>
      </c>
      <c r="F246" s="190" t="s">
        <v>655</v>
      </c>
      <c r="G246" s="177"/>
      <c r="H246" s="177"/>
      <c r="I246" s="180"/>
      <c r="J246" s="191">
        <f>BK246</f>
        <v>0</v>
      </c>
      <c r="K246" s="177"/>
      <c r="L246" s="182"/>
      <c r="M246" s="183"/>
      <c r="N246" s="184"/>
      <c r="O246" s="184"/>
      <c r="P246" s="185">
        <f>SUM(P247:P270)</f>
        <v>0</v>
      </c>
      <c r="Q246" s="184"/>
      <c r="R246" s="185">
        <f>SUM(R247:R270)</f>
        <v>5166.4193860000005</v>
      </c>
      <c r="S246" s="184"/>
      <c r="T246" s="186">
        <f>SUM(T247:T270)</f>
        <v>0</v>
      </c>
      <c r="AR246" s="187" t="s">
        <v>87</v>
      </c>
      <c r="AT246" s="188" t="s">
        <v>79</v>
      </c>
      <c r="AU246" s="188" t="s">
        <v>87</v>
      </c>
      <c r="AY246" s="187" t="s">
        <v>220</v>
      </c>
      <c r="BK246" s="189">
        <f>SUM(BK247:BK270)</f>
        <v>0</v>
      </c>
    </row>
    <row r="247" spans="1:65" s="2" customFormat="1" ht="24.2" customHeight="1">
      <c r="A247" s="36"/>
      <c r="B247" s="37"/>
      <c r="C247" s="192" t="s">
        <v>375</v>
      </c>
      <c r="D247" s="192" t="s">
        <v>224</v>
      </c>
      <c r="E247" s="193" t="s">
        <v>656</v>
      </c>
      <c r="F247" s="194" t="s">
        <v>657</v>
      </c>
      <c r="G247" s="195" t="s">
        <v>506</v>
      </c>
      <c r="H247" s="196">
        <v>2500</v>
      </c>
      <c r="I247" s="197"/>
      <c r="J247" s="198">
        <f>ROUND(I247*H247,2)</f>
        <v>0</v>
      </c>
      <c r="K247" s="194" t="s">
        <v>228</v>
      </c>
      <c r="L247" s="41"/>
      <c r="M247" s="199" t="s">
        <v>1</v>
      </c>
      <c r="N247" s="200" t="s">
        <v>45</v>
      </c>
      <c r="O247" s="73"/>
      <c r="P247" s="201">
        <f>O247*H247</f>
        <v>0</v>
      </c>
      <c r="Q247" s="201">
        <v>0.31879000000000002</v>
      </c>
      <c r="R247" s="201">
        <f>Q247*H247</f>
        <v>796.97500000000002</v>
      </c>
      <c r="S247" s="201">
        <v>0</v>
      </c>
      <c r="T247" s="202">
        <f>S247*H247</f>
        <v>0</v>
      </c>
      <c r="U247" s="36"/>
      <c r="V247" s="36"/>
      <c r="W247" s="36"/>
      <c r="X247" s="36"/>
      <c r="Y247" s="36"/>
      <c r="Z247" s="36"/>
      <c r="AA247" s="36"/>
      <c r="AB247" s="36"/>
      <c r="AC247" s="36"/>
      <c r="AD247" s="36"/>
      <c r="AE247" s="36"/>
      <c r="AR247" s="203" t="s">
        <v>223</v>
      </c>
      <c r="AT247" s="203" t="s">
        <v>224</v>
      </c>
      <c r="AU247" s="203" t="s">
        <v>19</v>
      </c>
      <c r="AY247" s="18" t="s">
        <v>220</v>
      </c>
      <c r="BE247" s="204">
        <f>IF(N247="základní",J247,0)</f>
        <v>0</v>
      </c>
      <c r="BF247" s="204">
        <f>IF(N247="snížená",J247,0)</f>
        <v>0</v>
      </c>
      <c r="BG247" s="204">
        <f>IF(N247="zákl. přenesená",J247,0)</f>
        <v>0</v>
      </c>
      <c r="BH247" s="204">
        <f>IF(N247="sníž. přenesená",J247,0)</f>
        <v>0</v>
      </c>
      <c r="BI247" s="204">
        <f>IF(N247="nulová",J247,0)</f>
        <v>0</v>
      </c>
      <c r="BJ247" s="18" t="s">
        <v>87</v>
      </c>
      <c r="BK247" s="204">
        <f>ROUND(I247*H247,2)</f>
        <v>0</v>
      </c>
      <c r="BL247" s="18" t="s">
        <v>223</v>
      </c>
      <c r="BM247" s="203" t="s">
        <v>658</v>
      </c>
    </row>
    <row r="248" spans="1:65" s="2" customFormat="1" ht="11.25">
      <c r="A248" s="36"/>
      <c r="B248" s="37"/>
      <c r="C248" s="38"/>
      <c r="D248" s="205" t="s">
        <v>231</v>
      </c>
      <c r="E248" s="38"/>
      <c r="F248" s="206" t="s">
        <v>659</v>
      </c>
      <c r="G248" s="38"/>
      <c r="H248" s="38"/>
      <c r="I248" s="207"/>
      <c r="J248" s="38"/>
      <c r="K248" s="38"/>
      <c r="L248" s="41"/>
      <c r="M248" s="208"/>
      <c r="N248" s="209"/>
      <c r="O248" s="73"/>
      <c r="P248" s="73"/>
      <c r="Q248" s="73"/>
      <c r="R248" s="73"/>
      <c r="S248" s="73"/>
      <c r="T248" s="74"/>
      <c r="U248" s="36"/>
      <c r="V248" s="36"/>
      <c r="W248" s="36"/>
      <c r="X248" s="36"/>
      <c r="Y248" s="36"/>
      <c r="Z248" s="36"/>
      <c r="AA248" s="36"/>
      <c r="AB248" s="36"/>
      <c r="AC248" s="36"/>
      <c r="AD248" s="36"/>
      <c r="AE248" s="36"/>
      <c r="AT248" s="18" t="s">
        <v>231</v>
      </c>
      <c r="AU248" s="18" t="s">
        <v>19</v>
      </c>
    </row>
    <row r="249" spans="1:65" s="2" customFormat="1" ht="48.75">
      <c r="A249" s="36"/>
      <c r="B249" s="37"/>
      <c r="C249" s="38"/>
      <c r="D249" s="210" t="s">
        <v>311</v>
      </c>
      <c r="E249" s="38"/>
      <c r="F249" s="211" t="s">
        <v>660</v>
      </c>
      <c r="G249" s="38"/>
      <c r="H249" s="38"/>
      <c r="I249" s="207"/>
      <c r="J249" s="38"/>
      <c r="K249" s="38"/>
      <c r="L249" s="41"/>
      <c r="M249" s="208"/>
      <c r="N249" s="209"/>
      <c r="O249" s="73"/>
      <c r="P249" s="73"/>
      <c r="Q249" s="73"/>
      <c r="R249" s="73"/>
      <c r="S249" s="73"/>
      <c r="T249" s="74"/>
      <c r="U249" s="36"/>
      <c r="V249" s="36"/>
      <c r="W249" s="36"/>
      <c r="X249" s="36"/>
      <c r="Y249" s="36"/>
      <c r="Z249" s="36"/>
      <c r="AA249" s="36"/>
      <c r="AB249" s="36"/>
      <c r="AC249" s="36"/>
      <c r="AD249" s="36"/>
      <c r="AE249" s="36"/>
      <c r="AT249" s="18" t="s">
        <v>311</v>
      </c>
      <c r="AU249" s="18" t="s">
        <v>19</v>
      </c>
    </row>
    <row r="250" spans="1:65" s="2" customFormat="1" ht="39">
      <c r="A250" s="36"/>
      <c r="B250" s="37"/>
      <c r="C250" s="38"/>
      <c r="D250" s="210" t="s">
        <v>233</v>
      </c>
      <c r="E250" s="38"/>
      <c r="F250" s="211" t="s">
        <v>661</v>
      </c>
      <c r="G250" s="38"/>
      <c r="H250" s="38"/>
      <c r="I250" s="207"/>
      <c r="J250" s="38"/>
      <c r="K250" s="38"/>
      <c r="L250" s="41"/>
      <c r="M250" s="208"/>
      <c r="N250" s="209"/>
      <c r="O250" s="73"/>
      <c r="P250" s="73"/>
      <c r="Q250" s="73"/>
      <c r="R250" s="73"/>
      <c r="S250" s="73"/>
      <c r="T250" s="74"/>
      <c r="U250" s="36"/>
      <c r="V250" s="36"/>
      <c r="W250" s="36"/>
      <c r="X250" s="36"/>
      <c r="Y250" s="36"/>
      <c r="Z250" s="36"/>
      <c r="AA250" s="36"/>
      <c r="AB250" s="36"/>
      <c r="AC250" s="36"/>
      <c r="AD250" s="36"/>
      <c r="AE250" s="36"/>
      <c r="AT250" s="18" t="s">
        <v>233</v>
      </c>
      <c r="AU250" s="18" t="s">
        <v>19</v>
      </c>
    </row>
    <row r="251" spans="1:65" s="2" customFormat="1" ht="33" customHeight="1">
      <c r="A251" s="36"/>
      <c r="B251" s="37"/>
      <c r="C251" s="192" t="s">
        <v>380</v>
      </c>
      <c r="D251" s="192" t="s">
        <v>224</v>
      </c>
      <c r="E251" s="193" t="s">
        <v>662</v>
      </c>
      <c r="F251" s="194" t="s">
        <v>663</v>
      </c>
      <c r="G251" s="195" t="s">
        <v>664</v>
      </c>
      <c r="H251" s="196">
        <v>15</v>
      </c>
      <c r="I251" s="197"/>
      <c r="J251" s="198">
        <f>ROUND(I251*H251,2)</f>
        <v>0</v>
      </c>
      <c r="K251" s="194" t="s">
        <v>228</v>
      </c>
      <c r="L251" s="41"/>
      <c r="M251" s="199" t="s">
        <v>1</v>
      </c>
      <c r="N251" s="200" t="s">
        <v>45</v>
      </c>
      <c r="O251" s="73"/>
      <c r="P251" s="201">
        <f>O251*H251</f>
        <v>0</v>
      </c>
      <c r="Q251" s="201">
        <v>1.65E-3</v>
      </c>
      <c r="R251" s="201">
        <f>Q251*H251</f>
        <v>2.4750000000000001E-2</v>
      </c>
      <c r="S251" s="201">
        <v>0</v>
      </c>
      <c r="T251" s="202">
        <f>S251*H251</f>
        <v>0</v>
      </c>
      <c r="U251" s="36"/>
      <c r="V251" s="36"/>
      <c r="W251" s="36"/>
      <c r="X251" s="36"/>
      <c r="Y251" s="36"/>
      <c r="Z251" s="36"/>
      <c r="AA251" s="36"/>
      <c r="AB251" s="36"/>
      <c r="AC251" s="36"/>
      <c r="AD251" s="36"/>
      <c r="AE251" s="36"/>
      <c r="AR251" s="203" t="s">
        <v>223</v>
      </c>
      <c r="AT251" s="203" t="s">
        <v>224</v>
      </c>
      <c r="AU251" s="203" t="s">
        <v>19</v>
      </c>
      <c r="AY251" s="18" t="s">
        <v>220</v>
      </c>
      <c r="BE251" s="204">
        <f>IF(N251="základní",J251,0)</f>
        <v>0</v>
      </c>
      <c r="BF251" s="204">
        <f>IF(N251="snížená",J251,0)</f>
        <v>0</v>
      </c>
      <c r="BG251" s="204">
        <f>IF(N251="zákl. přenesená",J251,0)</f>
        <v>0</v>
      </c>
      <c r="BH251" s="204">
        <f>IF(N251="sníž. přenesená",J251,0)</f>
        <v>0</v>
      </c>
      <c r="BI251" s="204">
        <f>IF(N251="nulová",J251,0)</f>
        <v>0</v>
      </c>
      <c r="BJ251" s="18" t="s">
        <v>87</v>
      </c>
      <c r="BK251" s="204">
        <f>ROUND(I251*H251,2)</f>
        <v>0</v>
      </c>
      <c r="BL251" s="18" t="s">
        <v>223</v>
      </c>
      <c r="BM251" s="203" t="s">
        <v>665</v>
      </c>
    </row>
    <row r="252" spans="1:65" s="2" customFormat="1" ht="11.25">
      <c r="A252" s="36"/>
      <c r="B252" s="37"/>
      <c r="C252" s="38"/>
      <c r="D252" s="205" t="s">
        <v>231</v>
      </c>
      <c r="E252" s="38"/>
      <c r="F252" s="206" t="s">
        <v>666</v>
      </c>
      <c r="G252" s="38"/>
      <c r="H252" s="38"/>
      <c r="I252" s="207"/>
      <c r="J252" s="38"/>
      <c r="K252" s="38"/>
      <c r="L252" s="41"/>
      <c r="M252" s="208"/>
      <c r="N252" s="209"/>
      <c r="O252" s="73"/>
      <c r="P252" s="73"/>
      <c r="Q252" s="73"/>
      <c r="R252" s="73"/>
      <c r="S252" s="73"/>
      <c r="T252" s="74"/>
      <c r="U252" s="36"/>
      <c r="V252" s="36"/>
      <c r="W252" s="36"/>
      <c r="X252" s="36"/>
      <c r="Y252" s="36"/>
      <c r="Z252" s="36"/>
      <c r="AA252" s="36"/>
      <c r="AB252" s="36"/>
      <c r="AC252" s="36"/>
      <c r="AD252" s="36"/>
      <c r="AE252" s="36"/>
      <c r="AT252" s="18" t="s">
        <v>231</v>
      </c>
      <c r="AU252" s="18" t="s">
        <v>19</v>
      </c>
    </row>
    <row r="253" spans="1:65" s="2" customFormat="1" ht="29.25">
      <c r="A253" s="36"/>
      <c r="B253" s="37"/>
      <c r="C253" s="38"/>
      <c r="D253" s="210" t="s">
        <v>311</v>
      </c>
      <c r="E253" s="38"/>
      <c r="F253" s="211" t="s">
        <v>667</v>
      </c>
      <c r="G253" s="38"/>
      <c r="H253" s="38"/>
      <c r="I253" s="207"/>
      <c r="J253" s="38"/>
      <c r="K253" s="38"/>
      <c r="L253" s="41"/>
      <c r="M253" s="208"/>
      <c r="N253" s="209"/>
      <c r="O253" s="73"/>
      <c r="P253" s="73"/>
      <c r="Q253" s="73"/>
      <c r="R253" s="73"/>
      <c r="S253" s="73"/>
      <c r="T253" s="74"/>
      <c r="U253" s="36"/>
      <c r="V253" s="36"/>
      <c r="W253" s="36"/>
      <c r="X253" s="36"/>
      <c r="Y253" s="36"/>
      <c r="Z253" s="36"/>
      <c r="AA253" s="36"/>
      <c r="AB253" s="36"/>
      <c r="AC253" s="36"/>
      <c r="AD253" s="36"/>
      <c r="AE253" s="36"/>
      <c r="AT253" s="18" t="s">
        <v>311</v>
      </c>
      <c r="AU253" s="18" t="s">
        <v>19</v>
      </c>
    </row>
    <row r="254" spans="1:65" s="2" customFormat="1" ht="16.5" customHeight="1">
      <c r="A254" s="36"/>
      <c r="B254" s="37"/>
      <c r="C254" s="247" t="s">
        <v>386</v>
      </c>
      <c r="D254" s="247" t="s">
        <v>329</v>
      </c>
      <c r="E254" s="248" t="s">
        <v>668</v>
      </c>
      <c r="F254" s="249" t="s">
        <v>669</v>
      </c>
      <c r="G254" s="250" t="s">
        <v>664</v>
      </c>
      <c r="H254" s="251">
        <v>15</v>
      </c>
      <c r="I254" s="252"/>
      <c r="J254" s="253">
        <f>ROUND(I254*H254,2)</f>
        <v>0</v>
      </c>
      <c r="K254" s="249" t="s">
        <v>228</v>
      </c>
      <c r="L254" s="254"/>
      <c r="M254" s="255" t="s">
        <v>1</v>
      </c>
      <c r="N254" s="256" t="s">
        <v>45</v>
      </c>
      <c r="O254" s="73"/>
      <c r="P254" s="201">
        <f>O254*H254</f>
        <v>0</v>
      </c>
      <c r="Q254" s="201">
        <v>0.04</v>
      </c>
      <c r="R254" s="201">
        <f>Q254*H254</f>
        <v>0.6</v>
      </c>
      <c r="S254" s="201">
        <v>0</v>
      </c>
      <c r="T254" s="202">
        <f>S254*H254</f>
        <v>0</v>
      </c>
      <c r="U254" s="36"/>
      <c r="V254" s="36"/>
      <c r="W254" s="36"/>
      <c r="X254" s="36"/>
      <c r="Y254" s="36"/>
      <c r="Z254" s="36"/>
      <c r="AA254" s="36"/>
      <c r="AB254" s="36"/>
      <c r="AC254" s="36"/>
      <c r="AD254" s="36"/>
      <c r="AE254" s="36"/>
      <c r="AR254" s="203" t="s">
        <v>266</v>
      </c>
      <c r="AT254" s="203" t="s">
        <v>329</v>
      </c>
      <c r="AU254" s="203" t="s">
        <v>19</v>
      </c>
      <c r="AY254" s="18" t="s">
        <v>220</v>
      </c>
      <c r="BE254" s="204">
        <f>IF(N254="základní",J254,0)</f>
        <v>0</v>
      </c>
      <c r="BF254" s="204">
        <f>IF(N254="snížená",J254,0)</f>
        <v>0</v>
      </c>
      <c r="BG254" s="204">
        <f>IF(N254="zákl. přenesená",J254,0)</f>
        <v>0</v>
      </c>
      <c r="BH254" s="204">
        <f>IF(N254="sníž. přenesená",J254,0)</f>
        <v>0</v>
      </c>
      <c r="BI254" s="204">
        <f>IF(N254="nulová",J254,0)</f>
        <v>0</v>
      </c>
      <c r="BJ254" s="18" t="s">
        <v>87</v>
      </c>
      <c r="BK254" s="204">
        <f>ROUND(I254*H254,2)</f>
        <v>0</v>
      </c>
      <c r="BL254" s="18" t="s">
        <v>223</v>
      </c>
      <c r="BM254" s="203" t="s">
        <v>670</v>
      </c>
    </row>
    <row r="255" spans="1:65" s="2" customFormat="1" ht="37.9" customHeight="1">
      <c r="A255" s="36"/>
      <c r="B255" s="37"/>
      <c r="C255" s="192" t="s">
        <v>392</v>
      </c>
      <c r="D255" s="192" t="s">
        <v>224</v>
      </c>
      <c r="E255" s="193" t="s">
        <v>671</v>
      </c>
      <c r="F255" s="194" t="s">
        <v>672</v>
      </c>
      <c r="G255" s="195" t="s">
        <v>514</v>
      </c>
      <c r="H255" s="196">
        <v>15</v>
      </c>
      <c r="I255" s="197"/>
      <c r="J255" s="198">
        <f>ROUND(I255*H255,2)</f>
        <v>0</v>
      </c>
      <c r="K255" s="194" t="s">
        <v>228</v>
      </c>
      <c r="L255" s="41"/>
      <c r="M255" s="199" t="s">
        <v>1</v>
      </c>
      <c r="N255" s="200" t="s">
        <v>45</v>
      </c>
      <c r="O255" s="73"/>
      <c r="P255" s="201">
        <f>O255*H255</f>
        <v>0</v>
      </c>
      <c r="Q255" s="201">
        <v>2.234</v>
      </c>
      <c r="R255" s="201">
        <f>Q255*H255</f>
        <v>33.51</v>
      </c>
      <c r="S255" s="201">
        <v>0</v>
      </c>
      <c r="T255" s="202">
        <f>S255*H255</f>
        <v>0</v>
      </c>
      <c r="U255" s="36"/>
      <c r="V255" s="36"/>
      <c r="W255" s="36"/>
      <c r="X255" s="36"/>
      <c r="Y255" s="36"/>
      <c r="Z255" s="36"/>
      <c r="AA255" s="36"/>
      <c r="AB255" s="36"/>
      <c r="AC255" s="36"/>
      <c r="AD255" s="36"/>
      <c r="AE255" s="36"/>
      <c r="AR255" s="203" t="s">
        <v>223</v>
      </c>
      <c r="AT255" s="203" t="s">
        <v>224</v>
      </c>
      <c r="AU255" s="203" t="s">
        <v>19</v>
      </c>
      <c r="AY255" s="18" t="s">
        <v>220</v>
      </c>
      <c r="BE255" s="204">
        <f>IF(N255="základní",J255,0)</f>
        <v>0</v>
      </c>
      <c r="BF255" s="204">
        <f>IF(N255="snížená",J255,0)</f>
        <v>0</v>
      </c>
      <c r="BG255" s="204">
        <f>IF(N255="zákl. přenesená",J255,0)</f>
        <v>0</v>
      </c>
      <c r="BH255" s="204">
        <f>IF(N255="sníž. přenesená",J255,0)</f>
        <v>0</v>
      </c>
      <c r="BI255" s="204">
        <f>IF(N255="nulová",J255,0)</f>
        <v>0</v>
      </c>
      <c r="BJ255" s="18" t="s">
        <v>87</v>
      </c>
      <c r="BK255" s="204">
        <f>ROUND(I255*H255,2)</f>
        <v>0</v>
      </c>
      <c r="BL255" s="18" t="s">
        <v>223</v>
      </c>
      <c r="BM255" s="203" t="s">
        <v>673</v>
      </c>
    </row>
    <row r="256" spans="1:65" s="2" customFormat="1" ht="11.25">
      <c r="A256" s="36"/>
      <c r="B256" s="37"/>
      <c r="C256" s="38"/>
      <c r="D256" s="205" t="s">
        <v>231</v>
      </c>
      <c r="E256" s="38"/>
      <c r="F256" s="206" t="s">
        <v>674</v>
      </c>
      <c r="G256" s="38"/>
      <c r="H256" s="38"/>
      <c r="I256" s="207"/>
      <c r="J256" s="38"/>
      <c r="K256" s="38"/>
      <c r="L256" s="41"/>
      <c r="M256" s="208"/>
      <c r="N256" s="209"/>
      <c r="O256" s="73"/>
      <c r="P256" s="73"/>
      <c r="Q256" s="73"/>
      <c r="R256" s="73"/>
      <c r="S256" s="73"/>
      <c r="T256" s="74"/>
      <c r="U256" s="36"/>
      <c r="V256" s="36"/>
      <c r="W256" s="36"/>
      <c r="X256" s="36"/>
      <c r="Y256" s="36"/>
      <c r="Z256" s="36"/>
      <c r="AA256" s="36"/>
      <c r="AB256" s="36"/>
      <c r="AC256" s="36"/>
      <c r="AD256" s="36"/>
      <c r="AE256" s="36"/>
      <c r="AT256" s="18" t="s">
        <v>231</v>
      </c>
      <c r="AU256" s="18" t="s">
        <v>19</v>
      </c>
    </row>
    <row r="257" spans="1:65" s="2" customFormat="1" ht="39">
      <c r="A257" s="36"/>
      <c r="B257" s="37"/>
      <c r="C257" s="38"/>
      <c r="D257" s="210" t="s">
        <v>311</v>
      </c>
      <c r="E257" s="38"/>
      <c r="F257" s="211" t="s">
        <v>675</v>
      </c>
      <c r="G257" s="38"/>
      <c r="H257" s="38"/>
      <c r="I257" s="207"/>
      <c r="J257" s="38"/>
      <c r="K257" s="38"/>
      <c r="L257" s="41"/>
      <c r="M257" s="208"/>
      <c r="N257" s="209"/>
      <c r="O257" s="73"/>
      <c r="P257" s="73"/>
      <c r="Q257" s="73"/>
      <c r="R257" s="73"/>
      <c r="S257" s="73"/>
      <c r="T257" s="74"/>
      <c r="U257" s="36"/>
      <c r="V257" s="36"/>
      <c r="W257" s="36"/>
      <c r="X257" s="36"/>
      <c r="Y257" s="36"/>
      <c r="Z257" s="36"/>
      <c r="AA257" s="36"/>
      <c r="AB257" s="36"/>
      <c r="AC257" s="36"/>
      <c r="AD257" s="36"/>
      <c r="AE257" s="36"/>
      <c r="AT257" s="18" t="s">
        <v>311</v>
      </c>
      <c r="AU257" s="18" t="s">
        <v>19</v>
      </c>
    </row>
    <row r="258" spans="1:65" s="2" customFormat="1" ht="58.5">
      <c r="A258" s="36"/>
      <c r="B258" s="37"/>
      <c r="C258" s="38"/>
      <c r="D258" s="210" t="s">
        <v>233</v>
      </c>
      <c r="E258" s="38"/>
      <c r="F258" s="211" t="s">
        <v>676</v>
      </c>
      <c r="G258" s="38"/>
      <c r="H258" s="38"/>
      <c r="I258" s="207"/>
      <c r="J258" s="38"/>
      <c r="K258" s="38"/>
      <c r="L258" s="41"/>
      <c r="M258" s="208"/>
      <c r="N258" s="209"/>
      <c r="O258" s="73"/>
      <c r="P258" s="73"/>
      <c r="Q258" s="73"/>
      <c r="R258" s="73"/>
      <c r="S258" s="73"/>
      <c r="T258" s="74"/>
      <c r="U258" s="36"/>
      <c r="V258" s="36"/>
      <c r="W258" s="36"/>
      <c r="X258" s="36"/>
      <c r="Y258" s="36"/>
      <c r="Z258" s="36"/>
      <c r="AA258" s="36"/>
      <c r="AB258" s="36"/>
      <c r="AC258" s="36"/>
      <c r="AD258" s="36"/>
      <c r="AE258" s="36"/>
      <c r="AT258" s="18" t="s">
        <v>233</v>
      </c>
      <c r="AU258" s="18" t="s">
        <v>19</v>
      </c>
    </row>
    <row r="259" spans="1:65" s="2" customFormat="1" ht="55.5" customHeight="1">
      <c r="A259" s="36"/>
      <c r="B259" s="37"/>
      <c r="C259" s="192" t="s">
        <v>397</v>
      </c>
      <c r="D259" s="192" t="s">
        <v>224</v>
      </c>
      <c r="E259" s="193" t="s">
        <v>677</v>
      </c>
      <c r="F259" s="194" t="s">
        <v>678</v>
      </c>
      <c r="G259" s="195" t="s">
        <v>506</v>
      </c>
      <c r="H259" s="196">
        <v>7604</v>
      </c>
      <c r="I259" s="197"/>
      <c r="J259" s="198">
        <f>ROUND(I259*H259,2)</f>
        <v>0</v>
      </c>
      <c r="K259" s="194" t="s">
        <v>228</v>
      </c>
      <c r="L259" s="41"/>
      <c r="M259" s="199" t="s">
        <v>1</v>
      </c>
      <c r="N259" s="200" t="s">
        <v>45</v>
      </c>
      <c r="O259" s="73"/>
      <c r="P259" s="201">
        <f>O259*H259</f>
        <v>0</v>
      </c>
      <c r="Q259" s="201">
        <v>2.1000000000000001E-4</v>
      </c>
      <c r="R259" s="201">
        <f>Q259*H259</f>
        <v>1.59684</v>
      </c>
      <c r="S259" s="201">
        <v>0</v>
      </c>
      <c r="T259" s="202">
        <f>S259*H259</f>
        <v>0</v>
      </c>
      <c r="U259" s="36"/>
      <c r="V259" s="36"/>
      <c r="W259" s="36"/>
      <c r="X259" s="36"/>
      <c r="Y259" s="36"/>
      <c r="Z259" s="36"/>
      <c r="AA259" s="36"/>
      <c r="AB259" s="36"/>
      <c r="AC259" s="36"/>
      <c r="AD259" s="36"/>
      <c r="AE259" s="36"/>
      <c r="AR259" s="203" t="s">
        <v>223</v>
      </c>
      <c r="AT259" s="203" t="s">
        <v>224</v>
      </c>
      <c r="AU259" s="203" t="s">
        <v>19</v>
      </c>
      <c r="AY259" s="18" t="s">
        <v>220</v>
      </c>
      <c r="BE259" s="204">
        <f>IF(N259="základní",J259,0)</f>
        <v>0</v>
      </c>
      <c r="BF259" s="204">
        <f>IF(N259="snížená",J259,0)</f>
        <v>0</v>
      </c>
      <c r="BG259" s="204">
        <f>IF(N259="zákl. přenesená",J259,0)</f>
        <v>0</v>
      </c>
      <c r="BH259" s="204">
        <f>IF(N259="sníž. přenesená",J259,0)</f>
        <v>0</v>
      </c>
      <c r="BI259" s="204">
        <f>IF(N259="nulová",J259,0)</f>
        <v>0</v>
      </c>
      <c r="BJ259" s="18" t="s">
        <v>87</v>
      </c>
      <c r="BK259" s="204">
        <f>ROUND(I259*H259,2)</f>
        <v>0</v>
      </c>
      <c r="BL259" s="18" t="s">
        <v>223</v>
      </c>
      <c r="BM259" s="203" t="s">
        <v>679</v>
      </c>
    </row>
    <row r="260" spans="1:65" s="2" customFormat="1" ht="11.25">
      <c r="A260" s="36"/>
      <c r="B260" s="37"/>
      <c r="C260" s="38"/>
      <c r="D260" s="205" t="s">
        <v>231</v>
      </c>
      <c r="E260" s="38"/>
      <c r="F260" s="206" t="s">
        <v>680</v>
      </c>
      <c r="G260" s="38"/>
      <c r="H260" s="38"/>
      <c r="I260" s="207"/>
      <c r="J260" s="38"/>
      <c r="K260" s="38"/>
      <c r="L260" s="41"/>
      <c r="M260" s="208"/>
      <c r="N260" s="209"/>
      <c r="O260" s="73"/>
      <c r="P260" s="73"/>
      <c r="Q260" s="73"/>
      <c r="R260" s="73"/>
      <c r="S260" s="73"/>
      <c r="T260" s="74"/>
      <c r="U260" s="36"/>
      <c r="V260" s="36"/>
      <c r="W260" s="36"/>
      <c r="X260" s="36"/>
      <c r="Y260" s="36"/>
      <c r="Z260" s="36"/>
      <c r="AA260" s="36"/>
      <c r="AB260" s="36"/>
      <c r="AC260" s="36"/>
      <c r="AD260" s="36"/>
      <c r="AE260" s="36"/>
      <c r="AT260" s="18" t="s">
        <v>231</v>
      </c>
      <c r="AU260" s="18" t="s">
        <v>19</v>
      </c>
    </row>
    <row r="261" spans="1:65" s="2" customFormat="1" ht="117">
      <c r="A261" s="36"/>
      <c r="B261" s="37"/>
      <c r="C261" s="38"/>
      <c r="D261" s="210" t="s">
        <v>311</v>
      </c>
      <c r="E261" s="38"/>
      <c r="F261" s="211" t="s">
        <v>681</v>
      </c>
      <c r="G261" s="38"/>
      <c r="H261" s="38"/>
      <c r="I261" s="207"/>
      <c r="J261" s="38"/>
      <c r="K261" s="38"/>
      <c r="L261" s="41"/>
      <c r="M261" s="208"/>
      <c r="N261" s="209"/>
      <c r="O261" s="73"/>
      <c r="P261" s="73"/>
      <c r="Q261" s="73"/>
      <c r="R261" s="73"/>
      <c r="S261" s="73"/>
      <c r="T261" s="74"/>
      <c r="U261" s="36"/>
      <c r="V261" s="36"/>
      <c r="W261" s="36"/>
      <c r="X261" s="36"/>
      <c r="Y261" s="36"/>
      <c r="Z261" s="36"/>
      <c r="AA261" s="36"/>
      <c r="AB261" s="36"/>
      <c r="AC261" s="36"/>
      <c r="AD261" s="36"/>
      <c r="AE261" s="36"/>
      <c r="AT261" s="18" t="s">
        <v>311</v>
      </c>
      <c r="AU261" s="18" t="s">
        <v>19</v>
      </c>
    </row>
    <row r="262" spans="1:65" s="2" customFormat="1" ht="68.25">
      <c r="A262" s="36"/>
      <c r="B262" s="37"/>
      <c r="C262" s="38"/>
      <c r="D262" s="210" t="s">
        <v>233</v>
      </c>
      <c r="E262" s="38"/>
      <c r="F262" s="211" t="s">
        <v>682</v>
      </c>
      <c r="G262" s="38"/>
      <c r="H262" s="38"/>
      <c r="I262" s="207"/>
      <c r="J262" s="38"/>
      <c r="K262" s="38"/>
      <c r="L262" s="41"/>
      <c r="M262" s="208"/>
      <c r="N262" s="209"/>
      <c r="O262" s="73"/>
      <c r="P262" s="73"/>
      <c r="Q262" s="73"/>
      <c r="R262" s="73"/>
      <c r="S262" s="73"/>
      <c r="T262" s="74"/>
      <c r="U262" s="36"/>
      <c r="V262" s="36"/>
      <c r="W262" s="36"/>
      <c r="X262" s="36"/>
      <c r="Y262" s="36"/>
      <c r="Z262" s="36"/>
      <c r="AA262" s="36"/>
      <c r="AB262" s="36"/>
      <c r="AC262" s="36"/>
      <c r="AD262" s="36"/>
      <c r="AE262" s="36"/>
      <c r="AT262" s="18" t="s">
        <v>233</v>
      </c>
      <c r="AU262" s="18" t="s">
        <v>19</v>
      </c>
    </row>
    <row r="263" spans="1:65" s="13" customFormat="1" ht="11.25">
      <c r="B263" s="212"/>
      <c r="C263" s="213"/>
      <c r="D263" s="210" t="s">
        <v>235</v>
      </c>
      <c r="E263" s="214" t="s">
        <v>1</v>
      </c>
      <c r="F263" s="215" t="s">
        <v>683</v>
      </c>
      <c r="G263" s="213"/>
      <c r="H263" s="216">
        <v>7604</v>
      </c>
      <c r="I263" s="217"/>
      <c r="J263" s="213"/>
      <c r="K263" s="213"/>
      <c r="L263" s="218"/>
      <c r="M263" s="219"/>
      <c r="N263" s="220"/>
      <c r="O263" s="220"/>
      <c r="P263" s="220"/>
      <c r="Q263" s="220"/>
      <c r="R263" s="220"/>
      <c r="S263" s="220"/>
      <c r="T263" s="221"/>
      <c r="AT263" s="222" t="s">
        <v>235</v>
      </c>
      <c r="AU263" s="222" t="s">
        <v>19</v>
      </c>
      <c r="AV263" s="13" t="s">
        <v>19</v>
      </c>
      <c r="AW263" s="13" t="s">
        <v>36</v>
      </c>
      <c r="AX263" s="13" t="s">
        <v>87</v>
      </c>
      <c r="AY263" s="222" t="s">
        <v>220</v>
      </c>
    </row>
    <row r="264" spans="1:65" s="2" customFormat="1" ht="37.9" customHeight="1">
      <c r="A264" s="36"/>
      <c r="B264" s="37"/>
      <c r="C264" s="247" t="s">
        <v>403</v>
      </c>
      <c r="D264" s="247" t="s">
        <v>329</v>
      </c>
      <c r="E264" s="248" t="s">
        <v>684</v>
      </c>
      <c r="F264" s="249" t="s">
        <v>685</v>
      </c>
      <c r="G264" s="250" t="s">
        <v>506</v>
      </c>
      <c r="H264" s="251">
        <v>8364.4</v>
      </c>
      <c r="I264" s="252"/>
      <c r="J264" s="253">
        <f>ROUND(I264*H264,2)</f>
        <v>0</v>
      </c>
      <c r="K264" s="249" t="s">
        <v>228</v>
      </c>
      <c r="L264" s="254"/>
      <c r="M264" s="255" t="s">
        <v>1</v>
      </c>
      <c r="N264" s="256" t="s">
        <v>45</v>
      </c>
      <c r="O264" s="73"/>
      <c r="P264" s="201">
        <f>O264*H264</f>
        <v>0</v>
      </c>
      <c r="Q264" s="201">
        <v>9.0000000000000006E-5</v>
      </c>
      <c r="R264" s="201">
        <f>Q264*H264</f>
        <v>0.75279600000000002</v>
      </c>
      <c r="S264" s="201">
        <v>0</v>
      </c>
      <c r="T264" s="202">
        <f>S264*H264</f>
        <v>0</v>
      </c>
      <c r="U264" s="36"/>
      <c r="V264" s="36"/>
      <c r="W264" s="36"/>
      <c r="X264" s="36"/>
      <c r="Y264" s="36"/>
      <c r="Z264" s="36"/>
      <c r="AA264" s="36"/>
      <c r="AB264" s="36"/>
      <c r="AC264" s="36"/>
      <c r="AD264" s="36"/>
      <c r="AE264" s="36"/>
      <c r="AR264" s="203" t="s">
        <v>266</v>
      </c>
      <c r="AT264" s="203" t="s">
        <v>329</v>
      </c>
      <c r="AU264" s="203" t="s">
        <v>19</v>
      </c>
      <c r="AY264" s="18" t="s">
        <v>220</v>
      </c>
      <c r="BE264" s="204">
        <f>IF(N264="základní",J264,0)</f>
        <v>0</v>
      </c>
      <c r="BF264" s="204">
        <f>IF(N264="snížená",J264,0)</f>
        <v>0</v>
      </c>
      <c r="BG264" s="204">
        <f>IF(N264="zákl. přenesená",J264,0)</f>
        <v>0</v>
      </c>
      <c r="BH264" s="204">
        <f>IF(N264="sníž. přenesená",J264,0)</f>
        <v>0</v>
      </c>
      <c r="BI264" s="204">
        <f>IF(N264="nulová",J264,0)</f>
        <v>0</v>
      </c>
      <c r="BJ264" s="18" t="s">
        <v>87</v>
      </c>
      <c r="BK264" s="204">
        <f>ROUND(I264*H264,2)</f>
        <v>0</v>
      </c>
      <c r="BL264" s="18" t="s">
        <v>223</v>
      </c>
      <c r="BM264" s="203" t="s">
        <v>686</v>
      </c>
    </row>
    <row r="265" spans="1:65" s="13" customFormat="1" ht="11.25">
      <c r="B265" s="212"/>
      <c r="C265" s="213"/>
      <c r="D265" s="210" t="s">
        <v>235</v>
      </c>
      <c r="E265" s="214" t="s">
        <v>1</v>
      </c>
      <c r="F265" s="215" t="s">
        <v>687</v>
      </c>
      <c r="G265" s="213"/>
      <c r="H265" s="216">
        <v>8364.4</v>
      </c>
      <c r="I265" s="217"/>
      <c r="J265" s="213"/>
      <c r="K265" s="213"/>
      <c r="L265" s="218"/>
      <c r="M265" s="219"/>
      <c r="N265" s="220"/>
      <c r="O265" s="220"/>
      <c r="P265" s="220"/>
      <c r="Q265" s="220"/>
      <c r="R265" s="220"/>
      <c r="S265" s="220"/>
      <c r="T265" s="221"/>
      <c r="AT265" s="222" t="s">
        <v>235</v>
      </c>
      <c r="AU265" s="222" t="s">
        <v>19</v>
      </c>
      <c r="AV265" s="13" t="s">
        <v>19</v>
      </c>
      <c r="AW265" s="13" t="s">
        <v>36</v>
      </c>
      <c r="AX265" s="13" t="s">
        <v>87</v>
      </c>
      <c r="AY265" s="222" t="s">
        <v>220</v>
      </c>
    </row>
    <row r="266" spans="1:65" s="2" customFormat="1" ht="33" customHeight="1">
      <c r="A266" s="36"/>
      <c r="B266" s="37"/>
      <c r="C266" s="192" t="s">
        <v>409</v>
      </c>
      <c r="D266" s="192" t="s">
        <v>224</v>
      </c>
      <c r="E266" s="193" t="s">
        <v>688</v>
      </c>
      <c r="F266" s="194" t="s">
        <v>689</v>
      </c>
      <c r="G266" s="195" t="s">
        <v>514</v>
      </c>
      <c r="H266" s="196">
        <v>2006</v>
      </c>
      <c r="I266" s="197"/>
      <c r="J266" s="198">
        <f>ROUND(I266*H266,2)</f>
        <v>0</v>
      </c>
      <c r="K266" s="194" t="s">
        <v>228</v>
      </c>
      <c r="L266" s="41"/>
      <c r="M266" s="199" t="s">
        <v>1</v>
      </c>
      <c r="N266" s="200" t="s">
        <v>45</v>
      </c>
      <c r="O266" s="73"/>
      <c r="P266" s="201">
        <f>O266*H266</f>
        <v>0</v>
      </c>
      <c r="Q266" s="201">
        <v>2.16</v>
      </c>
      <c r="R266" s="201">
        <f>Q266*H266</f>
        <v>4332.96</v>
      </c>
      <c r="S266" s="201">
        <v>0</v>
      </c>
      <c r="T266" s="202">
        <f>S266*H266</f>
        <v>0</v>
      </c>
      <c r="U266" s="36"/>
      <c r="V266" s="36"/>
      <c r="W266" s="36"/>
      <c r="X266" s="36"/>
      <c r="Y266" s="36"/>
      <c r="Z266" s="36"/>
      <c r="AA266" s="36"/>
      <c r="AB266" s="36"/>
      <c r="AC266" s="36"/>
      <c r="AD266" s="36"/>
      <c r="AE266" s="36"/>
      <c r="AR266" s="203" t="s">
        <v>223</v>
      </c>
      <c r="AT266" s="203" t="s">
        <v>224</v>
      </c>
      <c r="AU266" s="203" t="s">
        <v>19</v>
      </c>
      <c r="AY266" s="18" t="s">
        <v>220</v>
      </c>
      <c r="BE266" s="204">
        <f>IF(N266="základní",J266,0)</f>
        <v>0</v>
      </c>
      <c r="BF266" s="204">
        <f>IF(N266="snížená",J266,0)</f>
        <v>0</v>
      </c>
      <c r="BG266" s="204">
        <f>IF(N266="zákl. přenesená",J266,0)</f>
        <v>0</v>
      </c>
      <c r="BH266" s="204">
        <f>IF(N266="sníž. přenesená",J266,0)</f>
        <v>0</v>
      </c>
      <c r="BI266" s="204">
        <f>IF(N266="nulová",J266,0)</f>
        <v>0</v>
      </c>
      <c r="BJ266" s="18" t="s">
        <v>87</v>
      </c>
      <c r="BK266" s="204">
        <f>ROUND(I266*H266,2)</f>
        <v>0</v>
      </c>
      <c r="BL266" s="18" t="s">
        <v>223</v>
      </c>
      <c r="BM266" s="203" t="s">
        <v>690</v>
      </c>
    </row>
    <row r="267" spans="1:65" s="2" customFormat="1" ht="11.25">
      <c r="A267" s="36"/>
      <c r="B267" s="37"/>
      <c r="C267" s="38"/>
      <c r="D267" s="205" t="s">
        <v>231</v>
      </c>
      <c r="E267" s="38"/>
      <c r="F267" s="206" t="s">
        <v>691</v>
      </c>
      <c r="G267" s="38"/>
      <c r="H267" s="38"/>
      <c r="I267" s="207"/>
      <c r="J267" s="38"/>
      <c r="K267" s="38"/>
      <c r="L267" s="41"/>
      <c r="M267" s="208"/>
      <c r="N267" s="209"/>
      <c r="O267" s="73"/>
      <c r="P267" s="73"/>
      <c r="Q267" s="73"/>
      <c r="R267" s="73"/>
      <c r="S267" s="73"/>
      <c r="T267" s="74"/>
      <c r="U267" s="36"/>
      <c r="V267" s="36"/>
      <c r="W267" s="36"/>
      <c r="X267" s="36"/>
      <c r="Y267" s="36"/>
      <c r="Z267" s="36"/>
      <c r="AA267" s="36"/>
      <c r="AB267" s="36"/>
      <c r="AC267" s="36"/>
      <c r="AD267" s="36"/>
      <c r="AE267" s="36"/>
      <c r="AT267" s="18" t="s">
        <v>231</v>
      </c>
      <c r="AU267" s="18" t="s">
        <v>19</v>
      </c>
    </row>
    <row r="268" spans="1:65" s="2" customFormat="1" ht="78">
      <c r="A268" s="36"/>
      <c r="B268" s="37"/>
      <c r="C268" s="38"/>
      <c r="D268" s="210" t="s">
        <v>311</v>
      </c>
      <c r="E268" s="38"/>
      <c r="F268" s="211" t="s">
        <v>692</v>
      </c>
      <c r="G268" s="38"/>
      <c r="H268" s="38"/>
      <c r="I268" s="207"/>
      <c r="J268" s="38"/>
      <c r="K268" s="38"/>
      <c r="L268" s="41"/>
      <c r="M268" s="208"/>
      <c r="N268" s="209"/>
      <c r="O268" s="73"/>
      <c r="P268" s="73"/>
      <c r="Q268" s="73"/>
      <c r="R268" s="73"/>
      <c r="S268" s="73"/>
      <c r="T268" s="74"/>
      <c r="U268" s="36"/>
      <c r="V268" s="36"/>
      <c r="W268" s="36"/>
      <c r="X268" s="36"/>
      <c r="Y268" s="36"/>
      <c r="Z268" s="36"/>
      <c r="AA268" s="36"/>
      <c r="AB268" s="36"/>
      <c r="AC268" s="36"/>
      <c r="AD268" s="36"/>
      <c r="AE268" s="36"/>
      <c r="AT268" s="18" t="s">
        <v>311</v>
      </c>
      <c r="AU268" s="18" t="s">
        <v>19</v>
      </c>
    </row>
    <row r="269" spans="1:65" s="2" customFormat="1" ht="97.5">
      <c r="A269" s="36"/>
      <c r="B269" s="37"/>
      <c r="C269" s="38"/>
      <c r="D269" s="210" t="s">
        <v>233</v>
      </c>
      <c r="E269" s="38"/>
      <c r="F269" s="211" t="s">
        <v>693</v>
      </c>
      <c r="G269" s="38"/>
      <c r="H269" s="38"/>
      <c r="I269" s="207"/>
      <c r="J269" s="38"/>
      <c r="K269" s="38"/>
      <c r="L269" s="41"/>
      <c r="M269" s="208"/>
      <c r="N269" s="209"/>
      <c r="O269" s="73"/>
      <c r="P269" s="73"/>
      <c r="Q269" s="73"/>
      <c r="R269" s="73"/>
      <c r="S269" s="73"/>
      <c r="T269" s="74"/>
      <c r="U269" s="36"/>
      <c r="V269" s="36"/>
      <c r="W269" s="36"/>
      <c r="X269" s="36"/>
      <c r="Y269" s="36"/>
      <c r="Z269" s="36"/>
      <c r="AA269" s="36"/>
      <c r="AB269" s="36"/>
      <c r="AC269" s="36"/>
      <c r="AD269" s="36"/>
      <c r="AE269" s="36"/>
      <c r="AT269" s="18" t="s">
        <v>233</v>
      </c>
      <c r="AU269" s="18" t="s">
        <v>19</v>
      </c>
    </row>
    <row r="270" spans="1:65" s="13" customFormat="1" ht="11.25">
      <c r="B270" s="212"/>
      <c r="C270" s="213"/>
      <c r="D270" s="210" t="s">
        <v>235</v>
      </c>
      <c r="E270" s="214" t="s">
        <v>1</v>
      </c>
      <c r="F270" s="215" t="s">
        <v>694</v>
      </c>
      <c r="G270" s="213"/>
      <c r="H270" s="216">
        <v>2006</v>
      </c>
      <c r="I270" s="217"/>
      <c r="J270" s="213"/>
      <c r="K270" s="213"/>
      <c r="L270" s="218"/>
      <c r="M270" s="219"/>
      <c r="N270" s="220"/>
      <c r="O270" s="220"/>
      <c r="P270" s="220"/>
      <c r="Q270" s="220"/>
      <c r="R270" s="220"/>
      <c r="S270" s="220"/>
      <c r="T270" s="221"/>
      <c r="AT270" s="222" t="s">
        <v>235</v>
      </c>
      <c r="AU270" s="222" t="s">
        <v>19</v>
      </c>
      <c r="AV270" s="13" t="s">
        <v>19</v>
      </c>
      <c r="AW270" s="13" t="s">
        <v>36</v>
      </c>
      <c r="AX270" s="13" t="s">
        <v>87</v>
      </c>
      <c r="AY270" s="222" t="s">
        <v>220</v>
      </c>
    </row>
    <row r="271" spans="1:65" s="12" customFormat="1" ht="22.9" customHeight="1">
      <c r="B271" s="176"/>
      <c r="C271" s="177"/>
      <c r="D271" s="178" t="s">
        <v>79</v>
      </c>
      <c r="E271" s="190" t="s">
        <v>266</v>
      </c>
      <c r="F271" s="190" t="s">
        <v>695</v>
      </c>
      <c r="G271" s="177"/>
      <c r="H271" s="177"/>
      <c r="I271" s="180"/>
      <c r="J271" s="191">
        <f>BK271</f>
        <v>0</v>
      </c>
      <c r="K271" s="177"/>
      <c r="L271" s="182"/>
      <c r="M271" s="183"/>
      <c r="N271" s="184"/>
      <c r="O271" s="184"/>
      <c r="P271" s="185">
        <f>SUM(P272:P289)</f>
        <v>0</v>
      </c>
      <c r="Q271" s="184"/>
      <c r="R271" s="185">
        <f>SUM(R272:R289)</f>
        <v>14.460970000000001</v>
      </c>
      <c r="S271" s="184"/>
      <c r="T271" s="186">
        <f>SUM(T272:T289)</f>
        <v>0</v>
      </c>
      <c r="AR271" s="187" t="s">
        <v>87</v>
      </c>
      <c r="AT271" s="188" t="s">
        <v>79</v>
      </c>
      <c r="AU271" s="188" t="s">
        <v>87</v>
      </c>
      <c r="AY271" s="187" t="s">
        <v>220</v>
      </c>
      <c r="BK271" s="189">
        <f>SUM(BK272:BK289)</f>
        <v>0</v>
      </c>
    </row>
    <row r="272" spans="1:65" s="2" customFormat="1" ht="37.9" customHeight="1">
      <c r="A272" s="36"/>
      <c r="B272" s="37"/>
      <c r="C272" s="192" t="s">
        <v>415</v>
      </c>
      <c r="D272" s="192" t="s">
        <v>224</v>
      </c>
      <c r="E272" s="193" t="s">
        <v>696</v>
      </c>
      <c r="F272" s="194" t="s">
        <v>697</v>
      </c>
      <c r="G272" s="195" t="s">
        <v>698</v>
      </c>
      <c r="H272" s="196">
        <v>18</v>
      </c>
      <c r="I272" s="197"/>
      <c r="J272" s="198">
        <f>ROUND(I272*H272,2)</f>
        <v>0</v>
      </c>
      <c r="K272" s="194" t="s">
        <v>228</v>
      </c>
      <c r="L272" s="41"/>
      <c r="M272" s="199" t="s">
        <v>1</v>
      </c>
      <c r="N272" s="200" t="s">
        <v>45</v>
      </c>
      <c r="O272" s="73"/>
      <c r="P272" s="201">
        <f>O272*H272</f>
        <v>0</v>
      </c>
      <c r="Q272" s="201">
        <v>1.0000000000000001E-5</v>
      </c>
      <c r="R272" s="201">
        <f>Q272*H272</f>
        <v>1.8000000000000001E-4</v>
      </c>
      <c r="S272" s="201">
        <v>0</v>
      </c>
      <c r="T272" s="202">
        <f>S272*H272</f>
        <v>0</v>
      </c>
      <c r="U272" s="36"/>
      <c r="V272" s="36"/>
      <c r="W272" s="36"/>
      <c r="X272" s="36"/>
      <c r="Y272" s="36"/>
      <c r="Z272" s="36"/>
      <c r="AA272" s="36"/>
      <c r="AB272" s="36"/>
      <c r="AC272" s="36"/>
      <c r="AD272" s="36"/>
      <c r="AE272" s="36"/>
      <c r="AR272" s="203" t="s">
        <v>223</v>
      </c>
      <c r="AT272" s="203" t="s">
        <v>224</v>
      </c>
      <c r="AU272" s="203" t="s">
        <v>19</v>
      </c>
      <c r="AY272" s="18" t="s">
        <v>220</v>
      </c>
      <c r="BE272" s="204">
        <f>IF(N272="základní",J272,0)</f>
        <v>0</v>
      </c>
      <c r="BF272" s="204">
        <f>IF(N272="snížená",J272,0)</f>
        <v>0</v>
      </c>
      <c r="BG272" s="204">
        <f>IF(N272="zákl. přenesená",J272,0)</f>
        <v>0</v>
      </c>
      <c r="BH272" s="204">
        <f>IF(N272="sníž. přenesená",J272,0)</f>
        <v>0</v>
      </c>
      <c r="BI272" s="204">
        <f>IF(N272="nulová",J272,0)</f>
        <v>0</v>
      </c>
      <c r="BJ272" s="18" t="s">
        <v>87</v>
      </c>
      <c r="BK272" s="204">
        <f>ROUND(I272*H272,2)</f>
        <v>0</v>
      </c>
      <c r="BL272" s="18" t="s">
        <v>223</v>
      </c>
      <c r="BM272" s="203" t="s">
        <v>699</v>
      </c>
    </row>
    <row r="273" spans="1:65" s="2" customFormat="1" ht="11.25">
      <c r="A273" s="36"/>
      <c r="B273" s="37"/>
      <c r="C273" s="38"/>
      <c r="D273" s="205" t="s">
        <v>231</v>
      </c>
      <c r="E273" s="38"/>
      <c r="F273" s="206" t="s">
        <v>700</v>
      </c>
      <c r="G273" s="38"/>
      <c r="H273" s="38"/>
      <c r="I273" s="207"/>
      <c r="J273" s="38"/>
      <c r="K273" s="38"/>
      <c r="L273" s="41"/>
      <c r="M273" s="208"/>
      <c r="N273" s="209"/>
      <c r="O273" s="73"/>
      <c r="P273" s="73"/>
      <c r="Q273" s="73"/>
      <c r="R273" s="73"/>
      <c r="S273" s="73"/>
      <c r="T273" s="74"/>
      <c r="U273" s="36"/>
      <c r="V273" s="36"/>
      <c r="W273" s="36"/>
      <c r="X273" s="36"/>
      <c r="Y273" s="36"/>
      <c r="Z273" s="36"/>
      <c r="AA273" s="36"/>
      <c r="AB273" s="36"/>
      <c r="AC273" s="36"/>
      <c r="AD273" s="36"/>
      <c r="AE273" s="36"/>
      <c r="AT273" s="18" t="s">
        <v>231</v>
      </c>
      <c r="AU273" s="18" t="s">
        <v>19</v>
      </c>
    </row>
    <row r="274" spans="1:65" s="2" customFormat="1" ht="48.75">
      <c r="A274" s="36"/>
      <c r="B274" s="37"/>
      <c r="C274" s="38"/>
      <c r="D274" s="210" t="s">
        <v>233</v>
      </c>
      <c r="E274" s="38"/>
      <c r="F274" s="211" t="s">
        <v>701</v>
      </c>
      <c r="G274" s="38"/>
      <c r="H274" s="38"/>
      <c r="I274" s="207"/>
      <c r="J274" s="38"/>
      <c r="K274" s="38"/>
      <c r="L274" s="41"/>
      <c r="M274" s="208"/>
      <c r="N274" s="209"/>
      <c r="O274" s="73"/>
      <c r="P274" s="73"/>
      <c r="Q274" s="73"/>
      <c r="R274" s="73"/>
      <c r="S274" s="73"/>
      <c r="T274" s="74"/>
      <c r="U274" s="36"/>
      <c r="V274" s="36"/>
      <c r="W274" s="36"/>
      <c r="X274" s="36"/>
      <c r="Y274" s="36"/>
      <c r="Z274" s="36"/>
      <c r="AA274" s="36"/>
      <c r="AB274" s="36"/>
      <c r="AC274" s="36"/>
      <c r="AD274" s="36"/>
      <c r="AE274" s="36"/>
      <c r="AT274" s="18" t="s">
        <v>233</v>
      </c>
      <c r="AU274" s="18" t="s">
        <v>19</v>
      </c>
    </row>
    <row r="275" spans="1:65" s="2" customFormat="1" ht="33" customHeight="1">
      <c r="A275" s="36"/>
      <c r="B275" s="37"/>
      <c r="C275" s="247" t="s">
        <v>420</v>
      </c>
      <c r="D275" s="247" t="s">
        <v>329</v>
      </c>
      <c r="E275" s="248" t="s">
        <v>702</v>
      </c>
      <c r="F275" s="249" t="s">
        <v>703</v>
      </c>
      <c r="G275" s="250" t="s">
        <v>698</v>
      </c>
      <c r="H275" s="251">
        <v>18</v>
      </c>
      <c r="I275" s="252"/>
      <c r="J275" s="253">
        <f>ROUND(I275*H275,2)</f>
        <v>0</v>
      </c>
      <c r="K275" s="249" t="s">
        <v>228</v>
      </c>
      <c r="L275" s="254"/>
      <c r="M275" s="255" t="s">
        <v>1</v>
      </c>
      <c r="N275" s="256" t="s">
        <v>45</v>
      </c>
      <c r="O275" s="73"/>
      <c r="P275" s="201">
        <f>O275*H275</f>
        <v>0</v>
      </c>
      <c r="Q275" s="201">
        <v>0.6</v>
      </c>
      <c r="R275" s="201">
        <f>Q275*H275</f>
        <v>10.799999999999999</v>
      </c>
      <c r="S275" s="201">
        <v>0</v>
      </c>
      <c r="T275" s="202">
        <f>S275*H275</f>
        <v>0</v>
      </c>
      <c r="U275" s="36"/>
      <c r="V275" s="36"/>
      <c r="W275" s="36"/>
      <c r="X275" s="36"/>
      <c r="Y275" s="36"/>
      <c r="Z275" s="36"/>
      <c r="AA275" s="36"/>
      <c r="AB275" s="36"/>
      <c r="AC275" s="36"/>
      <c r="AD275" s="36"/>
      <c r="AE275" s="36"/>
      <c r="AR275" s="203" t="s">
        <v>266</v>
      </c>
      <c r="AT275" s="203" t="s">
        <v>329</v>
      </c>
      <c r="AU275" s="203" t="s">
        <v>19</v>
      </c>
      <c r="AY275" s="18" t="s">
        <v>220</v>
      </c>
      <c r="BE275" s="204">
        <f>IF(N275="základní",J275,0)</f>
        <v>0</v>
      </c>
      <c r="BF275" s="204">
        <f>IF(N275="snížená",J275,0)</f>
        <v>0</v>
      </c>
      <c r="BG275" s="204">
        <f>IF(N275="zákl. přenesená",J275,0)</f>
        <v>0</v>
      </c>
      <c r="BH275" s="204">
        <f>IF(N275="sníž. přenesená",J275,0)</f>
        <v>0</v>
      </c>
      <c r="BI275" s="204">
        <f>IF(N275="nulová",J275,0)</f>
        <v>0</v>
      </c>
      <c r="BJ275" s="18" t="s">
        <v>87</v>
      </c>
      <c r="BK275" s="204">
        <f>ROUND(I275*H275,2)</f>
        <v>0</v>
      </c>
      <c r="BL275" s="18" t="s">
        <v>223</v>
      </c>
      <c r="BM275" s="203" t="s">
        <v>704</v>
      </c>
    </row>
    <row r="276" spans="1:65" s="2" customFormat="1" ht="37.9" customHeight="1">
      <c r="A276" s="36"/>
      <c r="B276" s="37"/>
      <c r="C276" s="192" t="s">
        <v>426</v>
      </c>
      <c r="D276" s="192" t="s">
        <v>224</v>
      </c>
      <c r="E276" s="193" t="s">
        <v>705</v>
      </c>
      <c r="F276" s="194" t="s">
        <v>706</v>
      </c>
      <c r="G276" s="195" t="s">
        <v>698</v>
      </c>
      <c r="H276" s="196">
        <v>5</v>
      </c>
      <c r="I276" s="197"/>
      <c r="J276" s="198">
        <f>ROUND(I276*H276,2)</f>
        <v>0</v>
      </c>
      <c r="K276" s="194" t="s">
        <v>228</v>
      </c>
      <c r="L276" s="41"/>
      <c r="M276" s="199" t="s">
        <v>1</v>
      </c>
      <c r="N276" s="200" t="s">
        <v>45</v>
      </c>
      <c r="O276" s="73"/>
      <c r="P276" s="201">
        <f>O276*H276</f>
        <v>0</v>
      </c>
      <c r="Q276" s="201">
        <v>4.4000000000000003E-3</v>
      </c>
      <c r="R276" s="201">
        <f>Q276*H276</f>
        <v>2.2000000000000002E-2</v>
      </c>
      <c r="S276" s="201">
        <v>0</v>
      </c>
      <c r="T276" s="202">
        <f>S276*H276</f>
        <v>0</v>
      </c>
      <c r="U276" s="36"/>
      <c r="V276" s="36"/>
      <c r="W276" s="36"/>
      <c r="X276" s="36"/>
      <c r="Y276" s="36"/>
      <c r="Z276" s="36"/>
      <c r="AA276" s="36"/>
      <c r="AB276" s="36"/>
      <c r="AC276" s="36"/>
      <c r="AD276" s="36"/>
      <c r="AE276" s="36"/>
      <c r="AR276" s="203" t="s">
        <v>223</v>
      </c>
      <c r="AT276" s="203" t="s">
        <v>224</v>
      </c>
      <c r="AU276" s="203" t="s">
        <v>19</v>
      </c>
      <c r="AY276" s="18" t="s">
        <v>220</v>
      </c>
      <c r="BE276" s="204">
        <f>IF(N276="základní",J276,0)</f>
        <v>0</v>
      </c>
      <c r="BF276" s="204">
        <f>IF(N276="snížená",J276,0)</f>
        <v>0</v>
      </c>
      <c r="BG276" s="204">
        <f>IF(N276="zákl. přenesená",J276,0)</f>
        <v>0</v>
      </c>
      <c r="BH276" s="204">
        <f>IF(N276="sníž. přenesená",J276,0)</f>
        <v>0</v>
      </c>
      <c r="BI276" s="204">
        <f>IF(N276="nulová",J276,0)</f>
        <v>0</v>
      </c>
      <c r="BJ276" s="18" t="s">
        <v>87</v>
      </c>
      <c r="BK276" s="204">
        <f>ROUND(I276*H276,2)</f>
        <v>0</v>
      </c>
      <c r="BL276" s="18" t="s">
        <v>223</v>
      </c>
      <c r="BM276" s="203" t="s">
        <v>707</v>
      </c>
    </row>
    <row r="277" spans="1:65" s="2" customFormat="1" ht="11.25">
      <c r="A277" s="36"/>
      <c r="B277" s="37"/>
      <c r="C277" s="38"/>
      <c r="D277" s="205" t="s">
        <v>231</v>
      </c>
      <c r="E277" s="38"/>
      <c r="F277" s="206" t="s">
        <v>708</v>
      </c>
      <c r="G277" s="38"/>
      <c r="H277" s="38"/>
      <c r="I277" s="207"/>
      <c r="J277" s="38"/>
      <c r="K277" s="38"/>
      <c r="L277" s="41"/>
      <c r="M277" s="208"/>
      <c r="N277" s="209"/>
      <c r="O277" s="73"/>
      <c r="P277" s="73"/>
      <c r="Q277" s="73"/>
      <c r="R277" s="73"/>
      <c r="S277" s="73"/>
      <c r="T277" s="74"/>
      <c r="U277" s="36"/>
      <c r="V277" s="36"/>
      <c r="W277" s="36"/>
      <c r="X277" s="36"/>
      <c r="Y277" s="36"/>
      <c r="Z277" s="36"/>
      <c r="AA277" s="36"/>
      <c r="AB277" s="36"/>
      <c r="AC277" s="36"/>
      <c r="AD277" s="36"/>
      <c r="AE277" s="36"/>
      <c r="AT277" s="18" t="s">
        <v>231</v>
      </c>
      <c r="AU277" s="18" t="s">
        <v>19</v>
      </c>
    </row>
    <row r="278" spans="1:65" s="2" customFormat="1" ht="107.25">
      <c r="A278" s="36"/>
      <c r="B278" s="37"/>
      <c r="C278" s="38"/>
      <c r="D278" s="210" t="s">
        <v>311</v>
      </c>
      <c r="E278" s="38"/>
      <c r="F278" s="211" t="s">
        <v>709</v>
      </c>
      <c r="G278" s="38"/>
      <c r="H278" s="38"/>
      <c r="I278" s="207"/>
      <c r="J278" s="38"/>
      <c r="K278" s="38"/>
      <c r="L278" s="41"/>
      <c r="M278" s="208"/>
      <c r="N278" s="209"/>
      <c r="O278" s="73"/>
      <c r="P278" s="73"/>
      <c r="Q278" s="73"/>
      <c r="R278" s="73"/>
      <c r="S278" s="73"/>
      <c r="T278" s="74"/>
      <c r="U278" s="36"/>
      <c r="V278" s="36"/>
      <c r="W278" s="36"/>
      <c r="X278" s="36"/>
      <c r="Y278" s="36"/>
      <c r="Z278" s="36"/>
      <c r="AA278" s="36"/>
      <c r="AB278" s="36"/>
      <c r="AC278" s="36"/>
      <c r="AD278" s="36"/>
      <c r="AE278" s="36"/>
      <c r="AT278" s="18" t="s">
        <v>311</v>
      </c>
      <c r="AU278" s="18" t="s">
        <v>19</v>
      </c>
    </row>
    <row r="279" spans="1:65" s="2" customFormat="1" ht="48.75">
      <c r="A279" s="36"/>
      <c r="B279" s="37"/>
      <c r="C279" s="38"/>
      <c r="D279" s="210" t="s">
        <v>233</v>
      </c>
      <c r="E279" s="38"/>
      <c r="F279" s="211" t="s">
        <v>710</v>
      </c>
      <c r="G279" s="38"/>
      <c r="H279" s="38"/>
      <c r="I279" s="207"/>
      <c r="J279" s="38"/>
      <c r="K279" s="38"/>
      <c r="L279" s="41"/>
      <c r="M279" s="208"/>
      <c r="N279" s="209"/>
      <c r="O279" s="73"/>
      <c r="P279" s="73"/>
      <c r="Q279" s="73"/>
      <c r="R279" s="73"/>
      <c r="S279" s="73"/>
      <c r="T279" s="74"/>
      <c r="U279" s="36"/>
      <c r="V279" s="36"/>
      <c r="W279" s="36"/>
      <c r="X279" s="36"/>
      <c r="Y279" s="36"/>
      <c r="Z279" s="36"/>
      <c r="AA279" s="36"/>
      <c r="AB279" s="36"/>
      <c r="AC279" s="36"/>
      <c r="AD279" s="36"/>
      <c r="AE279" s="36"/>
      <c r="AT279" s="18" t="s">
        <v>233</v>
      </c>
      <c r="AU279" s="18" t="s">
        <v>19</v>
      </c>
    </row>
    <row r="280" spans="1:65" s="2" customFormat="1" ht="37.9" customHeight="1">
      <c r="A280" s="36"/>
      <c r="B280" s="37"/>
      <c r="C280" s="192" t="s">
        <v>434</v>
      </c>
      <c r="D280" s="192" t="s">
        <v>224</v>
      </c>
      <c r="E280" s="193" t="s">
        <v>711</v>
      </c>
      <c r="F280" s="194" t="s">
        <v>712</v>
      </c>
      <c r="G280" s="195" t="s">
        <v>698</v>
      </c>
      <c r="H280" s="196">
        <v>4.5</v>
      </c>
      <c r="I280" s="197"/>
      <c r="J280" s="198">
        <f>ROUND(I280*H280,2)</f>
        <v>0</v>
      </c>
      <c r="K280" s="194" t="s">
        <v>228</v>
      </c>
      <c r="L280" s="41"/>
      <c r="M280" s="199" t="s">
        <v>1</v>
      </c>
      <c r="N280" s="200" t="s">
        <v>45</v>
      </c>
      <c r="O280" s="73"/>
      <c r="P280" s="201">
        <f>O280*H280</f>
        <v>0</v>
      </c>
      <c r="Q280" s="201">
        <v>1.1820000000000001E-2</v>
      </c>
      <c r="R280" s="201">
        <f>Q280*H280</f>
        <v>5.3190000000000001E-2</v>
      </c>
      <c r="S280" s="201">
        <v>0</v>
      </c>
      <c r="T280" s="202">
        <f>S280*H280</f>
        <v>0</v>
      </c>
      <c r="U280" s="36"/>
      <c r="V280" s="36"/>
      <c r="W280" s="36"/>
      <c r="X280" s="36"/>
      <c r="Y280" s="36"/>
      <c r="Z280" s="36"/>
      <c r="AA280" s="36"/>
      <c r="AB280" s="36"/>
      <c r="AC280" s="36"/>
      <c r="AD280" s="36"/>
      <c r="AE280" s="36"/>
      <c r="AR280" s="203" t="s">
        <v>223</v>
      </c>
      <c r="AT280" s="203" t="s">
        <v>224</v>
      </c>
      <c r="AU280" s="203" t="s">
        <v>19</v>
      </c>
      <c r="AY280" s="18" t="s">
        <v>220</v>
      </c>
      <c r="BE280" s="204">
        <f>IF(N280="základní",J280,0)</f>
        <v>0</v>
      </c>
      <c r="BF280" s="204">
        <f>IF(N280="snížená",J280,0)</f>
        <v>0</v>
      </c>
      <c r="BG280" s="204">
        <f>IF(N280="zákl. přenesená",J280,0)</f>
        <v>0</v>
      </c>
      <c r="BH280" s="204">
        <f>IF(N280="sníž. přenesená",J280,0)</f>
        <v>0</v>
      </c>
      <c r="BI280" s="204">
        <f>IF(N280="nulová",J280,0)</f>
        <v>0</v>
      </c>
      <c r="BJ280" s="18" t="s">
        <v>87</v>
      </c>
      <c r="BK280" s="204">
        <f>ROUND(I280*H280,2)</f>
        <v>0</v>
      </c>
      <c r="BL280" s="18" t="s">
        <v>223</v>
      </c>
      <c r="BM280" s="203" t="s">
        <v>713</v>
      </c>
    </row>
    <row r="281" spans="1:65" s="2" customFormat="1" ht="11.25">
      <c r="A281" s="36"/>
      <c r="B281" s="37"/>
      <c r="C281" s="38"/>
      <c r="D281" s="205" t="s">
        <v>231</v>
      </c>
      <c r="E281" s="38"/>
      <c r="F281" s="206" t="s">
        <v>714</v>
      </c>
      <c r="G281" s="38"/>
      <c r="H281" s="38"/>
      <c r="I281" s="207"/>
      <c r="J281" s="38"/>
      <c r="K281" s="38"/>
      <c r="L281" s="41"/>
      <c r="M281" s="208"/>
      <c r="N281" s="209"/>
      <c r="O281" s="73"/>
      <c r="P281" s="73"/>
      <c r="Q281" s="73"/>
      <c r="R281" s="73"/>
      <c r="S281" s="73"/>
      <c r="T281" s="74"/>
      <c r="U281" s="36"/>
      <c r="V281" s="36"/>
      <c r="W281" s="36"/>
      <c r="X281" s="36"/>
      <c r="Y281" s="36"/>
      <c r="Z281" s="36"/>
      <c r="AA281" s="36"/>
      <c r="AB281" s="36"/>
      <c r="AC281" s="36"/>
      <c r="AD281" s="36"/>
      <c r="AE281" s="36"/>
      <c r="AT281" s="18" t="s">
        <v>231</v>
      </c>
      <c r="AU281" s="18" t="s">
        <v>19</v>
      </c>
    </row>
    <row r="282" spans="1:65" s="2" customFormat="1" ht="107.25">
      <c r="A282" s="36"/>
      <c r="B282" s="37"/>
      <c r="C282" s="38"/>
      <c r="D282" s="210" t="s">
        <v>311</v>
      </c>
      <c r="E282" s="38"/>
      <c r="F282" s="211" t="s">
        <v>709</v>
      </c>
      <c r="G282" s="38"/>
      <c r="H282" s="38"/>
      <c r="I282" s="207"/>
      <c r="J282" s="38"/>
      <c r="K282" s="38"/>
      <c r="L282" s="41"/>
      <c r="M282" s="208"/>
      <c r="N282" s="209"/>
      <c r="O282" s="73"/>
      <c r="P282" s="73"/>
      <c r="Q282" s="73"/>
      <c r="R282" s="73"/>
      <c r="S282" s="73"/>
      <c r="T282" s="74"/>
      <c r="U282" s="36"/>
      <c r="V282" s="36"/>
      <c r="W282" s="36"/>
      <c r="X282" s="36"/>
      <c r="Y282" s="36"/>
      <c r="Z282" s="36"/>
      <c r="AA282" s="36"/>
      <c r="AB282" s="36"/>
      <c r="AC282" s="36"/>
      <c r="AD282" s="36"/>
      <c r="AE282" s="36"/>
      <c r="AT282" s="18" t="s">
        <v>311</v>
      </c>
      <c r="AU282" s="18" t="s">
        <v>19</v>
      </c>
    </row>
    <row r="283" spans="1:65" s="2" customFormat="1" ht="48.75">
      <c r="A283" s="36"/>
      <c r="B283" s="37"/>
      <c r="C283" s="38"/>
      <c r="D283" s="210" t="s">
        <v>233</v>
      </c>
      <c r="E283" s="38"/>
      <c r="F283" s="211" t="s">
        <v>715</v>
      </c>
      <c r="G283" s="38"/>
      <c r="H283" s="38"/>
      <c r="I283" s="207"/>
      <c r="J283" s="38"/>
      <c r="K283" s="38"/>
      <c r="L283" s="41"/>
      <c r="M283" s="208"/>
      <c r="N283" s="209"/>
      <c r="O283" s="73"/>
      <c r="P283" s="73"/>
      <c r="Q283" s="73"/>
      <c r="R283" s="73"/>
      <c r="S283" s="73"/>
      <c r="T283" s="74"/>
      <c r="U283" s="36"/>
      <c r="V283" s="36"/>
      <c r="W283" s="36"/>
      <c r="X283" s="36"/>
      <c r="Y283" s="36"/>
      <c r="Z283" s="36"/>
      <c r="AA283" s="36"/>
      <c r="AB283" s="36"/>
      <c r="AC283" s="36"/>
      <c r="AD283" s="36"/>
      <c r="AE283" s="36"/>
      <c r="AT283" s="18" t="s">
        <v>233</v>
      </c>
      <c r="AU283" s="18" t="s">
        <v>19</v>
      </c>
    </row>
    <row r="284" spans="1:65" s="2" customFormat="1" ht="37.9" customHeight="1">
      <c r="A284" s="36"/>
      <c r="B284" s="37"/>
      <c r="C284" s="192" t="s">
        <v>441</v>
      </c>
      <c r="D284" s="192" t="s">
        <v>224</v>
      </c>
      <c r="E284" s="193" t="s">
        <v>716</v>
      </c>
      <c r="F284" s="194" t="s">
        <v>717</v>
      </c>
      <c r="G284" s="195" t="s">
        <v>664</v>
      </c>
      <c r="H284" s="196">
        <v>10</v>
      </c>
      <c r="I284" s="197"/>
      <c r="J284" s="198">
        <f>ROUND(I284*H284,2)</f>
        <v>0</v>
      </c>
      <c r="K284" s="194" t="s">
        <v>228</v>
      </c>
      <c r="L284" s="41"/>
      <c r="M284" s="199" t="s">
        <v>1</v>
      </c>
      <c r="N284" s="200" t="s">
        <v>45</v>
      </c>
      <c r="O284" s="73"/>
      <c r="P284" s="201">
        <f>O284*H284</f>
        <v>0</v>
      </c>
      <c r="Q284" s="201">
        <v>0.32906000000000002</v>
      </c>
      <c r="R284" s="201">
        <f>Q284*H284</f>
        <v>3.2906000000000004</v>
      </c>
      <c r="S284" s="201">
        <v>0</v>
      </c>
      <c r="T284" s="202">
        <f>S284*H284</f>
        <v>0</v>
      </c>
      <c r="U284" s="36"/>
      <c r="V284" s="36"/>
      <c r="W284" s="36"/>
      <c r="X284" s="36"/>
      <c r="Y284" s="36"/>
      <c r="Z284" s="36"/>
      <c r="AA284" s="36"/>
      <c r="AB284" s="36"/>
      <c r="AC284" s="36"/>
      <c r="AD284" s="36"/>
      <c r="AE284" s="36"/>
      <c r="AR284" s="203" t="s">
        <v>223</v>
      </c>
      <c r="AT284" s="203" t="s">
        <v>224</v>
      </c>
      <c r="AU284" s="203" t="s">
        <v>19</v>
      </c>
      <c r="AY284" s="18" t="s">
        <v>220</v>
      </c>
      <c r="BE284" s="204">
        <f>IF(N284="základní",J284,0)</f>
        <v>0</v>
      </c>
      <c r="BF284" s="204">
        <f>IF(N284="snížená",J284,0)</f>
        <v>0</v>
      </c>
      <c r="BG284" s="204">
        <f>IF(N284="zákl. přenesená",J284,0)</f>
        <v>0</v>
      </c>
      <c r="BH284" s="204">
        <f>IF(N284="sníž. přenesená",J284,0)</f>
        <v>0</v>
      </c>
      <c r="BI284" s="204">
        <f>IF(N284="nulová",J284,0)</f>
        <v>0</v>
      </c>
      <c r="BJ284" s="18" t="s">
        <v>87</v>
      </c>
      <c r="BK284" s="204">
        <f>ROUND(I284*H284,2)</f>
        <v>0</v>
      </c>
      <c r="BL284" s="18" t="s">
        <v>223</v>
      </c>
      <c r="BM284" s="203" t="s">
        <v>718</v>
      </c>
    </row>
    <row r="285" spans="1:65" s="2" customFormat="1" ht="11.25">
      <c r="A285" s="36"/>
      <c r="B285" s="37"/>
      <c r="C285" s="38"/>
      <c r="D285" s="205" t="s">
        <v>231</v>
      </c>
      <c r="E285" s="38"/>
      <c r="F285" s="206" t="s">
        <v>719</v>
      </c>
      <c r="G285" s="38"/>
      <c r="H285" s="38"/>
      <c r="I285" s="207"/>
      <c r="J285" s="38"/>
      <c r="K285" s="38"/>
      <c r="L285" s="41"/>
      <c r="M285" s="208"/>
      <c r="N285" s="209"/>
      <c r="O285" s="73"/>
      <c r="P285" s="73"/>
      <c r="Q285" s="73"/>
      <c r="R285" s="73"/>
      <c r="S285" s="73"/>
      <c r="T285" s="74"/>
      <c r="U285" s="36"/>
      <c r="V285" s="36"/>
      <c r="W285" s="36"/>
      <c r="X285" s="36"/>
      <c r="Y285" s="36"/>
      <c r="Z285" s="36"/>
      <c r="AA285" s="36"/>
      <c r="AB285" s="36"/>
      <c r="AC285" s="36"/>
      <c r="AD285" s="36"/>
      <c r="AE285" s="36"/>
      <c r="AT285" s="18" t="s">
        <v>231</v>
      </c>
      <c r="AU285" s="18" t="s">
        <v>19</v>
      </c>
    </row>
    <row r="286" spans="1:65" s="2" customFormat="1" ht="39">
      <c r="A286" s="36"/>
      <c r="B286" s="37"/>
      <c r="C286" s="38"/>
      <c r="D286" s="210" t="s">
        <v>311</v>
      </c>
      <c r="E286" s="38"/>
      <c r="F286" s="211" t="s">
        <v>720</v>
      </c>
      <c r="G286" s="38"/>
      <c r="H286" s="38"/>
      <c r="I286" s="207"/>
      <c r="J286" s="38"/>
      <c r="K286" s="38"/>
      <c r="L286" s="41"/>
      <c r="M286" s="208"/>
      <c r="N286" s="209"/>
      <c r="O286" s="73"/>
      <c r="P286" s="73"/>
      <c r="Q286" s="73"/>
      <c r="R286" s="73"/>
      <c r="S286" s="73"/>
      <c r="T286" s="74"/>
      <c r="U286" s="36"/>
      <c r="V286" s="36"/>
      <c r="W286" s="36"/>
      <c r="X286" s="36"/>
      <c r="Y286" s="36"/>
      <c r="Z286" s="36"/>
      <c r="AA286" s="36"/>
      <c r="AB286" s="36"/>
      <c r="AC286" s="36"/>
      <c r="AD286" s="36"/>
      <c r="AE286" s="36"/>
      <c r="AT286" s="18" t="s">
        <v>311</v>
      </c>
      <c r="AU286" s="18" t="s">
        <v>19</v>
      </c>
    </row>
    <row r="287" spans="1:65" s="2" customFormat="1" ht="39">
      <c r="A287" s="36"/>
      <c r="B287" s="37"/>
      <c r="C287" s="38"/>
      <c r="D287" s="210" t="s">
        <v>233</v>
      </c>
      <c r="E287" s="38"/>
      <c r="F287" s="211" t="s">
        <v>721</v>
      </c>
      <c r="G287" s="38"/>
      <c r="H287" s="38"/>
      <c r="I287" s="207"/>
      <c r="J287" s="38"/>
      <c r="K287" s="38"/>
      <c r="L287" s="41"/>
      <c r="M287" s="208"/>
      <c r="N287" s="209"/>
      <c r="O287" s="73"/>
      <c r="P287" s="73"/>
      <c r="Q287" s="73"/>
      <c r="R287" s="73"/>
      <c r="S287" s="73"/>
      <c r="T287" s="74"/>
      <c r="U287" s="36"/>
      <c r="V287" s="36"/>
      <c r="W287" s="36"/>
      <c r="X287" s="36"/>
      <c r="Y287" s="36"/>
      <c r="Z287" s="36"/>
      <c r="AA287" s="36"/>
      <c r="AB287" s="36"/>
      <c r="AC287" s="36"/>
      <c r="AD287" s="36"/>
      <c r="AE287" s="36"/>
      <c r="AT287" s="18" t="s">
        <v>233</v>
      </c>
      <c r="AU287" s="18" t="s">
        <v>19</v>
      </c>
    </row>
    <row r="288" spans="1:65" s="2" customFormat="1" ht="16.5" customHeight="1">
      <c r="A288" s="36"/>
      <c r="B288" s="37"/>
      <c r="C288" s="247" t="s">
        <v>446</v>
      </c>
      <c r="D288" s="247" t="s">
        <v>329</v>
      </c>
      <c r="E288" s="248" t="s">
        <v>722</v>
      </c>
      <c r="F288" s="249" t="s">
        <v>723</v>
      </c>
      <c r="G288" s="250" t="s">
        <v>664</v>
      </c>
      <c r="H288" s="251">
        <v>10</v>
      </c>
      <c r="I288" s="252"/>
      <c r="J288" s="253">
        <f>ROUND(I288*H288,2)</f>
        <v>0</v>
      </c>
      <c r="K288" s="249" t="s">
        <v>228</v>
      </c>
      <c r="L288" s="254"/>
      <c r="M288" s="255" t="s">
        <v>1</v>
      </c>
      <c r="N288" s="256" t="s">
        <v>45</v>
      </c>
      <c r="O288" s="73"/>
      <c r="P288" s="201">
        <f>O288*H288</f>
        <v>0</v>
      </c>
      <c r="Q288" s="201">
        <v>2.9499999999999998E-2</v>
      </c>
      <c r="R288" s="201">
        <f>Q288*H288</f>
        <v>0.29499999999999998</v>
      </c>
      <c r="S288" s="201">
        <v>0</v>
      </c>
      <c r="T288" s="202">
        <f>S288*H288</f>
        <v>0</v>
      </c>
      <c r="U288" s="36"/>
      <c r="V288" s="36"/>
      <c r="W288" s="36"/>
      <c r="X288" s="36"/>
      <c r="Y288" s="36"/>
      <c r="Z288" s="36"/>
      <c r="AA288" s="36"/>
      <c r="AB288" s="36"/>
      <c r="AC288" s="36"/>
      <c r="AD288" s="36"/>
      <c r="AE288" s="36"/>
      <c r="AR288" s="203" t="s">
        <v>266</v>
      </c>
      <c r="AT288" s="203" t="s">
        <v>329</v>
      </c>
      <c r="AU288" s="203" t="s">
        <v>19</v>
      </c>
      <c r="AY288" s="18" t="s">
        <v>220</v>
      </c>
      <c r="BE288" s="204">
        <f>IF(N288="základní",J288,0)</f>
        <v>0</v>
      </c>
      <c r="BF288" s="204">
        <f>IF(N288="snížená",J288,0)</f>
        <v>0</v>
      </c>
      <c r="BG288" s="204">
        <f>IF(N288="zákl. přenesená",J288,0)</f>
        <v>0</v>
      </c>
      <c r="BH288" s="204">
        <f>IF(N288="sníž. přenesená",J288,0)</f>
        <v>0</v>
      </c>
      <c r="BI288" s="204">
        <f>IF(N288="nulová",J288,0)</f>
        <v>0</v>
      </c>
      <c r="BJ288" s="18" t="s">
        <v>87</v>
      </c>
      <c r="BK288" s="204">
        <f>ROUND(I288*H288,2)</f>
        <v>0</v>
      </c>
      <c r="BL288" s="18" t="s">
        <v>223</v>
      </c>
      <c r="BM288" s="203" t="s">
        <v>724</v>
      </c>
    </row>
    <row r="289" spans="1:65" s="2" customFormat="1" ht="48.75">
      <c r="A289" s="36"/>
      <c r="B289" s="37"/>
      <c r="C289" s="38"/>
      <c r="D289" s="210" t="s">
        <v>233</v>
      </c>
      <c r="E289" s="38"/>
      <c r="F289" s="211" t="s">
        <v>725</v>
      </c>
      <c r="G289" s="38"/>
      <c r="H289" s="38"/>
      <c r="I289" s="207"/>
      <c r="J289" s="38"/>
      <c r="K289" s="38"/>
      <c r="L289" s="41"/>
      <c r="M289" s="208"/>
      <c r="N289" s="209"/>
      <c r="O289" s="73"/>
      <c r="P289" s="73"/>
      <c r="Q289" s="73"/>
      <c r="R289" s="73"/>
      <c r="S289" s="73"/>
      <c r="T289" s="74"/>
      <c r="U289" s="36"/>
      <c r="V289" s="36"/>
      <c r="W289" s="36"/>
      <c r="X289" s="36"/>
      <c r="Y289" s="36"/>
      <c r="Z289" s="36"/>
      <c r="AA289" s="36"/>
      <c r="AB289" s="36"/>
      <c r="AC289" s="36"/>
      <c r="AD289" s="36"/>
      <c r="AE289" s="36"/>
      <c r="AT289" s="18" t="s">
        <v>233</v>
      </c>
      <c r="AU289" s="18" t="s">
        <v>19</v>
      </c>
    </row>
    <row r="290" spans="1:65" s="12" customFormat="1" ht="22.9" customHeight="1">
      <c r="B290" s="176"/>
      <c r="C290" s="177"/>
      <c r="D290" s="178" t="s">
        <v>79</v>
      </c>
      <c r="E290" s="190" t="s">
        <v>271</v>
      </c>
      <c r="F290" s="190" t="s">
        <v>726</v>
      </c>
      <c r="G290" s="177"/>
      <c r="H290" s="177"/>
      <c r="I290" s="180"/>
      <c r="J290" s="191">
        <f>BK290</f>
        <v>0</v>
      </c>
      <c r="K290" s="177"/>
      <c r="L290" s="182"/>
      <c r="M290" s="183"/>
      <c r="N290" s="184"/>
      <c r="O290" s="184"/>
      <c r="P290" s="185">
        <f>SUM(P291:P299)</f>
        <v>0</v>
      </c>
      <c r="Q290" s="184"/>
      <c r="R290" s="185">
        <f>SUM(R291:R299)</f>
        <v>915.88070999999991</v>
      </c>
      <c r="S290" s="184"/>
      <c r="T290" s="186">
        <f>SUM(T291:T299)</f>
        <v>0</v>
      </c>
      <c r="AR290" s="187" t="s">
        <v>87</v>
      </c>
      <c r="AT290" s="188" t="s">
        <v>79</v>
      </c>
      <c r="AU290" s="188" t="s">
        <v>87</v>
      </c>
      <c r="AY290" s="187" t="s">
        <v>220</v>
      </c>
      <c r="BK290" s="189">
        <f>SUM(BK291:BK299)</f>
        <v>0</v>
      </c>
    </row>
    <row r="291" spans="1:65" s="2" customFormat="1" ht="55.5" customHeight="1">
      <c r="A291" s="36"/>
      <c r="B291" s="37"/>
      <c r="C291" s="192" t="s">
        <v>454</v>
      </c>
      <c r="D291" s="192" t="s">
        <v>224</v>
      </c>
      <c r="E291" s="193" t="s">
        <v>727</v>
      </c>
      <c r="F291" s="194" t="s">
        <v>728</v>
      </c>
      <c r="G291" s="195" t="s">
        <v>698</v>
      </c>
      <c r="H291" s="196">
        <v>1727</v>
      </c>
      <c r="I291" s="197"/>
      <c r="J291" s="198">
        <f>ROUND(I291*H291,2)</f>
        <v>0</v>
      </c>
      <c r="K291" s="194" t="s">
        <v>228</v>
      </c>
      <c r="L291" s="41"/>
      <c r="M291" s="199" t="s">
        <v>1</v>
      </c>
      <c r="N291" s="200" t="s">
        <v>45</v>
      </c>
      <c r="O291" s="73"/>
      <c r="P291" s="201">
        <f>O291*H291</f>
        <v>0</v>
      </c>
      <c r="Q291" s="201">
        <v>0.29032999999999998</v>
      </c>
      <c r="R291" s="201">
        <f>Q291*H291</f>
        <v>501.39990999999998</v>
      </c>
      <c r="S291" s="201">
        <v>0</v>
      </c>
      <c r="T291" s="202">
        <f>S291*H291</f>
        <v>0</v>
      </c>
      <c r="U291" s="36"/>
      <c r="V291" s="36"/>
      <c r="W291" s="36"/>
      <c r="X291" s="36"/>
      <c r="Y291" s="36"/>
      <c r="Z291" s="36"/>
      <c r="AA291" s="36"/>
      <c r="AB291" s="36"/>
      <c r="AC291" s="36"/>
      <c r="AD291" s="36"/>
      <c r="AE291" s="36"/>
      <c r="AR291" s="203" t="s">
        <v>223</v>
      </c>
      <c r="AT291" s="203" t="s">
        <v>224</v>
      </c>
      <c r="AU291" s="203" t="s">
        <v>19</v>
      </c>
      <c r="AY291" s="18" t="s">
        <v>220</v>
      </c>
      <c r="BE291" s="204">
        <f>IF(N291="základní",J291,0)</f>
        <v>0</v>
      </c>
      <c r="BF291" s="204">
        <f>IF(N291="snížená",J291,0)</f>
        <v>0</v>
      </c>
      <c r="BG291" s="204">
        <f>IF(N291="zákl. přenesená",J291,0)</f>
        <v>0</v>
      </c>
      <c r="BH291" s="204">
        <f>IF(N291="sníž. přenesená",J291,0)</f>
        <v>0</v>
      </c>
      <c r="BI291" s="204">
        <f>IF(N291="nulová",J291,0)</f>
        <v>0</v>
      </c>
      <c r="BJ291" s="18" t="s">
        <v>87</v>
      </c>
      <c r="BK291" s="204">
        <f>ROUND(I291*H291,2)</f>
        <v>0</v>
      </c>
      <c r="BL291" s="18" t="s">
        <v>223</v>
      </c>
      <c r="BM291" s="203" t="s">
        <v>729</v>
      </c>
    </row>
    <row r="292" spans="1:65" s="2" customFormat="1" ht="11.25">
      <c r="A292" s="36"/>
      <c r="B292" s="37"/>
      <c r="C292" s="38"/>
      <c r="D292" s="205" t="s">
        <v>231</v>
      </c>
      <c r="E292" s="38"/>
      <c r="F292" s="206" t="s">
        <v>730</v>
      </c>
      <c r="G292" s="38"/>
      <c r="H292" s="38"/>
      <c r="I292" s="207"/>
      <c r="J292" s="38"/>
      <c r="K292" s="38"/>
      <c r="L292" s="41"/>
      <c r="M292" s="208"/>
      <c r="N292" s="209"/>
      <c r="O292" s="73"/>
      <c r="P292" s="73"/>
      <c r="Q292" s="73"/>
      <c r="R292" s="73"/>
      <c r="S292" s="73"/>
      <c r="T292" s="74"/>
      <c r="U292" s="36"/>
      <c r="V292" s="36"/>
      <c r="W292" s="36"/>
      <c r="X292" s="36"/>
      <c r="Y292" s="36"/>
      <c r="Z292" s="36"/>
      <c r="AA292" s="36"/>
      <c r="AB292" s="36"/>
      <c r="AC292" s="36"/>
      <c r="AD292" s="36"/>
      <c r="AE292" s="36"/>
      <c r="AT292" s="18" t="s">
        <v>231</v>
      </c>
      <c r="AU292" s="18" t="s">
        <v>19</v>
      </c>
    </row>
    <row r="293" spans="1:65" s="2" customFormat="1" ht="19.5">
      <c r="A293" s="36"/>
      <c r="B293" s="37"/>
      <c r="C293" s="38"/>
      <c r="D293" s="210" t="s">
        <v>233</v>
      </c>
      <c r="E293" s="38"/>
      <c r="F293" s="211" t="s">
        <v>731</v>
      </c>
      <c r="G293" s="38"/>
      <c r="H293" s="38"/>
      <c r="I293" s="207"/>
      <c r="J293" s="38"/>
      <c r="K293" s="38"/>
      <c r="L293" s="41"/>
      <c r="M293" s="208"/>
      <c r="N293" s="209"/>
      <c r="O293" s="73"/>
      <c r="P293" s="73"/>
      <c r="Q293" s="73"/>
      <c r="R293" s="73"/>
      <c r="S293" s="73"/>
      <c r="T293" s="74"/>
      <c r="U293" s="36"/>
      <c r="V293" s="36"/>
      <c r="W293" s="36"/>
      <c r="X293" s="36"/>
      <c r="Y293" s="36"/>
      <c r="Z293" s="36"/>
      <c r="AA293" s="36"/>
      <c r="AB293" s="36"/>
      <c r="AC293" s="36"/>
      <c r="AD293" s="36"/>
      <c r="AE293" s="36"/>
      <c r="AT293" s="18" t="s">
        <v>233</v>
      </c>
      <c r="AU293" s="18" t="s">
        <v>19</v>
      </c>
    </row>
    <row r="294" spans="1:65" s="13" customFormat="1" ht="11.25">
      <c r="B294" s="212"/>
      <c r="C294" s="213"/>
      <c r="D294" s="210" t="s">
        <v>235</v>
      </c>
      <c r="E294" s="214" t="s">
        <v>1</v>
      </c>
      <c r="F294" s="215" t="s">
        <v>732</v>
      </c>
      <c r="G294" s="213"/>
      <c r="H294" s="216">
        <v>1727</v>
      </c>
      <c r="I294" s="217"/>
      <c r="J294" s="213"/>
      <c r="K294" s="213"/>
      <c r="L294" s="218"/>
      <c r="M294" s="219"/>
      <c r="N294" s="220"/>
      <c r="O294" s="220"/>
      <c r="P294" s="220"/>
      <c r="Q294" s="220"/>
      <c r="R294" s="220"/>
      <c r="S294" s="220"/>
      <c r="T294" s="221"/>
      <c r="AT294" s="222" t="s">
        <v>235</v>
      </c>
      <c r="AU294" s="222" t="s">
        <v>19</v>
      </c>
      <c r="AV294" s="13" t="s">
        <v>19</v>
      </c>
      <c r="AW294" s="13" t="s">
        <v>36</v>
      </c>
      <c r="AX294" s="13" t="s">
        <v>87</v>
      </c>
      <c r="AY294" s="222" t="s">
        <v>220</v>
      </c>
    </row>
    <row r="295" spans="1:65" s="2" customFormat="1" ht="16.5" customHeight="1">
      <c r="A295" s="36"/>
      <c r="B295" s="37"/>
      <c r="C295" s="247" t="s">
        <v>460</v>
      </c>
      <c r="D295" s="247" t="s">
        <v>329</v>
      </c>
      <c r="E295" s="248" t="s">
        <v>733</v>
      </c>
      <c r="F295" s="249" t="s">
        <v>734</v>
      </c>
      <c r="G295" s="250" t="s">
        <v>698</v>
      </c>
      <c r="H295" s="251">
        <v>1727</v>
      </c>
      <c r="I295" s="252"/>
      <c r="J295" s="253">
        <f>ROUND(I295*H295,2)</f>
        <v>0</v>
      </c>
      <c r="K295" s="249" t="s">
        <v>228</v>
      </c>
      <c r="L295" s="254"/>
      <c r="M295" s="255" t="s">
        <v>1</v>
      </c>
      <c r="N295" s="256" t="s">
        <v>45</v>
      </c>
      <c r="O295" s="73"/>
      <c r="P295" s="201">
        <f>O295*H295</f>
        <v>0</v>
      </c>
      <c r="Q295" s="201">
        <v>0.24</v>
      </c>
      <c r="R295" s="201">
        <f>Q295*H295</f>
        <v>414.47999999999996</v>
      </c>
      <c r="S295" s="201">
        <v>0</v>
      </c>
      <c r="T295" s="202">
        <f>S295*H295</f>
        <v>0</v>
      </c>
      <c r="U295" s="36"/>
      <c r="V295" s="36"/>
      <c r="W295" s="36"/>
      <c r="X295" s="36"/>
      <c r="Y295" s="36"/>
      <c r="Z295" s="36"/>
      <c r="AA295" s="36"/>
      <c r="AB295" s="36"/>
      <c r="AC295" s="36"/>
      <c r="AD295" s="36"/>
      <c r="AE295" s="36"/>
      <c r="AR295" s="203" t="s">
        <v>266</v>
      </c>
      <c r="AT295" s="203" t="s">
        <v>329</v>
      </c>
      <c r="AU295" s="203" t="s">
        <v>19</v>
      </c>
      <c r="AY295" s="18" t="s">
        <v>220</v>
      </c>
      <c r="BE295" s="204">
        <f>IF(N295="základní",J295,0)</f>
        <v>0</v>
      </c>
      <c r="BF295" s="204">
        <f>IF(N295="snížená",J295,0)</f>
        <v>0</v>
      </c>
      <c r="BG295" s="204">
        <f>IF(N295="zákl. přenesená",J295,0)</f>
        <v>0</v>
      </c>
      <c r="BH295" s="204">
        <f>IF(N295="sníž. přenesená",J295,0)</f>
        <v>0</v>
      </c>
      <c r="BI295" s="204">
        <f>IF(N295="nulová",J295,0)</f>
        <v>0</v>
      </c>
      <c r="BJ295" s="18" t="s">
        <v>87</v>
      </c>
      <c r="BK295" s="204">
        <f>ROUND(I295*H295,2)</f>
        <v>0</v>
      </c>
      <c r="BL295" s="18" t="s">
        <v>223</v>
      </c>
      <c r="BM295" s="203" t="s">
        <v>735</v>
      </c>
    </row>
    <row r="296" spans="1:65" s="2" customFormat="1" ht="37.9" customHeight="1">
      <c r="A296" s="36"/>
      <c r="B296" s="37"/>
      <c r="C296" s="192" t="s">
        <v>466</v>
      </c>
      <c r="D296" s="192" t="s">
        <v>224</v>
      </c>
      <c r="E296" s="193" t="s">
        <v>736</v>
      </c>
      <c r="F296" s="194" t="s">
        <v>737</v>
      </c>
      <c r="G296" s="195" t="s">
        <v>664</v>
      </c>
      <c r="H296" s="196">
        <v>10</v>
      </c>
      <c r="I296" s="197"/>
      <c r="J296" s="198">
        <f>ROUND(I296*H296,2)</f>
        <v>0</v>
      </c>
      <c r="K296" s="194" t="s">
        <v>228</v>
      </c>
      <c r="L296" s="41"/>
      <c r="M296" s="199" t="s">
        <v>1</v>
      </c>
      <c r="N296" s="200" t="s">
        <v>45</v>
      </c>
      <c r="O296" s="73"/>
      <c r="P296" s="201">
        <f>O296*H296</f>
        <v>0</v>
      </c>
      <c r="Q296" s="201">
        <v>8.0000000000000007E-5</v>
      </c>
      <c r="R296" s="201">
        <f>Q296*H296</f>
        <v>8.0000000000000004E-4</v>
      </c>
      <c r="S296" s="201">
        <v>0</v>
      </c>
      <c r="T296" s="202">
        <f>S296*H296</f>
        <v>0</v>
      </c>
      <c r="U296" s="36"/>
      <c r="V296" s="36"/>
      <c r="W296" s="36"/>
      <c r="X296" s="36"/>
      <c r="Y296" s="36"/>
      <c r="Z296" s="36"/>
      <c r="AA296" s="36"/>
      <c r="AB296" s="36"/>
      <c r="AC296" s="36"/>
      <c r="AD296" s="36"/>
      <c r="AE296" s="36"/>
      <c r="AR296" s="203" t="s">
        <v>223</v>
      </c>
      <c r="AT296" s="203" t="s">
        <v>224</v>
      </c>
      <c r="AU296" s="203" t="s">
        <v>19</v>
      </c>
      <c r="AY296" s="18" t="s">
        <v>220</v>
      </c>
      <c r="BE296" s="204">
        <f>IF(N296="základní",J296,0)</f>
        <v>0</v>
      </c>
      <c r="BF296" s="204">
        <f>IF(N296="snížená",J296,0)</f>
        <v>0</v>
      </c>
      <c r="BG296" s="204">
        <f>IF(N296="zákl. přenesená",J296,0)</f>
        <v>0</v>
      </c>
      <c r="BH296" s="204">
        <f>IF(N296="sníž. přenesená",J296,0)</f>
        <v>0</v>
      </c>
      <c r="BI296" s="204">
        <f>IF(N296="nulová",J296,0)</f>
        <v>0</v>
      </c>
      <c r="BJ296" s="18" t="s">
        <v>87</v>
      </c>
      <c r="BK296" s="204">
        <f>ROUND(I296*H296,2)</f>
        <v>0</v>
      </c>
      <c r="BL296" s="18" t="s">
        <v>223</v>
      </c>
      <c r="BM296" s="203" t="s">
        <v>738</v>
      </c>
    </row>
    <row r="297" spans="1:65" s="2" customFormat="1" ht="11.25">
      <c r="A297" s="36"/>
      <c r="B297" s="37"/>
      <c r="C297" s="38"/>
      <c r="D297" s="205" t="s">
        <v>231</v>
      </c>
      <c r="E297" s="38"/>
      <c r="F297" s="206" t="s">
        <v>739</v>
      </c>
      <c r="G297" s="38"/>
      <c r="H297" s="38"/>
      <c r="I297" s="207"/>
      <c r="J297" s="38"/>
      <c r="K297" s="38"/>
      <c r="L297" s="41"/>
      <c r="M297" s="208"/>
      <c r="N297" s="209"/>
      <c r="O297" s="73"/>
      <c r="P297" s="73"/>
      <c r="Q297" s="73"/>
      <c r="R297" s="73"/>
      <c r="S297" s="73"/>
      <c r="T297" s="74"/>
      <c r="U297" s="36"/>
      <c r="V297" s="36"/>
      <c r="W297" s="36"/>
      <c r="X297" s="36"/>
      <c r="Y297" s="36"/>
      <c r="Z297" s="36"/>
      <c r="AA297" s="36"/>
      <c r="AB297" s="36"/>
      <c r="AC297" s="36"/>
      <c r="AD297" s="36"/>
      <c r="AE297" s="36"/>
      <c r="AT297" s="18" t="s">
        <v>231</v>
      </c>
      <c r="AU297" s="18" t="s">
        <v>19</v>
      </c>
    </row>
    <row r="298" spans="1:65" s="2" customFormat="1" ht="97.5">
      <c r="A298" s="36"/>
      <c r="B298" s="37"/>
      <c r="C298" s="38"/>
      <c r="D298" s="210" t="s">
        <v>311</v>
      </c>
      <c r="E298" s="38"/>
      <c r="F298" s="211" t="s">
        <v>740</v>
      </c>
      <c r="G298" s="38"/>
      <c r="H298" s="38"/>
      <c r="I298" s="207"/>
      <c r="J298" s="38"/>
      <c r="K298" s="38"/>
      <c r="L298" s="41"/>
      <c r="M298" s="208"/>
      <c r="N298" s="209"/>
      <c r="O298" s="73"/>
      <c r="P298" s="73"/>
      <c r="Q298" s="73"/>
      <c r="R298" s="73"/>
      <c r="S298" s="73"/>
      <c r="T298" s="74"/>
      <c r="U298" s="36"/>
      <c r="V298" s="36"/>
      <c r="W298" s="36"/>
      <c r="X298" s="36"/>
      <c r="Y298" s="36"/>
      <c r="Z298" s="36"/>
      <c r="AA298" s="36"/>
      <c r="AB298" s="36"/>
      <c r="AC298" s="36"/>
      <c r="AD298" s="36"/>
      <c r="AE298" s="36"/>
      <c r="AT298" s="18" t="s">
        <v>311</v>
      </c>
      <c r="AU298" s="18" t="s">
        <v>19</v>
      </c>
    </row>
    <row r="299" spans="1:65" s="2" customFormat="1" ht="39">
      <c r="A299" s="36"/>
      <c r="B299" s="37"/>
      <c r="C299" s="38"/>
      <c r="D299" s="210" t="s">
        <v>233</v>
      </c>
      <c r="E299" s="38"/>
      <c r="F299" s="211" t="s">
        <v>721</v>
      </c>
      <c r="G299" s="38"/>
      <c r="H299" s="38"/>
      <c r="I299" s="207"/>
      <c r="J299" s="38"/>
      <c r="K299" s="38"/>
      <c r="L299" s="41"/>
      <c r="M299" s="208"/>
      <c r="N299" s="209"/>
      <c r="O299" s="73"/>
      <c r="P299" s="73"/>
      <c r="Q299" s="73"/>
      <c r="R299" s="73"/>
      <c r="S299" s="73"/>
      <c r="T299" s="74"/>
      <c r="U299" s="36"/>
      <c r="V299" s="36"/>
      <c r="W299" s="36"/>
      <c r="X299" s="36"/>
      <c r="Y299" s="36"/>
      <c r="Z299" s="36"/>
      <c r="AA299" s="36"/>
      <c r="AB299" s="36"/>
      <c r="AC299" s="36"/>
      <c r="AD299" s="36"/>
      <c r="AE299" s="36"/>
      <c r="AT299" s="18" t="s">
        <v>233</v>
      </c>
      <c r="AU299" s="18" t="s">
        <v>19</v>
      </c>
    </row>
    <row r="300" spans="1:65" s="12" customFormat="1" ht="22.9" customHeight="1">
      <c r="B300" s="176"/>
      <c r="C300" s="177"/>
      <c r="D300" s="178" t="s">
        <v>79</v>
      </c>
      <c r="E300" s="190" t="s">
        <v>741</v>
      </c>
      <c r="F300" s="190" t="s">
        <v>742</v>
      </c>
      <c r="G300" s="177"/>
      <c r="H300" s="177"/>
      <c r="I300" s="180"/>
      <c r="J300" s="191">
        <f>BK300</f>
        <v>0</v>
      </c>
      <c r="K300" s="177"/>
      <c r="L300" s="182"/>
      <c r="M300" s="183"/>
      <c r="N300" s="184"/>
      <c r="O300" s="184"/>
      <c r="P300" s="185">
        <f>SUM(P301:P305)</f>
        <v>0</v>
      </c>
      <c r="Q300" s="184"/>
      <c r="R300" s="185">
        <f>SUM(R301:R305)</f>
        <v>0</v>
      </c>
      <c r="S300" s="184"/>
      <c r="T300" s="186">
        <f>SUM(T301:T305)</f>
        <v>0</v>
      </c>
      <c r="AR300" s="187" t="s">
        <v>87</v>
      </c>
      <c r="AT300" s="188" t="s">
        <v>79</v>
      </c>
      <c r="AU300" s="188" t="s">
        <v>87</v>
      </c>
      <c r="AY300" s="187" t="s">
        <v>220</v>
      </c>
      <c r="BK300" s="189">
        <f>SUM(BK301:BK305)</f>
        <v>0</v>
      </c>
    </row>
    <row r="301" spans="1:65" s="2" customFormat="1" ht="33" customHeight="1">
      <c r="A301" s="36"/>
      <c r="B301" s="37"/>
      <c r="C301" s="192" t="s">
        <v>474</v>
      </c>
      <c r="D301" s="192" t="s">
        <v>224</v>
      </c>
      <c r="E301" s="193" t="s">
        <v>743</v>
      </c>
      <c r="F301" s="194" t="s">
        <v>744</v>
      </c>
      <c r="G301" s="195" t="s">
        <v>650</v>
      </c>
      <c r="H301" s="196">
        <v>6801.7079999999996</v>
      </c>
      <c r="I301" s="197"/>
      <c r="J301" s="198">
        <f>ROUND(I301*H301,2)</f>
        <v>0</v>
      </c>
      <c r="K301" s="194" t="s">
        <v>228</v>
      </c>
      <c r="L301" s="41"/>
      <c r="M301" s="199" t="s">
        <v>1</v>
      </c>
      <c r="N301" s="200" t="s">
        <v>45</v>
      </c>
      <c r="O301" s="73"/>
      <c r="P301" s="201">
        <f>O301*H301</f>
        <v>0</v>
      </c>
      <c r="Q301" s="201">
        <v>0</v>
      </c>
      <c r="R301" s="201">
        <f>Q301*H301</f>
        <v>0</v>
      </c>
      <c r="S301" s="201">
        <v>0</v>
      </c>
      <c r="T301" s="202">
        <f>S301*H301</f>
        <v>0</v>
      </c>
      <c r="U301" s="36"/>
      <c r="V301" s="36"/>
      <c r="W301" s="36"/>
      <c r="X301" s="36"/>
      <c r="Y301" s="36"/>
      <c r="Z301" s="36"/>
      <c r="AA301" s="36"/>
      <c r="AB301" s="36"/>
      <c r="AC301" s="36"/>
      <c r="AD301" s="36"/>
      <c r="AE301" s="36"/>
      <c r="AR301" s="203" t="s">
        <v>223</v>
      </c>
      <c r="AT301" s="203" t="s">
        <v>224</v>
      </c>
      <c r="AU301" s="203" t="s">
        <v>19</v>
      </c>
      <c r="AY301" s="18" t="s">
        <v>220</v>
      </c>
      <c r="BE301" s="204">
        <f>IF(N301="základní",J301,0)</f>
        <v>0</v>
      </c>
      <c r="BF301" s="204">
        <f>IF(N301="snížená",J301,0)</f>
        <v>0</v>
      </c>
      <c r="BG301" s="204">
        <f>IF(N301="zákl. přenesená",J301,0)</f>
        <v>0</v>
      </c>
      <c r="BH301" s="204">
        <f>IF(N301="sníž. přenesená",J301,0)</f>
        <v>0</v>
      </c>
      <c r="BI301" s="204">
        <f>IF(N301="nulová",J301,0)</f>
        <v>0</v>
      </c>
      <c r="BJ301" s="18" t="s">
        <v>87</v>
      </c>
      <c r="BK301" s="204">
        <f>ROUND(I301*H301,2)</f>
        <v>0</v>
      </c>
      <c r="BL301" s="18" t="s">
        <v>223</v>
      </c>
      <c r="BM301" s="203" t="s">
        <v>745</v>
      </c>
    </row>
    <row r="302" spans="1:65" s="2" customFormat="1" ht="11.25">
      <c r="A302" s="36"/>
      <c r="B302" s="37"/>
      <c r="C302" s="38"/>
      <c r="D302" s="205" t="s">
        <v>231</v>
      </c>
      <c r="E302" s="38"/>
      <c r="F302" s="206" t="s">
        <v>746</v>
      </c>
      <c r="G302" s="38"/>
      <c r="H302" s="38"/>
      <c r="I302" s="207"/>
      <c r="J302" s="38"/>
      <c r="K302" s="38"/>
      <c r="L302" s="41"/>
      <c r="M302" s="208"/>
      <c r="N302" s="209"/>
      <c r="O302" s="73"/>
      <c r="P302" s="73"/>
      <c r="Q302" s="73"/>
      <c r="R302" s="73"/>
      <c r="S302" s="73"/>
      <c r="T302" s="74"/>
      <c r="U302" s="36"/>
      <c r="V302" s="36"/>
      <c r="W302" s="36"/>
      <c r="X302" s="36"/>
      <c r="Y302" s="36"/>
      <c r="Z302" s="36"/>
      <c r="AA302" s="36"/>
      <c r="AB302" s="36"/>
      <c r="AC302" s="36"/>
      <c r="AD302" s="36"/>
      <c r="AE302" s="36"/>
      <c r="AT302" s="18" t="s">
        <v>231</v>
      </c>
      <c r="AU302" s="18" t="s">
        <v>19</v>
      </c>
    </row>
    <row r="303" spans="1:65" s="2" customFormat="1" ht="29.25">
      <c r="A303" s="36"/>
      <c r="B303" s="37"/>
      <c r="C303" s="38"/>
      <c r="D303" s="210" t="s">
        <v>311</v>
      </c>
      <c r="E303" s="38"/>
      <c r="F303" s="211" t="s">
        <v>747</v>
      </c>
      <c r="G303" s="38"/>
      <c r="H303" s="38"/>
      <c r="I303" s="207"/>
      <c r="J303" s="38"/>
      <c r="K303" s="38"/>
      <c r="L303" s="41"/>
      <c r="M303" s="208"/>
      <c r="N303" s="209"/>
      <c r="O303" s="73"/>
      <c r="P303" s="73"/>
      <c r="Q303" s="73"/>
      <c r="R303" s="73"/>
      <c r="S303" s="73"/>
      <c r="T303" s="74"/>
      <c r="U303" s="36"/>
      <c r="V303" s="36"/>
      <c r="W303" s="36"/>
      <c r="X303" s="36"/>
      <c r="Y303" s="36"/>
      <c r="Z303" s="36"/>
      <c r="AA303" s="36"/>
      <c r="AB303" s="36"/>
      <c r="AC303" s="36"/>
      <c r="AD303" s="36"/>
      <c r="AE303" s="36"/>
      <c r="AT303" s="18" t="s">
        <v>311</v>
      </c>
      <c r="AU303" s="18" t="s">
        <v>19</v>
      </c>
    </row>
    <row r="304" spans="1:65" s="2" customFormat="1" ht="44.25" customHeight="1">
      <c r="A304" s="36"/>
      <c r="B304" s="37"/>
      <c r="C304" s="192" t="s">
        <v>27</v>
      </c>
      <c r="D304" s="192" t="s">
        <v>224</v>
      </c>
      <c r="E304" s="193" t="s">
        <v>748</v>
      </c>
      <c r="F304" s="194" t="s">
        <v>749</v>
      </c>
      <c r="G304" s="195" t="s">
        <v>650</v>
      </c>
      <c r="H304" s="196">
        <v>6801.7079999999996</v>
      </c>
      <c r="I304" s="197"/>
      <c r="J304" s="198">
        <f>ROUND(I304*H304,2)</f>
        <v>0</v>
      </c>
      <c r="K304" s="194" t="s">
        <v>228</v>
      </c>
      <c r="L304" s="41"/>
      <c r="M304" s="199" t="s">
        <v>1</v>
      </c>
      <c r="N304" s="200" t="s">
        <v>45</v>
      </c>
      <c r="O304" s="73"/>
      <c r="P304" s="201">
        <f>O304*H304</f>
        <v>0</v>
      </c>
      <c r="Q304" s="201">
        <v>0</v>
      </c>
      <c r="R304" s="201">
        <f>Q304*H304</f>
        <v>0</v>
      </c>
      <c r="S304" s="201">
        <v>0</v>
      </c>
      <c r="T304" s="202">
        <f>S304*H304</f>
        <v>0</v>
      </c>
      <c r="U304" s="36"/>
      <c r="V304" s="36"/>
      <c r="W304" s="36"/>
      <c r="X304" s="36"/>
      <c r="Y304" s="36"/>
      <c r="Z304" s="36"/>
      <c r="AA304" s="36"/>
      <c r="AB304" s="36"/>
      <c r="AC304" s="36"/>
      <c r="AD304" s="36"/>
      <c r="AE304" s="36"/>
      <c r="AR304" s="203" t="s">
        <v>223</v>
      </c>
      <c r="AT304" s="203" t="s">
        <v>224</v>
      </c>
      <c r="AU304" s="203" t="s">
        <v>19</v>
      </c>
      <c r="AY304" s="18" t="s">
        <v>220</v>
      </c>
      <c r="BE304" s="204">
        <f>IF(N304="základní",J304,0)</f>
        <v>0</v>
      </c>
      <c r="BF304" s="204">
        <f>IF(N304="snížená",J304,0)</f>
        <v>0</v>
      </c>
      <c r="BG304" s="204">
        <f>IF(N304="zákl. přenesená",J304,0)</f>
        <v>0</v>
      </c>
      <c r="BH304" s="204">
        <f>IF(N304="sníž. přenesená",J304,0)</f>
        <v>0</v>
      </c>
      <c r="BI304" s="204">
        <f>IF(N304="nulová",J304,0)</f>
        <v>0</v>
      </c>
      <c r="BJ304" s="18" t="s">
        <v>87</v>
      </c>
      <c r="BK304" s="204">
        <f>ROUND(I304*H304,2)</f>
        <v>0</v>
      </c>
      <c r="BL304" s="18" t="s">
        <v>223</v>
      </c>
      <c r="BM304" s="203" t="s">
        <v>750</v>
      </c>
    </row>
    <row r="305" spans="1:65" s="2" customFormat="1" ht="11.25">
      <c r="A305" s="36"/>
      <c r="B305" s="37"/>
      <c r="C305" s="38"/>
      <c r="D305" s="205" t="s">
        <v>231</v>
      </c>
      <c r="E305" s="38"/>
      <c r="F305" s="206" t="s">
        <v>751</v>
      </c>
      <c r="G305" s="38"/>
      <c r="H305" s="38"/>
      <c r="I305" s="207"/>
      <c r="J305" s="38"/>
      <c r="K305" s="38"/>
      <c r="L305" s="41"/>
      <c r="M305" s="208"/>
      <c r="N305" s="209"/>
      <c r="O305" s="73"/>
      <c r="P305" s="73"/>
      <c r="Q305" s="73"/>
      <c r="R305" s="73"/>
      <c r="S305" s="73"/>
      <c r="T305" s="74"/>
      <c r="U305" s="36"/>
      <c r="V305" s="36"/>
      <c r="W305" s="36"/>
      <c r="X305" s="36"/>
      <c r="Y305" s="36"/>
      <c r="Z305" s="36"/>
      <c r="AA305" s="36"/>
      <c r="AB305" s="36"/>
      <c r="AC305" s="36"/>
      <c r="AD305" s="36"/>
      <c r="AE305" s="36"/>
      <c r="AT305" s="18" t="s">
        <v>231</v>
      </c>
      <c r="AU305" s="18" t="s">
        <v>19</v>
      </c>
    </row>
    <row r="306" spans="1:65" s="12" customFormat="1" ht="25.9" customHeight="1">
      <c r="B306" s="176"/>
      <c r="C306" s="177"/>
      <c r="D306" s="178" t="s">
        <v>79</v>
      </c>
      <c r="E306" s="179" t="s">
        <v>752</v>
      </c>
      <c r="F306" s="179" t="s">
        <v>753</v>
      </c>
      <c r="G306" s="177"/>
      <c r="H306" s="177"/>
      <c r="I306" s="180"/>
      <c r="J306" s="181">
        <f>BK306</f>
        <v>0</v>
      </c>
      <c r="K306" s="177"/>
      <c r="L306" s="182"/>
      <c r="M306" s="183"/>
      <c r="N306" s="184"/>
      <c r="O306" s="184"/>
      <c r="P306" s="185">
        <f>P307</f>
        <v>0</v>
      </c>
      <c r="Q306" s="184"/>
      <c r="R306" s="185">
        <f>R307</f>
        <v>0</v>
      </c>
      <c r="S306" s="184"/>
      <c r="T306" s="186">
        <f>T307</f>
        <v>0</v>
      </c>
      <c r="AR306" s="187" t="s">
        <v>19</v>
      </c>
      <c r="AT306" s="188" t="s">
        <v>79</v>
      </c>
      <c r="AU306" s="188" t="s">
        <v>80</v>
      </c>
      <c r="AY306" s="187" t="s">
        <v>220</v>
      </c>
      <c r="BK306" s="189">
        <f>BK307</f>
        <v>0</v>
      </c>
    </row>
    <row r="307" spans="1:65" s="12" customFormat="1" ht="22.9" customHeight="1">
      <c r="B307" s="176"/>
      <c r="C307" s="177"/>
      <c r="D307" s="178" t="s">
        <v>79</v>
      </c>
      <c r="E307" s="190" t="s">
        <v>754</v>
      </c>
      <c r="F307" s="190" t="s">
        <v>755</v>
      </c>
      <c r="G307" s="177"/>
      <c r="H307" s="177"/>
      <c r="I307" s="180"/>
      <c r="J307" s="191">
        <f>BK307</f>
        <v>0</v>
      </c>
      <c r="K307" s="177"/>
      <c r="L307" s="182"/>
      <c r="M307" s="183"/>
      <c r="N307" s="184"/>
      <c r="O307" s="184"/>
      <c r="P307" s="185">
        <f>SUM(P308:P309)</f>
        <v>0</v>
      </c>
      <c r="Q307" s="184"/>
      <c r="R307" s="185">
        <f>SUM(R308:R309)</f>
        <v>0</v>
      </c>
      <c r="S307" s="184"/>
      <c r="T307" s="186">
        <f>SUM(T308:T309)</f>
        <v>0</v>
      </c>
      <c r="AR307" s="187" t="s">
        <v>19</v>
      </c>
      <c r="AT307" s="188" t="s">
        <v>79</v>
      </c>
      <c r="AU307" s="188" t="s">
        <v>87</v>
      </c>
      <c r="AY307" s="187" t="s">
        <v>220</v>
      </c>
      <c r="BK307" s="189">
        <f>SUM(BK308:BK309)</f>
        <v>0</v>
      </c>
    </row>
    <row r="308" spans="1:65" s="2" customFormat="1" ht="16.5" customHeight="1">
      <c r="A308" s="36"/>
      <c r="B308" s="37"/>
      <c r="C308" s="192" t="s">
        <v>756</v>
      </c>
      <c r="D308" s="192" t="s">
        <v>224</v>
      </c>
      <c r="E308" s="193" t="s">
        <v>757</v>
      </c>
      <c r="F308" s="194" t="s">
        <v>758</v>
      </c>
      <c r="G308" s="195" t="s">
        <v>664</v>
      </c>
      <c r="H308" s="196">
        <v>10</v>
      </c>
      <c r="I308" s="197"/>
      <c r="J308" s="198">
        <f>ROUND(I308*H308,2)</f>
        <v>0</v>
      </c>
      <c r="K308" s="194" t="s">
        <v>1</v>
      </c>
      <c r="L308" s="41"/>
      <c r="M308" s="199" t="s">
        <v>1</v>
      </c>
      <c r="N308" s="200" t="s">
        <v>45</v>
      </c>
      <c r="O308" s="73"/>
      <c r="P308" s="201">
        <f>O308*H308</f>
        <v>0</v>
      </c>
      <c r="Q308" s="201">
        <v>0</v>
      </c>
      <c r="R308" s="201">
        <f>Q308*H308</f>
        <v>0</v>
      </c>
      <c r="S308" s="201">
        <v>0</v>
      </c>
      <c r="T308" s="202">
        <f>S308*H308</f>
        <v>0</v>
      </c>
      <c r="U308" s="36"/>
      <c r="V308" s="36"/>
      <c r="W308" s="36"/>
      <c r="X308" s="36"/>
      <c r="Y308" s="36"/>
      <c r="Z308" s="36"/>
      <c r="AA308" s="36"/>
      <c r="AB308" s="36"/>
      <c r="AC308" s="36"/>
      <c r="AD308" s="36"/>
      <c r="AE308" s="36"/>
      <c r="AR308" s="203" t="s">
        <v>223</v>
      </c>
      <c r="AT308" s="203" t="s">
        <v>224</v>
      </c>
      <c r="AU308" s="203" t="s">
        <v>19</v>
      </c>
      <c r="AY308" s="18" t="s">
        <v>220</v>
      </c>
      <c r="BE308" s="204">
        <f>IF(N308="základní",J308,0)</f>
        <v>0</v>
      </c>
      <c r="BF308" s="204">
        <f>IF(N308="snížená",J308,0)</f>
        <v>0</v>
      </c>
      <c r="BG308" s="204">
        <f>IF(N308="zákl. přenesená",J308,0)</f>
        <v>0</v>
      </c>
      <c r="BH308" s="204">
        <f>IF(N308="sníž. přenesená",J308,0)</f>
        <v>0</v>
      </c>
      <c r="BI308" s="204">
        <f>IF(N308="nulová",J308,0)</f>
        <v>0</v>
      </c>
      <c r="BJ308" s="18" t="s">
        <v>87</v>
      </c>
      <c r="BK308" s="204">
        <f>ROUND(I308*H308,2)</f>
        <v>0</v>
      </c>
      <c r="BL308" s="18" t="s">
        <v>223</v>
      </c>
      <c r="BM308" s="203" t="s">
        <v>759</v>
      </c>
    </row>
    <row r="309" spans="1:65" s="2" customFormat="1" ht="48.75">
      <c r="A309" s="36"/>
      <c r="B309" s="37"/>
      <c r="C309" s="38"/>
      <c r="D309" s="210" t="s">
        <v>233</v>
      </c>
      <c r="E309" s="38"/>
      <c r="F309" s="211" t="s">
        <v>760</v>
      </c>
      <c r="G309" s="38"/>
      <c r="H309" s="38"/>
      <c r="I309" s="207"/>
      <c r="J309" s="38"/>
      <c r="K309" s="38"/>
      <c r="L309" s="41"/>
      <c r="M309" s="257"/>
      <c r="N309" s="258"/>
      <c r="O309" s="259"/>
      <c r="P309" s="259"/>
      <c r="Q309" s="259"/>
      <c r="R309" s="259"/>
      <c r="S309" s="259"/>
      <c r="T309" s="260"/>
      <c r="U309" s="36"/>
      <c r="V309" s="36"/>
      <c r="W309" s="36"/>
      <c r="X309" s="36"/>
      <c r="Y309" s="36"/>
      <c r="Z309" s="36"/>
      <c r="AA309" s="36"/>
      <c r="AB309" s="36"/>
      <c r="AC309" s="36"/>
      <c r="AD309" s="36"/>
      <c r="AE309" s="36"/>
      <c r="AT309" s="18" t="s">
        <v>233</v>
      </c>
      <c r="AU309" s="18" t="s">
        <v>19</v>
      </c>
    </row>
    <row r="310" spans="1:65" s="2" customFormat="1" ht="6.95" customHeight="1">
      <c r="A310" s="36"/>
      <c r="B310" s="56"/>
      <c r="C310" s="57"/>
      <c r="D310" s="57"/>
      <c r="E310" s="57"/>
      <c r="F310" s="57"/>
      <c r="G310" s="57"/>
      <c r="H310" s="57"/>
      <c r="I310" s="57"/>
      <c r="J310" s="57"/>
      <c r="K310" s="57"/>
      <c r="L310" s="41"/>
      <c r="M310" s="36"/>
      <c r="O310" s="36"/>
      <c r="P310" s="36"/>
      <c r="Q310" s="36"/>
      <c r="R310" s="36"/>
      <c r="S310" s="36"/>
      <c r="T310" s="36"/>
      <c r="U310" s="36"/>
      <c r="V310" s="36"/>
      <c r="W310" s="36"/>
      <c r="X310" s="36"/>
      <c r="Y310" s="36"/>
      <c r="Z310" s="36"/>
      <c r="AA310" s="36"/>
      <c r="AB310" s="36"/>
      <c r="AC310" s="36"/>
      <c r="AD310" s="36"/>
      <c r="AE310" s="36"/>
    </row>
  </sheetData>
  <mergeCells count="12">
    <mergeCell ref="E122:H122"/>
    <mergeCell ref="L2:V2"/>
    <mergeCell ref="E85:H85"/>
    <mergeCell ref="E87:H87"/>
    <mergeCell ref="E89:H89"/>
    <mergeCell ref="E118:H118"/>
    <mergeCell ref="E120:H120"/>
    <mergeCell ref="E7:H7"/>
    <mergeCell ref="E9:H9"/>
    <mergeCell ref="E11:H11"/>
    <mergeCell ref="E20:H20"/>
    <mergeCell ref="E29:H29"/>
  </mergeCells>
  <hyperlinks>
    <hyperlink ref="F134" r:id="rId1"/>
    <hyperlink ref="F139" r:id="rId2"/>
    <hyperlink ref="F144" r:id="rId3"/>
    <hyperlink ref="F148" r:id="rId4"/>
    <hyperlink ref="F156" r:id="rId5"/>
    <hyperlink ref="F161" r:id="rId6"/>
    <hyperlink ref="F166" r:id="rId7"/>
    <hyperlink ref="F173" r:id="rId8"/>
    <hyperlink ref="F180" r:id="rId9"/>
    <hyperlink ref="F186" r:id="rId10"/>
    <hyperlink ref="F193" r:id="rId11"/>
    <hyperlink ref="F200" r:id="rId12"/>
    <hyperlink ref="F205" r:id="rId13"/>
    <hyperlink ref="F210" r:id="rId14"/>
    <hyperlink ref="F217" r:id="rId15"/>
    <hyperlink ref="F222" r:id="rId16"/>
    <hyperlink ref="F231" r:id="rId17"/>
    <hyperlink ref="F235" r:id="rId18"/>
    <hyperlink ref="F239" r:id="rId19"/>
    <hyperlink ref="F243" r:id="rId20"/>
    <hyperlink ref="F248" r:id="rId21"/>
    <hyperlink ref="F252" r:id="rId22"/>
    <hyperlink ref="F256" r:id="rId23"/>
    <hyperlink ref="F260" r:id="rId24"/>
    <hyperlink ref="F267" r:id="rId25"/>
    <hyperlink ref="F273" r:id="rId26"/>
    <hyperlink ref="F277" r:id="rId27"/>
    <hyperlink ref="F281" r:id="rId28"/>
    <hyperlink ref="F285" r:id="rId29"/>
    <hyperlink ref="F292" r:id="rId30"/>
    <hyperlink ref="F297" r:id="rId31"/>
    <hyperlink ref="F302" r:id="rId32"/>
    <hyperlink ref="F305" r:id="rId33"/>
  </hyperlinks>
  <pageMargins left="0.39374999999999999" right="0.39374999999999999" top="0.39374999999999999" bottom="0.39374999999999999" header="0" footer="0"/>
  <pageSetup orientation="portrait" blackAndWhite="1"/>
</worksheet>
</file>

<file path=xl/worksheets/sheet4.xml><?xml version="1.0" encoding="utf-8"?>
<worksheet xmlns="http://schemas.openxmlformats.org/spreadsheetml/2006/main" xmlns:r="http://schemas.openxmlformats.org/officeDocument/2006/relationships">
  <sheetPr>
    <pageSetUpPr fitToPage="1"/>
  </sheetPr>
  <dimension ref="A2:BM27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98</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484</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761</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99</v>
      </c>
      <c r="G13" s="36"/>
      <c r="H13" s="36"/>
      <c r="I13" s="120" t="s">
        <v>18</v>
      </c>
      <c r="J13" s="111" t="s">
        <v>19</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21</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21.75" customHeight="1">
      <c r="A15" s="36"/>
      <c r="B15" s="41"/>
      <c r="C15" s="36"/>
      <c r="D15" s="261" t="s">
        <v>24</v>
      </c>
      <c r="E15" s="36"/>
      <c r="F15" s="262" t="s">
        <v>25</v>
      </c>
      <c r="G15" s="36"/>
      <c r="H15" s="36"/>
      <c r="I15" s="261" t="s">
        <v>26</v>
      </c>
      <c r="J15" s="262" t="s">
        <v>762</v>
      </c>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30</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35</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tr">
        <f>IF('Rekapitulace stavby'!E20="","",'Rekapitulace stavby'!E20)</f>
        <v xml:space="preserve"> </v>
      </c>
      <c r="F26" s="36"/>
      <c r="G26" s="36"/>
      <c r="H26" s="36"/>
      <c r="I26" s="120" t="s">
        <v>31</v>
      </c>
      <c r="J26" s="111"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ROUND((SUM(BE127:BE271)),  2)</f>
        <v>0</v>
      </c>
      <c r="G35" s="36"/>
      <c r="H35" s="36"/>
      <c r="I35" s="131">
        <v>0.2</v>
      </c>
      <c r="J35" s="130">
        <f>ROUND(((SUM(BE127:BE271))*I35),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ROUND((SUM(BF127:BF271)),  2)</f>
        <v>0</v>
      </c>
      <c r="G36" s="36"/>
      <c r="H36" s="36"/>
      <c r="I36" s="131">
        <v>0.2</v>
      </c>
      <c r="J36" s="130">
        <f>ROUND(((SUM(BF127:BF271))*I36),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ROUND((SUM(BG127:BG271)),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ROUND((SUM(BH127:BH271)),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ROUND((SUM(BI127:BI271)),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3"/>
      <c r="D49" s="139" t="s">
        <v>53</v>
      </c>
      <c r="E49" s="140"/>
      <c r="F49" s="140"/>
      <c r="G49" s="139" t="s">
        <v>54</v>
      </c>
      <c r="H49" s="140"/>
      <c r="I49" s="140"/>
      <c r="J49" s="140"/>
      <c r="K49" s="140"/>
      <c r="L49" s="53"/>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6"/>
      <c r="B60" s="41"/>
      <c r="C60" s="36"/>
      <c r="D60" s="141" t="s">
        <v>55</v>
      </c>
      <c r="E60" s="142"/>
      <c r="F60" s="143" t="s">
        <v>56</v>
      </c>
      <c r="G60" s="141" t="s">
        <v>55</v>
      </c>
      <c r="H60" s="142"/>
      <c r="I60" s="142"/>
      <c r="J60" s="144" t="s">
        <v>56</v>
      </c>
      <c r="K60" s="142"/>
      <c r="L60" s="53"/>
      <c r="S60" s="36"/>
      <c r="T60" s="36"/>
      <c r="U60" s="36"/>
      <c r="V60" s="36"/>
      <c r="W60" s="36"/>
      <c r="X60" s="36"/>
      <c r="Y60" s="36"/>
      <c r="Z60" s="36"/>
      <c r="AA60" s="36"/>
      <c r="AB60" s="36"/>
      <c r="AC60" s="36"/>
      <c r="AD60" s="36"/>
      <c r="AE60" s="36"/>
    </row>
    <row r="61" spans="1:31" ht="11.25">
      <c r="B61" s="21"/>
      <c r="L61" s="21"/>
    </row>
    <row r="62" spans="1:31" ht="11.25">
      <c r="B62" s="21"/>
      <c r="L62" s="21"/>
    </row>
    <row r="63" spans="1:31" ht="11.25">
      <c r="B63" s="21"/>
      <c r="L63" s="21"/>
    </row>
    <row r="64" spans="1:31" s="2" customFormat="1" ht="12.75">
      <c r="A64" s="36"/>
      <c r="B64" s="41"/>
      <c r="C64" s="36"/>
      <c r="D64" s="139" t="s">
        <v>57</v>
      </c>
      <c r="E64" s="145"/>
      <c r="F64" s="145"/>
      <c r="G64" s="139" t="s">
        <v>58</v>
      </c>
      <c r="H64" s="145"/>
      <c r="I64" s="145"/>
      <c r="J64" s="145"/>
      <c r="K64" s="145"/>
      <c r="L64" s="53"/>
      <c r="S64" s="36"/>
      <c r="T64" s="36"/>
      <c r="U64" s="36"/>
      <c r="V64" s="36"/>
      <c r="W64" s="36"/>
      <c r="X64" s="36"/>
      <c r="Y64" s="36"/>
      <c r="Z64" s="36"/>
      <c r="AA64" s="36"/>
      <c r="AB64" s="36"/>
      <c r="AC64" s="36"/>
      <c r="AD64" s="36"/>
      <c r="AE64" s="36"/>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6"/>
      <c r="B75" s="41"/>
      <c r="C75" s="36"/>
      <c r="D75" s="141" t="s">
        <v>55</v>
      </c>
      <c r="E75" s="142"/>
      <c r="F75" s="143" t="s">
        <v>56</v>
      </c>
      <c r="G75" s="141" t="s">
        <v>55</v>
      </c>
      <c r="H75" s="142"/>
      <c r="I75" s="142"/>
      <c r="J75" s="144" t="s">
        <v>56</v>
      </c>
      <c r="K75" s="142"/>
      <c r="L75" s="53"/>
      <c r="S75" s="36"/>
      <c r="T75" s="36"/>
      <c r="U75" s="36"/>
      <c r="V75" s="36"/>
      <c r="W75" s="36"/>
      <c r="X75" s="36"/>
      <c r="Y75" s="36"/>
      <c r="Z75" s="36"/>
      <c r="AA75" s="36"/>
      <c r="AB75" s="36"/>
      <c r="AC75" s="36"/>
      <c r="AD75" s="36"/>
      <c r="AE75" s="36"/>
    </row>
    <row r="76" spans="1:31" s="2" customFormat="1" ht="14.45" customHeight="1">
      <c r="A76" s="36"/>
      <c r="B76" s="146"/>
      <c r="C76" s="147"/>
      <c r="D76" s="147"/>
      <c r="E76" s="147"/>
      <c r="F76" s="147"/>
      <c r="G76" s="147"/>
      <c r="H76" s="147"/>
      <c r="I76" s="147"/>
      <c r="J76" s="147"/>
      <c r="K76" s="147"/>
      <c r="L76" s="53"/>
      <c r="S76" s="36"/>
      <c r="T76" s="36"/>
      <c r="U76" s="36"/>
      <c r="V76" s="36"/>
      <c r="W76" s="36"/>
      <c r="X76" s="36"/>
      <c r="Y76" s="36"/>
      <c r="Z76" s="36"/>
      <c r="AA76" s="36"/>
      <c r="AB76" s="36"/>
      <c r="AC76" s="36"/>
      <c r="AD76" s="36"/>
      <c r="AE76" s="36"/>
    </row>
    <row r="80" spans="1:31" s="2" customFormat="1" ht="6.95" customHeight="1">
      <c r="A80" s="36"/>
      <c r="B80" s="148"/>
      <c r="C80" s="149"/>
      <c r="D80" s="149"/>
      <c r="E80" s="149"/>
      <c r="F80" s="149"/>
      <c r="G80" s="149"/>
      <c r="H80" s="149"/>
      <c r="I80" s="149"/>
      <c r="J80" s="149"/>
      <c r="K80" s="149"/>
      <c r="L80" s="53"/>
      <c r="S80" s="36"/>
      <c r="T80" s="36"/>
      <c r="U80" s="36"/>
      <c r="V80" s="36"/>
      <c r="W80" s="36"/>
      <c r="X80" s="36"/>
      <c r="Y80" s="36"/>
      <c r="Z80" s="36"/>
      <c r="AA80" s="36"/>
      <c r="AB80" s="36"/>
      <c r="AC80" s="36"/>
      <c r="AD80" s="36"/>
      <c r="AE80" s="36"/>
    </row>
    <row r="81" spans="1:31" s="2" customFormat="1" ht="24.95" customHeight="1">
      <c r="A81" s="36"/>
      <c r="B81" s="37"/>
      <c r="C81" s="24" t="s">
        <v>190</v>
      </c>
      <c r="D81" s="38"/>
      <c r="E81" s="38"/>
      <c r="F81" s="38"/>
      <c r="G81" s="38"/>
      <c r="H81" s="38"/>
      <c r="I81" s="38"/>
      <c r="J81" s="38"/>
      <c r="K81" s="38"/>
      <c r="L81" s="53"/>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12" customHeight="1">
      <c r="A83" s="36"/>
      <c r="B83" s="37"/>
      <c r="C83" s="30" t="s">
        <v>15</v>
      </c>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26.25" customHeight="1">
      <c r="A84" s="36"/>
      <c r="B84" s="37"/>
      <c r="C84" s="38"/>
      <c r="D84" s="38"/>
      <c r="E84" s="339" t="str">
        <f>E7</f>
        <v>Ochranná hráz na Odře a Orlovské Stružce, Bohumín-Pudlov, stavba č. 5047_2021_soutez</v>
      </c>
      <c r="F84" s="340"/>
      <c r="G84" s="340"/>
      <c r="H84" s="340"/>
      <c r="I84" s="38"/>
      <c r="J84" s="38"/>
      <c r="K84" s="38"/>
      <c r="L84" s="53"/>
      <c r="S84" s="36"/>
      <c r="T84" s="36"/>
      <c r="U84" s="36"/>
      <c r="V84" s="36"/>
      <c r="W84" s="36"/>
      <c r="X84" s="36"/>
      <c r="Y84" s="36"/>
      <c r="Z84" s="36"/>
      <c r="AA84" s="36"/>
      <c r="AB84" s="36"/>
      <c r="AC84" s="36"/>
      <c r="AD84" s="36"/>
      <c r="AE84" s="36"/>
    </row>
    <row r="85" spans="1:31" s="1" customFormat="1" ht="12" customHeight="1">
      <c r="B85" s="22"/>
      <c r="C85" s="30" t="s">
        <v>188</v>
      </c>
      <c r="D85" s="23"/>
      <c r="E85" s="23"/>
      <c r="F85" s="23"/>
      <c r="G85" s="23"/>
      <c r="H85" s="23"/>
      <c r="I85" s="23"/>
      <c r="J85" s="23"/>
      <c r="K85" s="23"/>
      <c r="L85" s="21"/>
    </row>
    <row r="86" spans="1:31" s="2" customFormat="1" ht="16.5" customHeight="1">
      <c r="A86" s="36"/>
      <c r="B86" s="37"/>
      <c r="C86" s="38"/>
      <c r="D86" s="38"/>
      <c r="E86" s="339" t="s">
        <v>484</v>
      </c>
      <c r="F86" s="341"/>
      <c r="G86" s="341"/>
      <c r="H86" s="341"/>
      <c r="I86" s="38"/>
      <c r="J86" s="38"/>
      <c r="K86" s="38"/>
      <c r="L86" s="53"/>
      <c r="S86" s="36"/>
      <c r="T86" s="36"/>
      <c r="U86" s="36"/>
      <c r="V86" s="36"/>
      <c r="W86" s="36"/>
      <c r="X86" s="36"/>
      <c r="Y86" s="36"/>
      <c r="Z86" s="36"/>
      <c r="AA86" s="36"/>
      <c r="AB86" s="36"/>
      <c r="AC86" s="36"/>
      <c r="AD86" s="36"/>
      <c r="AE86" s="36"/>
    </row>
    <row r="87" spans="1:31" s="2" customFormat="1" ht="12" customHeight="1">
      <c r="A87" s="36"/>
      <c r="B87" s="37"/>
      <c r="C87" s="30" t="s">
        <v>485</v>
      </c>
      <c r="D87" s="38"/>
      <c r="E87" s="38"/>
      <c r="F87" s="38"/>
      <c r="G87" s="38"/>
      <c r="H87" s="38"/>
      <c r="I87" s="38"/>
      <c r="J87" s="38"/>
      <c r="K87" s="38"/>
      <c r="L87" s="53"/>
      <c r="S87" s="36"/>
      <c r="T87" s="36"/>
      <c r="U87" s="36"/>
      <c r="V87" s="36"/>
      <c r="W87" s="36"/>
      <c r="X87" s="36"/>
      <c r="Y87" s="36"/>
      <c r="Z87" s="36"/>
      <c r="AA87" s="36"/>
      <c r="AB87" s="36"/>
      <c r="AC87" s="36"/>
      <c r="AD87" s="36"/>
      <c r="AE87" s="36"/>
    </row>
    <row r="88" spans="1:31" s="2" customFormat="1" ht="16.5" customHeight="1">
      <c r="A88" s="36"/>
      <c r="B88" s="37"/>
      <c r="C88" s="38"/>
      <c r="D88" s="38"/>
      <c r="E88" s="312" t="str">
        <f>E11</f>
        <v>SO-01.02 - Křížení s místní komunikací - přejezd</v>
      </c>
      <c r="F88" s="341"/>
      <c r="G88" s="341"/>
      <c r="H88" s="341"/>
      <c r="I88" s="38"/>
      <c r="J88" s="38"/>
      <c r="K88" s="38"/>
      <c r="L88" s="53"/>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20</v>
      </c>
      <c r="D90" s="38"/>
      <c r="E90" s="38"/>
      <c r="F90" s="28" t="str">
        <f>F14</f>
        <v>Bohumín</v>
      </c>
      <c r="G90" s="38"/>
      <c r="H90" s="38"/>
      <c r="I90" s="30" t="s">
        <v>22</v>
      </c>
      <c r="J90" s="68" t="str">
        <f>IF(J14="","",J14)</f>
        <v>30. 11. 2020</v>
      </c>
      <c r="K90" s="38"/>
      <c r="L90" s="53"/>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53"/>
      <c r="S91" s="36"/>
      <c r="T91" s="36"/>
      <c r="U91" s="36"/>
      <c r="V91" s="36"/>
      <c r="W91" s="36"/>
      <c r="X91" s="36"/>
      <c r="Y91" s="36"/>
      <c r="Z91" s="36"/>
      <c r="AA91" s="36"/>
      <c r="AB91" s="36"/>
      <c r="AC91" s="36"/>
      <c r="AD91" s="36"/>
      <c r="AE91" s="36"/>
    </row>
    <row r="92" spans="1:31" s="2" customFormat="1" ht="25.7" customHeight="1">
      <c r="A92" s="36"/>
      <c r="B92" s="37"/>
      <c r="C92" s="30" t="s">
        <v>28</v>
      </c>
      <c r="D92" s="38"/>
      <c r="E92" s="38"/>
      <c r="F92" s="28" t="str">
        <f>E17</f>
        <v>Povodí Odry, s.p.</v>
      </c>
      <c r="G92" s="38"/>
      <c r="H92" s="38"/>
      <c r="I92" s="30" t="s">
        <v>34</v>
      </c>
      <c r="J92" s="34" t="str">
        <f>E23</f>
        <v>Dopravoprojekt Brno a.s.</v>
      </c>
      <c r="K92" s="38"/>
      <c r="L92" s="53"/>
      <c r="S92" s="36"/>
      <c r="T92" s="36"/>
      <c r="U92" s="36"/>
      <c r="V92" s="36"/>
      <c r="W92" s="36"/>
      <c r="X92" s="36"/>
      <c r="Y92" s="36"/>
      <c r="Z92" s="36"/>
      <c r="AA92" s="36"/>
      <c r="AB92" s="36"/>
      <c r="AC92" s="36"/>
      <c r="AD92" s="36"/>
      <c r="AE92" s="36"/>
    </row>
    <row r="93" spans="1:31" s="2" customFormat="1" ht="15.2" customHeight="1">
      <c r="A93" s="36"/>
      <c r="B93" s="37"/>
      <c r="C93" s="30" t="s">
        <v>32</v>
      </c>
      <c r="D93" s="38"/>
      <c r="E93" s="38"/>
      <c r="F93" s="28" t="str">
        <f>IF(E20="","",E20)</f>
        <v>Vyplň údaj</v>
      </c>
      <c r="G93" s="38"/>
      <c r="H93" s="38"/>
      <c r="I93" s="30" t="s">
        <v>37</v>
      </c>
      <c r="J93" s="34" t="str">
        <f>E26</f>
        <v xml:space="preserve"> </v>
      </c>
      <c r="K93" s="38"/>
      <c r="L93" s="53"/>
      <c r="S93" s="36"/>
      <c r="T93" s="36"/>
      <c r="U93" s="36"/>
      <c r="V93" s="36"/>
      <c r="W93" s="36"/>
      <c r="X93" s="36"/>
      <c r="Y93" s="36"/>
      <c r="Z93" s="36"/>
      <c r="AA93" s="36"/>
      <c r="AB93" s="36"/>
      <c r="AC93" s="36"/>
      <c r="AD93" s="36"/>
      <c r="AE93" s="36"/>
    </row>
    <row r="94" spans="1:31" s="2" customFormat="1" ht="10.3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9.25" customHeight="1">
      <c r="A95" s="36"/>
      <c r="B95" s="37"/>
      <c r="C95" s="150" t="s">
        <v>191</v>
      </c>
      <c r="D95" s="151"/>
      <c r="E95" s="151"/>
      <c r="F95" s="151"/>
      <c r="G95" s="151"/>
      <c r="H95" s="151"/>
      <c r="I95" s="151"/>
      <c r="J95" s="152" t="s">
        <v>192</v>
      </c>
      <c r="K95" s="151"/>
      <c r="L95" s="53"/>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53"/>
      <c r="S96" s="36"/>
      <c r="T96" s="36"/>
      <c r="U96" s="36"/>
      <c r="V96" s="36"/>
      <c r="W96" s="36"/>
      <c r="X96" s="36"/>
      <c r="Y96" s="36"/>
      <c r="Z96" s="36"/>
      <c r="AA96" s="36"/>
      <c r="AB96" s="36"/>
      <c r="AC96" s="36"/>
      <c r="AD96" s="36"/>
      <c r="AE96" s="36"/>
    </row>
    <row r="97" spans="1:47" s="2" customFormat="1" ht="22.9" customHeight="1">
      <c r="A97" s="36"/>
      <c r="B97" s="37"/>
      <c r="C97" s="153" t="s">
        <v>193</v>
      </c>
      <c r="D97" s="38"/>
      <c r="E97" s="38"/>
      <c r="F97" s="38"/>
      <c r="G97" s="38"/>
      <c r="H97" s="38"/>
      <c r="I97" s="38"/>
      <c r="J97" s="86">
        <f>J127</f>
        <v>0</v>
      </c>
      <c r="K97" s="38"/>
      <c r="L97" s="53"/>
      <c r="S97" s="36"/>
      <c r="T97" s="36"/>
      <c r="U97" s="36"/>
      <c r="V97" s="36"/>
      <c r="W97" s="36"/>
      <c r="X97" s="36"/>
      <c r="Y97" s="36"/>
      <c r="Z97" s="36"/>
      <c r="AA97" s="36"/>
      <c r="AB97" s="36"/>
      <c r="AC97" s="36"/>
      <c r="AD97" s="36"/>
      <c r="AE97" s="36"/>
      <c r="AU97" s="18" t="s">
        <v>194</v>
      </c>
    </row>
    <row r="98" spans="1:47" s="9" customFormat="1" ht="24.95" customHeight="1">
      <c r="B98" s="154"/>
      <c r="C98" s="155"/>
      <c r="D98" s="156" t="s">
        <v>491</v>
      </c>
      <c r="E98" s="157"/>
      <c r="F98" s="157"/>
      <c r="G98" s="157"/>
      <c r="H98" s="157"/>
      <c r="I98" s="157"/>
      <c r="J98" s="158">
        <f>J128</f>
        <v>0</v>
      </c>
      <c r="K98" s="155"/>
      <c r="L98" s="159"/>
    </row>
    <row r="99" spans="1:47" s="10" customFormat="1" ht="19.899999999999999" customHeight="1">
      <c r="B99" s="160"/>
      <c r="C99" s="105"/>
      <c r="D99" s="161" t="s">
        <v>492</v>
      </c>
      <c r="E99" s="162"/>
      <c r="F99" s="162"/>
      <c r="G99" s="162"/>
      <c r="H99" s="162"/>
      <c r="I99" s="162"/>
      <c r="J99" s="163">
        <f>J129</f>
        <v>0</v>
      </c>
      <c r="K99" s="105"/>
      <c r="L99" s="164"/>
    </row>
    <row r="100" spans="1:47" s="10" customFormat="1" ht="19.899999999999999" customHeight="1">
      <c r="B100" s="160"/>
      <c r="C100" s="105"/>
      <c r="D100" s="161" t="s">
        <v>763</v>
      </c>
      <c r="E100" s="162"/>
      <c r="F100" s="162"/>
      <c r="G100" s="162"/>
      <c r="H100" s="162"/>
      <c r="I100" s="162"/>
      <c r="J100" s="163">
        <f>J192</f>
        <v>0</v>
      </c>
      <c r="K100" s="105"/>
      <c r="L100" s="164"/>
    </row>
    <row r="101" spans="1:47" s="10" customFormat="1" ht="19.899999999999999" customHeight="1">
      <c r="B101" s="160"/>
      <c r="C101" s="105"/>
      <c r="D101" s="161" t="s">
        <v>497</v>
      </c>
      <c r="E101" s="162"/>
      <c r="F101" s="162"/>
      <c r="G101" s="162"/>
      <c r="H101" s="162"/>
      <c r="I101" s="162"/>
      <c r="J101" s="163">
        <f>J226</f>
        <v>0</v>
      </c>
      <c r="K101" s="105"/>
      <c r="L101" s="164"/>
    </row>
    <row r="102" spans="1:47" s="10" customFormat="1" ht="19.899999999999999" customHeight="1">
      <c r="B102" s="160"/>
      <c r="C102" s="105"/>
      <c r="D102" s="161" t="s">
        <v>764</v>
      </c>
      <c r="E102" s="162"/>
      <c r="F102" s="162"/>
      <c r="G102" s="162"/>
      <c r="H102" s="162"/>
      <c r="I102" s="162"/>
      <c r="J102" s="163">
        <f>J242</f>
        <v>0</v>
      </c>
      <c r="K102" s="105"/>
      <c r="L102" s="164"/>
    </row>
    <row r="103" spans="1:47" s="10" customFormat="1" ht="19.899999999999999" customHeight="1">
      <c r="B103" s="160"/>
      <c r="C103" s="105"/>
      <c r="D103" s="161" t="s">
        <v>498</v>
      </c>
      <c r="E103" s="162"/>
      <c r="F103" s="162"/>
      <c r="G103" s="162"/>
      <c r="H103" s="162"/>
      <c r="I103" s="162"/>
      <c r="J103" s="163">
        <f>J259</f>
        <v>0</v>
      </c>
      <c r="K103" s="105"/>
      <c r="L103" s="164"/>
    </row>
    <row r="104" spans="1:47" s="9" customFormat="1" ht="24.95" customHeight="1">
      <c r="B104" s="154"/>
      <c r="C104" s="155"/>
      <c r="D104" s="156" t="s">
        <v>765</v>
      </c>
      <c r="E104" s="157"/>
      <c r="F104" s="157"/>
      <c r="G104" s="157"/>
      <c r="H104" s="157"/>
      <c r="I104" s="157"/>
      <c r="J104" s="158">
        <f>J263</f>
        <v>0</v>
      </c>
      <c r="K104" s="155"/>
      <c r="L104" s="159"/>
    </row>
    <row r="105" spans="1:47" s="10" customFormat="1" ht="19.899999999999999" customHeight="1">
      <c r="B105" s="160"/>
      <c r="C105" s="105"/>
      <c r="D105" s="161" t="s">
        <v>766</v>
      </c>
      <c r="E105" s="162"/>
      <c r="F105" s="162"/>
      <c r="G105" s="162"/>
      <c r="H105" s="162"/>
      <c r="I105" s="162"/>
      <c r="J105" s="163">
        <f>J264</f>
        <v>0</v>
      </c>
      <c r="K105" s="105"/>
      <c r="L105" s="164"/>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204</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15</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26.25" customHeight="1">
      <c r="A115" s="36"/>
      <c r="B115" s="37"/>
      <c r="C115" s="38"/>
      <c r="D115" s="38"/>
      <c r="E115" s="339" t="str">
        <f>E7</f>
        <v>Ochranná hráz na Odře a Orlovské Stružce, Bohumín-Pudlov, stavba č. 5047_2021_soutez</v>
      </c>
      <c r="F115" s="340"/>
      <c r="G115" s="340"/>
      <c r="H115" s="340"/>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188</v>
      </c>
      <c r="D116" s="23"/>
      <c r="E116" s="23"/>
      <c r="F116" s="23"/>
      <c r="G116" s="23"/>
      <c r="H116" s="23"/>
      <c r="I116" s="23"/>
      <c r="J116" s="23"/>
      <c r="K116" s="23"/>
      <c r="L116" s="21"/>
    </row>
    <row r="117" spans="1:63" s="2" customFormat="1" ht="16.5" customHeight="1">
      <c r="A117" s="36"/>
      <c r="B117" s="37"/>
      <c r="C117" s="38"/>
      <c r="D117" s="38"/>
      <c r="E117" s="339" t="s">
        <v>484</v>
      </c>
      <c r="F117" s="341"/>
      <c r="G117" s="341"/>
      <c r="H117" s="34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485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2" t="str">
        <f>E11</f>
        <v>SO-01.02 - Křížení s místní komunikací - přejezd</v>
      </c>
      <c r="F119" s="341"/>
      <c r="G119" s="341"/>
      <c r="H119" s="34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20</v>
      </c>
      <c r="D121" s="38"/>
      <c r="E121" s="38"/>
      <c r="F121" s="28" t="str">
        <f>F14</f>
        <v>Bohumín</v>
      </c>
      <c r="G121" s="38"/>
      <c r="H121" s="38"/>
      <c r="I121" s="30" t="s">
        <v>22</v>
      </c>
      <c r="J121" s="68" t="str">
        <f>IF(J14="","",J14)</f>
        <v>30. 11. 2020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28</v>
      </c>
      <c r="D123" s="38"/>
      <c r="E123" s="38"/>
      <c r="F123" s="28" t="str">
        <f>E17</f>
        <v>Povodí Odry, s.p.</v>
      </c>
      <c r="G123" s="38"/>
      <c r="H123" s="38"/>
      <c r="I123" s="30" t="s">
        <v>34</v>
      </c>
      <c r="J123" s="34" t="str">
        <f>E23</f>
        <v>Dopravoprojekt Brno a.s.</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32</v>
      </c>
      <c r="D124" s="38"/>
      <c r="E124" s="38"/>
      <c r="F124" s="28" t="str">
        <f>IF(E20="","",E20)</f>
        <v>Vyplň údaj</v>
      </c>
      <c r="G124" s="38"/>
      <c r="H124" s="38"/>
      <c r="I124" s="30" t="s">
        <v>37</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5"/>
      <c r="B126" s="166"/>
      <c r="C126" s="167" t="s">
        <v>205</v>
      </c>
      <c r="D126" s="168" t="s">
        <v>65</v>
      </c>
      <c r="E126" s="168" t="s">
        <v>61</v>
      </c>
      <c r="F126" s="168" t="s">
        <v>62</v>
      </c>
      <c r="G126" s="168" t="s">
        <v>206</v>
      </c>
      <c r="H126" s="168" t="s">
        <v>207</v>
      </c>
      <c r="I126" s="168" t="s">
        <v>208</v>
      </c>
      <c r="J126" s="168" t="s">
        <v>192</v>
      </c>
      <c r="K126" s="169" t="s">
        <v>209</v>
      </c>
      <c r="L126" s="170"/>
      <c r="M126" s="77" t="s">
        <v>1</v>
      </c>
      <c r="N126" s="78" t="s">
        <v>44</v>
      </c>
      <c r="O126" s="78" t="s">
        <v>210</v>
      </c>
      <c r="P126" s="78" t="s">
        <v>211</v>
      </c>
      <c r="Q126" s="78" t="s">
        <v>212</v>
      </c>
      <c r="R126" s="78" t="s">
        <v>213</v>
      </c>
      <c r="S126" s="78" t="s">
        <v>214</v>
      </c>
      <c r="T126" s="79" t="s">
        <v>215</v>
      </c>
      <c r="U126" s="165"/>
      <c r="V126" s="165"/>
      <c r="W126" s="165"/>
      <c r="X126" s="165"/>
      <c r="Y126" s="165"/>
      <c r="Z126" s="165"/>
      <c r="AA126" s="165"/>
      <c r="AB126" s="165"/>
      <c r="AC126" s="165"/>
      <c r="AD126" s="165"/>
      <c r="AE126" s="165"/>
    </row>
    <row r="127" spans="1:63" s="2" customFormat="1" ht="22.9" customHeight="1">
      <c r="A127" s="36"/>
      <c r="B127" s="37"/>
      <c r="C127" s="84" t="s">
        <v>216</v>
      </c>
      <c r="D127" s="38"/>
      <c r="E127" s="38"/>
      <c r="F127" s="38"/>
      <c r="G127" s="38"/>
      <c r="H127" s="38"/>
      <c r="I127" s="38"/>
      <c r="J127" s="171">
        <f>BK127</f>
        <v>0</v>
      </c>
      <c r="K127" s="38"/>
      <c r="L127" s="41"/>
      <c r="M127" s="80"/>
      <c r="N127" s="172"/>
      <c r="O127" s="81"/>
      <c r="P127" s="173">
        <f>P128+P263</f>
        <v>0</v>
      </c>
      <c r="Q127" s="81"/>
      <c r="R127" s="173">
        <f>R128+R263</f>
        <v>602.19832999999994</v>
      </c>
      <c r="S127" s="81"/>
      <c r="T127" s="174">
        <f>T128+T263</f>
        <v>107.36</v>
      </c>
      <c r="U127" s="36"/>
      <c r="V127" s="36"/>
      <c r="W127" s="36"/>
      <c r="X127" s="36"/>
      <c r="Y127" s="36"/>
      <c r="Z127" s="36"/>
      <c r="AA127" s="36"/>
      <c r="AB127" s="36"/>
      <c r="AC127" s="36"/>
      <c r="AD127" s="36"/>
      <c r="AE127" s="36"/>
      <c r="AT127" s="18" t="s">
        <v>79</v>
      </c>
      <c r="AU127" s="18" t="s">
        <v>194</v>
      </c>
      <c r="BK127" s="175">
        <f>BK128+BK263</f>
        <v>0</v>
      </c>
    </row>
    <row r="128" spans="1:63" s="12" customFormat="1" ht="25.9" customHeight="1">
      <c r="B128" s="176"/>
      <c r="C128" s="177"/>
      <c r="D128" s="178" t="s">
        <v>79</v>
      </c>
      <c r="E128" s="179" t="s">
        <v>501</v>
      </c>
      <c r="F128" s="179" t="s">
        <v>502</v>
      </c>
      <c r="G128" s="177"/>
      <c r="H128" s="177"/>
      <c r="I128" s="180"/>
      <c r="J128" s="181">
        <f>BK128</f>
        <v>0</v>
      </c>
      <c r="K128" s="177"/>
      <c r="L128" s="182"/>
      <c r="M128" s="183"/>
      <c r="N128" s="184"/>
      <c r="O128" s="184"/>
      <c r="P128" s="185">
        <f>P129+P192+P226+P242+P259</f>
        <v>0</v>
      </c>
      <c r="Q128" s="184"/>
      <c r="R128" s="185">
        <f>R129+R192+R226+R242+R259</f>
        <v>599.07792999999992</v>
      </c>
      <c r="S128" s="184"/>
      <c r="T128" s="186">
        <f>T129+T192+T226+T242+T259</f>
        <v>107.36</v>
      </c>
      <c r="AR128" s="187" t="s">
        <v>87</v>
      </c>
      <c r="AT128" s="188" t="s">
        <v>79</v>
      </c>
      <c r="AU128" s="188" t="s">
        <v>80</v>
      </c>
      <c r="AY128" s="187" t="s">
        <v>220</v>
      </c>
      <c r="BK128" s="189">
        <f>BK129+BK192+BK226+BK242+BK259</f>
        <v>0</v>
      </c>
    </row>
    <row r="129" spans="1:65" s="12" customFormat="1" ht="22.9" customHeight="1">
      <c r="B129" s="176"/>
      <c r="C129" s="177"/>
      <c r="D129" s="178" t="s">
        <v>79</v>
      </c>
      <c r="E129" s="190" t="s">
        <v>87</v>
      </c>
      <c r="F129" s="190" t="s">
        <v>503</v>
      </c>
      <c r="G129" s="177"/>
      <c r="H129" s="177"/>
      <c r="I129" s="180"/>
      <c r="J129" s="191">
        <f>BK129</f>
        <v>0</v>
      </c>
      <c r="K129" s="177"/>
      <c r="L129" s="182"/>
      <c r="M129" s="183"/>
      <c r="N129" s="184"/>
      <c r="O129" s="184"/>
      <c r="P129" s="185">
        <f>SUM(P130:P191)</f>
        <v>0</v>
      </c>
      <c r="Q129" s="184"/>
      <c r="R129" s="185">
        <f>SUM(R130:R191)</f>
        <v>3.4734400000000001</v>
      </c>
      <c r="S129" s="184"/>
      <c r="T129" s="186">
        <f>SUM(T130:T191)</f>
        <v>107.36</v>
      </c>
      <c r="AR129" s="187" t="s">
        <v>87</v>
      </c>
      <c r="AT129" s="188" t="s">
        <v>79</v>
      </c>
      <c r="AU129" s="188" t="s">
        <v>87</v>
      </c>
      <c r="AY129" s="187" t="s">
        <v>220</v>
      </c>
      <c r="BK129" s="189">
        <f>SUM(BK130:BK191)</f>
        <v>0</v>
      </c>
    </row>
    <row r="130" spans="1:65" s="2" customFormat="1" ht="66.75" customHeight="1">
      <c r="A130" s="36"/>
      <c r="B130" s="37"/>
      <c r="C130" s="192" t="s">
        <v>87</v>
      </c>
      <c r="D130" s="192" t="s">
        <v>224</v>
      </c>
      <c r="E130" s="193" t="s">
        <v>767</v>
      </c>
      <c r="F130" s="194" t="s">
        <v>768</v>
      </c>
      <c r="G130" s="195" t="s">
        <v>506</v>
      </c>
      <c r="H130" s="196">
        <v>244</v>
      </c>
      <c r="I130" s="197"/>
      <c r="J130" s="198">
        <f>ROUND(I130*H130,2)</f>
        <v>0</v>
      </c>
      <c r="K130" s="194" t="s">
        <v>228</v>
      </c>
      <c r="L130" s="41"/>
      <c r="M130" s="199" t="s">
        <v>1</v>
      </c>
      <c r="N130" s="200" t="s">
        <v>45</v>
      </c>
      <c r="O130" s="73"/>
      <c r="P130" s="201">
        <f>O130*H130</f>
        <v>0</v>
      </c>
      <c r="Q130" s="201">
        <v>0</v>
      </c>
      <c r="R130" s="201">
        <f>Q130*H130</f>
        <v>0</v>
      </c>
      <c r="S130" s="201">
        <v>0.44</v>
      </c>
      <c r="T130" s="202">
        <f>S130*H130</f>
        <v>107.36</v>
      </c>
      <c r="U130" s="36"/>
      <c r="V130" s="36"/>
      <c r="W130" s="36"/>
      <c r="X130" s="36"/>
      <c r="Y130" s="36"/>
      <c r="Z130" s="36"/>
      <c r="AA130" s="36"/>
      <c r="AB130" s="36"/>
      <c r="AC130" s="36"/>
      <c r="AD130" s="36"/>
      <c r="AE130" s="36"/>
      <c r="AR130" s="203" t="s">
        <v>223</v>
      </c>
      <c r="AT130" s="203" t="s">
        <v>224</v>
      </c>
      <c r="AU130" s="203" t="s">
        <v>19</v>
      </c>
      <c r="AY130" s="18" t="s">
        <v>220</v>
      </c>
      <c r="BE130" s="204">
        <f>IF(N130="základní",J130,0)</f>
        <v>0</v>
      </c>
      <c r="BF130" s="204">
        <f>IF(N130="snížená",J130,0)</f>
        <v>0</v>
      </c>
      <c r="BG130" s="204">
        <f>IF(N130="zákl. přenesená",J130,0)</f>
        <v>0</v>
      </c>
      <c r="BH130" s="204">
        <f>IF(N130="sníž. přenesená",J130,0)</f>
        <v>0</v>
      </c>
      <c r="BI130" s="204">
        <f>IF(N130="nulová",J130,0)</f>
        <v>0</v>
      </c>
      <c r="BJ130" s="18" t="s">
        <v>87</v>
      </c>
      <c r="BK130" s="204">
        <f>ROUND(I130*H130,2)</f>
        <v>0</v>
      </c>
      <c r="BL130" s="18" t="s">
        <v>223</v>
      </c>
      <c r="BM130" s="203" t="s">
        <v>769</v>
      </c>
    </row>
    <row r="131" spans="1:65" s="2" customFormat="1" ht="11.25">
      <c r="A131" s="36"/>
      <c r="B131" s="37"/>
      <c r="C131" s="38"/>
      <c r="D131" s="205" t="s">
        <v>231</v>
      </c>
      <c r="E131" s="38"/>
      <c r="F131" s="206" t="s">
        <v>770</v>
      </c>
      <c r="G131" s="38"/>
      <c r="H131" s="38"/>
      <c r="I131" s="207"/>
      <c r="J131" s="38"/>
      <c r="K131" s="38"/>
      <c r="L131" s="41"/>
      <c r="M131" s="208"/>
      <c r="N131" s="209"/>
      <c r="O131" s="73"/>
      <c r="P131" s="73"/>
      <c r="Q131" s="73"/>
      <c r="R131" s="73"/>
      <c r="S131" s="73"/>
      <c r="T131" s="74"/>
      <c r="U131" s="36"/>
      <c r="V131" s="36"/>
      <c r="W131" s="36"/>
      <c r="X131" s="36"/>
      <c r="Y131" s="36"/>
      <c r="Z131" s="36"/>
      <c r="AA131" s="36"/>
      <c r="AB131" s="36"/>
      <c r="AC131" s="36"/>
      <c r="AD131" s="36"/>
      <c r="AE131" s="36"/>
      <c r="AT131" s="18" t="s">
        <v>231</v>
      </c>
      <c r="AU131" s="18" t="s">
        <v>19</v>
      </c>
    </row>
    <row r="132" spans="1:65" s="2" customFormat="1" ht="175.5">
      <c r="A132" s="36"/>
      <c r="B132" s="37"/>
      <c r="C132" s="38"/>
      <c r="D132" s="210" t="s">
        <v>311</v>
      </c>
      <c r="E132" s="38"/>
      <c r="F132" s="211" t="s">
        <v>771</v>
      </c>
      <c r="G132" s="38"/>
      <c r="H132" s="38"/>
      <c r="I132" s="207"/>
      <c r="J132" s="38"/>
      <c r="K132" s="38"/>
      <c r="L132" s="41"/>
      <c r="M132" s="208"/>
      <c r="N132" s="209"/>
      <c r="O132" s="73"/>
      <c r="P132" s="73"/>
      <c r="Q132" s="73"/>
      <c r="R132" s="73"/>
      <c r="S132" s="73"/>
      <c r="T132" s="74"/>
      <c r="U132" s="36"/>
      <c r="V132" s="36"/>
      <c r="W132" s="36"/>
      <c r="X132" s="36"/>
      <c r="Y132" s="36"/>
      <c r="Z132" s="36"/>
      <c r="AA132" s="36"/>
      <c r="AB132" s="36"/>
      <c r="AC132" s="36"/>
      <c r="AD132" s="36"/>
      <c r="AE132" s="36"/>
      <c r="AT132" s="18" t="s">
        <v>311</v>
      </c>
      <c r="AU132" s="18" t="s">
        <v>19</v>
      </c>
    </row>
    <row r="133" spans="1:65" s="2" customFormat="1" ht="19.5">
      <c r="A133" s="36"/>
      <c r="B133" s="37"/>
      <c r="C133" s="38"/>
      <c r="D133" s="210" t="s">
        <v>233</v>
      </c>
      <c r="E133" s="38"/>
      <c r="F133" s="211" t="s">
        <v>772</v>
      </c>
      <c r="G133" s="38"/>
      <c r="H133" s="38"/>
      <c r="I133" s="207"/>
      <c r="J133" s="38"/>
      <c r="K133" s="38"/>
      <c r="L133" s="41"/>
      <c r="M133" s="208"/>
      <c r="N133" s="209"/>
      <c r="O133" s="73"/>
      <c r="P133" s="73"/>
      <c r="Q133" s="73"/>
      <c r="R133" s="73"/>
      <c r="S133" s="73"/>
      <c r="T133" s="74"/>
      <c r="U133" s="36"/>
      <c r="V133" s="36"/>
      <c r="W133" s="36"/>
      <c r="X133" s="36"/>
      <c r="Y133" s="36"/>
      <c r="Z133" s="36"/>
      <c r="AA133" s="36"/>
      <c r="AB133" s="36"/>
      <c r="AC133" s="36"/>
      <c r="AD133" s="36"/>
      <c r="AE133" s="36"/>
      <c r="AT133" s="18" t="s">
        <v>233</v>
      </c>
      <c r="AU133" s="18" t="s">
        <v>19</v>
      </c>
    </row>
    <row r="134" spans="1:65" s="14" customFormat="1" ht="11.25">
      <c r="B134" s="223"/>
      <c r="C134" s="224"/>
      <c r="D134" s="210" t="s">
        <v>235</v>
      </c>
      <c r="E134" s="225" t="s">
        <v>1</v>
      </c>
      <c r="F134" s="226" t="s">
        <v>773</v>
      </c>
      <c r="G134" s="224"/>
      <c r="H134" s="225" t="s">
        <v>1</v>
      </c>
      <c r="I134" s="227"/>
      <c r="J134" s="224"/>
      <c r="K134" s="224"/>
      <c r="L134" s="228"/>
      <c r="M134" s="229"/>
      <c r="N134" s="230"/>
      <c r="O134" s="230"/>
      <c r="P134" s="230"/>
      <c r="Q134" s="230"/>
      <c r="R134" s="230"/>
      <c r="S134" s="230"/>
      <c r="T134" s="231"/>
      <c r="AT134" s="232" t="s">
        <v>235</v>
      </c>
      <c r="AU134" s="232" t="s">
        <v>19</v>
      </c>
      <c r="AV134" s="14" t="s">
        <v>87</v>
      </c>
      <c r="AW134" s="14" t="s">
        <v>36</v>
      </c>
      <c r="AX134" s="14" t="s">
        <v>80</v>
      </c>
      <c r="AY134" s="232" t="s">
        <v>220</v>
      </c>
    </row>
    <row r="135" spans="1:65" s="13" customFormat="1" ht="11.25">
      <c r="B135" s="212"/>
      <c r="C135" s="213"/>
      <c r="D135" s="210" t="s">
        <v>235</v>
      </c>
      <c r="E135" s="214" t="s">
        <v>299</v>
      </c>
      <c r="F135" s="215" t="s">
        <v>774</v>
      </c>
      <c r="G135" s="213"/>
      <c r="H135" s="216">
        <v>244</v>
      </c>
      <c r="I135" s="217"/>
      <c r="J135" s="213"/>
      <c r="K135" s="213"/>
      <c r="L135" s="218"/>
      <c r="M135" s="219"/>
      <c r="N135" s="220"/>
      <c r="O135" s="220"/>
      <c r="P135" s="220"/>
      <c r="Q135" s="220"/>
      <c r="R135" s="220"/>
      <c r="S135" s="220"/>
      <c r="T135" s="221"/>
      <c r="AT135" s="222" t="s">
        <v>235</v>
      </c>
      <c r="AU135" s="222" t="s">
        <v>19</v>
      </c>
      <c r="AV135" s="13" t="s">
        <v>19</v>
      </c>
      <c r="AW135" s="13" t="s">
        <v>36</v>
      </c>
      <c r="AX135" s="13" t="s">
        <v>80</v>
      </c>
      <c r="AY135" s="222" t="s">
        <v>220</v>
      </c>
    </row>
    <row r="136" spans="1:65" s="13" customFormat="1" ht="11.25">
      <c r="B136" s="212"/>
      <c r="C136" s="213"/>
      <c r="D136" s="210" t="s">
        <v>235</v>
      </c>
      <c r="E136" s="214" t="s">
        <v>775</v>
      </c>
      <c r="F136" s="215" t="s">
        <v>776</v>
      </c>
      <c r="G136" s="213"/>
      <c r="H136" s="216">
        <v>244</v>
      </c>
      <c r="I136" s="217"/>
      <c r="J136" s="213"/>
      <c r="K136" s="213"/>
      <c r="L136" s="218"/>
      <c r="M136" s="219"/>
      <c r="N136" s="220"/>
      <c r="O136" s="220"/>
      <c r="P136" s="220"/>
      <c r="Q136" s="220"/>
      <c r="R136" s="220"/>
      <c r="S136" s="220"/>
      <c r="T136" s="221"/>
      <c r="AT136" s="222" t="s">
        <v>235</v>
      </c>
      <c r="AU136" s="222" t="s">
        <v>19</v>
      </c>
      <c r="AV136" s="13" t="s">
        <v>19</v>
      </c>
      <c r="AW136" s="13" t="s">
        <v>36</v>
      </c>
      <c r="AX136" s="13" t="s">
        <v>87</v>
      </c>
      <c r="AY136" s="222" t="s">
        <v>220</v>
      </c>
    </row>
    <row r="137" spans="1:65" s="2" customFormat="1" ht="55.5" customHeight="1">
      <c r="A137" s="36"/>
      <c r="B137" s="37"/>
      <c r="C137" s="192" t="s">
        <v>19</v>
      </c>
      <c r="D137" s="192" t="s">
        <v>224</v>
      </c>
      <c r="E137" s="193" t="s">
        <v>777</v>
      </c>
      <c r="F137" s="194" t="s">
        <v>778</v>
      </c>
      <c r="G137" s="195" t="s">
        <v>514</v>
      </c>
      <c r="H137" s="196">
        <v>342</v>
      </c>
      <c r="I137" s="197"/>
      <c r="J137" s="198">
        <f>ROUND(I137*H137,2)</f>
        <v>0</v>
      </c>
      <c r="K137" s="194" t="s">
        <v>228</v>
      </c>
      <c r="L137" s="41"/>
      <c r="M137" s="199" t="s">
        <v>1</v>
      </c>
      <c r="N137" s="200" t="s">
        <v>45</v>
      </c>
      <c r="O137" s="73"/>
      <c r="P137" s="201">
        <f>O137*H137</f>
        <v>0</v>
      </c>
      <c r="Q137" s="201">
        <v>0</v>
      </c>
      <c r="R137" s="201">
        <f>Q137*H137</f>
        <v>0</v>
      </c>
      <c r="S137" s="201">
        <v>0</v>
      </c>
      <c r="T137" s="202">
        <f>S137*H137</f>
        <v>0</v>
      </c>
      <c r="U137" s="36"/>
      <c r="V137" s="36"/>
      <c r="W137" s="36"/>
      <c r="X137" s="36"/>
      <c r="Y137" s="36"/>
      <c r="Z137" s="36"/>
      <c r="AA137" s="36"/>
      <c r="AB137" s="36"/>
      <c r="AC137" s="36"/>
      <c r="AD137" s="36"/>
      <c r="AE137" s="36"/>
      <c r="AR137" s="203" t="s">
        <v>223</v>
      </c>
      <c r="AT137" s="203" t="s">
        <v>224</v>
      </c>
      <c r="AU137" s="203" t="s">
        <v>19</v>
      </c>
      <c r="AY137" s="18" t="s">
        <v>220</v>
      </c>
      <c r="BE137" s="204">
        <f>IF(N137="základní",J137,0)</f>
        <v>0</v>
      </c>
      <c r="BF137" s="204">
        <f>IF(N137="snížená",J137,0)</f>
        <v>0</v>
      </c>
      <c r="BG137" s="204">
        <f>IF(N137="zákl. přenesená",J137,0)</f>
        <v>0</v>
      </c>
      <c r="BH137" s="204">
        <f>IF(N137="sníž. přenesená",J137,0)</f>
        <v>0</v>
      </c>
      <c r="BI137" s="204">
        <f>IF(N137="nulová",J137,0)</f>
        <v>0</v>
      </c>
      <c r="BJ137" s="18" t="s">
        <v>87</v>
      </c>
      <c r="BK137" s="204">
        <f>ROUND(I137*H137,2)</f>
        <v>0</v>
      </c>
      <c r="BL137" s="18" t="s">
        <v>223</v>
      </c>
      <c r="BM137" s="203" t="s">
        <v>779</v>
      </c>
    </row>
    <row r="138" spans="1:65" s="2" customFormat="1" ht="11.25">
      <c r="A138" s="36"/>
      <c r="B138" s="37"/>
      <c r="C138" s="38"/>
      <c r="D138" s="205" t="s">
        <v>231</v>
      </c>
      <c r="E138" s="38"/>
      <c r="F138" s="206" t="s">
        <v>780</v>
      </c>
      <c r="G138" s="38"/>
      <c r="H138" s="38"/>
      <c r="I138" s="207"/>
      <c r="J138" s="38"/>
      <c r="K138" s="38"/>
      <c r="L138" s="41"/>
      <c r="M138" s="208"/>
      <c r="N138" s="209"/>
      <c r="O138" s="73"/>
      <c r="P138" s="73"/>
      <c r="Q138" s="73"/>
      <c r="R138" s="73"/>
      <c r="S138" s="73"/>
      <c r="T138" s="74"/>
      <c r="U138" s="36"/>
      <c r="V138" s="36"/>
      <c r="W138" s="36"/>
      <c r="X138" s="36"/>
      <c r="Y138" s="36"/>
      <c r="Z138" s="36"/>
      <c r="AA138" s="36"/>
      <c r="AB138" s="36"/>
      <c r="AC138" s="36"/>
      <c r="AD138" s="36"/>
      <c r="AE138" s="36"/>
      <c r="AT138" s="18" t="s">
        <v>231</v>
      </c>
      <c r="AU138" s="18" t="s">
        <v>19</v>
      </c>
    </row>
    <row r="139" spans="1:65" s="2" customFormat="1" ht="175.5">
      <c r="A139" s="36"/>
      <c r="B139" s="37"/>
      <c r="C139" s="38"/>
      <c r="D139" s="210" t="s">
        <v>311</v>
      </c>
      <c r="E139" s="38"/>
      <c r="F139" s="211" t="s">
        <v>781</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311</v>
      </c>
      <c r="AU139" s="18" t="s">
        <v>19</v>
      </c>
    </row>
    <row r="140" spans="1:65" s="2" customFormat="1" ht="19.5">
      <c r="A140" s="36"/>
      <c r="B140" s="37"/>
      <c r="C140" s="38"/>
      <c r="D140" s="210" t="s">
        <v>233</v>
      </c>
      <c r="E140" s="38"/>
      <c r="F140" s="211" t="s">
        <v>782</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233</v>
      </c>
      <c r="AU140" s="18" t="s">
        <v>19</v>
      </c>
    </row>
    <row r="141" spans="1:65" s="14" customFormat="1" ht="11.25">
      <c r="B141" s="223"/>
      <c r="C141" s="224"/>
      <c r="D141" s="210" t="s">
        <v>235</v>
      </c>
      <c r="E141" s="225" t="s">
        <v>1</v>
      </c>
      <c r="F141" s="226" t="s">
        <v>783</v>
      </c>
      <c r="G141" s="224"/>
      <c r="H141" s="225" t="s">
        <v>1</v>
      </c>
      <c r="I141" s="227"/>
      <c r="J141" s="224"/>
      <c r="K141" s="224"/>
      <c r="L141" s="228"/>
      <c r="M141" s="229"/>
      <c r="N141" s="230"/>
      <c r="O141" s="230"/>
      <c r="P141" s="230"/>
      <c r="Q141" s="230"/>
      <c r="R141" s="230"/>
      <c r="S141" s="230"/>
      <c r="T141" s="231"/>
      <c r="AT141" s="232" t="s">
        <v>235</v>
      </c>
      <c r="AU141" s="232" t="s">
        <v>19</v>
      </c>
      <c r="AV141" s="14" t="s">
        <v>87</v>
      </c>
      <c r="AW141" s="14" t="s">
        <v>36</v>
      </c>
      <c r="AX141" s="14" t="s">
        <v>80</v>
      </c>
      <c r="AY141" s="232" t="s">
        <v>220</v>
      </c>
    </row>
    <row r="142" spans="1:65" s="13" customFormat="1" ht="11.25">
      <c r="B142" s="212"/>
      <c r="C142" s="213"/>
      <c r="D142" s="210" t="s">
        <v>235</v>
      </c>
      <c r="E142" s="214" t="s">
        <v>784</v>
      </c>
      <c r="F142" s="215" t="s">
        <v>785</v>
      </c>
      <c r="G142" s="213"/>
      <c r="H142" s="216">
        <v>342</v>
      </c>
      <c r="I142" s="217"/>
      <c r="J142" s="213"/>
      <c r="K142" s="213"/>
      <c r="L142" s="218"/>
      <c r="M142" s="219"/>
      <c r="N142" s="220"/>
      <c r="O142" s="220"/>
      <c r="P142" s="220"/>
      <c r="Q142" s="220"/>
      <c r="R142" s="220"/>
      <c r="S142" s="220"/>
      <c r="T142" s="221"/>
      <c r="AT142" s="222" t="s">
        <v>235</v>
      </c>
      <c r="AU142" s="222" t="s">
        <v>19</v>
      </c>
      <c r="AV142" s="13" t="s">
        <v>19</v>
      </c>
      <c r="AW142" s="13" t="s">
        <v>36</v>
      </c>
      <c r="AX142" s="13" t="s">
        <v>87</v>
      </c>
      <c r="AY142" s="222" t="s">
        <v>220</v>
      </c>
    </row>
    <row r="143" spans="1:65" s="2" customFormat="1" ht="21.75" customHeight="1">
      <c r="A143" s="36"/>
      <c r="B143" s="37"/>
      <c r="C143" s="247" t="s">
        <v>156</v>
      </c>
      <c r="D143" s="247" t="s">
        <v>329</v>
      </c>
      <c r="E143" s="248" t="s">
        <v>786</v>
      </c>
      <c r="F143" s="249" t="s">
        <v>787</v>
      </c>
      <c r="G143" s="250" t="s">
        <v>650</v>
      </c>
      <c r="H143" s="251">
        <v>3.42</v>
      </c>
      <c r="I143" s="252"/>
      <c r="J143" s="253">
        <f>ROUND(I143*H143,2)</f>
        <v>0</v>
      </c>
      <c r="K143" s="249" t="s">
        <v>228</v>
      </c>
      <c r="L143" s="254"/>
      <c r="M143" s="255" t="s">
        <v>1</v>
      </c>
      <c r="N143" s="256" t="s">
        <v>45</v>
      </c>
      <c r="O143" s="73"/>
      <c r="P143" s="201">
        <f>O143*H143</f>
        <v>0</v>
      </c>
      <c r="Q143" s="201">
        <v>1</v>
      </c>
      <c r="R143" s="201">
        <f>Q143*H143</f>
        <v>3.42</v>
      </c>
      <c r="S143" s="201">
        <v>0</v>
      </c>
      <c r="T143" s="202">
        <f>S143*H143</f>
        <v>0</v>
      </c>
      <c r="U143" s="36"/>
      <c r="V143" s="36"/>
      <c r="W143" s="36"/>
      <c r="X143" s="36"/>
      <c r="Y143" s="36"/>
      <c r="Z143" s="36"/>
      <c r="AA143" s="36"/>
      <c r="AB143" s="36"/>
      <c r="AC143" s="36"/>
      <c r="AD143" s="36"/>
      <c r="AE143" s="36"/>
      <c r="AR143" s="203" t="s">
        <v>266</v>
      </c>
      <c r="AT143" s="203" t="s">
        <v>329</v>
      </c>
      <c r="AU143" s="203" t="s">
        <v>19</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223</v>
      </c>
      <c r="BM143" s="203" t="s">
        <v>788</v>
      </c>
    </row>
    <row r="144" spans="1:65" s="2" customFormat="1" ht="33" customHeight="1">
      <c r="A144" s="36"/>
      <c r="B144" s="37"/>
      <c r="C144" s="192" t="s">
        <v>223</v>
      </c>
      <c r="D144" s="192" t="s">
        <v>224</v>
      </c>
      <c r="E144" s="193" t="s">
        <v>789</v>
      </c>
      <c r="F144" s="194" t="s">
        <v>790</v>
      </c>
      <c r="G144" s="195" t="s">
        <v>506</v>
      </c>
      <c r="H144" s="196">
        <v>896</v>
      </c>
      <c r="I144" s="197"/>
      <c r="J144" s="198">
        <f>ROUND(I144*H144,2)</f>
        <v>0</v>
      </c>
      <c r="K144" s="194" t="s">
        <v>228</v>
      </c>
      <c r="L144" s="41"/>
      <c r="M144" s="199" t="s">
        <v>1</v>
      </c>
      <c r="N144" s="200" t="s">
        <v>45</v>
      </c>
      <c r="O144" s="73"/>
      <c r="P144" s="201">
        <f>O144*H144</f>
        <v>0</v>
      </c>
      <c r="Q144" s="201">
        <v>0</v>
      </c>
      <c r="R144" s="201">
        <f>Q144*H144</f>
        <v>0</v>
      </c>
      <c r="S144" s="201">
        <v>0</v>
      </c>
      <c r="T144" s="202">
        <f>S144*H144</f>
        <v>0</v>
      </c>
      <c r="U144" s="36"/>
      <c r="V144" s="36"/>
      <c r="W144" s="36"/>
      <c r="X144" s="36"/>
      <c r="Y144" s="36"/>
      <c r="Z144" s="36"/>
      <c r="AA144" s="36"/>
      <c r="AB144" s="36"/>
      <c r="AC144" s="36"/>
      <c r="AD144" s="36"/>
      <c r="AE144" s="36"/>
      <c r="AR144" s="203" t="s">
        <v>223</v>
      </c>
      <c r="AT144" s="203" t="s">
        <v>224</v>
      </c>
      <c r="AU144" s="203" t="s">
        <v>19</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223</v>
      </c>
      <c r="BM144" s="203" t="s">
        <v>791</v>
      </c>
    </row>
    <row r="145" spans="1:65" s="2" customFormat="1" ht="11.25">
      <c r="A145" s="36"/>
      <c r="B145" s="37"/>
      <c r="C145" s="38"/>
      <c r="D145" s="205" t="s">
        <v>231</v>
      </c>
      <c r="E145" s="38"/>
      <c r="F145" s="206" t="s">
        <v>792</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231</v>
      </c>
      <c r="AU145" s="18" t="s">
        <v>19</v>
      </c>
    </row>
    <row r="146" spans="1:65" s="2" customFormat="1" ht="68.25">
      <c r="A146" s="36"/>
      <c r="B146" s="37"/>
      <c r="C146" s="38"/>
      <c r="D146" s="210" t="s">
        <v>311</v>
      </c>
      <c r="E146" s="38"/>
      <c r="F146" s="211" t="s">
        <v>509</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311</v>
      </c>
      <c r="AU146" s="18" t="s">
        <v>19</v>
      </c>
    </row>
    <row r="147" spans="1:65" s="2" customFormat="1" ht="19.5">
      <c r="A147" s="36"/>
      <c r="B147" s="37"/>
      <c r="C147" s="38"/>
      <c r="D147" s="210" t="s">
        <v>233</v>
      </c>
      <c r="E147" s="38"/>
      <c r="F147" s="211" t="s">
        <v>793</v>
      </c>
      <c r="G147" s="38"/>
      <c r="H147" s="38"/>
      <c r="I147" s="207"/>
      <c r="J147" s="38"/>
      <c r="K147" s="38"/>
      <c r="L147" s="41"/>
      <c r="M147" s="208"/>
      <c r="N147" s="209"/>
      <c r="O147" s="73"/>
      <c r="P147" s="73"/>
      <c r="Q147" s="73"/>
      <c r="R147" s="73"/>
      <c r="S147" s="73"/>
      <c r="T147" s="74"/>
      <c r="U147" s="36"/>
      <c r="V147" s="36"/>
      <c r="W147" s="36"/>
      <c r="X147" s="36"/>
      <c r="Y147" s="36"/>
      <c r="Z147" s="36"/>
      <c r="AA147" s="36"/>
      <c r="AB147" s="36"/>
      <c r="AC147" s="36"/>
      <c r="AD147" s="36"/>
      <c r="AE147" s="36"/>
      <c r="AT147" s="18" t="s">
        <v>233</v>
      </c>
      <c r="AU147" s="18" t="s">
        <v>19</v>
      </c>
    </row>
    <row r="148" spans="1:65" s="14" customFormat="1" ht="11.25">
      <c r="B148" s="223"/>
      <c r="C148" s="224"/>
      <c r="D148" s="210" t="s">
        <v>235</v>
      </c>
      <c r="E148" s="225" t="s">
        <v>1</v>
      </c>
      <c r="F148" s="226" t="s">
        <v>783</v>
      </c>
      <c r="G148" s="224"/>
      <c r="H148" s="225" t="s">
        <v>1</v>
      </c>
      <c r="I148" s="227"/>
      <c r="J148" s="224"/>
      <c r="K148" s="224"/>
      <c r="L148" s="228"/>
      <c r="M148" s="229"/>
      <c r="N148" s="230"/>
      <c r="O148" s="230"/>
      <c r="P148" s="230"/>
      <c r="Q148" s="230"/>
      <c r="R148" s="230"/>
      <c r="S148" s="230"/>
      <c r="T148" s="231"/>
      <c r="AT148" s="232" t="s">
        <v>235</v>
      </c>
      <c r="AU148" s="232" t="s">
        <v>19</v>
      </c>
      <c r="AV148" s="14" t="s">
        <v>87</v>
      </c>
      <c r="AW148" s="14" t="s">
        <v>36</v>
      </c>
      <c r="AX148" s="14" t="s">
        <v>80</v>
      </c>
      <c r="AY148" s="232" t="s">
        <v>220</v>
      </c>
    </row>
    <row r="149" spans="1:65" s="13" customFormat="1" ht="11.25">
      <c r="B149" s="212"/>
      <c r="C149" s="213"/>
      <c r="D149" s="210" t="s">
        <v>235</v>
      </c>
      <c r="E149" s="214" t="s">
        <v>794</v>
      </c>
      <c r="F149" s="215" t="s">
        <v>795</v>
      </c>
      <c r="G149" s="213"/>
      <c r="H149" s="216">
        <v>896</v>
      </c>
      <c r="I149" s="217"/>
      <c r="J149" s="213"/>
      <c r="K149" s="213"/>
      <c r="L149" s="218"/>
      <c r="M149" s="219"/>
      <c r="N149" s="220"/>
      <c r="O149" s="220"/>
      <c r="P149" s="220"/>
      <c r="Q149" s="220"/>
      <c r="R149" s="220"/>
      <c r="S149" s="220"/>
      <c r="T149" s="221"/>
      <c r="AT149" s="222" t="s">
        <v>235</v>
      </c>
      <c r="AU149" s="222" t="s">
        <v>19</v>
      </c>
      <c r="AV149" s="13" t="s">
        <v>19</v>
      </c>
      <c r="AW149" s="13" t="s">
        <v>36</v>
      </c>
      <c r="AX149" s="13" t="s">
        <v>80</v>
      </c>
      <c r="AY149" s="222" t="s">
        <v>220</v>
      </c>
    </row>
    <row r="150" spans="1:65" s="13" customFormat="1" ht="11.25">
      <c r="B150" s="212"/>
      <c r="C150" s="213"/>
      <c r="D150" s="210" t="s">
        <v>235</v>
      </c>
      <c r="E150" s="214" t="s">
        <v>796</v>
      </c>
      <c r="F150" s="215" t="s">
        <v>797</v>
      </c>
      <c r="G150" s="213"/>
      <c r="H150" s="216">
        <v>896</v>
      </c>
      <c r="I150" s="217"/>
      <c r="J150" s="213"/>
      <c r="K150" s="213"/>
      <c r="L150" s="218"/>
      <c r="M150" s="219"/>
      <c r="N150" s="220"/>
      <c r="O150" s="220"/>
      <c r="P150" s="220"/>
      <c r="Q150" s="220"/>
      <c r="R150" s="220"/>
      <c r="S150" s="220"/>
      <c r="T150" s="221"/>
      <c r="AT150" s="222" t="s">
        <v>235</v>
      </c>
      <c r="AU150" s="222" t="s">
        <v>19</v>
      </c>
      <c r="AV150" s="13" t="s">
        <v>19</v>
      </c>
      <c r="AW150" s="13" t="s">
        <v>36</v>
      </c>
      <c r="AX150" s="13" t="s">
        <v>87</v>
      </c>
      <c r="AY150" s="222" t="s">
        <v>220</v>
      </c>
    </row>
    <row r="151" spans="1:65" s="2" customFormat="1" ht="62.65" customHeight="1">
      <c r="A151" s="36"/>
      <c r="B151" s="37"/>
      <c r="C151" s="192" t="s">
        <v>219</v>
      </c>
      <c r="D151" s="192" t="s">
        <v>224</v>
      </c>
      <c r="E151" s="193" t="s">
        <v>798</v>
      </c>
      <c r="F151" s="194" t="s">
        <v>799</v>
      </c>
      <c r="G151" s="195" t="s">
        <v>514</v>
      </c>
      <c r="H151" s="196">
        <v>85</v>
      </c>
      <c r="I151" s="197"/>
      <c r="J151" s="198">
        <f>ROUND(I151*H151,2)</f>
        <v>0</v>
      </c>
      <c r="K151" s="194" t="s">
        <v>228</v>
      </c>
      <c r="L151" s="41"/>
      <c r="M151" s="199" t="s">
        <v>1</v>
      </c>
      <c r="N151" s="200" t="s">
        <v>45</v>
      </c>
      <c r="O151" s="73"/>
      <c r="P151" s="201">
        <f>O151*H151</f>
        <v>0</v>
      </c>
      <c r="Q151" s="201">
        <v>0</v>
      </c>
      <c r="R151" s="201">
        <f>Q151*H151</f>
        <v>0</v>
      </c>
      <c r="S151" s="201">
        <v>0</v>
      </c>
      <c r="T151" s="202">
        <f>S151*H151</f>
        <v>0</v>
      </c>
      <c r="U151" s="36"/>
      <c r="V151" s="36"/>
      <c r="W151" s="36"/>
      <c r="X151" s="36"/>
      <c r="Y151" s="36"/>
      <c r="Z151" s="36"/>
      <c r="AA151" s="36"/>
      <c r="AB151" s="36"/>
      <c r="AC151" s="36"/>
      <c r="AD151" s="36"/>
      <c r="AE151" s="36"/>
      <c r="AR151" s="203" t="s">
        <v>223</v>
      </c>
      <c r="AT151" s="203" t="s">
        <v>224</v>
      </c>
      <c r="AU151" s="203" t="s">
        <v>19</v>
      </c>
      <c r="AY151" s="18" t="s">
        <v>220</v>
      </c>
      <c r="BE151" s="204">
        <f>IF(N151="základní",J151,0)</f>
        <v>0</v>
      </c>
      <c r="BF151" s="204">
        <f>IF(N151="snížená",J151,0)</f>
        <v>0</v>
      </c>
      <c r="BG151" s="204">
        <f>IF(N151="zákl. přenesená",J151,0)</f>
        <v>0</v>
      </c>
      <c r="BH151" s="204">
        <f>IF(N151="sníž. přenesená",J151,0)</f>
        <v>0</v>
      </c>
      <c r="BI151" s="204">
        <f>IF(N151="nulová",J151,0)</f>
        <v>0</v>
      </c>
      <c r="BJ151" s="18" t="s">
        <v>87</v>
      </c>
      <c r="BK151" s="204">
        <f>ROUND(I151*H151,2)</f>
        <v>0</v>
      </c>
      <c r="BL151" s="18" t="s">
        <v>223</v>
      </c>
      <c r="BM151" s="203" t="s">
        <v>800</v>
      </c>
    </row>
    <row r="152" spans="1:65" s="2" customFormat="1" ht="11.25">
      <c r="A152" s="36"/>
      <c r="B152" s="37"/>
      <c r="C152" s="38"/>
      <c r="D152" s="205" t="s">
        <v>231</v>
      </c>
      <c r="E152" s="38"/>
      <c r="F152" s="206" t="s">
        <v>801</v>
      </c>
      <c r="G152" s="38"/>
      <c r="H152" s="38"/>
      <c r="I152" s="207"/>
      <c r="J152" s="38"/>
      <c r="K152" s="38"/>
      <c r="L152" s="41"/>
      <c r="M152" s="208"/>
      <c r="N152" s="209"/>
      <c r="O152" s="73"/>
      <c r="P152" s="73"/>
      <c r="Q152" s="73"/>
      <c r="R152" s="73"/>
      <c r="S152" s="73"/>
      <c r="T152" s="74"/>
      <c r="U152" s="36"/>
      <c r="V152" s="36"/>
      <c r="W152" s="36"/>
      <c r="X152" s="36"/>
      <c r="Y152" s="36"/>
      <c r="Z152" s="36"/>
      <c r="AA152" s="36"/>
      <c r="AB152" s="36"/>
      <c r="AC152" s="36"/>
      <c r="AD152" s="36"/>
      <c r="AE152" s="36"/>
      <c r="AT152" s="18" t="s">
        <v>231</v>
      </c>
      <c r="AU152" s="18" t="s">
        <v>19</v>
      </c>
    </row>
    <row r="153" spans="1:65" s="2" customFormat="1" ht="48.75">
      <c r="A153" s="36"/>
      <c r="B153" s="37"/>
      <c r="C153" s="38"/>
      <c r="D153" s="210" t="s">
        <v>311</v>
      </c>
      <c r="E153" s="38"/>
      <c r="F153" s="211" t="s">
        <v>802</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311</v>
      </c>
      <c r="AU153" s="18" t="s">
        <v>19</v>
      </c>
    </row>
    <row r="154" spans="1:65" s="2" customFormat="1" ht="29.25">
      <c r="A154" s="36"/>
      <c r="B154" s="37"/>
      <c r="C154" s="38"/>
      <c r="D154" s="210" t="s">
        <v>233</v>
      </c>
      <c r="E154" s="38"/>
      <c r="F154" s="211" t="s">
        <v>803</v>
      </c>
      <c r="G154" s="38"/>
      <c r="H154" s="38"/>
      <c r="I154" s="207"/>
      <c r="J154" s="38"/>
      <c r="K154" s="38"/>
      <c r="L154" s="41"/>
      <c r="M154" s="208"/>
      <c r="N154" s="209"/>
      <c r="O154" s="73"/>
      <c r="P154" s="73"/>
      <c r="Q154" s="73"/>
      <c r="R154" s="73"/>
      <c r="S154" s="73"/>
      <c r="T154" s="74"/>
      <c r="U154" s="36"/>
      <c r="V154" s="36"/>
      <c r="W154" s="36"/>
      <c r="X154" s="36"/>
      <c r="Y154" s="36"/>
      <c r="Z154" s="36"/>
      <c r="AA154" s="36"/>
      <c r="AB154" s="36"/>
      <c r="AC154" s="36"/>
      <c r="AD154" s="36"/>
      <c r="AE154" s="36"/>
      <c r="AT154" s="18" t="s">
        <v>233</v>
      </c>
      <c r="AU154" s="18" t="s">
        <v>19</v>
      </c>
    </row>
    <row r="155" spans="1:65" s="2" customFormat="1" ht="24.2" customHeight="1">
      <c r="A155" s="36"/>
      <c r="B155" s="37"/>
      <c r="C155" s="192" t="s">
        <v>256</v>
      </c>
      <c r="D155" s="192" t="s">
        <v>224</v>
      </c>
      <c r="E155" s="193" t="s">
        <v>804</v>
      </c>
      <c r="F155" s="194" t="s">
        <v>805</v>
      </c>
      <c r="G155" s="195" t="s">
        <v>506</v>
      </c>
      <c r="H155" s="196">
        <v>607</v>
      </c>
      <c r="I155" s="197"/>
      <c r="J155" s="198">
        <f>ROUND(I155*H155,2)</f>
        <v>0</v>
      </c>
      <c r="K155" s="194" t="s">
        <v>228</v>
      </c>
      <c r="L155" s="41"/>
      <c r="M155" s="199" t="s">
        <v>1</v>
      </c>
      <c r="N155" s="200" t="s">
        <v>45</v>
      </c>
      <c r="O155" s="73"/>
      <c r="P155" s="201">
        <f>O155*H155</f>
        <v>0</v>
      </c>
      <c r="Q155" s="201">
        <v>0</v>
      </c>
      <c r="R155" s="201">
        <f>Q155*H155</f>
        <v>0</v>
      </c>
      <c r="S155" s="201">
        <v>0</v>
      </c>
      <c r="T155" s="202">
        <f>S155*H155</f>
        <v>0</v>
      </c>
      <c r="U155" s="36"/>
      <c r="V155" s="36"/>
      <c r="W155" s="36"/>
      <c r="X155" s="36"/>
      <c r="Y155" s="36"/>
      <c r="Z155" s="36"/>
      <c r="AA155" s="36"/>
      <c r="AB155" s="36"/>
      <c r="AC155" s="36"/>
      <c r="AD155" s="36"/>
      <c r="AE155" s="36"/>
      <c r="AR155" s="203" t="s">
        <v>223</v>
      </c>
      <c r="AT155" s="203" t="s">
        <v>224</v>
      </c>
      <c r="AU155" s="203" t="s">
        <v>19</v>
      </c>
      <c r="AY155" s="18" t="s">
        <v>220</v>
      </c>
      <c r="BE155" s="204">
        <f>IF(N155="základní",J155,0)</f>
        <v>0</v>
      </c>
      <c r="BF155" s="204">
        <f>IF(N155="snížená",J155,0)</f>
        <v>0</v>
      </c>
      <c r="BG155" s="204">
        <f>IF(N155="zákl. přenesená",J155,0)</f>
        <v>0</v>
      </c>
      <c r="BH155" s="204">
        <f>IF(N155="sníž. přenesená",J155,0)</f>
        <v>0</v>
      </c>
      <c r="BI155" s="204">
        <f>IF(N155="nulová",J155,0)</f>
        <v>0</v>
      </c>
      <c r="BJ155" s="18" t="s">
        <v>87</v>
      </c>
      <c r="BK155" s="204">
        <f>ROUND(I155*H155,2)</f>
        <v>0</v>
      </c>
      <c r="BL155" s="18" t="s">
        <v>223</v>
      </c>
      <c r="BM155" s="203" t="s">
        <v>806</v>
      </c>
    </row>
    <row r="156" spans="1:65" s="2" customFormat="1" ht="11.25">
      <c r="A156" s="36"/>
      <c r="B156" s="37"/>
      <c r="C156" s="38"/>
      <c r="D156" s="205" t="s">
        <v>231</v>
      </c>
      <c r="E156" s="38"/>
      <c r="F156" s="206" t="s">
        <v>807</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231</v>
      </c>
      <c r="AU156" s="18" t="s">
        <v>19</v>
      </c>
    </row>
    <row r="157" spans="1:65" s="2" customFormat="1" ht="165.75">
      <c r="A157" s="36"/>
      <c r="B157" s="37"/>
      <c r="C157" s="38"/>
      <c r="D157" s="210" t="s">
        <v>311</v>
      </c>
      <c r="E157" s="38"/>
      <c r="F157" s="211" t="s">
        <v>808</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311</v>
      </c>
      <c r="AU157" s="18" t="s">
        <v>19</v>
      </c>
    </row>
    <row r="158" spans="1:65" s="14" customFormat="1" ht="11.25">
      <c r="B158" s="223"/>
      <c r="C158" s="224"/>
      <c r="D158" s="210" t="s">
        <v>235</v>
      </c>
      <c r="E158" s="225" t="s">
        <v>1</v>
      </c>
      <c r="F158" s="226" t="s">
        <v>809</v>
      </c>
      <c r="G158" s="224"/>
      <c r="H158" s="225" t="s">
        <v>1</v>
      </c>
      <c r="I158" s="227"/>
      <c r="J158" s="224"/>
      <c r="K158" s="224"/>
      <c r="L158" s="228"/>
      <c r="M158" s="229"/>
      <c r="N158" s="230"/>
      <c r="O158" s="230"/>
      <c r="P158" s="230"/>
      <c r="Q158" s="230"/>
      <c r="R158" s="230"/>
      <c r="S158" s="230"/>
      <c r="T158" s="231"/>
      <c r="AT158" s="232" t="s">
        <v>235</v>
      </c>
      <c r="AU158" s="232" t="s">
        <v>19</v>
      </c>
      <c r="AV158" s="14" t="s">
        <v>87</v>
      </c>
      <c r="AW158" s="14" t="s">
        <v>36</v>
      </c>
      <c r="AX158" s="14" t="s">
        <v>80</v>
      </c>
      <c r="AY158" s="232" t="s">
        <v>220</v>
      </c>
    </row>
    <row r="159" spans="1:65" s="13" customFormat="1" ht="11.25">
      <c r="B159" s="212"/>
      <c r="C159" s="213"/>
      <c r="D159" s="210" t="s">
        <v>235</v>
      </c>
      <c r="E159" s="214" t="s">
        <v>281</v>
      </c>
      <c r="F159" s="215" t="s">
        <v>810</v>
      </c>
      <c r="G159" s="213"/>
      <c r="H159" s="216">
        <v>607</v>
      </c>
      <c r="I159" s="217"/>
      <c r="J159" s="213"/>
      <c r="K159" s="213"/>
      <c r="L159" s="218"/>
      <c r="M159" s="219"/>
      <c r="N159" s="220"/>
      <c r="O159" s="220"/>
      <c r="P159" s="220"/>
      <c r="Q159" s="220"/>
      <c r="R159" s="220"/>
      <c r="S159" s="220"/>
      <c r="T159" s="221"/>
      <c r="AT159" s="222" t="s">
        <v>235</v>
      </c>
      <c r="AU159" s="222" t="s">
        <v>19</v>
      </c>
      <c r="AV159" s="13" t="s">
        <v>19</v>
      </c>
      <c r="AW159" s="13" t="s">
        <v>36</v>
      </c>
      <c r="AX159" s="13" t="s">
        <v>80</v>
      </c>
      <c r="AY159" s="222" t="s">
        <v>220</v>
      </c>
    </row>
    <row r="160" spans="1:65" s="13" customFormat="1" ht="11.25">
      <c r="B160" s="212"/>
      <c r="C160" s="213"/>
      <c r="D160" s="210" t="s">
        <v>235</v>
      </c>
      <c r="E160" s="214" t="s">
        <v>811</v>
      </c>
      <c r="F160" s="215" t="s">
        <v>812</v>
      </c>
      <c r="G160" s="213"/>
      <c r="H160" s="216">
        <v>607</v>
      </c>
      <c r="I160" s="217"/>
      <c r="J160" s="213"/>
      <c r="K160" s="213"/>
      <c r="L160" s="218"/>
      <c r="M160" s="219"/>
      <c r="N160" s="220"/>
      <c r="O160" s="220"/>
      <c r="P160" s="220"/>
      <c r="Q160" s="220"/>
      <c r="R160" s="220"/>
      <c r="S160" s="220"/>
      <c r="T160" s="221"/>
      <c r="AT160" s="222" t="s">
        <v>235</v>
      </c>
      <c r="AU160" s="222" t="s">
        <v>19</v>
      </c>
      <c r="AV160" s="13" t="s">
        <v>19</v>
      </c>
      <c r="AW160" s="13" t="s">
        <v>36</v>
      </c>
      <c r="AX160" s="13" t="s">
        <v>87</v>
      </c>
      <c r="AY160" s="222" t="s">
        <v>220</v>
      </c>
    </row>
    <row r="161" spans="1:65" s="2" customFormat="1" ht="37.9" customHeight="1">
      <c r="A161" s="36"/>
      <c r="B161" s="37"/>
      <c r="C161" s="192" t="s">
        <v>261</v>
      </c>
      <c r="D161" s="192" t="s">
        <v>224</v>
      </c>
      <c r="E161" s="193" t="s">
        <v>813</v>
      </c>
      <c r="F161" s="194" t="s">
        <v>814</v>
      </c>
      <c r="G161" s="195" t="s">
        <v>506</v>
      </c>
      <c r="H161" s="196">
        <v>896</v>
      </c>
      <c r="I161" s="197"/>
      <c r="J161" s="198">
        <f>ROUND(I161*H161,2)</f>
        <v>0</v>
      </c>
      <c r="K161" s="194" t="s">
        <v>228</v>
      </c>
      <c r="L161" s="41"/>
      <c r="M161" s="199" t="s">
        <v>1</v>
      </c>
      <c r="N161" s="200" t="s">
        <v>45</v>
      </c>
      <c r="O161" s="73"/>
      <c r="P161" s="201">
        <f>O161*H161</f>
        <v>0</v>
      </c>
      <c r="Q161" s="201">
        <v>0</v>
      </c>
      <c r="R161" s="201">
        <f>Q161*H161</f>
        <v>0</v>
      </c>
      <c r="S161" s="201">
        <v>0</v>
      </c>
      <c r="T161" s="202">
        <f>S161*H161</f>
        <v>0</v>
      </c>
      <c r="U161" s="36"/>
      <c r="V161" s="36"/>
      <c r="W161" s="36"/>
      <c r="X161" s="36"/>
      <c r="Y161" s="36"/>
      <c r="Z161" s="36"/>
      <c r="AA161" s="36"/>
      <c r="AB161" s="36"/>
      <c r="AC161" s="36"/>
      <c r="AD161" s="36"/>
      <c r="AE161" s="36"/>
      <c r="AR161" s="203" t="s">
        <v>223</v>
      </c>
      <c r="AT161" s="203" t="s">
        <v>224</v>
      </c>
      <c r="AU161" s="203" t="s">
        <v>19</v>
      </c>
      <c r="AY161" s="18" t="s">
        <v>220</v>
      </c>
      <c r="BE161" s="204">
        <f>IF(N161="základní",J161,0)</f>
        <v>0</v>
      </c>
      <c r="BF161" s="204">
        <f>IF(N161="snížená",J161,0)</f>
        <v>0</v>
      </c>
      <c r="BG161" s="204">
        <f>IF(N161="zákl. přenesená",J161,0)</f>
        <v>0</v>
      </c>
      <c r="BH161" s="204">
        <f>IF(N161="sníž. přenesená",J161,0)</f>
        <v>0</v>
      </c>
      <c r="BI161" s="204">
        <f>IF(N161="nulová",J161,0)</f>
        <v>0</v>
      </c>
      <c r="BJ161" s="18" t="s">
        <v>87</v>
      </c>
      <c r="BK161" s="204">
        <f>ROUND(I161*H161,2)</f>
        <v>0</v>
      </c>
      <c r="BL161" s="18" t="s">
        <v>223</v>
      </c>
      <c r="BM161" s="203" t="s">
        <v>815</v>
      </c>
    </row>
    <row r="162" spans="1:65" s="2" customFormat="1" ht="11.25">
      <c r="A162" s="36"/>
      <c r="B162" s="37"/>
      <c r="C162" s="38"/>
      <c r="D162" s="205" t="s">
        <v>231</v>
      </c>
      <c r="E162" s="38"/>
      <c r="F162" s="206" t="s">
        <v>816</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231</v>
      </c>
      <c r="AU162" s="18" t="s">
        <v>19</v>
      </c>
    </row>
    <row r="163" spans="1:65" s="2" customFormat="1" ht="117">
      <c r="A163" s="36"/>
      <c r="B163" s="37"/>
      <c r="C163" s="38"/>
      <c r="D163" s="210" t="s">
        <v>311</v>
      </c>
      <c r="E163" s="38"/>
      <c r="F163" s="211" t="s">
        <v>578</v>
      </c>
      <c r="G163" s="38"/>
      <c r="H163" s="38"/>
      <c r="I163" s="207"/>
      <c r="J163" s="38"/>
      <c r="K163" s="38"/>
      <c r="L163" s="41"/>
      <c r="M163" s="208"/>
      <c r="N163" s="209"/>
      <c r="O163" s="73"/>
      <c r="P163" s="73"/>
      <c r="Q163" s="73"/>
      <c r="R163" s="73"/>
      <c r="S163" s="73"/>
      <c r="T163" s="74"/>
      <c r="U163" s="36"/>
      <c r="V163" s="36"/>
      <c r="W163" s="36"/>
      <c r="X163" s="36"/>
      <c r="Y163" s="36"/>
      <c r="Z163" s="36"/>
      <c r="AA163" s="36"/>
      <c r="AB163" s="36"/>
      <c r="AC163" s="36"/>
      <c r="AD163" s="36"/>
      <c r="AE163" s="36"/>
      <c r="AT163" s="18" t="s">
        <v>311</v>
      </c>
      <c r="AU163" s="18" t="s">
        <v>19</v>
      </c>
    </row>
    <row r="164" spans="1:65" s="13" customFormat="1" ht="11.25">
      <c r="B164" s="212"/>
      <c r="C164" s="213"/>
      <c r="D164" s="210" t="s">
        <v>235</v>
      </c>
      <c r="E164" s="214" t="s">
        <v>817</v>
      </c>
      <c r="F164" s="215" t="s">
        <v>818</v>
      </c>
      <c r="G164" s="213"/>
      <c r="H164" s="216">
        <v>896</v>
      </c>
      <c r="I164" s="217"/>
      <c r="J164" s="213"/>
      <c r="K164" s="213"/>
      <c r="L164" s="218"/>
      <c r="M164" s="219"/>
      <c r="N164" s="220"/>
      <c r="O164" s="220"/>
      <c r="P164" s="220"/>
      <c r="Q164" s="220"/>
      <c r="R164" s="220"/>
      <c r="S164" s="220"/>
      <c r="T164" s="221"/>
      <c r="AT164" s="222" t="s">
        <v>235</v>
      </c>
      <c r="AU164" s="222" t="s">
        <v>19</v>
      </c>
      <c r="AV164" s="13" t="s">
        <v>19</v>
      </c>
      <c r="AW164" s="13" t="s">
        <v>36</v>
      </c>
      <c r="AX164" s="13" t="s">
        <v>80</v>
      </c>
      <c r="AY164" s="222" t="s">
        <v>220</v>
      </c>
    </row>
    <row r="165" spans="1:65" s="13" customFormat="1" ht="11.25">
      <c r="B165" s="212"/>
      <c r="C165" s="213"/>
      <c r="D165" s="210" t="s">
        <v>235</v>
      </c>
      <c r="E165" s="214" t="s">
        <v>819</v>
      </c>
      <c r="F165" s="215" t="s">
        <v>820</v>
      </c>
      <c r="G165" s="213"/>
      <c r="H165" s="216">
        <v>896</v>
      </c>
      <c r="I165" s="217"/>
      <c r="J165" s="213"/>
      <c r="K165" s="213"/>
      <c r="L165" s="218"/>
      <c r="M165" s="219"/>
      <c r="N165" s="220"/>
      <c r="O165" s="220"/>
      <c r="P165" s="220"/>
      <c r="Q165" s="220"/>
      <c r="R165" s="220"/>
      <c r="S165" s="220"/>
      <c r="T165" s="221"/>
      <c r="AT165" s="222" t="s">
        <v>235</v>
      </c>
      <c r="AU165" s="222" t="s">
        <v>19</v>
      </c>
      <c r="AV165" s="13" t="s">
        <v>19</v>
      </c>
      <c r="AW165" s="13" t="s">
        <v>36</v>
      </c>
      <c r="AX165" s="13" t="s">
        <v>87</v>
      </c>
      <c r="AY165" s="222" t="s">
        <v>220</v>
      </c>
    </row>
    <row r="166" spans="1:65" s="2" customFormat="1" ht="16.5" customHeight="1">
      <c r="A166" s="36"/>
      <c r="B166" s="37"/>
      <c r="C166" s="247" t="s">
        <v>266</v>
      </c>
      <c r="D166" s="247" t="s">
        <v>329</v>
      </c>
      <c r="E166" s="248" t="s">
        <v>821</v>
      </c>
      <c r="F166" s="249" t="s">
        <v>822</v>
      </c>
      <c r="G166" s="250" t="s">
        <v>583</v>
      </c>
      <c r="H166" s="251">
        <v>13.44</v>
      </c>
      <c r="I166" s="252"/>
      <c r="J166" s="253">
        <f>ROUND(I166*H166,2)</f>
        <v>0</v>
      </c>
      <c r="K166" s="249" t="s">
        <v>228</v>
      </c>
      <c r="L166" s="254"/>
      <c r="M166" s="255" t="s">
        <v>1</v>
      </c>
      <c r="N166" s="256" t="s">
        <v>45</v>
      </c>
      <c r="O166" s="73"/>
      <c r="P166" s="201">
        <f>O166*H166</f>
        <v>0</v>
      </c>
      <c r="Q166" s="201">
        <v>1E-3</v>
      </c>
      <c r="R166" s="201">
        <f>Q166*H166</f>
        <v>1.3440000000000001E-2</v>
      </c>
      <c r="S166" s="201">
        <v>0</v>
      </c>
      <c r="T166" s="202">
        <f>S166*H166</f>
        <v>0</v>
      </c>
      <c r="U166" s="36"/>
      <c r="V166" s="36"/>
      <c r="W166" s="36"/>
      <c r="X166" s="36"/>
      <c r="Y166" s="36"/>
      <c r="Z166" s="36"/>
      <c r="AA166" s="36"/>
      <c r="AB166" s="36"/>
      <c r="AC166" s="36"/>
      <c r="AD166" s="36"/>
      <c r="AE166" s="36"/>
      <c r="AR166" s="203" t="s">
        <v>266</v>
      </c>
      <c r="AT166" s="203" t="s">
        <v>329</v>
      </c>
      <c r="AU166" s="203" t="s">
        <v>19</v>
      </c>
      <c r="AY166" s="18" t="s">
        <v>220</v>
      </c>
      <c r="BE166" s="204">
        <f>IF(N166="základní",J166,0)</f>
        <v>0</v>
      </c>
      <c r="BF166" s="204">
        <f>IF(N166="snížená",J166,0)</f>
        <v>0</v>
      </c>
      <c r="BG166" s="204">
        <f>IF(N166="zákl. přenesená",J166,0)</f>
        <v>0</v>
      </c>
      <c r="BH166" s="204">
        <f>IF(N166="sníž. přenesená",J166,0)</f>
        <v>0</v>
      </c>
      <c r="BI166" s="204">
        <f>IF(N166="nulová",J166,0)</f>
        <v>0</v>
      </c>
      <c r="BJ166" s="18" t="s">
        <v>87</v>
      </c>
      <c r="BK166" s="204">
        <f>ROUND(I166*H166,2)</f>
        <v>0</v>
      </c>
      <c r="BL166" s="18" t="s">
        <v>223</v>
      </c>
      <c r="BM166" s="203" t="s">
        <v>823</v>
      </c>
    </row>
    <row r="167" spans="1:65" s="2" customFormat="1" ht="37.9" customHeight="1">
      <c r="A167" s="36"/>
      <c r="B167" s="37"/>
      <c r="C167" s="192" t="s">
        <v>271</v>
      </c>
      <c r="D167" s="192" t="s">
        <v>224</v>
      </c>
      <c r="E167" s="193" t="s">
        <v>620</v>
      </c>
      <c r="F167" s="194" t="s">
        <v>824</v>
      </c>
      <c r="G167" s="195" t="s">
        <v>506</v>
      </c>
      <c r="H167" s="196">
        <v>896</v>
      </c>
      <c r="I167" s="197"/>
      <c r="J167" s="198">
        <f>ROUND(I167*H167,2)</f>
        <v>0</v>
      </c>
      <c r="K167" s="194" t="s">
        <v>228</v>
      </c>
      <c r="L167" s="41"/>
      <c r="M167" s="199" t="s">
        <v>1</v>
      </c>
      <c r="N167" s="200" t="s">
        <v>45</v>
      </c>
      <c r="O167" s="73"/>
      <c r="P167" s="201">
        <f>O167*H167</f>
        <v>0</v>
      </c>
      <c r="Q167" s="201">
        <v>0</v>
      </c>
      <c r="R167" s="201">
        <f>Q167*H167</f>
        <v>0</v>
      </c>
      <c r="S167" s="201">
        <v>0</v>
      </c>
      <c r="T167" s="202">
        <f>S167*H167</f>
        <v>0</v>
      </c>
      <c r="U167" s="36"/>
      <c r="V167" s="36"/>
      <c r="W167" s="36"/>
      <c r="X167" s="36"/>
      <c r="Y167" s="36"/>
      <c r="Z167" s="36"/>
      <c r="AA167" s="36"/>
      <c r="AB167" s="36"/>
      <c r="AC167" s="36"/>
      <c r="AD167" s="36"/>
      <c r="AE167" s="36"/>
      <c r="AR167" s="203" t="s">
        <v>223</v>
      </c>
      <c r="AT167" s="203" t="s">
        <v>224</v>
      </c>
      <c r="AU167" s="203" t="s">
        <v>19</v>
      </c>
      <c r="AY167" s="18" t="s">
        <v>220</v>
      </c>
      <c r="BE167" s="204">
        <f>IF(N167="základní",J167,0)</f>
        <v>0</v>
      </c>
      <c r="BF167" s="204">
        <f>IF(N167="snížená",J167,0)</f>
        <v>0</v>
      </c>
      <c r="BG167" s="204">
        <f>IF(N167="zákl. přenesená",J167,0)</f>
        <v>0</v>
      </c>
      <c r="BH167" s="204">
        <f>IF(N167="sníž. přenesená",J167,0)</f>
        <v>0</v>
      </c>
      <c r="BI167" s="204">
        <f>IF(N167="nulová",J167,0)</f>
        <v>0</v>
      </c>
      <c r="BJ167" s="18" t="s">
        <v>87</v>
      </c>
      <c r="BK167" s="204">
        <f>ROUND(I167*H167,2)</f>
        <v>0</v>
      </c>
      <c r="BL167" s="18" t="s">
        <v>223</v>
      </c>
      <c r="BM167" s="203" t="s">
        <v>825</v>
      </c>
    </row>
    <row r="168" spans="1:65" s="2" customFormat="1" ht="11.25">
      <c r="A168" s="36"/>
      <c r="B168" s="37"/>
      <c r="C168" s="38"/>
      <c r="D168" s="205" t="s">
        <v>231</v>
      </c>
      <c r="E168" s="38"/>
      <c r="F168" s="206" t="s">
        <v>623</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231</v>
      </c>
      <c r="AU168" s="18" t="s">
        <v>19</v>
      </c>
    </row>
    <row r="169" spans="1:65" s="2" customFormat="1" ht="48.75">
      <c r="A169" s="36"/>
      <c r="B169" s="37"/>
      <c r="C169" s="38"/>
      <c r="D169" s="210" t="s">
        <v>311</v>
      </c>
      <c r="E169" s="38"/>
      <c r="F169" s="211" t="s">
        <v>617</v>
      </c>
      <c r="G169" s="38"/>
      <c r="H169" s="38"/>
      <c r="I169" s="207"/>
      <c r="J169" s="38"/>
      <c r="K169" s="38"/>
      <c r="L169" s="41"/>
      <c r="M169" s="208"/>
      <c r="N169" s="209"/>
      <c r="O169" s="73"/>
      <c r="P169" s="73"/>
      <c r="Q169" s="73"/>
      <c r="R169" s="73"/>
      <c r="S169" s="73"/>
      <c r="T169" s="74"/>
      <c r="U169" s="36"/>
      <c r="V169" s="36"/>
      <c r="W169" s="36"/>
      <c r="X169" s="36"/>
      <c r="Y169" s="36"/>
      <c r="Z169" s="36"/>
      <c r="AA169" s="36"/>
      <c r="AB169" s="36"/>
      <c r="AC169" s="36"/>
      <c r="AD169" s="36"/>
      <c r="AE169" s="36"/>
      <c r="AT169" s="18" t="s">
        <v>311</v>
      </c>
      <c r="AU169" s="18" t="s">
        <v>19</v>
      </c>
    </row>
    <row r="170" spans="1:65" s="13" customFormat="1" ht="11.25">
      <c r="B170" s="212"/>
      <c r="C170" s="213"/>
      <c r="D170" s="210" t="s">
        <v>235</v>
      </c>
      <c r="E170" s="214" t="s">
        <v>826</v>
      </c>
      <c r="F170" s="215" t="s">
        <v>818</v>
      </c>
      <c r="G170" s="213"/>
      <c r="H170" s="216">
        <v>896</v>
      </c>
      <c r="I170" s="217"/>
      <c r="J170" s="213"/>
      <c r="K170" s="213"/>
      <c r="L170" s="218"/>
      <c r="M170" s="219"/>
      <c r="N170" s="220"/>
      <c r="O170" s="220"/>
      <c r="P170" s="220"/>
      <c r="Q170" s="220"/>
      <c r="R170" s="220"/>
      <c r="S170" s="220"/>
      <c r="T170" s="221"/>
      <c r="AT170" s="222" t="s">
        <v>235</v>
      </c>
      <c r="AU170" s="222" t="s">
        <v>19</v>
      </c>
      <c r="AV170" s="13" t="s">
        <v>19</v>
      </c>
      <c r="AW170" s="13" t="s">
        <v>36</v>
      </c>
      <c r="AX170" s="13" t="s">
        <v>80</v>
      </c>
      <c r="AY170" s="222" t="s">
        <v>220</v>
      </c>
    </row>
    <row r="171" spans="1:65" s="13" customFormat="1" ht="11.25">
      <c r="B171" s="212"/>
      <c r="C171" s="213"/>
      <c r="D171" s="210" t="s">
        <v>235</v>
      </c>
      <c r="E171" s="214" t="s">
        <v>827</v>
      </c>
      <c r="F171" s="215" t="s">
        <v>828</v>
      </c>
      <c r="G171" s="213"/>
      <c r="H171" s="216">
        <v>896</v>
      </c>
      <c r="I171" s="217"/>
      <c r="J171" s="213"/>
      <c r="K171" s="213"/>
      <c r="L171" s="218"/>
      <c r="M171" s="219"/>
      <c r="N171" s="220"/>
      <c r="O171" s="220"/>
      <c r="P171" s="220"/>
      <c r="Q171" s="220"/>
      <c r="R171" s="220"/>
      <c r="S171" s="220"/>
      <c r="T171" s="221"/>
      <c r="AT171" s="222" t="s">
        <v>235</v>
      </c>
      <c r="AU171" s="222" t="s">
        <v>19</v>
      </c>
      <c r="AV171" s="13" t="s">
        <v>19</v>
      </c>
      <c r="AW171" s="13" t="s">
        <v>36</v>
      </c>
      <c r="AX171" s="13" t="s">
        <v>87</v>
      </c>
      <c r="AY171" s="222" t="s">
        <v>220</v>
      </c>
    </row>
    <row r="172" spans="1:65" s="2" customFormat="1" ht="37.9" customHeight="1">
      <c r="A172" s="36"/>
      <c r="B172" s="37"/>
      <c r="C172" s="192" t="s">
        <v>276</v>
      </c>
      <c r="D172" s="192" t="s">
        <v>224</v>
      </c>
      <c r="E172" s="193" t="s">
        <v>829</v>
      </c>
      <c r="F172" s="194" t="s">
        <v>830</v>
      </c>
      <c r="G172" s="195" t="s">
        <v>506</v>
      </c>
      <c r="H172" s="196">
        <v>896</v>
      </c>
      <c r="I172" s="197"/>
      <c r="J172" s="198">
        <f>ROUND(I172*H172,2)</f>
        <v>0</v>
      </c>
      <c r="K172" s="194" t="s">
        <v>228</v>
      </c>
      <c r="L172" s="41"/>
      <c r="M172" s="199" t="s">
        <v>1</v>
      </c>
      <c r="N172" s="200" t="s">
        <v>45</v>
      </c>
      <c r="O172" s="73"/>
      <c r="P172" s="201">
        <f>O172*H172</f>
        <v>0</v>
      </c>
      <c r="Q172" s="201">
        <v>0</v>
      </c>
      <c r="R172" s="201">
        <f>Q172*H172</f>
        <v>0</v>
      </c>
      <c r="S172" s="201">
        <v>0</v>
      </c>
      <c r="T172" s="202">
        <f>S172*H172</f>
        <v>0</v>
      </c>
      <c r="U172" s="36"/>
      <c r="V172" s="36"/>
      <c r="W172" s="36"/>
      <c r="X172" s="36"/>
      <c r="Y172" s="36"/>
      <c r="Z172" s="36"/>
      <c r="AA172" s="36"/>
      <c r="AB172" s="36"/>
      <c r="AC172" s="36"/>
      <c r="AD172" s="36"/>
      <c r="AE172" s="36"/>
      <c r="AR172" s="203" t="s">
        <v>223</v>
      </c>
      <c r="AT172" s="203" t="s">
        <v>224</v>
      </c>
      <c r="AU172" s="203" t="s">
        <v>19</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223</v>
      </c>
      <c r="BM172" s="203" t="s">
        <v>831</v>
      </c>
    </row>
    <row r="173" spans="1:65" s="2" customFormat="1" ht="11.25">
      <c r="A173" s="36"/>
      <c r="B173" s="37"/>
      <c r="C173" s="38"/>
      <c r="D173" s="205" t="s">
        <v>231</v>
      </c>
      <c r="E173" s="38"/>
      <c r="F173" s="206" t="s">
        <v>832</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231</v>
      </c>
      <c r="AU173" s="18" t="s">
        <v>19</v>
      </c>
    </row>
    <row r="174" spans="1:65" s="2" customFormat="1" ht="48.75">
      <c r="A174" s="36"/>
      <c r="B174" s="37"/>
      <c r="C174" s="38"/>
      <c r="D174" s="210" t="s">
        <v>311</v>
      </c>
      <c r="E174" s="38"/>
      <c r="F174" s="211" t="s">
        <v>609</v>
      </c>
      <c r="G174" s="38"/>
      <c r="H174" s="38"/>
      <c r="I174" s="207"/>
      <c r="J174" s="38"/>
      <c r="K174" s="38"/>
      <c r="L174" s="41"/>
      <c r="M174" s="208"/>
      <c r="N174" s="209"/>
      <c r="O174" s="73"/>
      <c r="P174" s="73"/>
      <c r="Q174" s="73"/>
      <c r="R174" s="73"/>
      <c r="S174" s="73"/>
      <c r="T174" s="74"/>
      <c r="U174" s="36"/>
      <c r="V174" s="36"/>
      <c r="W174" s="36"/>
      <c r="X174" s="36"/>
      <c r="Y174" s="36"/>
      <c r="Z174" s="36"/>
      <c r="AA174" s="36"/>
      <c r="AB174" s="36"/>
      <c r="AC174" s="36"/>
      <c r="AD174" s="36"/>
      <c r="AE174" s="36"/>
      <c r="AT174" s="18" t="s">
        <v>311</v>
      </c>
      <c r="AU174" s="18" t="s">
        <v>19</v>
      </c>
    </row>
    <row r="175" spans="1:65" s="13" customFormat="1" ht="11.25">
      <c r="B175" s="212"/>
      <c r="C175" s="213"/>
      <c r="D175" s="210" t="s">
        <v>235</v>
      </c>
      <c r="E175" s="214" t="s">
        <v>833</v>
      </c>
      <c r="F175" s="215" t="s">
        <v>818</v>
      </c>
      <c r="G175" s="213"/>
      <c r="H175" s="216">
        <v>896</v>
      </c>
      <c r="I175" s="217"/>
      <c r="J175" s="213"/>
      <c r="K175" s="213"/>
      <c r="L175" s="218"/>
      <c r="M175" s="219"/>
      <c r="N175" s="220"/>
      <c r="O175" s="220"/>
      <c r="P175" s="220"/>
      <c r="Q175" s="220"/>
      <c r="R175" s="220"/>
      <c r="S175" s="220"/>
      <c r="T175" s="221"/>
      <c r="AT175" s="222" t="s">
        <v>235</v>
      </c>
      <c r="AU175" s="222" t="s">
        <v>19</v>
      </c>
      <c r="AV175" s="13" t="s">
        <v>19</v>
      </c>
      <c r="AW175" s="13" t="s">
        <v>36</v>
      </c>
      <c r="AX175" s="13" t="s">
        <v>80</v>
      </c>
      <c r="AY175" s="222" t="s">
        <v>220</v>
      </c>
    </row>
    <row r="176" spans="1:65" s="13" customFormat="1" ht="11.25">
      <c r="B176" s="212"/>
      <c r="C176" s="213"/>
      <c r="D176" s="210" t="s">
        <v>235</v>
      </c>
      <c r="E176" s="214" t="s">
        <v>834</v>
      </c>
      <c r="F176" s="215" t="s">
        <v>835</v>
      </c>
      <c r="G176" s="213"/>
      <c r="H176" s="216">
        <v>896</v>
      </c>
      <c r="I176" s="217"/>
      <c r="J176" s="213"/>
      <c r="K176" s="213"/>
      <c r="L176" s="218"/>
      <c r="M176" s="219"/>
      <c r="N176" s="220"/>
      <c r="O176" s="220"/>
      <c r="P176" s="220"/>
      <c r="Q176" s="220"/>
      <c r="R176" s="220"/>
      <c r="S176" s="220"/>
      <c r="T176" s="221"/>
      <c r="AT176" s="222" t="s">
        <v>235</v>
      </c>
      <c r="AU176" s="222" t="s">
        <v>19</v>
      </c>
      <c r="AV176" s="13" t="s">
        <v>19</v>
      </c>
      <c r="AW176" s="13" t="s">
        <v>36</v>
      </c>
      <c r="AX176" s="13" t="s">
        <v>87</v>
      </c>
      <c r="AY176" s="222" t="s">
        <v>220</v>
      </c>
    </row>
    <row r="177" spans="1:65" s="2" customFormat="1" ht="49.15" customHeight="1">
      <c r="A177" s="36"/>
      <c r="B177" s="37"/>
      <c r="C177" s="192" t="s">
        <v>282</v>
      </c>
      <c r="D177" s="192" t="s">
        <v>224</v>
      </c>
      <c r="E177" s="193" t="s">
        <v>836</v>
      </c>
      <c r="F177" s="194" t="s">
        <v>837</v>
      </c>
      <c r="G177" s="195" t="s">
        <v>506</v>
      </c>
      <c r="H177" s="196">
        <v>896</v>
      </c>
      <c r="I177" s="197"/>
      <c r="J177" s="198">
        <f>ROUND(I177*H177,2)</f>
        <v>0</v>
      </c>
      <c r="K177" s="194" t="s">
        <v>228</v>
      </c>
      <c r="L177" s="41"/>
      <c r="M177" s="199" t="s">
        <v>1</v>
      </c>
      <c r="N177" s="200" t="s">
        <v>45</v>
      </c>
      <c r="O177" s="73"/>
      <c r="P177" s="201">
        <f>O177*H177</f>
        <v>0</v>
      </c>
      <c r="Q177" s="201">
        <v>0</v>
      </c>
      <c r="R177" s="201">
        <f>Q177*H177</f>
        <v>0</v>
      </c>
      <c r="S177" s="201">
        <v>0</v>
      </c>
      <c r="T177" s="202">
        <f>S177*H177</f>
        <v>0</v>
      </c>
      <c r="U177" s="36"/>
      <c r="V177" s="36"/>
      <c r="W177" s="36"/>
      <c r="X177" s="36"/>
      <c r="Y177" s="36"/>
      <c r="Z177" s="36"/>
      <c r="AA177" s="36"/>
      <c r="AB177" s="36"/>
      <c r="AC177" s="36"/>
      <c r="AD177" s="36"/>
      <c r="AE177" s="36"/>
      <c r="AR177" s="203" t="s">
        <v>223</v>
      </c>
      <c r="AT177" s="203" t="s">
        <v>224</v>
      </c>
      <c r="AU177" s="203" t="s">
        <v>19</v>
      </c>
      <c r="AY177" s="18" t="s">
        <v>220</v>
      </c>
      <c r="BE177" s="204">
        <f>IF(N177="základní",J177,0)</f>
        <v>0</v>
      </c>
      <c r="BF177" s="204">
        <f>IF(N177="snížená",J177,0)</f>
        <v>0</v>
      </c>
      <c r="BG177" s="204">
        <f>IF(N177="zákl. přenesená",J177,0)</f>
        <v>0</v>
      </c>
      <c r="BH177" s="204">
        <f>IF(N177="sníž. přenesená",J177,0)</f>
        <v>0</v>
      </c>
      <c r="BI177" s="204">
        <f>IF(N177="nulová",J177,0)</f>
        <v>0</v>
      </c>
      <c r="BJ177" s="18" t="s">
        <v>87</v>
      </c>
      <c r="BK177" s="204">
        <f>ROUND(I177*H177,2)</f>
        <v>0</v>
      </c>
      <c r="BL177" s="18" t="s">
        <v>223</v>
      </c>
      <c r="BM177" s="203" t="s">
        <v>838</v>
      </c>
    </row>
    <row r="178" spans="1:65" s="2" customFormat="1" ht="11.25">
      <c r="A178" s="36"/>
      <c r="B178" s="37"/>
      <c r="C178" s="38"/>
      <c r="D178" s="205" t="s">
        <v>231</v>
      </c>
      <c r="E178" s="38"/>
      <c r="F178" s="206" t="s">
        <v>839</v>
      </c>
      <c r="G178" s="38"/>
      <c r="H178" s="38"/>
      <c r="I178" s="207"/>
      <c r="J178" s="38"/>
      <c r="K178" s="38"/>
      <c r="L178" s="41"/>
      <c r="M178" s="208"/>
      <c r="N178" s="209"/>
      <c r="O178" s="73"/>
      <c r="P178" s="73"/>
      <c r="Q178" s="73"/>
      <c r="R178" s="73"/>
      <c r="S178" s="73"/>
      <c r="T178" s="74"/>
      <c r="U178" s="36"/>
      <c r="V178" s="36"/>
      <c r="W178" s="36"/>
      <c r="X178" s="36"/>
      <c r="Y178" s="36"/>
      <c r="Z178" s="36"/>
      <c r="AA178" s="36"/>
      <c r="AB178" s="36"/>
      <c r="AC178" s="36"/>
      <c r="AD178" s="36"/>
      <c r="AE178" s="36"/>
      <c r="AT178" s="18" t="s">
        <v>231</v>
      </c>
      <c r="AU178" s="18" t="s">
        <v>19</v>
      </c>
    </row>
    <row r="179" spans="1:65" s="2" customFormat="1" ht="146.25">
      <c r="A179" s="36"/>
      <c r="B179" s="37"/>
      <c r="C179" s="38"/>
      <c r="D179" s="210" t="s">
        <v>311</v>
      </c>
      <c r="E179" s="38"/>
      <c r="F179" s="211" t="s">
        <v>840</v>
      </c>
      <c r="G179" s="38"/>
      <c r="H179" s="38"/>
      <c r="I179" s="207"/>
      <c r="J179" s="38"/>
      <c r="K179" s="38"/>
      <c r="L179" s="41"/>
      <c r="M179" s="208"/>
      <c r="N179" s="209"/>
      <c r="O179" s="73"/>
      <c r="P179" s="73"/>
      <c r="Q179" s="73"/>
      <c r="R179" s="73"/>
      <c r="S179" s="73"/>
      <c r="T179" s="74"/>
      <c r="U179" s="36"/>
      <c r="V179" s="36"/>
      <c r="W179" s="36"/>
      <c r="X179" s="36"/>
      <c r="Y179" s="36"/>
      <c r="Z179" s="36"/>
      <c r="AA179" s="36"/>
      <c r="AB179" s="36"/>
      <c r="AC179" s="36"/>
      <c r="AD179" s="36"/>
      <c r="AE179" s="36"/>
      <c r="AT179" s="18" t="s">
        <v>311</v>
      </c>
      <c r="AU179" s="18" t="s">
        <v>19</v>
      </c>
    </row>
    <row r="180" spans="1:65" s="13" customFormat="1" ht="11.25">
      <c r="B180" s="212"/>
      <c r="C180" s="213"/>
      <c r="D180" s="210" t="s">
        <v>235</v>
      </c>
      <c r="E180" s="214" t="s">
        <v>841</v>
      </c>
      <c r="F180" s="215" t="s">
        <v>818</v>
      </c>
      <c r="G180" s="213"/>
      <c r="H180" s="216">
        <v>896</v>
      </c>
      <c r="I180" s="217"/>
      <c r="J180" s="213"/>
      <c r="K180" s="213"/>
      <c r="L180" s="218"/>
      <c r="M180" s="219"/>
      <c r="N180" s="220"/>
      <c r="O180" s="220"/>
      <c r="P180" s="220"/>
      <c r="Q180" s="220"/>
      <c r="R180" s="220"/>
      <c r="S180" s="220"/>
      <c r="T180" s="221"/>
      <c r="AT180" s="222" t="s">
        <v>235</v>
      </c>
      <c r="AU180" s="222" t="s">
        <v>19</v>
      </c>
      <c r="AV180" s="13" t="s">
        <v>19</v>
      </c>
      <c r="AW180" s="13" t="s">
        <v>36</v>
      </c>
      <c r="AX180" s="13" t="s">
        <v>80</v>
      </c>
      <c r="AY180" s="222" t="s">
        <v>220</v>
      </c>
    </row>
    <row r="181" spans="1:65" s="13" customFormat="1" ht="11.25">
      <c r="B181" s="212"/>
      <c r="C181" s="213"/>
      <c r="D181" s="210" t="s">
        <v>235</v>
      </c>
      <c r="E181" s="214" t="s">
        <v>842</v>
      </c>
      <c r="F181" s="215" t="s">
        <v>843</v>
      </c>
      <c r="G181" s="213"/>
      <c r="H181" s="216">
        <v>896</v>
      </c>
      <c r="I181" s="217"/>
      <c r="J181" s="213"/>
      <c r="K181" s="213"/>
      <c r="L181" s="218"/>
      <c r="M181" s="219"/>
      <c r="N181" s="220"/>
      <c r="O181" s="220"/>
      <c r="P181" s="220"/>
      <c r="Q181" s="220"/>
      <c r="R181" s="220"/>
      <c r="S181" s="220"/>
      <c r="T181" s="221"/>
      <c r="AT181" s="222" t="s">
        <v>235</v>
      </c>
      <c r="AU181" s="222" t="s">
        <v>19</v>
      </c>
      <c r="AV181" s="13" t="s">
        <v>19</v>
      </c>
      <c r="AW181" s="13" t="s">
        <v>36</v>
      </c>
      <c r="AX181" s="13" t="s">
        <v>87</v>
      </c>
      <c r="AY181" s="222" t="s">
        <v>220</v>
      </c>
    </row>
    <row r="182" spans="1:65" s="2" customFormat="1" ht="24.2" customHeight="1">
      <c r="A182" s="36"/>
      <c r="B182" s="37"/>
      <c r="C182" s="192" t="s">
        <v>287</v>
      </c>
      <c r="D182" s="192" t="s">
        <v>224</v>
      </c>
      <c r="E182" s="193" t="s">
        <v>844</v>
      </c>
      <c r="F182" s="194" t="s">
        <v>845</v>
      </c>
      <c r="G182" s="195" t="s">
        <v>650</v>
      </c>
      <c r="H182" s="196">
        <v>0.04</v>
      </c>
      <c r="I182" s="197"/>
      <c r="J182" s="198">
        <f>ROUND(I182*H182,2)</f>
        <v>0</v>
      </c>
      <c r="K182" s="194" t="s">
        <v>228</v>
      </c>
      <c r="L182" s="41"/>
      <c r="M182" s="199" t="s">
        <v>1</v>
      </c>
      <c r="N182" s="200" t="s">
        <v>45</v>
      </c>
      <c r="O182" s="73"/>
      <c r="P182" s="201">
        <f>O182*H182</f>
        <v>0</v>
      </c>
      <c r="Q182" s="201">
        <v>0</v>
      </c>
      <c r="R182" s="201">
        <f>Q182*H182</f>
        <v>0</v>
      </c>
      <c r="S182" s="201">
        <v>0</v>
      </c>
      <c r="T182" s="202">
        <f>S182*H182</f>
        <v>0</v>
      </c>
      <c r="U182" s="36"/>
      <c r="V182" s="36"/>
      <c r="W182" s="36"/>
      <c r="X182" s="36"/>
      <c r="Y182" s="36"/>
      <c r="Z182" s="36"/>
      <c r="AA182" s="36"/>
      <c r="AB182" s="36"/>
      <c r="AC182" s="36"/>
      <c r="AD182" s="36"/>
      <c r="AE182" s="36"/>
      <c r="AR182" s="203" t="s">
        <v>223</v>
      </c>
      <c r="AT182" s="203" t="s">
        <v>224</v>
      </c>
      <c r="AU182" s="203" t="s">
        <v>19</v>
      </c>
      <c r="AY182" s="18" t="s">
        <v>220</v>
      </c>
      <c r="BE182" s="204">
        <f>IF(N182="základní",J182,0)</f>
        <v>0</v>
      </c>
      <c r="BF182" s="204">
        <f>IF(N182="snížená",J182,0)</f>
        <v>0</v>
      </c>
      <c r="BG182" s="204">
        <f>IF(N182="zákl. přenesená",J182,0)</f>
        <v>0</v>
      </c>
      <c r="BH182" s="204">
        <f>IF(N182="sníž. přenesená",J182,0)</f>
        <v>0</v>
      </c>
      <c r="BI182" s="204">
        <f>IF(N182="nulová",J182,0)</f>
        <v>0</v>
      </c>
      <c r="BJ182" s="18" t="s">
        <v>87</v>
      </c>
      <c r="BK182" s="204">
        <f>ROUND(I182*H182,2)</f>
        <v>0</v>
      </c>
      <c r="BL182" s="18" t="s">
        <v>223</v>
      </c>
      <c r="BM182" s="203" t="s">
        <v>846</v>
      </c>
    </row>
    <row r="183" spans="1:65" s="2" customFormat="1" ht="11.25">
      <c r="A183" s="36"/>
      <c r="B183" s="37"/>
      <c r="C183" s="38"/>
      <c r="D183" s="205" t="s">
        <v>231</v>
      </c>
      <c r="E183" s="38"/>
      <c r="F183" s="206" t="s">
        <v>847</v>
      </c>
      <c r="G183" s="38"/>
      <c r="H183" s="38"/>
      <c r="I183" s="207"/>
      <c r="J183" s="38"/>
      <c r="K183" s="38"/>
      <c r="L183" s="41"/>
      <c r="M183" s="208"/>
      <c r="N183" s="209"/>
      <c r="O183" s="73"/>
      <c r="P183" s="73"/>
      <c r="Q183" s="73"/>
      <c r="R183" s="73"/>
      <c r="S183" s="73"/>
      <c r="T183" s="74"/>
      <c r="U183" s="36"/>
      <c r="V183" s="36"/>
      <c r="W183" s="36"/>
      <c r="X183" s="36"/>
      <c r="Y183" s="36"/>
      <c r="Z183" s="36"/>
      <c r="AA183" s="36"/>
      <c r="AB183" s="36"/>
      <c r="AC183" s="36"/>
      <c r="AD183" s="36"/>
      <c r="AE183" s="36"/>
      <c r="AT183" s="18" t="s">
        <v>231</v>
      </c>
      <c r="AU183" s="18" t="s">
        <v>19</v>
      </c>
    </row>
    <row r="184" spans="1:65" s="2" customFormat="1" ht="58.5">
      <c r="A184" s="36"/>
      <c r="B184" s="37"/>
      <c r="C184" s="38"/>
      <c r="D184" s="210" t="s">
        <v>311</v>
      </c>
      <c r="E184" s="38"/>
      <c r="F184" s="211" t="s">
        <v>848</v>
      </c>
      <c r="G184" s="38"/>
      <c r="H184" s="38"/>
      <c r="I184" s="207"/>
      <c r="J184" s="38"/>
      <c r="K184" s="38"/>
      <c r="L184" s="41"/>
      <c r="M184" s="208"/>
      <c r="N184" s="209"/>
      <c r="O184" s="73"/>
      <c r="P184" s="73"/>
      <c r="Q184" s="73"/>
      <c r="R184" s="73"/>
      <c r="S184" s="73"/>
      <c r="T184" s="74"/>
      <c r="U184" s="36"/>
      <c r="V184" s="36"/>
      <c r="W184" s="36"/>
      <c r="X184" s="36"/>
      <c r="Y184" s="36"/>
      <c r="Z184" s="36"/>
      <c r="AA184" s="36"/>
      <c r="AB184" s="36"/>
      <c r="AC184" s="36"/>
      <c r="AD184" s="36"/>
      <c r="AE184" s="36"/>
      <c r="AT184" s="18" t="s">
        <v>311</v>
      </c>
      <c r="AU184" s="18" t="s">
        <v>19</v>
      </c>
    </row>
    <row r="185" spans="1:65" s="2" customFormat="1" ht="16.5" customHeight="1">
      <c r="A185" s="36"/>
      <c r="B185" s="37"/>
      <c r="C185" s="247" t="s">
        <v>294</v>
      </c>
      <c r="D185" s="247" t="s">
        <v>329</v>
      </c>
      <c r="E185" s="248" t="s">
        <v>849</v>
      </c>
      <c r="F185" s="249" t="s">
        <v>850</v>
      </c>
      <c r="G185" s="250" t="s">
        <v>583</v>
      </c>
      <c r="H185" s="251">
        <v>40</v>
      </c>
      <c r="I185" s="252"/>
      <c r="J185" s="253">
        <f>ROUND(I185*H185,2)</f>
        <v>0</v>
      </c>
      <c r="K185" s="249" t="s">
        <v>228</v>
      </c>
      <c r="L185" s="254"/>
      <c r="M185" s="255" t="s">
        <v>1</v>
      </c>
      <c r="N185" s="256" t="s">
        <v>45</v>
      </c>
      <c r="O185" s="73"/>
      <c r="P185" s="201">
        <f>O185*H185</f>
        <v>0</v>
      </c>
      <c r="Q185" s="201">
        <v>1E-3</v>
      </c>
      <c r="R185" s="201">
        <f>Q185*H185</f>
        <v>0.04</v>
      </c>
      <c r="S185" s="201">
        <v>0</v>
      </c>
      <c r="T185" s="202">
        <f>S185*H185</f>
        <v>0</v>
      </c>
      <c r="U185" s="36"/>
      <c r="V185" s="36"/>
      <c r="W185" s="36"/>
      <c r="X185" s="36"/>
      <c r="Y185" s="36"/>
      <c r="Z185" s="36"/>
      <c r="AA185" s="36"/>
      <c r="AB185" s="36"/>
      <c r="AC185" s="36"/>
      <c r="AD185" s="36"/>
      <c r="AE185" s="36"/>
      <c r="AR185" s="203" t="s">
        <v>266</v>
      </c>
      <c r="AT185" s="203" t="s">
        <v>329</v>
      </c>
      <c r="AU185" s="203" t="s">
        <v>19</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223</v>
      </c>
      <c r="BM185" s="203" t="s">
        <v>851</v>
      </c>
    </row>
    <row r="186" spans="1:65" s="2" customFormat="1" ht="21.75" customHeight="1">
      <c r="A186" s="36"/>
      <c r="B186" s="37"/>
      <c r="C186" s="192" t="s">
        <v>302</v>
      </c>
      <c r="D186" s="192" t="s">
        <v>224</v>
      </c>
      <c r="E186" s="193" t="s">
        <v>852</v>
      </c>
      <c r="F186" s="194" t="s">
        <v>853</v>
      </c>
      <c r="G186" s="195" t="s">
        <v>506</v>
      </c>
      <c r="H186" s="196">
        <v>896</v>
      </c>
      <c r="I186" s="197"/>
      <c r="J186" s="198">
        <f>ROUND(I186*H186,2)</f>
        <v>0</v>
      </c>
      <c r="K186" s="194" t="s">
        <v>228</v>
      </c>
      <c r="L186" s="41"/>
      <c r="M186" s="199" t="s">
        <v>1</v>
      </c>
      <c r="N186" s="200" t="s">
        <v>45</v>
      </c>
      <c r="O186" s="73"/>
      <c r="P186" s="201">
        <f>O186*H186</f>
        <v>0</v>
      </c>
      <c r="Q186" s="201">
        <v>0</v>
      </c>
      <c r="R186" s="201">
        <f>Q186*H186</f>
        <v>0</v>
      </c>
      <c r="S186" s="201">
        <v>0</v>
      </c>
      <c r="T186" s="202">
        <f>S186*H186</f>
        <v>0</v>
      </c>
      <c r="U186" s="36"/>
      <c r="V186" s="36"/>
      <c r="W186" s="36"/>
      <c r="X186" s="36"/>
      <c r="Y186" s="36"/>
      <c r="Z186" s="36"/>
      <c r="AA186" s="36"/>
      <c r="AB186" s="36"/>
      <c r="AC186" s="36"/>
      <c r="AD186" s="36"/>
      <c r="AE186" s="36"/>
      <c r="AR186" s="203" t="s">
        <v>223</v>
      </c>
      <c r="AT186" s="203" t="s">
        <v>224</v>
      </c>
      <c r="AU186" s="203" t="s">
        <v>19</v>
      </c>
      <c r="AY186" s="18" t="s">
        <v>220</v>
      </c>
      <c r="BE186" s="204">
        <f>IF(N186="základní",J186,0)</f>
        <v>0</v>
      </c>
      <c r="BF186" s="204">
        <f>IF(N186="snížená",J186,0)</f>
        <v>0</v>
      </c>
      <c r="BG186" s="204">
        <f>IF(N186="zákl. přenesená",J186,0)</f>
        <v>0</v>
      </c>
      <c r="BH186" s="204">
        <f>IF(N186="sníž. přenesená",J186,0)</f>
        <v>0</v>
      </c>
      <c r="BI186" s="204">
        <f>IF(N186="nulová",J186,0)</f>
        <v>0</v>
      </c>
      <c r="BJ186" s="18" t="s">
        <v>87</v>
      </c>
      <c r="BK186" s="204">
        <f>ROUND(I186*H186,2)</f>
        <v>0</v>
      </c>
      <c r="BL186" s="18" t="s">
        <v>223</v>
      </c>
      <c r="BM186" s="203" t="s">
        <v>854</v>
      </c>
    </row>
    <row r="187" spans="1:65" s="2" customFormat="1" ht="11.25">
      <c r="A187" s="36"/>
      <c r="B187" s="37"/>
      <c r="C187" s="38"/>
      <c r="D187" s="205" t="s">
        <v>231</v>
      </c>
      <c r="E187" s="38"/>
      <c r="F187" s="206" t="s">
        <v>855</v>
      </c>
      <c r="G187" s="38"/>
      <c r="H187" s="38"/>
      <c r="I187" s="207"/>
      <c r="J187" s="38"/>
      <c r="K187" s="38"/>
      <c r="L187" s="41"/>
      <c r="M187" s="208"/>
      <c r="N187" s="209"/>
      <c r="O187" s="73"/>
      <c r="P187" s="73"/>
      <c r="Q187" s="73"/>
      <c r="R187" s="73"/>
      <c r="S187" s="73"/>
      <c r="T187" s="74"/>
      <c r="U187" s="36"/>
      <c r="V187" s="36"/>
      <c r="W187" s="36"/>
      <c r="X187" s="36"/>
      <c r="Y187" s="36"/>
      <c r="Z187" s="36"/>
      <c r="AA187" s="36"/>
      <c r="AB187" s="36"/>
      <c r="AC187" s="36"/>
      <c r="AD187" s="36"/>
      <c r="AE187" s="36"/>
      <c r="AT187" s="18" t="s">
        <v>231</v>
      </c>
      <c r="AU187" s="18" t="s">
        <v>19</v>
      </c>
    </row>
    <row r="188" spans="1:65" s="2" customFormat="1" ht="136.5">
      <c r="A188" s="36"/>
      <c r="B188" s="37"/>
      <c r="C188" s="38"/>
      <c r="D188" s="210" t="s">
        <v>311</v>
      </c>
      <c r="E188" s="38"/>
      <c r="F188" s="211" t="s">
        <v>856</v>
      </c>
      <c r="G188" s="38"/>
      <c r="H188" s="38"/>
      <c r="I188" s="207"/>
      <c r="J188" s="38"/>
      <c r="K188" s="38"/>
      <c r="L188" s="41"/>
      <c r="M188" s="208"/>
      <c r="N188" s="209"/>
      <c r="O188" s="73"/>
      <c r="P188" s="73"/>
      <c r="Q188" s="73"/>
      <c r="R188" s="73"/>
      <c r="S188" s="73"/>
      <c r="T188" s="74"/>
      <c r="U188" s="36"/>
      <c r="V188" s="36"/>
      <c r="W188" s="36"/>
      <c r="X188" s="36"/>
      <c r="Y188" s="36"/>
      <c r="Z188" s="36"/>
      <c r="AA188" s="36"/>
      <c r="AB188" s="36"/>
      <c r="AC188" s="36"/>
      <c r="AD188" s="36"/>
      <c r="AE188" s="36"/>
      <c r="AT188" s="18" t="s">
        <v>311</v>
      </c>
      <c r="AU188" s="18" t="s">
        <v>19</v>
      </c>
    </row>
    <row r="189" spans="1:65" s="2" customFormat="1" ht="29.25">
      <c r="A189" s="36"/>
      <c r="B189" s="37"/>
      <c r="C189" s="38"/>
      <c r="D189" s="210" t="s">
        <v>233</v>
      </c>
      <c r="E189" s="38"/>
      <c r="F189" s="211" t="s">
        <v>857</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233</v>
      </c>
      <c r="AU189" s="18" t="s">
        <v>19</v>
      </c>
    </row>
    <row r="190" spans="1:65" s="13" customFormat="1" ht="11.25">
      <c r="B190" s="212"/>
      <c r="C190" s="213"/>
      <c r="D190" s="210" t="s">
        <v>235</v>
      </c>
      <c r="E190" s="214" t="s">
        <v>858</v>
      </c>
      <c r="F190" s="215" t="s">
        <v>818</v>
      </c>
      <c r="G190" s="213"/>
      <c r="H190" s="216">
        <v>896</v>
      </c>
      <c r="I190" s="217"/>
      <c r="J190" s="213"/>
      <c r="K190" s="213"/>
      <c r="L190" s="218"/>
      <c r="M190" s="219"/>
      <c r="N190" s="220"/>
      <c r="O190" s="220"/>
      <c r="P190" s="220"/>
      <c r="Q190" s="220"/>
      <c r="R190" s="220"/>
      <c r="S190" s="220"/>
      <c r="T190" s="221"/>
      <c r="AT190" s="222" t="s">
        <v>235</v>
      </c>
      <c r="AU190" s="222" t="s">
        <v>19</v>
      </c>
      <c r="AV190" s="13" t="s">
        <v>19</v>
      </c>
      <c r="AW190" s="13" t="s">
        <v>36</v>
      </c>
      <c r="AX190" s="13" t="s">
        <v>80</v>
      </c>
      <c r="AY190" s="222" t="s">
        <v>220</v>
      </c>
    </row>
    <row r="191" spans="1:65" s="13" customFormat="1" ht="11.25">
      <c r="B191" s="212"/>
      <c r="C191" s="213"/>
      <c r="D191" s="210" t="s">
        <v>235</v>
      </c>
      <c r="E191" s="214" t="s">
        <v>859</v>
      </c>
      <c r="F191" s="215" t="s">
        <v>860</v>
      </c>
      <c r="G191" s="213"/>
      <c r="H191" s="216">
        <v>896</v>
      </c>
      <c r="I191" s="217"/>
      <c r="J191" s="213"/>
      <c r="K191" s="213"/>
      <c r="L191" s="218"/>
      <c r="M191" s="219"/>
      <c r="N191" s="220"/>
      <c r="O191" s="220"/>
      <c r="P191" s="220"/>
      <c r="Q191" s="220"/>
      <c r="R191" s="220"/>
      <c r="S191" s="220"/>
      <c r="T191" s="221"/>
      <c r="AT191" s="222" t="s">
        <v>235</v>
      </c>
      <c r="AU191" s="222" t="s">
        <v>19</v>
      </c>
      <c r="AV191" s="13" t="s">
        <v>19</v>
      </c>
      <c r="AW191" s="13" t="s">
        <v>36</v>
      </c>
      <c r="AX191" s="13" t="s">
        <v>87</v>
      </c>
      <c r="AY191" s="222" t="s">
        <v>220</v>
      </c>
    </row>
    <row r="192" spans="1:65" s="12" customFormat="1" ht="22.9" customHeight="1">
      <c r="B192" s="176"/>
      <c r="C192" s="177"/>
      <c r="D192" s="178" t="s">
        <v>79</v>
      </c>
      <c r="E192" s="190" t="s">
        <v>219</v>
      </c>
      <c r="F192" s="190" t="s">
        <v>861</v>
      </c>
      <c r="G192" s="177"/>
      <c r="H192" s="177"/>
      <c r="I192" s="180"/>
      <c r="J192" s="191">
        <f>BK192</f>
        <v>0</v>
      </c>
      <c r="K192" s="177"/>
      <c r="L192" s="182"/>
      <c r="M192" s="183"/>
      <c r="N192" s="184"/>
      <c r="O192" s="184"/>
      <c r="P192" s="185">
        <f>SUM(P193:P225)</f>
        <v>0</v>
      </c>
      <c r="Q192" s="184"/>
      <c r="R192" s="185">
        <f>SUM(R193:R225)</f>
        <v>593.14328999999998</v>
      </c>
      <c r="S192" s="184"/>
      <c r="T192" s="186">
        <f>SUM(T193:T225)</f>
        <v>0</v>
      </c>
      <c r="AR192" s="187" t="s">
        <v>87</v>
      </c>
      <c r="AT192" s="188" t="s">
        <v>79</v>
      </c>
      <c r="AU192" s="188" t="s">
        <v>87</v>
      </c>
      <c r="AY192" s="187" t="s">
        <v>220</v>
      </c>
      <c r="BK192" s="189">
        <f>SUM(BK193:BK225)</f>
        <v>0</v>
      </c>
    </row>
    <row r="193" spans="1:65" s="2" customFormat="1" ht="24.2" customHeight="1">
      <c r="A193" s="36"/>
      <c r="B193" s="37"/>
      <c r="C193" s="192" t="s">
        <v>315</v>
      </c>
      <c r="D193" s="192" t="s">
        <v>224</v>
      </c>
      <c r="E193" s="193" t="s">
        <v>862</v>
      </c>
      <c r="F193" s="194" t="s">
        <v>863</v>
      </c>
      <c r="G193" s="195" t="s">
        <v>506</v>
      </c>
      <c r="H193" s="196">
        <v>506</v>
      </c>
      <c r="I193" s="197"/>
      <c r="J193" s="198">
        <f>ROUND(I193*H193,2)</f>
        <v>0</v>
      </c>
      <c r="K193" s="194" t="s">
        <v>228</v>
      </c>
      <c r="L193" s="41"/>
      <c r="M193" s="199" t="s">
        <v>1</v>
      </c>
      <c r="N193" s="200" t="s">
        <v>45</v>
      </c>
      <c r="O193" s="73"/>
      <c r="P193" s="201">
        <f>O193*H193</f>
        <v>0</v>
      </c>
      <c r="Q193" s="201">
        <v>0.34499999999999997</v>
      </c>
      <c r="R193" s="201">
        <f>Q193*H193</f>
        <v>174.57</v>
      </c>
      <c r="S193" s="201">
        <v>0</v>
      </c>
      <c r="T193" s="202">
        <f>S193*H193</f>
        <v>0</v>
      </c>
      <c r="U193" s="36"/>
      <c r="V193" s="36"/>
      <c r="W193" s="36"/>
      <c r="X193" s="36"/>
      <c r="Y193" s="36"/>
      <c r="Z193" s="36"/>
      <c r="AA193" s="36"/>
      <c r="AB193" s="36"/>
      <c r="AC193" s="36"/>
      <c r="AD193" s="36"/>
      <c r="AE193" s="36"/>
      <c r="AR193" s="203" t="s">
        <v>223</v>
      </c>
      <c r="AT193" s="203" t="s">
        <v>224</v>
      </c>
      <c r="AU193" s="203" t="s">
        <v>19</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223</v>
      </c>
      <c r="BM193" s="203" t="s">
        <v>864</v>
      </c>
    </row>
    <row r="194" spans="1:65" s="2" customFormat="1" ht="11.25">
      <c r="A194" s="36"/>
      <c r="B194" s="37"/>
      <c r="C194" s="38"/>
      <c r="D194" s="205" t="s">
        <v>231</v>
      </c>
      <c r="E194" s="38"/>
      <c r="F194" s="206" t="s">
        <v>865</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231</v>
      </c>
      <c r="AU194" s="18" t="s">
        <v>19</v>
      </c>
    </row>
    <row r="195" spans="1:65" s="2" customFormat="1" ht="19.5">
      <c r="A195" s="36"/>
      <c r="B195" s="37"/>
      <c r="C195" s="38"/>
      <c r="D195" s="210" t="s">
        <v>233</v>
      </c>
      <c r="E195" s="38"/>
      <c r="F195" s="211" t="s">
        <v>866</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233</v>
      </c>
      <c r="AU195" s="18" t="s">
        <v>19</v>
      </c>
    </row>
    <row r="196" spans="1:65" s="14" customFormat="1" ht="11.25">
      <c r="B196" s="223"/>
      <c r="C196" s="224"/>
      <c r="D196" s="210" t="s">
        <v>235</v>
      </c>
      <c r="E196" s="225" t="s">
        <v>1</v>
      </c>
      <c r="F196" s="226" t="s">
        <v>809</v>
      </c>
      <c r="G196" s="224"/>
      <c r="H196" s="225" t="s">
        <v>1</v>
      </c>
      <c r="I196" s="227"/>
      <c r="J196" s="224"/>
      <c r="K196" s="224"/>
      <c r="L196" s="228"/>
      <c r="M196" s="229"/>
      <c r="N196" s="230"/>
      <c r="O196" s="230"/>
      <c r="P196" s="230"/>
      <c r="Q196" s="230"/>
      <c r="R196" s="230"/>
      <c r="S196" s="230"/>
      <c r="T196" s="231"/>
      <c r="AT196" s="232" t="s">
        <v>235</v>
      </c>
      <c r="AU196" s="232" t="s">
        <v>19</v>
      </c>
      <c r="AV196" s="14" t="s">
        <v>87</v>
      </c>
      <c r="AW196" s="14" t="s">
        <v>36</v>
      </c>
      <c r="AX196" s="14" t="s">
        <v>80</v>
      </c>
      <c r="AY196" s="232" t="s">
        <v>220</v>
      </c>
    </row>
    <row r="197" spans="1:65" s="13" customFormat="1" ht="11.25">
      <c r="B197" s="212"/>
      <c r="C197" s="213"/>
      <c r="D197" s="210" t="s">
        <v>235</v>
      </c>
      <c r="E197" s="214" t="s">
        <v>345</v>
      </c>
      <c r="F197" s="215" t="s">
        <v>867</v>
      </c>
      <c r="G197" s="213"/>
      <c r="H197" s="216">
        <v>506</v>
      </c>
      <c r="I197" s="217"/>
      <c r="J197" s="213"/>
      <c r="K197" s="213"/>
      <c r="L197" s="218"/>
      <c r="M197" s="219"/>
      <c r="N197" s="220"/>
      <c r="O197" s="220"/>
      <c r="P197" s="220"/>
      <c r="Q197" s="220"/>
      <c r="R197" s="220"/>
      <c r="S197" s="220"/>
      <c r="T197" s="221"/>
      <c r="AT197" s="222" t="s">
        <v>235</v>
      </c>
      <c r="AU197" s="222" t="s">
        <v>19</v>
      </c>
      <c r="AV197" s="13" t="s">
        <v>19</v>
      </c>
      <c r="AW197" s="13" t="s">
        <v>36</v>
      </c>
      <c r="AX197" s="13" t="s">
        <v>80</v>
      </c>
      <c r="AY197" s="222" t="s">
        <v>220</v>
      </c>
    </row>
    <row r="198" spans="1:65" s="13" customFormat="1" ht="11.25">
      <c r="B198" s="212"/>
      <c r="C198" s="213"/>
      <c r="D198" s="210" t="s">
        <v>235</v>
      </c>
      <c r="E198" s="214" t="s">
        <v>868</v>
      </c>
      <c r="F198" s="215" t="s">
        <v>869</v>
      </c>
      <c r="G198" s="213"/>
      <c r="H198" s="216">
        <v>506</v>
      </c>
      <c r="I198" s="217"/>
      <c r="J198" s="213"/>
      <c r="K198" s="213"/>
      <c r="L198" s="218"/>
      <c r="M198" s="219"/>
      <c r="N198" s="220"/>
      <c r="O198" s="220"/>
      <c r="P198" s="220"/>
      <c r="Q198" s="220"/>
      <c r="R198" s="220"/>
      <c r="S198" s="220"/>
      <c r="T198" s="221"/>
      <c r="AT198" s="222" t="s">
        <v>235</v>
      </c>
      <c r="AU198" s="222" t="s">
        <v>19</v>
      </c>
      <c r="AV198" s="13" t="s">
        <v>19</v>
      </c>
      <c r="AW198" s="13" t="s">
        <v>36</v>
      </c>
      <c r="AX198" s="13" t="s">
        <v>87</v>
      </c>
      <c r="AY198" s="222" t="s">
        <v>220</v>
      </c>
    </row>
    <row r="199" spans="1:65" s="2" customFormat="1" ht="24.2" customHeight="1">
      <c r="A199" s="36"/>
      <c r="B199" s="37"/>
      <c r="C199" s="192" t="s">
        <v>320</v>
      </c>
      <c r="D199" s="192" t="s">
        <v>224</v>
      </c>
      <c r="E199" s="193" t="s">
        <v>870</v>
      </c>
      <c r="F199" s="194" t="s">
        <v>871</v>
      </c>
      <c r="G199" s="195" t="s">
        <v>506</v>
      </c>
      <c r="H199" s="196">
        <v>607</v>
      </c>
      <c r="I199" s="197"/>
      <c r="J199" s="198">
        <f>ROUND(I199*H199,2)</f>
        <v>0</v>
      </c>
      <c r="K199" s="194" t="s">
        <v>228</v>
      </c>
      <c r="L199" s="41"/>
      <c r="M199" s="199" t="s">
        <v>1</v>
      </c>
      <c r="N199" s="200" t="s">
        <v>45</v>
      </c>
      <c r="O199" s="73"/>
      <c r="P199" s="201">
        <f>O199*H199</f>
        <v>0</v>
      </c>
      <c r="Q199" s="201">
        <v>0.46</v>
      </c>
      <c r="R199" s="201">
        <f>Q199*H199</f>
        <v>279.22000000000003</v>
      </c>
      <c r="S199" s="201">
        <v>0</v>
      </c>
      <c r="T199" s="202">
        <f>S199*H199</f>
        <v>0</v>
      </c>
      <c r="U199" s="36"/>
      <c r="V199" s="36"/>
      <c r="W199" s="36"/>
      <c r="X199" s="36"/>
      <c r="Y199" s="36"/>
      <c r="Z199" s="36"/>
      <c r="AA199" s="36"/>
      <c r="AB199" s="36"/>
      <c r="AC199" s="36"/>
      <c r="AD199" s="36"/>
      <c r="AE199" s="36"/>
      <c r="AR199" s="203" t="s">
        <v>223</v>
      </c>
      <c r="AT199" s="203" t="s">
        <v>224</v>
      </c>
      <c r="AU199" s="203" t="s">
        <v>19</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223</v>
      </c>
      <c r="BM199" s="203" t="s">
        <v>872</v>
      </c>
    </row>
    <row r="200" spans="1:65" s="2" customFormat="1" ht="11.25">
      <c r="A200" s="36"/>
      <c r="B200" s="37"/>
      <c r="C200" s="38"/>
      <c r="D200" s="205" t="s">
        <v>231</v>
      </c>
      <c r="E200" s="38"/>
      <c r="F200" s="206" t="s">
        <v>873</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231</v>
      </c>
      <c r="AU200" s="18" t="s">
        <v>19</v>
      </c>
    </row>
    <row r="201" spans="1:65" s="2" customFormat="1" ht="19.5">
      <c r="A201" s="36"/>
      <c r="B201" s="37"/>
      <c r="C201" s="38"/>
      <c r="D201" s="210" t="s">
        <v>233</v>
      </c>
      <c r="E201" s="38"/>
      <c r="F201" s="211" t="s">
        <v>874</v>
      </c>
      <c r="G201" s="38"/>
      <c r="H201" s="38"/>
      <c r="I201" s="207"/>
      <c r="J201" s="38"/>
      <c r="K201" s="38"/>
      <c r="L201" s="41"/>
      <c r="M201" s="208"/>
      <c r="N201" s="209"/>
      <c r="O201" s="73"/>
      <c r="P201" s="73"/>
      <c r="Q201" s="73"/>
      <c r="R201" s="73"/>
      <c r="S201" s="73"/>
      <c r="T201" s="74"/>
      <c r="U201" s="36"/>
      <c r="V201" s="36"/>
      <c r="W201" s="36"/>
      <c r="X201" s="36"/>
      <c r="Y201" s="36"/>
      <c r="Z201" s="36"/>
      <c r="AA201" s="36"/>
      <c r="AB201" s="36"/>
      <c r="AC201" s="36"/>
      <c r="AD201" s="36"/>
      <c r="AE201" s="36"/>
      <c r="AT201" s="18" t="s">
        <v>233</v>
      </c>
      <c r="AU201" s="18" t="s">
        <v>19</v>
      </c>
    </row>
    <row r="202" spans="1:65" s="14" customFormat="1" ht="11.25">
      <c r="B202" s="223"/>
      <c r="C202" s="224"/>
      <c r="D202" s="210" t="s">
        <v>235</v>
      </c>
      <c r="E202" s="225" t="s">
        <v>1</v>
      </c>
      <c r="F202" s="226" t="s">
        <v>809</v>
      </c>
      <c r="G202" s="224"/>
      <c r="H202" s="225" t="s">
        <v>1</v>
      </c>
      <c r="I202" s="227"/>
      <c r="J202" s="224"/>
      <c r="K202" s="224"/>
      <c r="L202" s="228"/>
      <c r="M202" s="229"/>
      <c r="N202" s="230"/>
      <c r="O202" s="230"/>
      <c r="P202" s="230"/>
      <c r="Q202" s="230"/>
      <c r="R202" s="230"/>
      <c r="S202" s="230"/>
      <c r="T202" s="231"/>
      <c r="AT202" s="232" t="s">
        <v>235</v>
      </c>
      <c r="AU202" s="232" t="s">
        <v>19</v>
      </c>
      <c r="AV202" s="14" t="s">
        <v>87</v>
      </c>
      <c r="AW202" s="14" t="s">
        <v>36</v>
      </c>
      <c r="AX202" s="14" t="s">
        <v>80</v>
      </c>
      <c r="AY202" s="232" t="s">
        <v>220</v>
      </c>
    </row>
    <row r="203" spans="1:65" s="13" customFormat="1" ht="11.25">
      <c r="B203" s="212"/>
      <c r="C203" s="213"/>
      <c r="D203" s="210" t="s">
        <v>235</v>
      </c>
      <c r="E203" s="214" t="s">
        <v>354</v>
      </c>
      <c r="F203" s="215" t="s">
        <v>810</v>
      </c>
      <c r="G203" s="213"/>
      <c r="H203" s="216">
        <v>607</v>
      </c>
      <c r="I203" s="217"/>
      <c r="J203" s="213"/>
      <c r="K203" s="213"/>
      <c r="L203" s="218"/>
      <c r="M203" s="219"/>
      <c r="N203" s="220"/>
      <c r="O203" s="220"/>
      <c r="P203" s="220"/>
      <c r="Q203" s="220"/>
      <c r="R203" s="220"/>
      <c r="S203" s="220"/>
      <c r="T203" s="221"/>
      <c r="AT203" s="222" t="s">
        <v>235</v>
      </c>
      <c r="AU203" s="222" t="s">
        <v>19</v>
      </c>
      <c r="AV203" s="13" t="s">
        <v>19</v>
      </c>
      <c r="AW203" s="13" t="s">
        <v>36</v>
      </c>
      <c r="AX203" s="13" t="s">
        <v>80</v>
      </c>
      <c r="AY203" s="222" t="s">
        <v>220</v>
      </c>
    </row>
    <row r="204" spans="1:65" s="13" customFormat="1" ht="11.25">
      <c r="B204" s="212"/>
      <c r="C204" s="213"/>
      <c r="D204" s="210" t="s">
        <v>235</v>
      </c>
      <c r="E204" s="214" t="s">
        <v>875</v>
      </c>
      <c r="F204" s="215" t="s">
        <v>876</v>
      </c>
      <c r="G204" s="213"/>
      <c r="H204" s="216">
        <v>607</v>
      </c>
      <c r="I204" s="217"/>
      <c r="J204" s="213"/>
      <c r="K204" s="213"/>
      <c r="L204" s="218"/>
      <c r="M204" s="219"/>
      <c r="N204" s="220"/>
      <c r="O204" s="220"/>
      <c r="P204" s="220"/>
      <c r="Q204" s="220"/>
      <c r="R204" s="220"/>
      <c r="S204" s="220"/>
      <c r="T204" s="221"/>
      <c r="AT204" s="222" t="s">
        <v>235</v>
      </c>
      <c r="AU204" s="222" t="s">
        <v>19</v>
      </c>
      <c r="AV204" s="13" t="s">
        <v>19</v>
      </c>
      <c r="AW204" s="13" t="s">
        <v>36</v>
      </c>
      <c r="AX204" s="13" t="s">
        <v>87</v>
      </c>
      <c r="AY204" s="222" t="s">
        <v>220</v>
      </c>
    </row>
    <row r="205" spans="1:65" s="2" customFormat="1" ht="37.9" customHeight="1">
      <c r="A205" s="36"/>
      <c r="B205" s="37"/>
      <c r="C205" s="192" t="s">
        <v>326</v>
      </c>
      <c r="D205" s="192" t="s">
        <v>224</v>
      </c>
      <c r="E205" s="193" t="s">
        <v>877</v>
      </c>
      <c r="F205" s="194" t="s">
        <v>878</v>
      </c>
      <c r="G205" s="195" t="s">
        <v>506</v>
      </c>
      <c r="H205" s="196">
        <v>77</v>
      </c>
      <c r="I205" s="197"/>
      <c r="J205" s="198">
        <f>ROUND(I205*H205,2)</f>
        <v>0</v>
      </c>
      <c r="K205" s="194" t="s">
        <v>228</v>
      </c>
      <c r="L205" s="41"/>
      <c r="M205" s="199" t="s">
        <v>1</v>
      </c>
      <c r="N205" s="200" t="s">
        <v>45</v>
      </c>
      <c r="O205" s="73"/>
      <c r="P205" s="201">
        <f>O205*H205</f>
        <v>0</v>
      </c>
      <c r="Q205" s="201">
        <v>0.23</v>
      </c>
      <c r="R205" s="201">
        <f>Q205*H205</f>
        <v>17.71</v>
      </c>
      <c r="S205" s="201">
        <v>0</v>
      </c>
      <c r="T205" s="202">
        <f>S205*H205</f>
        <v>0</v>
      </c>
      <c r="U205" s="36"/>
      <c r="V205" s="36"/>
      <c r="W205" s="36"/>
      <c r="X205" s="36"/>
      <c r="Y205" s="36"/>
      <c r="Z205" s="36"/>
      <c r="AA205" s="36"/>
      <c r="AB205" s="36"/>
      <c r="AC205" s="36"/>
      <c r="AD205" s="36"/>
      <c r="AE205" s="36"/>
      <c r="AR205" s="203" t="s">
        <v>223</v>
      </c>
      <c r="AT205" s="203" t="s">
        <v>224</v>
      </c>
      <c r="AU205" s="203" t="s">
        <v>19</v>
      </c>
      <c r="AY205" s="18" t="s">
        <v>220</v>
      </c>
      <c r="BE205" s="204">
        <f>IF(N205="základní",J205,0)</f>
        <v>0</v>
      </c>
      <c r="BF205" s="204">
        <f>IF(N205="snížená",J205,0)</f>
        <v>0</v>
      </c>
      <c r="BG205" s="204">
        <f>IF(N205="zákl. přenesená",J205,0)</f>
        <v>0</v>
      </c>
      <c r="BH205" s="204">
        <f>IF(N205="sníž. přenesená",J205,0)</f>
        <v>0</v>
      </c>
      <c r="BI205" s="204">
        <f>IF(N205="nulová",J205,0)</f>
        <v>0</v>
      </c>
      <c r="BJ205" s="18" t="s">
        <v>87</v>
      </c>
      <c r="BK205" s="204">
        <f>ROUND(I205*H205,2)</f>
        <v>0</v>
      </c>
      <c r="BL205" s="18" t="s">
        <v>223</v>
      </c>
      <c r="BM205" s="203" t="s">
        <v>879</v>
      </c>
    </row>
    <row r="206" spans="1:65" s="2" customFormat="1" ht="11.25">
      <c r="A206" s="36"/>
      <c r="B206" s="37"/>
      <c r="C206" s="38"/>
      <c r="D206" s="205" t="s">
        <v>231</v>
      </c>
      <c r="E206" s="38"/>
      <c r="F206" s="206" t="s">
        <v>880</v>
      </c>
      <c r="G206" s="38"/>
      <c r="H206" s="38"/>
      <c r="I206" s="207"/>
      <c r="J206" s="38"/>
      <c r="K206" s="38"/>
      <c r="L206" s="41"/>
      <c r="M206" s="208"/>
      <c r="N206" s="209"/>
      <c r="O206" s="73"/>
      <c r="P206" s="73"/>
      <c r="Q206" s="73"/>
      <c r="R206" s="73"/>
      <c r="S206" s="73"/>
      <c r="T206" s="74"/>
      <c r="U206" s="36"/>
      <c r="V206" s="36"/>
      <c r="W206" s="36"/>
      <c r="X206" s="36"/>
      <c r="Y206" s="36"/>
      <c r="Z206" s="36"/>
      <c r="AA206" s="36"/>
      <c r="AB206" s="36"/>
      <c r="AC206" s="36"/>
      <c r="AD206" s="36"/>
      <c r="AE206" s="36"/>
      <c r="AT206" s="18" t="s">
        <v>231</v>
      </c>
      <c r="AU206" s="18" t="s">
        <v>19</v>
      </c>
    </row>
    <row r="207" spans="1:65" s="2" customFormat="1" ht="68.25">
      <c r="A207" s="36"/>
      <c r="B207" s="37"/>
      <c r="C207" s="38"/>
      <c r="D207" s="210" t="s">
        <v>311</v>
      </c>
      <c r="E207" s="38"/>
      <c r="F207" s="211" t="s">
        <v>881</v>
      </c>
      <c r="G207" s="38"/>
      <c r="H207" s="38"/>
      <c r="I207" s="207"/>
      <c r="J207" s="38"/>
      <c r="K207" s="38"/>
      <c r="L207" s="41"/>
      <c r="M207" s="208"/>
      <c r="N207" s="209"/>
      <c r="O207" s="73"/>
      <c r="P207" s="73"/>
      <c r="Q207" s="73"/>
      <c r="R207" s="73"/>
      <c r="S207" s="73"/>
      <c r="T207" s="74"/>
      <c r="U207" s="36"/>
      <c r="V207" s="36"/>
      <c r="W207" s="36"/>
      <c r="X207" s="36"/>
      <c r="Y207" s="36"/>
      <c r="Z207" s="36"/>
      <c r="AA207" s="36"/>
      <c r="AB207" s="36"/>
      <c r="AC207" s="36"/>
      <c r="AD207" s="36"/>
      <c r="AE207" s="36"/>
      <c r="AT207" s="18" t="s">
        <v>311</v>
      </c>
      <c r="AU207" s="18" t="s">
        <v>19</v>
      </c>
    </row>
    <row r="208" spans="1:65" s="2" customFormat="1" ht="19.5">
      <c r="A208" s="36"/>
      <c r="B208" s="37"/>
      <c r="C208" s="38"/>
      <c r="D208" s="210" t="s">
        <v>233</v>
      </c>
      <c r="E208" s="38"/>
      <c r="F208" s="211" t="s">
        <v>882</v>
      </c>
      <c r="G208" s="38"/>
      <c r="H208" s="38"/>
      <c r="I208" s="207"/>
      <c r="J208" s="38"/>
      <c r="K208" s="38"/>
      <c r="L208" s="41"/>
      <c r="M208" s="208"/>
      <c r="N208" s="209"/>
      <c r="O208" s="73"/>
      <c r="P208" s="73"/>
      <c r="Q208" s="73"/>
      <c r="R208" s="73"/>
      <c r="S208" s="73"/>
      <c r="T208" s="74"/>
      <c r="U208" s="36"/>
      <c r="V208" s="36"/>
      <c r="W208" s="36"/>
      <c r="X208" s="36"/>
      <c r="Y208" s="36"/>
      <c r="Z208" s="36"/>
      <c r="AA208" s="36"/>
      <c r="AB208" s="36"/>
      <c r="AC208" s="36"/>
      <c r="AD208" s="36"/>
      <c r="AE208" s="36"/>
      <c r="AT208" s="18" t="s">
        <v>233</v>
      </c>
      <c r="AU208" s="18" t="s">
        <v>19</v>
      </c>
    </row>
    <row r="209" spans="1:65" s="14" customFormat="1" ht="11.25">
      <c r="B209" s="223"/>
      <c r="C209" s="224"/>
      <c r="D209" s="210" t="s">
        <v>235</v>
      </c>
      <c r="E209" s="225" t="s">
        <v>1</v>
      </c>
      <c r="F209" s="226" t="s">
        <v>809</v>
      </c>
      <c r="G209" s="224"/>
      <c r="H209" s="225" t="s">
        <v>1</v>
      </c>
      <c r="I209" s="227"/>
      <c r="J209" s="224"/>
      <c r="K209" s="224"/>
      <c r="L209" s="228"/>
      <c r="M209" s="229"/>
      <c r="N209" s="230"/>
      <c r="O209" s="230"/>
      <c r="P209" s="230"/>
      <c r="Q209" s="230"/>
      <c r="R209" s="230"/>
      <c r="S209" s="230"/>
      <c r="T209" s="231"/>
      <c r="AT209" s="232" t="s">
        <v>235</v>
      </c>
      <c r="AU209" s="232" t="s">
        <v>19</v>
      </c>
      <c r="AV209" s="14" t="s">
        <v>87</v>
      </c>
      <c r="AW209" s="14" t="s">
        <v>36</v>
      </c>
      <c r="AX209" s="14" t="s">
        <v>80</v>
      </c>
      <c r="AY209" s="232" t="s">
        <v>220</v>
      </c>
    </row>
    <row r="210" spans="1:65" s="13" customFormat="1" ht="11.25">
      <c r="B210" s="212"/>
      <c r="C210" s="213"/>
      <c r="D210" s="210" t="s">
        <v>235</v>
      </c>
      <c r="E210" s="214" t="s">
        <v>883</v>
      </c>
      <c r="F210" s="215" t="s">
        <v>884</v>
      </c>
      <c r="G210" s="213"/>
      <c r="H210" s="216">
        <v>77</v>
      </c>
      <c r="I210" s="217"/>
      <c r="J210" s="213"/>
      <c r="K210" s="213"/>
      <c r="L210" s="218"/>
      <c r="M210" s="219"/>
      <c r="N210" s="220"/>
      <c r="O210" s="220"/>
      <c r="P210" s="220"/>
      <c r="Q210" s="220"/>
      <c r="R210" s="220"/>
      <c r="S210" s="220"/>
      <c r="T210" s="221"/>
      <c r="AT210" s="222" t="s">
        <v>235</v>
      </c>
      <c r="AU210" s="222" t="s">
        <v>19</v>
      </c>
      <c r="AV210" s="13" t="s">
        <v>19</v>
      </c>
      <c r="AW210" s="13" t="s">
        <v>36</v>
      </c>
      <c r="AX210" s="13" t="s">
        <v>80</v>
      </c>
      <c r="AY210" s="222" t="s">
        <v>220</v>
      </c>
    </row>
    <row r="211" spans="1:65" s="13" customFormat="1" ht="11.25">
      <c r="B211" s="212"/>
      <c r="C211" s="213"/>
      <c r="D211" s="210" t="s">
        <v>235</v>
      </c>
      <c r="E211" s="214" t="s">
        <v>885</v>
      </c>
      <c r="F211" s="215" t="s">
        <v>886</v>
      </c>
      <c r="G211" s="213"/>
      <c r="H211" s="216">
        <v>77</v>
      </c>
      <c r="I211" s="217"/>
      <c r="J211" s="213"/>
      <c r="K211" s="213"/>
      <c r="L211" s="218"/>
      <c r="M211" s="219"/>
      <c r="N211" s="220"/>
      <c r="O211" s="220"/>
      <c r="P211" s="220"/>
      <c r="Q211" s="220"/>
      <c r="R211" s="220"/>
      <c r="S211" s="220"/>
      <c r="T211" s="221"/>
      <c r="AT211" s="222" t="s">
        <v>235</v>
      </c>
      <c r="AU211" s="222" t="s">
        <v>19</v>
      </c>
      <c r="AV211" s="13" t="s">
        <v>19</v>
      </c>
      <c r="AW211" s="13" t="s">
        <v>36</v>
      </c>
      <c r="AX211" s="13" t="s">
        <v>87</v>
      </c>
      <c r="AY211" s="222" t="s">
        <v>220</v>
      </c>
    </row>
    <row r="212" spans="1:65" s="2" customFormat="1" ht="33" customHeight="1">
      <c r="A212" s="36"/>
      <c r="B212" s="37"/>
      <c r="C212" s="192" t="s">
        <v>336</v>
      </c>
      <c r="D212" s="192" t="s">
        <v>224</v>
      </c>
      <c r="E212" s="193" t="s">
        <v>887</v>
      </c>
      <c r="F212" s="194" t="s">
        <v>888</v>
      </c>
      <c r="G212" s="195" t="s">
        <v>506</v>
      </c>
      <c r="H212" s="196">
        <v>463</v>
      </c>
      <c r="I212" s="197"/>
      <c r="J212" s="198">
        <f>ROUND(I212*H212,2)</f>
        <v>0</v>
      </c>
      <c r="K212" s="194" t="s">
        <v>228</v>
      </c>
      <c r="L212" s="41"/>
      <c r="M212" s="199" t="s">
        <v>1</v>
      </c>
      <c r="N212" s="200" t="s">
        <v>45</v>
      </c>
      <c r="O212" s="73"/>
      <c r="P212" s="201">
        <f>O212*H212</f>
        <v>0</v>
      </c>
      <c r="Q212" s="201">
        <v>3.1029999999999999E-2</v>
      </c>
      <c r="R212" s="201">
        <f>Q212*H212</f>
        <v>14.36689</v>
      </c>
      <c r="S212" s="201">
        <v>0</v>
      </c>
      <c r="T212" s="202">
        <f>S212*H212</f>
        <v>0</v>
      </c>
      <c r="U212" s="36"/>
      <c r="V212" s="36"/>
      <c r="W212" s="36"/>
      <c r="X212" s="36"/>
      <c r="Y212" s="36"/>
      <c r="Z212" s="36"/>
      <c r="AA212" s="36"/>
      <c r="AB212" s="36"/>
      <c r="AC212" s="36"/>
      <c r="AD212" s="36"/>
      <c r="AE212" s="36"/>
      <c r="AR212" s="203" t="s">
        <v>223</v>
      </c>
      <c r="AT212" s="203" t="s">
        <v>224</v>
      </c>
      <c r="AU212" s="203" t="s">
        <v>19</v>
      </c>
      <c r="AY212" s="18" t="s">
        <v>220</v>
      </c>
      <c r="BE212" s="204">
        <f>IF(N212="základní",J212,0)</f>
        <v>0</v>
      </c>
      <c r="BF212" s="204">
        <f>IF(N212="snížená",J212,0)</f>
        <v>0</v>
      </c>
      <c r="BG212" s="204">
        <f>IF(N212="zákl. přenesená",J212,0)</f>
        <v>0</v>
      </c>
      <c r="BH212" s="204">
        <f>IF(N212="sníž. přenesená",J212,0)</f>
        <v>0</v>
      </c>
      <c r="BI212" s="204">
        <f>IF(N212="nulová",J212,0)</f>
        <v>0</v>
      </c>
      <c r="BJ212" s="18" t="s">
        <v>87</v>
      </c>
      <c r="BK212" s="204">
        <f>ROUND(I212*H212,2)</f>
        <v>0</v>
      </c>
      <c r="BL212" s="18" t="s">
        <v>223</v>
      </c>
      <c r="BM212" s="203" t="s">
        <v>889</v>
      </c>
    </row>
    <row r="213" spans="1:65" s="2" customFormat="1" ht="11.25">
      <c r="A213" s="36"/>
      <c r="B213" s="37"/>
      <c r="C213" s="38"/>
      <c r="D213" s="205" t="s">
        <v>231</v>
      </c>
      <c r="E213" s="38"/>
      <c r="F213" s="206" t="s">
        <v>890</v>
      </c>
      <c r="G213" s="38"/>
      <c r="H213" s="38"/>
      <c r="I213" s="207"/>
      <c r="J213" s="38"/>
      <c r="K213" s="38"/>
      <c r="L213" s="41"/>
      <c r="M213" s="208"/>
      <c r="N213" s="209"/>
      <c r="O213" s="73"/>
      <c r="P213" s="73"/>
      <c r="Q213" s="73"/>
      <c r="R213" s="73"/>
      <c r="S213" s="73"/>
      <c r="T213" s="74"/>
      <c r="U213" s="36"/>
      <c r="V213" s="36"/>
      <c r="W213" s="36"/>
      <c r="X213" s="36"/>
      <c r="Y213" s="36"/>
      <c r="Z213" s="36"/>
      <c r="AA213" s="36"/>
      <c r="AB213" s="36"/>
      <c r="AC213" s="36"/>
      <c r="AD213" s="36"/>
      <c r="AE213" s="36"/>
      <c r="AT213" s="18" t="s">
        <v>231</v>
      </c>
      <c r="AU213" s="18" t="s">
        <v>19</v>
      </c>
    </row>
    <row r="214" spans="1:65" s="2" customFormat="1" ht="29.25">
      <c r="A214" s="36"/>
      <c r="B214" s="37"/>
      <c r="C214" s="38"/>
      <c r="D214" s="210" t="s">
        <v>311</v>
      </c>
      <c r="E214" s="38"/>
      <c r="F214" s="211" t="s">
        <v>891</v>
      </c>
      <c r="G214" s="38"/>
      <c r="H214" s="38"/>
      <c r="I214" s="207"/>
      <c r="J214" s="38"/>
      <c r="K214" s="38"/>
      <c r="L214" s="41"/>
      <c r="M214" s="208"/>
      <c r="N214" s="209"/>
      <c r="O214" s="73"/>
      <c r="P214" s="73"/>
      <c r="Q214" s="73"/>
      <c r="R214" s="73"/>
      <c r="S214" s="73"/>
      <c r="T214" s="74"/>
      <c r="U214" s="36"/>
      <c r="V214" s="36"/>
      <c r="W214" s="36"/>
      <c r="X214" s="36"/>
      <c r="Y214" s="36"/>
      <c r="Z214" s="36"/>
      <c r="AA214" s="36"/>
      <c r="AB214" s="36"/>
      <c r="AC214" s="36"/>
      <c r="AD214" s="36"/>
      <c r="AE214" s="36"/>
      <c r="AT214" s="18" t="s">
        <v>311</v>
      </c>
      <c r="AU214" s="18" t="s">
        <v>19</v>
      </c>
    </row>
    <row r="215" spans="1:65" s="2" customFormat="1" ht="48.75">
      <c r="A215" s="36"/>
      <c r="B215" s="37"/>
      <c r="C215" s="38"/>
      <c r="D215" s="210" t="s">
        <v>233</v>
      </c>
      <c r="E215" s="38"/>
      <c r="F215" s="211" t="s">
        <v>892</v>
      </c>
      <c r="G215" s="38"/>
      <c r="H215" s="38"/>
      <c r="I215" s="207"/>
      <c r="J215" s="38"/>
      <c r="K215" s="38"/>
      <c r="L215" s="41"/>
      <c r="M215" s="208"/>
      <c r="N215" s="209"/>
      <c r="O215" s="73"/>
      <c r="P215" s="73"/>
      <c r="Q215" s="73"/>
      <c r="R215" s="73"/>
      <c r="S215" s="73"/>
      <c r="T215" s="74"/>
      <c r="U215" s="36"/>
      <c r="V215" s="36"/>
      <c r="W215" s="36"/>
      <c r="X215" s="36"/>
      <c r="Y215" s="36"/>
      <c r="Z215" s="36"/>
      <c r="AA215" s="36"/>
      <c r="AB215" s="36"/>
      <c r="AC215" s="36"/>
      <c r="AD215" s="36"/>
      <c r="AE215" s="36"/>
      <c r="AT215" s="18" t="s">
        <v>233</v>
      </c>
      <c r="AU215" s="18" t="s">
        <v>19</v>
      </c>
    </row>
    <row r="216" spans="1:65" s="14" customFormat="1" ht="11.25">
      <c r="B216" s="223"/>
      <c r="C216" s="224"/>
      <c r="D216" s="210" t="s">
        <v>235</v>
      </c>
      <c r="E216" s="225" t="s">
        <v>1</v>
      </c>
      <c r="F216" s="226" t="s">
        <v>809</v>
      </c>
      <c r="G216" s="224"/>
      <c r="H216" s="225" t="s">
        <v>1</v>
      </c>
      <c r="I216" s="227"/>
      <c r="J216" s="224"/>
      <c r="K216" s="224"/>
      <c r="L216" s="228"/>
      <c r="M216" s="229"/>
      <c r="N216" s="230"/>
      <c r="O216" s="230"/>
      <c r="P216" s="230"/>
      <c r="Q216" s="230"/>
      <c r="R216" s="230"/>
      <c r="S216" s="230"/>
      <c r="T216" s="231"/>
      <c r="AT216" s="232" t="s">
        <v>235</v>
      </c>
      <c r="AU216" s="232" t="s">
        <v>19</v>
      </c>
      <c r="AV216" s="14" t="s">
        <v>87</v>
      </c>
      <c r="AW216" s="14" t="s">
        <v>36</v>
      </c>
      <c r="AX216" s="14" t="s">
        <v>80</v>
      </c>
      <c r="AY216" s="232" t="s">
        <v>220</v>
      </c>
    </row>
    <row r="217" spans="1:65" s="13" customFormat="1" ht="11.25">
      <c r="B217" s="212"/>
      <c r="C217" s="213"/>
      <c r="D217" s="210" t="s">
        <v>235</v>
      </c>
      <c r="E217" s="214" t="s">
        <v>893</v>
      </c>
      <c r="F217" s="215" t="s">
        <v>894</v>
      </c>
      <c r="G217" s="213"/>
      <c r="H217" s="216">
        <v>463</v>
      </c>
      <c r="I217" s="217"/>
      <c r="J217" s="213"/>
      <c r="K217" s="213"/>
      <c r="L217" s="218"/>
      <c r="M217" s="219"/>
      <c r="N217" s="220"/>
      <c r="O217" s="220"/>
      <c r="P217" s="220"/>
      <c r="Q217" s="220"/>
      <c r="R217" s="220"/>
      <c r="S217" s="220"/>
      <c r="T217" s="221"/>
      <c r="AT217" s="222" t="s">
        <v>235</v>
      </c>
      <c r="AU217" s="222" t="s">
        <v>19</v>
      </c>
      <c r="AV217" s="13" t="s">
        <v>19</v>
      </c>
      <c r="AW217" s="13" t="s">
        <v>36</v>
      </c>
      <c r="AX217" s="13" t="s">
        <v>80</v>
      </c>
      <c r="AY217" s="222" t="s">
        <v>220</v>
      </c>
    </row>
    <row r="218" spans="1:65" s="13" customFormat="1" ht="11.25">
      <c r="B218" s="212"/>
      <c r="C218" s="213"/>
      <c r="D218" s="210" t="s">
        <v>235</v>
      </c>
      <c r="E218" s="214" t="s">
        <v>895</v>
      </c>
      <c r="F218" s="215" t="s">
        <v>896</v>
      </c>
      <c r="G218" s="213"/>
      <c r="H218" s="216">
        <v>463</v>
      </c>
      <c r="I218" s="217"/>
      <c r="J218" s="213"/>
      <c r="K218" s="213"/>
      <c r="L218" s="218"/>
      <c r="M218" s="219"/>
      <c r="N218" s="220"/>
      <c r="O218" s="220"/>
      <c r="P218" s="220"/>
      <c r="Q218" s="220"/>
      <c r="R218" s="220"/>
      <c r="S218" s="220"/>
      <c r="T218" s="221"/>
      <c r="AT218" s="222" t="s">
        <v>235</v>
      </c>
      <c r="AU218" s="222" t="s">
        <v>19</v>
      </c>
      <c r="AV218" s="13" t="s">
        <v>19</v>
      </c>
      <c r="AW218" s="13" t="s">
        <v>36</v>
      </c>
      <c r="AX218" s="13" t="s">
        <v>87</v>
      </c>
      <c r="AY218" s="222" t="s">
        <v>220</v>
      </c>
    </row>
    <row r="219" spans="1:65" s="2" customFormat="1" ht="49.15" customHeight="1">
      <c r="A219" s="36"/>
      <c r="B219" s="37"/>
      <c r="C219" s="192" t="s">
        <v>7</v>
      </c>
      <c r="D219" s="192" t="s">
        <v>224</v>
      </c>
      <c r="E219" s="193" t="s">
        <v>897</v>
      </c>
      <c r="F219" s="194" t="s">
        <v>898</v>
      </c>
      <c r="G219" s="195" t="s">
        <v>506</v>
      </c>
      <c r="H219" s="196">
        <v>473</v>
      </c>
      <c r="I219" s="197"/>
      <c r="J219" s="198">
        <f>ROUND(I219*H219,2)</f>
        <v>0</v>
      </c>
      <c r="K219" s="194" t="s">
        <v>228</v>
      </c>
      <c r="L219" s="41"/>
      <c r="M219" s="199" t="s">
        <v>1</v>
      </c>
      <c r="N219" s="200" t="s">
        <v>45</v>
      </c>
      <c r="O219" s="73"/>
      <c r="P219" s="201">
        <f>O219*H219</f>
        <v>0</v>
      </c>
      <c r="Q219" s="201">
        <v>0.2268</v>
      </c>
      <c r="R219" s="201">
        <f>Q219*H219</f>
        <v>107.2764</v>
      </c>
      <c r="S219" s="201">
        <v>0</v>
      </c>
      <c r="T219" s="202">
        <f>S219*H219</f>
        <v>0</v>
      </c>
      <c r="U219" s="36"/>
      <c r="V219" s="36"/>
      <c r="W219" s="36"/>
      <c r="X219" s="36"/>
      <c r="Y219" s="36"/>
      <c r="Z219" s="36"/>
      <c r="AA219" s="36"/>
      <c r="AB219" s="36"/>
      <c r="AC219" s="36"/>
      <c r="AD219" s="36"/>
      <c r="AE219" s="36"/>
      <c r="AR219" s="203" t="s">
        <v>223</v>
      </c>
      <c r="AT219" s="203" t="s">
        <v>224</v>
      </c>
      <c r="AU219" s="203" t="s">
        <v>19</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223</v>
      </c>
      <c r="BM219" s="203" t="s">
        <v>899</v>
      </c>
    </row>
    <row r="220" spans="1:65" s="2" customFormat="1" ht="11.25">
      <c r="A220" s="36"/>
      <c r="B220" s="37"/>
      <c r="C220" s="38"/>
      <c r="D220" s="205" t="s">
        <v>231</v>
      </c>
      <c r="E220" s="38"/>
      <c r="F220" s="206" t="s">
        <v>900</v>
      </c>
      <c r="G220" s="38"/>
      <c r="H220" s="38"/>
      <c r="I220" s="207"/>
      <c r="J220" s="38"/>
      <c r="K220" s="38"/>
      <c r="L220" s="41"/>
      <c r="M220" s="208"/>
      <c r="N220" s="209"/>
      <c r="O220" s="73"/>
      <c r="P220" s="73"/>
      <c r="Q220" s="73"/>
      <c r="R220" s="73"/>
      <c r="S220" s="73"/>
      <c r="T220" s="74"/>
      <c r="U220" s="36"/>
      <c r="V220" s="36"/>
      <c r="W220" s="36"/>
      <c r="X220" s="36"/>
      <c r="Y220" s="36"/>
      <c r="Z220" s="36"/>
      <c r="AA220" s="36"/>
      <c r="AB220" s="36"/>
      <c r="AC220" s="36"/>
      <c r="AD220" s="36"/>
      <c r="AE220" s="36"/>
      <c r="AT220" s="18" t="s">
        <v>231</v>
      </c>
      <c r="AU220" s="18" t="s">
        <v>19</v>
      </c>
    </row>
    <row r="221" spans="1:65" s="2" customFormat="1" ht="29.25">
      <c r="A221" s="36"/>
      <c r="B221" s="37"/>
      <c r="C221" s="38"/>
      <c r="D221" s="210" t="s">
        <v>311</v>
      </c>
      <c r="E221" s="38"/>
      <c r="F221" s="211" t="s">
        <v>901</v>
      </c>
      <c r="G221" s="38"/>
      <c r="H221" s="38"/>
      <c r="I221" s="207"/>
      <c r="J221" s="38"/>
      <c r="K221" s="38"/>
      <c r="L221" s="41"/>
      <c r="M221" s="208"/>
      <c r="N221" s="209"/>
      <c r="O221" s="73"/>
      <c r="P221" s="73"/>
      <c r="Q221" s="73"/>
      <c r="R221" s="73"/>
      <c r="S221" s="73"/>
      <c r="T221" s="74"/>
      <c r="U221" s="36"/>
      <c r="V221" s="36"/>
      <c r="W221" s="36"/>
      <c r="X221" s="36"/>
      <c r="Y221" s="36"/>
      <c r="Z221" s="36"/>
      <c r="AA221" s="36"/>
      <c r="AB221" s="36"/>
      <c r="AC221" s="36"/>
      <c r="AD221" s="36"/>
      <c r="AE221" s="36"/>
      <c r="AT221" s="18" t="s">
        <v>311</v>
      </c>
      <c r="AU221" s="18" t="s">
        <v>19</v>
      </c>
    </row>
    <row r="222" spans="1:65" s="2" customFormat="1" ht="19.5">
      <c r="A222" s="36"/>
      <c r="B222" s="37"/>
      <c r="C222" s="38"/>
      <c r="D222" s="210" t="s">
        <v>233</v>
      </c>
      <c r="E222" s="38"/>
      <c r="F222" s="211" t="s">
        <v>902</v>
      </c>
      <c r="G222" s="38"/>
      <c r="H222" s="38"/>
      <c r="I222" s="207"/>
      <c r="J222" s="38"/>
      <c r="K222" s="38"/>
      <c r="L222" s="41"/>
      <c r="M222" s="208"/>
      <c r="N222" s="209"/>
      <c r="O222" s="73"/>
      <c r="P222" s="73"/>
      <c r="Q222" s="73"/>
      <c r="R222" s="73"/>
      <c r="S222" s="73"/>
      <c r="T222" s="74"/>
      <c r="U222" s="36"/>
      <c r="V222" s="36"/>
      <c r="W222" s="36"/>
      <c r="X222" s="36"/>
      <c r="Y222" s="36"/>
      <c r="Z222" s="36"/>
      <c r="AA222" s="36"/>
      <c r="AB222" s="36"/>
      <c r="AC222" s="36"/>
      <c r="AD222" s="36"/>
      <c r="AE222" s="36"/>
      <c r="AT222" s="18" t="s">
        <v>233</v>
      </c>
      <c r="AU222" s="18" t="s">
        <v>19</v>
      </c>
    </row>
    <row r="223" spans="1:65" s="14" customFormat="1" ht="11.25">
      <c r="B223" s="223"/>
      <c r="C223" s="224"/>
      <c r="D223" s="210" t="s">
        <v>235</v>
      </c>
      <c r="E223" s="225" t="s">
        <v>1</v>
      </c>
      <c r="F223" s="226" t="s">
        <v>809</v>
      </c>
      <c r="G223" s="224"/>
      <c r="H223" s="225" t="s">
        <v>1</v>
      </c>
      <c r="I223" s="227"/>
      <c r="J223" s="224"/>
      <c r="K223" s="224"/>
      <c r="L223" s="228"/>
      <c r="M223" s="229"/>
      <c r="N223" s="230"/>
      <c r="O223" s="230"/>
      <c r="P223" s="230"/>
      <c r="Q223" s="230"/>
      <c r="R223" s="230"/>
      <c r="S223" s="230"/>
      <c r="T223" s="231"/>
      <c r="AT223" s="232" t="s">
        <v>235</v>
      </c>
      <c r="AU223" s="232" t="s">
        <v>19</v>
      </c>
      <c r="AV223" s="14" t="s">
        <v>87</v>
      </c>
      <c r="AW223" s="14" t="s">
        <v>36</v>
      </c>
      <c r="AX223" s="14" t="s">
        <v>80</v>
      </c>
      <c r="AY223" s="232" t="s">
        <v>220</v>
      </c>
    </row>
    <row r="224" spans="1:65" s="13" customFormat="1" ht="11.25">
      <c r="B224" s="212"/>
      <c r="C224" s="213"/>
      <c r="D224" s="210" t="s">
        <v>235</v>
      </c>
      <c r="E224" s="214" t="s">
        <v>903</v>
      </c>
      <c r="F224" s="215" t="s">
        <v>904</v>
      </c>
      <c r="G224" s="213"/>
      <c r="H224" s="216">
        <v>473</v>
      </c>
      <c r="I224" s="217"/>
      <c r="J224" s="213"/>
      <c r="K224" s="213"/>
      <c r="L224" s="218"/>
      <c r="M224" s="219"/>
      <c r="N224" s="220"/>
      <c r="O224" s="220"/>
      <c r="P224" s="220"/>
      <c r="Q224" s="220"/>
      <c r="R224" s="220"/>
      <c r="S224" s="220"/>
      <c r="T224" s="221"/>
      <c r="AT224" s="222" t="s">
        <v>235</v>
      </c>
      <c r="AU224" s="222" t="s">
        <v>19</v>
      </c>
      <c r="AV224" s="13" t="s">
        <v>19</v>
      </c>
      <c r="AW224" s="13" t="s">
        <v>36</v>
      </c>
      <c r="AX224" s="13" t="s">
        <v>80</v>
      </c>
      <c r="AY224" s="222" t="s">
        <v>220</v>
      </c>
    </row>
    <row r="225" spans="1:65" s="13" customFormat="1" ht="11.25">
      <c r="B225" s="212"/>
      <c r="C225" s="213"/>
      <c r="D225" s="210" t="s">
        <v>235</v>
      </c>
      <c r="E225" s="214" t="s">
        <v>905</v>
      </c>
      <c r="F225" s="215" t="s">
        <v>906</v>
      </c>
      <c r="G225" s="213"/>
      <c r="H225" s="216">
        <v>473</v>
      </c>
      <c r="I225" s="217"/>
      <c r="J225" s="213"/>
      <c r="K225" s="213"/>
      <c r="L225" s="218"/>
      <c r="M225" s="219"/>
      <c r="N225" s="220"/>
      <c r="O225" s="220"/>
      <c r="P225" s="220"/>
      <c r="Q225" s="220"/>
      <c r="R225" s="220"/>
      <c r="S225" s="220"/>
      <c r="T225" s="221"/>
      <c r="AT225" s="222" t="s">
        <v>235</v>
      </c>
      <c r="AU225" s="222" t="s">
        <v>19</v>
      </c>
      <c r="AV225" s="13" t="s">
        <v>19</v>
      </c>
      <c r="AW225" s="13" t="s">
        <v>36</v>
      </c>
      <c r="AX225" s="13" t="s">
        <v>87</v>
      </c>
      <c r="AY225" s="222" t="s">
        <v>220</v>
      </c>
    </row>
    <row r="226" spans="1:65" s="12" customFormat="1" ht="22.9" customHeight="1">
      <c r="B226" s="176"/>
      <c r="C226" s="177"/>
      <c r="D226" s="178" t="s">
        <v>79</v>
      </c>
      <c r="E226" s="190" t="s">
        <v>271</v>
      </c>
      <c r="F226" s="190" t="s">
        <v>726</v>
      </c>
      <c r="G226" s="177"/>
      <c r="H226" s="177"/>
      <c r="I226" s="180"/>
      <c r="J226" s="191">
        <f>BK226</f>
        <v>0</v>
      </c>
      <c r="K226" s="177"/>
      <c r="L226" s="182"/>
      <c r="M226" s="183"/>
      <c r="N226" s="184"/>
      <c r="O226" s="184"/>
      <c r="P226" s="185">
        <f>SUM(P227:P241)</f>
        <v>0</v>
      </c>
      <c r="Q226" s="184"/>
      <c r="R226" s="185">
        <f>SUM(R227:R241)</f>
        <v>2.4612000000000003</v>
      </c>
      <c r="S226" s="184"/>
      <c r="T226" s="186">
        <f>SUM(T227:T241)</f>
        <v>0</v>
      </c>
      <c r="AR226" s="187" t="s">
        <v>87</v>
      </c>
      <c r="AT226" s="188" t="s">
        <v>79</v>
      </c>
      <c r="AU226" s="188" t="s">
        <v>87</v>
      </c>
      <c r="AY226" s="187" t="s">
        <v>220</v>
      </c>
      <c r="BK226" s="189">
        <f>SUM(BK227:BK241)</f>
        <v>0</v>
      </c>
    </row>
    <row r="227" spans="1:65" s="2" customFormat="1" ht="33" customHeight="1">
      <c r="A227" s="36"/>
      <c r="B227" s="37"/>
      <c r="C227" s="192" t="s">
        <v>346</v>
      </c>
      <c r="D227" s="192" t="s">
        <v>224</v>
      </c>
      <c r="E227" s="193" t="s">
        <v>907</v>
      </c>
      <c r="F227" s="194" t="s">
        <v>908</v>
      </c>
      <c r="G227" s="195" t="s">
        <v>664</v>
      </c>
      <c r="H227" s="196">
        <v>8</v>
      </c>
      <c r="I227" s="197"/>
      <c r="J227" s="198">
        <f>ROUND(I227*H227,2)</f>
        <v>0</v>
      </c>
      <c r="K227" s="194" t="s">
        <v>228</v>
      </c>
      <c r="L227" s="41"/>
      <c r="M227" s="199" t="s">
        <v>1</v>
      </c>
      <c r="N227" s="200" t="s">
        <v>45</v>
      </c>
      <c r="O227" s="73"/>
      <c r="P227" s="201">
        <f>O227*H227</f>
        <v>0</v>
      </c>
      <c r="Q227" s="201">
        <v>0</v>
      </c>
      <c r="R227" s="201">
        <f>Q227*H227</f>
        <v>0</v>
      </c>
      <c r="S227" s="201">
        <v>0</v>
      </c>
      <c r="T227" s="202">
        <f>S227*H227</f>
        <v>0</v>
      </c>
      <c r="U227" s="36"/>
      <c r="V227" s="36"/>
      <c r="W227" s="36"/>
      <c r="X227" s="36"/>
      <c r="Y227" s="36"/>
      <c r="Z227" s="36"/>
      <c r="AA227" s="36"/>
      <c r="AB227" s="36"/>
      <c r="AC227" s="36"/>
      <c r="AD227" s="36"/>
      <c r="AE227" s="36"/>
      <c r="AR227" s="203" t="s">
        <v>223</v>
      </c>
      <c r="AT227" s="203" t="s">
        <v>224</v>
      </c>
      <c r="AU227" s="203" t="s">
        <v>19</v>
      </c>
      <c r="AY227" s="18" t="s">
        <v>220</v>
      </c>
      <c r="BE227" s="204">
        <f>IF(N227="základní",J227,0)</f>
        <v>0</v>
      </c>
      <c r="BF227" s="204">
        <f>IF(N227="snížená",J227,0)</f>
        <v>0</v>
      </c>
      <c r="BG227" s="204">
        <f>IF(N227="zákl. přenesená",J227,0)</f>
        <v>0</v>
      </c>
      <c r="BH227" s="204">
        <f>IF(N227="sníž. přenesená",J227,0)</f>
        <v>0</v>
      </c>
      <c r="BI227" s="204">
        <f>IF(N227="nulová",J227,0)</f>
        <v>0</v>
      </c>
      <c r="BJ227" s="18" t="s">
        <v>87</v>
      </c>
      <c r="BK227" s="204">
        <f>ROUND(I227*H227,2)</f>
        <v>0</v>
      </c>
      <c r="BL227" s="18" t="s">
        <v>223</v>
      </c>
      <c r="BM227" s="203" t="s">
        <v>909</v>
      </c>
    </row>
    <row r="228" spans="1:65" s="2" customFormat="1" ht="11.25">
      <c r="A228" s="36"/>
      <c r="B228" s="37"/>
      <c r="C228" s="38"/>
      <c r="D228" s="205" t="s">
        <v>231</v>
      </c>
      <c r="E228" s="38"/>
      <c r="F228" s="206" t="s">
        <v>910</v>
      </c>
      <c r="G228" s="38"/>
      <c r="H228" s="38"/>
      <c r="I228" s="207"/>
      <c r="J228" s="38"/>
      <c r="K228" s="38"/>
      <c r="L228" s="41"/>
      <c r="M228" s="208"/>
      <c r="N228" s="209"/>
      <c r="O228" s="73"/>
      <c r="P228" s="73"/>
      <c r="Q228" s="73"/>
      <c r="R228" s="73"/>
      <c r="S228" s="73"/>
      <c r="T228" s="74"/>
      <c r="U228" s="36"/>
      <c r="V228" s="36"/>
      <c r="W228" s="36"/>
      <c r="X228" s="36"/>
      <c r="Y228" s="36"/>
      <c r="Z228" s="36"/>
      <c r="AA228" s="36"/>
      <c r="AB228" s="36"/>
      <c r="AC228" s="36"/>
      <c r="AD228" s="36"/>
      <c r="AE228" s="36"/>
      <c r="AT228" s="18" t="s">
        <v>231</v>
      </c>
      <c r="AU228" s="18" t="s">
        <v>19</v>
      </c>
    </row>
    <row r="229" spans="1:65" s="2" customFormat="1" ht="87.75">
      <c r="A229" s="36"/>
      <c r="B229" s="37"/>
      <c r="C229" s="38"/>
      <c r="D229" s="210" t="s">
        <v>311</v>
      </c>
      <c r="E229" s="38"/>
      <c r="F229" s="211" t="s">
        <v>911</v>
      </c>
      <c r="G229" s="38"/>
      <c r="H229" s="38"/>
      <c r="I229" s="207"/>
      <c r="J229" s="38"/>
      <c r="K229" s="38"/>
      <c r="L229" s="41"/>
      <c r="M229" s="208"/>
      <c r="N229" s="209"/>
      <c r="O229" s="73"/>
      <c r="P229" s="73"/>
      <c r="Q229" s="73"/>
      <c r="R229" s="73"/>
      <c r="S229" s="73"/>
      <c r="T229" s="74"/>
      <c r="U229" s="36"/>
      <c r="V229" s="36"/>
      <c r="W229" s="36"/>
      <c r="X229" s="36"/>
      <c r="Y229" s="36"/>
      <c r="Z229" s="36"/>
      <c r="AA229" s="36"/>
      <c r="AB229" s="36"/>
      <c r="AC229" s="36"/>
      <c r="AD229" s="36"/>
      <c r="AE229" s="36"/>
      <c r="AT229" s="18" t="s">
        <v>311</v>
      </c>
      <c r="AU229" s="18" t="s">
        <v>19</v>
      </c>
    </row>
    <row r="230" spans="1:65" s="2" customFormat="1" ht="19.5">
      <c r="A230" s="36"/>
      <c r="B230" s="37"/>
      <c r="C230" s="38"/>
      <c r="D230" s="210" t="s">
        <v>233</v>
      </c>
      <c r="E230" s="38"/>
      <c r="F230" s="211" t="s">
        <v>912</v>
      </c>
      <c r="G230" s="38"/>
      <c r="H230" s="38"/>
      <c r="I230" s="207"/>
      <c r="J230" s="38"/>
      <c r="K230" s="38"/>
      <c r="L230" s="41"/>
      <c r="M230" s="208"/>
      <c r="N230" s="209"/>
      <c r="O230" s="73"/>
      <c r="P230" s="73"/>
      <c r="Q230" s="73"/>
      <c r="R230" s="73"/>
      <c r="S230" s="73"/>
      <c r="T230" s="74"/>
      <c r="U230" s="36"/>
      <c r="V230" s="36"/>
      <c r="W230" s="36"/>
      <c r="X230" s="36"/>
      <c r="Y230" s="36"/>
      <c r="Z230" s="36"/>
      <c r="AA230" s="36"/>
      <c r="AB230" s="36"/>
      <c r="AC230" s="36"/>
      <c r="AD230" s="36"/>
      <c r="AE230" s="36"/>
      <c r="AT230" s="18" t="s">
        <v>233</v>
      </c>
      <c r="AU230" s="18" t="s">
        <v>19</v>
      </c>
    </row>
    <row r="231" spans="1:65" s="14" customFormat="1" ht="11.25">
      <c r="B231" s="223"/>
      <c r="C231" s="224"/>
      <c r="D231" s="210" t="s">
        <v>235</v>
      </c>
      <c r="E231" s="225" t="s">
        <v>1</v>
      </c>
      <c r="F231" s="226" t="s">
        <v>809</v>
      </c>
      <c r="G231" s="224"/>
      <c r="H231" s="225" t="s">
        <v>1</v>
      </c>
      <c r="I231" s="227"/>
      <c r="J231" s="224"/>
      <c r="K231" s="224"/>
      <c r="L231" s="228"/>
      <c r="M231" s="229"/>
      <c r="N231" s="230"/>
      <c r="O231" s="230"/>
      <c r="P231" s="230"/>
      <c r="Q231" s="230"/>
      <c r="R231" s="230"/>
      <c r="S231" s="230"/>
      <c r="T231" s="231"/>
      <c r="AT231" s="232" t="s">
        <v>235</v>
      </c>
      <c r="AU231" s="232" t="s">
        <v>19</v>
      </c>
      <c r="AV231" s="14" t="s">
        <v>87</v>
      </c>
      <c r="AW231" s="14" t="s">
        <v>36</v>
      </c>
      <c r="AX231" s="14" t="s">
        <v>80</v>
      </c>
      <c r="AY231" s="232" t="s">
        <v>220</v>
      </c>
    </row>
    <row r="232" spans="1:65" s="13" customFormat="1" ht="11.25">
      <c r="B232" s="212"/>
      <c r="C232" s="213"/>
      <c r="D232" s="210" t="s">
        <v>235</v>
      </c>
      <c r="E232" s="214" t="s">
        <v>913</v>
      </c>
      <c r="F232" s="215" t="s">
        <v>914</v>
      </c>
      <c r="G232" s="213"/>
      <c r="H232" s="216">
        <v>8</v>
      </c>
      <c r="I232" s="217"/>
      <c r="J232" s="213"/>
      <c r="K232" s="213"/>
      <c r="L232" s="218"/>
      <c r="M232" s="219"/>
      <c r="N232" s="220"/>
      <c r="O232" s="220"/>
      <c r="P232" s="220"/>
      <c r="Q232" s="220"/>
      <c r="R232" s="220"/>
      <c r="S232" s="220"/>
      <c r="T232" s="221"/>
      <c r="AT232" s="222" t="s">
        <v>235</v>
      </c>
      <c r="AU232" s="222" t="s">
        <v>19</v>
      </c>
      <c r="AV232" s="13" t="s">
        <v>19</v>
      </c>
      <c r="AW232" s="13" t="s">
        <v>36</v>
      </c>
      <c r="AX232" s="13" t="s">
        <v>80</v>
      </c>
      <c r="AY232" s="222" t="s">
        <v>220</v>
      </c>
    </row>
    <row r="233" spans="1:65" s="13" customFormat="1" ht="11.25">
      <c r="B233" s="212"/>
      <c r="C233" s="213"/>
      <c r="D233" s="210" t="s">
        <v>235</v>
      </c>
      <c r="E233" s="214" t="s">
        <v>915</v>
      </c>
      <c r="F233" s="215" t="s">
        <v>916</v>
      </c>
      <c r="G233" s="213"/>
      <c r="H233" s="216">
        <v>8</v>
      </c>
      <c r="I233" s="217"/>
      <c r="J233" s="213"/>
      <c r="K233" s="213"/>
      <c r="L233" s="218"/>
      <c r="M233" s="219"/>
      <c r="N233" s="220"/>
      <c r="O233" s="220"/>
      <c r="P233" s="220"/>
      <c r="Q233" s="220"/>
      <c r="R233" s="220"/>
      <c r="S233" s="220"/>
      <c r="T233" s="221"/>
      <c r="AT233" s="222" t="s">
        <v>235</v>
      </c>
      <c r="AU233" s="222" t="s">
        <v>19</v>
      </c>
      <c r="AV233" s="13" t="s">
        <v>19</v>
      </c>
      <c r="AW233" s="13" t="s">
        <v>36</v>
      </c>
      <c r="AX233" s="13" t="s">
        <v>87</v>
      </c>
      <c r="AY233" s="222" t="s">
        <v>220</v>
      </c>
    </row>
    <row r="234" spans="1:65" s="2" customFormat="1" ht="16.5" customHeight="1">
      <c r="A234" s="36"/>
      <c r="B234" s="37"/>
      <c r="C234" s="247" t="s">
        <v>358</v>
      </c>
      <c r="D234" s="247" t="s">
        <v>329</v>
      </c>
      <c r="E234" s="248" t="s">
        <v>917</v>
      </c>
      <c r="F234" s="249" t="s">
        <v>918</v>
      </c>
      <c r="G234" s="250" t="s">
        <v>664</v>
      </c>
      <c r="H234" s="251">
        <v>8</v>
      </c>
      <c r="I234" s="252"/>
      <c r="J234" s="253">
        <f>ROUND(I234*H234,2)</f>
        <v>0</v>
      </c>
      <c r="K234" s="249" t="s">
        <v>228</v>
      </c>
      <c r="L234" s="254"/>
      <c r="M234" s="255" t="s">
        <v>1</v>
      </c>
      <c r="N234" s="256" t="s">
        <v>45</v>
      </c>
      <c r="O234" s="73"/>
      <c r="P234" s="201">
        <f>O234*H234</f>
        <v>0</v>
      </c>
      <c r="Q234" s="201">
        <v>2.0999999999999999E-3</v>
      </c>
      <c r="R234" s="201">
        <f>Q234*H234</f>
        <v>1.6799999999999999E-2</v>
      </c>
      <c r="S234" s="201">
        <v>0</v>
      </c>
      <c r="T234" s="202">
        <f>S234*H234</f>
        <v>0</v>
      </c>
      <c r="U234" s="36"/>
      <c r="V234" s="36"/>
      <c r="W234" s="36"/>
      <c r="X234" s="36"/>
      <c r="Y234" s="36"/>
      <c r="Z234" s="36"/>
      <c r="AA234" s="36"/>
      <c r="AB234" s="36"/>
      <c r="AC234" s="36"/>
      <c r="AD234" s="36"/>
      <c r="AE234" s="36"/>
      <c r="AR234" s="203" t="s">
        <v>266</v>
      </c>
      <c r="AT234" s="203" t="s">
        <v>329</v>
      </c>
      <c r="AU234" s="203" t="s">
        <v>19</v>
      </c>
      <c r="AY234" s="18" t="s">
        <v>220</v>
      </c>
      <c r="BE234" s="204">
        <f>IF(N234="základní",J234,0)</f>
        <v>0</v>
      </c>
      <c r="BF234" s="204">
        <f>IF(N234="snížená",J234,0)</f>
        <v>0</v>
      </c>
      <c r="BG234" s="204">
        <f>IF(N234="zákl. přenesená",J234,0)</f>
        <v>0</v>
      </c>
      <c r="BH234" s="204">
        <f>IF(N234="sníž. přenesená",J234,0)</f>
        <v>0</v>
      </c>
      <c r="BI234" s="204">
        <f>IF(N234="nulová",J234,0)</f>
        <v>0</v>
      </c>
      <c r="BJ234" s="18" t="s">
        <v>87</v>
      </c>
      <c r="BK234" s="204">
        <f>ROUND(I234*H234,2)</f>
        <v>0</v>
      </c>
      <c r="BL234" s="18" t="s">
        <v>223</v>
      </c>
      <c r="BM234" s="203" t="s">
        <v>919</v>
      </c>
    </row>
    <row r="235" spans="1:65" s="2" customFormat="1" ht="49.15" customHeight="1">
      <c r="A235" s="36"/>
      <c r="B235" s="37"/>
      <c r="C235" s="192" t="s">
        <v>364</v>
      </c>
      <c r="D235" s="192" t="s">
        <v>224</v>
      </c>
      <c r="E235" s="193" t="s">
        <v>920</v>
      </c>
      <c r="F235" s="194" t="s">
        <v>921</v>
      </c>
      <c r="G235" s="195" t="s">
        <v>698</v>
      </c>
      <c r="H235" s="196">
        <v>12</v>
      </c>
      <c r="I235" s="197"/>
      <c r="J235" s="198">
        <f>ROUND(I235*H235,2)</f>
        <v>0</v>
      </c>
      <c r="K235" s="194" t="s">
        <v>228</v>
      </c>
      <c r="L235" s="41"/>
      <c r="M235" s="199" t="s">
        <v>1</v>
      </c>
      <c r="N235" s="200" t="s">
        <v>45</v>
      </c>
      <c r="O235" s="73"/>
      <c r="P235" s="201">
        <f>O235*H235</f>
        <v>0</v>
      </c>
      <c r="Q235" s="201">
        <v>0.15540000000000001</v>
      </c>
      <c r="R235" s="201">
        <f>Q235*H235</f>
        <v>1.8648000000000002</v>
      </c>
      <c r="S235" s="201">
        <v>0</v>
      </c>
      <c r="T235" s="202">
        <f>S235*H235</f>
        <v>0</v>
      </c>
      <c r="U235" s="36"/>
      <c r="V235" s="36"/>
      <c r="W235" s="36"/>
      <c r="X235" s="36"/>
      <c r="Y235" s="36"/>
      <c r="Z235" s="36"/>
      <c r="AA235" s="36"/>
      <c r="AB235" s="36"/>
      <c r="AC235" s="36"/>
      <c r="AD235" s="36"/>
      <c r="AE235" s="36"/>
      <c r="AR235" s="203" t="s">
        <v>223</v>
      </c>
      <c r="AT235" s="203" t="s">
        <v>224</v>
      </c>
      <c r="AU235" s="203" t="s">
        <v>19</v>
      </c>
      <c r="AY235" s="18" t="s">
        <v>220</v>
      </c>
      <c r="BE235" s="204">
        <f>IF(N235="základní",J235,0)</f>
        <v>0</v>
      </c>
      <c r="BF235" s="204">
        <f>IF(N235="snížená",J235,0)</f>
        <v>0</v>
      </c>
      <c r="BG235" s="204">
        <f>IF(N235="zákl. přenesená",J235,0)</f>
        <v>0</v>
      </c>
      <c r="BH235" s="204">
        <f>IF(N235="sníž. přenesená",J235,0)</f>
        <v>0</v>
      </c>
      <c r="BI235" s="204">
        <f>IF(N235="nulová",J235,0)</f>
        <v>0</v>
      </c>
      <c r="BJ235" s="18" t="s">
        <v>87</v>
      </c>
      <c r="BK235" s="204">
        <f>ROUND(I235*H235,2)</f>
        <v>0</v>
      </c>
      <c r="BL235" s="18" t="s">
        <v>223</v>
      </c>
      <c r="BM235" s="203" t="s">
        <v>922</v>
      </c>
    </row>
    <row r="236" spans="1:65" s="2" customFormat="1" ht="11.25">
      <c r="A236" s="36"/>
      <c r="B236" s="37"/>
      <c r="C236" s="38"/>
      <c r="D236" s="205" t="s">
        <v>231</v>
      </c>
      <c r="E236" s="38"/>
      <c r="F236" s="206" t="s">
        <v>923</v>
      </c>
      <c r="G236" s="38"/>
      <c r="H236" s="38"/>
      <c r="I236" s="207"/>
      <c r="J236" s="38"/>
      <c r="K236" s="38"/>
      <c r="L236" s="41"/>
      <c r="M236" s="208"/>
      <c r="N236" s="209"/>
      <c r="O236" s="73"/>
      <c r="P236" s="73"/>
      <c r="Q236" s="73"/>
      <c r="R236" s="73"/>
      <c r="S236" s="73"/>
      <c r="T236" s="74"/>
      <c r="U236" s="36"/>
      <c r="V236" s="36"/>
      <c r="W236" s="36"/>
      <c r="X236" s="36"/>
      <c r="Y236" s="36"/>
      <c r="Z236" s="36"/>
      <c r="AA236" s="36"/>
      <c r="AB236" s="36"/>
      <c r="AC236" s="36"/>
      <c r="AD236" s="36"/>
      <c r="AE236" s="36"/>
      <c r="AT236" s="18" t="s">
        <v>231</v>
      </c>
      <c r="AU236" s="18" t="s">
        <v>19</v>
      </c>
    </row>
    <row r="237" spans="1:65" s="2" customFormat="1" ht="97.5">
      <c r="A237" s="36"/>
      <c r="B237" s="37"/>
      <c r="C237" s="38"/>
      <c r="D237" s="210" t="s">
        <v>311</v>
      </c>
      <c r="E237" s="38"/>
      <c r="F237" s="211" t="s">
        <v>924</v>
      </c>
      <c r="G237" s="38"/>
      <c r="H237" s="38"/>
      <c r="I237" s="207"/>
      <c r="J237" s="38"/>
      <c r="K237" s="38"/>
      <c r="L237" s="41"/>
      <c r="M237" s="208"/>
      <c r="N237" s="209"/>
      <c r="O237" s="73"/>
      <c r="P237" s="73"/>
      <c r="Q237" s="73"/>
      <c r="R237" s="73"/>
      <c r="S237" s="73"/>
      <c r="T237" s="74"/>
      <c r="U237" s="36"/>
      <c r="V237" s="36"/>
      <c r="W237" s="36"/>
      <c r="X237" s="36"/>
      <c r="Y237" s="36"/>
      <c r="Z237" s="36"/>
      <c r="AA237" s="36"/>
      <c r="AB237" s="36"/>
      <c r="AC237" s="36"/>
      <c r="AD237" s="36"/>
      <c r="AE237" s="36"/>
      <c r="AT237" s="18" t="s">
        <v>311</v>
      </c>
      <c r="AU237" s="18" t="s">
        <v>19</v>
      </c>
    </row>
    <row r="238" spans="1:65" s="14" customFormat="1" ht="11.25">
      <c r="B238" s="223"/>
      <c r="C238" s="224"/>
      <c r="D238" s="210" t="s">
        <v>235</v>
      </c>
      <c r="E238" s="225" t="s">
        <v>1</v>
      </c>
      <c r="F238" s="226" t="s">
        <v>809</v>
      </c>
      <c r="G238" s="224"/>
      <c r="H238" s="225" t="s">
        <v>1</v>
      </c>
      <c r="I238" s="227"/>
      <c r="J238" s="224"/>
      <c r="K238" s="224"/>
      <c r="L238" s="228"/>
      <c r="M238" s="229"/>
      <c r="N238" s="230"/>
      <c r="O238" s="230"/>
      <c r="P238" s="230"/>
      <c r="Q238" s="230"/>
      <c r="R238" s="230"/>
      <c r="S238" s="230"/>
      <c r="T238" s="231"/>
      <c r="AT238" s="232" t="s">
        <v>235</v>
      </c>
      <c r="AU238" s="232" t="s">
        <v>19</v>
      </c>
      <c r="AV238" s="14" t="s">
        <v>87</v>
      </c>
      <c r="AW238" s="14" t="s">
        <v>36</v>
      </c>
      <c r="AX238" s="14" t="s">
        <v>80</v>
      </c>
      <c r="AY238" s="232" t="s">
        <v>220</v>
      </c>
    </row>
    <row r="239" spans="1:65" s="13" customFormat="1" ht="11.25">
      <c r="B239" s="212"/>
      <c r="C239" s="213"/>
      <c r="D239" s="210" t="s">
        <v>235</v>
      </c>
      <c r="E239" s="214" t="s">
        <v>925</v>
      </c>
      <c r="F239" s="215" t="s">
        <v>926</v>
      </c>
      <c r="G239" s="213"/>
      <c r="H239" s="216">
        <v>12</v>
      </c>
      <c r="I239" s="217"/>
      <c r="J239" s="213"/>
      <c r="K239" s="213"/>
      <c r="L239" s="218"/>
      <c r="M239" s="219"/>
      <c r="N239" s="220"/>
      <c r="O239" s="220"/>
      <c r="P239" s="220"/>
      <c r="Q239" s="220"/>
      <c r="R239" s="220"/>
      <c r="S239" s="220"/>
      <c r="T239" s="221"/>
      <c r="AT239" s="222" t="s">
        <v>235</v>
      </c>
      <c r="AU239" s="222" t="s">
        <v>19</v>
      </c>
      <c r="AV239" s="13" t="s">
        <v>19</v>
      </c>
      <c r="AW239" s="13" t="s">
        <v>36</v>
      </c>
      <c r="AX239" s="13" t="s">
        <v>80</v>
      </c>
      <c r="AY239" s="222" t="s">
        <v>220</v>
      </c>
    </row>
    <row r="240" spans="1:65" s="13" customFormat="1" ht="11.25">
      <c r="B240" s="212"/>
      <c r="C240" s="213"/>
      <c r="D240" s="210" t="s">
        <v>235</v>
      </c>
      <c r="E240" s="214" t="s">
        <v>927</v>
      </c>
      <c r="F240" s="215" t="s">
        <v>928</v>
      </c>
      <c r="G240" s="213"/>
      <c r="H240" s="216">
        <v>12</v>
      </c>
      <c r="I240" s="217"/>
      <c r="J240" s="213"/>
      <c r="K240" s="213"/>
      <c r="L240" s="218"/>
      <c r="M240" s="219"/>
      <c r="N240" s="220"/>
      <c r="O240" s="220"/>
      <c r="P240" s="220"/>
      <c r="Q240" s="220"/>
      <c r="R240" s="220"/>
      <c r="S240" s="220"/>
      <c r="T240" s="221"/>
      <c r="AT240" s="222" t="s">
        <v>235</v>
      </c>
      <c r="AU240" s="222" t="s">
        <v>19</v>
      </c>
      <c r="AV240" s="13" t="s">
        <v>19</v>
      </c>
      <c r="AW240" s="13" t="s">
        <v>36</v>
      </c>
      <c r="AX240" s="13" t="s">
        <v>87</v>
      </c>
      <c r="AY240" s="222" t="s">
        <v>220</v>
      </c>
    </row>
    <row r="241" spans="1:65" s="2" customFormat="1" ht="24.2" customHeight="1">
      <c r="A241" s="36"/>
      <c r="B241" s="37"/>
      <c r="C241" s="247" t="s">
        <v>370</v>
      </c>
      <c r="D241" s="247" t="s">
        <v>329</v>
      </c>
      <c r="E241" s="248" t="s">
        <v>929</v>
      </c>
      <c r="F241" s="249" t="s">
        <v>930</v>
      </c>
      <c r="G241" s="250" t="s">
        <v>698</v>
      </c>
      <c r="H241" s="251">
        <v>12</v>
      </c>
      <c r="I241" s="252"/>
      <c r="J241" s="253">
        <f>ROUND(I241*H241,2)</f>
        <v>0</v>
      </c>
      <c r="K241" s="249" t="s">
        <v>228</v>
      </c>
      <c r="L241" s="254"/>
      <c r="M241" s="255" t="s">
        <v>1</v>
      </c>
      <c r="N241" s="256" t="s">
        <v>45</v>
      </c>
      <c r="O241" s="73"/>
      <c r="P241" s="201">
        <f>O241*H241</f>
        <v>0</v>
      </c>
      <c r="Q241" s="201">
        <v>4.8300000000000003E-2</v>
      </c>
      <c r="R241" s="201">
        <f>Q241*H241</f>
        <v>0.5796</v>
      </c>
      <c r="S241" s="201">
        <v>0</v>
      </c>
      <c r="T241" s="202">
        <f>S241*H241</f>
        <v>0</v>
      </c>
      <c r="U241" s="36"/>
      <c r="V241" s="36"/>
      <c r="W241" s="36"/>
      <c r="X241" s="36"/>
      <c r="Y241" s="36"/>
      <c r="Z241" s="36"/>
      <c r="AA241" s="36"/>
      <c r="AB241" s="36"/>
      <c r="AC241" s="36"/>
      <c r="AD241" s="36"/>
      <c r="AE241" s="36"/>
      <c r="AR241" s="203" t="s">
        <v>266</v>
      </c>
      <c r="AT241" s="203" t="s">
        <v>329</v>
      </c>
      <c r="AU241" s="203" t="s">
        <v>19</v>
      </c>
      <c r="AY241" s="18" t="s">
        <v>220</v>
      </c>
      <c r="BE241" s="204">
        <f>IF(N241="základní",J241,0)</f>
        <v>0</v>
      </c>
      <c r="BF241" s="204">
        <f>IF(N241="snížená",J241,0)</f>
        <v>0</v>
      </c>
      <c r="BG241" s="204">
        <f>IF(N241="zákl. přenesená",J241,0)</f>
        <v>0</v>
      </c>
      <c r="BH241" s="204">
        <f>IF(N241="sníž. přenesená",J241,0)</f>
        <v>0</v>
      </c>
      <c r="BI241" s="204">
        <f>IF(N241="nulová",J241,0)</f>
        <v>0</v>
      </c>
      <c r="BJ241" s="18" t="s">
        <v>87</v>
      </c>
      <c r="BK241" s="204">
        <f>ROUND(I241*H241,2)</f>
        <v>0</v>
      </c>
      <c r="BL241" s="18" t="s">
        <v>223</v>
      </c>
      <c r="BM241" s="203" t="s">
        <v>931</v>
      </c>
    </row>
    <row r="242" spans="1:65" s="12" customFormat="1" ht="22.9" customHeight="1">
      <c r="B242" s="176"/>
      <c r="C242" s="177"/>
      <c r="D242" s="178" t="s">
        <v>79</v>
      </c>
      <c r="E242" s="190" t="s">
        <v>932</v>
      </c>
      <c r="F242" s="190" t="s">
        <v>933</v>
      </c>
      <c r="G242" s="177"/>
      <c r="H242" s="177"/>
      <c r="I242" s="180"/>
      <c r="J242" s="191">
        <f>BK242</f>
        <v>0</v>
      </c>
      <c r="K242" s="177"/>
      <c r="L242" s="182"/>
      <c r="M242" s="183"/>
      <c r="N242" s="184"/>
      <c r="O242" s="184"/>
      <c r="P242" s="185">
        <f>SUM(P243:P258)</f>
        <v>0</v>
      </c>
      <c r="Q242" s="184"/>
      <c r="R242" s="185">
        <f>SUM(R243:R258)</f>
        <v>0</v>
      </c>
      <c r="S242" s="184"/>
      <c r="T242" s="186">
        <f>SUM(T243:T258)</f>
        <v>0</v>
      </c>
      <c r="AR242" s="187" t="s">
        <v>87</v>
      </c>
      <c r="AT242" s="188" t="s">
        <v>79</v>
      </c>
      <c r="AU242" s="188" t="s">
        <v>87</v>
      </c>
      <c r="AY242" s="187" t="s">
        <v>220</v>
      </c>
      <c r="BK242" s="189">
        <f>SUM(BK243:BK258)</f>
        <v>0</v>
      </c>
    </row>
    <row r="243" spans="1:65" s="2" customFormat="1" ht="37.9" customHeight="1">
      <c r="A243" s="36"/>
      <c r="B243" s="37"/>
      <c r="C243" s="192" t="s">
        <v>375</v>
      </c>
      <c r="D243" s="192" t="s">
        <v>224</v>
      </c>
      <c r="E243" s="193" t="s">
        <v>934</v>
      </c>
      <c r="F243" s="194" t="s">
        <v>935</v>
      </c>
      <c r="G243" s="195" t="s">
        <v>650</v>
      </c>
      <c r="H243" s="196">
        <v>107.36</v>
      </c>
      <c r="I243" s="197"/>
      <c r="J243" s="198">
        <f>ROUND(I243*H243,2)</f>
        <v>0</v>
      </c>
      <c r="K243" s="194" t="s">
        <v>228</v>
      </c>
      <c r="L243" s="41"/>
      <c r="M243" s="199" t="s">
        <v>1</v>
      </c>
      <c r="N243" s="200" t="s">
        <v>45</v>
      </c>
      <c r="O243" s="73"/>
      <c r="P243" s="201">
        <f>O243*H243</f>
        <v>0</v>
      </c>
      <c r="Q243" s="201">
        <v>0</v>
      </c>
      <c r="R243" s="201">
        <f>Q243*H243</f>
        <v>0</v>
      </c>
      <c r="S243" s="201">
        <v>0</v>
      </c>
      <c r="T243" s="202">
        <f>S243*H243</f>
        <v>0</v>
      </c>
      <c r="U243" s="36"/>
      <c r="V243" s="36"/>
      <c r="W243" s="36"/>
      <c r="X243" s="36"/>
      <c r="Y243" s="36"/>
      <c r="Z243" s="36"/>
      <c r="AA243" s="36"/>
      <c r="AB243" s="36"/>
      <c r="AC243" s="36"/>
      <c r="AD243" s="36"/>
      <c r="AE243" s="36"/>
      <c r="AR243" s="203" t="s">
        <v>223</v>
      </c>
      <c r="AT243" s="203" t="s">
        <v>224</v>
      </c>
      <c r="AU243" s="203" t="s">
        <v>19</v>
      </c>
      <c r="AY243" s="18" t="s">
        <v>220</v>
      </c>
      <c r="BE243" s="204">
        <f>IF(N243="základní",J243,0)</f>
        <v>0</v>
      </c>
      <c r="BF243" s="204">
        <f>IF(N243="snížená",J243,0)</f>
        <v>0</v>
      </c>
      <c r="BG243" s="204">
        <f>IF(N243="zákl. přenesená",J243,0)</f>
        <v>0</v>
      </c>
      <c r="BH243" s="204">
        <f>IF(N243="sníž. přenesená",J243,0)</f>
        <v>0</v>
      </c>
      <c r="BI243" s="204">
        <f>IF(N243="nulová",J243,0)</f>
        <v>0</v>
      </c>
      <c r="BJ243" s="18" t="s">
        <v>87</v>
      </c>
      <c r="BK243" s="204">
        <f>ROUND(I243*H243,2)</f>
        <v>0</v>
      </c>
      <c r="BL243" s="18" t="s">
        <v>223</v>
      </c>
      <c r="BM243" s="203" t="s">
        <v>936</v>
      </c>
    </row>
    <row r="244" spans="1:65" s="2" customFormat="1" ht="11.25">
      <c r="A244" s="36"/>
      <c r="B244" s="37"/>
      <c r="C244" s="38"/>
      <c r="D244" s="205" t="s">
        <v>231</v>
      </c>
      <c r="E244" s="38"/>
      <c r="F244" s="206" t="s">
        <v>937</v>
      </c>
      <c r="G244" s="38"/>
      <c r="H244" s="38"/>
      <c r="I244" s="207"/>
      <c r="J244" s="38"/>
      <c r="K244" s="38"/>
      <c r="L244" s="41"/>
      <c r="M244" s="208"/>
      <c r="N244" s="209"/>
      <c r="O244" s="73"/>
      <c r="P244" s="73"/>
      <c r="Q244" s="73"/>
      <c r="R244" s="73"/>
      <c r="S244" s="73"/>
      <c r="T244" s="74"/>
      <c r="U244" s="36"/>
      <c r="V244" s="36"/>
      <c r="W244" s="36"/>
      <c r="X244" s="36"/>
      <c r="Y244" s="36"/>
      <c r="Z244" s="36"/>
      <c r="AA244" s="36"/>
      <c r="AB244" s="36"/>
      <c r="AC244" s="36"/>
      <c r="AD244" s="36"/>
      <c r="AE244" s="36"/>
      <c r="AT244" s="18" t="s">
        <v>231</v>
      </c>
      <c r="AU244" s="18" t="s">
        <v>19</v>
      </c>
    </row>
    <row r="245" spans="1:65" s="2" customFormat="1" ht="78">
      <c r="A245" s="36"/>
      <c r="B245" s="37"/>
      <c r="C245" s="38"/>
      <c r="D245" s="210" t="s">
        <v>311</v>
      </c>
      <c r="E245" s="38"/>
      <c r="F245" s="211" t="s">
        <v>938</v>
      </c>
      <c r="G245" s="38"/>
      <c r="H245" s="38"/>
      <c r="I245" s="207"/>
      <c r="J245" s="38"/>
      <c r="K245" s="38"/>
      <c r="L245" s="41"/>
      <c r="M245" s="208"/>
      <c r="N245" s="209"/>
      <c r="O245" s="73"/>
      <c r="P245" s="73"/>
      <c r="Q245" s="73"/>
      <c r="R245" s="73"/>
      <c r="S245" s="73"/>
      <c r="T245" s="74"/>
      <c r="U245" s="36"/>
      <c r="V245" s="36"/>
      <c r="W245" s="36"/>
      <c r="X245" s="36"/>
      <c r="Y245" s="36"/>
      <c r="Z245" s="36"/>
      <c r="AA245" s="36"/>
      <c r="AB245" s="36"/>
      <c r="AC245" s="36"/>
      <c r="AD245" s="36"/>
      <c r="AE245" s="36"/>
      <c r="AT245" s="18" t="s">
        <v>311</v>
      </c>
      <c r="AU245" s="18" t="s">
        <v>19</v>
      </c>
    </row>
    <row r="246" spans="1:65" s="2" customFormat="1" ht="44.25" customHeight="1">
      <c r="A246" s="36"/>
      <c r="B246" s="37"/>
      <c r="C246" s="192" t="s">
        <v>380</v>
      </c>
      <c r="D246" s="192" t="s">
        <v>224</v>
      </c>
      <c r="E246" s="193" t="s">
        <v>939</v>
      </c>
      <c r="F246" s="194" t="s">
        <v>940</v>
      </c>
      <c r="G246" s="195" t="s">
        <v>650</v>
      </c>
      <c r="H246" s="196">
        <v>429.44</v>
      </c>
      <c r="I246" s="197"/>
      <c r="J246" s="198">
        <f>ROUND(I246*H246,2)</f>
        <v>0</v>
      </c>
      <c r="K246" s="194" t="s">
        <v>228</v>
      </c>
      <c r="L246" s="41"/>
      <c r="M246" s="199" t="s">
        <v>1</v>
      </c>
      <c r="N246" s="200" t="s">
        <v>45</v>
      </c>
      <c r="O246" s="73"/>
      <c r="P246" s="201">
        <f>O246*H246</f>
        <v>0</v>
      </c>
      <c r="Q246" s="201">
        <v>0</v>
      </c>
      <c r="R246" s="201">
        <f>Q246*H246</f>
        <v>0</v>
      </c>
      <c r="S246" s="201">
        <v>0</v>
      </c>
      <c r="T246" s="202">
        <f>S246*H246</f>
        <v>0</v>
      </c>
      <c r="U246" s="36"/>
      <c r="V246" s="36"/>
      <c r="W246" s="36"/>
      <c r="X246" s="36"/>
      <c r="Y246" s="36"/>
      <c r="Z246" s="36"/>
      <c r="AA246" s="36"/>
      <c r="AB246" s="36"/>
      <c r="AC246" s="36"/>
      <c r="AD246" s="36"/>
      <c r="AE246" s="36"/>
      <c r="AR246" s="203" t="s">
        <v>223</v>
      </c>
      <c r="AT246" s="203" t="s">
        <v>224</v>
      </c>
      <c r="AU246" s="203" t="s">
        <v>19</v>
      </c>
      <c r="AY246" s="18" t="s">
        <v>220</v>
      </c>
      <c r="BE246" s="204">
        <f>IF(N246="základní",J246,0)</f>
        <v>0</v>
      </c>
      <c r="BF246" s="204">
        <f>IF(N246="snížená",J246,0)</f>
        <v>0</v>
      </c>
      <c r="BG246" s="204">
        <f>IF(N246="zákl. přenesená",J246,0)</f>
        <v>0</v>
      </c>
      <c r="BH246" s="204">
        <f>IF(N246="sníž. přenesená",J246,0)</f>
        <v>0</v>
      </c>
      <c r="BI246" s="204">
        <f>IF(N246="nulová",J246,0)</f>
        <v>0</v>
      </c>
      <c r="BJ246" s="18" t="s">
        <v>87</v>
      </c>
      <c r="BK246" s="204">
        <f>ROUND(I246*H246,2)</f>
        <v>0</v>
      </c>
      <c r="BL246" s="18" t="s">
        <v>223</v>
      </c>
      <c r="BM246" s="203" t="s">
        <v>941</v>
      </c>
    </row>
    <row r="247" spans="1:65" s="2" customFormat="1" ht="11.25">
      <c r="A247" s="36"/>
      <c r="B247" s="37"/>
      <c r="C247" s="38"/>
      <c r="D247" s="205" t="s">
        <v>231</v>
      </c>
      <c r="E247" s="38"/>
      <c r="F247" s="206" t="s">
        <v>942</v>
      </c>
      <c r="G247" s="38"/>
      <c r="H247" s="38"/>
      <c r="I247" s="207"/>
      <c r="J247" s="38"/>
      <c r="K247" s="38"/>
      <c r="L247" s="41"/>
      <c r="M247" s="208"/>
      <c r="N247" s="209"/>
      <c r="O247" s="73"/>
      <c r="P247" s="73"/>
      <c r="Q247" s="73"/>
      <c r="R247" s="73"/>
      <c r="S247" s="73"/>
      <c r="T247" s="74"/>
      <c r="U247" s="36"/>
      <c r="V247" s="36"/>
      <c r="W247" s="36"/>
      <c r="X247" s="36"/>
      <c r="Y247" s="36"/>
      <c r="Z247" s="36"/>
      <c r="AA247" s="36"/>
      <c r="AB247" s="36"/>
      <c r="AC247" s="36"/>
      <c r="AD247" s="36"/>
      <c r="AE247" s="36"/>
      <c r="AT247" s="18" t="s">
        <v>231</v>
      </c>
      <c r="AU247" s="18" t="s">
        <v>19</v>
      </c>
    </row>
    <row r="248" spans="1:65" s="2" customFormat="1" ht="78">
      <c r="A248" s="36"/>
      <c r="B248" s="37"/>
      <c r="C248" s="38"/>
      <c r="D248" s="210" t="s">
        <v>311</v>
      </c>
      <c r="E248" s="38"/>
      <c r="F248" s="211" t="s">
        <v>938</v>
      </c>
      <c r="G248" s="38"/>
      <c r="H248" s="38"/>
      <c r="I248" s="207"/>
      <c r="J248" s="38"/>
      <c r="K248" s="38"/>
      <c r="L248" s="41"/>
      <c r="M248" s="208"/>
      <c r="N248" s="209"/>
      <c r="O248" s="73"/>
      <c r="P248" s="73"/>
      <c r="Q248" s="73"/>
      <c r="R248" s="73"/>
      <c r="S248" s="73"/>
      <c r="T248" s="74"/>
      <c r="U248" s="36"/>
      <c r="V248" s="36"/>
      <c r="W248" s="36"/>
      <c r="X248" s="36"/>
      <c r="Y248" s="36"/>
      <c r="Z248" s="36"/>
      <c r="AA248" s="36"/>
      <c r="AB248" s="36"/>
      <c r="AC248" s="36"/>
      <c r="AD248" s="36"/>
      <c r="AE248" s="36"/>
      <c r="AT248" s="18" t="s">
        <v>311</v>
      </c>
      <c r="AU248" s="18" t="s">
        <v>19</v>
      </c>
    </row>
    <row r="249" spans="1:65" s="13" customFormat="1" ht="11.25">
      <c r="B249" s="212"/>
      <c r="C249" s="213"/>
      <c r="D249" s="210" t="s">
        <v>235</v>
      </c>
      <c r="E249" s="214" t="s">
        <v>943</v>
      </c>
      <c r="F249" s="215" t="s">
        <v>944</v>
      </c>
      <c r="G249" s="213"/>
      <c r="H249" s="216">
        <v>429.44</v>
      </c>
      <c r="I249" s="217"/>
      <c r="J249" s="213"/>
      <c r="K249" s="213"/>
      <c r="L249" s="218"/>
      <c r="M249" s="219"/>
      <c r="N249" s="220"/>
      <c r="O249" s="220"/>
      <c r="P249" s="220"/>
      <c r="Q249" s="220"/>
      <c r="R249" s="220"/>
      <c r="S249" s="220"/>
      <c r="T249" s="221"/>
      <c r="AT249" s="222" t="s">
        <v>235</v>
      </c>
      <c r="AU249" s="222" t="s">
        <v>19</v>
      </c>
      <c r="AV249" s="13" t="s">
        <v>19</v>
      </c>
      <c r="AW249" s="13" t="s">
        <v>36</v>
      </c>
      <c r="AX249" s="13" t="s">
        <v>80</v>
      </c>
      <c r="AY249" s="222" t="s">
        <v>220</v>
      </c>
    </row>
    <row r="250" spans="1:65" s="13" customFormat="1" ht="11.25">
      <c r="B250" s="212"/>
      <c r="C250" s="213"/>
      <c r="D250" s="210" t="s">
        <v>235</v>
      </c>
      <c r="E250" s="214" t="s">
        <v>945</v>
      </c>
      <c r="F250" s="215" t="s">
        <v>946</v>
      </c>
      <c r="G250" s="213"/>
      <c r="H250" s="216">
        <v>429.44</v>
      </c>
      <c r="I250" s="217"/>
      <c r="J250" s="213"/>
      <c r="K250" s="213"/>
      <c r="L250" s="218"/>
      <c r="M250" s="219"/>
      <c r="N250" s="220"/>
      <c r="O250" s="220"/>
      <c r="P250" s="220"/>
      <c r="Q250" s="220"/>
      <c r="R250" s="220"/>
      <c r="S250" s="220"/>
      <c r="T250" s="221"/>
      <c r="AT250" s="222" t="s">
        <v>235</v>
      </c>
      <c r="AU250" s="222" t="s">
        <v>19</v>
      </c>
      <c r="AV250" s="13" t="s">
        <v>19</v>
      </c>
      <c r="AW250" s="13" t="s">
        <v>36</v>
      </c>
      <c r="AX250" s="13" t="s">
        <v>87</v>
      </c>
      <c r="AY250" s="222" t="s">
        <v>220</v>
      </c>
    </row>
    <row r="251" spans="1:65" s="2" customFormat="1" ht="24.2" customHeight="1">
      <c r="A251" s="36"/>
      <c r="B251" s="37"/>
      <c r="C251" s="192" t="s">
        <v>386</v>
      </c>
      <c r="D251" s="192" t="s">
        <v>224</v>
      </c>
      <c r="E251" s="193" t="s">
        <v>947</v>
      </c>
      <c r="F251" s="194" t="s">
        <v>948</v>
      </c>
      <c r="G251" s="195" t="s">
        <v>650</v>
      </c>
      <c r="H251" s="196">
        <v>107.36</v>
      </c>
      <c r="I251" s="197"/>
      <c r="J251" s="198">
        <f>ROUND(I251*H251,2)</f>
        <v>0</v>
      </c>
      <c r="K251" s="194" t="s">
        <v>228</v>
      </c>
      <c r="L251" s="41"/>
      <c r="M251" s="199" t="s">
        <v>1</v>
      </c>
      <c r="N251" s="200" t="s">
        <v>45</v>
      </c>
      <c r="O251" s="73"/>
      <c r="P251" s="201">
        <f>O251*H251</f>
        <v>0</v>
      </c>
      <c r="Q251" s="201">
        <v>0</v>
      </c>
      <c r="R251" s="201">
        <f>Q251*H251</f>
        <v>0</v>
      </c>
      <c r="S251" s="201">
        <v>0</v>
      </c>
      <c r="T251" s="202">
        <f>S251*H251</f>
        <v>0</v>
      </c>
      <c r="U251" s="36"/>
      <c r="V251" s="36"/>
      <c r="W251" s="36"/>
      <c r="X251" s="36"/>
      <c r="Y251" s="36"/>
      <c r="Z251" s="36"/>
      <c r="AA251" s="36"/>
      <c r="AB251" s="36"/>
      <c r="AC251" s="36"/>
      <c r="AD251" s="36"/>
      <c r="AE251" s="36"/>
      <c r="AR251" s="203" t="s">
        <v>223</v>
      </c>
      <c r="AT251" s="203" t="s">
        <v>224</v>
      </c>
      <c r="AU251" s="203" t="s">
        <v>19</v>
      </c>
      <c r="AY251" s="18" t="s">
        <v>220</v>
      </c>
      <c r="BE251" s="204">
        <f>IF(N251="základní",J251,0)</f>
        <v>0</v>
      </c>
      <c r="BF251" s="204">
        <f>IF(N251="snížená",J251,0)</f>
        <v>0</v>
      </c>
      <c r="BG251" s="204">
        <f>IF(N251="zákl. přenesená",J251,0)</f>
        <v>0</v>
      </c>
      <c r="BH251" s="204">
        <f>IF(N251="sníž. přenesená",J251,0)</f>
        <v>0</v>
      </c>
      <c r="BI251" s="204">
        <f>IF(N251="nulová",J251,0)</f>
        <v>0</v>
      </c>
      <c r="BJ251" s="18" t="s">
        <v>87</v>
      </c>
      <c r="BK251" s="204">
        <f>ROUND(I251*H251,2)</f>
        <v>0</v>
      </c>
      <c r="BL251" s="18" t="s">
        <v>223</v>
      </c>
      <c r="BM251" s="203" t="s">
        <v>949</v>
      </c>
    </row>
    <row r="252" spans="1:65" s="2" customFormat="1" ht="11.25">
      <c r="A252" s="36"/>
      <c r="B252" s="37"/>
      <c r="C252" s="38"/>
      <c r="D252" s="205" t="s">
        <v>231</v>
      </c>
      <c r="E252" s="38"/>
      <c r="F252" s="206" t="s">
        <v>950</v>
      </c>
      <c r="G252" s="38"/>
      <c r="H252" s="38"/>
      <c r="I252" s="207"/>
      <c r="J252" s="38"/>
      <c r="K252" s="38"/>
      <c r="L252" s="41"/>
      <c r="M252" s="208"/>
      <c r="N252" s="209"/>
      <c r="O252" s="73"/>
      <c r="P252" s="73"/>
      <c r="Q252" s="73"/>
      <c r="R252" s="73"/>
      <c r="S252" s="73"/>
      <c r="T252" s="74"/>
      <c r="U252" s="36"/>
      <c r="V252" s="36"/>
      <c r="W252" s="36"/>
      <c r="X252" s="36"/>
      <c r="Y252" s="36"/>
      <c r="Z252" s="36"/>
      <c r="AA252" s="36"/>
      <c r="AB252" s="36"/>
      <c r="AC252" s="36"/>
      <c r="AD252" s="36"/>
      <c r="AE252" s="36"/>
      <c r="AT252" s="18" t="s">
        <v>231</v>
      </c>
      <c r="AU252" s="18" t="s">
        <v>19</v>
      </c>
    </row>
    <row r="253" spans="1:65" s="2" customFormat="1" ht="29.25">
      <c r="A253" s="36"/>
      <c r="B253" s="37"/>
      <c r="C253" s="38"/>
      <c r="D253" s="210" t="s">
        <v>311</v>
      </c>
      <c r="E253" s="38"/>
      <c r="F253" s="211" t="s">
        <v>951</v>
      </c>
      <c r="G253" s="38"/>
      <c r="H253" s="38"/>
      <c r="I253" s="207"/>
      <c r="J253" s="38"/>
      <c r="K253" s="38"/>
      <c r="L253" s="41"/>
      <c r="M253" s="208"/>
      <c r="N253" s="209"/>
      <c r="O253" s="73"/>
      <c r="P253" s="73"/>
      <c r="Q253" s="73"/>
      <c r="R253" s="73"/>
      <c r="S253" s="73"/>
      <c r="T253" s="74"/>
      <c r="U253" s="36"/>
      <c r="V253" s="36"/>
      <c r="W253" s="36"/>
      <c r="X253" s="36"/>
      <c r="Y253" s="36"/>
      <c r="Z253" s="36"/>
      <c r="AA253" s="36"/>
      <c r="AB253" s="36"/>
      <c r="AC253" s="36"/>
      <c r="AD253" s="36"/>
      <c r="AE253" s="36"/>
      <c r="AT253" s="18" t="s">
        <v>311</v>
      </c>
      <c r="AU253" s="18" t="s">
        <v>19</v>
      </c>
    </row>
    <row r="254" spans="1:65" s="2" customFormat="1" ht="44.25" customHeight="1">
      <c r="A254" s="36"/>
      <c r="B254" s="37"/>
      <c r="C254" s="192" t="s">
        <v>392</v>
      </c>
      <c r="D254" s="192" t="s">
        <v>224</v>
      </c>
      <c r="E254" s="193" t="s">
        <v>952</v>
      </c>
      <c r="F254" s="194" t="s">
        <v>953</v>
      </c>
      <c r="G254" s="195" t="s">
        <v>650</v>
      </c>
      <c r="H254" s="196">
        <v>107.36</v>
      </c>
      <c r="I254" s="197"/>
      <c r="J254" s="198">
        <f>ROUND(I254*H254,2)</f>
        <v>0</v>
      </c>
      <c r="K254" s="194" t="s">
        <v>228</v>
      </c>
      <c r="L254" s="41"/>
      <c r="M254" s="199" t="s">
        <v>1</v>
      </c>
      <c r="N254" s="200" t="s">
        <v>45</v>
      </c>
      <c r="O254" s="73"/>
      <c r="P254" s="201">
        <f>O254*H254</f>
        <v>0</v>
      </c>
      <c r="Q254" s="201">
        <v>0</v>
      </c>
      <c r="R254" s="201">
        <f>Q254*H254</f>
        <v>0</v>
      </c>
      <c r="S254" s="201">
        <v>0</v>
      </c>
      <c r="T254" s="202">
        <f>S254*H254</f>
        <v>0</v>
      </c>
      <c r="U254" s="36"/>
      <c r="V254" s="36"/>
      <c r="W254" s="36"/>
      <c r="X254" s="36"/>
      <c r="Y254" s="36"/>
      <c r="Z254" s="36"/>
      <c r="AA254" s="36"/>
      <c r="AB254" s="36"/>
      <c r="AC254" s="36"/>
      <c r="AD254" s="36"/>
      <c r="AE254" s="36"/>
      <c r="AR254" s="203" t="s">
        <v>223</v>
      </c>
      <c r="AT254" s="203" t="s">
        <v>224</v>
      </c>
      <c r="AU254" s="203" t="s">
        <v>19</v>
      </c>
      <c r="AY254" s="18" t="s">
        <v>220</v>
      </c>
      <c r="BE254" s="204">
        <f>IF(N254="základní",J254,0)</f>
        <v>0</v>
      </c>
      <c r="BF254" s="204">
        <f>IF(N254="snížená",J254,0)</f>
        <v>0</v>
      </c>
      <c r="BG254" s="204">
        <f>IF(N254="zákl. přenesená",J254,0)</f>
        <v>0</v>
      </c>
      <c r="BH254" s="204">
        <f>IF(N254="sníž. přenesená",J254,0)</f>
        <v>0</v>
      </c>
      <c r="BI254" s="204">
        <f>IF(N254="nulová",J254,0)</f>
        <v>0</v>
      </c>
      <c r="BJ254" s="18" t="s">
        <v>87</v>
      </c>
      <c r="BK254" s="204">
        <f>ROUND(I254*H254,2)</f>
        <v>0</v>
      </c>
      <c r="BL254" s="18" t="s">
        <v>223</v>
      </c>
      <c r="BM254" s="203" t="s">
        <v>954</v>
      </c>
    </row>
    <row r="255" spans="1:65" s="2" customFormat="1" ht="11.25">
      <c r="A255" s="36"/>
      <c r="B255" s="37"/>
      <c r="C255" s="38"/>
      <c r="D255" s="205" t="s">
        <v>231</v>
      </c>
      <c r="E255" s="38"/>
      <c r="F255" s="206" t="s">
        <v>955</v>
      </c>
      <c r="G255" s="38"/>
      <c r="H255" s="38"/>
      <c r="I255" s="207"/>
      <c r="J255" s="38"/>
      <c r="K255" s="38"/>
      <c r="L255" s="41"/>
      <c r="M255" s="208"/>
      <c r="N255" s="209"/>
      <c r="O255" s="73"/>
      <c r="P255" s="73"/>
      <c r="Q255" s="73"/>
      <c r="R255" s="73"/>
      <c r="S255" s="73"/>
      <c r="T255" s="74"/>
      <c r="U255" s="36"/>
      <c r="V255" s="36"/>
      <c r="W255" s="36"/>
      <c r="X255" s="36"/>
      <c r="Y255" s="36"/>
      <c r="Z255" s="36"/>
      <c r="AA255" s="36"/>
      <c r="AB255" s="36"/>
      <c r="AC255" s="36"/>
      <c r="AD255" s="36"/>
      <c r="AE255" s="36"/>
      <c r="AT255" s="18" t="s">
        <v>231</v>
      </c>
      <c r="AU255" s="18" t="s">
        <v>19</v>
      </c>
    </row>
    <row r="256" spans="1:65" s="2" customFormat="1" ht="39">
      <c r="A256" s="36"/>
      <c r="B256" s="37"/>
      <c r="C256" s="38"/>
      <c r="D256" s="210" t="s">
        <v>311</v>
      </c>
      <c r="E256" s="38"/>
      <c r="F256" s="211" t="s">
        <v>956</v>
      </c>
      <c r="G256" s="38"/>
      <c r="H256" s="38"/>
      <c r="I256" s="207"/>
      <c r="J256" s="38"/>
      <c r="K256" s="38"/>
      <c r="L256" s="41"/>
      <c r="M256" s="208"/>
      <c r="N256" s="209"/>
      <c r="O256" s="73"/>
      <c r="P256" s="73"/>
      <c r="Q256" s="73"/>
      <c r="R256" s="73"/>
      <c r="S256" s="73"/>
      <c r="T256" s="74"/>
      <c r="U256" s="36"/>
      <c r="V256" s="36"/>
      <c r="W256" s="36"/>
      <c r="X256" s="36"/>
      <c r="Y256" s="36"/>
      <c r="Z256" s="36"/>
      <c r="AA256" s="36"/>
      <c r="AB256" s="36"/>
      <c r="AC256" s="36"/>
      <c r="AD256" s="36"/>
      <c r="AE256" s="36"/>
      <c r="AT256" s="18" t="s">
        <v>311</v>
      </c>
      <c r="AU256" s="18" t="s">
        <v>19</v>
      </c>
    </row>
    <row r="257" spans="1:65" s="13" customFormat="1" ht="11.25">
      <c r="B257" s="212"/>
      <c r="C257" s="213"/>
      <c r="D257" s="210" t="s">
        <v>235</v>
      </c>
      <c r="E257" s="214" t="s">
        <v>957</v>
      </c>
      <c r="F257" s="215" t="s">
        <v>958</v>
      </c>
      <c r="G257" s="213"/>
      <c r="H257" s="216">
        <v>107.36</v>
      </c>
      <c r="I257" s="217"/>
      <c r="J257" s="213"/>
      <c r="K257" s="213"/>
      <c r="L257" s="218"/>
      <c r="M257" s="219"/>
      <c r="N257" s="220"/>
      <c r="O257" s="220"/>
      <c r="P257" s="220"/>
      <c r="Q257" s="220"/>
      <c r="R257" s="220"/>
      <c r="S257" s="220"/>
      <c r="T257" s="221"/>
      <c r="AT257" s="222" t="s">
        <v>235</v>
      </c>
      <c r="AU257" s="222" t="s">
        <v>19</v>
      </c>
      <c r="AV257" s="13" t="s">
        <v>19</v>
      </c>
      <c r="AW257" s="13" t="s">
        <v>36</v>
      </c>
      <c r="AX257" s="13" t="s">
        <v>80</v>
      </c>
      <c r="AY257" s="222" t="s">
        <v>220</v>
      </c>
    </row>
    <row r="258" spans="1:65" s="13" customFormat="1" ht="11.25">
      <c r="B258" s="212"/>
      <c r="C258" s="213"/>
      <c r="D258" s="210" t="s">
        <v>235</v>
      </c>
      <c r="E258" s="214" t="s">
        <v>959</v>
      </c>
      <c r="F258" s="215" t="s">
        <v>960</v>
      </c>
      <c r="G258" s="213"/>
      <c r="H258" s="216">
        <v>107.36</v>
      </c>
      <c r="I258" s="217"/>
      <c r="J258" s="213"/>
      <c r="K258" s="213"/>
      <c r="L258" s="218"/>
      <c r="M258" s="219"/>
      <c r="N258" s="220"/>
      <c r="O258" s="220"/>
      <c r="P258" s="220"/>
      <c r="Q258" s="220"/>
      <c r="R258" s="220"/>
      <c r="S258" s="220"/>
      <c r="T258" s="221"/>
      <c r="AT258" s="222" t="s">
        <v>235</v>
      </c>
      <c r="AU258" s="222" t="s">
        <v>19</v>
      </c>
      <c r="AV258" s="13" t="s">
        <v>19</v>
      </c>
      <c r="AW258" s="13" t="s">
        <v>36</v>
      </c>
      <c r="AX258" s="13" t="s">
        <v>87</v>
      </c>
      <c r="AY258" s="222" t="s">
        <v>220</v>
      </c>
    </row>
    <row r="259" spans="1:65" s="12" customFormat="1" ht="22.9" customHeight="1">
      <c r="B259" s="176"/>
      <c r="C259" s="177"/>
      <c r="D259" s="178" t="s">
        <v>79</v>
      </c>
      <c r="E259" s="190" t="s">
        <v>741</v>
      </c>
      <c r="F259" s="190" t="s">
        <v>742</v>
      </c>
      <c r="G259" s="177"/>
      <c r="H259" s="177"/>
      <c r="I259" s="180"/>
      <c r="J259" s="191">
        <f>BK259</f>
        <v>0</v>
      </c>
      <c r="K259" s="177"/>
      <c r="L259" s="182"/>
      <c r="M259" s="183"/>
      <c r="N259" s="184"/>
      <c r="O259" s="184"/>
      <c r="P259" s="185">
        <f>SUM(P260:P262)</f>
        <v>0</v>
      </c>
      <c r="Q259" s="184"/>
      <c r="R259" s="185">
        <f>SUM(R260:R262)</f>
        <v>0</v>
      </c>
      <c r="S259" s="184"/>
      <c r="T259" s="186">
        <f>SUM(T260:T262)</f>
        <v>0</v>
      </c>
      <c r="AR259" s="187" t="s">
        <v>87</v>
      </c>
      <c r="AT259" s="188" t="s">
        <v>79</v>
      </c>
      <c r="AU259" s="188" t="s">
        <v>87</v>
      </c>
      <c r="AY259" s="187" t="s">
        <v>220</v>
      </c>
      <c r="BK259" s="189">
        <f>SUM(BK260:BK262)</f>
        <v>0</v>
      </c>
    </row>
    <row r="260" spans="1:65" s="2" customFormat="1" ht="44.25" customHeight="1">
      <c r="A260" s="36"/>
      <c r="B260" s="37"/>
      <c r="C260" s="192" t="s">
        <v>397</v>
      </c>
      <c r="D260" s="192" t="s">
        <v>224</v>
      </c>
      <c r="E260" s="193" t="s">
        <v>961</v>
      </c>
      <c r="F260" s="194" t="s">
        <v>962</v>
      </c>
      <c r="G260" s="195" t="s">
        <v>650</v>
      </c>
      <c r="H260" s="196">
        <v>38.012</v>
      </c>
      <c r="I260" s="197"/>
      <c r="J260" s="198">
        <f>ROUND(I260*H260,2)</f>
        <v>0</v>
      </c>
      <c r="K260" s="194" t="s">
        <v>228</v>
      </c>
      <c r="L260" s="41"/>
      <c r="M260" s="199" t="s">
        <v>1</v>
      </c>
      <c r="N260" s="200" t="s">
        <v>45</v>
      </c>
      <c r="O260" s="73"/>
      <c r="P260" s="201">
        <f>O260*H260</f>
        <v>0</v>
      </c>
      <c r="Q260" s="201">
        <v>0</v>
      </c>
      <c r="R260" s="201">
        <f>Q260*H260</f>
        <v>0</v>
      </c>
      <c r="S260" s="201">
        <v>0</v>
      </c>
      <c r="T260" s="202">
        <f>S260*H260</f>
        <v>0</v>
      </c>
      <c r="U260" s="36"/>
      <c r="V260" s="36"/>
      <c r="W260" s="36"/>
      <c r="X260" s="36"/>
      <c r="Y260" s="36"/>
      <c r="Z260" s="36"/>
      <c r="AA260" s="36"/>
      <c r="AB260" s="36"/>
      <c r="AC260" s="36"/>
      <c r="AD260" s="36"/>
      <c r="AE260" s="36"/>
      <c r="AR260" s="203" t="s">
        <v>223</v>
      </c>
      <c r="AT260" s="203" t="s">
        <v>224</v>
      </c>
      <c r="AU260" s="203" t="s">
        <v>19</v>
      </c>
      <c r="AY260" s="18" t="s">
        <v>220</v>
      </c>
      <c r="BE260" s="204">
        <f>IF(N260="základní",J260,0)</f>
        <v>0</v>
      </c>
      <c r="BF260" s="204">
        <f>IF(N260="snížená",J260,0)</f>
        <v>0</v>
      </c>
      <c r="BG260" s="204">
        <f>IF(N260="zákl. přenesená",J260,0)</f>
        <v>0</v>
      </c>
      <c r="BH260" s="204">
        <f>IF(N260="sníž. přenesená",J260,0)</f>
        <v>0</v>
      </c>
      <c r="BI260" s="204">
        <f>IF(N260="nulová",J260,0)</f>
        <v>0</v>
      </c>
      <c r="BJ260" s="18" t="s">
        <v>87</v>
      </c>
      <c r="BK260" s="204">
        <f>ROUND(I260*H260,2)</f>
        <v>0</v>
      </c>
      <c r="BL260" s="18" t="s">
        <v>223</v>
      </c>
      <c r="BM260" s="203" t="s">
        <v>963</v>
      </c>
    </row>
    <row r="261" spans="1:65" s="2" customFormat="1" ht="11.25">
      <c r="A261" s="36"/>
      <c r="B261" s="37"/>
      <c r="C261" s="38"/>
      <c r="D261" s="205" t="s">
        <v>231</v>
      </c>
      <c r="E261" s="38"/>
      <c r="F261" s="206" t="s">
        <v>964</v>
      </c>
      <c r="G261" s="38"/>
      <c r="H261" s="38"/>
      <c r="I261" s="207"/>
      <c r="J261" s="38"/>
      <c r="K261" s="38"/>
      <c r="L261" s="41"/>
      <c r="M261" s="208"/>
      <c r="N261" s="209"/>
      <c r="O261" s="73"/>
      <c r="P261" s="73"/>
      <c r="Q261" s="73"/>
      <c r="R261" s="73"/>
      <c r="S261" s="73"/>
      <c r="T261" s="74"/>
      <c r="U261" s="36"/>
      <c r="V261" s="36"/>
      <c r="W261" s="36"/>
      <c r="X261" s="36"/>
      <c r="Y261" s="36"/>
      <c r="Z261" s="36"/>
      <c r="AA261" s="36"/>
      <c r="AB261" s="36"/>
      <c r="AC261" s="36"/>
      <c r="AD261" s="36"/>
      <c r="AE261" s="36"/>
      <c r="AT261" s="18" t="s">
        <v>231</v>
      </c>
      <c r="AU261" s="18" t="s">
        <v>19</v>
      </c>
    </row>
    <row r="262" spans="1:65" s="2" customFormat="1" ht="29.25">
      <c r="A262" s="36"/>
      <c r="B262" s="37"/>
      <c r="C262" s="38"/>
      <c r="D262" s="210" t="s">
        <v>311</v>
      </c>
      <c r="E262" s="38"/>
      <c r="F262" s="211" t="s">
        <v>965</v>
      </c>
      <c r="G262" s="38"/>
      <c r="H262" s="38"/>
      <c r="I262" s="207"/>
      <c r="J262" s="38"/>
      <c r="K262" s="38"/>
      <c r="L262" s="41"/>
      <c r="M262" s="208"/>
      <c r="N262" s="209"/>
      <c r="O262" s="73"/>
      <c r="P262" s="73"/>
      <c r="Q262" s="73"/>
      <c r="R262" s="73"/>
      <c r="S262" s="73"/>
      <c r="T262" s="74"/>
      <c r="U262" s="36"/>
      <c r="V262" s="36"/>
      <c r="W262" s="36"/>
      <c r="X262" s="36"/>
      <c r="Y262" s="36"/>
      <c r="Z262" s="36"/>
      <c r="AA262" s="36"/>
      <c r="AB262" s="36"/>
      <c r="AC262" s="36"/>
      <c r="AD262" s="36"/>
      <c r="AE262" s="36"/>
      <c r="AT262" s="18" t="s">
        <v>311</v>
      </c>
      <c r="AU262" s="18" t="s">
        <v>19</v>
      </c>
    </row>
    <row r="263" spans="1:65" s="12" customFormat="1" ht="25.9" customHeight="1">
      <c r="B263" s="176"/>
      <c r="C263" s="177"/>
      <c r="D263" s="178" t="s">
        <v>79</v>
      </c>
      <c r="E263" s="179" t="s">
        <v>329</v>
      </c>
      <c r="F263" s="179" t="s">
        <v>966</v>
      </c>
      <c r="G263" s="177"/>
      <c r="H263" s="177"/>
      <c r="I263" s="180"/>
      <c r="J263" s="181">
        <f>BK263</f>
        <v>0</v>
      </c>
      <c r="K263" s="177"/>
      <c r="L263" s="182"/>
      <c r="M263" s="183"/>
      <c r="N263" s="184"/>
      <c r="O263" s="184"/>
      <c r="P263" s="185">
        <f>P264</f>
        <v>0</v>
      </c>
      <c r="Q263" s="184"/>
      <c r="R263" s="185">
        <f>R264</f>
        <v>3.1204000000000001</v>
      </c>
      <c r="S263" s="184"/>
      <c r="T263" s="186">
        <f>T264</f>
        <v>0</v>
      </c>
      <c r="AR263" s="187" t="s">
        <v>156</v>
      </c>
      <c r="AT263" s="188" t="s">
        <v>79</v>
      </c>
      <c r="AU263" s="188" t="s">
        <v>80</v>
      </c>
      <c r="AY263" s="187" t="s">
        <v>220</v>
      </c>
      <c r="BK263" s="189">
        <f>BK264</f>
        <v>0</v>
      </c>
    </row>
    <row r="264" spans="1:65" s="12" customFormat="1" ht="22.9" customHeight="1">
      <c r="B264" s="176"/>
      <c r="C264" s="177"/>
      <c r="D264" s="178" t="s">
        <v>79</v>
      </c>
      <c r="E264" s="190" t="s">
        <v>967</v>
      </c>
      <c r="F264" s="190" t="s">
        <v>968</v>
      </c>
      <c r="G264" s="177"/>
      <c r="H264" s="177"/>
      <c r="I264" s="180"/>
      <c r="J264" s="191">
        <f>BK264</f>
        <v>0</v>
      </c>
      <c r="K264" s="177"/>
      <c r="L264" s="182"/>
      <c r="M264" s="183"/>
      <c r="N264" s="184"/>
      <c r="O264" s="184"/>
      <c r="P264" s="185">
        <f>SUM(P265:P271)</f>
        <v>0</v>
      </c>
      <c r="Q264" s="184"/>
      <c r="R264" s="185">
        <f>SUM(R265:R271)</f>
        <v>3.1204000000000001</v>
      </c>
      <c r="S264" s="184"/>
      <c r="T264" s="186">
        <f>SUM(T265:T271)</f>
        <v>0</v>
      </c>
      <c r="AR264" s="187" t="s">
        <v>156</v>
      </c>
      <c r="AT264" s="188" t="s">
        <v>79</v>
      </c>
      <c r="AU264" s="188" t="s">
        <v>87</v>
      </c>
      <c r="AY264" s="187" t="s">
        <v>220</v>
      </c>
      <c r="BK264" s="189">
        <f>SUM(BK265:BK271)</f>
        <v>0</v>
      </c>
    </row>
    <row r="265" spans="1:65" s="2" customFormat="1" ht="24.2" customHeight="1">
      <c r="A265" s="36"/>
      <c r="B265" s="37"/>
      <c r="C265" s="192" t="s">
        <v>306</v>
      </c>
      <c r="D265" s="192" t="s">
        <v>224</v>
      </c>
      <c r="E265" s="193" t="s">
        <v>969</v>
      </c>
      <c r="F265" s="194" t="s">
        <v>970</v>
      </c>
      <c r="G265" s="195" t="s">
        <v>664</v>
      </c>
      <c r="H265" s="196">
        <v>4</v>
      </c>
      <c r="I265" s="197"/>
      <c r="J265" s="198">
        <f>ROUND(I265*H265,2)</f>
        <v>0</v>
      </c>
      <c r="K265" s="194" t="s">
        <v>228</v>
      </c>
      <c r="L265" s="41"/>
      <c r="M265" s="199" t="s">
        <v>1</v>
      </c>
      <c r="N265" s="200" t="s">
        <v>45</v>
      </c>
      <c r="O265" s="73"/>
      <c r="P265" s="201">
        <f>O265*H265</f>
        <v>0</v>
      </c>
      <c r="Q265" s="201">
        <v>0.78010000000000002</v>
      </c>
      <c r="R265" s="201">
        <f>Q265*H265</f>
        <v>3.1204000000000001</v>
      </c>
      <c r="S265" s="201">
        <v>0</v>
      </c>
      <c r="T265" s="202">
        <f>S265*H265</f>
        <v>0</v>
      </c>
      <c r="U265" s="36"/>
      <c r="V265" s="36"/>
      <c r="W265" s="36"/>
      <c r="X265" s="36"/>
      <c r="Y265" s="36"/>
      <c r="Z265" s="36"/>
      <c r="AA265" s="36"/>
      <c r="AB265" s="36"/>
      <c r="AC265" s="36"/>
      <c r="AD265" s="36"/>
      <c r="AE265" s="36"/>
      <c r="AR265" s="203" t="s">
        <v>223</v>
      </c>
      <c r="AT265" s="203" t="s">
        <v>224</v>
      </c>
      <c r="AU265" s="203" t="s">
        <v>19</v>
      </c>
      <c r="AY265" s="18" t="s">
        <v>220</v>
      </c>
      <c r="BE265" s="204">
        <f>IF(N265="základní",J265,0)</f>
        <v>0</v>
      </c>
      <c r="BF265" s="204">
        <f>IF(N265="snížená",J265,0)</f>
        <v>0</v>
      </c>
      <c r="BG265" s="204">
        <f>IF(N265="zákl. přenesená",J265,0)</f>
        <v>0</v>
      </c>
      <c r="BH265" s="204">
        <f>IF(N265="sníž. přenesená",J265,0)</f>
        <v>0</v>
      </c>
      <c r="BI265" s="204">
        <f>IF(N265="nulová",J265,0)</f>
        <v>0</v>
      </c>
      <c r="BJ265" s="18" t="s">
        <v>87</v>
      </c>
      <c r="BK265" s="204">
        <f>ROUND(I265*H265,2)</f>
        <v>0</v>
      </c>
      <c r="BL265" s="18" t="s">
        <v>223</v>
      </c>
      <c r="BM265" s="203" t="s">
        <v>971</v>
      </c>
    </row>
    <row r="266" spans="1:65" s="2" customFormat="1" ht="11.25">
      <c r="A266" s="36"/>
      <c r="B266" s="37"/>
      <c r="C266" s="38"/>
      <c r="D266" s="205" t="s">
        <v>231</v>
      </c>
      <c r="E266" s="38"/>
      <c r="F266" s="206" t="s">
        <v>972</v>
      </c>
      <c r="G266" s="38"/>
      <c r="H266" s="38"/>
      <c r="I266" s="207"/>
      <c r="J266" s="38"/>
      <c r="K266" s="38"/>
      <c r="L266" s="41"/>
      <c r="M266" s="208"/>
      <c r="N266" s="209"/>
      <c r="O266" s="73"/>
      <c r="P266" s="73"/>
      <c r="Q266" s="73"/>
      <c r="R266" s="73"/>
      <c r="S266" s="73"/>
      <c r="T266" s="74"/>
      <c r="U266" s="36"/>
      <c r="V266" s="36"/>
      <c r="W266" s="36"/>
      <c r="X266" s="36"/>
      <c r="Y266" s="36"/>
      <c r="Z266" s="36"/>
      <c r="AA266" s="36"/>
      <c r="AB266" s="36"/>
      <c r="AC266" s="36"/>
      <c r="AD266" s="36"/>
      <c r="AE266" s="36"/>
      <c r="AT266" s="18" t="s">
        <v>231</v>
      </c>
      <c r="AU266" s="18" t="s">
        <v>19</v>
      </c>
    </row>
    <row r="267" spans="1:65" s="2" customFormat="1" ht="68.25">
      <c r="A267" s="36"/>
      <c r="B267" s="37"/>
      <c r="C267" s="38"/>
      <c r="D267" s="210" t="s">
        <v>311</v>
      </c>
      <c r="E267" s="38"/>
      <c r="F267" s="211" t="s">
        <v>973</v>
      </c>
      <c r="G267" s="38"/>
      <c r="H267" s="38"/>
      <c r="I267" s="207"/>
      <c r="J267" s="38"/>
      <c r="K267" s="38"/>
      <c r="L267" s="41"/>
      <c r="M267" s="208"/>
      <c r="N267" s="209"/>
      <c r="O267" s="73"/>
      <c r="P267" s="73"/>
      <c r="Q267" s="73"/>
      <c r="R267" s="73"/>
      <c r="S267" s="73"/>
      <c r="T267" s="74"/>
      <c r="U267" s="36"/>
      <c r="V267" s="36"/>
      <c r="W267" s="36"/>
      <c r="X267" s="36"/>
      <c r="Y267" s="36"/>
      <c r="Z267" s="36"/>
      <c r="AA267" s="36"/>
      <c r="AB267" s="36"/>
      <c r="AC267" s="36"/>
      <c r="AD267" s="36"/>
      <c r="AE267" s="36"/>
      <c r="AT267" s="18" t="s">
        <v>311</v>
      </c>
      <c r="AU267" s="18" t="s">
        <v>19</v>
      </c>
    </row>
    <row r="268" spans="1:65" s="2" customFormat="1" ht="19.5">
      <c r="A268" s="36"/>
      <c r="B268" s="37"/>
      <c r="C268" s="38"/>
      <c r="D268" s="210" t="s">
        <v>233</v>
      </c>
      <c r="E268" s="38"/>
      <c r="F268" s="211" t="s">
        <v>974</v>
      </c>
      <c r="G268" s="38"/>
      <c r="H268" s="38"/>
      <c r="I268" s="207"/>
      <c r="J268" s="38"/>
      <c r="K268" s="38"/>
      <c r="L268" s="41"/>
      <c r="M268" s="208"/>
      <c r="N268" s="209"/>
      <c r="O268" s="73"/>
      <c r="P268" s="73"/>
      <c r="Q268" s="73"/>
      <c r="R268" s="73"/>
      <c r="S268" s="73"/>
      <c r="T268" s="74"/>
      <c r="U268" s="36"/>
      <c r="V268" s="36"/>
      <c r="W268" s="36"/>
      <c r="X268" s="36"/>
      <c r="Y268" s="36"/>
      <c r="Z268" s="36"/>
      <c r="AA268" s="36"/>
      <c r="AB268" s="36"/>
      <c r="AC268" s="36"/>
      <c r="AD268" s="36"/>
      <c r="AE268" s="36"/>
      <c r="AT268" s="18" t="s">
        <v>233</v>
      </c>
      <c r="AU268" s="18" t="s">
        <v>19</v>
      </c>
    </row>
    <row r="269" spans="1:65" s="14" customFormat="1" ht="11.25">
      <c r="B269" s="223"/>
      <c r="C269" s="224"/>
      <c r="D269" s="210" t="s">
        <v>235</v>
      </c>
      <c r="E269" s="225" t="s">
        <v>1</v>
      </c>
      <c r="F269" s="226" t="s">
        <v>809</v>
      </c>
      <c r="G269" s="224"/>
      <c r="H269" s="225" t="s">
        <v>1</v>
      </c>
      <c r="I269" s="227"/>
      <c r="J269" s="224"/>
      <c r="K269" s="224"/>
      <c r="L269" s="228"/>
      <c r="M269" s="229"/>
      <c r="N269" s="230"/>
      <c r="O269" s="230"/>
      <c r="P269" s="230"/>
      <c r="Q269" s="230"/>
      <c r="R269" s="230"/>
      <c r="S269" s="230"/>
      <c r="T269" s="231"/>
      <c r="AT269" s="232" t="s">
        <v>235</v>
      </c>
      <c r="AU269" s="232" t="s">
        <v>19</v>
      </c>
      <c r="AV269" s="14" t="s">
        <v>87</v>
      </c>
      <c r="AW269" s="14" t="s">
        <v>36</v>
      </c>
      <c r="AX269" s="14" t="s">
        <v>80</v>
      </c>
      <c r="AY269" s="232" t="s">
        <v>220</v>
      </c>
    </row>
    <row r="270" spans="1:65" s="13" customFormat="1" ht="11.25">
      <c r="B270" s="212"/>
      <c r="C270" s="213"/>
      <c r="D270" s="210" t="s">
        <v>235</v>
      </c>
      <c r="E270" s="214" t="s">
        <v>975</v>
      </c>
      <c r="F270" s="215" t="s">
        <v>223</v>
      </c>
      <c r="G270" s="213"/>
      <c r="H270" s="216">
        <v>4</v>
      </c>
      <c r="I270" s="217"/>
      <c r="J270" s="213"/>
      <c r="K270" s="213"/>
      <c r="L270" s="218"/>
      <c r="M270" s="219"/>
      <c r="N270" s="220"/>
      <c r="O270" s="220"/>
      <c r="P270" s="220"/>
      <c r="Q270" s="220"/>
      <c r="R270" s="220"/>
      <c r="S270" s="220"/>
      <c r="T270" s="221"/>
      <c r="AT270" s="222" t="s">
        <v>235</v>
      </c>
      <c r="AU270" s="222" t="s">
        <v>19</v>
      </c>
      <c r="AV270" s="13" t="s">
        <v>19</v>
      </c>
      <c r="AW270" s="13" t="s">
        <v>36</v>
      </c>
      <c r="AX270" s="13" t="s">
        <v>80</v>
      </c>
      <c r="AY270" s="222" t="s">
        <v>220</v>
      </c>
    </row>
    <row r="271" spans="1:65" s="13" customFormat="1" ht="11.25">
      <c r="B271" s="212"/>
      <c r="C271" s="213"/>
      <c r="D271" s="210" t="s">
        <v>235</v>
      </c>
      <c r="E271" s="214" t="s">
        <v>976</v>
      </c>
      <c r="F271" s="215" t="s">
        <v>977</v>
      </c>
      <c r="G271" s="213"/>
      <c r="H271" s="216">
        <v>4</v>
      </c>
      <c r="I271" s="217"/>
      <c r="J271" s="213"/>
      <c r="K271" s="213"/>
      <c r="L271" s="218"/>
      <c r="M271" s="244"/>
      <c r="N271" s="245"/>
      <c r="O271" s="245"/>
      <c r="P271" s="245"/>
      <c r="Q271" s="245"/>
      <c r="R271" s="245"/>
      <c r="S271" s="245"/>
      <c r="T271" s="246"/>
      <c r="AT271" s="222" t="s">
        <v>235</v>
      </c>
      <c r="AU271" s="222" t="s">
        <v>19</v>
      </c>
      <c r="AV271" s="13" t="s">
        <v>19</v>
      </c>
      <c r="AW271" s="13" t="s">
        <v>36</v>
      </c>
      <c r="AX271" s="13" t="s">
        <v>87</v>
      </c>
      <c r="AY271" s="222" t="s">
        <v>220</v>
      </c>
    </row>
    <row r="272" spans="1:65" s="2" customFormat="1" ht="6.95" customHeight="1">
      <c r="A272" s="36"/>
      <c r="B272" s="56"/>
      <c r="C272" s="57"/>
      <c r="D272" s="57"/>
      <c r="E272" s="57"/>
      <c r="F272" s="57"/>
      <c r="G272" s="57"/>
      <c r="H272" s="57"/>
      <c r="I272" s="57"/>
      <c r="J272" s="57"/>
      <c r="K272" s="57"/>
      <c r="L272" s="41"/>
      <c r="M272" s="36"/>
      <c r="O272" s="36"/>
      <c r="P272" s="36"/>
      <c r="Q272" s="36"/>
      <c r="R272" s="36"/>
      <c r="S272" s="36"/>
      <c r="T272" s="36"/>
      <c r="U272" s="36"/>
      <c r="V272" s="36"/>
      <c r="W272" s="36"/>
      <c r="X272" s="36"/>
      <c r="Y272" s="36"/>
      <c r="Z272" s="36"/>
      <c r="AA272" s="36"/>
      <c r="AB272" s="36"/>
      <c r="AC272" s="36"/>
      <c r="AD272" s="36"/>
      <c r="AE272" s="36"/>
    </row>
  </sheetData>
  <mergeCells count="12">
    <mergeCell ref="E119:H119"/>
    <mergeCell ref="L2:V2"/>
    <mergeCell ref="E84:H84"/>
    <mergeCell ref="E86:H86"/>
    <mergeCell ref="E88:H88"/>
    <mergeCell ref="E115:H115"/>
    <mergeCell ref="E117:H117"/>
    <mergeCell ref="E7:H7"/>
    <mergeCell ref="E9:H9"/>
    <mergeCell ref="E11:H11"/>
    <mergeCell ref="E20:H20"/>
    <mergeCell ref="E29:H29"/>
  </mergeCells>
  <hyperlinks>
    <hyperlink ref="F131" r:id="rId1"/>
    <hyperlink ref="F138" r:id="rId2"/>
    <hyperlink ref="F145" r:id="rId3"/>
    <hyperlink ref="F152" r:id="rId4"/>
    <hyperlink ref="F156" r:id="rId5"/>
    <hyperlink ref="F162" r:id="rId6"/>
    <hyperlink ref="F168" r:id="rId7"/>
    <hyperlink ref="F173" r:id="rId8"/>
    <hyperlink ref="F178" r:id="rId9"/>
    <hyperlink ref="F183" r:id="rId10"/>
    <hyperlink ref="F187" r:id="rId11"/>
    <hyperlink ref="F194" r:id="rId12"/>
    <hyperlink ref="F200" r:id="rId13"/>
    <hyperlink ref="F206" r:id="rId14"/>
    <hyperlink ref="F213" r:id="rId15"/>
    <hyperlink ref="F220" r:id="rId16"/>
    <hyperlink ref="F228" r:id="rId17"/>
    <hyperlink ref="F236" r:id="rId18"/>
    <hyperlink ref="F244" r:id="rId19"/>
    <hyperlink ref="F247" r:id="rId20"/>
    <hyperlink ref="F252" r:id="rId21"/>
    <hyperlink ref="F255" r:id="rId22"/>
    <hyperlink ref="F261" r:id="rId23"/>
    <hyperlink ref="F266" r:id="rId24"/>
  </hyperlinks>
  <pageMargins left="0.39374999999999999" right="0.39374999999999999" top="0.39374999999999999" bottom="0.39374999999999999" header="0" footer="0"/>
  <pageSetup orientation="portrait" blackAndWhite="1"/>
</worksheet>
</file>

<file path=xl/worksheets/sheet5.xml><?xml version="1.0" encoding="utf-8"?>
<worksheet xmlns="http://schemas.openxmlformats.org/spreadsheetml/2006/main" xmlns:r="http://schemas.openxmlformats.org/officeDocument/2006/relationships">
  <sheetPr>
    <pageSetUpPr fitToPage="1"/>
  </sheetPr>
  <dimension ref="A2:BM2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102</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484</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978</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99</v>
      </c>
      <c r="G13" s="36"/>
      <c r="H13" s="36"/>
      <c r="I13" s="120" t="s">
        <v>18</v>
      </c>
      <c r="J13" s="111" t="s">
        <v>19</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21</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21.75" customHeight="1">
      <c r="A15" s="36"/>
      <c r="B15" s="41"/>
      <c r="C15" s="36"/>
      <c r="D15" s="261" t="s">
        <v>24</v>
      </c>
      <c r="E15" s="36"/>
      <c r="F15" s="262" t="s">
        <v>25</v>
      </c>
      <c r="G15" s="36"/>
      <c r="H15" s="36"/>
      <c r="I15" s="261" t="s">
        <v>26</v>
      </c>
      <c r="J15" s="262" t="s">
        <v>762</v>
      </c>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30</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35</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tr">
        <f>IF('Rekapitulace stavby'!E20="","",'Rekapitulace stavby'!E20)</f>
        <v xml:space="preserve"> </v>
      </c>
      <c r="F26" s="36"/>
      <c r="G26" s="36"/>
      <c r="H26" s="36"/>
      <c r="I26" s="120" t="s">
        <v>31</v>
      </c>
      <c r="J26" s="111"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ROUND((SUM(BE127:BE281)),  2)</f>
        <v>0</v>
      </c>
      <c r="G35" s="36"/>
      <c r="H35" s="36"/>
      <c r="I35" s="131">
        <v>0.2</v>
      </c>
      <c r="J35" s="130">
        <f>ROUND(((SUM(BE127:BE281))*I35),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ROUND((SUM(BF127:BF281)),  2)</f>
        <v>0</v>
      </c>
      <c r="G36" s="36"/>
      <c r="H36" s="36"/>
      <c r="I36" s="131">
        <v>0.2</v>
      </c>
      <c r="J36" s="130">
        <f>ROUND(((SUM(BF127:BF281))*I36),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ROUND((SUM(BG127:BG281)),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ROUND((SUM(BH127:BH281)),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ROUND((SUM(BI127:BI281)),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2" customFormat="1" ht="14.45" customHeight="1">
      <c r="B49" s="53"/>
      <c r="D49" s="139" t="s">
        <v>53</v>
      </c>
      <c r="E49" s="140"/>
      <c r="F49" s="140"/>
      <c r="G49" s="139" t="s">
        <v>54</v>
      </c>
      <c r="H49" s="140"/>
      <c r="I49" s="140"/>
      <c r="J49" s="140"/>
      <c r="K49" s="140"/>
      <c r="L49" s="53"/>
    </row>
    <row r="50" spans="1:31" ht="11.25">
      <c r="B50" s="21"/>
      <c r="L50" s="21"/>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s="2" customFormat="1" ht="12.75">
      <c r="A60" s="36"/>
      <c r="B60" s="41"/>
      <c r="C60" s="36"/>
      <c r="D60" s="141" t="s">
        <v>55</v>
      </c>
      <c r="E60" s="142"/>
      <c r="F60" s="143" t="s">
        <v>56</v>
      </c>
      <c r="G60" s="141" t="s">
        <v>55</v>
      </c>
      <c r="H60" s="142"/>
      <c r="I60" s="142"/>
      <c r="J60" s="144" t="s">
        <v>56</v>
      </c>
      <c r="K60" s="142"/>
      <c r="L60" s="53"/>
      <c r="S60" s="36"/>
      <c r="T60" s="36"/>
      <c r="U60" s="36"/>
      <c r="V60" s="36"/>
      <c r="W60" s="36"/>
      <c r="X60" s="36"/>
      <c r="Y60" s="36"/>
      <c r="Z60" s="36"/>
      <c r="AA60" s="36"/>
      <c r="AB60" s="36"/>
      <c r="AC60" s="36"/>
      <c r="AD60" s="36"/>
      <c r="AE60" s="36"/>
    </row>
    <row r="61" spans="1:31" ht="11.25">
      <c r="B61" s="21"/>
      <c r="L61" s="21"/>
    </row>
    <row r="62" spans="1:31" ht="11.25">
      <c r="B62" s="21"/>
      <c r="L62" s="21"/>
    </row>
    <row r="63" spans="1:31" ht="11.25">
      <c r="B63" s="21"/>
      <c r="L63" s="21"/>
    </row>
    <row r="64" spans="1:31" s="2" customFormat="1" ht="12.75">
      <c r="A64" s="36"/>
      <c r="B64" s="41"/>
      <c r="C64" s="36"/>
      <c r="D64" s="139" t="s">
        <v>57</v>
      </c>
      <c r="E64" s="145"/>
      <c r="F64" s="145"/>
      <c r="G64" s="139" t="s">
        <v>58</v>
      </c>
      <c r="H64" s="145"/>
      <c r="I64" s="145"/>
      <c r="J64" s="145"/>
      <c r="K64" s="145"/>
      <c r="L64" s="53"/>
      <c r="S64" s="36"/>
      <c r="T64" s="36"/>
      <c r="U64" s="36"/>
      <c r="V64" s="36"/>
      <c r="W64" s="36"/>
      <c r="X64" s="36"/>
      <c r="Y64" s="36"/>
      <c r="Z64" s="36"/>
      <c r="AA64" s="36"/>
      <c r="AB64" s="36"/>
      <c r="AC64" s="36"/>
      <c r="AD64" s="36"/>
      <c r="AE64" s="36"/>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6"/>
      <c r="B75" s="41"/>
      <c r="C75" s="36"/>
      <c r="D75" s="141" t="s">
        <v>55</v>
      </c>
      <c r="E75" s="142"/>
      <c r="F75" s="143" t="s">
        <v>56</v>
      </c>
      <c r="G75" s="141" t="s">
        <v>55</v>
      </c>
      <c r="H75" s="142"/>
      <c r="I75" s="142"/>
      <c r="J75" s="144" t="s">
        <v>56</v>
      </c>
      <c r="K75" s="142"/>
      <c r="L75" s="53"/>
      <c r="S75" s="36"/>
      <c r="T75" s="36"/>
      <c r="U75" s="36"/>
      <c r="V75" s="36"/>
      <c r="W75" s="36"/>
      <c r="X75" s="36"/>
      <c r="Y75" s="36"/>
      <c r="Z75" s="36"/>
      <c r="AA75" s="36"/>
      <c r="AB75" s="36"/>
      <c r="AC75" s="36"/>
      <c r="AD75" s="36"/>
      <c r="AE75" s="36"/>
    </row>
    <row r="76" spans="1:31" s="2" customFormat="1" ht="14.45" customHeight="1">
      <c r="A76" s="36"/>
      <c r="B76" s="146"/>
      <c r="C76" s="147"/>
      <c r="D76" s="147"/>
      <c r="E76" s="147"/>
      <c r="F76" s="147"/>
      <c r="G76" s="147"/>
      <c r="H76" s="147"/>
      <c r="I76" s="147"/>
      <c r="J76" s="147"/>
      <c r="K76" s="147"/>
      <c r="L76" s="53"/>
      <c r="S76" s="36"/>
      <c r="T76" s="36"/>
      <c r="U76" s="36"/>
      <c r="V76" s="36"/>
      <c r="W76" s="36"/>
      <c r="X76" s="36"/>
      <c r="Y76" s="36"/>
      <c r="Z76" s="36"/>
      <c r="AA76" s="36"/>
      <c r="AB76" s="36"/>
      <c r="AC76" s="36"/>
      <c r="AD76" s="36"/>
      <c r="AE76" s="36"/>
    </row>
    <row r="80" spans="1:31" s="2" customFormat="1" ht="6.95" customHeight="1">
      <c r="A80" s="36"/>
      <c r="B80" s="148"/>
      <c r="C80" s="149"/>
      <c r="D80" s="149"/>
      <c r="E80" s="149"/>
      <c r="F80" s="149"/>
      <c r="G80" s="149"/>
      <c r="H80" s="149"/>
      <c r="I80" s="149"/>
      <c r="J80" s="149"/>
      <c r="K80" s="149"/>
      <c r="L80" s="53"/>
      <c r="S80" s="36"/>
      <c r="T80" s="36"/>
      <c r="U80" s="36"/>
      <c r="V80" s="36"/>
      <c r="W80" s="36"/>
      <c r="X80" s="36"/>
      <c r="Y80" s="36"/>
      <c r="Z80" s="36"/>
      <c r="AA80" s="36"/>
      <c r="AB80" s="36"/>
      <c r="AC80" s="36"/>
      <c r="AD80" s="36"/>
      <c r="AE80" s="36"/>
    </row>
    <row r="81" spans="1:31" s="2" customFormat="1" ht="24.95" customHeight="1">
      <c r="A81" s="36"/>
      <c r="B81" s="37"/>
      <c r="C81" s="24" t="s">
        <v>190</v>
      </c>
      <c r="D81" s="38"/>
      <c r="E81" s="38"/>
      <c r="F81" s="38"/>
      <c r="G81" s="38"/>
      <c r="H81" s="38"/>
      <c r="I81" s="38"/>
      <c r="J81" s="38"/>
      <c r="K81" s="38"/>
      <c r="L81" s="53"/>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12" customHeight="1">
      <c r="A83" s="36"/>
      <c r="B83" s="37"/>
      <c r="C83" s="30" t="s">
        <v>15</v>
      </c>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26.25" customHeight="1">
      <c r="A84" s="36"/>
      <c r="B84" s="37"/>
      <c r="C84" s="38"/>
      <c r="D84" s="38"/>
      <c r="E84" s="339" t="str">
        <f>E7</f>
        <v>Ochranná hráz na Odře a Orlovské Stružce, Bohumín-Pudlov, stavba č. 5047_2021_soutez</v>
      </c>
      <c r="F84" s="340"/>
      <c r="G84" s="340"/>
      <c r="H84" s="340"/>
      <c r="I84" s="38"/>
      <c r="J84" s="38"/>
      <c r="K84" s="38"/>
      <c r="L84" s="53"/>
      <c r="S84" s="36"/>
      <c r="T84" s="36"/>
      <c r="U84" s="36"/>
      <c r="V84" s="36"/>
      <c r="W84" s="36"/>
      <c r="X84" s="36"/>
      <c r="Y84" s="36"/>
      <c r="Z84" s="36"/>
      <c r="AA84" s="36"/>
      <c r="AB84" s="36"/>
      <c r="AC84" s="36"/>
      <c r="AD84" s="36"/>
      <c r="AE84" s="36"/>
    </row>
    <row r="85" spans="1:31" s="1" customFormat="1" ht="12" customHeight="1">
      <c r="B85" s="22"/>
      <c r="C85" s="30" t="s">
        <v>188</v>
      </c>
      <c r="D85" s="23"/>
      <c r="E85" s="23"/>
      <c r="F85" s="23"/>
      <c r="G85" s="23"/>
      <c r="H85" s="23"/>
      <c r="I85" s="23"/>
      <c r="J85" s="23"/>
      <c r="K85" s="23"/>
      <c r="L85" s="21"/>
    </row>
    <row r="86" spans="1:31" s="2" customFormat="1" ht="16.5" customHeight="1">
      <c r="A86" s="36"/>
      <c r="B86" s="37"/>
      <c r="C86" s="38"/>
      <c r="D86" s="38"/>
      <c r="E86" s="339" t="s">
        <v>484</v>
      </c>
      <c r="F86" s="341"/>
      <c r="G86" s="341"/>
      <c r="H86" s="341"/>
      <c r="I86" s="38"/>
      <c r="J86" s="38"/>
      <c r="K86" s="38"/>
      <c r="L86" s="53"/>
      <c r="S86" s="36"/>
      <c r="T86" s="36"/>
      <c r="U86" s="36"/>
      <c r="V86" s="36"/>
      <c r="W86" s="36"/>
      <c r="X86" s="36"/>
      <c r="Y86" s="36"/>
      <c r="Z86" s="36"/>
      <c r="AA86" s="36"/>
      <c r="AB86" s="36"/>
      <c r="AC86" s="36"/>
      <c r="AD86" s="36"/>
      <c r="AE86" s="36"/>
    </row>
    <row r="87" spans="1:31" s="2" customFormat="1" ht="12" customHeight="1">
      <c r="A87" s="36"/>
      <c r="B87" s="37"/>
      <c r="C87" s="30" t="s">
        <v>485</v>
      </c>
      <c r="D87" s="38"/>
      <c r="E87" s="38"/>
      <c r="F87" s="38"/>
      <c r="G87" s="38"/>
      <c r="H87" s="38"/>
      <c r="I87" s="38"/>
      <c r="J87" s="38"/>
      <c r="K87" s="38"/>
      <c r="L87" s="53"/>
      <c r="S87" s="36"/>
      <c r="T87" s="36"/>
      <c r="U87" s="36"/>
      <c r="V87" s="36"/>
      <c r="W87" s="36"/>
      <c r="X87" s="36"/>
      <c r="Y87" s="36"/>
      <c r="Z87" s="36"/>
      <c r="AA87" s="36"/>
      <c r="AB87" s="36"/>
      <c r="AC87" s="36"/>
      <c r="AD87" s="36"/>
      <c r="AE87" s="36"/>
    </row>
    <row r="88" spans="1:31" s="2" customFormat="1" ht="16.5" customHeight="1">
      <c r="A88" s="36"/>
      <c r="B88" s="37"/>
      <c r="C88" s="38"/>
      <c r="D88" s="38"/>
      <c r="E88" s="312" t="str">
        <f>E11</f>
        <v>SO-01.03 - Křížení s místní komunikací - cyklostezka</v>
      </c>
      <c r="F88" s="341"/>
      <c r="G88" s="341"/>
      <c r="H88" s="341"/>
      <c r="I88" s="38"/>
      <c r="J88" s="38"/>
      <c r="K88" s="38"/>
      <c r="L88" s="53"/>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20</v>
      </c>
      <c r="D90" s="38"/>
      <c r="E90" s="38"/>
      <c r="F90" s="28" t="str">
        <f>F14</f>
        <v>Bohumín</v>
      </c>
      <c r="G90" s="38"/>
      <c r="H90" s="38"/>
      <c r="I90" s="30" t="s">
        <v>22</v>
      </c>
      <c r="J90" s="68" t="str">
        <f>IF(J14="","",J14)</f>
        <v>30. 11. 2020</v>
      </c>
      <c r="K90" s="38"/>
      <c r="L90" s="53"/>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53"/>
      <c r="S91" s="36"/>
      <c r="T91" s="36"/>
      <c r="U91" s="36"/>
      <c r="V91" s="36"/>
      <c r="W91" s="36"/>
      <c r="X91" s="36"/>
      <c r="Y91" s="36"/>
      <c r="Z91" s="36"/>
      <c r="AA91" s="36"/>
      <c r="AB91" s="36"/>
      <c r="AC91" s="36"/>
      <c r="AD91" s="36"/>
      <c r="AE91" s="36"/>
    </row>
    <row r="92" spans="1:31" s="2" customFormat="1" ht="25.7" customHeight="1">
      <c r="A92" s="36"/>
      <c r="B92" s="37"/>
      <c r="C92" s="30" t="s">
        <v>28</v>
      </c>
      <c r="D92" s="38"/>
      <c r="E92" s="38"/>
      <c r="F92" s="28" t="str">
        <f>E17</f>
        <v>Povodí Odry, s.p.</v>
      </c>
      <c r="G92" s="38"/>
      <c r="H92" s="38"/>
      <c r="I92" s="30" t="s">
        <v>34</v>
      </c>
      <c r="J92" s="34" t="str">
        <f>E23</f>
        <v>Dopravoprojekt Brno a.s.</v>
      </c>
      <c r="K92" s="38"/>
      <c r="L92" s="53"/>
      <c r="S92" s="36"/>
      <c r="T92" s="36"/>
      <c r="U92" s="36"/>
      <c r="V92" s="36"/>
      <c r="W92" s="36"/>
      <c r="X92" s="36"/>
      <c r="Y92" s="36"/>
      <c r="Z92" s="36"/>
      <c r="AA92" s="36"/>
      <c r="AB92" s="36"/>
      <c r="AC92" s="36"/>
      <c r="AD92" s="36"/>
      <c r="AE92" s="36"/>
    </row>
    <row r="93" spans="1:31" s="2" customFormat="1" ht="15.2" customHeight="1">
      <c r="A93" s="36"/>
      <c r="B93" s="37"/>
      <c r="C93" s="30" t="s">
        <v>32</v>
      </c>
      <c r="D93" s="38"/>
      <c r="E93" s="38"/>
      <c r="F93" s="28" t="str">
        <f>IF(E20="","",E20)</f>
        <v>Vyplň údaj</v>
      </c>
      <c r="G93" s="38"/>
      <c r="H93" s="38"/>
      <c r="I93" s="30" t="s">
        <v>37</v>
      </c>
      <c r="J93" s="34" t="str">
        <f>E26</f>
        <v xml:space="preserve"> </v>
      </c>
      <c r="K93" s="38"/>
      <c r="L93" s="53"/>
      <c r="S93" s="36"/>
      <c r="T93" s="36"/>
      <c r="U93" s="36"/>
      <c r="V93" s="36"/>
      <c r="W93" s="36"/>
      <c r="X93" s="36"/>
      <c r="Y93" s="36"/>
      <c r="Z93" s="36"/>
      <c r="AA93" s="36"/>
      <c r="AB93" s="36"/>
      <c r="AC93" s="36"/>
      <c r="AD93" s="36"/>
      <c r="AE93" s="36"/>
    </row>
    <row r="94" spans="1:31" s="2" customFormat="1" ht="10.3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9.25" customHeight="1">
      <c r="A95" s="36"/>
      <c r="B95" s="37"/>
      <c r="C95" s="150" t="s">
        <v>191</v>
      </c>
      <c r="D95" s="151"/>
      <c r="E95" s="151"/>
      <c r="F95" s="151"/>
      <c r="G95" s="151"/>
      <c r="H95" s="151"/>
      <c r="I95" s="151"/>
      <c r="J95" s="152" t="s">
        <v>192</v>
      </c>
      <c r="K95" s="151"/>
      <c r="L95" s="53"/>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53"/>
      <c r="S96" s="36"/>
      <c r="T96" s="36"/>
      <c r="U96" s="36"/>
      <c r="V96" s="36"/>
      <c r="W96" s="36"/>
      <c r="X96" s="36"/>
      <c r="Y96" s="36"/>
      <c r="Z96" s="36"/>
      <c r="AA96" s="36"/>
      <c r="AB96" s="36"/>
      <c r="AC96" s="36"/>
      <c r="AD96" s="36"/>
      <c r="AE96" s="36"/>
    </row>
    <row r="97" spans="1:47" s="2" customFormat="1" ht="22.9" customHeight="1">
      <c r="A97" s="36"/>
      <c r="B97" s="37"/>
      <c r="C97" s="153" t="s">
        <v>193</v>
      </c>
      <c r="D97" s="38"/>
      <c r="E97" s="38"/>
      <c r="F97" s="38"/>
      <c r="G97" s="38"/>
      <c r="H97" s="38"/>
      <c r="I97" s="38"/>
      <c r="J97" s="86">
        <f>J127</f>
        <v>0</v>
      </c>
      <c r="K97" s="38"/>
      <c r="L97" s="53"/>
      <c r="S97" s="36"/>
      <c r="T97" s="36"/>
      <c r="U97" s="36"/>
      <c r="V97" s="36"/>
      <c r="W97" s="36"/>
      <c r="X97" s="36"/>
      <c r="Y97" s="36"/>
      <c r="Z97" s="36"/>
      <c r="AA97" s="36"/>
      <c r="AB97" s="36"/>
      <c r="AC97" s="36"/>
      <c r="AD97" s="36"/>
      <c r="AE97" s="36"/>
      <c r="AU97" s="18" t="s">
        <v>194</v>
      </c>
    </row>
    <row r="98" spans="1:47" s="9" customFormat="1" ht="24.95" customHeight="1">
      <c r="B98" s="154"/>
      <c r="C98" s="155"/>
      <c r="D98" s="156" t="s">
        <v>491</v>
      </c>
      <c r="E98" s="157"/>
      <c r="F98" s="157"/>
      <c r="G98" s="157"/>
      <c r="H98" s="157"/>
      <c r="I98" s="157"/>
      <c r="J98" s="158">
        <f>J128</f>
        <v>0</v>
      </c>
      <c r="K98" s="155"/>
      <c r="L98" s="159"/>
    </row>
    <row r="99" spans="1:47" s="10" customFormat="1" ht="19.899999999999999" customHeight="1">
      <c r="B99" s="160"/>
      <c r="C99" s="105"/>
      <c r="D99" s="161" t="s">
        <v>492</v>
      </c>
      <c r="E99" s="162"/>
      <c r="F99" s="162"/>
      <c r="G99" s="162"/>
      <c r="H99" s="162"/>
      <c r="I99" s="162"/>
      <c r="J99" s="163">
        <f>J129</f>
        <v>0</v>
      </c>
      <c r="K99" s="105"/>
      <c r="L99" s="164"/>
    </row>
    <row r="100" spans="1:47" s="10" customFormat="1" ht="19.899999999999999" customHeight="1">
      <c r="B100" s="160"/>
      <c r="C100" s="105"/>
      <c r="D100" s="161" t="s">
        <v>763</v>
      </c>
      <c r="E100" s="162"/>
      <c r="F100" s="162"/>
      <c r="G100" s="162"/>
      <c r="H100" s="162"/>
      <c r="I100" s="162"/>
      <c r="J100" s="163">
        <f>J198</f>
        <v>0</v>
      </c>
      <c r="K100" s="105"/>
      <c r="L100" s="164"/>
    </row>
    <row r="101" spans="1:47" s="10" customFormat="1" ht="19.899999999999999" customHeight="1">
      <c r="B101" s="160"/>
      <c r="C101" s="105"/>
      <c r="D101" s="161" t="s">
        <v>497</v>
      </c>
      <c r="E101" s="162"/>
      <c r="F101" s="162"/>
      <c r="G101" s="162"/>
      <c r="H101" s="162"/>
      <c r="I101" s="162"/>
      <c r="J101" s="163">
        <f>J233</f>
        <v>0</v>
      </c>
      <c r="K101" s="105"/>
      <c r="L101" s="164"/>
    </row>
    <row r="102" spans="1:47" s="10" customFormat="1" ht="19.899999999999999" customHeight="1">
      <c r="B102" s="160"/>
      <c r="C102" s="105"/>
      <c r="D102" s="161" t="s">
        <v>764</v>
      </c>
      <c r="E102" s="162"/>
      <c r="F102" s="162"/>
      <c r="G102" s="162"/>
      <c r="H102" s="162"/>
      <c r="I102" s="162"/>
      <c r="J102" s="163">
        <f>J249</f>
        <v>0</v>
      </c>
      <c r="K102" s="105"/>
      <c r="L102" s="164"/>
    </row>
    <row r="103" spans="1:47" s="10" customFormat="1" ht="19.899999999999999" customHeight="1">
      <c r="B103" s="160"/>
      <c r="C103" s="105"/>
      <c r="D103" s="161" t="s">
        <v>498</v>
      </c>
      <c r="E103" s="162"/>
      <c r="F103" s="162"/>
      <c r="G103" s="162"/>
      <c r="H103" s="162"/>
      <c r="I103" s="162"/>
      <c r="J103" s="163">
        <f>J269</f>
        <v>0</v>
      </c>
      <c r="K103" s="105"/>
      <c r="L103" s="164"/>
    </row>
    <row r="104" spans="1:47" s="9" customFormat="1" ht="24.95" customHeight="1">
      <c r="B104" s="154"/>
      <c r="C104" s="155"/>
      <c r="D104" s="156" t="s">
        <v>765</v>
      </c>
      <c r="E104" s="157"/>
      <c r="F104" s="157"/>
      <c r="G104" s="157"/>
      <c r="H104" s="157"/>
      <c r="I104" s="157"/>
      <c r="J104" s="158">
        <f>J273</f>
        <v>0</v>
      </c>
      <c r="K104" s="155"/>
      <c r="L104" s="159"/>
    </row>
    <row r="105" spans="1:47" s="10" customFormat="1" ht="19.899999999999999" customHeight="1">
      <c r="B105" s="160"/>
      <c r="C105" s="105"/>
      <c r="D105" s="161" t="s">
        <v>766</v>
      </c>
      <c r="E105" s="162"/>
      <c r="F105" s="162"/>
      <c r="G105" s="162"/>
      <c r="H105" s="162"/>
      <c r="I105" s="162"/>
      <c r="J105" s="163">
        <f>J274</f>
        <v>0</v>
      </c>
      <c r="K105" s="105"/>
      <c r="L105" s="164"/>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204</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15</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26.25" customHeight="1">
      <c r="A115" s="36"/>
      <c r="B115" s="37"/>
      <c r="C115" s="38"/>
      <c r="D115" s="38"/>
      <c r="E115" s="339" t="str">
        <f>E7</f>
        <v>Ochranná hráz na Odře a Orlovské Stružce, Bohumín-Pudlov, stavba č. 5047_2021_soutez</v>
      </c>
      <c r="F115" s="340"/>
      <c r="G115" s="340"/>
      <c r="H115" s="340"/>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188</v>
      </c>
      <c r="D116" s="23"/>
      <c r="E116" s="23"/>
      <c r="F116" s="23"/>
      <c r="G116" s="23"/>
      <c r="H116" s="23"/>
      <c r="I116" s="23"/>
      <c r="J116" s="23"/>
      <c r="K116" s="23"/>
      <c r="L116" s="21"/>
    </row>
    <row r="117" spans="1:63" s="2" customFormat="1" ht="16.5" customHeight="1">
      <c r="A117" s="36"/>
      <c r="B117" s="37"/>
      <c r="C117" s="38"/>
      <c r="D117" s="38"/>
      <c r="E117" s="339" t="s">
        <v>484</v>
      </c>
      <c r="F117" s="341"/>
      <c r="G117" s="341"/>
      <c r="H117" s="34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485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2" t="str">
        <f>E11</f>
        <v>SO-01.03 - Křížení s místní komunikací - cyklostezka</v>
      </c>
      <c r="F119" s="341"/>
      <c r="G119" s="341"/>
      <c r="H119" s="34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20</v>
      </c>
      <c r="D121" s="38"/>
      <c r="E121" s="38"/>
      <c r="F121" s="28" t="str">
        <f>F14</f>
        <v>Bohumín</v>
      </c>
      <c r="G121" s="38"/>
      <c r="H121" s="38"/>
      <c r="I121" s="30" t="s">
        <v>22</v>
      </c>
      <c r="J121" s="68" t="str">
        <f>IF(J14="","",J14)</f>
        <v>30. 11. 2020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28</v>
      </c>
      <c r="D123" s="38"/>
      <c r="E123" s="38"/>
      <c r="F123" s="28" t="str">
        <f>E17</f>
        <v>Povodí Odry, s.p.</v>
      </c>
      <c r="G123" s="38"/>
      <c r="H123" s="38"/>
      <c r="I123" s="30" t="s">
        <v>34</v>
      </c>
      <c r="J123" s="34" t="str">
        <f>E23</f>
        <v>Dopravoprojekt Brno a.s.</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32</v>
      </c>
      <c r="D124" s="38"/>
      <c r="E124" s="38"/>
      <c r="F124" s="28" t="str">
        <f>IF(E20="","",E20)</f>
        <v>Vyplň údaj</v>
      </c>
      <c r="G124" s="38"/>
      <c r="H124" s="38"/>
      <c r="I124" s="30" t="s">
        <v>37</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5"/>
      <c r="B126" s="166"/>
      <c r="C126" s="167" t="s">
        <v>205</v>
      </c>
      <c r="D126" s="168" t="s">
        <v>65</v>
      </c>
      <c r="E126" s="168" t="s">
        <v>61</v>
      </c>
      <c r="F126" s="168" t="s">
        <v>62</v>
      </c>
      <c r="G126" s="168" t="s">
        <v>206</v>
      </c>
      <c r="H126" s="168" t="s">
        <v>207</v>
      </c>
      <c r="I126" s="168" t="s">
        <v>208</v>
      </c>
      <c r="J126" s="168" t="s">
        <v>192</v>
      </c>
      <c r="K126" s="169" t="s">
        <v>209</v>
      </c>
      <c r="L126" s="170"/>
      <c r="M126" s="77" t="s">
        <v>1</v>
      </c>
      <c r="N126" s="78" t="s">
        <v>44</v>
      </c>
      <c r="O126" s="78" t="s">
        <v>210</v>
      </c>
      <c r="P126" s="78" t="s">
        <v>211</v>
      </c>
      <c r="Q126" s="78" t="s">
        <v>212</v>
      </c>
      <c r="R126" s="78" t="s">
        <v>213</v>
      </c>
      <c r="S126" s="78" t="s">
        <v>214</v>
      </c>
      <c r="T126" s="79" t="s">
        <v>215</v>
      </c>
      <c r="U126" s="165"/>
      <c r="V126" s="165"/>
      <c r="W126" s="165"/>
      <c r="X126" s="165"/>
      <c r="Y126" s="165"/>
      <c r="Z126" s="165"/>
      <c r="AA126" s="165"/>
      <c r="AB126" s="165"/>
      <c r="AC126" s="165"/>
      <c r="AD126" s="165"/>
      <c r="AE126" s="165"/>
    </row>
    <row r="127" spans="1:63" s="2" customFormat="1" ht="22.9" customHeight="1">
      <c r="A127" s="36"/>
      <c r="B127" s="37"/>
      <c r="C127" s="84" t="s">
        <v>216</v>
      </c>
      <c r="D127" s="38"/>
      <c r="E127" s="38"/>
      <c r="F127" s="38"/>
      <c r="G127" s="38"/>
      <c r="H127" s="38"/>
      <c r="I127" s="38"/>
      <c r="J127" s="171">
        <f>BK127</f>
        <v>0</v>
      </c>
      <c r="K127" s="38"/>
      <c r="L127" s="41"/>
      <c r="M127" s="80"/>
      <c r="N127" s="172"/>
      <c r="O127" s="81"/>
      <c r="P127" s="173">
        <f>P128+P273</f>
        <v>0</v>
      </c>
      <c r="Q127" s="81"/>
      <c r="R127" s="173">
        <f>R128+R273</f>
        <v>374.50310500000001</v>
      </c>
      <c r="S127" s="81"/>
      <c r="T127" s="174">
        <f>T128+T273</f>
        <v>231.66</v>
      </c>
      <c r="U127" s="36"/>
      <c r="V127" s="36"/>
      <c r="W127" s="36"/>
      <c r="X127" s="36"/>
      <c r="Y127" s="36"/>
      <c r="Z127" s="36"/>
      <c r="AA127" s="36"/>
      <c r="AB127" s="36"/>
      <c r="AC127" s="36"/>
      <c r="AD127" s="36"/>
      <c r="AE127" s="36"/>
      <c r="AT127" s="18" t="s">
        <v>79</v>
      </c>
      <c r="AU127" s="18" t="s">
        <v>194</v>
      </c>
      <c r="BK127" s="175">
        <f>BK128+BK273</f>
        <v>0</v>
      </c>
    </row>
    <row r="128" spans="1:63" s="12" customFormat="1" ht="25.9" customHeight="1">
      <c r="B128" s="176"/>
      <c r="C128" s="177"/>
      <c r="D128" s="178" t="s">
        <v>79</v>
      </c>
      <c r="E128" s="179" t="s">
        <v>501</v>
      </c>
      <c r="F128" s="179" t="s">
        <v>502</v>
      </c>
      <c r="G128" s="177"/>
      <c r="H128" s="177"/>
      <c r="I128" s="180"/>
      <c r="J128" s="181">
        <f>BK128</f>
        <v>0</v>
      </c>
      <c r="K128" s="177"/>
      <c r="L128" s="182"/>
      <c r="M128" s="183"/>
      <c r="N128" s="184"/>
      <c r="O128" s="184"/>
      <c r="P128" s="185">
        <f>P129+P198+P233+P249+P269</f>
        <v>0</v>
      </c>
      <c r="Q128" s="184"/>
      <c r="R128" s="185">
        <f>R129+R198+R233+R249+R269</f>
        <v>371.38270499999999</v>
      </c>
      <c r="S128" s="184"/>
      <c r="T128" s="186">
        <f>T129+T198+T233+T249+T269</f>
        <v>231.66</v>
      </c>
      <c r="AR128" s="187" t="s">
        <v>87</v>
      </c>
      <c r="AT128" s="188" t="s">
        <v>79</v>
      </c>
      <c r="AU128" s="188" t="s">
        <v>80</v>
      </c>
      <c r="AY128" s="187" t="s">
        <v>220</v>
      </c>
      <c r="BK128" s="189">
        <f>BK129+BK198+BK233+BK249+BK269</f>
        <v>0</v>
      </c>
    </row>
    <row r="129" spans="1:65" s="12" customFormat="1" ht="22.9" customHeight="1">
      <c r="B129" s="176"/>
      <c r="C129" s="177"/>
      <c r="D129" s="178" t="s">
        <v>79</v>
      </c>
      <c r="E129" s="190" t="s">
        <v>87</v>
      </c>
      <c r="F129" s="190" t="s">
        <v>503</v>
      </c>
      <c r="G129" s="177"/>
      <c r="H129" s="177"/>
      <c r="I129" s="180"/>
      <c r="J129" s="191">
        <f>BK129</f>
        <v>0</v>
      </c>
      <c r="K129" s="177"/>
      <c r="L129" s="182"/>
      <c r="M129" s="183"/>
      <c r="N129" s="184"/>
      <c r="O129" s="184"/>
      <c r="P129" s="185">
        <f>SUM(P130:P197)</f>
        <v>0</v>
      </c>
      <c r="Q129" s="184"/>
      <c r="R129" s="185">
        <f>SUM(R130:R197)</f>
        <v>4.0546850000000001</v>
      </c>
      <c r="S129" s="184"/>
      <c r="T129" s="186">
        <f>SUM(T130:T197)</f>
        <v>231.66</v>
      </c>
      <c r="AR129" s="187" t="s">
        <v>87</v>
      </c>
      <c r="AT129" s="188" t="s">
        <v>79</v>
      </c>
      <c r="AU129" s="188" t="s">
        <v>87</v>
      </c>
      <c r="AY129" s="187" t="s">
        <v>220</v>
      </c>
      <c r="BK129" s="189">
        <f>SUM(BK130:BK197)</f>
        <v>0</v>
      </c>
    </row>
    <row r="130" spans="1:65" s="2" customFormat="1" ht="66.75" customHeight="1">
      <c r="A130" s="36"/>
      <c r="B130" s="37"/>
      <c r="C130" s="192" t="s">
        <v>87</v>
      </c>
      <c r="D130" s="192" t="s">
        <v>224</v>
      </c>
      <c r="E130" s="193" t="s">
        <v>767</v>
      </c>
      <c r="F130" s="194" t="s">
        <v>768</v>
      </c>
      <c r="G130" s="195" t="s">
        <v>506</v>
      </c>
      <c r="H130" s="196">
        <v>351</v>
      </c>
      <c r="I130" s="197"/>
      <c r="J130" s="198">
        <f>ROUND(I130*H130,2)</f>
        <v>0</v>
      </c>
      <c r="K130" s="194" t="s">
        <v>228</v>
      </c>
      <c r="L130" s="41"/>
      <c r="M130" s="199" t="s">
        <v>1</v>
      </c>
      <c r="N130" s="200" t="s">
        <v>45</v>
      </c>
      <c r="O130" s="73"/>
      <c r="P130" s="201">
        <f>O130*H130</f>
        <v>0</v>
      </c>
      <c r="Q130" s="201">
        <v>0</v>
      </c>
      <c r="R130" s="201">
        <f>Q130*H130</f>
        <v>0</v>
      </c>
      <c r="S130" s="201">
        <v>0.44</v>
      </c>
      <c r="T130" s="202">
        <f>S130*H130</f>
        <v>154.44</v>
      </c>
      <c r="U130" s="36"/>
      <c r="V130" s="36"/>
      <c r="W130" s="36"/>
      <c r="X130" s="36"/>
      <c r="Y130" s="36"/>
      <c r="Z130" s="36"/>
      <c r="AA130" s="36"/>
      <c r="AB130" s="36"/>
      <c r="AC130" s="36"/>
      <c r="AD130" s="36"/>
      <c r="AE130" s="36"/>
      <c r="AR130" s="203" t="s">
        <v>223</v>
      </c>
      <c r="AT130" s="203" t="s">
        <v>224</v>
      </c>
      <c r="AU130" s="203" t="s">
        <v>19</v>
      </c>
      <c r="AY130" s="18" t="s">
        <v>220</v>
      </c>
      <c r="BE130" s="204">
        <f>IF(N130="základní",J130,0)</f>
        <v>0</v>
      </c>
      <c r="BF130" s="204">
        <f>IF(N130="snížená",J130,0)</f>
        <v>0</v>
      </c>
      <c r="BG130" s="204">
        <f>IF(N130="zákl. přenesená",J130,0)</f>
        <v>0</v>
      </c>
      <c r="BH130" s="204">
        <f>IF(N130="sníž. přenesená",J130,0)</f>
        <v>0</v>
      </c>
      <c r="BI130" s="204">
        <f>IF(N130="nulová",J130,0)</f>
        <v>0</v>
      </c>
      <c r="BJ130" s="18" t="s">
        <v>87</v>
      </c>
      <c r="BK130" s="204">
        <f>ROUND(I130*H130,2)</f>
        <v>0</v>
      </c>
      <c r="BL130" s="18" t="s">
        <v>223</v>
      </c>
      <c r="BM130" s="203" t="s">
        <v>979</v>
      </c>
    </row>
    <row r="131" spans="1:65" s="2" customFormat="1" ht="11.25">
      <c r="A131" s="36"/>
      <c r="B131" s="37"/>
      <c r="C131" s="38"/>
      <c r="D131" s="205" t="s">
        <v>231</v>
      </c>
      <c r="E131" s="38"/>
      <c r="F131" s="206" t="s">
        <v>770</v>
      </c>
      <c r="G131" s="38"/>
      <c r="H131" s="38"/>
      <c r="I131" s="207"/>
      <c r="J131" s="38"/>
      <c r="K131" s="38"/>
      <c r="L131" s="41"/>
      <c r="M131" s="208"/>
      <c r="N131" s="209"/>
      <c r="O131" s="73"/>
      <c r="P131" s="73"/>
      <c r="Q131" s="73"/>
      <c r="R131" s="73"/>
      <c r="S131" s="73"/>
      <c r="T131" s="74"/>
      <c r="U131" s="36"/>
      <c r="V131" s="36"/>
      <c r="W131" s="36"/>
      <c r="X131" s="36"/>
      <c r="Y131" s="36"/>
      <c r="Z131" s="36"/>
      <c r="AA131" s="36"/>
      <c r="AB131" s="36"/>
      <c r="AC131" s="36"/>
      <c r="AD131" s="36"/>
      <c r="AE131" s="36"/>
      <c r="AT131" s="18" t="s">
        <v>231</v>
      </c>
      <c r="AU131" s="18" t="s">
        <v>19</v>
      </c>
    </row>
    <row r="132" spans="1:65" s="2" customFormat="1" ht="175.5">
      <c r="A132" s="36"/>
      <c r="B132" s="37"/>
      <c r="C132" s="38"/>
      <c r="D132" s="210" t="s">
        <v>311</v>
      </c>
      <c r="E132" s="38"/>
      <c r="F132" s="211" t="s">
        <v>771</v>
      </c>
      <c r="G132" s="38"/>
      <c r="H132" s="38"/>
      <c r="I132" s="207"/>
      <c r="J132" s="38"/>
      <c r="K132" s="38"/>
      <c r="L132" s="41"/>
      <c r="M132" s="208"/>
      <c r="N132" s="209"/>
      <c r="O132" s="73"/>
      <c r="P132" s="73"/>
      <c r="Q132" s="73"/>
      <c r="R132" s="73"/>
      <c r="S132" s="73"/>
      <c r="T132" s="74"/>
      <c r="U132" s="36"/>
      <c r="V132" s="36"/>
      <c r="W132" s="36"/>
      <c r="X132" s="36"/>
      <c r="Y132" s="36"/>
      <c r="Z132" s="36"/>
      <c r="AA132" s="36"/>
      <c r="AB132" s="36"/>
      <c r="AC132" s="36"/>
      <c r="AD132" s="36"/>
      <c r="AE132" s="36"/>
      <c r="AT132" s="18" t="s">
        <v>311</v>
      </c>
      <c r="AU132" s="18" t="s">
        <v>19</v>
      </c>
    </row>
    <row r="133" spans="1:65" s="2" customFormat="1" ht="19.5">
      <c r="A133" s="36"/>
      <c r="B133" s="37"/>
      <c r="C133" s="38"/>
      <c r="D133" s="210" t="s">
        <v>233</v>
      </c>
      <c r="E133" s="38"/>
      <c r="F133" s="211" t="s">
        <v>772</v>
      </c>
      <c r="G133" s="38"/>
      <c r="H133" s="38"/>
      <c r="I133" s="207"/>
      <c r="J133" s="38"/>
      <c r="K133" s="38"/>
      <c r="L133" s="41"/>
      <c r="M133" s="208"/>
      <c r="N133" s="209"/>
      <c r="O133" s="73"/>
      <c r="P133" s="73"/>
      <c r="Q133" s="73"/>
      <c r="R133" s="73"/>
      <c r="S133" s="73"/>
      <c r="T133" s="74"/>
      <c r="U133" s="36"/>
      <c r="V133" s="36"/>
      <c r="W133" s="36"/>
      <c r="X133" s="36"/>
      <c r="Y133" s="36"/>
      <c r="Z133" s="36"/>
      <c r="AA133" s="36"/>
      <c r="AB133" s="36"/>
      <c r="AC133" s="36"/>
      <c r="AD133" s="36"/>
      <c r="AE133" s="36"/>
      <c r="AT133" s="18" t="s">
        <v>233</v>
      </c>
      <c r="AU133" s="18" t="s">
        <v>19</v>
      </c>
    </row>
    <row r="134" spans="1:65" s="14" customFormat="1" ht="11.25">
      <c r="B134" s="223"/>
      <c r="C134" s="224"/>
      <c r="D134" s="210" t="s">
        <v>235</v>
      </c>
      <c r="E134" s="225" t="s">
        <v>1</v>
      </c>
      <c r="F134" s="226" t="s">
        <v>773</v>
      </c>
      <c r="G134" s="224"/>
      <c r="H134" s="225" t="s">
        <v>1</v>
      </c>
      <c r="I134" s="227"/>
      <c r="J134" s="224"/>
      <c r="K134" s="224"/>
      <c r="L134" s="228"/>
      <c r="M134" s="229"/>
      <c r="N134" s="230"/>
      <c r="O134" s="230"/>
      <c r="P134" s="230"/>
      <c r="Q134" s="230"/>
      <c r="R134" s="230"/>
      <c r="S134" s="230"/>
      <c r="T134" s="231"/>
      <c r="AT134" s="232" t="s">
        <v>235</v>
      </c>
      <c r="AU134" s="232" t="s">
        <v>19</v>
      </c>
      <c r="AV134" s="14" t="s">
        <v>87</v>
      </c>
      <c r="AW134" s="14" t="s">
        <v>36</v>
      </c>
      <c r="AX134" s="14" t="s">
        <v>80</v>
      </c>
      <c r="AY134" s="232" t="s">
        <v>220</v>
      </c>
    </row>
    <row r="135" spans="1:65" s="13" customFormat="1" ht="11.25">
      <c r="B135" s="212"/>
      <c r="C135" s="213"/>
      <c r="D135" s="210" t="s">
        <v>235</v>
      </c>
      <c r="E135" s="214" t="s">
        <v>299</v>
      </c>
      <c r="F135" s="215" t="s">
        <v>980</v>
      </c>
      <c r="G135" s="213"/>
      <c r="H135" s="216">
        <v>351</v>
      </c>
      <c r="I135" s="217"/>
      <c r="J135" s="213"/>
      <c r="K135" s="213"/>
      <c r="L135" s="218"/>
      <c r="M135" s="219"/>
      <c r="N135" s="220"/>
      <c r="O135" s="220"/>
      <c r="P135" s="220"/>
      <c r="Q135" s="220"/>
      <c r="R135" s="220"/>
      <c r="S135" s="220"/>
      <c r="T135" s="221"/>
      <c r="AT135" s="222" t="s">
        <v>235</v>
      </c>
      <c r="AU135" s="222" t="s">
        <v>19</v>
      </c>
      <c r="AV135" s="13" t="s">
        <v>19</v>
      </c>
      <c r="AW135" s="13" t="s">
        <v>36</v>
      </c>
      <c r="AX135" s="13" t="s">
        <v>80</v>
      </c>
      <c r="AY135" s="222" t="s">
        <v>220</v>
      </c>
    </row>
    <row r="136" spans="1:65" s="13" customFormat="1" ht="11.25">
      <c r="B136" s="212"/>
      <c r="C136" s="213"/>
      <c r="D136" s="210" t="s">
        <v>235</v>
      </c>
      <c r="E136" s="214" t="s">
        <v>775</v>
      </c>
      <c r="F136" s="215" t="s">
        <v>776</v>
      </c>
      <c r="G136" s="213"/>
      <c r="H136" s="216">
        <v>351</v>
      </c>
      <c r="I136" s="217"/>
      <c r="J136" s="213"/>
      <c r="K136" s="213"/>
      <c r="L136" s="218"/>
      <c r="M136" s="219"/>
      <c r="N136" s="220"/>
      <c r="O136" s="220"/>
      <c r="P136" s="220"/>
      <c r="Q136" s="220"/>
      <c r="R136" s="220"/>
      <c r="S136" s="220"/>
      <c r="T136" s="221"/>
      <c r="AT136" s="222" t="s">
        <v>235</v>
      </c>
      <c r="AU136" s="222" t="s">
        <v>19</v>
      </c>
      <c r="AV136" s="13" t="s">
        <v>19</v>
      </c>
      <c r="AW136" s="13" t="s">
        <v>36</v>
      </c>
      <c r="AX136" s="13" t="s">
        <v>87</v>
      </c>
      <c r="AY136" s="222" t="s">
        <v>220</v>
      </c>
    </row>
    <row r="137" spans="1:65" s="2" customFormat="1" ht="55.5" customHeight="1">
      <c r="A137" s="36"/>
      <c r="B137" s="37"/>
      <c r="C137" s="192" t="s">
        <v>19</v>
      </c>
      <c r="D137" s="192" t="s">
        <v>224</v>
      </c>
      <c r="E137" s="193" t="s">
        <v>981</v>
      </c>
      <c r="F137" s="194" t="s">
        <v>982</v>
      </c>
      <c r="G137" s="195" t="s">
        <v>506</v>
      </c>
      <c r="H137" s="196">
        <v>351</v>
      </c>
      <c r="I137" s="197"/>
      <c r="J137" s="198">
        <f>ROUND(I137*H137,2)</f>
        <v>0</v>
      </c>
      <c r="K137" s="194" t="s">
        <v>228</v>
      </c>
      <c r="L137" s="41"/>
      <c r="M137" s="199" t="s">
        <v>1</v>
      </c>
      <c r="N137" s="200" t="s">
        <v>45</v>
      </c>
      <c r="O137" s="73"/>
      <c r="P137" s="201">
        <f>O137*H137</f>
        <v>0</v>
      </c>
      <c r="Q137" s="201">
        <v>0</v>
      </c>
      <c r="R137" s="201">
        <f>Q137*H137</f>
        <v>0</v>
      </c>
      <c r="S137" s="201">
        <v>0.22</v>
      </c>
      <c r="T137" s="202">
        <f>S137*H137</f>
        <v>77.22</v>
      </c>
      <c r="U137" s="36"/>
      <c r="V137" s="36"/>
      <c r="W137" s="36"/>
      <c r="X137" s="36"/>
      <c r="Y137" s="36"/>
      <c r="Z137" s="36"/>
      <c r="AA137" s="36"/>
      <c r="AB137" s="36"/>
      <c r="AC137" s="36"/>
      <c r="AD137" s="36"/>
      <c r="AE137" s="36"/>
      <c r="AR137" s="203" t="s">
        <v>223</v>
      </c>
      <c r="AT137" s="203" t="s">
        <v>224</v>
      </c>
      <c r="AU137" s="203" t="s">
        <v>19</v>
      </c>
      <c r="AY137" s="18" t="s">
        <v>220</v>
      </c>
      <c r="BE137" s="204">
        <f>IF(N137="základní",J137,0)</f>
        <v>0</v>
      </c>
      <c r="BF137" s="204">
        <f>IF(N137="snížená",J137,0)</f>
        <v>0</v>
      </c>
      <c r="BG137" s="204">
        <f>IF(N137="zákl. přenesená",J137,0)</f>
        <v>0</v>
      </c>
      <c r="BH137" s="204">
        <f>IF(N137="sníž. přenesená",J137,0)</f>
        <v>0</v>
      </c>
      <c r="BI137" s="204">
        <f>IF(N137="nulová",J137,0)</f>
        <v>0</v>
      </c>
      <c r="BJ137" s="18" t="s">
        <v>87</v>
      </c>
      <c r="BK137" s="204">
        <f>ROUND(I137*H137,2)</f>
        <v>0</v>
      </c>
      <c r="BL137" s="18" t="s">
        <v>223</v>
      </c>
      <c r="BM137" s="203" t="s">
        <v>983</v>
      </c>
    </row>
    <row r="138" spans="1:65" s="2" customFormat="1" ht="11.25">
      <c r="A138" s="36"/>
      <c r="B138" s="37"/>
      <c r="C138" s="38"/>
      <c r="D138" s="205" t="s">
        <v>231</v>
      </c>
      <c r="E138" s="38"/>
      <c r="F138" s="206" t="s">
        <v>984</v>
      </c>
      <c r="G138" s="38"/>
      <c r="H138" s="38"/>
      <c r="I138" s="207"/>
      <c r="J138" s="38"/>
      <c r="K138" s="38"/>
      <c r="L138" s="41"/>
      <c r="M138" s="208"/>
      <c r="N138" s="209"/>
      <c r="O138" s="73"/>
      <c r="P138" s="73"/>
      <c r="Q138" s="73"/>
      <c r="R138" s="73"/>
      <c r="S138" s="73"/>
      <c r="T138" s="74"/>
      <c r="U138" s="36"/>
      <c r="V138" s="36"/>
      <c r="W138" s="36"/>
      <c r="X138" s="36"/>
      <c r="Y138" s="36"/>
      <c r="Z138" s="36"/>
      <c r="AA138" s="36"/>
      <c r="AB138" s="36"/>
      <c r="AC138" s="36"/>
      <c r="AD138" s="36"/>
      <c r="AE138" s="36"/>
      <c r="AT138" s="18" t="s">
        <v>231</v>
      </c>
      <c r="AU138" s="18" t="s">
        <v>19</v>
      </c>
    </row>
    <row r="139" spans="1:65" s="2" customFormat="1" ht="175.5">
      <c r="A139" s="36"/>
      <c r="B139" s="37"/>
      <c r="C139" s="38"/>
      <c r="D139" s="210" t="s">
        <v>311</v>
      </c>
      <c r="E139" s="38"/>
      <c r="F139" s="211" t="s">
        <v>771</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311</v>
      </c>
      <c r="AU139" s="18" t="s">
        <v>19</v>
      </c>
    </row>
    <row r="140" spans="1:65" s="14" customFormat="1" ht="11.25">
      <c r="B140" s="223"/>
      <c r="C140" s="224"/>
      <c r="D140" s="210" t="s">
        <v>235</v>
      </c>
      <c r="E140" s="225" t="s">
        <v>1</v>
      </c>
      <c r="F140" s="226" t="s">
        <v>809</v>
      </c>
      <c r="G140" s="224"/>
      <c r="H140" s="225" t="s">
        <v>1</v>
      </c>
      <c r="I140" s="227"/>
      <c r="J140" s="224"/>
      <c r="K140" s="224"/>
      <c r="L140" s="228"/>
      <c r="M140" s="229"/>
      <c r="N140" s="230"/>
      <c r="O140" s="230"/>
      <c r="P140" s="230"/>
      <c r="Q140" s="230"/>
      <c r="R140" s="230"/>
      <c r="S140" s="230"/>
      <c r="T140" s="231"/>
      <c r="AT140" s="232" t="s">
        <v>235</v>
      </c>
      <c r="AU140" s="232" t="s">
        <v>19</v>
      </c>
      <c r="AV140" s="14" t="s">
        <v>87</v>
      </c>
      <c r="AW140" s="14" t="s">
        <v>36</v>
      </c>
      <c r="AX140" s="14" t="s">
        <v>80</v>
      </c>
      <c r="AY140" s="232" t="s">
        <v>220</v>
      </c>
    </row>
    <row r="141" spans="1:65" s="13" customFormat="1" ht="11.25">
      <c r="B141" s="212"/>
      <c r="C141" s="213"/>
      <c r="D141" s="210" t="s">
        <v>235</v>
      </c>
      <c r="E141" s="214" t="s">
        <v>784</v>
      </c>
      <c r="F141" s="215" t="s">
        <v>980</v>
      </c>
      <c r="G141" s="213"/>
      <c r="H141" s="216">
        <v>351</v>
      </c>
      <c r="I141" s="217"/>
      <c r="J141" s="213"/>
      <c r="K141" s="213"/>
      <c r="L141" s="218"/>
      <c r="M141" s="219"/>
      <c r="N141" s="220"/>
      <c r="O141" s="220"/>
      <c r="P141" s="220"/>
      <c r="Q141" s="220"/>
      <c r="R141" s="220"/>
      <c r="S141" s="220"/>
      <c r="T141" s="221"/>
      <c r="AT141" s="222" t="s">
        <v>235</v>
      </c>
      <c r="AU141" s="222" t="s">
        <v>19</v>
      </c>
      <c r="AV141" s="13" t="s">
        <v>19</v>
      </c>
      <c r="AW141" s="13" t="s">
        <v>36</v>
      </c>
      <c r="AX141" s="13" t="s">
        <v>80</v>
      </c>
      <c r="AY141" s="222" t="s">
        <v>220</v>
      </c>
    </row>
    <row r="142" spans="1:65" s="13" customFormat="1" ht="11.25">
      <c r="B142" s="212"/>
      <c r="C142" s="213"/>
      <c r="D142" s="210" t="s">
        <v>235</v>
      </c>
      <c r="E142" s="214" t="s">
        <v>985</v>
      </c>
      <c r="F142" s="215" t="s">
        <v>986</v>
      </c>
      <c r="G142" s="213"/>
      <c r="H142" s="216">
        <v>351</v>
      </c>
      <c r="I142" s="217"/>
      <c r="J142" s="213"/>
      <c r="K142" s="213"/>
      <c r="L142" s="218"/>
      <c r="M142" s="219"/>
      <c r="N142" s="220"/>
      <c r="O142" s="220"/>
      <c r="P142" s="220"/>
      <c r="Q142" s="220"/>
      <c r="R142" s="220"/>
      <c r="S142" s="220"/>
      <c r="T142" s="221"/>
      <c r="AT142" s="222" t="s">
        <v>235</v>
      </c>
      <c r="AU142" s="222" t="s">
        <v>19</v>
      </c>
      <c r="AV142" s="13" t="s">
        <v>19</v>
      </c>
      <c r="AW142" s="13" t="s">
        <v>36</v>
      </c>
      <c r="AX142" s="13" t="s">
        <v>87</v>
      </c>
      <c r="AY142" s="222" t="s">
        <v>220</v>
      </c>
    </row>
    <row r="143" spans="1:65" s="2" customFormat="1" ht="55.5" customHeight="1">
      <c r="A143" s="36"/>
      <c r="B143" s="37"/>
      <c r="C143" s="192" t="s">
        <v>156</v>
      </c>
      <c r="D143" s="192" t="s">
        <v>224</v>
      </c>
      <c r="E143" s="193" t="s">
        <v>777</v>
      </c>
      <c r="F143" s="194" t="s">
        <v>778</v>
      </c>
      <c r="G143" s="195" t="s">
        <v>514</v>
      </c>
      <c r="H143" s="196">
        <v>399</v>
      </c>
      <c r="I143" s="197"/>
      <c r="J143" s="198">
        <f>ROUND(I143*H143,2)</f>
        <v>0</v>
      </c>
      <c r="K143" s="194" t="s">
        <v>228</v>
      </c>
      <c r="L143" s="41"/>
      <c r="M143" s="199" t="s">
        <v>1</v>
      </c>
      <c r="N143" s="200" t="s">
        <v>45</v>
      </c>
      <c r="O143" s="73"/>
      <c r="P143" s="201">
        <f>O143*H143</f>
        <v>0</v>
      </c>
      <c r="Q143" s="201">
        <v>0</v>
      </c>
      <c r="R143" s="201">
        <f>Q143*H143</f>
        <v>0</v>
      </c>
      <c r="S143" s="201">
        <v>0</v>
      </c>
      <c r="T143" s="202">
        <f>S143*H143</f>
        <v>0</v>
      </c>
      <c r="U143" s="36"/>
      <c r="V143" s="36"/>
      <c r="W143" s="36"/>
      <c r="X143" s="36"/>
      <c r="Y143" s="36"/>
      <c r="Z143" s="36"/>
      <c r="AA143" s="36"/>
      <c r="AB143" s="36"/>
      <c r="AC143" s="36"/>
      <c r="AD143" s="36"/>
      <c r="AE143" s="36"/>
      <c r="AR143" s="203" t="s">
        <v>223</v>
      </c>
      <c r="AT143" s="203" t="s">
        <v>224</v>
      </c>
      <c r="AU143" s="203" t="s">
        <v>19</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223</v>
      </c>
      <c r="BM143" s="203" t="s">
        <v>987</v>
      </c>
    </row>
    <row r="144" spans="1:65" s="2" customFormat="1" ht="11.25">
      <c r="A144" s="36"/>
      <c r="B144" s="37"/>
      <c r="C144" s="38"/>
      <c r="D144" s="205" t="s">
        <v>231</v>
      </c>
      <c r="E144" s="38"/>
      <c r="F144" s="206" t="s">
        <v>780</v>
      </c>
      <c r="G144" s="38"/>
      <c r="H144" s="38"/>
      <c r="I144" s="207"/>
      <c r="J144" s="38"/>
      <c r="K144" s="38"/>
      <c r="L144" s="41"/>
      <c r="M144" s="208"/>
      <c r="N144" s="209"/>
      <c r="O144" s="73"/>
      <c r="P144" s="73"/>
      <c r="Q144" s="73"/>
      <c r="R144" s="73"/>
      <c r="S144" s="73"/>
      <c r="T144" s="74"/>
      <c r="U144" s="36"/>
      <c r="V144" s="36"/>
      <c r="W144" s="36"/>
      <c r="X144" s="36"/>
      <c r="Y144" s="36"/>
      <c r="Z144" s="36"/>
      <c r="AA144" s="36"/>
      <c r="AB144" s="36"/>
      <c r="AC144" s="36"/>
      <c r="AD144" s="36"/>
      <c r="AE144" s="36"/>
      <c r="AT144" s="18" t="s">
        <v>231</v>
      </c>
      <c r="AU144" s="18" t="s">
        <v>19</v>
      </c>
    </row>
    <row r="145" spans="1:65" s="2" customFormat="1" ht="175.5">
      <c r="A145" s="36"/>
      <c r="B145" s="37"/>
      <c r="C145" s="38"/>
      <c r="D145" s="210" t="s">
        <v>311</v>
      </c>
      <c r="E145" s="38"/>
      <c r="F145" s="211" t="s">
        <v>781</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311</v>
      </c>
      <c r="AU145" s="18" t="s">
        <v>19</v>
      </c>
    </row>
    <row r="146" spans="1:65" s="2" customFormat="1" ht="19.5">
      <c r="A146" s="36"/>
      <c r="B146" s="37"/>
      <c r="C146" s="38"/>
      <c r="D146" s="210" t="s">
        <v>233</v>
      </c>
      <c r="E146" s="38"/>
      <c r="F146" s="211" t="s">
        <v>782</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233</v>
      </c>
      <c r="AU146" s="18" t="s">
        <v>19</v>
      </c>
    </row>
    <row r="147" spans="1:65" s="14" customFormat="1" ht="11.25">
      <c r="B147" s="223"/>
      <c r="C147" s="224"/>
      <c r="D147" s="210" t="s">
        <v>235</v>
      </c>
      <c r="E147" s="225" t="s">
        <v>1</v>
      </c>
      <c r="F147" s="226" t="s">
        <v>783</v>
      </c>
      <c r="G147" s="224"/>
      <c r="H147" s="225" t="s">
        <v>1</v>
      </c>
      <c r="I147" s="227"/>
      <c r="J147" s="224"/>
      <c r="K147" s="224"/>
      <c r="L147" s="228"/>
      <c r="M147" s="229"/>
      <c r="N147" s="230"/>
      <c r="O147" s="230"/>
      <c r="P147" s="230"/>
      <c r="Q147" s="230"/>
      <c r="R147" s="230"/>
      <c r="S147" s="230"/>
      <c r="T147" s="231"/>
      <c r="AT147" s="232" t="s">
        <v>235</v>
      </c>
      <c r="AU147" s="232" t="s">
        <v>19</v>
      </c>
      <c r="AV147" s="14" t="s">
        <v>87</v>
      </c>
      <c r="AW147" s="14" t="s">
        <v>36</v>
      </c>
      <c r="AX147" s="14" t="s">
        <v>80</v>
      </c>
      <c r="AY147" s="232" t="s">
        <v>220</v>
      </c>
    </row>
    <row r="148" spans="1:65" s="13" customFormat="1" ht="11.25">
      <c r="B148" s="212"/>
      <c r="C148" s="213"/>
      <c r="D148" s="210" t="s">
        <v>235</v>
      </c>
      <c r="E148" s="214" t="s">
        <v>988</v>
      </c>
      <c r="F148" s="215" t="s">
        <v>989</v>
      </c>
      <c r="G148" s="213"/>
      <c r="H148" s="216">
        <v>399</v>
      </c>
      <c r="I148" s="217"/>
      <c r="J148" s="213"/>
      <c r="K148" s="213"/>
      <c r="L148" s="218"/>
      <c r="M148" s="219"/>
      <c r="N148" s="220"/>
      <c r="O148" s="220"/>
      <c r="P148" s="220"/>
      <c r="Q148" s="220"/>
      <c r="R148" s="220"/>
      <c r="S148" s="220"/>
      <c r="T148" s="221"/>
      <c r="AT148" s="222" t="s">
        <v>235</v>
      </c>
      <c r="AU148" s="222" t="s">
        <v>19</v>
      </c>
      <c r="AV148" s="13" t="s">
        <v>19</v>
      </c>
      <c r="AW148" s="13" t="s">
        <v>36</v>
      </c>
      <c r="AX148" s="13" t="s">
        <v>87</v>
      </c>
      <c r="AY148" s="222" t="s">
        <v>220</v>
      </c>
    </row>
    <row r="149" spans="1:65" s="2" customFormat="1" ht="21.75" customHeight="1">
      <c r="A149" s="36"/>
      <c r="B149" s="37"/>
      <c r="C149" s="247" t="s">
        <v>223</v>
      </c>
      <c r="D149" s="247" t="s">
        <v>329</v>
      </c>
      <c r="E149" s="248" t="s">
        <v>786</v>
      </c>
      <c r="F149" s="249" t="s">
        <v>787</v>
      </c>
      <c r="G149" s="250" t="s">
        <v>650</v>
      </c>
      <c r="H149" s="251">
        <v>3.99</v>
      </c>
      <c r="I149" s="252"/>
      <c r="J149" s="253">
        <f>ROUND(I149*H149,2)</f>
        <v>0</v>
      </c>
      <c r="K149" s="249" t="s">
        <v>228</v>
      </c>
      <c r="L149" s="254"/>
      <c r="M149" s="255" t="s">
        <v>1</v>
      </c>
      <c r="N149" s="256" t="s">
        <v>45</v>
      </c>
      <c r="O149" s="73"/>
      <c r="P149" s="201">
        <f>O149*H149</f>
        <v>0</v>
      </c>
      <c r="Q149" s="201">
        <v>1</v>
      </c>
      <c r="R149" s="201">
        <f>Q149*H149</f>
        <v>3.99</v>
      </c>
      <c r="S149" s="201">
        <v>0</v>
      </c>
      <c r="T149" s="202">
        <f>S149*H149</f>
        <v>0</v>
      </c>
      <c r="U149" s="36"/>
      <c r="V149" s="36"/>
      <c r="W149" s="36"/>
      <c r="X149" s="36"/>
      <c r="Y149" s="36"/>
      <c r="Z149" s="36"/>
      <c r="AA149" s="36"/>
      <c r="AB149" s="36"/>
      <c r="AC149" s="36"/>
      <c r="AD149" s="36"/>
      <c r="AE149" s="36"/>
      <c r="AR149" s="203" t="s">
        <v>266</v>
      </c>
      <c r="AT149" s="203" t="s">
        <v>329</v>
      </c>
      <c r="AU149" s="203" t="s">
        <v>19</v>
      </c>
      <c r="AY149" s="18" t="s">
        <v>220</v>
      </c>
      <c r="BE149" s="204">
        <f>IF(N149="základní",J149,0)</f>
        <v>0</v>
      </c>
      <c r="BF149" s="204">
        <f>IF(N149="snížená",J149,0)</f>
        <v>0</v>
      </c>
      <c r="BG149" s="204">
        <f>IF(N149="zákl. přenesená",J149,0)</f>
        <v>0</v>
      </c>
      <c r="BH149" s="204">
        <f>IF(N149="sníž. přenesená",J149,0)</f>
        <v>0</v>
      </c>
      <c r="BI149" s="204">
        <f>IF(N149="nulová",J149,0)</f>
        <v>0</v>
      </c>
      <c r="BJ149" s="18" t="s">
        <v>87</v>
      </c>
      <c r="BK149" s="204">
        <f>ROUND(I149*H149,2)</f>
        <v>0</v>
      </c>
      <c r="BL149" s="18" t="s">
        <v>223</v>
      </c>
      <c r="BM149" s="203" t="s">
        <v>990</v>
      </c>
    </row>
    <row r="150" spans="1:65" s="2" customFormat="1" ht="24.2" customHeight="1">
      <c r="A150" s="36"/>
      <c r="B150" s="37"/>
      <c r="C150" s="192" t="s">
        <v>219</v>
      </c>
      <c r="D150" s="192" t="s">
        <v>224</v>
      </c>
      <c r="E150" s="193" t="s">
        <v>504</v>
      </c>
      <c r="F150" s="194" t="s">
        <v>991</v>
      </c>
      <c r="G150" s="195" t="s">
        <v>506</v>
      </c>
      <c r="H150" s="196">
        <v>979</v>
      </c>
      <c r="I150" s="197"/>
      <c r="J150" s="198">
        <f>ROUND(I150*H150,2)</f>
        <v>0</v>
      </c>
      <c r="K150" s="194" t="s">
        <v>228</v>
      </c>
      <c r="L150" s="41"/>
      <c r="M150" s="199" t="s">
        <v>1</v>
      </c>
      <c r="N150" s="200" t="s">
        <v>45</v>
      </c>
      <c r="O150" s="73"/>
      <c r="P150" s="201">
        <f>O150*H150</f>
        <v>0</v>
      </c>
      <c r="Q150" s="201">
        <v>0</v>
      </c>
      <c r="R150" s="201">
        <f>Q150*H150</f>
        <v>0</v>
      </c>
      <c r="S150" s="201">
        <v>0</v>
      </c>
      <c r="T150" s="202">
        <f>S150*H150</f>
        <v>0</v>
      </c>
      <c r="U150" s="36"/>
      <c r="V150" s="36"/>
      <c r="W150" s="36"/>
      <c r="X150" s="36"/>
      <c r="Y150" s="36"/>
      <c r="Z150" s="36"/>
      <c r="AA150" s="36"/>
      <c r="AB150" s="36"/>
      <c r="AC150" s="36"/>
      <c r="AD150" s="36"/>
      <c r="AE150" s="36"/>
      <c r="AR150" s="203" t="s">
        <v>223</v>
      </c>
      <c r="AT150" s="203" t="s">
        <v>224</v>
      </c>
      <c r="AU150" s="203" t="s">
        <v>19</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223</v>
      </c>
      <c r="BM150" s="203" t="s">
        <v>992</v>
      </c>
    </row>
    <row r="151" spans="1:65" s="2" customFormat="1" ht="11.25">
      <c r="A151" s="36"/>
      <c r="B151" s="37"/>
      <c r="C151" s="38"/>
      <c r="D151" s="205" t="s">
        <v>231</v>
      </c>
      <c r="E151" s="38"/>
      <c r="F151" s="206" t="s">
        <v>508</v>
      </c>
      <c r="G151" s="38"/>
      <c r="H151" s="38"/>
      <c r="I151" s="207"/>
      <c r="J151" s="38"/>
      <c r="K151" s="38"/>
      <c r="L151" s="41"/>
      <c r="M151" s="208"/>
      <c r="N151" s="209"/>
      <c r="O151" s="73"/>
      <c r="P151" s="73"/>
      <c r="Q151" s="73"/>
      <c r="R151" s="73"/>
      <c r="S151" s="73"/>
      <c r="T151" s="74"/>
      <c r="U151" s="36"/>
      <c r="V151" s="36"/>
      <c r="W151" s="36"/>
      <c r="X151" s="36"/>
      <c r="Y151" s="36"/>
      <c r="Z151" s="36"/>
      <c r="AA151" s="36"/>
      <c r="AB151" s="36"/>
      <c r="AC151" s="36"/>
      <c r="AD151" s="36"/>
      <c r="AE151" s="36"/>
      <c r="AT151" s="18" t="s">
        <v>231</v>
      </c>
      <c r="AU151" s="18" t="s">
        <v>19</v>
      </c>
    </row>
    <row r="152" spans="1:65" s="2" customFormat="1" ht="68.25">
      <c r="A152" s="36"/>
      <c r="B152" s="37"/>
      <c r="C152" s="38"/>
      <c r="D152" s="210" t="s">
        <v>311</v>
      </c>
      <c r="E152" s="38"/>
      <c r="F152" s="211" t="s">
        <v>509</v>
      </c>
      <c r="G152" s="38"/>
      <c r="H152" s="38"/>
      <c r="I152" s="207"/>
      <c r="J152" s="38"/>
      <c r="K152" s="38"/>
      <c r="L152" s="41"/>
      <c r="M152" s="208"/>
      <c r="N152" s="209"/>
      <c r="O152" s="73"/>
      <c r="P152" s="73"/>
      <c r="Q152" s="73"/>
      <c r="R152" s="73"/>
      <c r="S152" s="73"/>
      <c r="T152" s="74"/>
      <c r="U152" s="36"/>
      <c r="V152" s="36"/>
      <c r="W152" s="36"/>
      <c r="X152" s="36"/>
      <c r="Y152" s="36"/>
      <c r="Z152" s="36"/>
      <c r="AA152" s="36"/>
      <c r="AB152" s="36"/>
      <c r="AC152" s="36"/>
      <c r="AD152" s="36"/>
      <c r="AE152" s="36"/>
      <c r="AT152" s="18" t="s">
        <v>311</v>
      </c>
      <c r="AU152" s="18" t="s">
        <v>19</v>
      </c>
    </row>
    <row r="153" spans="1:65" s="14" customFormat="1" ht="11.25">
      <c r="B153" s="223"/>
      <c r="C153" s="224"/>
      <c r="D153" s="210" t="s">
        <v>235</v>
      </c>
      <c r="E153" s="225" t="s">
        <v>1</v>
      </c>
      <c r="F153" s="226" t="s">
        <v>783</v>
      </c>
      <c r="G153" s="224"/>
      <c r="H153" s="225" t="s">
        <v>1</v>
      </c>
      <c r="I153" s="227"/>
      <c r="J153" s="224"/>
      <c r="K153" s="224"/>
      <c r="L153" s="228"/>
      <c r="M153" s="229"/>
      <c r="N153" s="230"/>
      <c r="O153" s="230"/>
      <c r="P153" s="230"/>
      <c r="Q153" s="230"/>
      <c r="R153" s="230"/>
      <c r="S153" s="230"/>
      <c r="T153" s="231"/>
      <c r="AT153" s="232" t="s">
        <v>235</v>
      </c>
      <c r="AU153" s="232" t="s">
        <v>19</v>
      </c>
      <c r="AV153" s="14" t="s">
        <v>87</v>
      </c>
      <c r="AW153" s="14" t="s">
        <v>36</v>
      </c>
      <c r="AX153" s="14" t="s">
        <v>80</v>
      </c>
      <c r="AY153" s="232" t="s">
        <v>220</v>
      </c>
    </row>
    <row r="154" spans="1:65" s="13" customFormat="1" ht="11.25">
      <c r="B154" s="212"/>
      <c r="C154" s="213"/>
      <c r="D154" s="210" t="s">
        <v>235</v>
      </c>
      <c r="E154" s="214" t="s">
        <v>993</v>
      </c>
      <c r="F154" s="215" t="s">
        <v>994</v>
      </c>
      <c r="G154" s="213"/>
      <c r="H154" s="216">
        <v>979</v>
      </c>
      <c r="I154" s="217"/>
      <c r="J154" s="213"/>
      <c r="K154" s="213"/>
      <c r="L154" s="218"/>
      <c r="M154" s="219"/>
      <c r="N154" s="220"/>
      <c r="O154" s="220"/>
      <c r="P154" s="220"/>
      <c r="Q154" s="220"/>
      <c r="R154" s="220"/>
      <c r="S154" s="220"/>
      <c r="T154" s="221"/>
      <c r="AT154" s="222" t="s">
        <v>235</v>
      </c>
      <c r="AU154" s="222" t="s">
        <v>19</v>
      </c>
      <c r="AV154" s="13" t="s">
        <v>19</v>
      </c>
      <c r="AW154" s="13" t="s">
        <v>36</v>
      </c>
      <c r="AX154" s="13" t="s">
        <v>87</v>
      </c>
      <c r="AY154" s="222" t="s">
        <v>220</v>
      </c>
    </row>
    <row r="155" spans="1:65" s="2" customFormat="1" ht="62.65" customHeight="1">
      <c r="A155" s="36"/>
      <c r="B155" s="37"/>
      <c r="C155" s="192" t="s">
        <v>256</v>
      </c>
      <c r="D155" s="192" t="s">
        <v>224</v>
      </c>
      <c r="E155" s="193" t="s">
        <v>798</v>
      </c>
      <c r="F155" s="194" t="s">
        <v>799</v>
      </c>
      <c r="G155" s="195" t="s">
        <v>514</v>
      </c>
      <c r="H155" s="196">
        <v>1250</v>
      </c>
      <c r="I155" s="197"/>
      <c r="J155" s="198">
        <f>ROUND(I155*H155,2)</f>
        <v>0</v>
      </c>
      <c r="K155" s="194" t="s">
        <v>228</v>
      </c>
      <c r="L155" s="41"/>
      <c r="M155" s="199" t="s">
        <v>1</v>
      </c>
      <c r="N155" s="200" t="s">
        <v>45</v>
      </c>
      <c r="O155" s="73"/>
      <c r="P155" s="201">
        <f>O155*H155</f>
        <v>0</v>
      </c>
      <c r="Q155" s="201">
        <v>0</v>
      </c>
      <c r="R155" s="201">
        <f>Q155*H155</f>
        <v>0</v>
      </c>
      <c r="S155" s="201">
        <v>0</v>
      </c>
      <c r="T155" s="202">
        <f>S155*H155</f>
        <v>0</v>
      </c>
      <c r="U155" s="36"/>
      <c r="V155" s="36"/>
      <c r="W155" s="36"/>
      <c r="X155" s="36"/>
      <c r="Y155" s="36"/>
      <c r="Z155" s="36"/>
      <c r="AA155" s="36"/>
      <c r="AB155" s="36"/>
      <c r="AC155" s="36"/>
      <c r="AD155" s="36"/>
      <c r="AE155" s="36"/>
      <c r="AR155" s="203" t="s">
        <v>223</v>
      </c>
      <c r="AT155" s="203" t="s">
        <v>224</v>
      </c>
      <c r="AU155" s="203" t="s">
        <v>19</v>
      </c>
      <c r="AY155" s="18" t="s">
        <v>220</v>
      </c>
      <c r="BE155" s="204">
        <f>IF(N155="základní",J155,0)</f>
        <v>0</v>
      </c>
      <c r="BF155" s="204">
        <f>IF(N155="snížená",J155,0)</f>
        <v>0</v>
      </c>
      <c r="BG155" s="204">
        <f>IF(N155="zákl. přenesená",J155,0)</f>
        <v>0</v>
      </c>
      <c r="BH155" s="204">
        <f>IF(N155="sníž. přenesená",J155,0)</f>
        <v>0</v>
      </c>
      <c r="BI155" s="204">
        <f>IF(N155="nulová",J155,0)</f>
        <v>0</v>
      </c>
      <c r="BJ155" s="18" t="s">
        <v>87</v>
      </c>
      <c r="BK155" s="204">
        <f>ROUND(I155*H155,2)</f>
        <v>0</v>
      </c>
      <c r="BL155" s="18" t="s">
        <v>223</v>
      </c>
      <c r="BM155" s="203" t="s">
        <v>995</v>
      </c>
    </row>
    <row r="156" spans="1:65" s="2" customFormat="1" ht="11.25">
      <c r="A156" s="36"/>
      <c r="B156" s="37"/>
      <c r="C156" s="38"/>
      <c r="D156" s="205" t="s">
        <v>231</v>
      </c>
      <c r="E156" s="38"/>
      <c r="F156" s="206" t="s">
        <v>801</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231</v>
      </c>
      <c r="AU156" s="18" t="s">
        <v>19</v>
      </c>
    </row>
    <row r="157" spans="1:65" s="2" customFormat="1" ht="48.75">
      <c r="A157" s="36"/>
      <c r="B157" s="37"/>
      <c r="C157" s="38"/>
      <c r="D157" s="210" t="s">
        <v>311</v>
      </c>
      <c r="E157" s="38"/>
      <c r="F157" s="211" t="s">
        <v>802</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311</v>
      </c>
      <c r="AU157" s="18" t="s">
        <v>19</v>
      </c>
    </row>
    <row r="158" spans="1:65" s="2" customFormat="1" ht="29.25">
      <c r="A158" s="36"/>
      <c r="B158" s="37"/>
      <c r="C158" s="38"/>
      <c r="D158" s="210" t="s">
        <v>233</v>
      </c>
      <c r="E158" s="38"/>
      <c r="F158" s="211" t="s">
        <v>803</v>
      </c>
      <c r="G158" s="38"/>
      <c r="H158" s="38"/>
      <c r="I158" s="207"/>
      <c r="J158" s="38"/>
      <c r="K158" s="38"/>
      <c r="L158" s="41"/>
      <c r="M158" s="208"/>
      <c r="N158" s="209"/>
      <c r="O158" s="73"/>
      <c r="P158" s="73"/>
      <c r="Q158" s="73"/>
      <c r="R158" s="73"/>
      <c r="S158" s="73"/>
      <c r="T158" s="74"/>
      <c r="U158" s="36"/>
      <c r="V158" s="36"/>
      <c r="W158" s="36"/>
      <c r="X158" s="36"/>
      <c r="Y158" s="36"/>
      <c r="Z158" s="36"/>
      <c r="AA158" s="36"/>
      <c r="AB158" s="36"/>
      <c r="AC158" s="36"/>
      <c r="AD158" s="36"/>
      <c r="AE158" s="36"/>
      <c r="AT158" s="18" t="s">
        <v>233</v>
      </c>
      <c r="AU158" s="18" t="s">
        <v>19</v>
      </c>
    </row>
    <row r="159" spans="1:65" s="13" customFormat="1" ht="11.25">
      <c r="B159" s="212"/>
      <c r="C159" s="213"/>
      <c r="D159" s="210" t="s">
        <v>235</v>
      </c>
      <c r="E159" s="214" t="s">
        <v>281</v>
      </c>
      <c r="F159" s="215" t="s">
        <v>996</v>
      </c>
      <c r="G159" s="213"/>
      <c r="H159" s="216">
        <v>1250</v>
      </c>
      <c r="I159" s="217"/>
      <c r="J159" s="213"/>
      <c r="K159" s="213"/>
      <c r="L159" s="218"/>
      <c r="M159" s="219"/>
      <c r="N159" s="220"/>
      <c r="O159" s="220"/>
      <c r="P159" s="220"/>
      <c r="Q159" s="220"/>
      <c r="R159" s="220"/>
      <c r="S159" s="220"/>
      <c r="T159" s="221"/>
      <c r="AT159" s="222" t="s">
        <v>235</v>
      </c>
      <c r="AU159" s="222" t="s">
        <v>19</v>
      </c>
      <c r="AV159" s="13" t="s">
        <v>19</v>
      </c>
      <c r="AW159" s="13" t="s">
        <v>36</v>
      </c>
      <c r="AX159" s="13" t="s">
        <v>80</v>
      </c>
      <c r="AY159" s="222" t="s">
        <v>220</v>
      </c>
    </row>
    <row r="160" spans="1:65" s="13" customFormat="1" ht="11.25">
      <c r="B160" s="212"/>
      <c r="C160" s="213"/>
      <c r="D160" s="210" t="s">
        <v>235</v>
      </c>
      <c r="E160" s="214" t="s">
        <v>811</v>
      </c>
      <c r="F160" s="215" t="s">
        <v>812</v>
      </c>
      <c r="G160" s="213"/>
      <c r="H160" s="216">
        <v>1250</v>
      </c>
      <c r="I160" s="217"/>
      <c r="J160" s="213"/>
      <c r="K160" s="213"/>
      <c r="L160" s="218"/>
      <c r="M160" s="219"/>
      <c r="N160" s="220"/>
      <c r="O160" s="220"/>
      <c r="P160" s="220"/>
      <c r="Q160" s="220"/>
      <c r="R160" s="220"/>
      <c r="S160" s="220"/>
      <c r="T160" s="221"/>
      <c r="AT160" s="222" t="s">
        <v>235</v>
      </c>
      <c r="AU160" s="222" t="s">
        <v>19</v>
      </c>
      <c r="AV160" s="13" t="s">
        <v>19</v>
      </c>
      <c r="AW160" s="13" t="s">
        <v>36</v>
      </c>
      <c r="AX160" s="13" t="s">
        <v>87</v>
      </c>
      <c r="AY160" s="222" t="s">
        <v>220</v>
      </c>
    </row>
    <row r="161" spans="1:65" s="2" customFormat="1" ht="24.2" customHeight="1">
      <c r="A161" s="36"/>
      <c r="B161" s="37"/>
      <c r="C161" s="192" t="s">
        <v>261</v>
      </c>
      <c r="D161" s="192" t="s">
        <v>224</v>
      </c>
      <c r="E161" s="193" t="s">
        <v>804</v>
      </c>
      <c r="F161" s="194" t="s">
        <v>805</v>
      </c>
      <c r="G161" s="195" t="s">
        <v>506</v>
      </c>
      <c r="H161" s="196">
        <v>617</v>
      </c>
      <c r="I161" s="197"/>
      <c r="J161" s="198">
        <f>ROUND(I161*H161,2)</f>
        <v>0</v>
      </c>
      <c r="K161" s="194" t="s">
        <v>228</v>
      </c>
      <c r="L161" s="41"/>
      <c r="M161" s="199" t="s">
        <v>1</v>
      </c>
      <c r="N161" s="200" t="s">
        <v>45</v>
      </c>
      <c r="O161" s="73"/>
      <c r="P161" s="201">
        <f>O161*H161</f>
        <v>0</v>
      </c>
      <c r="Q161" s="201">
        <v>0</v>
      </c>
      <c r="R161" s="201">
        <f>Q161*H161</f>
        <v>0</v>
      </c>
      <c r="S161" s="201">
        <v>0</v>
      </c>
      <c r="T161" s="202">
        <f>S161*H161</f>
        <v>0</v>
      </c>
      <c r="U161" s="36"/>
      <c r="V161" s="36"/>
      <c r="W161" s="36"/>
      <c r="X161" s="36"/>
      <c r="Y161" s="36"/>
      <c r="Z161" s="36"/>
      <c r="AA161" s="36"/>
      <c r="AB161" s="36"/>
      <c r="AC161" s="36"/>
      <c r="AD161" s="36"/>
      <c r="AE161" s="36"/>
      <c r="AR161" s="203" t="s">
        <v>223</v>
      </c>
      <c r="AT161" s="203" t="s">
        <v>224</v>
      </c>
      <c r="AU161" s="203" t="s">
        <v>19</v>
      </c>
      <c r="AY161" s="18" t="s">
        <v>220</v>
      </c>
      <c r="BE161" s="204">
        <f>IF(N161="základní",J161,0)</f>
        <v>0</v>
      </c>
      <c r="BF161" s="204">
        <f>IF(N161="snížená",J161,0)</f>
        <v>0</v>
      </c>
      <c r="BG161" s="204">
        <f>IF(N161="zákl. přenesená",J161,0)</f>
        <v>0</v>
      </c>
      <c r="BH161" s="204">
        <f>IF(N161="sníž. přenesená",J161,0)</f>
        <v>0</v>
      </c>
      <c r="BI161" s="204">
        <f>IF(N161="nulová",J161,0)</f>
        <v>0</v>
      </c>
      <c r="BJ161" s="18" t="s">
        <v>87</v>
      </c>
      <c r="BK161" s="204">
        <f>ROUND(I161*H161,2)</f>
        <v>0</v>
      </c>
      <c r="BL161" s="18" t="s">
        <v>223</v>
      </c>
      <c r="BM161" s="203" t="s">
        <v>997</v>
      </c>
    </row>
    <row r="162" spans="1:65" s="2" customFormat="1" ht="11.25">
      <c r="A162" s="36"/>
      <c r="B162" s="37"/>
      <c r="C162" s="38"/>
      <c r="D162" s="205" t="s">
        <v>231</v>
      </c>
      <c r="E162" s="38"/>
      <c r="F162" s="206" t="s">
        <v>807</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231</v>
      </c>
      <c r="AU162" s="18" t="s">
        <v>19</v>
      </c>
    </row>
    <row r="163" spans="1:65" s="2" customFormat="1" ht="165.75">
      <c r="A163" s="36"/>
      <c r="B163" s="37"/>
      <c r="C163" s="38"/>
      <c r="D163" s="210" t="s">
        <v>311</v>
      </c>
      <c r="E163" s="38"/>
      <c r="F163" s="211" t="s">
        <v>808</v>
      </c>
      <c r="G163" s="38"/>
      <c r="H163" s="38"/>
      <c r="I163" s="207"/>
      <c r="J163" s="38"/>
      <c r="K163" s="38"/>
      <c r="L163" s="41"/>
      <c r="M163" s="208"/>
      <c r="N163" s="209"/>
      <c r="O163" s="73"/>
      <c r="P163" s="73"/>
      <c r="Q163" s="73"/>
      <c r="R163" s="73"/>
      <c r="S163" s="73"/>
      <c r="T163" s="74"/>
      <c r="U163" s="36"/>
      <c r="V163" s="36"/>
      <c r="W163" s="36"/>
      <c r="X163" s="36"/>
      <c r="Y163" s="36"/>
      <c r="Z163" s="36"/>
      <c r="AA163" s="36"/>
      <c r="AB163" s="36"/>
      <c r="AC163" s="36"/>
      <c r="AD163" s="36"/>
      <c r="AE163" s="36"/>
      <c r="AT163" s="18" t="s">
        <v>311</v>
      </c>
      <c r="AU163" s="18" t="s">
        <v>19</v>
      </c>
    </row>
    <row r="164" spans="1:65" s="14" customFormat="1" ht="11.25">
      <c r="B164" s="223"/>
      <c r="C164" s="224"/>
      <c r="D164" s="210" t="s">
        <v>235</v>
      </c>
      <c r="E164" s="225" t="s">
        <v>1</v>
      </c>
      <c r="F164" s="226" t="s">
        <v>809</v>
      </c>
      <c r="G164" s="224"/>
      <c r="H164" s="225" t="s">
        <v>1</v>
      </c>
      <c r="I164" s="227"/>
      <c r="J164" s="224"/>
      <c r="K164" s="224"/>
      <c r="L164" s="228"/>
      <c r="M164" s="229"/>
      <c r="N164" s="230"/>
      <c r="O164" s="230"/>
      <c r="P164" s="230"/>
      <c r="Q164" s="230"/>
      <c r="R164" s="230"/>
      <c r="S164" s="230"/>
      <c r="T164" s="231"/>
      <c r="AT164" s="232" t="s">
        <v>235</v>
      </c>
      <c r="AU164" s="232" t="s">
        <v>19</v>
      </c>
      <c r="AV164" s="14" t="s">
        <v>87</v>
      </c>
      <c r="AW164" s="14" t="s">
        <v>36</v>
      </c>
      <c r="AX164" s="14" t="s">
        <v>80</v>
      </c>
      <c r="AY164" s="232" t="s">
        <v>220</v>
      </c>
    </row>
    <row r="165" spans="1:65" s="13" customFormat="1" ht="11.25">
      <c r="B165" s="212"/>
      <c r="C165" s="213"/>
      <c r="D165" s="210" t="s">
        <v>235</v>
      </c>
      <c r="E165" s="214" t="s">
        <v>817</v>
      </c>
      <c r="F165" s="215" t="s">
        <v>998</v>
      </c>
      <c r="G165" s="213"/>
      <c r="H165" s="216">
        <v>617</v>
      </c>
      <c r="I165" s="217"/>
      <c r="J165" s="213"/>
      <c r="K165" s="213"/>
      <c r="L165" s="218"/>
      <c r="M165" s="219"/>
      <c r="N165" s="220"/>
      <c r="O165" s="220"/>
      <c r="P165" s="220"/>
      <c r="Q165" s="220"/>
      <c r="R165" s="220"/>
      <c r="S165" s="220"/>
      <c r="T165" s="221"/>
      <c r="AT165" s="222" t="s">
        <v>235</v>
      </c>
      <c r="AU165" s="222" t="s">
        <v>19</v>
      </c>
      <c r="AV165" s="13" t="s">
        <v>19</v>
      </c>
      <c r="AW165" s="13" t="s">
        <v>36</v>
      </c>
      <c r="AX165" s="13" t="s">
        <v>80</v>
      </c>
      <c r="AY165" s="222" t="s">
        <v>220</v>
      </c>
    </row>
    <row r="166" spans="1:65" s="13" customFormat="1" ht="11.25">
      <c r="B166" s="212"/>
      <c r="C166" s="213"/>
      <c r="D166" s="210" t="s">
        <v>235</v>
      </c>
      <c r="E166" s="214" t="s">
        <v>819</v>
      </c>
      <c r="F166" s="215" t="s">
        <v>820</v>
      </c>
      <c r="G166" s="213"/>
      <c r="H166" s="216">
        <v>617</v>
      </c>
      <c r="I166" s="217"/>
      <c r="J166" s="213"/>
      <c r="K166" s="213"/>
      <c r="L166" s="218"/>
      <c r="M166" s="219"/>
      <c r="N166" s="220"/>
      <c r="O166" s="220"/>
      <c r="P166" s="220"/>
      <c r="Q166" s="220"/>
      <c r="R166" s="220"/>
      <c r="S166" s="220"/>
      <c r="T166" s="221"/>
      <c r="AT166" s="222" t="s">
        <v>235</v>
      </c>
      <c r="AU166" s="222" t="s">
        <v>19</v>
      </c>
      <c r="AV166" s="13" t="s">
        <v>19</v>
      </c>
      <c r="AW166" s="13" t="s">
        <v>36</v>
      </c>
      <c r="AX166" s="13" t="s">
        <v>87</v>
      </c>
      <c r="AY166" s="222" t="s">
        <v>220</v>
      </c>
    </row>
    <row r="167" spans="1:65" s="2" customFormat="1" ht="37.9" customHeight="1">
      <c r="A167" s="36"/>
      <c r="B167" s="37"/>
      <c r="C167" s="192" t="s">
        <v>266</v>
      </c>
      <c r="D167" s="192" t="s">
        <v>224</v>
      </c>
      <c r="E167" s="193" t="s">
        <v>813</v>
      </c>
      <c r="F167" s="194" t="s">
        <v>814</v>
      </c>
      <c r="G167" s="195" t="s">
        <v>506</v>
      </c>
      <c r="H167" s="196">
        <v>979</v>
      </c>
      <c r="I167" s="197"/>
      <c r="J167" s="198">
        <f>ROUND(I167*H167,2)</f>
        <v>0</v>
      </c>
      <c r="K167" s="194" t="s">
        <v>228</v>
      </c>
      <c r="L167" s="41"/>
      <c r="M167" s="199" t="s">
        <v>1</v>
      </c>
      <c r="N167" s="200" t="s">
        <v>45</v>
      </c>
      <c r="O167" s="73"/>
      <c r="P167" s="201">
        <f>O167*H167</f>
        <v>0</v>
      </c>
      <c r="Q167" s="201">
        <v>0</v>
      </c>
      <c r="R167" s="201">
        <f>Q167*H167</f>
        <v>0</v>
      </c>
      <c r="S167" s="201">
        <v>0</v>
      </c>
      <c r="T167" s="202">
        <f>S167*H167</f>
        <v>0</v>
      </c>
      <c r="U167" s="36"/>
      <c r="V167" s="36"/>
      <c r="W167" s="36"/>
      <c r="X167" s="36"/>
      <c r="Y167" s="36"/>
      <c r="Z167" s="36"/>
      <c r="AA167" s="36"/>
      <c r="AB167" s="36"/>
      <c r="AC167" s="36"/>
      <c r="AD167" s="36"/>
      <c r="AE167" s="36"/>
      <c r="AR167" s="203" t="s">
        <v>223</v>
      </c>
      <c r="AT167" s="203" t="s">
        <v>224</v>
      </c>
      <c r="AU167" s="203" t="s">
        <v>19</v>
      </c>
      <c r="AY167" s="18" t="s">
        <v>220</v>
      </c>
      <c r="BE167" s="204">
        <f>IF(N167="základní",J167,0)</f>
        <v>0</v>
      </c>
      <c r="BF167" s="204">
        <f>IF(N167="snížená",J167,0)</f>
        <v>0</v>
      </c>
      <c r="BG167" s="204">
        <f>IF(N167="zákl. přenesená",J167,0)</f>
        <v>0</v>
      </c>
      <c r="BH167" s="204">
        <f>IF(N167="sníž. přenesená",J167,0)</f>
        <v>0</v>
      </c>
      <c r="BI167" s="204">
        <f>IF(N167="nulová",J167,0)</f>
        <v>0</v>
      </c>
      <c r="BJ167" s="18" t="s">
        <v>87</v>
      </c>
      <c r="BK167" s="204">
        <f>ROUND(I167*H167,2)</f>
        <v>0</v>
      </c>
      <c r="BL167" s="18" t="s">
        <v>223</v>
      </c>
      <c r="BM167" s="203" t="s">
        <v>999</v>
      </c>
    </row>
    <row r="168" spans="1:65" s="2" customFormat="1" ht="11.25">
      <c r="A168" s="36"/>
      <c r="B168" s="37"/>
      <c r="C168" s="38"/>
      <c r="D168" s="205" t="s">
        <v>231</v>
      </c>
      <c r="E168" s="38"/>
      <c r="F168" s="206" t="s">
        <v>816</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231</v>
      </c>
      <c r="AU168" s="18" t="s">
        <v>19</v>
      </c>
    </row>
    <row r="169" spans="1:65" s="2" customFormat="1" ht="117">
      <c r="A169" s="36"/>
      <c r="B169" s="37"/>
      <c r="C169" s="38"/>
      <c r="D169" s="210" t="s">
        <v>311</v>
      </c>
      <c r="E169" s="38"/>
      <c r="F169" s="211" t="s">
        <v>578</v>
      </c>
      <c r="G169" s="38"/>
      <c r="H169" s="38"/>
      <c r="I169" s="207"/>
      <c r="J169" s="38"/>
      <c r="K169" s="38"/>
      <c r="L169" s="41"/>
      <c r="M169" s="208"/>
      <c r="N169" s="209"/>
      <c r="O169" s="73"/>
      <c r="P169" s="73"/>
      <c r="Q169" s="73"/>
      <c r="R169" s="73"/>
      <c r="S169" s="73"/>
      <c r="T169" s="74"/>
      <c r="U169" s="36"/>
      <c r="V169" s="36"/>
      <c r="W169" s="36"/>
      <c r="X169" s="36"/>
      <c r="Y169" s="36"/>
      <c r="Z169" s="36"/>
      <c r="AA169" s="36"/>
      <c r="AB169" s="36"/>
      <c r="AC169" s="36"/>
      <c r="AD169" s="36"/>
      <c r="AE169" s="36"/>
      <c r="AT169" s="18" t="s">
        <v>311</v>
      </c>
      <c r="AU169" s="18" t="s">
        <v>19</v>
      </c>
    </row>
    <row r="170" spans="1:65" s="13" customFormat="1" ht="11.25">
      <c r="B170" s="212"/>
      <c r="C170" s="213"/>
      <c r="D170" s="210" t="s">
        <v>235</v>
      </c>
      <c r="E170" s="214" t="s">
        <v>1000</v>
      </c>
      <c r="F170" s="215" t="s">
        <v>1001</v>
      </c>
      <c r="G170" s="213"/>
      <c r="H170" s="216">
        <v>979</v>
      </c>
      <c r="I170" s="217"/>
      <c r="J170" s="213"/>
      <c r="K170" s="213"/>
      <c r="L170" s="218"/>
      <c r="M170" s="219"/>
      <c r="N170" s="220"/>
      <c r="O170" s="220"/>
      <c r="P170" s="220"/>
      <c r="Q170" s="220"/>
      <c r="R170" s="220"/>
      <c r="S170" s="220"/>
      <c r="T170" s="221"/>
      <c r="AT170" s="222" t="s">
        <v>235</v>
      </c>
      <c r="AU170" s="222" t="s">
        <v>19</v>
      </c>
      <c r="AV170" s="13" t="s">
        <v>19</v>
      </c>
      <c r="AW170" s="13" t="s">
        <v>36</v>
      </c>
      <c r="AX170" s="13" t="s">
        <v>80</v>
      </c>
      <c r="AY170" s="222" t="s">
        <v>220</v>
      </c>
    </row>
    <row r="171" spans="1:65" s="13" customFormat="1" ht="11.25">
      <c r="B171" s="212"/>
      <c r="C171" s="213"/>
      <c r="D171" s="210" t="s">
        <v>235</v>
      </c>
      <c r="E171" s="214" t="s">
        <v>1002</v>
      </c>
      <c r="F171" s="215" t="s">
        <v>1003</v>
      </c>
      <c r="G171" s="213"/>
      <c r="H171" s="216">
        <v>979</v>
      </c>
      <c r="I171" s="217"/>
      <c r="J171" s="213"/>
      <c r="K171" s="213"/>
      <c r="L171" s="218"/>
      <c r="M171" s="219"/>
      <c r="N171" s="220"/>
      <c r="O171" s="220"/>
      <c r="P171" s="220"/>
      <c r="Q171" s="220"/>
      <c r="R171" s="220"/>
      <c r="S171" s="220"/>
      <c r="T171" s="221"/>
      <c r="AT171" s="222" t="s">
        <v>235</v>
      </c>
      <c r="AU171" s="222" t="s">
        <v>19</v>
      </c>
      <c r="AV171" s="13" t="s">
        <v>19</v>
      </c>
      <c r="AW171" s="13" t="s">
        <v>36</v>
      </c>
      <c r="AX171" s="13" t="s">
        <v>87</v>
      </c>
      <c r="AY171" s="222" t="s">
        <v>220</v>
      </c>
    </row>
    <row r="172" spans="1:65" s="2" customFormat="1" ht="16.5" customHeight="1">
      <c r="A172" s="36"/>
      <c r="B172" s="37"/>
      <c r="C172" s="247" t="s">
        <v>271</v>
      </c>
      <c r="D172" s="247" t="s">
        <v>329</v>
      </c>
      <c r="E172" s="248" t="s">
        <v>821</v>
      </c>
      <c r="F172" s="249" t="s">
        <v>822</v>
      </c>
      <c r="G172" s="250" t="s">
        <v>583</v>
      </c>
      <c r="H172" s="251">
        <v>14.685</v>
      </c>
      <c r="I172" s="252"/>
      <c r="J172" s="253">
        <f>ROUND(I172*H172,2)</f>
        <v>0</v>
      </c>
      <c r="K172" s="249" t="s">
        <v>228</v>
      </c>
      <c r="L172" s="254"/>
      <c r="M172" s="255" t="s">
        <v>1</v>
      </c>
      <c r="N172" s="256" t="s">
        <v>45</v>
      </c>
      <c r="O172" s="73"/>
      <c r="P172" s="201">
        <f>O172*H172</f>
        <v>0</v>
      </c>
      <c r="Q172" s="201">
        <v>1E-3</v>
      </c>
      <c r="R172" s="201">
        <f>Q172*H172</f>
        <v>1.4685E-2</v>
      </c>
      <c r="S172" s="201">
        <v>0</v>
      </c>
      <c r="T172" s="202">
        <f>S172*H172</f>
        <v>0</v>
      </c>
      <c r="U172" s="36"/>
      <c r="V172" s="36"/>
      <c r="W172" s="36"/>
      <c r="X172" s="36"/>
      <c r="Y172" s="36"/>
      <c r="Z172" s="36"/>
      <c r="AA172" s="36"/>
      <c r="AB172" s="36"/>
      <c r="AC172" s="36"/>
      <c r="AD172" s="36"/>
      <c r="AE172" s="36"/>
      <c r="AR172" s="203" t="s">
        <v>266</v>
      </c>
      <c r="AT172" s="203" t="s">
        <v>329</v>
      </c>
      <c r="AU172" s="203" t="s">
        <v>19</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223</v>
      </c>
      <c r="BM172" s="203" t="s">
        <v>1004</v>
      </c>
    </row>
    <row r="173" spans="1:65" s="2" customFormat="1" ht="37.9" customHeight="1">
      <c r="A173" s="36"/>
      <c r="B173" s="37"/>
      <c r="C173" s="192" t="s">
        <v>276</v>
      </c>
      <c r="D173" s="192" t="s">
        <v>224</v>
      </c>
      <c r="E173" s="193" t="s">
        <v>620</v>
      </c>
      <c r="F173" s="194" t="s">
        <v>824</v>
      </c>
      <c r="G173" s="195" t="s">
        <v>506</v>
      </c>
      <c r="H173" s="196">
        <v>979</v>
      </c>
      <c r="I173" s="197"/>
      <c r="J173" s="198">
        <f>ROUND(I173*H173,2)</f>
        <v>0</v>
      </c>
      <c r="K173" s="194" t="s">
        <v>228</v>
      </c>
      <c r="L173" s="41"/>
      <c r="M173" s="199" t="s">
        <v>1</v>
      </c>
      <c r="N173" s="200" t="s">
        <v>45</v>
      </c>
      <c r="O173" s="73"/>
      <c r="P173" s="201">
        <f>O173*H173</f>
        <v>0</v>
      </c>
      <c r="Q173" s="201">
        <v>0</v>
      </c>
      <c r="R173" s="201">
        <f>Q173*H173</f>
        <v>0</v>
      </c>
      <c r="S173" s="201">
        <v>0</v>
      </c>
      <c r="T173" s="202">
        <f>S173*H173</f>
        <v>0</v>
      </c>
      <c r="U173" s="36"/>
      <c r="V173" s="36"/>
      <c r="W173" s="36"/>
      <c r="X173" s="36"/>
      <c r="Y173" s="36"/>
      <c r="Z173" s="36"/>
      <c r="AA173" s="36"/>
      <c r="AB173" s="36"/>
      <c r="AC173" s="36"/>
      <c r="AD173" s="36"/>
      <c r="AE173" s="36"/>
      <c r="AR173" s="203" t="s">
        <v>223</v>
      </c>
      <c r="AT173" s="203" t="s">
        <v>224</v>
      </c>
      <c r="AU173" s="203" t="s">
        <v>19</v>
      </c>
      <c r="AY173" s="18" t="s">
        <v>220</v>
      </c>
      <c r="BE173" s="204">
        <f>IF(N173="základní",J173,0)</f>
        <v>0</v>
      </c>
      <c r="BF173" s="204">
        <f>IF(N173="snížená",J173,0)</f>
        <v>0</v>
      </c>
      <c r="BG173" s="204">
        <f>IF(N173="zákl. přenesená",J173,0)</f>
        <v>0</v>
      </c>
      <c r="BH173" s="204">
        <f>IF(N173="sníž. přenesená",J173,0)</f>
        <v>0</v>
      </c>
      <c r="BI173" s="204">
        <f>IF(N173="nulová",J173,0)</f>
        <v>0</v>
      </c>
      <c r="BJ173" s="18" t="s">
        <v>87</v>
      </c>
      <c r="BK173" s="204">
        <f>ROUND(I173*H173,2)</f>
        <v>0</v>
      </c>
      <c r="BL173" s="18" t="s">
        <v>223</v>
      </c>
      <c r="BM173" s="203" t="s">
        <v>1005</v>
      </c>
    </row>
    <row r="174" spans="1:65" s="2" customFormat="1" ht="11.25">
      <c r="A174" s="36"/>
      <c r="B174" s="37"/>
      <c r="C174" s="38"/>
      <c r="D174" s="205" t="s">
        <v>231</v>
      </c>
      <c r="E174" s="38"/>
      <c r="F174" s="206" t="s">
        <v>623</v>
      </c>
      <c r="G174" s="38"/>
      <c r="H174" s="38"/>
      <c r="I174" s="207"/>
      <c r="J174" s="38"/>
      <c r="K174" s="38"/>
      <c r="L174" s="41"/>
      <c r="M174" s="208"/>
      <c r="N174" s="209"/>
      <c r="O174" s="73"/>
      <c r="P174" s="73"/>
      <c r="Q174" s="73"/>
      <c r="R174" s="73"/>
      <c r="S174" s="73"/>
      <c r="T174" s="74"/>
      <c r="U174" s="36"/>
      <c r="V174" s="36"/>
      <c r="W174" s="36"/>
      <c r="X174" s="36"/>
      <c r="Y174" s="36"/>
      <c r="Z174" s="36"/>
      <c r="AA174" s="36"/>
      <c r="AB174" s="36"/>
      <c r="AC174" s="36"/>
      <c r="AD174" s="36"/>
      <c r="AE174" s="36"/>
      <c r="AT174" s="18" t="s">
        <v>231</v>
      </c>
      <c r="AU174" s="18" t="s">
        <v>19</v>
      </c>
    </row>
    <row r="175" spans="1:65" s="2" customFormat="1" ht="48.75">
      <c r="A175" s="36"/>
      <c r="B175" s="37"/>
      <c r="C175" s="38"/>
      <c r="D175" s="210" t="s">
        <v>311</v>
      </c>
      <c r="E175" s="38"/>
      <c r="F175" s="211" t="s">
        <v>617</v>
      </c>
      <c r="G175" s="38"/>
      <c r="H175" s="38"/>
      <c r="I175" s="207"/>
      <c r="J175" s="38"/>
      <c r="K175" s="38"/>
      <c r="L175" s="41"/>
      <c r="M175" s="208"/>
      <c r="N175" s="209"/>
      <c r="O175" s="73"/>
      <c r="P175" s="73"/>
      <c r="Q175" s="73"/>
      <c r="R175" s="73"/>
      <c r="S175" s="73"/>
      <c r="T175" s="74"/>
      <c r="U175" s="36"/>
      <c r="V175" s="36"/>
      <c r="W175" s="36"/>
      <c r="X175" s="36"/>
      <c r="Y175" s="36"/>
      <c r="Z175" s="36"/>
      <c r="AA175" s="36"/>
      <c r="AB175" s="36"/>
      <c r="AC175" s="36"/>
      <c r="AD175" s="36"/>
      <c r="AE175" s="36"/>
      <c r="AT175" s="18" t="s">
        <v>311</v>
      </c>
      <c r="AU175" s="18" t="s">
        <v>19</v>
      </c>
    </row>
    <row r="176" spans="1:65" s="13" customFormat="1" ht="11.25">
      <c r="B176" s="212"/>
      <c r="C176" s="213"/>
      <c r="D176" s="210" t="s">
        <v>235</v>
      </c>
      <c r="E176" s="214" t="s">
        <v>833</v>
      </c>
      <c r="F176" s="215" t="s">
        <v>1001</v>
      </c>
      <c r="G176" s="213"/>
      <c r="H176" s="216">
        <v>979</v>
      </c>
      <c r="I176" s="217"/>
      <c r="J176" s="213"/>
      <c r="K176" s="213"/>
      <c r="L176" s="218"/>
      <c r="M176" s="219"/>
      <c r="N176" s="220"/>
      <c r="O176" s="220"/>
      <c r="P176" s="220"/>
      <c r="Q176" s="220"/>
      <c r="R176" s="220"/>
      <c r="S176" s="220"/>
      <c r="T176" s="221"/>
      <c r="AT176" s="222" t="s">
        <v>235</v>
      </c>
      <c r="AU176" s="222" t="s">
        <v>19</v>
      </c>
      <c r="AV176" s="13" t="s">
        <v>19</v>
      </c>
      <c r="AW176" s="13" t="s">
        <v>36</v>
      </c>
      <c r="AX176" s="13" t="s">
        <v>80</v>
      </c>
      <c r="AY176" s="222" t="s">
        <v>220</v>
      </c>
    </row>
    <row r="177" spans="1:65" s="13" customFormat="1" ht="11.25">
      <c r="B177" s="212"/>
      <c r="C177" s="213"/>
      <c r="D177" s="210" t="s">
        <v>235</v>
      </c>
      <c r="E177" s="214" t="s">
        <v>834</v>
      </c>
      <c r="F177" s="215" t="s">
        <v>835</v>
      </c>
      <c r="G177" s="213"/>
      <c r="H177" s="216">
        <v>979</v>
      </c>
      <c r="I177" s="217"/>
      <c r="J177" s="213"/>
      <c r="K177" s="213"/>
      <c r="L177" s="218"/>
      <c r="M177" s="219"/>
      <c r="N177" s="220"/>
      <c r="O177" s="220"/>
      <c r="P177" s="220"/>
      <c r="Q177" s="220"/>
      <c r="R177" s="220"/>
      <c r="S177" s="220"/>
      <c r="T177" s="221"/>
      <c r="AT177" s="222" t="s">
        <v>235</v>
      </c>
      <c r="AU177" s="222" t="s">
        <v>19</v>
      </c>
      <c r="AV177" s="13" t="s">
        <v>19</v>
      </c>
      <c r="AW177" s="13" t="s">
        <v>36</v>
      </c>
      <c r="AX177" s="13" t="s">
        <v>87</v>
      </c>
      <c r="AY177" s="222" t="s">
        <v>220</v>
      </c>
    </row>
    <row r="178" spans="1:65" s="2" customFormat="1" ht="37.9" customHeight="1">
      <c r="A178" s="36"/>
      <c r="B178" s="37"/>
      <c r="C178" s="192" t="s">
        <v>282</v>
      </c>
      <c r="D178" s="192" t="s">
        <v>224</v>
      </c>
      <c r="E178" s="193" t="s">
        <v>829</v>
      </c>
      <c r="F178" s="194" t="s">
        <v>830</v>
      </c>
      <c r="G178" s="195" t="s">
        <v>506</v>
      </c>
      <c r="H178" s="196">
        <v>979</v>
      </c>
      <c r="I178" s="197"/>
      <c r="J178" s="198">
        <f>ROUND(I178*H178,2)</f>
        <v>0</v>
      </c>
      <c r="K178" s="194" t="s">
        <v>228</v>
      </c>
      <c r="L178" s="41"/>
      <c r="M178" s="199" t="s">
        <v>1</v>
      </c>
      <c r="N178" s="200" t="s">
        <v>45</v>
      </c>
      <c r="O178" s="73"/>
      <c r="P178" s="201">
        <f>O178*H178</f>
        <v>0</v>
      </c>
      <c r="Q178" s="201">
        <v>0</v>
      </c>
      <c r="R178" s="201">
        <f>Q178*H178</f>
        <v>0</v>
      </c>
      <c r="S178" s="201">
        <v>0</v>
      </c>
      <c r="T178" s="202">
        <f>S178*H178</f>
        <v>0</v>
      </c>
      <c r="U178" s="36"/>
      <c r="V178" s="36"/>
      <c r="W178" s="36"/>
      <c r="X178" s="36"/>
      <c r="Y178" s="36"/>
      <c r="Z178" s="36"/>
      <c r="AA178" s="36"/>
      <c r="AB178" s="36"/>
      <c r="AC178" s="36"/>
      <c r="AD178" s="36"/>
      <c r="AE178" s="36"/>
      <c r="AR178" s="203" t="s">
        <v>223</v>
      </c>
      <c r="AT178" s="203" t="s">
        <v>224</v>
      </c>
      <c r="AU178" s="203" t="s">
        <v>19</v>
      </c>
      <c r="AY178" s="18" t="s">
        <v>220</v>
      </c>
      <c r="BE178" s="204">
        <f>IF(N178="základní",J178,0)</f>
        <v>0</v>
      </c>
      <c r="BF178" s="204">
        <f>IF(N178="snížená",J178,0)</f>
        <v>0</v>
      </c>
      <c r="BG178" s="204">
        <f>IF(N178="zákl. přenesená",J178,0)</f>
        <v>0</v>
      </c>
      <c r="BH178" s="204">
        <f>IF(N178="sníž. přenesená",J178,0)</f>
        <v>0</v>
      </c>
      <c r="BI178" s="204">
        <f>IF(N178="nulová",J178,0)</f>
        <v>0</v>
      </c>
      <c r="BJ178" s="18" t="s">
        <v>87</v>
      </c>
      <c r="BK178" s="204">
        <f>ROUND(I178*H178,2)</f>
        <v>0</v>
      </c>
      <c r="BL178" s="18" t="s">
        <v>223</v>
      </c>
      <c r="BM178" s="203" t="s">
        <v>1006</v>
      </c>
    </row>
    <row r="179" spans="1:65" s="2" customFormat="1" ht="11.25">
      <c r="A179" s="36"/>
      <c r="B179" s="37"/>
      <c r="C179" s="38"/>
      <c r="D179" s="205" t="s">
        <v>231</v>
      </c>
      <c r="E179" s="38"/>
      <c r="F179" s="206" t="s">
        <v>832</v>
      </c>
      <c r="G179" s="38"/>
      <c r="H179" s="38"/>
      <c r="I179" s="207"/>
      <c r="J179" s="38"/>
      <c r="K179" s="38"/>
      <c r="L179" s="41"/>
      <c r="M179" s="208"/>
      <c r="N179" s="209"/>
      <c r="O179" s="73"/>
      <c r="P179" s="73"/>
      <c r="Q179" s="73"/>
      <c r="R179" s="73"/>
      <c r="S179" s="73"/>
      <c r="T179" s="74"/>
      <c r="U179" s="36"/>
      <c r="V179" s="36"/>
      <c r="W179" s="36"/>
      <c r="X179" s="36"/>
      <c r="Y179" s="36"/>
      <c r="Z179" s="36"/>
      <c r="AA179" s="36"/>
      <c r="AB179" s="36"/>
      <c r="AC179" s="36"/>
      <c r="AD179" s="36"/>
      <c r="AE179" s="36"/>
      <c r="AT179" s="18" t="s">
        <v>231</v>
      </c>
      <c r="AU179" s="18" t="s">
        <v>19</v>
      </c>
    </row>
    <row r="180" spans="1:65" s="2" customFormat="1" ht="48.75">
      <c r="A180" s="36"/>
      <c r="B180" s="37"/>
      <c r="C180" s="38"/>
      <c r="D180" s="210" t="s">
        <v>311</v>
      </c>
      <c r="E180" s="38"/>
      <c r="F180" s="211" t="s">
        <v>609</v>
      </c>
      <c r="G180" s="38"/>
      <c r="H180" s="38"/>
      <c r="I180" s="207"/>
      <c r="J180" s="38"/>
      <c r="K180" s="38"/>
      <c r="L180" s="41"/>
      <c r="M180" s="208"/>
      <c r="N180" s="209"/>
      <c r="O180" s="73"/>
      <c r="P180" s="73"/>
      <c r="Q180" s="73"/>
      <c r="R180" s="73"/>
      <c r="S180" s="73"/>
      <c r="T180" s="74"/>
      <c r="U180" s="36"/>
      <c r="V180" s="36"/>
      <c r="W180" s="36"/>
      <c r="X180" s="36"/>
      <c r="Y180" s="36"/>
      <c r="Z180" s="36"/>
      <c r="AA180" s="36"/>
      <c r="AB180" s="36"/>
      <c r="AC180" s="36"/>
      <c r="AD180" s="36"/>
      <c r="AE180" s="36"/>
      <c r="AT180" s="18" t="s">
        <v>311</v>
      </c>
      <c r="AU180" s="18" t="s">
        <v>19</v>
      </c>
    </row>
    <row r="181" spans="1:65" s="13" customFormat="1" ht="11.25">
      <c r="B181" s="212"/>
      <c r="C181" s="213"/>
      <c r="D181" s="210" t="s">
        <v>235</v>
      </c>
      <c r="E181" s="214" t="s">
        <v>841</v>
      </c>
      <c r="F181" s="215" t="s">
        <v>1001</v>
      </c>
      <c r="G181" s="213"/>
      <c r="H181" s="216">
        <v>979</v>
      </c>
      <c r="I181" s="217"/>
      <c r="J181" s="213"/>
      <c r="K181" s="213"/>
      <c r="L181" s="218"/>
      <c r="M181" s="219"/>
      <c r="N181" s="220"/>
      <c r="O181" s="220"/>
      <c r="P181" s="220"/>
      <c r="Q181" s="220"/>
      <c r="R181" s="220"/>
      <c r="S181" s="220"/>
      <c r="T181" s="221"/>
      <c r="AT181" s="222" t="s">
        <v>235</v>
      </c>
      <c r="AU181" s="222" t="s">
        <v>19</v>
      </c>
      <c r="AV181" s="13" t="s">
        <v>19</v>
      </c>
      <c r="AW181" s="13" t="s">
        <v>36</v>
      </c>
      <c r="AX181" s="13" t="s">
        <v>80</v>
      </c>
      <c r="AY181" s="222" t="s">
        <v>220</v>
      </c>
    </row>
    <row r="182" spans="1:65" s="13" customFormat="1" ht="11.25">
      <c r="B182" s="212"/>
      <c r="C182" s="213"/>
      <c r="D182" s="210" t="s">
        <v>235</v>
      </c>
      <c r="E182" s="214" t="s">
        <v>842</v>
      </c>
      <c r="F182" s="215" t="s">
        <v>843</v>
      </c>
      <c r="G182" s="213"/>
      <c r="H182" s="216">
        <v>979</v>
      </c>
      <c r="I182" s="217"/>
      <c r="J182" s="213"/>
      <c r="K182" s="213"/>
      <c r="L182" s="218"/>
      <c r="M182" s="219"/>
      <c r="N182" s="220"/>
      <c r="O182" s="220"/>
      <c r="P182" s="220"/>
      <c r="Q182" s="220"/>
      <c r="R182" s="220"/>
      <c r="S182" s="220"/>
      <c r="T182" s="221"/>
      <c r="AT182" s="222" t="s">
        <v>235</v>
      </c>
      <c r="AU182" s="222" t="s">
        <v>19</v>
      </c>
      <c r="AV182" s="13" t="s">
        <v>19</v>
      </c>
      <c r="AW182" s="13" t="s">
        <v>36</v>
      </c>
      <c r="AX182" s="13" t="s">
        <v>87</v>
      </c>
      <c r="AY182" s="222" t="s">
        <v>220</v>
      </c>
    </row>
    <row r="183" spans="1:65" s="2" customFormat="1" ht="49.15" customHeight="1">
      <c r="A183" s="36"/>
      <c r="B183" s="37"/>
      <c r="C183" s="192" t="s">
        <v>287</v>
      </c>
      <c r="D183" s="192" t="s">
        <v>224</v>
      </c>
      <c r="E183" s="193" t="s">
        <v>836</v>
      </c>
      <c r="F183" s="194" t="s">
        <v>837</v>
      </c>
      <c r="G183" s="195" t="s">
        <v>506</v>
      </c>
      <c r="H183" s="196">
        <v>979</v>
      </c>
      <c r="I183" s="197"/>
      <c r="J183" s="198">
        <f>ROUND(I183*H183,2)</f>
        <v>0</v>
      </c>
      <c r="K183" s="194" t="s">
        <v>228</v>
      </c>
      <c r="L183" s="41"/>
      <c r="M183" s="199" t="s">
        <v>1</v>
      </c>
      <c r="N183" s="200" t="s">
        <v>45</v>
      </c>
      <c r="O183" s="73"/>
      <c r="P183" s="201">
        <f>O183*H183</f>
        <v>0</v>
      </c>
      <c r="Q183" s="201">
        <v>0</v>
      </c>
      <c r="R183" s="201">
        <f>Q183*H183</f>
        <v>0</v>
      </c>
      <c r="S183" s="201">
        <v>0</v>
      </c>
      <c r="T183" s="202">
        <f>S183*H183</f>
        <v>0</v>
      </c>
      <c r="U183" s="36"/>
      <c r="V183" s="36"/>
      <c r="W183" s="36"/>
      <c r="X183" s="36"/>
      <c r="Y183" s="36"/>
      <c r="Z183" s="36"/>
      <c r="AA183" s="36"/>
      <c r="AB183" s="36"/>
      <c r="AC183" s="36"/>
      <c r="AD183" s="36"/>
      <c r="AE183" s="36"/>
      <c r="AR183" s="203" t="s">
        <v>223</v>
      </c>
      <c r="AT183" s="203" t="s">
        <v>224</v>
      </c>
      <c r="AU183" s="203" t="s">
        <v>19</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223</v>
      </c>
      <c r="BM183" s="203" t="s">
        <v>1007</v>
      </c>
    </row>
    <row r="184" spans="1:65" s="2" customFormat="1" ht="11.25">
      <c r="A184" s="36"/>
      <c r="B184" s="37"/>
      <c r="C184" s="38"/>
      <c r="D184" s="205" t="s">
        <v>231</v>
      </c>
      <c r="E184" s="38"/>
      <c r="F184" s="206" t="s">
        <v>839</v>
      </c>
      <c r="G184" s="38"/>
      <c r="H184" s="38"/>
      <c r="I184" s="207"/>
      <c r="J184" s="38"/>
      <c r="K184" s="38"/>
      <c r="L184" s="41"/>
      <c r="M184" s="208"/>
      <c r="N184" s="209"/>
      <c r="O184" s="73"/>
      <c r="P184" s="73"/>
      <c r="Q184" s="73"/>
      <c r="R184" s="73"/>
      <c r="S184" s="73"/>
      <c r="T184" s="74"/>
      <c r="U184" s="36"/>
      <c r="V184" s="36"/>
      <c r="W184" s="36"/>
      <c r="X184" s="36"/>
      <c r="Y184" s="36"/>
      <c r="Z184" s="36"/>
      <c r="AA184" s="36"/>
      <c r="AB184" s="36"/>
      <c r="AC184" s="36"/>
      <c r="AD184" s="36"/>
      <c r="AE184" s="36"/>
      <c r="AT184" s="18" t="s">
        <v>231</v>
      </c>
      <c r="AU184" s="18" t="s">
        <v>19</v>
      </c>
    </row>
    <row r="185" spans="1:65" s="2" customFormat="1" ht="146.25">
      <c r="A185" s="36"/>
      <c r="B185" s="37"/>
      <c r="C185" s="38"/>
      <c r="D185" s="210" t="s">
        <v>311</v>
      </c>
      <c r="E185" s="38"/>
      <c r="F185" s="211" t="s">
        <v>840</v>
      </c>
      <c r="G185" s="38"/>
      <c r="H185" s="38"/>
      <c r="I185" s="207"/>
      <c r="J185" s="38"/>
      <c r="K185" s="38"/>
      <c r="L185" s="41"/>
      <c r="M185" s="208"/>
      <c r="N185" s="209"/>
      <c r="O185" s="73"/>
      <c r="P185" s="73"/>
      <c r="Q185" s="73"/>
      <c r="R185" s="73"/>
      <c r="S185" s="73"/>
      <c r="T185" s="74"/>
      <c r="U185" s="36"/>
      <c r="V185" s="36"/>
      <c r="W185" s="36"/>
      <c r="X185" s="36"/>
      <c r="Y185" s="36"/>
      <c r="Z185" s="36"/>
      <c r="AA185" s="36"/>
      <c r="AB185" s="36"/>
      <c r="AC185" s="36"/>
      <c r="AD185" s="36"/>
      <c r="AE185" s="36"/>
      <c r="AT185" s="18" t="s">
        <v>311</v>
      </c>
      <c r="AU185" s="18" t="s">
        <v>19</v>
      </c>
    </row>
    <row r="186" spans="1:65" s="13" customFormat="1" ht="11.25">
      <c r="B186" s="212"/>
      <c r="C186" s="213"/>
      <c r="D186" s="210" t="s">
        <v>235</v>
      </c>
      <c r="E186" s="214" t="s">
        <v>332</v>
      </c>
      <c r="F186" s="215" t="s">
        <v>1001</v>
      </c>
      <c r="G186" s="213"/>
      <c r="H186" s="216">
        <v>979</v>
      </c>
      <c r="I186" s="217"/>
      <c r="J186" s="213"/>
      <c r="K186" s="213"/>
      <c r="L186" s="218"/>
      <c r="M186" s="219"/>
      <c r="N186" s="220"/>
      <c r="O186" s="220"/>
      <c r="P186" s="220"/>
      <c r="Q186" s="220"/>
      <c r="R186" s="220"/>
      <c r="S186" s="220"/>
      <c r="T186" s="221"/>
      <c r="AT186" s="222" t="s">
        <v>235</v>
      </c>
      <c r="AU186" s="222" t="s">
        <v>19</v>
      </c>
      <c r="AV186" s="13" t="s">
        <v>19</v>
      </c>
      <c r="AW186" s="13" t="s">
        <v>36</v>
      </c>
      <c r="AX186" s="13" t="s">
        <v>80</v>
      </c>
      <c r="AY186" s="222" t="s">
        <v>220</v>
      </c>
    </row>
    <row r="187" spans="1:65" s="13" customFormat="1" ht="11.25">
      <c r="B187" s="212"/>
      <c r="C187" s="213"/>
      <c r="D187" s="210" t="s">
        <v>235</v>
      </c>
      <c r="E187" s="214" t="s">
        <v>334</v>
      </c>
      <c r="F187" s="215" t="s">
        <v>335</v>
      </c>
      <c r="G187" s="213"/>
      <c r="H187" s="216">
        <v>979</v>
      </c>
      <c r="I187" s="217"/>
      <c r="J187" s="213"/>
      <c r="K187" s="213"/>
      <c r="L187" s="218"/>
      <c r="M187" s="219"/>
      <c r="N187" s="220"/>
      <c r="O187" s="220"/>
      <c r="P187" s="220"/>
      <c r="Q187" s="220"/>
      <c r="R187" s="220"/>
      <c r="S187" s="220"/>
      <c r="T187" s="221"/>
      <c r="AT187" s="222" t="s">
        <v>235</v>
      </c>
      <c r="AU187" s="222" t="s">
        <v>19</v>
      </c>
      <c r="AV187" s="13" t="s">
        <v>19</v>
      </c>
      <c r="AW187" s="13" t="s">
        <v>36</v>
      </c>
      <c r="AX187" s="13" t="s">
        <v>87</v>
      </c>
      <c r="AY187" s="222" t="s">
        <v>220</v>
      </c>
    </row>
    <row r="188" spans="1:65" s="2" customFormat="1" ht="24.2" customHeight="1">
      <c r="A188" s="36"/>
      <c r="B188" s="37"/>
      <c r="C188" s="192" t="s">
        <v>294</v>
      </c>
      <c r="D188" s="192" t="s">
        <v>224</v>
      </c>
      <c r="E188" s="193" t="s">
        <v>844</v>
      </c>
      <c r="F188" s="194" t="s">
        <v>845</v>
      </c>
      <c r="G188" s="195" t="s">
        <v>650</v>
      </c>
      <c r="H188" s="196">
        <v>0.05</v>
      </c>
      <c r="I188" s="197"/>
      <c r="J188" s="198">
        <f>ROUND(I188*H188,2)</f>
        <v>0</v>
      </c>
      <c r="K188" s="194" t="s">
        <v>228</v>
      </c>
      <c r="L188" s="41"/>
      <c r="M188" s="199" t="s">
        <v>1</v>
      </c>
      <c r="N188" s="200" t="s">
        <v>45</v>
      </c>
      <c r="O188" s="73"/>
      <c r="P188" s="201">
        <f>O188*H188</f>
        <v>0</v>
      </c>
      <c r="Q188" s="201">
        <v>0</v>
      </c>
      <c r="R188" s="201">
        <f>Q188*H188</f>
        <v>0</v>
      </c>
      <c r="S188" s="201">
        <v>0</v>
      </c>
      <c r="T188" s="202">
        <f>S188*H188</f>
        <v>0</v>
      </c>
      <c r="U188" s="36"/>
      <c r="V188" s="36"/>
      <c r="W188" s="36"/>
      <c r="X188" s="36"/>
      <c r="Y188" s="36"/>
      <c r="Z188" s="36"/>
      <c r="AA188" s="36"/>
      <c r="AB188" s="36"/>
      <c r="AC188" s="36"/>
      <c r="AD188" s="36"/>
      <c r="AE188" s="36"/>
      <c r="AR188" s="203" t="s">
        <v>223</v>
      </c>
      <c r="AT188" s="203" t="s">
        <v>224</v>
      </c>
      <c r="AU188" s="203" t="s">
        <v>19</v>
      </c>
      <c r="AY188" s="18" t="s">
        <v>220</v>
      </c>
      <c r="BE188" s="204">
        <f>IF(N188="základní",J188,0)</f>
        <v>0</v>
      </c>
      <c r="BF188" s="204">
        <f>IF(N188="snížená",J188,0)</f>
        <v>0</v>
      </c>
      <c r="BG188" s="204">
        <f>IF(N188="zákl. přenesená",J188,0)</f>
        <v>0</v>
      </c>
      <c r="BH188" s="204">
        <f>IF(N188="sníž. přenesená",J188,0)</f>
        <v>0</v>
      </c>
      <c r="BI188" s="204">
        <f>IF(N188="nulová",J188,0)</f>
        <v>0</v>
      </c>
      <c r="BJ188" s="18" t="s">
        <v>87</v>
      </c>
      <c r="BK188" s="204">
        <f>ROUND(I188*H188,2)</f>
        <v>0</v>
      </c>
      <c r="BL188" s="18" t="s">
        <v>223</v>
      </c>
      <c r="BM188" s="203" t="s">
        <v>1008</v>
      </c>
    </row>
    <row r="189" spans="1:65" s="2" customFormat="1" ht="11.25">
      <c r="A189" s="36"/>
      <c r="B189" s="37"/>
      <c r="C189" s="38"/>
      <c r="D189" s="205" t="s">
        <v>231</v>
      </c>
      <c r="E189" s="38"/>
      <c r="F189" s="206" t="s">
        <v>847</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231</v>
      </c>
      <c r="AU189" s="18" t="s">
        <v>19</v>
      </c>
    </row>
    <row r="190" spans="1:65" s="2" customFormat="1" ht="58.5">
      <c r="A190" s="36"/>
      <c r="B190" s="37"/>
      <c r="C190" s="38"/>
      <c r="D190" s="210" t="s">
        <v>311</v>
      </c>
      <c r="E190" s="38"/>
      <c r="F190" s="211" t="s">
        <v>848</v>
      </c>
      <c r="G190" s="38"/>
      <c r="H190" s="38"/>
      <c r="I190" s="207"/>
      <c r="J190" s="38"/>
      <c r="K190" s="38"/>
      <c r="L190" s="41"/>
      <c r="M190" s="208"/>
      <c r="N190" s="209"/>
      <c r="O190" s="73"/>
      <c r="P190" s="73"/>
      <c r="Q190" s="73"/>
      <c r="R190" s="73"/>
      <c r="S190" s="73"/>
      <c r="T190" s="74"/>
      <c r="U190" s="36"/>
      <c r="V190" s="36"/>
      <c r="W190" s="36"/>
      <c r="X190" s="36"/>
      <c r="Y190" s="36"/>
      <c r="Z190" s="36"/>
      <c r="AA190" s="36"/>
      <c r="AB190" s="36"/>
      <c r="AC190" s="36"/>
      <c r="AD190" s="36"/>
      <c r="AE190" s="36"/>
      <c r="AT190" s="18" t="s">
        <v>311</v>
      </c>
      <c r="AU190" s="18" t="s">
        <v>19</v>
      </c>
    </row>
    <row r="191" spans="1:65" s="2" customFormat="1" ht="16.5" customHeight="1">
      <c r="A191" s="36"/>
      <c r="B191" s="37"/>
      <c r="C191" s="247" t="s">
        <v>302</v>
      </c>
      <c r="D191" s="247" t="s">
        <v>329</v>
      </c>
      <c r="E191" s="248" t="s">
        <v>849</v>
      </c>
      <c r="F191" s="249" t="s">
        <v>850</v>
      </c>
      <c r="G191" s="250" t="s">
        <v>583</v>
      </c>
      <c r="H191" s="251">
        <v>50</v>
      </c>
      <c r="I191" s="252"/>
      <c r="J191" s="253">
        <f>ROUND(I191*H191,2)</f>
        <v>0</v>
      </c>
      <c r="K191" s="249" t="s">
        <v>228</v>
      </c>
      <c r="L191" s="254"/>
      <c r="M191" s="255" t="s">
        <v>1</v>
      </c>
      <c r="N191" s="256" t="s">
        <v>45</v>
      </c>
      <c r="O191" s="73"/>
      <c r="P191" s="201">
        <f>O191*H191</f>
        <v>0</v>
      </c>
      <c r="Q191" s="201">
        <v>1E-3</v>
      </c>
      <c r="R191" s="201">
        <f>Q191*H191</f>
        <v>0.05</v>
      </c>
      <c r="S191" s="201">
        <v>0</v>
      </c>
      <c r="T191" s="202">
        <f>S191*H191</f>
        <v>0</v>
      </c>
      <c r="U191" s="36"/>
      <c r="V191" s="36"/>
      <c r="W191" s="36"/>
      <c r="X191" s="36"/>
      <c r="Y191" s="36"/>
      <c r="Z191" s="36"/>
      <c r="AA191" s="36"/>
      <c r="AB191" s="36"/>
      <c r="AC191" s="36"/>
      <c r="AD191" s="36"/>
      <c r="AE191" s="36"/>
      <c r="AR191" s="203" t="s">
        <v>266</v>
      </c>
      <c r="AT191" s="203" t="s">
        <v>329</v>
      </c>
      <c r="AU191" s="203" t="s">
        <v>19</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223</v>
      </c>
      <c r="BM191" s="203" t="s">
        <v>1009</v>
      </c>
    </row>
    <row r="192" spans="1:65" s="2" customFormat="1" ht="21.75" customHeight="1">
      <c r="A192" s="36"/>
      <c r="B192" s="37"/>
      <c r="C192" s="192" t="s">
        <v>306</v>
      </c>
      <c r="D192" s="192" t="s">
        <v>224</v>
      </c>
      <c r="E192" s="193" t="s">
        <v>852</v>
      </c>
      <c r="F192" s="194" t="s">
        <v>853</v>
      </c>
      <c r="G192" s="195" t="s">
        <v>506</v>
      </c>
      <c r="H192" s="196">
        <v>979</v>
      </c>
      <c r="I192" s="197"/>
      <c r="J192" s="198">
        <f>ROUND(I192*H192,2)</f>
        <v>0</v>
      </c>
      <c r="K192" s="194" t="s">
        <v>228</v>
      </c>
      <c r="L192" s="41"/>
      <c r="M192" s="199" t="s">
        <v>1</v>
      </c>
      <c r="N192" s="200" t="s">
        <v>45</v>
      </c>
      <c r="O192" s="73"/>
      <c r="P192" s="201">
        <f>O192*H192</f>
        <v>0</v>
      </c>
      <c r="Q192" s="201">
        <v>0</v>
      </c>
      <c r="R192" s="201">
        <f>Q192*H192</f>
        <v>0</v>
      </c>
      <c r="S192" s="201">
        <v>0</v>
      </c>
      <c r="T192" s="202">
        <f>S192*H192</f>
        <v>0</v>
      </c>
      <c r="U192" s="36"/>
      <c r="V192" s="36"/>
      <c r="W192" s="36"/>
      <c r="X192" s="36"/>
      <c r="Y192" s="36"/>
      <c r="Z192" s="36"/>
      <c r="AA192" s="36"/>
      <c r="AB192" s="36"/>
      <c r="AC192" s="36"/>
      <c r="AD192" s="36"/>
      <c r="AE192" s="36"/>
      <c r="AR192" s="203" t="s">
        <v>223</v>
      </c>
      <c r="AT192" s="203" t="s">
        <v>224</v>
      </c>
      <c r="AU192" s="203" t="s">
        <v>19</v>
      </c>
      <c r="AY192" s="18" t="s">
        <v>220</v>
      </c>
      <c r="BE192" s="204">
        <f>IF(N192="základní",J192,0)</f>
        <v>0</v>
      </c>
      <c r="BF192" s="204">
        <f>IF(N192="snížená",J192,0)</f>
        <v>0</v>
      </c>
      <c r="BG192" s="204">
        <f>IF(N192="zákl. přenesená",J192,0)</f>
        <v>0</v>
      </c>
      <c r="BH192" s="204">
        <f>IF(N192="sníž. přenesená",J192,0)</f>
        <v>0</v>
      </c>
      <c r="BI192" s="204">
        <f>IF(N192="nulová",J192,0)</f>
        <v>0</v>
      </c>
      <c r="BJ192" s="18" t="s">
        <v>87</v>
      </c>
      <c r="BK192" s="204">
        <f>ROUND(I192*H192,2)</f>
        <v>0</v>
      </c>
      <c r="BL192" s="18" t="s">
        <v>223</v>
      </c>
      <c r="BM192" s="203" t="s">
        <v>1010</v>
      </c>
    </row>
    <row r="193" spans="1:65" s="2" customFormat="1" ht="11.25">
      <c r="A193" s="36"/>
      <c r="B193" s="37"/>
      <c r="C193" s="38"/>
      <c r="D193" s="205" t="s">
        <v>231</v>
      </c>
      <c r="E193" s="38"/>
      <c r="F193" s="206" t="s">
        <v>855</v>
      </c>
      <c r="G193" s="38"/>
      <c r="H193" s="38"/>
      <c r="I193" s="207"/>
      <c r="J193" s="38"/>
      <c r="K193" s="38"/>
      <c r="L193" s="41"/>
      <c r="M193" s="208"/>
      <c r="N193" s="209"/>
      <c r="O193" s="73"/>
      <c r="P193" s="73"/>
      <c r="Q193" s="73"/>
      <c r="R193" s="73"/>
      <c r="S193" s="73"/>
      <c r="T193" s="74"/>
      <c r="U193" s="36"/>
      <c r="V193" s="36"/>
      <c r="W193" s="36"/>
      <c r="X193" s="36"/>
      <c r="Y193" s="36"/>
      <c r="Z193" s="36"/>
      <c r="AA193" s="36"/>
      <c r="AB193" s="36"/>
      <c r="AC193" s="36"/>
      <c r="AD193" s="36"/>
      <c r="AE193" s="36"/>
      <c r="AT193" s="18" t="s">
        <v>231</v>
      </c>
      <c r="AU193" s="18" t="s">
        <v>19</v>
      </c>
    </row>
    <row r="194" spans="1:65" s="2" customFormat="1" ht="136.5">
      <c r="A194" s="36"/>
      <c r="B194" s="37"/>
      <c r="C194" s="38"/>
      <c r="D194" s="210" t="s">
        <v>311</v>
      </c>
      <c r="E194" s="38"/>
      <c r="F194" s="211" t="s">
        <v>856</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311</v>
      </c>
      <c r="AU194" s="18" t="s">
        <v>19</v>
      </c>
    </row>
    <row r="195" spans="1:65" s="2" customFormat="1" ht="29.25">
      <c r="A195" s="36"/>
      <c r="B195" s="37"/>
      <c r="C195" s="38"/>
      <c r="D195" s="210" t="s">
        <v>233</v>
      </c>
      <c r="E195" s="38"/>
      <c r="F195" s="211" t="s">
        <v>857</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233</v>
      </c>
      <c r="AU195" s="18" t="s">
        <v>19</v>
      </c>
    </row>
    <row r="196" spans="1:65" s="13" customFormat="1" ht="11.25">
      <c r="B196" s="212"/>
      <c r="C196" s="213"/>
      <c r="D196" s="210" t="s">
        <v>235</v>
      </c>
      <c r="E196" s="214" t="s">
        <v>345</v>
      </c>
      <c r="F196" s="215" t="s">
        <v>1001</v>
      </c>
      <c r="G196" s="213"/>
      <c r="H196" s="216">
        <v>979</v>
      </c>
      <c r="I196" s="217"/>
      <c r="J196" s="213"/>
      <c r="K196" s="213"/>
      <c r="L196" s="218"/>
      <c r="M196" s="219"/>
      <c r="N196" s="220"/>
      <c r="O196" s="220"/>
      <c r="P196" s="220"/>
      <c r="Q196" s="220"/>
      <c r="R196" s="220"/>
      <c r="S196" s="220"/>
      <c r="T196" s="221"/>
      <c r="AT196" s="222" t="s">
        <v>235</v>
      </c>
      <c r="AU196" s="222" t="s">
        <v>19</v>
      </c>
      <c r="AV196" s="13" t="s">
        <v>19</v>
      </c>
      <c r="AW196" s="13" t="s">
        <v>36</v>
      </c>
      <c r="AX196" s="13" t="s">
        <v>80</v>
      </c>
      <c r="AY196" s="222" t="s">
        <v>220</v>
      </c>
    </row>
    <row r="197" spans="1:65" s="13" customFormat="1" ht="11.25">
      <c r="B197" s="212"/>
      <c r="C197" s="213"/>
      <c r="D197" s="210" t="s">
        <v>235</v>
      </c>
      <c r="E197" s="214" t="s">
        <v>868</v>
      </c>
      <c r="F197" s="215" t="s">
        <v>869</v>
      </c>
      <c r="G197" s="213"/>
      <c r="H197" s="216">
        <v>979</v>
      </c>
      <c r="I197" s="217"/>
      <c r="J197" s="213"/>
      <c r="K197" s="213"/>
      <c r="L197" s="218"/>
      <c r="M197" s="219"/>
      <c r="N197" s="220"/>
      <c r="O197" s="220"/>
      <c r="P197" s="220"/>
      <c r="Q197" s="220"/>
      <c r="R197" s="220"/>
      <c r="S197" s="220"/>
      <c r="T197" s="221"/>
      <c r="AT197" s="222" t="s">
        <v>235</v>
      </c>
      <c r="AU197" s="222" t="s">
        <v>19</v>
      </c>
      <c r="AV197" s="13" t="s">
        <v>19</v>
      </c>
      <c r="AW197" s="13" t="s">
        <v>36</v>
      </c>
      <c r="AX197" s="13" t="s">
        <v>87</v>
      </c>
      <c r="AY197" s="222" t="s">
        <v>220</v>
      </c>
    </row>
    <row r="198" spans="1:65" s="12" customFormat="1" ht="22.9" customHeight="1">
      <c r="B198" s="176"/>
      <c r="C198" s="177"/>
      <c r="D198" s="178" t="s">
        <v>79</v>
      </c>
      <c r="E198" s="190" t="s">
        <v>219</v>
      </c>
      <c r="F198" s="190" t="s">
        <v>861</v>
      </c>
      <c r="G198" s="177"/>
      <c r="H198" s="177"/>
      <c r="I198" s="180"/>
      <c r="J198" s="191">
        <f>BK198</f>
        <v>0</v>
      </c>
      <c r="K198" s="177"/>
      <c r="L198" s="182"/>
      <c r="M198" s="183"/>
      <c r="N198" s="184"/>
      <c r="O198" s="184"/>
      <c r="P198" s="185">
        <f>SUM(P199:P232)</f>
        <v>0</v>
      </c>
      <c r="Q198" s="184"/>
      <c r="R198" s="185">
        <f>SUM(R199:R232)</f>
        <v>363.64461999999997</v>
      </c>
      <c r="S198" s="184"/>
      <c r="T198" s="186">
        <f>SUM(T199:T232)</f>
        <v>0</v>
      </c>
      <c r="AR198" s="187" t="s">
        <v>87</v>
      </c>
      <c r="AT198" s="188" t="s">
        <v>79</v>
      </c>
      <c r="AU198" s="188" t="s">
        <v>87</v>
      </c>
      <c r="AY198" s="187" t="s">
        <v>220</v>
      </c>
      <c r="BK198" s="189">
        <f>SUM(BK199:BK232)</f>
        <v>0</v>
      </c>
    </row>
    <row r="199" spans="1:65" s="2" customFormat="1" ht="24.2" customHeight="1">
      <c r="A199" s="36"/>
      <c r="B199" s="37"/>
      <c r="C199" s="192" t="s">
        <v>315</v>
      </c>
      <c r="D199" s="192" t="s">
        <v>224</v>
      </c>
      <c r="E199" s="193" t="s">
        <v>862</v>
      </c>
      <c r="F199" s="194" t="s">
        <v>863</v>
      </c>
      <c r="G199" s="195" t="s">
        <v>506</v>
      </c>
      <c r="H199" s="196">
        <v>617</v>
      </c>
      <c r="I199" s="197"/>
      <c r="J199" s="198">
        <f>ROUND(I199*H199,2)</f>
        <v>0</v>
      </c>
      <c r="K199" s="194" t="s">
        <v>228</v>
      </c>
      <c r="L199" s="41"/>
      <c r="M199" s="199" t="s">
        <v>1</v>
      </c>
      <c r="N199" s="200" t="s">
        <v>45</v>
      </c>
      <c r="O199" s="73"/>
      <c r="P199" s="201">
        <f>O199*H199</f>
        <v>0</v>
      </c>
      <c r="Q199" s="201">
        <v>0.34499999999999997</v>
      </c>
      <c r="R199" s="201">
        <f>Q199*H199</f>
        <v>212.86499999999998</v>
      </c>
      <c r="S199" s="201">
        <v>0</v>
      </c>
      <c r="T199" s="202">
        <f>S199*H199</f>
        <v>0</v>
      </c>
      <c r="U199" s="36"/>
      <c r="V199" s="36"/>
      <c r="W199" s="36"/>
      <c r="X199" s="36"/>
      <c r="Y199" s="36"/>
      <c r="Z199" s="36"/>
      <c r="AA199" s="36"/>
      <c r="AB199" s="36"/>
      <c r="AC199" s="36"/>
      <c r="AD199" s="36"/>
      <c r="AE199" s="36"/>
      <c r="AR199" s="203" t="s">
        <v>223</v>
      </c>
      <c r="AT199" s="203" t="s">
        <v>224</v>
      </c>
      <c r="AU199" s="203" t="s">
        <v>19</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223</v>
      </c>
      <c r="BM199" s="203" t="s">
        <v>1011</v>
      </c>
    </row>
    <row r="200" spans="1:65" s="2" customFormat="1" ht="11.25">
      <c r="A200" s="36"/>
      <c r="B200" s="37"/>
      <c r="C200" s="38"/>
      <c r="D200" s="205" t="s">
        <v>231</v>
      </c>
      <c r="E200" s="38"/>
      <c r="F200" s="206" t="s">
        <v>865</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231</v>
      </c>
      <c r="AU200" s="18" t="s">
        <v>19</v>
      </c>
    </row>
    <row r="201" spans="1:65" s="2" customFormat="1" ht="19.5">
      <c r="A201" s="36"/>
      <c r="B201" s="37"/>
      <c r="C201" s="38"/>
      <c r="D201" s="210" t="s">
        <v>233</v>
      </c>
      <c r="E201" s="38"/>
      <c r="F201" s="211" t="s">
        <v>874</v>
      </c>
      <c r="G201" s="38"/>
      <c r="H201" s="38"/>
      <c r="I201" s="207"/>
      <c r="J201" s="38"/>
      <c r="K201" s="38"/>
      <c r="L201" s="41"/>
      <c r="M201" s="208"/>
      <c r="N201" s="209"/>
      <c r="O201" s="73"/>
      <c r="P201" s="73"/>
      <c r="Q201" s="73"/>
      <c r="R201" s="73"/>
      <c r="S201" s="73"/>
      <c r="T201" s="74"/>
      <c r="U201" s="36"/>
      <c r="V201" s="36"/>
      <c r="W201" s="36"/>
      <c r="X201" s="36"/>
      <c r="Y201" s="36"/>
      <c r="Z201" s="36"/>
      <c r="AA201" s="36"/>
      <c r="AB201" s="36"/>
      <c r="AC201" s="36"/>
      <c r="AD201" s="36"/>
      <c r="AE201" s="36"/>
      <c r="AT201" s="18" t="s">
        <v>233</v>
      </c>
      <c r="AU201" s="18" t="s">
        <v>19</v>
      </c>
    </row>
    <row r="202" spans="1:65" s="14" customFormat="1" ht="11.25">
      <c r="B202" s="223"/>
      <c r="C202" s="224"/>
      <c r="D202" s="210" t="s">
        <v>235</v>
      </c>
      <c r="E202" s="225" t="s">
        <v>1</v>
      </c>
      <c r="F202" s="226" t="s">
        <v>809</v>
      </c>
      <c r="G202" s="224"/>
      <c r="H202" s="225" t="s">
        <v>1</v>
      </c>
      <c r="I202" s="227"/>
      <c r="J202" s="224"/>
      <c r="K202" s="224"/>
      <c r="L202" s="228"/>
      <c r="M202" s="229"/>
      <c r="N202" s="230"/>
      <c r="O202" s="230"/>
      <c r="P202" s="230"/>
      <c r="Q202" s="230"/>
      <c r="R202" s="230"/>
      <c r="S202" s="230"/>
      <c r="T202" s="231"/>
      <c r="AT202" s="232" t="s">
        <v>235</v>
      </c>
      <c r="AU202" s="232" t="s">
        <v>19</v>
      </c>
      <c r="AV202" s="14" t="s">
        <v>87</v>
      </c>
      <c r="AW202" s="14" t="s">
        <v>36</v>
      </c>
      <c r="AX202" s="14" t="s">
        <v>80</v>
      </c>
      <c r="AY202" s="232" t="s">
        <v>220</v>
      </c>
    </row>
    <row r="203" spans="1:65" s="13" customFormat="1" ht="11.25">
      <c r="B203" s="212"/>
      <c r="C203" s="213"/>
      <c r="D203" s="210" t="s">
        <v>235</v>
      </c>
      <c r="E203" s="214" t="s">
        <v>354</v>
      </c>
      <c r="F203" s="215" t="s">
        <v>998</v>
      </c>
      <c r="G203" s="213"/>
      <c r="H203" s="216">
        <v>617</v>
      </c>
      <c r="I203" s="217"/>
      <c r="J203" s="213"/>
      <c r="K203" s="213"/>
      <c r="L203" s="218"/>
      <c r="M203" s="219"/>
      <c r="N203" s="220"/>
      <c r="O203" s="220"/>
      <c r="P203" s="220"/>
      <c r="Q203" s="220"/>
      <c r="R203" s="220"/>
      <c r="S203" s="220"/>
      <c r="T203" s="221"/>
      <c r="AT203" s="222" t="s">
        <v>235</v>
      </c>
      <c r="AU203" s="222" t="s">
        <v>19</v>
      </c>
      <c r="AV203" s="13" t="s">
        <v>19</v>
      </c>
      <c r="AW203" s="13" t="s">
        <v>36</v>
      </c>
      <c r="AX203" s="13" t="s">
        <v>80</v>
      </c>
      <c r="AY203" s="222" t="s">
        <v>220</v>
      </c>
    </row>
    <row r="204" spans="1:65" s="13" customFormat="1" ht="11.25">
      <c r="B204" s="212"/>
      <c r="C204" s="213"/>
      <c r="D204" s="210" t="s">
        <v>235</v>
      </c>
      <c r="E204" s="214" t="s">
        <v>875</v>
      </c>
      <c r="F204" s="215" t="s">
        <v>876</v>
      </c>
      <c r="G204" s="213"/>
      <c r="H204" s="216">
        <v>617</v>
      </c>
      <c r="I204" s="217"/>
      <c r="J204" s="213"/>
      <c r="K204" s="213"/>
      <c r="L204" s="218"/>
      <c r="M204" s="219"/>
      <c r="N204" s="220"/>
      <c r="O204" s="220"/>
      <c r="P204" s="220"/>
      <c r="Q204" s="220"/>
      <c r="R204" s="220"/>
      <c r="S204" s="220"/>
      <c r="T204" s="221"/>
      <c r="AT204" s="222" t="s">
        <v>235</v>
      </c>
      <c r="AU204" s="222" t="s">
        <v>19</v>
      </c>
      <c r="AV204" s="13" t="s">
        <v>19</v>
      </c>
      <c r="AW204" s="13" t="s">
        <v>36</v>
      </c>
      <c r="AX204" s="13" t="s">
        <v>87</v>
      </c>
      <c r="AY204" s="222" t="s">
        <v>220</v>
      </c>
    </row>
    <row r="205" spans="1:65" s="2" customFormat="1" ht="33" customHeight="1">
      <c r="A205" s="36"/>
      <c r="B205" s="37"/>
      <c r="C205" s="192" t="s">
        <v>320</v>
      </c>
      <c r="D205" s="192" t="s">
        <v>224</v>
      </c>
      <c r="E205" s="193" t="s">
        <v>1012</v>
      </c>
      <c r="F205" s="194" t="s">
        <v>1013</v>
      </c>
      <c r="G205" s="195" t="s">
        <v>506</v>
      </c>
      <c r="H205" s="196">
        <v>508</v>
      </c>
      <c r="I205" s="197"/>
      <c r="J205" s="198">
        <f>ROUND(I205*H205,2)</f>
        <v>0</v>
      </c>
      <c r="K205" s="194" t="s">
        <v>228</v>
      </c>
      <c r="L205" s="41"/>
      <c r="M205" s="199" t="s">
        <v>1</v>
      </c>
      <c r="N205" s="200" t="s">
        <v>45</v>
      </c>
      <c r="O205" s="73"/>
      <c r="P205" s="201">
        <f>O205*H205</f>
        <v>0</v>
      </c>
      <c r="Q205" s="201">
        <v>0.12</v>
      </c>
      <c r="R205" s="201">
        <f>Q205*H205</f>
        <v>60.96</v>
      </c>
      <c r="S205" s="201">
        <v>0</v>
      </c>
      <c r="T205" s="202">
        <f>S205*H205</f>
        <v>0</v>
      </c>
      <c r="U205" s="36"/>
      <c r="V205" s="36"/>
      <c r="W205" s="36"/>
      <c r="X205" s="36"/>
      <c r="Y205" s="36"/>
      <c r="Z205" s="36"/>
      <c r="AA205" s="36"/>
      <c r="AB205" s="36"/>
      <c r="AC205" s="36"/>
      <c r="AD205" s="36"/>
      <c r="AE205" s="36"/>
      <c r="AR205" s="203" t="s">
        <v>223</v>
      </c>
      <c r="AT205" s="203" t="s">
        <v>224</v>
      </c>
      <c r="AU205" s="203" t="s">
        <v>19</v>
      </c>
      <c r="AY205" s="18" t="s">
        <v>220</v>
      </c>
      <c r="BE205" s="204">
        <f>IF(N205="základní",J205,0)</f>
        <v>0</v>
      </c>
      <c r="BF205" s="204">
        <f>IF(N205="snížená",J205,0)</f>
        <v>0</v>
      </c>
      <c r="BG205" s="204">
        <f>IF(N205="zákl. přenesená",J205,0)</f>
        <v>0</v>
      </c>
      <c r="BH205" s="204">
        <f>IF(N205="sníž. přenesená",J205,0)</f>
        <v>0</v>
      </c>
      <c r="BI205" s="204">
        <f>IF(N205="nulová",J205,0)</f>
        <v>0</v>
      </c>
      <c r="BJ205" s="18" t="s">
        <v>87</v>
      </c>
      <c r="BK205" s="204">
        <f>ROUND(I205*H205,2)</f>
        <v>0</v>
      </c>
      <c r="BL205" s="18" t="s">
        <v>223</v>
      </c>
      <c r="BM205" s="203" t="s">
        <v>1014</v>
      </c>
    </row>
    <row r="206" spans="1:65" s="2" customFormat="1" ht="11.25">
      <c r="A206" s="36"/>
      <c r="B206" s="37"/>
      <c r="C206" s="38"/>
      <c r="D206" s="205" t="s">
        <v>231</v>
      </c>
      <c r="E206" s="38"/>
      <c r="F206" s="206" t="s">
        <v>1015</v>
      </c>
      <c r="G206" s="38"/>
      <c r="H206" s="38"/>
      <c r="I206" s="207"/>
      <c r="J206" s="38"/>
      <c r="K206" s="38"/>
      <c r="L206" s="41"/>
      <c r="M206" s="208"/>
      <c r="N206" s="209"/>
      <c r="O206" s="73"/>
      <c r="P206" s="73"/>
      <c r="Q206" s="73"/>
      <c r="R206" s="73"/>
      <c r="S206" s="73"/>
      <c r="T206" s="74"/>
      <c r="U206" s="36"/>
      <c r="V206" s="36"/>
      <c r="W206" s="36"/>
      <c r="X206" s="36"/>
      <c r="Y206" s="36"/>
      <c r="Z206" s="36"/>
      <c r="AA206" s="36"/>
      <c r="AB206" s="36"/>
      <c r="AC206" s="36"/>
      <c r="AD206" s="36"/>
      <c r="AE206" s="36"/>
      <c r="AT206" s="18" t="s">
        <v>231</v>
      </c>
      <c r="AU206" s="18" t="s">
        <v>19</v>
      </c>
    </row>
    <row r="207" spans="1:65" s="14" customFormat="1" ht="11.25">
      <c r="B207" s="223"/>
      <c r="C207" s="224"/>
      <c r="D207" s="210" t="s">
        <v>235</v>
      </c>
      <c r="E207" s="225" t="s">
        <v>1</v>
      </c>
      <c r="F207" s="226" t="s">
        <v>809</v>
      </c>
      <c r="G207" s="224"/>
      <c r="H207" s="225" t="s">
        <v>1</v>
      </c>
      <c r="I207" s="227"/>
      <c r="J207" s="224"/>
      <c r="K207" s="224"/>
      <c r="L207" s="228"/>
      <c r="M207" s="229"/>
      <c r="N207" s="230"/>
      <c r="O207" s="230"/>
      <c r="P207" s="230"/>
      <c r="Q207" s="230"/>
      <c r="R207" s="230"/>
      <c r="S207" s="230"/>
      <c r="T207" s="231"/>
      <c r="AT207" s="232" t="s">
        <v>235</v>
      </c>
      <c r="AU207" s="232" t="s">
        <v>19</v>
      </c>
      <c r="AV207" s="14" t="s">
        <v>87</v>
      </c>
      <c r="AW207" s="14" t="s">
        <v>36</v>
      </c>
      <c r="AX207" s="14" t="s">
        <v>80</v>
      </c>
      <c r="AY207" s="232" t="s">
        <v>220</v>
      </c>
    </row>
    <row r="208" spans="1:65" s="13" customFormat="1" ht="11.25">
      <c r="B208" s="212"/>
      <c r="C208" s="213"/>
      <c r="D208" s="210" t="s">
        <v>235</v>
      </c>
      <c r="E208" s="214" t="s">
        <v>883</v>
      </c>
      <c r="F208" s="215" t="s">
        <v>1016</v>
      </c>
      <c r="G208" s="213"/>
      <c r="H208" s="216">
        <v>508</v>
      </c>
      <c r="I208" s="217"/>
      <c r="J208" s="213"/>
      <c r="K208" s="213"/>
      <c r="L208" s="218"/>
      <c r="M208" s="219"/>
      <c r="N208" s="220"/>
      <c r="O208" s="220"/>
      <c r="P208" s="220"/>
      <c r="Q208" s="220"/>
      <c r="R208" s="220"/>
      <c r="S208" s="220"/>
      <c r="T208" s="221"/>
      <c r="AT208" s="222" t="s">
        <v>235</v>
      </c>
      <c r="AU208" s="222" t="s">
        <v>19</v>
      </c>
      <c r="AV208" s="13" t="s">
        <v>19</v>
      </c>
      <c r="AW208" s="13" t="s">
        <v>36</v>
      </c>
      <c r="AX208" s="13" t="s">
        <v>80</v>
      </c>
      <c r="AY208" s="222" t="s">
        <v>220</v>
      </c>
    </row>
    <row r="209" spans="1:65" s="13" customFormat="1" ht="11.25">
      <c r="B209" s="212"/>
      <c r="C209" s="213"/>
      <c r="D209" s="210" t="s">
        <v>235</v>
      </c>
      <c r="E209" s="214" t="s">
        <v>885</v>
      </c>
      <c r="F209" s="215" t="s">
        <v>886</v>
      </c>
      <c r="G209" s="213"/>
      <c r="H209" s="216">
        <v>508</v>
      </c>
      <c r="I209" s="217"/>
      <c r="J209" s="213"/>
      <c r="K209" s="213"/>
      <c r="L209" s="218"/>
      <c r="M209" s="219"/>
      <c r="N209" s="220"/>
      <c r="O209" s="220"/>
      <c r="P209" s="220"/>
      <c r="Q209" s="220"/>
      <c r="R209" s="220"/>
      <c r="S209" s="220"/>
      <c r="T209" s="221"/>
      <c r="AT209" s="222" t="s">
        <v>235</v>
      </c>
      <c r="AU209" s="222" t="s">
        <v>19</v>
      </c>
      <c r="AV209" s="13" t="s">
        <v>19</v>
      </c>
      <c r="AW209" s="13" t="s">
        <v>36</v>
      </c>
      <c r="AX209" s="13" t="s">
        <v>87</v>
      </c>
      <c r="AY209" s="222" t="s">
        <v>220</v>
      </c>
    </row>
    <row r="210" spans="1:65" s="2" customFormat="1" ht="37.9" customHeight="1">
      <c r="A210" s="36"/>
      <c r="B210" s="37"/>
      <c r="C210" s="192" t="s">
        <v>326</v>
      </c>
      <c r="D210" s="192" t="s">
        <v>224</v>
      </c>
      <c r="E210" s="193" t="s">
        <v>877</v>
      </c>
      <c r="F210" s="194" t="s">
        <v>878</v>
      </c>
      <c r="G210" s="195" t="s">
        <v>506</v>
      </c>
      <c r="H210" s="196">
        <v>92</v>
      </c>
      <c r="I210" s="197"/>
      <c r="J210" s="198">
        <f>ROUND(I210*H210,2)</f>
        <v>0</v>
      </c>
      <c r="K210" s="194" t="s">
        <v>228</v>
      </c>
      <c r="L210" s="41"/>
      <c r="M210" s="199" t="s">
        <v>1</v>
      </c>
      <c r="N210" s="200" t="s">
        <v>45</v>
      </c>
      <c r="O210" s="73"/>
      <c r="P210" s="201">
        <f>O210*H210</f>
        <v>0</v>
      </c>
      <c r="Q210" s="201">
        <v>0.23</v>
      </c>
      <c r="R210" s="201">
        <f>Q210*H210</f>
        <v>21.16</v>
      </c>
      <c r="S210" s="201">
        <v>0</v>
      </c>
      <c r="T210" s="202">
        <f>S210*H210</f>
        <v>0</v>
      </c>
      <c r="U210" s="36"/>
      <c r="V210" s="36"/>
      <c r="W210" s="36"/>
      <c r="X210" s="36"/>
      <c r="Y210" s="36"/>
      <c r="Z210" s="36"/>
      <c r="AA210" s="36"/>
      <c r="AB210" s="36"/>
      <c r="AC210" s="36"/>
      <c r="AD210" s="36"/>
      <c r="AE210" s="36"/>
      <c r="AR210" s="203" t="s">
        <v>223</v>
      </c>
      <c r="AT210" s="203" t="s">
        <v>224</v>
      </c>
      <c r="AU210" s="203" t="s">
        <v>19</v>
      </c>
      <c r="AY210" s="18" t="s">
        <v>220</v>
      </c>
      <c r="BE210" s="204">
        <f>IF(N210="základní",J210,0)</f>
        <v>0</v>
      </c>
      <c r="BF210" s="204">
        <f>IF(N210="snížená",J210,0)</f>
        <v>0</v>
      </c>
      <c r="BG210" s="204">
        <f>IF(N210="zákl. přenesená",J210,0)</f>
        <v>0</v>
      </c>
      <c r="BH210" s="204">
        <f>IF(N210="sníž. přenesená",J210,0)</f>
        <v>0</v>
      </c>
      <c r="BI210" s="204">
        <f>IF(N210="nulová",J210,0)</f>
        <v>0</v>
      </c>
      <c r="BJ210" s="18" t="s">
        <v>87</v>
      </c>
      <c r="BK210" s="204">
        <f>ROUND(I210*H210,2)</f>
        <v>0</v>
      </c>
      <c r="BL210" s="18" t="s">
        <v>223</v>
      </c>
      <c r="BM210" s="203" t="s">
        <v>1017</v>
      </c>
    </row>
    <row r="211" spans="1:65" s="2" customFormat="1" ht="11.25">
      <c r="A211" s="36"/>
      <c r="B211" s="37"/>
      <c r="C211" s="38"/>
      <c r="D211" s="205" t="s">
        <v>231</v>
      </c>
      <c r="E211" s="38"/>
      <c r="F211" s="206" t="s">
        <v>880</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231</v>
      </c>
      <c r="AU211" s="18" t="s">
        <v>19</v>
      </c>
    </row>
    <row r="212" spans="1:65" s="2" customFormat="1" ht="68.25">
      <c r="A212" s="36"/>
      <c r="B212" s="37"/>
      <c r="C212" s="38"/>
      <c r="D212" s="210" t="s">
        <v>311</v>
      </c>
      <c r="E212" s="38"/>
      <c r="F212" s="211" t="s">
        <v>881</v>
      </c>
      <c r="G212" s="38"/>
      <c r="H212" s="38"/>
      <c r="I212" s="207"/>
      <c r="J212" s="38"/>
      <c r="K212" s="38"/>
      <c r="L212" s="41"/>
      <c r="M212" s="208"/>
      <c r="N212" s="209"/>
      <c r="O212" s="73"/>
      <c r="P212" s="73"/>
      <c r="Q212" s="73"/>
      <c r="R212" s="73"/>
      <c r="S212" s="73"/>
      <c r="T212" s="74"/>
      <c r="U212" s="36"/>
      <c r="V212" s="36"/>
      <c r="W212" s="36"/>
      <c r="X212" s="36"/>
      <c r="Y212" s="36"/>
      <c r="Z212" s="36"/>
      <c r="AA212" s="36"/>
      <c r="AB212" s="36"/>
      <c r="AC212" s="36"/>
      <c r="AD212" s="36"/>
      <c r="AE212" s="36"/>
      <c r="AT212" s="18" t="s">
        <v>311</v>
      </c>
      <c r="AU212" s="18" t="s">
        <v>19</v>
      </c>
    </row>
    <row r="213" spans="1:65" s="2" customFormat="1" ht="19.5">
      <c r="A213" s="36"/>
      <c r="B213" s="37"/>
      <c r="C213" s="38"/>
      <c r="D213" s="210" t="s">
        <v>233</v>
      </c>
      <c r="E213" s="38"/>
      <c r="F213" s="211" t="s">
        <v>882</v>
      </c>
      <c r="G213" s="38"/>
      <c r="H213" s="38"/>
      <c r="I213" s="207"/>
      <c r="J213" s="38"/>
      <c r="K213" s="38"/>
      <c r="L213" s="41"/>
      <c r="M213" s="208"/>
      <c r="N213" s="209"/>
      <c r="O213" s="73"/>
      <c r="P213" s="73"/>
      <c r="Q213" s="73"/>
      <c r="R213" s="73"/>
      <c r="S213" s="73"/>
      <c r="T213" s="74"/>
      <c r="U213" s="36"/>
      <c r="V213" s="36"/>
      <c r="W213" s="36"/>
      <c r="X213" s="36"/>
      <c r="Y213" s="36"/>
      <c r="Z213" s="36"/>
      <c r="AA213" s="36"/>
      <c r="AB213" s="36"/>
      <c r="AC213" s="36"/>
      <c r="AD213" s="36"/>
      <c r="AE213" s="36"/>
      <c r="AT213" s="18" t="s">
        <v>233</v>
      </c>
      <c r="AU213" s="18" t="s">
        <v>19</v>
      </c>
    </row>
    <row r="214" spans="1:65" s="14" customFormat="1" ht="11.25">
      <c r="B214" s="223"/>
      <c r="C214" s="224"/>
      <c r="D214" s="210" t="s">
        <v>235</v>
      </c>
      <c r="E214" s="225" t="s">
        <v>1</v>
      </c>
      <c r="F214" s="226" t="s">
        <v>809</v>
      </c>
      <c r="G214" s="224"/>
      <c r="H214" s="225" t="s">
        <v>1</v>
      </c>
      <c r="I214" s="227"/>
      <c r="J214" s="224"/>
      <c r="K214" s="224"/>
      <c r="L214" s="228"/>
      <c r="M214" s="229"/>
      <c r="N214" s="230"/>
      <c r="O214" s="230"/>
      <c r="P214" s="230"/>
      <c r="Q214" s="230"/>
      <c r="R214" s="230"/>
      <c r="S214" s="230"/>
      <c r="T214" s="231"/>
      <c r="AT214" s="232" t="s">
        <v>235</v>
      </c>
      <c r="AU214" s="232" t="s">
        <v>19</v>
      </c>
      <c r="AV214" s="14" t="s">
        <v>87</v>
      </c>
      <c r="AW214" s="14" t="s">
        <v>36</v>
      </c>
      <c r="AX214" s="14" t="s">
        <v>80</v>
      </c>
      <c r="AY214" s="232" t="s">
        <v>220</v>
      </c>
    </row>
    <row r="215" spans="1:65" s="13" customFormat="1" ht="11.25">
      <c r="B215" s="212"/>
      <c r="C215" s="213"/>
      <c r="D215" s="210" t="s">
        <v>235</v>
      </c>
      <c r="E215" s="214" t="s">
        <v>893</v>
      </c>
      <c r="F215" s="215" t="s">
        <v>1018</v>
      </c>
      <c r="G215" s="213"/>
      <c r="H215" s="216">
        <v>92</v>
      </c>
      <c r="I215" s="217"/>
      <c r="J215" s="213"/>
      <c r="K215" s="213"/>
      <c r="L215" s="218"/>
      <c r="M215" s="219"/>
      <c r="N215" s="220"/>
      <c r="O215" s="220"/>
      <c r="P215" s="220"/>
      <c r="Q215" s="220"/>
      <c r="R215" s="220"/>
      <c r="S215" s="220"/>
      <c r="T215" s="221"/>
      <c r="AT215" s="222" t="s">
        <v>235</v>
      </c>
      <c r="AU215" s="222" t="s">
        <v>19</v>
      </c>
      <c r="AV215" s="13" t="s">
        <v>19</v>
      </c>
      <c r="AW215" s="13" t="s">
        <v>36</v>
      </c>
      <c r="AX215" s="13" t="s">
        <v>80</v>
      </c>
      <c r="AY215" s="222" t="s">
        <v>220</v>
      </c>
    </row>
    <row r="216" spans="1:65" s="13" customFormat="1" ht="11.25">
      <c r="B216" s="212"/>
      <c r="C216" s="213"/>
      <c r="D216" s="210" t="s">
        <v>235</v>
      </c>
      <c r="E216" s="214" t="s">
        <v>895</v>
      </c>
      <c r="F216" s="215" t="s">
        <v>896</v>
      </c>
      <c r="G216" s="213"/>
      <c r="H216" s="216">
        <v>92</v>
      </c>
      <c r="I216" s="217"/>
      <c r="J216" s="213"/>
      <c r="K216" s="213"/>
      <c r="L216" s="218"/>
      <c r="M216" s="219"/>
      <c r="N216" s="220"/>
      <c r="O216" s="220"/>
      <c r="P216" s="220"/>
      <c r="Q216" s="220"/>
      <c r="R216" s="220"/>
      <c r="S216" s="220"/>
      <c r="T216" s="221"/>
      <c r="AT216" s="222" t="s">
        <v>235</v>
      </c>
      <c r="AU216" s="222" t="s">
        <v>19</v>
      </c>
      <c r="AV216" s="13" t="s">
        <v>19</v>
      </c>
      <c r="AW216" s="13" t="s">
        <v>36</v>
      </c>
      <c r="AX216" s="13" t="s">
        <v>87</v>
      </c>
      <c r="AY216" s="222" t="s">
        <v>220</v>
      </c>
    </row>
    <row r="217" spans="1:65" s="2" customFormat="1" ht="24.2" customHeight="1">
      <c r="A217" s="36"/>
      <c r="B217" s="37"/>
      <c r="C217" s="192" t="s">
        <v>336</v>
      </c>
      <c r="D217" s="192" t="s">
        <v>224</v>
      </c>
      <c r="E217" s="193" t="s">
        <v>1019</v>
      </c>
      <c r="F217" s="194" t="s">
        <v>1020</v>
      </c>
      <c r="G217" s="195" t="s">
        <v>506</v>
      </c>
      <c r="H217" s="196">
        <v>513</v>
      </c>
      <c r="I217" s="197"/>
      <c r="J217" s="198">
        <f>ROUND(I217*H217,2)</f>
        <v>0</v>
      </c>
      <c r="K217" s="194" t="s">
        <v>228</v>
      </c>
      <c r="L217" s="41"/>
      <c r="M217" s="199" t="s">
        <v>1</v>
      </c>
      <c r="N217" s="200" t="s">
        <v>45</v>
      </c>
      <c r="O217" s="73"/>
      <c r="P217" s="201">
        <f>O217*H217</f>
        <v>0</v>
      </c>
      <c r="Q217" s="201">
        <v>7.5300000000000002E-3</v>
      </c>
      <c r="R217" s="201">
        <f>Q217*H217</f>
        <v>3.8628900000000002</v>
      </c>
      <c r="S217" s="201">
        <v>0</v>
      </c>
      <c r="T217" s="202">
        <f>S217*H217</f>
        <v>0</v>
      </c>
      <c r="U217" s="36"/>
      <c r="V217" s="36"/>
      <c r="W217" s="36"/>
      <c r="X217" s="36"/>
      <c r="Y217" s="36"/>
      <c r="Z217" s="36"/>
      <c r="AA217" s="36"/>
      <c r="AB217" s="36"/>
      <c r="AC217" s="36"/>
      <c r="AD217" s="36"/>
      <c r="AE217" s="36"/>
      <c r="AR217" s="203" t="s">
        <v>223</v>
      </c>
      <c r="AT217" s="203" t="s">
        <v>224</v>
      </c>
      <c r="AU217" s="203" t="s">
        <v>19</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223</v>
      </c>
      <c r="BM217" s="203" t="s">
        <v>1021</v>
      </c>
    </row>
    <row r="218" spans="1:65" s="2" customFormat="1" ht="11.25">
      <c r="A218" s="36"/>
      <c r="B218" s="37"/>
      <c r="C218" s="38"/>
      <c r="D218" s="205" t="s">
        <v>231</v>
      </c>
      <c r="E218" s="38"/>
      <c r="F218" s="206" t="s">
        <v>1022</v>
      </c>
      <c r="G218" s="38"/>
      <c r="H218" s="38"/>
      <c r="I218" s="207"/>
      <c r="J218" s="38"/>
      <c r="K218" s="38"/>
      <c r="L218" s="41"/>
      <c r="M218" s="208"/>
      <c r="N218" s="209"/>
      <c r="O218" s="73"/>
      <c r="P218" s="73"/>
      <c r="Q218" s="73"/>
      <c r="R218" s="73"/>
      <c r="S218" s="73"/>
      <c r="T218" s="74"/>
      <c r="U218" s="36"/>
      <c r="V218" s="36"/>
      <c r="W218" s="36"/>
      <c r="X218" s="36"/>
      <c r="Y218" s="36"/>
      <c r="Z218" s="36"/>
      <c r="AA218" s="36"/>
      <c r="AB218" s="36"/>
      <c r="AC218" s="36"/>
      <c r="AD218" s="36"/>
      <c r="AE218" s="36"/>
      <c r="AT218" s="18" t="s">
        <v>231</v>
      </c>
      <c r="AU218" s="18" t="s">
        <v>19</v>
      </c>
    </row>
    <row r="219" spans="1:65" s="14" customFormat="1" ht="11.25">
      <c r="B219" s="223"/>
      <c r="C219" s="224"/>
      <c r="D219" s="210" t="s">
        <v>235</v>
      </c>
      <c r="E219" s="225" t="s">
        <v>1</v>
      </c>
      <c r="F219" s="226" t="s">
        <v>809</v>
      </c>
      <c r="G219" s="224"/>
      <c r="H219" s="225" t="s">
        <v>1</v>
      </c>
      <c r="I219" s="227"/>
      <c r="J219" s="224"/>
      <c r="K219" s="224"/>
      <c r="L219" s="228"/>
      <c r="M219" s="229"/>
      <c r="N219" s="230"/>
      <c r="O219" s="230"/>
      <c r="P219" s="230"/>
      <c r="Q219" s="230"/>
      <c r="R219" s="230"/>
      <c r="S219" s="230"/>
      <c r="T219" s="231"/>
      <c r="AT219" s="232" t="s">
        <v>235</v>
      </c>
      <c r="AU219" s="232" t="s">
        <v>19</v>
      </c>
      <c r="AV219" s="14" t="s">
        <v>87</v>
      </c>
      <c r="AW219" s="14" t="s">
        <v>36</v>
      </c>
      <c r="AX219" s="14" t="s">
        <v>80</v>
      </c>
      <c r="AY219" s="232" t="s">
        <v>220</v>
      </c>
    </row>
    <row r="220" spans="1:65" s="13" customFormat="1" ht="11.25">
      <c r="B220" s="212"/>
      <c r="C220" s="213"/>
      <c r="D220" s="210" t="s">
        <v>235</v>
      </c>
      <c r="E220" s="214" t="s">
        <v>903</v>
      </c>
      <c r="F220" s="215" t="s">
        <v>1023</v>
      </c>
      <c r="G220" s="213"/>
      <c r="H220" s="216">
        <v>513</v>
      </c>
      <c r="I220" s="217"/>
      <c r="J220" s="213"/>
      <c r="K220" s="213"/>
      <c r="L220" s="218"/>
      <c r="M220" s="219"/>
      <c r="N220" s="220"/>
      <c r="O220" s="220"/>
      <c r="P220" s="220"/>
      <c r="Q220" s="220"/>
      <c r="R220" s="220"/>
      <c r="S220" s="220"/>
      <c r="T220" s="221"/>
      <c r="AT220" s="222" t="s">
        <v>235</v>
      </c>
      <c r="AU220" s="222" t="s">
        <v>19</v>
      </c>
      <c r="AV220" s="13" t="s">
        <v>19</v>
      </c>
      <c r="AW220" s="13" t="s">
        <v>36</v>
      </c>
      <c r="AX220" s="13" t="s">
        <v>80</v>
      </c>
      <c r="AY220" s="222" t="s">
        <v>220</v>
      </c>
    </row>
    <row r="221" spans="1:65" s="13" customFormat="1" ht="11.25">
      <c r="B221" s="212"/>
      <c r="C221" s="213"/>
      <c r="D221" s="210" t="s">
        <v>235</v>
      </c>
      <c r="E221" s="214" t="s">
        <v>905</v>
      </c>
      <c r="F221" s="215" t="s">
        <v>906</v>
      </c>
      <c r="G221" s="213"/>
      <c r="H221" s="216">
        <v>513</v>
      </c>
      <c r="I221" s="217"/>
      <c r="J221" s="213"/>
      <c r="K221" s="213"/>
      <c r="L221" s="218"/>
      <c r="M221" s="219"/>
      <c r="N221" s="220"/>
      <c r="O221" s="220"/>
      <c r="P221" s="220"/>
      <c r="Q221" s="220"/>
      <c r="R221" s="220"/>
      <c r="S221" s="220"/>
      <c r="T221" s="221"/>
      <c r="AT221" s="222" t="s">
        <v>235</v>
      </c>
      <c r="AU221" s="222" t="s">
        <v>19</v>
      </c>
      <c r="AV221" s="13" t="s">
        <v>19</v>
      </c>
      <c r="AW221" s="13" t="s">
        <v>36</v>
      </c>
      <c r="AX221" s="13" t="s">
        <v>87</v>
      </c>
      <c r="AY221" s="222" t="s">
        <v>220</v>
      </c>
    </row>
    <row r="222" spans="1:65" s="2" customFormat="1" ht="24.2" customHeight="1">
      <c r="A222" s="36"/>
      <c r="B222" s="37"/>
      <c r="C222" s="192" t="s">
        <v>7</v>
      </c>
      <c r="D222" s="192" t="s">
        <v>224</v>
      </c>
      <c r="E222" s="193" t="s">
        <v>1024</v>
      </c>
      <c r="F222" s="194" t="s">
        <v>1025</v>
      </c>
      <c r="G222" s="195" t="s">
        <v>506</v>
      </c>
      <c r="H222" s="196">
        <v>501</v>
      </c>
      <c r="I222" s="197"/>
      <c r="J222" s="198">
        <f>ROUND(I222*H222,2)</f>
        <v>0</v>
      </c>
      <c r="K222" s="194" t="s">
        <v>228</v>
      </c>
      <c r="L222" s="41"/>
      <c r="M222" s="199" t="s">
        <v>1</v>
      </c>
      <c r="N222" s="200" t="s">
        <v>45</v>
      </c>
      <c r="O222" s="73"/>
      <c r="P222" s="201">
        <f>O222*H222</f>
        <v>0</v>
      </c>
      <c r="Q222" s="201">
        <v>7.1000000000000002E-4</v>
      </c>
      <c r="R222" s="201">
        <f>Q222*H222</f>
        <v>0.35571000000000003</v>
      </c>
      <c r="S222" s="201">
        <v>0</v>
      </c>
      <c r="T222" s="202">
        <f>S222*H222</f>
        <v>0</v>
      </c>
      <c r="U222" s="36"/>
      <c r="V222" s="36"/>
      <c r="W222" s="36"/>
      <c r="X222" s="36"/>
      <c r="Y222" s="36"/>
      <c r="Z222" s="36"/>
      <c r="AA222" s="36"/>
      <c r="AB222" s="36"/>
      <c r="AC222" s="36"/>
      <c r="AD222" s="36"/>
      <c r="AE222" s="36"/>
      <c r="AR222" s="203" t="s">
        <v>223</v>
      </c>
      <c r="AT222" s="203" t="s">
        <v>224</v>
      </c>
      <c r="AU222" s="203" t="s">
        <v>19</v>
      </c>
      <c r="AY222" s="18" t="s">
        <v>220</v>
      </c>
      <c r="BE222" s="204">
        <f>IF(N222="základní",J222,0)</f>
        <v>0</v>
      </c>
      <c r="BF222" s="204">
        <f>IF(N222="snížená",J222,0)</f>
        <v>0</v>
      </c>
      <c r="BG222" s="204">
        <f>IF(N222="zákl. přenesená",J222,0)</f>
        <v>0</v>
      </c>
      <c r="BH222" s="204">
        <f>IF(N222="sníž. přenesená",J222,0)</f>
        <v>0</v>
      </c>
      <c r="BI222" s="204">
        <f>IF(N222="nulová",J222,0)</f>
        <v>0</v>
      </c>
      <c r="BJ222" s="18" t="s">
        <v>87</v>
      </c>
      <c r="BK222" s="204">
        <f>ROUND(I222*H222,2)</f>
        <v>0</v>
      </c>
      <c r="BL222" s="18" t="s">
        <v>223</v>
      </c>
      <c r="BM222" s="203" t="s">
        <v>1026</v>
      </c>
    </row>
    <row r="223" spans="1:65" s="2" customFormat="1" ht="11.25">
      <c r="A223" s="36"/>
      <c r="B223" s="37"/>
      <c r="C223" s="38"/>
      <c r="D223" s="205" t="s">
        <v>231</v>
      </c>
      <c r="E223" s="38"/>
      <c r="F223" s="206" t="s">
        <v>1027</v>
      </c>
      <c r="G223" s="38"/>
      <c r="H223" s="38"/>
      <c r="I223" s="207"/>
      <c r="J223" s="38"/>
      <c r="K223" s="38"/>
      <c r="L223" s="41"/>
      <c r="M223" s="208"/>
      <c r="N223" s="209"/>
      <c r="O223" s="73"/>
      <c r="P223" s="73"/>
      <c r="Q223" s="73"/>
      <c r="R223" s="73"/>
      <c r="S223" s="73"/>
      <c r="T223" s="74"/>
      <c r="U223" s="36"/>
      <c r="V223" s="36"/>
      <c r="W223" s="36"/>
      <c r="X223" s="36"/>
      <c r="Y223" s="36"/>
      <c r="Z223" s="36"/>
      <c r="AA223" s="36"/>
      <c r="AB223" s="36"/>
      <c r="AC223" s="36"/>
      <c r="AD223" s="36"/>
      <c r="AE223" s="36"/>
      <c r="AT223" s="18" t="s">
        <v>231</v>
      </c>
      <c r="AU223" s="18" t="s">
        <v>19</v>
      </c>
    </row>
    <row r="224" spans="1:65" s="14" customFormat="1" ht="11.25">
      <c r="B224" s="223"/>
      <c r="C224" s="224"/>
      <c r="D224" s="210" t="s">
        <v>235</v>
      </c>
      <c r="E224" s="225" t="s">
        <v>1</v>
      </c>
      <c r="F224" s="226" t="s">
        <v>809</v>
      </c>
      <c r="G224" s="224"/>
      <c r="H224" s="225" t="s">
        <v>1</v>
      </c>
      <c r="I224" s="227"/>
      <c r="J224" s="224"/>
      <c r="K224" s="224"/>
      <c r="L224" s="228"/>
      <c r="M224" s="229"/>
      <c r="N224" s="230"/>
      <c r="O224" s="230"/>
      <c r="P224" s="230"/>
      <c r="Q224" s="230"/>
      <c r="R224" s="230"/>
      <c r="S224" s="230"/>
      <c r="T224" s="231"/>
      <c r="AT224" s="232" t="s">
        <v>235</v>
      </c>
      <c r="AU224" s="232" t="s">
        <v>19</v>
      </c>
      <c r="AV224" s="14" t="s">
        <v>87</v>
      </c>
      <c r="AW224" s="14" t="s">
        <v>36</v>
      </c>
      <c r="AX224" s="14" t="s">
        <v>80</v>
      </c>
      <c r="AY224" s="232" t="s">
        <v>220</v>
      </c>
    </row>
    <row r="225" spans="1:65" s="13" customFormat="1" ht="11.25">
      <c r="B225" s="212"/>
      <c r="C225" s="213"/>
      <c r="D225" s="210" t="s">
        <v>235</v>
      </c>
      <c r="E225" s="214" t="s">
        <v>913</v>
      </c>
      <c r="F225" s="215" t="s">
        <v>1028</v>
      </c>
      <c r="G225" s="213"/>
      <c r="H225" s="216">
        <v>501</v>
      </c>
      <c r="I225" s="217"/>
      <c r="J225" s="213"/>
      <c r="K225" s="213"/>
      <c r="L225" s="218"/>
      <c r="M225" s="219"/>
      <c r="N225" s="220"/>
      <c r="O225" s="220"/>
      <c r="P225" s="220"/>
      <c r="Q225" s="220"/>
      <c r="R225" s="220"/>
      <c r="S225" s="220"/>
      <c r="T225" s="221"/>
      <c r="AT225" s="222" t="s">
        <v>235</v>
      </c>
      <c r="AU225" s="222" t="s">
        <v>19</v>
      </c>
      <c r="AV225" s="13" t="s">
        <v>19</v>
      </c>
      <c r="AW225" s="13" t="s">
        <v>36</v>
      </c>
      <c r="AX225" s="13" t="s">
        <v>80</v>
      </c>
      <c r="AY225" s="222" t="s">
        <v>220</v>
      </c>
    </row>
    <row r="226" spans="1:65" s="13" customFormat="1" ht="11.25">
      <c r="B226" s="212"/>
      <c r="C226" s="213"/>
      <c r="D226" s="210" t="s">
        <v>235</v>
      </c>
      <c r="E226" s="214" t="s">
        <v>915</v>
      </c>
      <c r="F226" s="215" t="s">
        <v>916</v>
      </c>
      <c r="G226" s="213"/>
      <c r="H226" s="216">
        <v>501</v>
      </c>
      <c r="I226" s="217"/>
      <c r="J226" s="213"/>
      <c r="K226" s="213"/>
      <c r="L226" s="218"/>
      <c r="M226" s="219"/>
      <c r="N226" s="220"/>
      <c r="O226" s="220"/>
      <c r="P226" s="220"/>
      <c r="Q226" s="220"/>
      <c r="R226" s="220"/>
      <c r="S226" s="220"/>
      <c r="T226" s="221"/>
      <c r="AT226" s="222" t="s">
        <v>235</v>
      </c>
      <c r="AU226" s="222" t="s">
        <v>19</v>
      </c>
      <c r="AV226" s="13" t="s">
        <v>19</v>
      </c>
      <c r="AW226" s="13" t="s">
        <v>36</v>
      </c>
      <c r="AX226" s="13" t="s">
        <v>87</v>
      </c>
      <c r="AY226" s="222" t="s">
        <v>220</v>
      </c>
    </row>
    <row r="227" spans="1:65" s="2" customFormat="1" ht="44.25" customHeight="1">
      <c r="A227" s="36"/>
      <c r="B227" s="37"/>
      <c r="C227" s="192" t="s">
        <v>346</v>
      </c>
      <c r="D227" s="192" t="s">
        <v>224</v>
      </c>
      <c r="E227" s="193" t="s">
        <v>1029</v>
      </c>
      <c r="F227" s="194" t="s">
        <v>1030</v>
      </c>
      <c r="G227" s="195" t="s">
        <v>506</v>
      </c>
      <c r="H227" s="196">
        <v>497</v>
      </c>
      <c r="I227" s="197"/>
      <c r="J227" s="198">
        <f>ROUND(I227*H227,2)</f>
        <v>0</v>
      </c>
      <c r="K227" s="194" t="s">
        <v>228</v>
      </c>
      <c r="L227" s="41"/>
      <c r="M227" s="199" t="s">
        <v>1</v>
      </c>
      <c r="N227" s="200" t="s">
        <v>45</v>
      </c>
      <c r="O227" s="73"/>
      <c r="P227" s="201">
        <f>O227*H227</f>
        <v>0</v>
      </c>
      <c r="Q227" s="201">
        <v>0.12966</v>
      </c>
      <c r="R227" s="201">
        <f>Q227*H227</f>
        <v>64.441019999999995</v>
      </c>
      <c r="S227" s="201">
        <v>0</v>
      </c>
      <c r="T227" s="202">
        <f>S227*H227</f>
        <v>0</v>
      </c>
      <c r="U227" s="36"/>
      <c r="V227" s="36"/>
      <c r="W227" s="36"/>
      <c r="X227" s="36"/>
      <c r="Y227" s="36"/>
      <c r="Z227" s="36"/>
      <c r="AA227" s="36"/>
      <c r="AB227" s="36"/>
      <c r="AC227" s="36"/>
      <c r="AD227" s="36"/>
      <c r="AE227" s="36"/>
      <c r="AR227" s="203" t="s">
        <v>223</v>
      </c>
      <c r="AT227" s="203" t="s">
        <v>224</v>
      </c>
      <c r="AU227" s="203" t="s">
        <v>19</v>
      </c>
      <c r="AY227" s="18" t="s">
        <v>220</v>
      </c>
      <c r="BE227" s="204">
        <f>IF(N227="základní",J227,0)</f>
        <v>0</v>
      </c>
      <c r="BF227" s="204">
        <f>IF(N227="snížená",J227,0)</f>
        <v>0</v>
      </c>
      <c r="BG227" s="204">
        <f>IF(N227="zákl. přenesená",J227,0)</f>
        <v>0</v>
      </c>
      <c r="BH227" s="204">
        <f>IF(N227="sníž. přenesená",J227,0)</f>
        <v>0</v>
      </c>
      <c r="BI227" s="204">
        <f>IF(N227="nulová",J227,0)</f>
        <v>0</v>
      </c>
      <c r="BJ227" s="18" t="s">
        <v>87</v>
      </c>
      <c r="BK227" s="204">
        <f>ROUND(I227*H227,2)</f>
        <v>0</v>
      </c>
      <c r="BL227" s="18" t="s">
        <v>223</v>
      </c>
      <c r="BM227" s="203" t="s">
        <v>1031</v>
      </c>
    </row>
    <row r="228" spans="1:65" s="2" customFormat="1" ht="11.25">
      <c r="A228" s="36"/>
      <c r="B228" s="37"/>
      <c r="C228" s="38"/>
      <c r="D228" s="205" t="s">
        <v>231</v>
      </c>
      <c r="E228" s="38"/>
      <c r="F228" s="206" t="s">
        <v>1032</v>
      </c>
      <c r="G228" s="38"/>
      <c r="H228" s="38"/>
      <c r="I228" s="207"/>
      <c r="J228" s="38"/>
      <c r="K228" s="38"/>
      <c r="L228" s="41"/>
      <c r="M228" s="208"/>
      <c r="N228" s="209"/>
      <c r="O228" s="73"/>
      <c r="P228" s="73"/>
      <c r="Q228" s="73"/>
      <c r="R228" s="73"/>
      <c r="S228" s="73"/>
      <c r="T228" s="74"/>
      <c r="U228" s="36"/>
      <c r="V228" s="36"/>
      <c r="W228" s="36"/>
      <c r="X228" s="36"/>
      <c r="Y228" s="36"/>
      <c r="Z228" s="36"/>
      <c r="AA228" s="36"/>
      <c r="AB228" s="36"/>
      <c r="AC228" s="36"/>
      <c r="AD228" s="36"/>
      <c r="AE228" s="36"/>
      <c r="AT228" s="18" t="s">
        <v>231</v>
      </c>
      <c r="AU228" s="18" t="s">
        <v>19</v>
      </c>
    </row>
    <row r="229" spans="1:65" s="2" customFormat="1" ht="48.75">
      <c r="A229" s="36"/>
      <c r="B229" s="37"/>
      <c r="C229" s="38"/>
      <c r="D229" s="210" t="s">
        <v>311</v>
      </c>
      <c r="E229" s="38"/>
      <c r="F229" s="211" t="s">
        <v>1033</v>
      </c>
      <c r="G229" s="38"/>
      <c r="H229" s="38"/>
      <c r="I229" s="207"/>
      <c r="J229" s="38"/>
      <c r="K229" s="38"/>
      <c r="L229" s="41"/>
      <c r="M229" s="208"/>
      <c r="N229" s="209"/>
      <c r="O229" s="73"/>
      <c r="P229" s="73"/>
      <c r="Q229" s="73"/>
      <c r="R229" s="73"/>
      <c r="S229" s="73"/>
      <c r="T229" s="74"/>
      <c r="U229" s="36"/>
      <c r="V229" s="36"/>
      <c r="W229" s="36"/>
      <c r="X229" s="36"/>
      <c r="Y229" s="36"/>
      <c r="Z229" s="36"/>
      <c r="AA229" s="36"/>
      <c r="AB229" s="36"/>
      <c r="AC229" s="36"/>
      <c r="AD229" s="36"/>
      <c r="AE229" s="36"/>
      <c r="AT229" s="18" t="s">
        <v>311</v>
      </c>
      <c r="AU229" s="18" t="s">
        <v>19</v>
      </c>
    </row>
    <row r="230" spans="1:65" s="14" customFormat="1" ht="11.25">
      <c r="B230" s="223"/>
      <c r="C230" s="224"/>
      <c r="D230" s="210" t="s">
        <v>235</v>
      </c>
      <c r="E230" s="225" t="s">
        <v>1</v>
      </c>
      <c r="F230" s="226" t="s">
        <v>809</v>
      </c>
      <c r="G230" s="224"/>
      <c r="H230" s="225" t="s">
        <v>1</v>
      </c>
      <c r="I230" s="227"/>
      <c r="J230" s="224"/>
      <c r="K230" s="224"/>
      <c r="L230" s="228"/>
      <c r="M230" s="229"/>
      <c r="N230" s="230"/>
      <c r="O230" s="230"/>
      <c r="P230" s="230"/>
      <c r="Q230" s="230"/>
      <c r="R230" s="230"/>
      <c r="S230" s="230"/>
      <c r="T230" s="231"/>
      <c r="AT230" s="232" t="s">
        <v>235</v>
      </c>
      <c r="AU230" s="232" t="s">
        <v>19</v>
      </c>
      <c r="AV230" s="14" t="s">
        <v>87</v>
      </c>
      <c r="AW230" s="14" t="s">
        <v>36</v>
      </c>
      <c r="AX230" s="14" t="s">
        <v>80</v>
      </c>
      <c r="AY230" s="232" t="s">
        <v>220</v>
      </c>
    </row>
    <row r="231" spans="1:65" s="13" customFormat="1" ht="11.25">
      <c r="B231" s="212"/>
      <c r="C231" s="213"/>
      <c r="D231" s="210" t="s">
        <v>235</v>
      </c>
      <c r="E231" s="214" t="s">
        <v>1034</v>
      </c>
      <c r="F231" s="215" t="s">
        <v>1035</v>
      </c>
      <c r="G231" s="213"/>
      <c r="H231" s="216">
        <v>497</v>
      </c>
      <c r="I231" s="217"/>
      <c r="J231" s="213"/>
      <c r="K231" s="213"/>
      <c r="L231" s="218"/>
      <c r="M231" s="219"/>
      <c r="N231" s="220"/>
      <c r="O231" s="220"/>
      <c r="P231" s="220"/>
      <c r="Q231" s="220"/>
      <c r="R231" s="220"/>
      <c r="S231" s="220"/>
      <c r="T231" s="221"/>
      <c r="AT231" s="222" t="s">
        <v>235</v>
      </c>
      <c r="AU231" s="222" t="s">
        <v>19</v>
      </c>
      <c r="AV231" s="13" t="s">
        <v>19</v>
      </c>
      <c r="AW231" s="13" t="s">
        <v>36</v>
      </c>
      <c r="AX231" s="13" t="s">
        <v>80</v>
      </c>
      <c r="AY231" s="222" t="s">
        <v>220</v>
      </c>
    </row>
    <row r="232" spans="1:65" s="13" customFormat="1" ht="11.25">
      <c r="B232" s="212"/>
      <c r="C232" s="213"/>
      <c r="D232" s="210" t="s">
        <v>235</v>
      </c>
      <c r="E232" s="214" t="s">
        <v>1036</v>
      </c>
      <c r="F232" s="215" t="s">
        <v>1037</v>
      </c>
      <c r="G232" s="213"/>
      <c r="H232" s="216">
        <v>497</v>
      </c>
      <c r="I232" s="217"/>
      <c r="J232" s="213"/>
      <c r="K232" s="213"/>
      <c r="L232" s="218"/>
      <c r="M232" s="219"/>
      <c r="N232" s="220"/>
      <c r="O232" s="220"/>
      <c r="P232" s="220"/>
      <c r="Q232" s="220"/>
      <c r="R232" s="220"/>
      <c r="S232" s="220"/>
      <c r="T232" s="221"/>
      <c r="AT232" s="222" t="s">
        <v>235</v>
      </c>
      <c r="AU232" s="222" t="s">
        <v>19</v>
      </c>
      <c r="AV232" s="13" t="s">
        <v>19</v>
      </c>
      <c r="AW232" s="13" t="s">
        <v>36</v>
      </c>
      <c r="AX232" s="13" t="s">
        <v>87</v>
      </c>
      <c r="AY232" s="222" t="s">
        <v>220</v>
      </c>
    </row>
    <row r="233" spans="1:65" s="12" customFormat="1" ht="22.9" customHeight="1">
      <c r="B233" s="176"/>
      <c r="C233" s="177"/>
      <c r="D233" s="178" t="s">
        <v>79</v>
      </c>
      <c r="E233" s="190" t="s">
        <v>271</v>
      </c>
      <c r="F233" s="190" t="s">
        <v>726</v>
      </c>
      <c r="G233" s="177"/>
      <c r="H233" s="177"/>
      <c r="I233" s="180"/>
      <c r="J233" s="191">
        <f>BK233</f>
        <v>0</v>
      </c>
      <c r="K233" s="177"/>
      <c r="L233" s="182"/>
      <c r="M233" s="183"/>
      <c r="N233" s="184"/>
      <c r="O233" s="184"/>
      <c r="P233" s="185">
        <f>SUM(P234:P248)</f>
        <v>0</v>
      </c>
      <c r="Q233" s="184"/>
      <c r="R233" s="185">
        <f>SUM(R234:R248)</f>
        <v>3.6834000000000002</v>
      </c>
      <c r="S233" s="184"/>
      <c r="T233" s="186">
        <f>SUM(T234:T248)</f>
        <v>0</v>
      </c>
      <c r="AR233" s="187" t="s">
        <v>87</v>
      </c>
      <c r="AT233" s="188" t="s">
        <v>79</v>
      </c>
      <c r="AU233" s="188" t="s">
        <v>87</v>
      </c>
      <c r="AY233" s="187" t="s">
        <v>220</v>
      </c>
      <c r="BK233" s="189">
        <f>SUM(BK234:BK248)</f>
        <v>0</v>
      </c>
    </row>
    <row r="234" spans="1:65" s="2" customFormat="1" ht="33" customHeight="1">
      <c r="A234" s="36"/>
      <c r="B234" s="37"/>
      <c r="C234" s="192" t="s">
        <v>358</v>
      </c>
      <c r="D234" s="192" t="s">
        <v>224</v>
      </c>
      <c r="E234" s="193" t="s">
        <v>907</v>
      </c>
      <c r="F234" s="194" t="s">
        <v>908</v>
      </c>
      <c r="G234" s="195" t="s">
        <v>664</v>
      </c>
      <c r="H234" s="196">
        <v>8</v>
      </c>
      <c r="I234" s="197"/>
      <c r="J234" s="198">
        <f>ROUND(I234*H234,2)</f>
        <v>0</v>
      </c>
      <c r="K234" s="194" t="s">
        <v>228</v>
      </c>
      <c r="L234" s="41"/>
      <c r="M234" s="199" t="s">
        <v>1</v>
      </c>
      <c r="N234" s="200" t="s">
        <v>45</v>
      </c>
      <c r="O234" s="73"/>
      <c r="P234" s="201">
        <f>O234*H234</f>
        <v>0</v>
      </c>
      <c r="Q234" s="201">
        <v>0</v>
      </c>
      <c r="R234" s="201">
        <f>Q234*H234</f>
        <v>0</v>
      </c>
      <c r="S234" s="201">
        <v>0</v>
      </c>
      <c r="T234" s="202">
        <f>S234*H234</f>
        <v>0</v>
      </c>
      <c r="U234" s="36"/>
      <c r="V234" s="36"/>
      <c r="W234" s="36"/>
      <c r="X234" s="36"/>
      <c r="Y234" s="36"/>
      <c r="Z234" s="36"/>
      <c r="AA234" s="36"/>
      <c r="AB234" s="36"/>
      <c r="AC234" s="36"/>
      <c r="AD234" s="36"/>
      <c r="AE234" s="36"/>
      <c r="AR234" s="203" t="s">
        <v>223</v>
      </c>
      <c r="AT234" s="203" t="s">
        <v>224</v>
      </c>
      <c r="AU234" s="203" t="s">
        <v>19</v>
      </c>
      <c r="AY234" s="18" t="s">
        <v>220</v>
      </c>
      <c r="BE234" s="204">
        <f>IF(N234="základní",J234,0)</f>
        <v>0</v>
      </c>
      <c r="BF234" s="204">
        <f>IF(N234="snížená",J234,0)</f>
        <v>0</v>
      </c>
      <c r="BG234" s="204">
        <f>IF(N234="zákl. přenesená",J234,0)</f>
        <v>0</v>
      </c>
      <c r="BH234" s="204">
        <f>IF(N234="sníž. přenesená",J234,0)</f>
        <v>0</v>
      </c>
      <c r="BI234" s="204">
        <f>IF(N234="nulová",J234,0)</f>
        <v>0</v>
      </c>
      <c r="BJ234" s="18" t="s">
        <v>87</v>
      </c>
      <c r="BK234" s="204">
        <f>ROUND(I234*H234,2)</f>
        <v>0</v>
      </c>
      <c r="BL234" s="18" t="s">
        <v>223</v>
      </c>
      <c r="BM234" s="203" t="s">
        <v>1038</v>
      </c>
    </row>
    <row r="235" spans="1:65" s="2" customFormat="1" ht="11.25">
      <c r="A235" s="36"/>
      <c r="B235" s="37"/>
      <c r="C235" s="38"/>
      <c r="D235" s="205" t="s">
        <v>231</v>
      </c>
      <c r="E235" s="38"/>
      <c r="F235" s="206" t="s">
        <v>910</v>
      </c>
      <c r="G235" s="38"/>
      <c r="H235" s="38"/>
      <c r="I235" s="207"/>
      <c r="J235" s="38"/>
      <c r="K235" s="38"/>
      <c r="L235" s="41"/>
      <c r="M235" s="208"/>
      <c r="N235" s="209"/>
      <c r="O235" s="73"/>
      <c r="P235" s="73"/>
      <c r="Q235" s="73"/>
      <c r="R235" s="73"/>
      <c r="S235" s="73"/>
      <c r="T235" s="74"/>
      <c r="U235" s="36"/>
      <c r="V235" s="36"/>
      <c r="W235" s="36"/>
      <c r="X235" s="36"/>
      <c r="Y235" s="36"/>
      <c r="Z235" s="36"/>
      <c r="AA235" s="36"/>
      <c r="AB235" s="36"/>
      <c r="AC235" s="36"/>
      <c r="AD235" s="36"/>
      <c r="AE235" s="36"/>
      <c r="AT235" s="18" t="s">
        <v>231</v>
      </c>
      <c r="AU235" s="18" t="s">
        <v>19</v>
      </c>
    </row>
    <row r="236" spans="1:65" s="2" customFormat="1" ht="87.75">
      <c r="A236" s="36"/>
      <c r="B236" s="37"/>
      <c r="C236" s="38"/>
      <c r="D236" s="210" t="s">
        <v>311</v>
      </c>
      <c r="E236" s="38"/>
      <c r="F236" s="211" t="s">
        <v>911</v>
      </c>
      <c r="G236" s="38"/>
      <c r="H236" s="38"/>
      <c r="I236" s="207"/>
      <c r="J236" s="38"/>
      <c r="K236" s="38"/>
      <c r="L236" s="41"/>
      <c r="M236" s="208"/>
      <c r="N236" s="209"/>
      <c r="O236" s="73"/>
      <c r="P236" s="73"/>
      <c r="Q236" s="73"/>
      <c r="R236" s="73"/>
      <c r="S236" s="73"/>
      <c r="T236" s="74"/>
      <c r="U236" s="36"/>
      <c r="V236" s="36"/>
      <c r="W236" s="36"/>
      <c r="X236" s="36"/>
      <c r="Y236" s="36"/>
      <c r="Z236" s="36"/>
      <c r="AA236" s="36"/>
      <c r="AB236" s="36"/>
      <c r="AC236" s="36"/>
      <c r="AD236" s="36"/>
      <c r="AE236" s="36"/>
      <c r="AT236" s="18" t="s">
        <v>311</v>
      </c>
      <c r="AU236" s="18" t="s">
        <v>19</v>
      </c>
    </row>
    <row r="237" spans="1:65" s="2" customFormat="1" ht="19.5">
      <c r="A237" s="36"/>
      <c r="B237" s="37"/>
      <c r="C237" s="38"/>
      <c r="D237" s="210" t="s">
        <v>233</v>
      </c>
      <c r="E237" s="38"/>
      <c r="F237" s="211" t="s">
        <v>912</v>
      </c>
      <c r="G237" s="38"/>
      <c r="H237" s="38"/>
      <c r="I237" s="207"/>
      <c r="J237" s="38"/>
      <c r="K237" s="38"/>
      <c r="L237" s="41"/>
      <c r="M237" s="208"/>
      <c r="N237" s="209"/>
      <c r="O237" s="73"/>
      <c r="P237" s="73"/>
      <c r="Q237" s="73"/>
      <c r="R237" s="73"/>
      <c r="S237" s="73"/>
      <c r="T237" s="74"/>
      <c r="U237" s="36"/>
      <c r="V237" s="36"/>
      <c r="W237" s="36"/>
      <c r="X237" s="36"/>
      <c r="Y237" s="36"/>
      <c r="Z237" s="36"/>
      <c r="AA237" s="36"/>
      <c r="AB237" s="36"/>
      <c r="AC237" s="36"/>
      <c r="AD237" s="36"/>
      <c r="AE237" s="36"/>
      <c r="AT237" s="18" t="s">
        <v>233</v>
      </c>
      <c r="AU237" s="18" t="s">
        <v>19</v>
      </c>
    </row>
    <row r="238" spans="1:65" s="14" customFormat="1" ht="11.25">
      <c r="B238" s="223"/>
      <c r="C238" s="224"/>
      <c r="D238" s="210" t="s">
        <v>235</v>
      </c>
      <c r="E238" s="225" t="s">
        <v>1</v>
      </c>
      <c r="F238" s="226" t="s">
        <v>809</v>
      </c>
      <c r="G238" s="224"/>
      <c r="H238" s="225" t="s">
        <v>1</v>
      </c>
      <c r="I238" s="227"/>
      <c r="J238" s="224"/>
      <c r="K238" s="224"/>
      <c r="L238" s="228"/>
      <c r="M238" s="229"/>
      <c r="N238" s="230"/>
      <c r="O238" s="230"/>
      <c r="P238" s="230"/>
      <c r="Q238" s="230"/>
      <c r="R238" s="230"/>
      <c r="S238" s="230"/>
      <c r="T238" s="231"/>
      <c r="AT238" s="232" t="s">
        <v>235</v>
      </c>
      <c r="AU238" s="232" t="s">
        <v>19</v>
      </c>
      <c r="AV238" s="14" t="s">
        <v>87</v>
      </c>
      <c r="AW238" s="14" t="s">
        <v>36</v>
      </c>
      <c r="AX238" s="14" t="s">
        <v>80</v>
      </c>
      <c r="AY238" s="232" t="s">
        <v>220</v>
      </c>
    </row>
    <row r="239" spans="1:65" s="13" customFormat="1" ht="11.25">
      <c r="B239" s="212"/>
      <c r="C239" s="213"/>
      <c r="D239" s="210" t="s">
        <v>235</v>
      </c>
      <c r="E239" s="214" t="s">
        <v>925</v>
      </c>
      <c r="F239" s="215" t="s">
        <v>914</v>
      </c>
      <c r="G239" s="213"/>
      <c r="H239" s="216">
        <v>8</v>
      </c>
      <c r="I239" s="217"/>
      <c r="J239" s="213"/>
      <c r="K239" s="213"/>
      <c r="L239" s="218"/>
      <c r="M239" s="219"/>
      <c r="N239" s="220"/>
      <c r="O239" s="220"/>
      <c r="P239" s="220"/>
      <c r="Q239" s="220"/>
      <c r="R239" s="220"/>
      <c r="S239" s="220"/>
      <c r="T239" s="221"/>
      <c r="AT239" s="222" t="s">
        <v>235</v>
      </c>
      <c r="AU239" s="222" t="s">
        <v>19</v>
      </c>
      <c r="AV239" s="13" t="s">
        <v>19</v>
      </c>
      <c r="AW239" s="13" t="s">
        <v>36</v>
      </c>
      <c r="AX239" s="13" t="s">
        <v>80</v>
      </c>
      <c r="AY239" s="222" t="s">
        <v>220</v>
      </c>
    </row>
    <row r="240" spans="1:65" s="13" customFormat="1" ht="11.25">
      <c r="B240" s="212"/>
      <c r="C240" s="213"/>
      <c r="D240" s="210" t="s">
        <v>235</v>
      </c>
      <c r="E240" s="214" t="s">
        <v>927</v>
      </c>
      <c r="F240" s="215" t="s">
        <v>928</v>
      </c>
      <c r="G240" s="213"/>
      <c r="H240" s="216">
        <v>8</v>
      </c>
      <c r="I240" s="217"/>
      <c r="J240" s="213"/>
      <c r="K240" s="213"/>
      <c r="L240" s="218"/>
      <c r="M240" s="219"/>
      <c r="N240" s="220"/>
      <c r="O240" s="220"/>
      <c r="P240" s="220"/>
      <c r="Q240" s="220"/>
      <c r="R240" s="220"/>
      <c r="S240" s="220"/>
      <c r="T240" s="221"/>
      <c r="AT240" s="222" t="s">
        <v>235</v>
      </c>
      <c r="AU240" s="222" t="s">
        <v>19</v>
      </c>
      <c r="AV240" s="13" t="s">
        <v>19</v>
      </c>
      <c r="AW240" s="13" t="s">
        <v>36</v>
      </c>
      <c r="AX240" s="13" t="s">
        <v>87</v>
      </c>
      <c r="AY240" s="222" t="s">
        <v>220</v>
      </c>
    </row>
    <row r="241" spans="1:65" s="2" customFormat="1" ht="16.5" customHeight="1">
      <c r="A241" s="36"/>
      <c r="B241" s="37"/>
      <c r="C241" s="247" t="s">
        <v>364</v>
      </c>
      <c r="D241" s="247" t="s">
        <v>329</v>
      </c>
      <c r="E241" s="248" t="s">
        <v>917</v>
      </c>
      <c r="F241" s="249" t="s">
        <v>918</v>
      </c>
      <c r="G241" s="250" t="s">
        <v>664</v>
      </c>
      <c r="H241" s="251">
        <v>8</v>
      </c>
      <c r="I241" s="252"/>
      <c r="J241" s="253">
        <f>ROUND(I241*H241,2)</f>
        <v>0</v>
      </c>
      <c r="K241" s="249" t="s">
        <v>228</v>
      </c>
      <c r="L241" s="254"/>
      <c r="M241" s="255" t="s">
        <v>1</v>
      </c>
      <c r="N241" s="256" t="s">
        <v>45</v>
      </c>
      <c r="O241" s="73"/>
      <c r="P241" s="201">
        <f>O241*H241</f>
        <v>0</v>
      </c>
      <c r="Q241" s="201">
        <v>2.0999999999999999E-3</v>
      </c>
      <c r="R241" s="201">
        <f>Q241*H241</f>
        <v>1.6799999999999999E-2</v>
      </c>
      <c r="S241" s="201">
        <v>0</v>
      </c>
      <c r="T241" s="202">
        <f>S241*H241</f>
        <v>0</v>
      </c>
      <c r="U241" s="36"/>
      <c r="V241" s="36"/>
      <c r="W241" s="36"/>
      <c r="X241" s="36"/>
      <c r="Y241" s="36"/>
      <c r="Z241" s="36"/>
      <c r="AA241" s="36"/>
      <c r="AB241" s="36"/>
      <c r="AC241" s="36"/>
      <c r="AD241" s="36"/>
      <c r="AE241" s="36"/>
      <c r="AR241" s="203" t="s">
        <v>266</v>
      </c>
      <c r="AT241" s="203" t="s">
        <v>329</v>
      </c>
      <c r="AU241" s="203" t="s">
        <v>19</v>
      </c>
      <c r="AY241" s="18" t="s">
        <v>220</v>
      </c>
      <c r="BE241" s="204">
        <f>IF(N241="základní",J241,0)</f>
        <v>0</v>
      </c>
      <c r="BF241" s="204">
        <f>IF(N241="snížená",J241,0)</f>
        <v>0</v>
      </c>
      <c r="BG241" s="204">
        <f>IF(N241="zákl. přenesená",J241,0)</f>
        <v>0</v>
      </c>
      <c r="BH241" s="204">
        <f>IF(N241="sníž. přenesená",J241,0)</f>
        <v>0</v>
      </c>
      <c r="BI241" s="204">
        <f>IF(N241="nulová",J241,0)</f>
        <v>0</v>
      </c>
      <c r="BJ241" s="18" t="s">
        <v>87</v>
      </c>
      <c r="BK241" s="204">
        <f>ROUND(I241*H241,2)</f>
        <v>0</v>
      </c>
      <c r="BL241" s="18" t="s">
        <v>223</v>
      </c>
      <c r="BM241" s="203" t="s">
        <v>1039</v>
      </c>
    </row>
    <row r="242" spans="1:65" s="2" customFormat="1" ht="49.15" customHeight="1">
      <c r="A242" s="36"/>
      <c r="B242" s="37"/>
      <c r="C242" s="192" t="s">
        <v>370</v>
      </c>
      <c r="D242" s="192" t="s">
        <v>224</v>
      </c>
      <c r="E242" s="193" t="s">
        <v>920</v>
      </c>
      <c r="F242" s="194" t="s">
        <v>921</v>
      </c>
      <c r="G242" s="195" t="s">
        <v>698</v>
      </c>
      <c r="H242" s="196">
        <v>18</v>
      </c>
      <c r="I242" s="197"/>
      <c r="J242" s="198">
        <f>ROUND(I242*H242,2)</f>
        <v>0</v>
      </c>
      <c r="K242" s="194" t="s">
        <v>228</v>
      </c>
      <c r="L242" s="41"/>
      <c r="M242" s="199" t="s">
        <v>1</v>
      </c>
      <c r="N242" s="200" t="s">
        <v>45</v>
      </c>
      <c r="O242" s="73"/>
      <c r="P242" s="201">
        <f>O242*H242</f>
        <v>0</v>
      </c>
      <c r="Q242" s="201">
        <v>0.15540000000000001</v>
      </c>
      <c r="R242" s="201">
        <f>Q242*H242</f>
        <v>2.7972000000000001</v>
      </c>
      <c r="S242" s="201">
        <v>0</v>
      </c>
      <c r="T242" s="202">
        <f>S242*H242</f>
        <v>0</v>
      </c>
      <c r="U242" s="36"/>
      <c r="V242" s="36"/>
      <c r="W242" s="36"/>
      <c r="X242" s="36"/>
      <c r="Y242" s="36"/>
      <c r="Z242" s="36"/>
      <c r="AA242" s="36"/>
      <c r="AB242" s="36"/>
      <c r="AC242" s="36"/>
      <c r="AD242" s="36"/>
      <c r="AE242" s="36"/>
      <c r="AR242" s="203" t="s">
        <v>223</v>
      </c>
      <c r="AT242" s="203" t="s">
        <v>224</v>
      </c>
      <c r="AU242" s="203" t="s">
        <v>19</v>
      </c>
      <c r="AY242" s="18" t="s">
        <v>220</v>
      </c>
      <c r="BE242" s="204">
        <f>IF(N242="základní",J242,0)</f>
        <v>0</v>
      </c>
      <c r="BF242" s="204">
        <f>IF(N242="snížená",J242,0)</f>
        <v>0</v>
      </c>
      <c r="BG242" s="204">
        <f>IF(N242="zákl. přenesená",J242,0)</f>
        <v>0</v>
      </c>
      <c r="BH242" s="204">
        <f>IF(N242="sníž. přenesená",J242,0)</f>
        <v>0</v>
      </c>
      <c r="BI242" s="204">
        <f>IF(N242="nulová",J242,0)</f>
        <v>0</v>
      </c>
      <c r="BJ242" s="18" t="s">
        <v>87</v>
      </c>
      <c r="BK242" s="204">
        <f>ROUND(I242*H242,2)</f>
        <v>0</v>
      </c>
      <c r="BL242" s="18" t="s">
        <v>223</v>
      </c>
      <c r="BM242" s="203" t="s">
        <v>1040</v>
      </c>
    </row>
    <row r="243" spans="1:65" s="2" customFormat="1" ht="11.25">
      <c r="A243" s="36"/>
      <c r="B243" s="37"/>
      <c r="C243" s="38"/>
      <c r="D243" s="205" t="s">
        <v>231</v>
      </c>
      <c r="E243" s="38"/>
      <c r="F243" s="206" t="s">
        <v>923</v>
      </c>
      <c r="G243" s="38"/>
      <c r="H243" s="38"/>
      <c r="I243" s="207"/>
      <c r="J243" s="38"/>
      <c r="K243" s="38"/>
      <c r="L243" s="41"/>
      <c r="M243" s="208"/>
      <c r="N243" s="209"/>
      <c r="O243" s="73"/>
      <c r="P243" s="73"/>
      <c r="Q243" s="73"/>
      <c r="R243" s="73"/>
      <c r="S243" s="73"/>
      <c r="T243" s="74"/>
      <c r="U243" s="36"/>
      <c r="V243" s="36"/>
      <c r="W243" s="36"/>
      <c r="X243" s="36"/>
      <c r="Y243" s="36"/>
      <c r="Z243" s="36"/>
      <c r="AA243" s="36"/>
      <c r="AB243" s="36"/>
      <c r="AC243" s="36"/>
      <c r="AD243" s="36"/>
      <c r="AE243" s="36"/>
      <c r="AT243" s="18" t="s">
        <v>231</v>
      </c>
      <c r="AU243" s="18" t="s">
        <v>19</v>
      </c>
    </row>
    <row r="244" spans="1:65" s="2" customFormat="1" ht="97.5">
      <c r="A244" s="36"/>
      <c r="B244" s="37"/>
      <c r="C244" s="38"/>
      <c r="D244" s="210" t="s">
        <v>311</v>
      </c>
      <c r="E244" s="38"/>
      <c r="F244" s="211" t="s">
        <v>924</v>
      </c>
      <c r="G244" s="38"/>
      <c r="H244" s="38"/>
      <c r="I244" s="207"/>
      <c r="J244" s="38"/>
      <c r="K244" s="38"/>
      <c r="L244" s="41"/>
      <c r="M244" s="208"/>
      <c r="N244" s="209"/>
      <c r="O244" s="73"/>
      <c r="P244" s="73"/>
      <c r="Q244" s="73"/>
      <c r="R244" s="73"/>
      <c r="S244" s="73"/>
      <c r="T244" s="74"/>
      <c r="U244" s="36"/>
      <c r="V244" s="36"/>
      <c r="W244" s="36"/>
      <c r="X244" s="36"/>
      <c r="Y244" s="36"/>
      <c r="Z244" s="36"/>
      <c r="AA244" s="36"/>
      <c r="AB244" s="36"/>
      <c r="AC244" s="36"/>
      <c r="AD244" s="36"/>
      <c r="AE244" s="36"/>
      <c r="AT244" s="18" t="s">
        <v>311</v>
      </c>
      <c r="AU244" s="18" t="s">
        <v>19</v>
      </c>
    </row>
    <row r="245" spans="1:65" s="14" customFormat="1" ht="11.25">
      <c r="B245" s="223"/>
      <c r="C245" s="224"/>
      <c r="D245" s="210" t="s">
        <v>235</v>
      </c>
      <c r="E245" s="225" t="s">
        <v>1</v>
      </c>
      <c r="F245" s="226" t="s">
        <v>809</v>
      </c>
      <c r="G245" s="224"/>
      <c r="H245" s="225" t="s">
        <v>1</v>
      </c>
      <c r="I245" s="227"/>
      <c r="J245" s="224"/>
      <c r="K245" s="224"/>
      <c r="L245" s="228"/>
      <c r="M245" s="229"/>
      <c r="N245" s="230"/>
      <c r="O245" s="230"/>
      <c r="P245" s="230"/>
      <c r="Q245" s="230"/>
      <c r="R245" s="230"/>
      <c r="S245" s="230"/>
      <c r="T245" s="231"/>
      <c r="AT245" s="232" t="s">
        <v>235</v>
      </c>
      <c r="AU245" s="232" t="s">
        <v>19</v>
      </c>
      <c r="AV245" s="14" t="s">
        <v>87</v>
      </c>
      <c r="AW245" s="14" t="s">
        <v>36</v>
      </c>
      <c r="AX245" s="14" t="s">
        <v>80</v>
      </c>
      <c r="AY245" s="232" t="s">
        <v>220</v>
      </c>
    </row>
    <row r="246" spans="1:65" s="13" customFormat="1" ht="11.25">
      <c r="B246" s="212"/>
      <c r="C246" s="213"/>
      <c r="D246" s="210" t="s">
        <v>235</v>
      </c>
      <c r="E246" s="214" t="s">
        <v>1041</v>
      </c>
      <c r="F246" s="215" t="s">
        <v>1042</v>
      </c>
      <c r="G246" s="213"/>
      <c r="H246" s="216">
        <v>18</v>
      </c>
      <c r="I246" s="217"/>
      <c r="J246" s="213"/>
      <c r="K246" s="213"/>
      <c r="L246" s="218"/>
      <c r="M246" s="219"/>
      <c r="N246" s="220"/>
      <c r="O246" s="220"/>
      <c r="P246" s="220"/>
      <c r="Q246" s="220"/>
      <c r="R246" s="220"/>
      <c r="S246" s="220"/>
      <c r="T246" s="221"/>
      <c r="AT246" s="222" t="s">
        <v>235</v>
      </c>
      <c r="AU246" s="222" t="s">
        <v>19</v>
      </c>
      <c r="AV246" s="13" t="s">
        <v>19</v>
      </c>
      <c r="AW246" s="13" t="s">
        <v>36</v>
      </c>
      <c r="AX246" s="13" t="s">
        <v>80</v>
      </c>
      <c r="AY246" s="222" t="s">
        <v>220</v>
      </c>
    </row>
    <row r="247" spans="1:65" s="13" customFormat="1" ht="11.25">
      <c r="B247" s="212"/>
      <c r="C247" s="213"/>
      <c r="D247" s="210" t="s">
        <v>235</v>
      </c>
      <c r="E247" s="214" t="s">
        <v>1043</v>
      </c>
      <c r="F247" s="215" t="s">
        <v>1044</v>
      </c>
      <c r="G247" s="213"/>
      <c r="H247" s="216">
        <v>18</v>
      </c>
      <c r="I247" s="217"/>
      <c r="J247" s="213"/>
      <c r="K247" s="213"/>
      <c r="L247" s="218"/>
      <c r="M247" s="219"/>
      <c r="N247" s="220"/>
      <c r="O247" s="220"/>
      <c r="P247" s="220"/>
      <c r="Q247" s="220"/>
      <c r="R247" s="220"/>
      <c r="S247" s="220"/>
      <c r="T247" s="221"/>
      <c r="AT247" s="222" t="s">
        <v>235</v>
      </c>
      <c r="AU247" s="222" t="s">
        <v>19</v>
      </c>
      <c r="AV247" s="13" t="s">
        <v>19</v>
      </c>
      <c r="AW247" s="13" t="s">
        <v>36</v>
      </c>
      <c r="AX247" s="13" t="s">
        <v>87</v>
      </c>
      <c r="AY247" s="222" t="s">
        <v>220</v>
      </c>
    </row>
    <row r="248" spans="1:65" s="2" customFormat="1" ht="24.2" customHeight="1">
      <c r="A248" s="36"/>
      <c r="B248" s="37"/>
      <c r="C248" s="247" t="s">
        <v>375</v>
      </c>
      <c r="D248" s="247" t="s">
        <v>329</v>
      </c>
      <c r="E248" s="248" t="s">
        <v>929</v>
      </c>
      <c r="F248" s="249" t="s">
        <v>930</v>
      </c>
      <c r="G248" s="250" t="s">
        <v>698</v>
      </c>
      <c r="H248" s="251">
        <v>18</v>
      </c>
      <c r="I248" s="252"/>
      <c r="J248" s="253">
        <f>ROUND(I248*H248,2)</f>
        <v>0</v>
      </c>
      <c r="K248" s="249" t="s">
        <v>228</v>
      </c>
      <c r="L248" s="254"/>
      <c r="M248" s="255" t="s">
        <v>1</v>
      </c>
      <c r="N248" s="256" t="s">
        <v>45</v>
      </c>
      <c r="O248" s="73"/>
      <c r="P248" s="201">
        <f>O248*H248</f>
        <v>0</v>
      </c>
      <c r="Q248" s="201">
        <v>4.8300000000000003E-2</v>
      </c>
      <c r="R248" s="201">
        <f>Q248*H248</f>
        <v>0.86940000000000006</v>
      </c>
      <c r="S248" s="201">
        <v>0</v>
      </c>
      <c r="T248" s="202">
        <f>S248*H248</f>
        <v>0</v>
      </c>
      <c r="U248" s="36"/>
      <c r="V248" s="36"/>
      <c r="W248" s="36"/>
      <c r="X248" s="36"/>
      <c r="Y248" s="36"/>
      <c r="Z248" s="36"/>
      <c r="AA248" s="36"/>
      <c r="AB248" s="36"/>
      <c r="AC248" s="36"/>
      <c r="AD248" s="36"/>
      <c r="AE248" s="36"/>
      <c r="AR248" s="203" t="s">
        <v>266</v>
      </c>
      <c r="AT248" s="203" t="s">
        <v>329</v>
      </c>
      <c r="AU248" s="203" t="s">
        <v>19</v>
      </c>
      <c r="AY248" s="18" t="s">
        <v>220</v>
      </c>
      <c r="BE248" s="204">
        <f>IF(N248="základní",J248,0)</f>
        <v>0</v>
      </c>
      <c r="BF248" s="204">
        <f>IF(N248="snížená",J248,0)</f>
        <v>0</v>
      </c>
      <c r="BG248" s="204">
        <f>IF(N248="zákl. přenesená",J248,0)</f>
        <v>0</v>
      </c>
      <c r="BH248" s="204">
        <f>IF(N248="sníž. přenesená",J248,0)</f>
        <v>0</v>
      </c>
      <c r="BI248" s="204">
        <f>IF(N248="nulová",J248,0)</f>
        <v>0</v>
      </c>
      <c r="BJ248" s="18" t="s">
        <v>87</v>
      </c>
      <c r="BK248" s="204">
        <f>ROUND(I248*H248,2)</f>
        <v>0</v>
      </c>
      <c r="BL248" s="18" t="s">
        <v>223</v>
      </c>
      <c r="BM248" s="203" t="s">
        <v>1045</v>
      </c>
    </row>
    <row r="249" spans="1:65" s="12" customFormat="1" ht="22.9" customHeight="1">
      <c r="B249" s="176"/>
      <c r="C249" s="177"/>
      <c r="D249" s="178" t="s">
        <v>79</v>
      </c>
      <c r="E249" s="190" t="s">
        <v>932</v>
      </c>
      <c r="F249" s="190" t="s">
        <v>933</v>
      </c>
      <c r="G249" s="177"/>
      <c r="H249" s="177"/>
      <c r="I249" s="180"/>
      <c r="J249" s="191">
        <f>BK249</f>
        <v>0</v>
      </c>
      <c r="K249" s="177"/>
      <c r="L249" s="182"/>
      <c r="M249" s="183"/>
      <c r="N249" s="184"/>
      <c r="O249" s="184"/>
      <c r="P249" s="185">
        <f>SUM(P250:P268)</f>
        <v>0</v>
      </c>
      <c r="Q249" s="184"/>
      <c r="R249" s="185">
        <f>SUM(R250:R268)</f>
        <v>0</v>
      </c>
      <c r="S249" s="184"/>
      <c r="T249" s="186">
        <f>SUM(T250:T268)</f>
        <v>0</v>
      </c>
      <c r="AR249" s="187" t="s">
        <v>87</v>
      </c>
      <c r="AT249" s="188" t="s">
        <v>79</v>
      </c>
      <c r="AU249" s="188" t="s">
        <v>87</v>
      </c>
      <c r="AY249" s="187" t="s">
        <v>220</v>
      </c>
      <c r="BK249" s="189">
        <f>SUM(BK250:BK268)</f>
        <v>0</v>
      </c>
    </row>
    <row r="250" spans="1:65" s="2" customFormat="1" ht="37.9" customHeight="1">
      <c r="A250" s="36"/>
      <c r="B250" s="37"/>
      <c r="C250" s="192" t="s">
        <v>380</v>
      </c>
      <c r="D250" s="192" t="s">
        <v>224</v>
      </c>
      <c r="E250" s="193" t="s">
        <v>934</v>
      </c>
      <c r="F250" s="194" t="s">
        <v>935</v>
      </c>
      <c r="G250" s="195" t="s">
        <v>650</v>
      </c>
      <c r="H250" s="196">
        <v>231.66</v>
      </c>
      <c r="I250" s="197"/>
      <c r="J250" s="198">
        <f>ROUND(I250*H250,2)</f>
        <v>0</v>
      </c>
      <c r="K250" s="194" t="s">
        <v>228</v>
      </c>
      <c r="L250" s="41"/>
      <c r="M250" s="199" t="s">
        <v>1</v>
      </c>
      <c r="N250" s="200" t="s">
        <v>45</v>
      </c>
      <c r="O250" s="73"/>
      <c r="P250" s="201">
        <f>O250*H250</f>
        <v>0</v>
      </c>
      <c r="Q250" s="201">
        <v>0</v>
      </c>
      <c r="R250" s="201">
        <f>Q250*H250</f>
        <v>0</v>
      </c>
      <c r="S250" s="201">
        <v>0</v>
      </c>
      <c r="T250" s="202">
        <f>S250*H250</f>
        <v>0</v>
      </c>
      <c r="U250" s="36"/>
      <c r="V250" s="36"/>
      <c r="W250" s="36"/>
      <c r="X250" s="36"/>
      <c r="Y250" s="36"/>
      <c r="Z250" s="36"/>
      <c r="AA250" s="36"/>
      <c r="AB250" s="36"/>
      <c r="AC250" s="36"/>
      <c r="AD250" s="36"/>
      <c r="AE250" s="36"/>
      <c r="AR250" s="203" t="s">
        <v>223</v>
      </c>
      <c r="AT250" s="203" t="s">
        <v>224</v>
      </c>
      <c r="AU250" s="203" t="s">
        <v>19</v>
      </c>
      <c r="AY250" s="18" t="s">
        <v>220</v>
      </c>
      <c r="BE250" s="204">
        <f>IF(N250="základní",J250,0)</f>
        <v>0</v>
      </c>
      <c r="BF250" s="204">
        <f>IF(N250="snížená",J250,0)</f>
        <v>0</v>
      </c>
      <c r="BG250" s="204">
        <f>IF(N250="zákl. přenesená",J250,0)</f>
        <v>0</v>
      </c>
      <c r="BH250" s="204">
        <f>IF(N250="sníž. přenesená",J250,0)</f>
        <v>0</v>
      </c>
      <c r="BI250" s="204">
        <f>IF(N250="nulová",J250,0)</f>
        <v>0</v>
      </c>
      <c r="BJ250" s="18" t="s">
        <v>87</v>
      </c>
      <c r="BK250" s="204">
        <f>ROUND(I250*H250,2)</f>
        <v>0</v>
      </c>
      <c r="BL250" s="18" t="s">
        <v>223</v>
      </c>
      <c r="BM250" s="203" t="s">
        <v>1046</v>
      </c>
    </row>
    <row r="251" spans="1:65" s="2" customFormat="1" ht="11.25">
      <c r="A251" s="36"/>
      <c r="B251" s="37"/>
      <c r="C251" s="38"/>
      <c r="D251" s="205" t="s">
        <v>231</v>
      </c>
      <c r="E251" s="38"/>
      <c r="F251" s="206" t="s">
        <v>937</v>
      </c>
      <c r="G251" s="38"/>
      <c r="H251" s="38"/>
      <c r="I251" s="207"/>
      <c r="J251" s="38"/>
      <c r="K251" s="38"/>
      <c r="L251" s="41"/>
      <c r="M251" s="208"/>
      <c r="N251" s="209"/>
      <c r="O251" s="73"/>
      <c r="P251" s="73"/>
      <c r="Q251" s="73"/>
      <c r="R251" s="73"/>
      <c r="S251" s="73"/>
      <c r="T251" s="74"/>
      <c r="U251" s="36"/>
      <c r="V251" s="36"/>
      <c r="W251" s="36"/>
      <c r="X251" s="36"/>
      <c r="Y251" s="36"/>
      <c r="Z251" s="36"/>
      <c r="AA251" s="36"/>
      <c r="AB251" s="36"/>
      <c r="AC251" s="36"/>
      <c r="AD251" s="36"/>
      <c r="AE251" s="36"/>
      <c r="AT251" s="18" t="s">
        <v>231</v>
      </c>
      <c r="AU251" s="18" t="s">
        <v>19</v>
      </c>
    </row>
    <row r="252" spans="1:65" s="2" customFormat="1" ht="78">
      <c r="A252" s="36"/>
      <c r="B252" s="37"/>
      <c r="C252" s="38"/>
      <c r="D252" s="210" t="s">
        <v>311</v>
      </c>
      <c r="E252" s="38"/>
      <c r="F252" s="211" t="s">
        <v>938</v>
      </c>
      <c r="G252" s="38"/>
      <c r="H252" s="38"/>
      <c r="I252" s="207"/>
      <c r="J252" s="38"/>
      <c r="K252" s="38"/>
      <c r="L252" s="41"/>
      <c r="M252" s="208"/>
      <c r="N252" s="209"/>
      <c r="O252" s="73"/>
      <c r="P252" s="73"/>
      <c r="Q252" s="73"/>
      <c r="R252" s="73"/>
      <c r="S252" s="73"/>
      <c r="T252" s="74"/>
      <c r="U252" s="36"/>
      <c r="V252" s="36"/>
      <c r="W252" s="36"/>
      <c r="X252" s="36"/>
      <c r="Y252" s="36"/>
      <c r="Z252" s="36"/>
      <c r="AA252" s="36"/>
      <c r="AB252" s="36"/>
      <c r="AC252" s="36"/>
      <c r="AD252" s="36"/>
      <c r="AE252" s="36"/>
      <c r="AT252" s="18" t="s">
        <v>311</v>
      </c>
      <c r="AU252" s="18" t="s">
        <v>19</v>
      </c>
    </row>
    <row r="253" spans="1:65" s="2" customFormat="1" ht="44.25" customHeight="1">
      <c r="A253" s="36"/>
      <c r="B253" s="37"/>
      <c r="C253" s="192" t="s">
        <v>386</v>
      </c>
      <c r="D253" s="192" t="s">
        <v>224</v>
      </c>
      <c r="E253" s="193" t="s">
        <v>939</v>
      </c>
      <c r="F253" s="194" t="s">
        <v>940</v>
      </c>
      <c r="G253" s="195" t="s">
        <v>650</v>
      </c>
      <c r="H253" s="196">
        <v>926.64</v>
      </c>
      <c r="I253" s="197"/>
      <c r="J253" s="198">
        <f>ROUND(I253*H253,2)</f>
        <v>0</v>
      </c>
      <c r="K253" s="194" t="s">
        <v>228</v>
      </c>
      <c r="L253" s="41"/>
      <c r="M253" s="199" t="s">
        <v>1</v>
      </c>
      <c r="N253" s="200" t="s">
        <v>45</v>
      </c>
      <c r="O253" s="73"/>
      <c r="P253" s="201">
        <f>O253*H253</f>
        <v>0</v>
      </c>
      <c r="Q253" s="201">
        <v>0</v>
      </c>
      <c r="R253" s="201">
        <f>Q253*H253</f>
        <v>0</v>
      </c>
      <c r="S253" s="201">
        <v>0</v>
      </c>
      <c r="T253" s="202">
        <f>S253*H253</f>
        <v>0</v>
      </c>
      <c r="U253" s="36"/>
      <c r="V253" s="36"/>
      <c r="W253" s="36"/>
      <c r="X253" s="36"/>
      <c r="Y253" s="36"/>
      <c r="Z253" s="36"/>
      <c r="AA253" s="36"/>
      <c r="AB253" s="36"/>
      <c r="AC253" s="36"/>
      <c r="AD253" s="36"/>
      <c r="AE253" s="36"/>
      <c r="AR253" s="203" t="s">
        <v>223</v>
      </c>
      <c r="AT253" s="203" t="s">
        <v>224</v>
      </c>
      <c r="AU253" s="203" t="s">
        <v>19</v>
      </c>
      <c r="AY253" s="18" t="s">
        <v>220</v>
      </c>
      <c r="BE253" s="204">
        <f>IF(N253="základní",J253,0)</f>
        <v>0</v>
      </c>
      <c r="BF253" s="204">
        <f>IF(N253="snížená",J253,0)</f>
        <v>0</v>
      </c>
      <c r="BG253" s="204">
        <f>IF(N253="zákl. přenesená",J253,0)</f>
        <v>0</v>
      </c>
      <c r="BH253" s="204">
        <f>IF(N253="sníž. přenesená",J253,0)</f>
        <v>0</v>
      </c>
      <c r="BI253" s="204">
        <f>IF(N253="nulová",J253,0)</f>
        <v>0</v>
      </c>
      <c r="BJ253" s="18" t="s">
        <v>87</v>
      </c>
      <c r="BK253" s="204">
        <f>ROUND(I253*H253,2)</f>
        <v>0</v>
      </c>
      <c r="BL253" s="18" t="s">
        <v>223</v>
      </c>
      <c r="BM253" s="203" t="s">
        <v>1047</v>
      </c>
    </row>
    <row r="254" spans="1:65" s="2" customFormat="1" ht="11.25">
      <c r="A254" s="36"/>
      <c r="B254" s="37"/>
      <c r="C254" s="38"/>
      <c r="D254" s="205" t="s">
        <v>231</v>
      </c>
      <c r="E254" s="38"/>
      <c r="F254" s="206" t="s">
        <v>942</v>
      </c>
      <c r="G254" s="38"/>
      <c r="H254" s="38"/>
      <c r="I254" s="207"/>
      <c r="J254" s="38"/>
      <c r="K254" s="38"/>
      <c r="L254" s="41"/>
      <c r="M254" s="208"/>
      <c r="N254" s="209"/>
      <c r="O254" s="73"/>
      <c r="P254" s="73"/>
      <c r="Q254" s="73"/>
      <c r="R254" s="73"/>
      <c r="S254" s="73"/>
      <c r="T254" s="74"/>
      <c r="U254" s="36"/>
      <c r="V254" s="36"/>
      <c r="W254" s="36"/>
      <c r="X254" s="36"/>
      <c r="Y254" s="36"/>
      <c r="Z254" s="36"/>
      <c r="AA254" s="36"/>
      <c r="AB254" s="36"/>
      <c r="AC254" s="36"/>
      <c r="AD254" s="36"/>
      <c r="AE254" s="36"/>
      <c r="AT254" s="18" t="s">
        <v>231</v>
      </c>
      <c r="AU254" s="18" t="s">
        <v>19</v>
      </c>
    </row>
    <row r="255" spans="1:65" s="2" customFormat="1" ht="78">
      <c r="A255" s="36"/>
      <c r="B255" s="37"/>
      <c r="C255" s="38"/>
      <c r="D255" s="210" t="s">
        <v>311</v>
      </c>
      <c r="E255" s="38"/>
      <c r="F255" s="211" t="s">
        <v>938</v>
      </c>
      <c r="G255" s="38"/>
      <c r="H255" s="38"/>
      <c r="I255" s="207"/>
      <c r="J255" s="38"/>
      <c r="K255" s="38"/>
      <c r="L255" s="41"/>
      <c r="M255" s="208"/>
      <c r="N255" s="209"/>
      <c r="O255" s="73"/>
      <c r="P255" s="73"/>
      <c r="Q255" s="73"/>
      <c r="R255" s="73"/>
      <c r="S255" s="73"/>
      <c r="T255" s="74"/>
      <c r="U255" s="36"/>
      <c r="V255" s="36"/>
      <c r="W255" s="36"/>
      <c r="X255" s="36"/>
      <c r="Y255" s="36"/>
      <c r="Z255" s="36"/>
      <c r="AA255" s="36"/>
      <c r="AB255" s="36"/>
      <c r="AC255" s="36"/>
      <c r="AD255" s="36"/>
      <c r="AE255" s="36"/>
      <c r="AT255" s="18" t="s">
        <v>311</v>
      </c>
      <c r="AU255" s="18" t="s">
        <v>19</v>
      </c>
    </row>
    <row r="256" spans="1:65" s="13" customFormat="1" ht="11.25">
      <c r="B256" s="212"/>
      <c r="C256" s="213"/>
      <c r="D256" s="210" t="s">
        <v>235</v>
      </c>
      <c r="E256" s="214" t="s">
        <v>957</v>
      </c>
      <c r="F256" s="215" t="s">
        <v>1048</v>
      </c>
      <c r="G256" s="213"/>
      <c r="H256" s="216">
        <v>926.64</v>
      </c>
      <c r="I256" s="217"/>
      <c r="J256" s="213"/>
      <c r="K256" s="213"/>
      <c r="L256" s="218"/>
      <c r="M256" s="219"/>
      <c r="N256" s="220"/>
      <c r="O256" s="220"/>
      <c r="P256" s="220"/>
      <c r="Q256" s="220"/>
      <c r="R256" s="220"/>
      <c r="S256" s="220"/>
      <c r="T256" s="221"/>
      <c r="AT256" s="222" t="s">
        <v>235</v>
      </c>
      <c r="AU256" s="222" t="s">
        <v>19</v>
      </c>
      <c r="AV256" s="13" t="s">
        <v>19</v>
      </c>
      <c r="AW256" s="13" t="s">
        <v>36</v>
      </c>
      <c r="AX256" s="13" t="s">
        <v>80</v>
      </c>
      <c r="AY256" s="222" t="s">
        <v>220</v>
      </c>
    </row>
    <row r="257" spans="1:65" s="13" customFormat="1" ht="11.25">
      <c r="B257" s="212"/>
      <c r="C257" s="213"/>
      <c r="D257" s="210" t="s">
        <v>235</v>
      </c>
      <c r="E257" s="214" t="s">
        <v>959</v>
      </c>
      <c r="F257" s="215" t="s">
        <v>960</v>
      </c>
      <c r="G257" s="213"/>
      <c r="H257" s="216">
        <v>926.64</v>
      </c>
      <c r="I257" s="217"/>
      <c r="J257" s="213"/>
      <c r="K257" s="213"/>
      <c r="L257" s="218"/>
      <c r="M257" s="219"/>
      <c r="N257" s="220"/>
      <c r="O257" s="220"/>
      <c r="P257" s="220"/>
      <c r="Q257" s="220"/>
      <c r="R257" s="220"/>
      <c r="S257" s="220"/>
      <c r="T257" s="221"/>
      <c r="AT257" s="222" t="s">
        <v>235</v>
      </c>
      <c r="AU257" s="222" t="s">
        <v>19</v>
      </c>
      <c r="AV257" s="13" t="s">
        <v>19</v>
      </c>
      <c r="AW257" s="13" t="s">
        <v>36</v>
      </c>
      <c r="AX257" s="13" t="s">
        <v>87</v>
      </c>
      <c r="AY257" s="222" t="s">
        <v>220</v>
      </c>
    </row>
    <row r="258" spans="1:65" s="2" customFormat="1" ht="24.2" customHeight="1">
      <c r="A258" s="36"/>
      <c r="B258" s="37"/>
      <c r="C258" s="192" t="s">
        <v>392</v>
      </c>
      <c r="D258" s="192" t="s">
        <v>224</v>
      </c>
      <c r="E258" s="193" t="s">
        <v>947</v>
      </c>
      <c r="F258" s="194" t="s">
        <v>948</v>
      </c>
      <c r="G258" s="195" t="s">
        <v>650</v>
      </c>
      <c r="H258" s="196">
        <v>231.66</v>
      </c>
      <c r="I258" s="197"/>
      <c r="J258" s="198">
        <f>ROUND(I258*H258,2)</f>
        <v>0</v>
      </c>
      <c r="K258" s="194" t="s">
        <v>228</v>
      </c>
      <c r="L258" s="41"/>
      <c r="M258" s="199" t="s">
        <v>1</v>
      </c>
      <c r="N258" s="200" t="s">
        <v>45</v>
      </c>
      <c r="O258" s="73"/>
      <c r="P258" s="201">
        <f>O258*H258</f>
        <v>0</v>
      </c>
      <c r="Q258" s="201">
        <v>0</v>
      </c>
      <c r="R258" s="201">
        <f>Q258*H258</f>
        <v>0</v>
      </c>
      <c r="S258" s="201">
        <v>0</v>
      </c>
      <c r="T258" s="202">
        <f>S258*H258</f>
        <v>0</v>
      </c>
      <c r="U258" s="36"/>
      <c r="V258" s="36"/>
      <c r="W258" s="36"/>
      <c r="X258" s="36"/>
      <c r="Y258" s="36"/>
      <c r="Z258" s="36"/>
      <c r="AA258" s="36"/>
      <c r="AB258" s="36"/>
      <c r="AC258" s="36"/>
      <c r="AD258" s="36"/>
      <c r="AE258" s="36"/>
      <c r="AR258" s="203" t="s">
        <v>223</v>
      </c>
      <c r="AT258" s="203" t="s">
        <v>224</v>
      </c>
      <c r="AU258" s="203" t="s">
        <v>19</v>
      </c>
      <c r="AY258" s="18" t="s">
        <v>220</v>
      </c>
      <c r="BE258" s="204">
        <f>IF(N258="základní",J258,0)</f>
        <v>0</v>
      </c>
      <c r="BF258" s="204">
        <f>IF(N258="snížená",J258,0)</f>
        <v>0</v>
      </c>
      <c r="BG258" s="204">
        <f>IF(N258="zákl. přenesená",J258,0)</f>
        <v>0</v>
      </c>
      <c r="BH258" s="204">
        <f>IF(N258="sníž. přenesená",J258,0)</f>
        <v>0</v>
      </c>
      <c r="BI258" s="204">
        <f>IF(N258="nulová",J258,0)</f>
        <v>0</v>
      </c>
      <c r="BJ258" s="18" t="s">
        <v>87</v>
      </c>
      <c r="BK258" s="204">
        <f>ROUND(I258*H258,2)</f>
        <v>0</v>
      </c>
      <c r="BL258" s="18" t="s">
        <v>223</v>
      </c>
      <c r="BM258" s="203" t="s">
        <v>1049</v>
      </c>
    </row>
    <row r="259" spans="1:65" s="2" customFormat="1" ht="11.25">
      <c r="A259" s="36"/>
      <c r="B259" s="37"/>
      <c r="C259" s="38"/>
      <c r="D259" s="205" t="s">
        <v>231</v>
      </c>
      <c r="E259" s="38"/>
      <c r="F259" s="206" t="s">
        <v>950</v>
      </c>
      <c r="G259" s="38"/>
      <c r="H259" s="38"/>
      <c r="I259" s="207"/>
      <c r="J259" s="38"/>
      <c r="K259" s="38"/>
      <c r="L259" s="41"/>
      <c r="M259" s="208"/>
      <c r="N259" s="209"/>
      <c r="O259" s="73"/>
      <c r="P259" s="73"/>
      <c r="Q259" s="73"/>
      <c r="R259" s="73"/>
      <c r="S259" s="73"/>
      <c r="T259" s="74"/>
      <c r="U259" s="36"/>
      <c r="V259" s="36"/>
      <c r="W259" s="36"/>
      <c r="X259" s="36"/>
      <c r="Y259" s="36"/>
      <c r="Z259" s="36"/>
      <c r="AA259" s="36"/>
      <c r="AB259" s="36"/>
      <c r="AC259" s="36"/>
      <c r="AD259" s="36"/>
      <c r="AE259" s="36"/>
      <c r="AT259" s="18" t="s">
        <v>231</v>
      </c>
      <c r="AU259" s="18" t="s">
        <v>19</v>
      </c>
    </row>
    <row r="260" spans="1:65" s="2" customFormat="1" ht="29.25">
      <c r="A260" s="36"/>
      <c r="B260" s="37"/>
      <c r="C260" s="38"/>
      <c r="D260" s="210" t="s">
        <v>311</v>
      </c>
      <c r="E260" s="38"/>
      <c r="F260" s="211" t="s">
        <v>951</v>
      </c>
      <c r="G260" s="38"/>
      <c r="H260" s="38"/>
      <c r="I260" s="207"/>
      <c r="J260" s="38"/>
      <c r="K260" s="38"/>
      <c r="L260" s="41"/>
      <c r="M260" s="208"/>
      <c r="N260" s="209"/>
      <c r="O260" s="73"/>
      <c r="P260" s="73"/>
      <c r="Q260" s="73"/>
      <c r="R260" s="73"/>
      <c r="S260" s="73"/>
      <c r="T260" s="74"/>
      <c r="U260" s="36"/>
      <c r="V260" s="36"/>
      <c r="W260" s="36"/>
      <c r="X260" s="36"/>
      <c r="Y260" s="36"/>
      <c r="Z260" s="36"/>
      <c r="AA260" s="36"/>
      <c r="AB260" s="36"/>
      <c r="AC260" s="36"/>
      <c r="AD260" s="36"/>
      <c r="AE260" s="36"/>
      <c r="AT260" s="18" t="s">
        <v>311</v>
      </c>
      <c r="AU260" s="18" t="s">
        <v>19</v>
      </c>
    </row>
    <row r="261" spans="1:65" s="2" customFormat="1" ht="44.25" customHeight="1">
      <c r="A261" s="36"/>
      <c r="B261" s="37"/>
      <c r="C261" s="192" t="s">
        <v>397</v>
      </c>
      <c r="D261" s="192" t="s">
        <v>224</v>
      </c>
      <c r="E261" s="193" t="s">
        <v>952</v>
      </c>
      <c r="F261" s="194" t="s">
        <v>953</v>
      </c>
      <c r="G261" s="195" t="s">
        <v>650</v>
      </c>
      <c r="H261" s="196">
        <v>154.44</v>
      </c>
      <c r="I261" s="197"/>
      <c r="J261" s="198">
        <f>ROUND(I261*H261,2)</f>
        <v>0</v>
      </c>
      <c r="K261" s="194" t="s">
        <v>228</v>
      </c>
      <c r="L261" s="41"/>
      <c r="M261" s="199" t="s">
        <v>1</v>
      </c>
      <c r="N261" s="200" t="s">
        <v>45</v>
      </c>
      <c r="O261" s="73"/>
      <c r="P261" s="201">
        <f>O261*H261</f>
        <v>0</v>
      </c>
      <c r="Q261" s="201">
        <v>0</v>
      </c>
      <c r="R261" s="201">
        <f>Q261*H261</f>
        <v>0</v>
      </c>
      <c r="S261" s="201">
        <v>0</v>
      </c>
      <c r="T261" s="202">
        <f>S261*H261</f>
        <v>0</v>
      </c>
      <c r="U261" s="36"/>
      <c r="V261" s="36"/>
      <c r="W261" s="36"/>
      <c r="X261" s="36"/>
      <c r="Y261" s="36"/>
      <c r="Z261" s="36"/>
      <c r="AA261" s="36"/>
      <c r="AB261" s="36"/>
      <c r="AC261" s="36"/>
      <c r="AD261" s="36"/>
      <c r="AE261" s="36"/>
      <c r="AR261" s="203" t="s">
        <v>223</v>
      </c>
      <c r="AT261" s="203" t="s">
        <v>224</v>
      </c>
      <c r="AU261" s="203" t="s">
        <v>19</v>
      </c>
      <c r="AY261" s="18" t="s">
        <v>220</v>
      </c>
      <c r="BE261" s="204">
        <f>IF(N261="základní",J261,0)</f>
        <v>0</v>
      </c>
      <c r="BF261" s="204">
        <f>IF(N261="snížená",J261,0)</f>
        <v>0</v>
      </c>
      <c r="BG261" s="204">
        <f>IF(N261="zákl. přenesená",J261,0)</f>
        <v>0</v>
      </c>
      <c r="BH261" s="204">
        <f>IF(N261="sníž. přenesená",J261,0)</f>
        <v>0</v>
      </c>
      <c r="BI261" s="204">
        <f>IF(N261="nulová",J261,0)</f>
        <v>0</v>
      </c>
      <c r="BJ261" s="18" t="s">
        <v>87</v>
      </c>
      <c r="BK261" s="204">
        <f>ROUND(I261*H261,2)</f>
        <v>0</v>
      </c>
      <c r="BL261" s="18" t="s">
        <v>223</v>
      </c>
      <c r="BM261" s="203" t="s">
        <v>1050</v>
      </c>
    </row>
    <row r="262" spans="1:65" s="2" customFormat="1" ht="11.25">
      <c r="A262" s="36"/>
      <c r="B262" s="37"/>
      <c r="C262" s="38"/>
      <c r="D262" s="205" t="s">
        <v>231</v>
      </c>
      <c r="E262" s="38"/>
      <c r="F262" s="206" t="s">
        <v>955</v>
      </c>
      <c r="G262" s="38"/>
      <c r="H262" s="38"/>
      <c r="I262" s="207"/>
      <c r="J262" s="38"/>
      <c r="K262" s="38"/>
      <c r="L262" s="41"/>
      <c r="M262" s="208"/>
      <c r="N262" s="209"/>
      <c r="O262" s="73"/>
      <c r="P262" s="73"/>
      <c r="Q262" s="73"/>
      <c r="R262" s="73"/>
      <c r="S262" s="73"/>
      <c r="T262" s="74"/>
      <c r="U262" s="36"/>
      <c r="V262" s="36"/>
      <c r="W262" s="36"/>
      <c r="X262" s="36"/>
      <c r="Y262" s="36"/>
      <c r="Z262" s="36"/>
      <c r="AA262" s="36"/>
      <c r="AB262" s="36"/>
      <c r="AC262" s="36"/>
      <c r="AD262" s="36"/>
      <c r="AE262" s="36"/>
      <c r="AT262" s="18" t="s">
        <v>231</v>
      </c>
      <c r="AU262" s="18" t="s">
        <v>19</v>
      </c>
    </row>
    <row r="263" spans="1:65" s="2" customFormat="1" ht="39">
      <c r="A263" s="36"/>
      <c r="B263" s="37"/>
      <c r="C263" s="38"/>
      <c r="D263" s="210" t="s">
        <v>311</v>
      </c>
      <c r="E263" s="38"/>
      <c r="F263" s="211" t="s">
        <v>956</v>
      </c>
      <c r="G263" s="38"/>
      <c r="H263" s="38"/>
      <c r="I263" s="207"/>
      <c r="J263" s="38"/>
      <c r="K263" s="38"/>
      <c r="L263" s="41"/>
      <c r="M263" s="208"/>
      <c r="N263" s="209"/>
      <c r="O263" s="73"/>
      <c r="P263" s="73"/>
      <c r="Q263" s="73"/>
      <c r="R263" s="73"/>
      <c r="S263" s="73"/>
      <c r="T263" s="74"/>
      <c r="U263" s="36"/>
      <c r="V263" s="36"/>
      <c r="W263" s="36"/>
      <c r="X263" s="36"/>
      <c r="Y263" s="36"/>
      <c r="Z263" s="36"/>
      <c r="AA263" s="36"/>
      <c r="AB263" s="36"/>
      <c r="AC263" s="36"/>
      <c r="AD263" s="36"/>
      <c r="AE263" s="36"/>
      <c r="AT263" s="18" t="s">
        <v>311</v>
      </c>
      <c r="AU263" s="18" t="s">
        <v>19</v>
      </c>
    </row>
    <row r="264" spans="1:65" s="2" customFormat="1" ht="44.25" customHeight="1">
      <c r="A264" s="36"/>
      <c r="B264" s="37"/>
      <c r="C264" s="192" t="s">
        <v>403</v>
      </c>
      <c r="D264" s="192" t="s">
        <v>224</v>
      </c>
      <c r="E264" s="193" t="s">
        <v>1051</v>
      </c>
      <c r="F264" s="194" t="s">
        <v>1052</v>
      </c>
      <c r="G264" s="195" t="s">
        <v>650</v>
      </c>
      <c r="H264" s="196">
        <v>77.22</v>
      </c>
      <c r="I264" s="197"/>
      <c r="J264" s="198">
        <f>ROUND(I264*H264,2)</f>
        <v>0</v>
      </c>
      <c r="K264" s="194" t="s">
        <v>228</v>
      </c>
      <c r="L264" s="41"/>
      <c r="M264" s="199" t="s">
        <v>1</v>
      </c>
      <c r="N264" s="200" t="s">
        <v>45</v>
      </c>
      <c r="O264" s="73"/>
      <c r="P264" s="201">
        <f>O264*H264</f>
        <v>0</v>
      </c>
      <c r="Q264" s="201">
        <v>0</v>
      </c>
      <c r="R264" s="201">
        <f>Q264*H264</f>
        <v>0</v>
      </c>
      <c r="S264" s="201">
        <v>0</v>
      </c>
      <c r="T264" s="202">
        <f>S264*H264</f>
        <v>0</v>
      </c>
      <c r="U264" s="36"/>
      <c r="V264" s="36"/>
      <c r="W264" s="36"/>
      <c r="X264" s="36"/>
      <c r="Y264" s="36"/>
      <c r="Z264" s="36"/>
      <c r="AA264" s="36"/>
      <c r="AB264" s="36"/>
      <c r="AC264" s="36"/>
      <c r="AD264" s="36"/>
      <c r="AE264" s="36"/>
      <c r="AR264" s="203" t="s">
        <v>223</v>
      </c>
      <c r="AT264" s="203" t="s">
        <v>224</v>
      </c>
      <c r="AU264" s="203" t="s">
        <v>19</v>
      </c>
      <c r="AY264" s="18" t="s">
        <v>220</v>
      </c>
      <c r="BE264" s="204">
        <f>IF(N264="základní",J264,0)</f>
        <v>0</v>
      </c>
      <c r="BF264" s="204">
        <f>IF(N264="snížená",J264,0)</f>
        <v>0</v>
      </c>
      <c r="BG264" s="204">
        <f>IF(N264="zákl. přenesená",J264,0)</f>
        <v>0</v>
      </c>
      <c r="BH264" s="204">
        <f>IF(N264="sníž. přenesená",J264,0)</f>
        <v>0</v>
      </c>
      <c r="BI264" s="204">
        <f>IF(N264="nulová",J264,0)</f>
        <v>0</v>
      </c>
      <c r="BJ264" s="18" t="s">
        <v>87</v>
      </c>
      <c r="BK264" s="204">
        <f>ROUND(I264*H264,2)</f>
        <v>0</v>
      </c>
      <c r="BL264" s="18" t="s">
        <v>223</v>
      </c>
      <c r="BM264" s="203" t="s">
        <v>1053</v>
      </c>
    </row>
    <row r="265" spans="1:65" s="2" customFormat="1" ht="11.25">
      <c r="A265" s="36"/>
      <c r="B265" s="37"/>
      <c r="C265" s="38"/>
      <c r="D265" s="205" t="s">
        <v>231</v>
      </c>
      <c r="E265" s="38"/>
      <c r="F265" s="206" t="s">
        <v>1054</v>
      </c>
      <c r="G265" s="38"/>
      <c r="H265" s="38"/>
      <c r="I265" s="207"/>
      <c r="J265" s="38"/>
      <c r="K265" s="38"/>
      <c r="L265" s="41"/>
      <c r="M265" s="208"/>
      <c r="N265" s="209"/>
      <c r="O265" s="73"/>
      <c r="P265" s="73"/>
      <c r="Q265" s="73"/>
      <c r="R265" s="73"/>
      <c r="S265" s="73"/>
      <c r="T265" s="74"/>
      <c r="U265" s="36"/>
      <c r="V265" s="36"/>
      <c r="W265" s="36"/>
      <c r="X265" s="36"/>
      <c r="Y265" s="36"/>
      <c r="Z265" s="36"/>
      <c r="AA265" s="36"/>
      <c r="AB265" s="36"/>
      <c r="AC265" s="36"/>
      <c r="AD265" s="36"/>
      <c r="AE265" s="36"/>
      <c r="AT265" s="18" t="s">
        <v>231</v>
      </c>
      <c r="AU265" s="18" t="s">
        <v>19</v>
      </c>
    </row>
    <row r="266" spans="1:65" s="2" customFormat="1" ht="39">
      <c r="A266" s="36"/>
      <c r="B266" s="37"/>
      <c r="C266" s="38"/>
      <c r="D266" s="210" t="s">
        <v>311</v>
      </c>
      <c r="E266" s="38"/>
      <c r="F266" s="211" t="s">
        <v>956</v>
      </c>
      <c r="G266" s="38"/>
      <c r="H266" s="38"/>
      <c r="I266" s="207"/>
      <c r="J266" s="38"/>
      <c r="K266" s="38"/>
      <c r="L266" s="41"/>
      <c r="M266" s="208"/>
      <c r="N266" s="209"/>
      <c r="O266" s="73"/>
      <c r="P266" s="73"/>
      <c r="Q266" s="73"/>
      <c r="R266" s="73"/>
      <c r="S266" s="73"/>
      <c r="T266" s="74"/>
      <c r="U266" s="36"/>
      <c r="V266" s="36"/>
      <c r="W266" s="36"/>
      <c r="X266" s="36"/>
      <c r="Y266" s="36"/>
      <c r="Z266" s="36"/>
      <c r="AA266" s="36"/>
      <c r="AB266" s="36"/>
      <c r="AC266" s="36"/>
      <c r="AD266" s="36"/>
      <c r="AE266" s="36"/>
      <c r="AT266" s="18" t="s">
        <v>311</v>
      </c>
      <c r="AU266" s="18" t="s">
        <v>19</v>
      </c>
    </row>
    <row r="267" spans="1:65" s="13" customFormat="1" ht="11.25">
      <c r="B267" s="212"/>
      <c r="C267" s="213"/>
      <c r="D267" s="210" t="s">
        <v>235</v>
      </c>
      <c r="E267" s="214" t="s">
        <v>1055</v>
      </c>
      <c r="F267" s="215" t="s">
        <v>1056</v>
      </c>
      <c r="G267" s="213"/>
      <c r="H267" s="216">
        <v>77.22</v>
      </c>
      <c r="I267" s="217"/>
      <c r="J267" s="213"/>
      <c r="K267" s="213"/>
      <c r="L267" s="218"/>
      <c r="M267" s="219"/>
      <c r="N267" s="220"/>
      <c r="O267" s="220"/>
      <c r="P267" s="220"/>
      <c r="Q267" s="220"/>
      <c r="R267" s="220"/>
      <c r="S267" s="220"/>
      <c r="T267" s="221"/>
      <c r="AT267" s="222" t="s">
        <v>235</v>
      </c>
      <c r="AU267" s="222" t="s">
        <v>19</v>
      </c>
      <c r="AV267" s="13" t="s">
        <v>19</v>
      </c>
      <c r="AW267" s="13" t="s">
        <v>36</v>
      </c>
      <c r="AX267" s="13" t="s">
        <v>80</v>
      </c>
      <c r="AY267" s="222" t="s">
        <v>220</v>
      </c>
    </row>
    <row r="268" spans="1:65" s="13" customFormat="1" ht="11.25">
      <c r="B268" s="212"/>
      <c r="C268" s="213"/>
      <c r="D268" s="210" t="s">
        <v>235</v>
      </c>
      <c r="E268" s="214" t="s">
        <v>1057</v>
      </c>
      <c r="F268" s="215" t="s">
        <v>1058</v>
      </c>
      <c r="G268" s="213"/>
      <c r="H268" s="216">
        <v>77.22</v>
      </c>
      <c r="I268" s="217"/>
      <c r="J268" s="213"/>
      <c r="K268" s="213"/>
      <c r="L268" s="218"/>
      <c r="M268" s="219"/>
      <c r="N268" s="220"/>
      <c r="O268" s="220"/>
      <c r="P268" s="220"/>
      <c r="Q268" s="220"/>
      <c r="R268" s="220"/>
      <c r="S268" s="220"/>
      <c r="T268" s="221"/>
      <c r="AT268" s="222" t="s">
        <v>235</v>
      </c>
      <c r="AU268" s="222" t="s">
        <v>19</v>
      </c>
      <c r="AV268" s="13" t="s">
        <v>19</v>
      </c>
      <c r="AW268" s="13" t="s">
        <v>36</v>
      </c>
      <c r="AX268" s="13" t="s">
        <v>87</v>
      </c>
      <c r="AY268" s="222" t="s">
        <v>220</v>
      </c>
    </row>
    <row r="269" spans="1:65" s="12" customFormat="1" ht="22.9" customHeight="1">
      <c r="B269" s="176"/>
      <c r="C269" s="177"/>
      <c r="D269" s="178" t="s">
        <v>79</v>
      </c>
      <c r="E269" s="190" t="s">
        <v>741</v>
      </c>
      <c r="F269" s="190" t="s">
        <v>742</v>
      </c>
      <c r="G269" s="177"/>
      <c r="H269" s="177"/>
      <c r="I269" s="180"/>
      <c r="J269" s="191">
        <f>BK269</f>
        <v>0</v>
      </c>
      <c r="K269" s="177"/>
      <c r="L269" s="182"/>
      <c r="M269" s="183"/>
      <c r="N269" s="184"/>
      <c r="O269" s="184"/>
      <c r="P269" s="185">
        <f>SUM(P270:P272)</f>
        <v>0</v>
      </c>
      <c r="Q269" s="184"/>
      <c r="R269" s="185">
        <f>SUM(R270:R272)</f>
        <v>0</v>
      </c>
      <c r="S269" s="184"/>
      <c r="T269" s="186">
        <f>SUM(T270:T272)</f>
        <v>0</v>
      </c>
      <c r="AR269" s="187" t="s">
        <v>87</v>
      </c>
      <c r="AT269" s="188" t="s">
        <v>79</v>
      </c>
      <c r="AU269" s="188" t="s">
        <v>87</v>
      </c>
      <c r="AY269" s="187" t="s">
        <v>220</v>
      </c>
      <c r="BK269" s="189">
        <f>SUM(BK270:BK272)</f>
        <v>0</v>
      </c>
    </row>
    <row r="270" spans="1:65" s="2" customFormat="1" ht="44.25" customHeight="1">
      <c r="A270" s="36"/>
      <c r="B270" s="37"/>
      <c r="C270" s="192" t="s">
        <v>409</v>
      </c>
      <c r="D270" s="192" t="s">
        <v>224</v>
      </c>
      <c r="E270" s="193" t="s">
        <v>961</v>
      </c>
      <c r="F270" s="194" t="s">
        <v>962</v>
      </c>
      <c r="G270" s="195" t="s">
        <v>650</v>
      </c>
      <c r="H270" s="196">
        <v>28.898</v>
      </c>
      <c r="I270" s="197"/>
      <c r="J270" s="198">
        <f>ROUND(I270*H270,2)</f>
        <v>0</v>
      </c>
      <c r="K270" s="194" t="s">
        <v>228</v>
      </c>
      <c r="L270" s="41"/>
      <c r="M270" s="199" t="s">
        <v>1</v>
      </c>
      <c r="N270" s="200" t="s">
        <v>45</v>
      </c>
      <c r="O270" s="73"/>
      <c r="P270" s="201">
        <f>O270*H270</f>
        <v>0</v>
      </c>
      <c r="Q270" s="201">
        <v>0</v>
      </c>
      <c r="R270" s="201">
        <f>Q270*H270</f>
        <v>0</v>
      </c>
      <c r="S270" s="201">
        <v>0</v>
      </c>
      <c r="T270" s="202">
        <f>S270*H270</f>
        <v>0</v>
      </c>
      <c r="U270" s="36"/>
      <c r="V270" s="36"/>
      <c r="W270" s="36"/>
      <c r="X270" s="36"/>
      <c r="Y270" s="36"/>
      <c r="Z270" s="36"/>
      <c r="AA270" s="36"/>
      <c r="AB270" s="36"/>
      <c r="AC270" s="36"/>
      <c r="AD270" s="36"/>
      <c r="AE270" s="36"/>
      <c r="AR270" s="203" t="s">
        <v>223</v>
      </c>
      <c r="AT270" s="203" t="s">
        <v>224</v>
      </c>
      <c r="AU270" s="203" t="s">
        <v>19</v>
      </c>
      <c r="AY270" s="18" t="s">
        <v>220</v>
      </c>
      <c r="BE270" s="204">
        <f>IF(N270="základní",J270,0)</f>
        <v>0</v>
      </c>
      <c r="BF270" s="204">
        <f>IF(N270="snížená",J270,0)</f>
        <v>0</v>
      </c>
      <c r="BG270" s="204">
        <f>IF(N270="zákl. přenesená",J270,0)</f>
        <v>0</v>
      </c>
      <c r="BH270" s="204">
        <f>IF(N270="sníž. přenesená",J270,0)</f>
        <v>0</v>
      </c>
      <c r="BI270" s="204">
        <f>IF(N270="nulová",J270,0)</f>
        <v>0</v>
      </c>
      <c r="BJ270" s="18" t="s">
        <v>87</v>
      </c>
      <c r="BK270" s="204">
        <f>ROUND(I270*H270,2)</f>
        <v>0</v>
      </c>
      <c r="BL270" s="18" t="s">
        <v>223</v>
      </c>
      <c r="BM270" s="203" t="s">
        <v>1059</v>
      </c>
    </row>
    <row r="271" spans="1:65" s="2" customFormat="1" ht="11.25">
      <c r="A271" s="36"/>
      <c r="B271" s="37"/>
      <c r="C271" s="38"/>
      <c r="D271" s="205" t="s">
        <v>231</v>
      </c>
      <c r="E271" s="38"/>
      <c r="F271" s="206" t="s">
        <v>964</v>
      </c>
      <c r="G271" s="38"/>
      <c r="H271" s="38"/>
      <c r="I271" s="207"/>
      <c r="J271" s="38"/>
      <c r="K271" s="38"/>
      <c r="L271" s="41"/>
      <c r="M271" s="208"/>
      <c r="N271" s="209"/>
      <c r="O271" s="73"/>
      <c r="P271" s="73"/>
      <c r="Q271" s="73"/>
      <c r="R271" s="73"/>
      <c r="S271" s="73"/>
      <c r="T271" s="74"/>
      <c r="U271" s="36"/>
      <c r="V271" s="36"/>
      <c r="W271" s="36"/>
      <c r="X271" s="36"/>
      <c r="Y271" s="36"/>
      <c r="Z271" s="36"/>
      <c r="AA271" s="36"/>
      <c r="AB271" s="36"/>
      <c r="AC271" s="36"/>
      <c r="AD271" s="36"/>
      <c r="AE271" s="36"/>
      <c r="AT271" s="18" t="s">
        <v>231</v>
      </c>
      <c r="AU271" s="18" t="s">
        <v>19</v>
      </c>
    </row>
    <row r="272" spans="1:65" s="2" customFormat="1" ht="29.25">
      <c r="A272" s="36"/>
      <c r="B272" s="37"/>
      <c r="C272" s="38"/>
      <c r="D272" s="210" t="s">
        <v>311</v>
      </c>
      <c r="E272" s="38"/>
      <c r="F272" s="211" t="s">
        <v>965</v>
      </c>
      <c r="G272" s="38"/>
      <c r="H272" s="38"/>
      <c r="I272" s="207"/>
      <c r="J272" s="38"/>
      <c r="K272" s="38"/>
      <c r="L272" s="41"/>
      <c r="M272" s="208"/>
      <c r="N272" s="209"/>
      <c r="O272" s="73"/>
      <c r="P272" s="73"/>
      <c r="Q272" s="73"/>
      <c r="R272" s="73"/>
      <c r="S272" s="73"/>
      <c r="T272" s="74"/>
      <c r="U272" s="36"/>
      <c r="V272" s="36"/>
      <c r="W272" s="36"/>
      <c r="X272" s="36"/>
      <c r="Y272" s="36"/>
      <c r="Z272" s="36"/>
      <c r="AA272" s="36"/>
      <c r="AB272" s="36"/>
      <c r="AC272" s="36"/>
      <c r="AD272" s="36"/>
      <c r="AE272" s="36"/>
      <c r="AT272" s="18" t="s">
        <v>311</v>
      </c>
      <c r="AU272" s="18" t="s">
        <v>19</v>
      </c>
    </row>
    <row r="273" spans="1:65" s="12" customFormat="1" ht="25.9" customHeight="1">
      <c r="B273" s="176"/>
      <c r="C273" s="177"/>
      <c r="D273" s="178" t="s">
        <v>79</v>
      </c>
      <c r="E273" s="179" t="s">
        <v>329</v>
      </c>
      <c r="F273" s="179" t="s">
        <v>966</v>
      </c>
      <c r="G273" s="177"/>
      <c r="H273" s="177"/>
      <c r="I273" s="180"/>
      <c r="J273" s="181">
        <f>BK273</f>
        <v>0</v>
      </c>
      <c r="K273" s="177"/>
      <c r="L273" s="182"/>
      <c r="M273" s="183"/>
      <c r="N273" s="184"/>
      <c r="O273" s="184"/>
      <c r="P273" s="185">
        <f>P274</f>
        <v>0</v>
      </c>
      <c r="Q273" s="184"/>
      <c r="R273" s="185">
        <f>R274</f>
        <v>3.1204000000000001</v>
      </c>
      <c r="S273" s="184"/>
      <c r="T273" s="186">
        <f>T274</f>
        <v>0</v>
      </c>
      <c r="AR273" s="187" t="s">
        <v>156</v>
      </c>
      <c r="AT273" s="188" t="s">
        <v>79</v>
      </c>
      <c r="AU273" s="188" t="s">
        <v>80</v>
      </c>
      <c r="AY273" s="187" t="s">
        <v>220</v>
      </c>
      <c r="BK273" s="189">
        <f>BK274</f>
        <v>0</v>
      </c>
    </row>
    <row r="274" spans="1:65" s="12" customFormat="1" ht="22.9" customHeight="1">
      <c r="B274" s="176"/>
      <c r="C274" s="177"/>
      <c r="D274" s="178" t="s">
        <v>79</v>
      </c>
      <c r="E274" s="190" t="s">
        <v>967</v>
      </c>
      <c r="F274" s="190" t="s">
        <v>968</v>
      </c>
      <c r="G274" s="177"/>
      <c r="H274" s="177"/>
      <c r="I274" s="180"/>
      <c r="J274" s="191">
        <f>BK274</f>
        <v>0</v>
      </c>
      <c r="K274" s="177"/>
      <c r="L274" s="182"/>
      <c r="M274" s="183"/>
      <c r="N274" s="184"/>
      <c r="O274" s="184"/>
      <c r="P274" s="185">
        <f>SUM(P275:P281)</f>
        <v>0</v>
      </c>
      <c r="Q274" s="184"/>
      <c r="R274" s="185">
        <f>SUM(R275:R281)</f>
        <v>3.1204000000000001</v>
      </c>
      <c r="S274" s="184"/>
      <c r="T274" s="186">
        <f>SUM(T275:T281)</f>
        <v>0</v>
      </c>
      <c r="AR274" s="187" t="s">
        <v>156</v>
      </c>
      <c r="AT274" s="188" t="s">
        <v>79</v>
      </c>
      <c r="AU274" s="188" t="s">
        <v>87</v>
      </c>
      <c r="AY274" s="187" t="s">
        <v>220</v>
      </c>
      <c r="BK274" s="189">
        <f>SUM(BK275:BK281)</f>
        <v>0</v>
      </c>
    </row>
    <row r="275" spans="1:65" s="2" customFormat="1" ht="24.2" customHeight="1">
      <c r="A275" s="36"/>
      <c r="B275" s="37"/>
      <c r="C275" s="192" t="s">
        <v>415</v>
      </c>
      <c r="D275" s="192" t="s">
        <v>224</v>
      </c>
      <c r="E275" s="193" t="s">
        <v>969</v>
      </c>
      <c r="F275" s="194" t="s">
        <v>970</v>
      </c>
      <c r="G275" s="195" t="s">
        <v>664</v>
      </c>
      <c r="H275" s="196">
        <v>4</v>
      </c>
      <c r="I275" s="197"/>
      <c r="J275" s="198">
        <f>ROUND(I275*H275,2)</f>
        <v>0</v>
      </c>
      <c r="K275" s="194" t="s">
        <v>228</v>
      </c>
      <c r="L275" s="41"/>
      <c r="M275" s="199" t="s">
        <v>1</v>
      </c>
      <c r="N275" s="200" t="s">
        <v>45</v>
      </c>
      <c r="O275" s="73"/>
      <c r="P275" s="201">
        <f>O275*H275</f>
        <v>0</v>
      </c>
      <c r="Q275" s="201">
        <v>0.78010000000000002</v>
      </c>
      <c r="R275" s="201">
        <f>Q275*H275</f>
        <v>3.1204000000000001</v>
      </c>
      <c r="S275" s="201">
        <v>0</v>
      </c>
      <c r="T275" s="202">
        <f>S275*H275</f>
        <v>0</v>
      </c>
      <c r="U275" s="36"/>
      <c r="V275" s="36"/>
      <c r="W275" s="36"/>
      <c r="X275" s="36"/>
      <c r="Y275" s="36"/>
      <c r="Z275" s="36"/>
      <c r="AA275" s="36"/>
      <c r="AB275" s="36"/>
      <c r="AC275" s="36"/>
      <c r="AD275" s="36"/>
      <c r="AE275" s="36"/>
      <c r="AR275" s="203" t="s">
        <v>223</v>
      </c>
      <c r="AT275" s="203" t="s">
        <v>224</v>
      </c>
      <c r="AU275" s="203" t="s">
        <v>19</v>
      </c>
      <c r="AY275" s="18" t="s">
        <v>220</v>
      </c>
      <c r="BE275" s="204">
        <f>IF(N275="základní",J275,0)</f>
        <v>0</v>
      </c>
      <c r="BF275" s="204">
        <f>IF(N275="snížená",J275,0)</f>
        <v>0</v>
      </c>
      <c r="BG275" s="204">
        <f>IF(N275="zákl. přenesená",J275,0)</f>
        <v>0</v>
      </c>
      <c r="BH275" s="204">
        <f>IF(N275="sníž. přenesená",J275,0)</f>
        <v>0</v>
      </c>
      <c r="BI275" s="204">
        <f>IF(N275="nulová",J275,0)</f>
        <v>0</v>
      </c>
      <c r="BJ275" s="18" t="s">
        <v>87</v>
      </c>
      <c r="BK275" s="204">
        <f>ROUND(I275*H275,2)</f>
        <v>0</v>
      </c>
      <c r="BL275" s="18" t="s">
        <v>223</v>
      </c>
      <c r="BM275" s="203" t="s">
        <v>1060</v>
      </c>
    </row>
    <row r="276" spans="1:65" s="2" customFormat="1" ht="11.25">
      <c r="A276" s="36"/>
      <c r="B276" s="37"/>
      <c r="C276" s="38"/>
      <c r="D276" s="205" t="s">
        <v>231</v>
      </c>
      <c r="E276" s="38"/>
      <c r="F276" s="206" t="s">
        <v>972</v>
      </c>
      <c r="G276" s="38"/>
      <c r="H276" s="38"/>
      <c r="I276" s="207"/>
      <c r="J276" s="38"/>
      <c r="K276" s="38"/>
      <c r="L276" s="41"/>
      <c r="M276" s="208"/>
      <c r="N276" s="209"/>
      <c r="O276" s="73"/>
      <c r="P276" s="73"/>
      <c r="Q276" s="73"/>
      <c r="R276" s="73"/>
      <c r="S276" s="73"/>
      <c r="T276" s="74"/>
      <c r="U276" s="36"/>
      <c r="V276" s="36"/>
      <c r="W276" s="36"/>
      <c r="X276" s="36"/>
      <c r="Y276" s="36"/>
      <c r="Z276" s="36"/>
      <c r="AA276" s="36"/>
      <c r="AB276" s="36"/>
      <c r="AC276" s="36"/>
      <c r="AD276" s="36"/>
      <c r="AE276" s="36"/>
      <c r="AT276" s="18" t="s">
        <v>231</v>
      </c>
      <c r="AU276" s="18" t="s">
        <v>19</v>
      </c>
    </row>
    <row r="277" spans="1:65" s="2" customFormat="1" ht="68.25">
      <c r="A277" s="36"/>
      <c r="B277" s="37"/>
      <c r="C277" s="38"/>
      <c r="D277" s="210" t="s">
        <v>311</v>
      </c>
      <c r="E277" s="38"/>
      <c r="F277" s="211" t="s">
        <v>973</v>
      </c>
      <c r="G277" s="38"/>
      <c r="H277" s="38"/>
      <c r="I277" s="207"/>
      <c r="J277" s="38"/>
      <c r="K277" s="38"/>
      <c r="L277" s="41"/>
      <c r="M277" s="208"/>
      <c r="N277" s="209"/>
      <c r="O277" s="73"/>
      <c r="P277" s="73"/>
      <c r="Q277" s="73"/>
      <c r="R277" s="73"/>
      <c r="S277" s="73"/>
      <c r="T277" s="74"/>
      <c r="U277" s="36"/>
      <c r="V277" s="36"/>
      <c r="W277" s="36"/>
      <c r="X277" s="36"/>
      <c r="Y277" s="36"/>
      <c r="Z277" s="36"/>
      <c r="AA277" s="36"/>
      <c r="AB277" s="36"/>
      <c r="AC277" s="36"/>
      <c r="AD277" s="36"/>
      <c r="AE277" s="36"/>
      <c r="AT277" s="18" t="s">
        <v>311</v>
      </c>
      <c r="AU277" s="18" t="s">
        <v>19</v>
      </c>
    </row>
    <row r="278" spans="1:65" s="2" customFormat="1" ht="19.5">
      <c r="A278" s="36"/>
      <c r="B278" s="37"/>
      <c r="C278" s="38"/>
      <c r="D278" s="210" t="s">
        <v>233</v>
      </c>
      <c r="E278" s="38"/>
      <c r="F278" s="211" t="s">
        <v>974</v>
      </c>
      <c r="G278" s="38"/>
      <c r="H278" s="38"/>
      <c r="I278" s="207"/>
      <c r="J278" s="38"/>
      <c r="K278" s="38"/>
      <c r="L278" s="41"/>
      <c r="M278" s="208"/>
      <c r="N278" s="209"/>
      <c r="O278" s="73"/>
      <c r="P278" s="73"/>
      <c r="Q278" s="73"/>
      <c r="R278" s="73"/>
      <c r="S278" s="73"/>
      <c r="T278" s="74"/>
      <c r="U278" s="36"/>
      <c r="V278" s="36"/>
      <c r="W278" s="36"/>
      <c r="X278" s="36"/>
      <c r="Y278" s="36"/>
      <c r="Z278" s="36"/>
      <c r="AA278" s="36"/>
      <c r="AB278" s="36"/>
      <c r="AC278" s="36"/>
      <c r="AD278" s="36"/>
      <c r="AE278" s="36"/>
      <c r="AT278" s="18" t="s">
        <v>233</v>
      </c>
      <c r="AU278" s="18" t="s">
        <v>19</v>
      </c>
    </row>
    <row r="279" spans="1:65" s="14" customFormat="1" ht="11.25">
      <c r="B279" s="223"/>
      <c r="C279" s="224"/>
      <c r="D279" s="210" t="s">
        <v>235</v>
      </c>
      <c r="E279" s="225" t="s">
        <v>1</v>
      </c>
      <c r="F279" s="226" t="s">
        <v>809</v>
      </c>
      <c r="G279" s="224"/>
      <c r="H279" s="225" t="s">
        <v>1</v>
      </c>
      <c r="I279" s="227"/>
      <c r="J279" s="224"/>
      <c r="K279" s="224"/>
      <c r="L279" s="228"/>
      <c r="M279" s="229"/>
      <c r="N279" s="230"/>
      <c r="O279" s="230"/>
      <c r="P279" s="230"/>
      <c r="Q279" s="230"/>
      <c r="R279" s="230"/>
      <c r="S279" s="230"/>
      <c r="T279" s="231"/>
      <c r="AT279" s="232" t="s">
        <v>235</v>
      </c>
      <c r="AU279" s="232" t="s">
        <v>19</v>
      </c>
      <c r="AV279" s="14" t="s">
        <v>87</v>
      </c>
      <c r="AW279" s="14" t="s">
        <v>36</v>
      </c>
      <c r="AX279" s="14" t="s">
        <v>80</v>
      </c>
      <c r="AY279" s="232" t="s">
        <v>220</v>
      </c>
    </row>
    <row r="280" spans="1:65" s="13" customFormat="1" ht="11.25">
      <c r="B280" s="212"/>
      <c r="C280" s="213"/>
      <c r="D280" s="210" t="s">
        <v>235</v>
      </c>
      <c r="E280" s="214" t="s">
        <v>1061</v>
      </c>
      <c r="F280" s="215" t="s">
        <v>223</v>
      </c>
      <c r="G280" s="213"/>
      <c r="H280" s="216">
        <v>4</v>
      </c>
      <c r="I280" s="217"/>
      <c r="J280" s="213"/>
      <c r="K280" s="213"/>
      <c r="L280" s="218"/>
      <c r="M280" s="219"/>
      <c r="N280" s="220"/>
      <c r="O280" s="220"/>
      <c r="P280" s="220"/>
      <c r="Q280" s="220"/>
      <c r="R280" s="220"/>
      <c r="S280" s="220"/>
      <c r="T280" s="221"/>
      <c r="AT280" s="222" t="s">
        <v>235</v>
      </c>
      <c r="AU280" s="222" t="s">
        <v>19</v>
      </c>
      <c r="AV280" s="13" t="s">
        <v>19</v>
      </c>
      <c r="AW280" s="13" t="s">
        <v>36</v>
      </c>
      <c r="AX280" s="13" t="s">
        <v>80</v>
      </c>
      <c r="AY280" s="222" t="s">
        <v>220</v>
      </c>
    </row>
    <row r="281" spans="1:65" s="13" customFormat="1" ht="11.25">
      <c r="B281" s="212"/>
      <c r="C281" s="213"/>
      <c r="D281" s="210" t="s">
        <v>235</v>
      </c>
      <c r="E281" s="214" t="s">
        <v>1062</v>
      </c>
      <c r="F281" s="215" t="s">
        <v>1063</v>
      </c>
      <c r="G281" s="213"/>
      <c r="H281" s="216">
        <v>4</v>
      </c>
      <c r="I281" s="217"/>
      <c r="J281" s="213"/>
      <c r="K281" s="213"/>
      <c r="L281" s="218"/>
      <c r="M281" s="244"/>
      <c r="N281" s="245"/>
      <c r="O281" s="245"/>
      <c r="P281" s="245"/>
      <c r="Q281" s="245"/>
      <c r="R281" s="245"/>
      <c r="S281" s="245"/>
      <c r="T281" s="246"/>
      <c r="AT281" s="222" t="s">
        <v>235</v>
      </c>
      <c r="AU281" s="222" t="s">
        <v>19</v>
      </c>
      <c r="AV281" s="13" t="s">
        <v>19</v>
      </c>
      <c r="AW281" s="13" t="s">
        <v>36</v>
      </c>
      <c r="AX281" s="13" t="s">
        <v>87</v>
      </c>
      <c r="AY281" s="222" t="s">
        <v>220</v>
      </c>
    </row>
    <row r="282" spans="1:65" s="2" customFormat="1" ht="6.95" customHeight="1">
      <c r="A282" s="36"/>
      <c r="B282" s="56"/>
      <c r="C282" s="57"/>
      <c r="D282" s="57"/>
      <c r="E282" s="57"/>
      <c r="F282" s="57"/>
      <c r="G282" s="57"/>
      <c r="H282" s="57"/>
      <c r="I282" s="57"/>
      <c r="J282" s="57"/>
      <c r="K282" s="57"/>
      <c r="L282" s="41"/>
      <c r="M282" s="36"/>
      <c r="O282" s="36"/>
      <c r="P282" s="36"/>
      <c r="Q282" s="36"/>
      <c r="R282" s="36"/>
      <c r="S282" s="36"/>
      <c r="T282" s="36"/>
      <c r="U282" s="36"/>
      <c r="V282" s="36"/>
      <c r="W282" s="36"/>
      <c r="X282" s="36"/>
      <c r="Y282" s="36"/>
      <c r="Z282" s="36"/>
      <c r="AA282" s="36"/>
      <c r="AB282" s="36"/>
      <c r="AC282" s="36"/>
      <c r="AD282" s="36"/>
      <c r="AE282" s="36"/>
    </row>
  </sheetData>
  <mergeCells count="12">
    <mergeCell ref="E119:H119"/>
    <mergeCell ref="L2:V2"/>
    <mergeCell ref="E84:H84"/>
    <mergeCell ref="E86:H86"/>
    <mergeCell ref="E88:H88"/>
    <mergeCell ref="E115:H115"/>
    <mergeCell ref="E117:H117"/>
    <mergeCell ref="E7:H7"/>
    <mergeCell ref="E9:H9"/>
    <mergeCell ref="E11:H11"/>
    <mergeCell ref="E20:H20"/>
    <mergeCell ref="E29:H29"/>
  </mergeCells>
  <hyperlinks>
    <hyperlink ref="F131" r:id="rId1"/>
    <hyperlink ref="F138" r:id="rId2"/>
    <hyperlink ref="F144" r:id="rId3"/>
    <hyperlink ref="F151" r:id="rId4"/>
    <hyperlink ref="F156" r:id="rId5"/>
    <hyperlink ref="F162" r:id="rId6"/>
    <hyperlink ref="F168" r:id="rId7"/>
    <hyperlink ref="F174" r:id="rId8"/>
    <hyperlink ref="F179" r:id="rId9"/>
    <hyperlink ref="F184" r:id="rId10"/>
    <hyperlink ref="F189" r:id="rId11"/>
    <hyperlink ref="F193" r:id="rId12"/>
    <hyperlink ref="F200" r:id="rId13"/>
    <hyperlink ref="F206" r:id="rId14"/>
    <hyperlink ref="F211" r:id="rId15"/>
    <hyperlink ref="F218" r:id="rId16"/>
    <hyperlink ref="F223" r:id="rId17"/>
    <hyperlink ref="F228" r:id="rId18"/>
    <hyperlink ref="F235" r:id="rId19"/>
    <hyperlink ref="F243" r:id="rId20"/>
    <hyperlink ref="F251" r:id="rId21"/>
    <hyperlink ref="F254" r:id="rId22"/>
    <hyperlink ref="F259" r:id="rId23"/>
    <hyperlink ref="F262" r:id="rId24"/>
    <hyperlink ref="F265" r:id="rId25"/>
    <hyperlink ref="F271" r:id="rId26"/>
    <hyperlink ref="F276" r:id="rId27"/>
  </hyperlinks>
  <pageMargins left="0.39374999999999999" right="0.39374999999999999" top="0.39374999999999999" bottom="0.39374999999999999" header="0" footer="0"/>
  <pageSetup orientation="portrait" blackAndWhite="1"/>
</worksheet>
</file>

<file path=xl/worksheets/sheet6.xml><?xml version="1.0" encoding="utf-8"?>
<worksheet xmlns="http://schemas.openxmlformats.org/spreadsheetml/2006/main" xmlns:r="http://schemas.openxmlformats.org/officeDocument/2006/relationships">
  <sheetPr>
    <pageSetUpPr fitToPage="1"/>
  </sheetPr>
  <dimension ref="A2:BM2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105</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484</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1064</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487</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488</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489</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
        <v>490</v>
      </c>
      <c r="F26" s="36"/>
      <c r="G26" s="36"/>
      <c r="H26" s="36"/>
      <c r="I26" s="120" t="s">
        <v>31</v>
      </c>
      <c r="J26" s="111"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ROUND(J131,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ROUND((SUM(BE131:BE234)),  2)</f>
        <v>0</v>
      </c>
      <c r="G35" s="36"/>
      <c r="H35" s="36"/>
      <c r="I35" s="131">
        <v>0.2</v>
      </c>
      <c r="J35" s="130">
        <f>ROUND(((SUM(BE131:BE234))*I35),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ROUND((SUM(BF131:BF234)),  2)</f>
        <v>0</v>
      </c>
      <c r="G36" s="36"/>
      <c r="H36" s="36"/>
      <c r="I36" s="131">
        <v>0.2</v>
      </c>
      <c r="J36" s="130">
        <f>ROUND(((SUM(BF131:BF234))*I36),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ROUND((SUM(BG131:BG234)),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ROUND((SUM(BH131:BH234)),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ROUND((SUM(BI131:BI234)),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484</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SO-01.04 - Hrázová propust v km 1,800</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Bohumín-Pudlov</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 xml:space="preserve">HYCOPROJEKT, a.s. </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Ing.R.Krčmárik</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491</v>
      </c>
      <c r="E99" s="157"/>
      <c r="F99" s="157"/>
      <c r="G99" s="157"/>
      <c r="H99" s="157"/>
      <c r="I99" s="157"/>
      <c r="J99" s="158">
        <f>J132</f>
        <v>0</v>
      </c>
      <c r="K99" s="155"/>
      <c r="L99" s="159"/>
    </row>
    <row r="100" spans="1:47" s="10" customFormat="1" ht="19.899999999999999" customHeight="1">
      <c r="B100" s="160"/>
      <c r="C100" s="105"/>
      <c r="D100" s="161" t="s">
        <v>493</v>
      </c>
      <c r="E100" s="162"/>
      <c r="F100" s="162"/>
      <c r="G100" s="162"/>
      <c r="H100" s="162"/>
      <c r="I100" s="162"/>
      <c r="J100" s="163">
        <f>J133</f>
        <v>0</v>
      </c>
      <c r="K100" s="105"/>
      <c r="L100" s="164"/>
    </row>
    <row r="101" spans="1:47" s="10" customFormat="1" ht="19.899999999999999" customHeight="1">
      <c r="B101" s="160"/>
      <c r="C101" s="105"/>
      <c r="D101" s="161" t="s">
        <v>494</v>
      </c>
      <c r="E101" s="162"/>
      <c r="F101" s="162"/>
      <c r="G101" s="162"/>
      <c r="H101" s="162"/>
      <c r="I101" s="162"/>
      <c r="J101" s="163">
        <f>J138</f>
        <v>0</v>
      </c>
      <c r="K101" s="105"/>
      <c r="L101" s="164"/>
    </row>
    <row r="102" spans="1:47" s="10" customFormat="1" ht="19.899999999999999" customHeight="1">
      <c r="B102" s="160"/>
      <c r="C102" s="105"/>
      <c r="D102" s="161" t="s">
        <v>495</v>
      </c>
      <c r="E102" s="162"/>
      <c r="F102" s="162"/>
      <c r="G102" s="162"/>
      <c r="H102" s="162"/>
      <c r="I102" s="162"/>
      <c r="J102" s="163">
        <f>J155</f>
        <v>0</v>
      </c>
      <c r="K102" s="105"/>
      <c r="L102" s="164"/>
    </row>
    <row r="103" spans="1:47" s="10" customFormat="1" ht="19.899999999999999" customHeight="1">
      <c r="B103" s="160"/>
      <c r="C103" s="105"/>
      <c r="D103" s="161" t="s">
        <v>763</v>
      </c>
      <c r="E103" s="162"/>
      <c r="F103" s="162"/>
      <c r="G103" s="162"/>
      <c r="H103" s="162"/>
      <c r="I103" s="162"/>
      <c r="J103" s="163">
        <f>J179</f>
        <v>0</v>
      </c>
      <c r="K103" s="105"/>
      <c r="L103" s="164"/>
    </row>
    <row r="104" spans="1:47" s="10" customFormat="1" ht="19.899999999999999" customHeight="1">
      <c r="B104" s="160"/>
      <c r="C104" s="105"/>
      <c r="D104" s="161" t="s">
        <v>496</v>
      </c>
      <c r="E104" s="162"/>
      <c r="F104" s="162"/>
      <c r="G104" s="162"/>
      <c r="H104" s="162"/>
      <c r="I104" s="162"/>
      <c r="J104" s="163">
        <f>J183</f>
        <v>0</v>
      </c>
      <c r="K104" s="105"/>
      <c r="L104" s="164"/>
    </row>
    <row r="105" spans="1:47" s="10" customFormat="1" ht="19.899999999999999" customHeight="1">
      <c r="B105" s="160"/>
      <c r="C105" s="105"/>
      <c r="D105" s="161" t="s">
        <v>497</v>
      </c>
      <c r="E105" s="162"/>
      <c r="F105" s="162"/>
      <c r="G105" s="162"/>
      <c r="H105" s="162"/>
      <c r="I105" s="162"/>
      <c r="J105" s="163">
        <f>J197</f>
        <v>0</v>
      </c>
      <c r="K105" s="105"/>
      <c r="L105" s="164"/>
    </row>
    <row r="106" spans="1:47" s="10" customFormat="1" ht="19.899999999999999" customHeight="1">
      <c r="B106" s="160"/>
      <c r="C106" s="105"/>
      <c r="D106" s="161" t="s">
        <v>498</v>
      </c>
      <c r="E106" s="162"/>
      <c r="F106" s="162"/>
      <c r="G106" s="162"/>
      <c r="H106" s="162"/>
      <c r="I106" s="162"/>
      <c r="J106" s="163">
        <f>J202</f>
        <v>0</v>
      </c>
      <c r="K106" s="105"/>
      <c r="L106" s="164"/>
    </row>
    <row r="107" spans="1:47" s="9" customFormat="1" ht="24.95" customHeight="1">
      <c r="B107" s="154"/>
      <c r="C107" s="155"/>
      <c r="D107" s="156" t="s">
        <v>499</v>
      </c>
      <c r="E107" s="157"/>
      <c r="F107" s="157"/>
      <c r="G107" s="157"/>
      <c r="H107" s="157"/>
      <c r="I107" s="157"/>
      <c r="J107" s="158">
        <f>J208</f>
        <v>0</v>
      </c>
      <c r="K107" s="155"/>
      <c r="L107" s="159"/>
    </row>
    <row r="108" spans="1:47" s="10" customFormat="1" ht="19.899999999999999" customHeight="1">
      <c r="B108" s="160"/>
      <c r="C108" s="105"/>
      <c r="D108" s="161" t="s">
        <v>500</v>
      </c>
      <c r="E108" s="162"/>
      <c r="F108" s="162"/>
      <c r="G108" s="162"/>
      <c r="H108" s="162"/>
      <c r="I108" s="162"/>
      <c r="J108" s="163">
        <f>J209</f>
        <v>0</v>
      </c>
      <c r="K108" s="105"/>
      <c r="L108" s="164"/>
    </row>
    <row r="109" spans="1:47" s="10" customFormat="1" ht="19.899999999999999" customHeight="1">
      <c r="B109" s="160"/>
      <c r="C109" s="105"/>
      <c r="D109" s="161" t="s">
        <v>1065</v>
      </c>
      <c r="E109" s="162"/>
      <c r="F109" s="162"/>
      <c r="G109" s="162"/>
      <c r="H109" s="162"/>
      <c r="I109" s="162"/>
      <c r="J109" s="163">
        <f>J232</f>
        <v>0</v>
      </c>
      <c r="K109" s="105"/>
      <c r="L109" s="164"/>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204</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26.25" customHeight="1">
      <c r="A119" s="36"/>
      <c r="B119" s="37"/>
      <c r="C119" s="38"/>
      <c r="D119" s="38"/>
      <c r="E119" s="339" t="str">
        <f>E7</f>
        <v>Ochranná hráz na Odře a Orlovské Stružce, Bohumín-Pudlov, stavba č. 5047_2021_soutez</v>
      </c>
      <c r="F119" s="340"/>
      <c r="G119" s="340"/>
      <c r="H119" s="34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188</v>
      </c>
      <c r="D120" s="23"/>
      <c r="E120" s="23"/>
      <c r="F120" s="23"/>
      <c r="G120" s="23"/>
      <c r="H120" s="23"/>
      <c r="I120" s="23"/>
      <c r="J120" s="23"/>
      <c r="K120" s="23"/>
      <c r="L120" s="21"/>
    </row>
    <row r="121" spans="1:31" s="2" customFormat="1" ht="16.5" customHeight="1">
      <c r="A121" s="36"/>
      <c r="B121" s="37"/>
      <c r="C121" s="38"/>
      <c r="D121" s="38"/>
      <c r="E121" s="339" t="s">
        <v>484</v>
      </c>
      <c r="F121" s="341"/>
      <c r="G121" s="341"/>
      <c r="H121" s="341"/>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485</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12" t="str">
        <f>E11</f>
        <v>SO-01.04 - Hrázová propust v km 1,800</v>
      </c>
      <c r="F123" s="341"/>
      <c r="G123" s="341"/>
      <c r="H123" s="341"/>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20</v>
      </c>
      <c r="D125" s="38"/>
      <c r="E125" s="38"/>
      <c r="F125" s="28" t="str">
        <f>F14</f>
        <v>Bohumín-Pudlov</v>
      </c>
      <c r="G125" s="38"/>
      <c r="H125" s="38"/>
      <c r="I125" s="30" t="s">
        <v>22</v>
      </c>
      <c r="J125" s="68" t="str">
        <f>IF(J14="","",J14)</f>
        <v>30. 11. 2020</v>
      </c>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25.7" customHeight="1">
      <c r="A127" s="36"/>
      <c r="B127" s="37"/>
      <c r="C127" s="30" t="s">
        <v>28</v>
      </c>
      <c r="D127" s="38"/>
      <c r="E127" s="38"/>
      <c r="F127" s="28" t="str">
        <f>E17</f>
        <v>Povodí Odry s.p.</v>
      </c>
      <c r="G127" s="38"/>
      <c r="H127" s="38"/>
      <c r="I127" s="30" t="s">
        <v>34</v>
      </c>
      <c r="J127" s="34" t="str">
        <f>E23</f>
        <v xml:space="preserve">HYCOPROJEKT, a.s. </v>
      </c>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32</v>
      </c>
      <c r="D128" s="38"/>
      <c r="E128" s="38"/>
      <c r="F128" s="28" t="str">
        <f>IF(E20="","",E20)</f>
        <v>Vyplň údaj</v>
      </c>
      <c r="G128" s="38"/>
      <c r="H128" s="38"/>
      <c r="I128" s="30" t="s">
        <v>37</v>
      </c>
      <c r="J128" s="34" t="str">
        <f>E26</f>
        <v>Ing.R.Krčmárik</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5"/>
      <c r="B130" s="166"/>
      <c r="C130" s="167" t="s">
        <v>205</v>
      </c>
      <c r="D130" s="168" t="s">
        <v>65</v>
      </c>
      <c r="E130" s="168" t="s">
        <v>61</v>
      </c>
      <c r="F130" s="168" t="s">
        <v>62</v>
      </c>
      <c r="G130" s="168" t="s">
        <v>206</v>
      </c>
      <c r="H130" s="168" t="s">
        <v>207</v>
      </c>
      <c r="I130" s="168" t="s">
        <v>208</v>
      </c>
      <c r="J130" s="168" t="s">
        <v>192</v>
      </c>
      <c r="K130" s="169" t="s">
        <v>209</v>
      </c>
      <c r="L130" s="170"/>
      <c r="M130" s="77" t="s">
        <v>1</v>
      </c>
      <c r="N130" s="78" t="s">
        <v>44</v>
      </c>
      <c r="O130" s="78" t="s">
        <v>210</v>
      </c>
      <c r="P130" s="78" t="s">
        <v>211</v>
      </c>
      <c r="Q130" s="78" t="s">
        <v>212</v>
      </c>
      <c r="R130" s="78" t="s">
        <v>213</v>
      </c>
      <c r="S130" s="78" t="s">
        <v>214</v>
      </c>
      <c r="T130" s="79" t="s">
        <v>215</v>
      </c>
      <c r="U130" s="165"/>
      <c r="V130" s="165"/>
      <c r="W130" s="165"/>
      <c r="X130" s="165"/>
      <c r="Y130" s="165"/>
      <c r="Z130" s="165"/>
      <c r="AA130" s="165"/>
      <c r="AB130" s="165"/>
      <c r="AC130" s="165"/>
      <c r="AD130" s="165"/>
      <c r="AE130" s="165"/>
    </row>
    <row r="131" spans="1:65" s="2" customFormat="1" ht="22.9" customHeight="1">
      <c r="A131" s="36"/>
      <c r="B131" s="37"/>
      <c r="C131" s="84" t="s">
        <v>216</v>
      </c>
      <c r="D131" s="38"/>
      <c r="E131" s="38"/>
      <c r="F131" s="38"/>
      <c r="G131" s="38"/>
      <c r="H131" s="38"/>
      <c r="I131" s="38"/>
      <c r="J131" s="171">
        <f>BK131</f>
        <v>0</v>
      </c>
      <c r="K131" s="38"/>
      <c r="L131" s="41"/>
      <c r="M131" s="80"/>
      <c r="N131" s="172"/>
      <c r="O131" s="81"/>
      <c r="P131" s="173">
        <f>P132+P208</f>
        <v>0</v>
      </c>
      <c r="Q131" s="81"/>
      <c r="R131" s="173">
        <f>R132+R208</f>
        <v>672.74764099999993</v>
      </c>
      <c r="S131" s="81"/>
      <c r="T131" s="174">
        <f>T132+T208</f>
        <v>0</v>
      </c>
      <c r="U131" s="36"/>
      <c r="V131" s="36"/>
      <c r="W131" s="36"/>
      <c r="X131" s="36"/>
      <c r="Y131" s="36"/>
      <c r="Z131" s="36"/>
      <c r="AA131" s="36"/>
      <c r="AB131" s="36"/>
      <c r="AC131" s="36"/>
      <c r="AD131" s="36"/>
      <c r="AE131" s="36"/>
      <c r="AT131" s="18" t="s">
        <v>79</v>
      </c>
      <c r="AU131" s="18" t="s">
        <v>194</v>
      </c>
      <c r="BK131" s="175">
        <f>BK132+BK208</f>
        <v>0</v>
      </c>
    </row>
    <row r="132" spans="1:65" s="12" customFormat="1" ht="25.9" customHeight="1">
      <c r="B132" s="176"/>
      <c r="C132" s="177"/>
      <c r="D132" s="178" t="s">
        <v>79</v>
      </c>
      <c r="E132" s="179" t="s">
        <v>501</v>
      </c>
      <c r="F132" s="179" t="s">
        <v>502</v>
      </c>
      <c r="G132" s="177"/>
      <c r="H132" s="177"/>
      <c r="I132" s="180"/>
      <c r="J132" s="181">
        <f>BK132</f>
        <v>0</v>
      </c>
      <c r="K132" s="177"/>
      <c r="L132" s="182"/>
      <c r="M132" s="183"/>
      <c r="N132" s="184"/>
      <c r="O132" s="184"/>
      <c r="P132" s="185">
        <f>P133+P138+P155+P179+P183+P197+P202</f>
        <v>0</v>
      </c>
      <c r="Q132" s="184"/>
      <c r="R132" s="185">
        <f>R133+R138+R155+R179+R183+R197+R202</f>
        <v>670.00590999999997</v>
      </c>
      <c r="S132" s="184"/>
      <c r="T132" s="186">
        <f>T133+T138+T155+T179+T183+T197+T202</f>
        <v>0</v>
      </c>
      <c r="AR132" s="187" t="s">
        <v>87</v>
      </c>
      <c r="AT132" s="188" t="s">
        <v>79</v>
      </c>
      <c r="AU132" s="188" t="s">
        <v>80</v>
      </c>
      <c r="AY132" s="187" t="s">
        <v>220</v>
      </c>
      <c r="BK132" s="189">
        <f>BK133+BK138+BK155+BK179+BK183+BK197+BK202</f>
        <v>0</v>
      </c>
    </row>
    <row r="133" spans="1:65" s="12" customFormat="1" ht="22.9" customHeight="1">
      <c r="B133" s="176"/>
      <c r="C133" s="177"/>
      <c r="D133" s="178" t="s">
        <v>79</v>
      </c>
      <c r="E133" s="190" t="s">
        <v>19</v>
      </c>
      <c r="F133" s="190" t="s">
        <v>625</v>
      </c>
      <c r="G133" s="177"/>
      <c r="H133" s="177"/>
      <c r="I133" s="180"/>
      <c r="J133" s="191">
        <f>BK133</f>
        <v>0</v>
      </c>
      <c r="K133" s="177"/>
      <c r="L133" s="182"/>
      <c r="M133" s="183"/>
      <c r="N133" s="184"/>
      <c r="O133" s="184"/>
      <c r="P133" s="185">
        <f>SUM(P134:P137)</f>
        <v>0</v>
      </c>
      <c r="Q133" s="184"/>
      <c r="R133" s="185">
        <f>SUM(R134:R137)</f>
        <v>2.16</v>
      </c>
      <c r="S133" s="184"/>
      <c r="T133" s="186">
        <f>SUM(T134:T137)</f>
        <v>0</v>
      </c>
      <c r="AR133" s="187" t="s">
        <v>87</v>
      </c>
      <c r="AT133" s="188" t="s">
        <v>79</v>
      </c>
      <c r="AU133" s="188" t="s">
        <v>87</v>
      </c>
      <c r="AY133" s="187" t="s">
        <v>220</v>
      </c>
      <c r="BK133" s="189">
        <f>SUM(BK134:BK137)</f>
        <v>0</v>
      </c>
    </row>
    <row r="134" spans="1:65" s="2" customFormat="1" ht="37.9" customHeight="1">
      <c r="A134" s="36"/>
      <c r="B134" s="37"/>
      <c r="C134" s="192" t="s">
        <v>87</v>
      </c>
      <c r="D134" s="192" t="s">
        <v>224</v>
      </c>
      <c r="E134" s="193" t="s">
        <v>1066</v>
      </c>
      <c r="F134" s="194" t="s">
        <v>1067</v>
      </c>
      <c r="G134" s="195" t="s">
        <v>514</v>
      </c>
      <c r="H134" s="196">
        <v>1</v>
      </c>
      <c r="I134" s="197"/>
      <c r="J134" s="198">
        <f>ROUND(I134*H134,2)</f>
        <v>0</v>
      </c>
      <c r="K134" s="194" t="s">
        <v>228</v>
      </c>
      <c r="L134" s="41"/>
      <c r="M134" s="199" t="s">
        <v>1</v>
      </c>
      <c r="N134" s="200" t="s">
        <v>45</v>
      </c>
      <c r="O134" s="73"/>
      <c r="P134" s="201">
        <f>O134*H134</f>
        <v>0</v>
      </c>
      <c r="Q134" s="201">
        <v>2.16</v>
      </c>
      <c r="R134" s="201">
        <f>Q134*H134</f>
        <v>2.16</v>
      </c>
      <c r="S134" s="201">
        <v>0</v>
      </c>
      <c r="T134" s="202">
        <f>S134*H134</f>
        <v>0</v>
      </c>
      <c r="U134" s="36"/>
      <c r="V134" s="36"/>
      <c r="W134" s="36"/>
      <c r="X134" s="36"/>
      <c r="Y134" s="36"/>
      <c r="Z134" s="36"/>
      <c r="AA134" s="36"/>
      <c r="AB134" s="36"/>
      <c r="AC134" s="36"/>
      <c r="AD134" s="36"/>
      <c r="AE134" s="36"/>
      <c r="AR134" s="203" t="s">
        <v>223</v>
      </c>
      <c r="AT134" s="203" t="s">
        <v>224</v>
      </c>
      <c r="AU134" s="203" t="s">
        <v>19</v>
      </c>
      <c r="AY134" s="18" t="s">
        <v>220</v>
      </c>
      <c r="BE134" s="204">
        <f>IF(N134="základní",J134,0)</f>
        <v>0</v>
      </c>
      <c r="BF134" s="204">
        <f>IF(N134="snížená",J134,0)</f>
        <v>0</v>
      </c>
      <c r="BG134" s="204">
        <f>IF(N134="zákl. přenesená",J134,0)</f>
        <v>0</v>
      </c>
      <c r="BH134" s="204">
        <f>IF(N134="sníž. přenesená",J134,0)</f>
        <v>0</v>
      </c>
      <c r="BI134" s="204">
        <f>IF(N134="nulová",J134,0)</f>
        <v>0</v>
      </c>
      <c r="BJ134" s="18" t="s">
        <v>87</v>
      </c>
      <c r="BK134" s="204">
        <f>ROUND(I134*H134,2)</f>
        <v>0</v>
      </c>
      <c r="BL134" s="18" t="s">
        <v>223</v>
      </c>
      <c r="BM134" s="203" t="s">
        <v>1068</v>
      </c>
    </row>
    <row r="135" spans="1:65" s="2" customFormat="1" ht="11.25">
      <c r="A135" s="36"/>
      <c r="B135" s="37"/>
      <c r="C135" s="38"/>
      <c r="D135" s="205" t="s">
        <v>231</v>
      </c>
      <c r="E135" s="38"/>
      <c r="F135" s="206" t="s">
        <v>1069</v>
      </c>
      <c r="G135" s="38"/>
      <c r="H135" s="38"/>
      <c r="I135" s="207"/>
      <c r="J135" s="38"/>
      <c r="K135" s="38"/>
      <c r="L135" s="41"/>
      <c r="M135" s="208"/>
      <c r="N135" s="209"/>
      <c r="O135" s="73"/>
      <c r="P135" s="73"/>
      <c r="Q135" s="73"/>
      <c r="R135" s="73"/>
      <c r="S135" s="73"/>
      <c r="T135" s="74"/>
      <c r="U135" s="36"/>
      <c r="V135" s="36"/>
      <c r="W135" s="36"/>
      <c r="X135" s="36"/>
      <c r="Y135" s="36"/>
      <c r="Z135" s="36"/>
      <c r="AA135" s="36"/>
      <c r="AB135" s="36"/>
      <c r="AC135" s="36"/>
      <c r="AD135" s="36"/>
      <c r="AE135" s="36"/>
      <c r="AT135" s="18" t="s">
        <v>231</v>
      </c>
      <c r="AU135" s="18" t="s">
        <v>19</v>
      </c>
    </row>
    <row r="136" spans="1:65" s="2" customFormat="1" ht="48.75">
      <c r="A136" s="36"/>
      <c r="B136" s="37"/>
      <c r="C136" s="38"/>
      <c r="D136" s="210" t="s">
        <v>311</v>
      </c>
      <c r="E136" s="38"/>
      <c r="F136" s="211" t="s">
        <v>1070</v>
      </c>
      <c r="G136" s="38"/>
      <c r="H136" s="38"/>
      <c r="I136" s="207"/>
      <c r="J136" s="38"/>
      <c r="K136" s="38"/>
      <c r="L136" s="41"/>
      <c r="M136" s="208"/>
      <c r="N136" s="209"/>
      <c r="O136" s="73"/>
      <c r="P136" s="73"/>
      <c r="Q136" s="73"/>
      <c r="R136" s="73"/>
      <c r="S136" s="73"/>
      <c r="T136" s="74"/>
      <c r="U136" s="36"/>
      <c r="V136" s="36"/>
      <c r="W136" s="36"/>
      <c r="X136" s="36"/>
      <c r="Y136" s="36"/>
      <c r="Z136" s="36"/>
      <c r="AA136" s="36"/>
      <c r="AB136" s="36"/>
      <c r="AC136" s="36"/>
      <c r="AD136" s="36"/>
      <c r="AE136" s="36"/>
      <c r="AT136" s="18" t="s">
        <v>311</v>
      </c>
      <c r="AU136" s="18" t="s">
        <v>19</v>
      </c>
    </row>
    <row r="137" spans="1:65" s="2" customFormat="1" ht="39">
      <c r="A137" s="36"/>
      <c r="B137" s="37"/>
      <c r="C137" s="38"/>
      <c r="D137" s="210" t="s">
        <v>233</v>
      </c>
      <c r="E137" s="38"/>
      <c r="F137" s="211" t="s">
        <v>1071</v>
      </c>
      <c r="G137" s="38"/>
      <c r="H137" s="38"/>
      <c r="I137" s="207"/>
      <c r="J137" s="38"/>
      <c r="K137" s="38"/>
      <c r="L137" s="41"/>
      <c r="M137" s="208"/>
      <c r="N137" s="209"/>
      <c r="O137" s="73"/>
      <c r="P137" s="73"/>
      <c r="Q137" s="73"/>
      <c r="R137" s="73"/>
      <c r="S137" s="73"/>
      <c r="T137" s="74"/>
      <c r="U137" s="36"/>
      <c r="V137" s="36"/>
      <c r="W137" s="36"/>
      <c r="X137" s="36"/>
      <c r="Y137" s="36"/>
      <c r="Z137" s="36"/>
      <c r="AA137" s="36"/>
      <c r="AB137" s="36"/>
      <c r="AC137" s="36"/>
      <c r="AD137" s="36"/>
      <c r="AE137" s="36"/>
      <c r="AT137" s="18" t="s">
        <v>233</v>
      </c>
      <c r="AU137" s="18" t="s">
        <v>19</v>
      </c>
    </row>
    <row r="138" spans="1:65" s="12" customFormat="1" ht="22.9" customHeight="1">
      <c r="B138" s="176"/>
      <c r="C138" s="177"/>
      <c r="D138" s="178" t="s">
        <v>79</v>
      </c>
      <c r="E138" s="190" t="s">
        <v>156</v>
      </c>
      <c r="F138" s="190" t="s">
        <v>630</v>
      </c>
      <c r="G138" s="177"/>
      <c r="H138" s="177"/>
      <c r="I138" s="180"/>
      <c r="J138" s="191">
        <f>BK138</f>
        <v>0</v>
      </c>
      <c r="K138" s="177"/>
      <c r="L138" s="182"/>
      <c r="M138" s="183"/>
      <c r="N138" s="184"/>
      <c r="O138" s="184"/>
      <c r="P138" s="185">
        <f>SUM(P139:P154)</f>
        <v>0</v>
      </c>
      <c r="Q138" s="184"/>
      <c r="R138" s="185">
        <f>SUM(R139:R154)</f>
        <v>266.19324</v>
      </c>
      <c r="S138" s="184"/>
      <c r="T138" s="186">
        <f>SUM(T139:T154)</f>
        <v>0</v>
      </c>
      <c r="AR138" s="187" t="s">
        <v>87</v>
      </c>
      <c r="AT138" s="188" t="s">
        <v>79</v>
      </c>
      <c r="AU138" s="188" t="s">
        <v>87</v>
      </c>
      <c r="AY138" s="187" t="s">
        <v>220</v>
      </c>
      <c r="BK138" s="189">
        <f>SUM(BK139:BK154)</f>
        <v>0</v>
      </c>
    </row>
    <row r="139" spans="1:65" s="2" customFormat="1" ht="76.349999999999994" customHeight="1">
      <c r="A139" s="36"/>
      <c r="B139" s="37"/>
      <c r="C139" s="192" t="s">
        <v>19</v>
      </c>
      <c r="D139" s="192" t="s">
        <v>224</v>
      </c>
      <c r="E139" s="193" t="s">
        <v>1072</v>
      </c>
      <c r="F139" s="194" t="s">
        <v>632</v>
      </c>
      <c r="G139" s="195" t="s">
        <v>514</v>
      </c>
      <c r="H139" s="196">
        <v>92</v>
      </c>
      <c r="I139" s="197"/>
      <c r="J139" s="198">
        <f>ROUND(I139*H139,2)</f>
        <v>0</v>
      </c>
      <c r="K139" s="194" t="s">
        <v>228</v>
      </c>
      <c r="L139" s="41"/>
      <c r="M139" s="199" t="s">
        <v>1</v>
      </c>
      <c r="N139" s="200" t="s">
        <v>45</v>
      </c>
      <c r="O139" s="73"/>
      <c r="P139" s="201">
        <f>O139*H139</f>
        <v>0</v>
      </c>
      <c r="Q139" s="201">
        <v>2.8089400000000002</v>
      </c>
      <c r="R139" s="201">
        <f>Q139*H139</f>
        <v>258.42248000000001</v>
      </c>
      <c r="S139" s="201">
        <v>0</v>
      </c>
      <c r="T139" s="202">
        <f>S139*H139</f>
        <v>0</v>
      </c>
      <c r="U139" s="36"/>
      <c r="V139" s="36"/>
      <c r="W139" s="36"/>
      <c r="X139" s="36"/>
      <c r="Y139" s="36"/>
      <c r="Z139" s="36"/>
      <c r="AA139" s="36"/>
      <c r="AB139" s="36"/>
      <c r="AC139" s="36"/>
      <c r="AD139" s="36"/>
      <c r="AE139" s="36"/>
      <c r="AR139" s="203" t="s">
        <v>223</v>
      </c>
      <c r="AT139" s="203" t="s">
        <v>224</v>
      </c>
      <c r="AU139" s="203" t="s">
        <v>19</v>
      </c>
      <c r="AY139" s="18" t="s">
        <v>220</v>
      </c>
      <c r="BE139" s="204">
        <f>IF(N139="základní",J139,0)</f>
        <v>0</v>
      </c>
      <c r="BF139" s="204">
        <f>IF(N139="snížená",J139,0)</f>
        <v>0</v>
      </c>
      <c r="BG139" s="204">
        <f>IF(N139="zákl. přenesená",J139,0)</f>
        <v>0</v>
      </c>
      <c r="BH139" s="204">
        <f>IF(N139="sníž. přenesená",J139,0)</f>
        <v>0</v>
      </c>
      <c r="BI139" s="204">
        <f>IF(N139="nulová",J139,0)</f>
        <v>0</v>
      </c>
      <c r="BJ139" s="18" t="s">
        <v>87</v>
      </c>
      <c r="BK139" s="204">
        <f>ROUND(I139*H139,2)</f>
        <v>0</v>
      </c>
      <c r="BL139" s="18" t="s">
        <v>223</v>
      </c>
      <c r="BM139" s="203" t="s">
        <v>1073</v>
      </c>
    </row>
    <row r="140" spans="1:65" s="2" customFormat="1" ht="11.25">
      <c r="A140" s="36"/>
      <c r="B140" s="37"/>
      <c r="C140" s="38"/>
      <c r="D140" s="205" t="s">
        <v>231</v>
      </c>
      <c r="E140" s="38"/>
      <c r="F140" s="206" t="s">
        <v>1074</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231</v>
      </c>
      <c r="AU140" s="18" t="s">
        <v>19</v>
      </c>
    </row>
    <row r="141" spans="1:65" s="2" customFormat="1" ht="175.5">
      <c r="A141" s="36"/>
      <c r="B141" s="37"/>
      <c r="C141" s="38"/>
      <c r="D141" s="210" t="s">
        <v>311</v>
      </c>
      <c r="E141" s="38"/>
      <c r="F141" s="211" t="s">
        <v>635</v>
      </c>
      <c r="G141" s="38"/>
      <c r="H141" s="38"/>
      <c r="I141" s="207"/>
      <c r="J141" s="38"/>
      <c r="K141" s="38"/>
      <c r="L141" s="41"/>
      <c r="M141" s="208"/>
      <c r="N141" s="209"/>
      <c r="O141" s="73"/>
      <c r="P141" s="73"/>
      <c r="Q141" s="73"/>
      <c r="R141" s="73"/>
      <c r="S141" s="73"/>
      <c r="T141" s="74"/>
      <c r="U141" s="36"/>
      <c r="V141" s="36"/>
      <c r="W141" s="36"/>
      <c r="X141" s="36"/>
      <c r="Y141" s="36"/>
      <c r="Z141" s="36"/>
      <c r="AA141" s="36"/>
      <c r="AB141" s="36"/>
      <c r="AC141" s="36"/>
      <c r="AD141" s="36"/>
      <c r="AE141" s="36"/>
      <c r="AT141" s="18" t="s">
        <v>311</v>
      </c>
      <c r="AU141" s="18" t="s">
        <v>19</v>
      </c>
    </row>
    <row r="142" spans="1:65" s="2" customFormat="1" ht="97.5">
      <c r="A142" s="36"/>
      <c r="B142" s="37"/>
      <c r="C142" s="38"/>
      <c r="D142" s="210" t="s">
        <v>233</v>
      </c>
      <c r="E142" s="38"/>
      <c r="F142" s="211" t="s">
        <v>1075</v>
      </c>
      <c r="G142" s="38"/>
      <c r="H142" s="38"/>
      <c r="I142" s="207"/>
      <c r="J142" s="38"/>
      <c r="K142" s="38"/>
      <c r="L142" s="41"/>
      <c r="M142" s="208"/>
      <c r="N142" s="209"/>
      <c r="O142" s="73"/>
      <c r="P142" s="73"/>
      <c r="Q142" s="73"/>
      <c r="R142" s="73"/>
      <c r="S142" s="73"/>
      <c r="T142" s="74"/>
      <c r="U142" s="36"/>
      <c r="V142" s="36"/>
      <c r="W142" s="36"/>
      <c r="X142" s="36"/>
      <c r="Y142" s="36"/>
      <c r="Z142" s="36"/>
      <c r="AA142" s="36"/>
      <c r="AB142" s="36"/>
      <c r="AC142" s="36"/>
      <c r="AD142" s="36"/>
      <c r="AE142" s="36"/>
      <c r="AT142" s="18" t="s">
        <v>233</v>
      </c>
      <c r="AU142" s="18" t="s">
        <v>19</v>
      </c>
    </row>
    <row r="143" spans="1:65" s="2" customFormat="1" ht="76.349999999999994" customHeight="1">
      <c r="A143" s="36"/>
      <c r="B143" s="37"/>
      <c r="C143" s="192" t="s">
        <v>156</v>
      </c>
      <c r="D143" s="192" t="s">
        <v>224</v>
      </c>
      <c r="E143" s="193" t="s">
        <v>637</v>
      </c>
      <c r="F143" s="194" t="s">
        <v>638</v>
      </c>
      <c r="G143" s="195" t="s">
        <v>506</v>
      </c>
      <c r="H143" s="196">
        <v>350</v>
      </c>
      <c r="I143" s="197"/>
      <c r="J143" s="198">
        <f>ROUND(I143*H143,2)</f>
        <v>0</v>
      </c>
      <c r="K143" s="194" t="s">
        <v>228</v>
      </c>
      <c r="L143" s="41"/>
      <c r="M143" s="199" t="s">
        <v>1</v>
      </c>
      <c r="N143" s="200" t="s">
        <v>45</v>
      </c>
      <c r="O143" s="73"/>
      <c r="P143" s="201">
        <f>O143*H143</f>
        <v>0</v>
      </c>
      <c r="Q143" s="201">
        <v>7.26E-3</v>
      </c>
      <c r="R143" s="201">
        <f>Q143*H143</f>
        <v>2.5409999999999999</v>
      </c>
      <c r="S143" s="201">
        <v>0</v>
      </c>
      <c r="T143" s="202">
        <f>S143*H143</f>
        <v>0</v>
      </c>
      <c r="U143" s="36"/>
      <c r="V143" s="36"/>
      <c r="W143" s="36"/>
      <c r="X143" s="36"/>
      <c r="Y143" s="36"/>
      <c r="Z143" s="36"/>
      <c r="AA143" s="36"/>
      <c r="AB143" s="36"/>
      <c r="AC143" s="36"/>
      <c r="AD143" s="36"/>
      <c r="AE143" s="36"/>
      <c r="AR143" s="203" t="s">
        <v>223</v>
      </c>
      <c r="AT143" s="203" t="s">
        <v>224</v>
      </c>
      <c r="AU143" s="203" t="s">
        <v>19</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223</v>
      </c>
      <c r="BM143" s="203" t="s">
        <v>1076</v>
      </c>
    </row>
    <row r="144" spans="1:65" s="2" customFormat="1" ht="11.25">
      <c r="A144" s="36"/>
      <c r="B144" s="37"/>
      <c r="C144" s="38"/>
      <c r="D144" s="205" t="s">
        <v>231</v>
      </c>
      <c r="E144" s="38"/>
      <c r="F144" s="206" t="s">
        <v>640</v>
      </c>
      <c r="G144" s="38"/>
      <c r="H144" s="38"/>
      <c r="I144" s="207"/>
      <c r="J144" s="38"/>
      <c r="K144" s="38"/>
      <c r="L144" s="41"/>
      <c r="M144" s="208"/>
      <c r="N144" s="209"/>
      <c r="O144" s="73"/>
      <c r="P144" s="73"/>
      <c r="Q144" s="73"/>
      <c r="R144" s="73"/>
      <c r="S144" s="73"/>
      <c r="T144" s="74"/>
      <c r="U144" s="36"/>
      <c r="V144" s="36"/>
      <c r="W144" s="36"/>
      <c r="X144" s="36"/>
      <c r="Y144" s="36"/>
      <c r="Z144" s="36"/>
      <c r="AA144" s="36"/>
      <c r="AB144" s="36"/>
      <c r="AC144" s="36"/>
      <c r="AD144" s="36"/>
      <c r="AE144" s="36"/>
      <c r="AT144" s="18" t="s">
        <v>231</v>
      </c>
      <c r="AU144" s="18" t="s">
        <v>19</v>
      </c>
    </row>
    <row r="145" spans="1:65" s="2" customFormat="1" ht="175.5">
      <c r="A145" s="36"/>
      <c r="B145" s="37"/>
      <c r="C145" s="38"/>
      <c r="D145" s="210" t="s">
        <v>311</v>
      </c>
      <c r="E145" s="38"/>
      <c r="F145" s="211" t="s">
        <v>641</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311</v>
      </c>
      <c r="AU145" s="18" t="s">
        <v>19</v>
      </c>
    </row>
    <row r="146" spans="1:65" s="2" customFormat="1" ht="107.25">
      <c r="A146" s="36"/>
      <c r="B146" s="37"/>
      <c r="C146" s="38"/>
      <c r="D146" s="210" t="s">
        <v>233</v>
      </c>
      <c r="E146" s="38"/>
      <c r="F146" s="211" t="s">
        <v>1077</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233</v>
      </c>
      <c r="AU146" s="18" t="s">
        <v>19</v>
      </c>
    </row>
    <row r="147" spans="1:65" s="2" customFormat="1" ht="76.349999999999994" customHeight="1">
      <c r="A147" s="36"/>
      <c r="B147" s="37"/>
      <c r="C147" s="192" t="s">
        <v>223</v>
      </c>
      <c r="D147" s="192" t="s">
        <v>224</v>
      </c>
      <c r="E147" s="193" t="s">
        <v>643</v>
      </c>
      <c r="F147" s="194" t="s">
        <v>644</v>
      </c>
      <c r="G147" s="195" t="s">
        <v>506</v>
      </c>
      <c r="H147" s="196">
        <v>350</v>
      </c>
      <c r="I147" s="197"/>
      <c r="J147" s="198">
        <f>ROUND(I147*H147,2)</f>
        <v>0</v>
      </c>
      <c r="K147" s="194" t="s">
        <v>228</v>
      </c>
      <c r="L147" s="41"/>
      <c r="M147" s="199" t="s">
        <v>1</v>
      </c>
      <c r="N147" s="200" t="s">
        <v>45</v>
      </c>
      <c r="O147" s="73"/>
      <c r="P147" s="201">
        <f>O147*H147</f>
        <v>0</v>
      </c>
      <c r="Q147" s="201">
        <v>8.5999999999999998E-4</v>
      </c>
      <c r="R147" s="201">
        <f>Q147*H147</f>
        <v>0.30099999999999999</v>
      </c>
      <c r="S147" s="201">
        <v>0</v>
      </c>
      <c r="T147" s="202">
        <f>S147*H147</f>
        <v>0</v>
      </c>
      <c r="U147" s="36"/>
      <c r="V147" s="36"/>
      <c r="W147" s="36"/>
      <c r="X147" s="36"/>
      <c r="Y147" s="36"/>
      <c r="Z147" s="36"/>
      <c r="AA147" s="36"/>
      <c r="AB147" s="36"/>
      <c r="AC147" s="36"/>
      <c r="AD147" s="36"/>
      <c r="AE147" s="36"/>
      <c r="AR147" s="203" t="s">
        <v>223</v>
      </c>
      <c r="AT147" s="203" t="s">
        <v>224</v>
      </c>
      <c r="AU147" s="203" t="s">
        <v>19</v>
      </c>
      <c r="AY147" s="18" t="s">
        <v>220</v>
      </c>
      <c r="BE147" s="204">
        <f>IF(N147="základní",J147,0)</f>
        <v>0</v>
      </c>
      <c r="BF147" s="204">
        <f>IF(N147="snížená",J147,0)</f>
        <v>0</v>
      </c>
      <c r="BG147" s="204">
        <f>IF(N147="zákl. přenesená",J147,0)</f>
        <v>0</v>
      </c>
      <c r="BH147" s="204">
        <f>IF(N147="sníž. přenesená",J147,0)</f>
        <v>0</v>
      </c>
      <c r="BI147" s="204">
        <f>IF(N147="nulová",J147,0)</f>
        <v>0</v>
      </c>
      <c r="BJ147" s="18" t="s">
        <v>87</v>
      </c>
      <c r="BK147" s="204">
        <f>ROUND(I147*H147,2)</f>
        <v>0</v>
      </c>
      <c r="BL147" s="18" t="s">
        <v>223</v>
      </c>
      <c r="BM147" s="203" t="s">
        <v>1078</v>
      </c>
    </row>
    <row r="148" spans="1:65" s="2" customFormat="1" ht="11.25">
      <c r="A148" s="36"/>
      <c r="B148" s="37"/>
      <c r="C148" s="38"/>
      <c r="D148" s="205" t="s">
        <v>231</v>
      </c>
      <c r="E148" s="38"/>
      <c r="F148" s="206" t="s">
        <v>646</v>
      </c>
      <c r="G148" s="38"/>
      <c r="H148" s="38"/>
      <c r="I148" s="207"/>
      <c r="J148" s="38"/>
      <c r="K148" s="38"/>
      <c r="L148" s="41"/>
      <c r="M148" s="208"/>
      <c r="N148" s="209"/>
      <c r="O148" s="73"/>
      <c r="P148" s="73"/>
      <c r="Q148" s="73"/>
      <c r="R148" s="73"/>
      <c r="S148" s="73"/>
      <c r="T148" s="74"/>
      <c r="U148" s="36"/>
      <c r="V148" s="36"/>
      <c r="W148" s="36"/>
      <c r="X148" s="36"/>
      <c r="Y148" s="36"/>
      <c r="Z148" s="36"/>
      <c r="AA148" s="36"/>
      <c r="AB148" s="36"/>
      <c r="AC148" s="36"/>
      <c r="AD148" s="36"/>
      <c r="AE148" s="36"/>
      <c r="AT148" s="18" t="s">
        <v>231</v>
      </c>
      <c r="AU148" s="18" t="s">
        <v>19</v>
      </c>
    </row>
    <row r="149" spans="1:65" s="2" customFormat="1" ht="175.5">
      <c r="A149" s="36"/>
      <c r="B149" s="37"/>
      <c r="C149" s="38"/>
      <c r="D149" s="210" t="s">
        <v>311</v>
      </c>
      <c r="E149" s="38"/>
      <c r="F149" s="211" t="s">
        <v>641</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311</v>
      </c>
      <c r="AU149" s="18" t="s">
        <v>19</v>
      </c>
    </row>
    <row r="150" spans="1:65" s="2" customFormat="1" ht="107.25">
      <c r="A150" s="36"/>
      <c r="B150" s="37"/>
      <c r="C150" s="38"/>
      <c r="D150" s="210" t="s">
        <v>233</v>
      </c>
      <c r="E150" s="38"/>
      <c r="F150" s="211" t="s">
        <v>1079</v>
      </c>
      <c r="G150" s="38"/>
      <c r="H150" s="38"/>
      <c r="I150" s="207"/>
      <c r="J150" s="38"/>
      <c r="K150" s="38"/>
      <c r="L150" s="41"/>
      <c r="M150" s="208"/>
      <c r="N150" s="209"/>
      <c r="O150" s="73"/>
      <c r="P150" s="73"/>
      <c r="Q150" s="73"/>
      <c r="R150" s="73"/>
      <c r="S150" s="73"/>
      <c r="T150" s="74"/>
      <c r="U150" s="36"/>
      <c r="V150" s="36"/>
      <c r="W150" s="36"/>
      <c r="X150" s="36"/>
      <c r="Y150" s="36"/>
      <c r="Z150" s="36"/>
      <c r="AA150" s="36"/>
      <c r="AB150" s="36"/>
      <c r="AC150" s="36"/>
      <c r="AD150" s="36"/>
      <c r="AE150" s="36"/>
      <c r="AT150" s="18" t="s">
        <v>233</v>
      </c>
      <c r="AU150" s="18" t="s">
        <v>19</v>
      </c>
    </row>
    <row r="151" spans="1:65" s="2" customFormat="1" ht="78" customHeight="1">
      <c r="A151" s="36"/>
      <c r="B151" s="37"/>
      <c r="C151" s="192" t="s">
        <v>219</v>
      </c>
      <c r="D151" s="192" t="s">
        <v>224</v>
      </c>
      <c r="E151" s="193" t="s">
        <v>648</v>
      </c>
      <c r="F151" s="194" t="s">
        <v>649</v>
      </c>
      <c r="G151" s="195" t="s">
        <v>650</v>
      </c>
      <c r="H151" s="196">
        <v>4.5</v>
      </c>
      <c r="I151" s="197"/>
      <c r="J151" s="198">
        <f>ROUND(I151*H151,2)</f>
        <v>0</v>
      </c>
      <c r="K151" s="194" t="s">
        <v>228</v>
      </c>
      <c r="L151" s="41"/>
      <c r="M151" s="199" t="s">
        <v>1</v>
      </c>
      <c r="N151" s="200" t="s">
        <v>45</v>
      </c>
      <c r="O151" s="73"/>
      <c r="P151" s="201">
        <f>O151*H151</f>
        <v>0</v>
      </c>
      <c r="Q151" s="201">
        <v>1.09528</v>
      </c>
      <c r="R151" s="201">
        <f>Q151*H151</f>
        <v>4.9287600000000005</v>
      </c>
      <c r="S151" s="201">
        <v>0</v>
      </c>
      <c r="T151" s="202">
        <f>S151*H151</f>
        <v>0</v>
      </c>
      <c r="U151" s="36"/>
      <c r="V151" s="36"/>
      <c r="W151" s="36"/>
      <c r="X151" s="36"/>
      <c r="Y151" s="36"/>
      <c r="Z151" s="36"/>
      <c r="AA151" s="36"/>
      <c r="AB151" s="36"/>
      <c r="AC151" s="36"/>
      <c r="AD151" s="36"/>
      <c r="AE151" s="36"/>
      <c r="AR151" s="203" t="s">
        <v>223</v>
      </c>
      <c r="AT151" s="203" t="s">
        <v>224</v>
      </c>
      <c r="AU151" s="203" t="s">
        <v>19</v>
      </c>
      <c r="AY151" s="18" t="s">
        <v>220</v>
      </c>
      <c r="BE151" s="204">
        <f>IF(N151="základní",J151,0)</f>
        <v>0</v>
      </c>
      <c r="BF151" s="204">
        <f>IF(N151="snížená",J151,0)</f>
        <v>0</v>
      </c>
      <c r="BG151" s="204">
        <f>IF(N151="zákl. přenesená",J151,0)</f>
        <v>0</v>
      </c>
      <c r="BH151" s="204">
        <f>IF(N151="sníž. přenesená",J151,0)</f>
        <v>0</v>
      </c>
      <c r="BI151" s="204">
        <f>IF(N151="nulová",J151,0)</f>
        <v>0</v>
      </c>
      <c r="BJ151" s="18" t="s">
        <v>87</v>
      </c>
      <c r="BK151" s="204">
        <f>ROUND(I151*H151,2)</f>
        <v>0</v>
      </c>
      <c r="BL151" s="18" t="s">
        <v>223</v>
      </c>
      <c r="BM151" s="203" t="s">
        <v>1080</v>
      </c>
    </row>
    <row r="152" spans="1:65" s="2" customFormat="1" ht="11.25">
      <c r="A152" s="36"/>
      <c r="B152" s="37"/>
      <c r="C152" s="38"/>
      <c r="D152" s="205" t="s">
        <v>231</v>
      </c>
      <c r="E152" s="38"/>
      <c r="F152" s="206" t="s">
        <v>652</v>
      </c>
      <c r="G152" s="38"/>
      <c r="H152" s="38"/>
      <c r="I152" s="207"/>
      <c r="J152" s="38"/>
      <c r="K152" s="38"/>
      <c r="L152" s="41"/>
      <c r="M152" s="208"/>
      <c r="N152" s="209"/>
      <c r="O152" s="73"/>
      <c r="P152" s="73"/>
      <c r="Q152" s="73"/>
      <c r="R152" s="73"/>
      <c r="S152" s="73"/>
      <c r="T152" s="74"/>
      <c r="U152" s="36"/>
      <c r="V152" s="36"/>
      <c r="W152" s="36"/>
      <c r="X152" s="36"/>
      <c r="Y152" s="36"/>
      <c r="Z152" s="36"/>
      <c r="AA152" s="36"/>
      <c r="AB152" s="36"/>
      <c r="AC152" s="36"/>
      <c r="AD152" s="36"/>
      <c r="AE152" s="36"/>
      <c r="AT152" s="18" t="s">
        <v>231</v>
      </c>
      <c r="AU152" s="18" t="s">
        <v>19</v>
      </c>
    </row>
    <row r="153" spans="1:65" s="2" customFormat="1" ht="97.5">
      <c r="A153" s="36"/>
      <c r="B153" s="37"/>
      <c r="C153" s="38"/>
      <c r="D153" s="210" t="s">
        <v>311</v>
      </c>
      <c r="E153" s="38"/>
      <c r="F153" s="211" t="s">
        <v>653</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311</v>
      </c>
      <c r="AU153" s="18" t="s">
        <v>19</v>
      </c>
    </row>
    <row r="154" spans="1:65" s="2" customFormat="1" ht="87.75">
      <c r="A154" s="36"/>
      <c r="B154" s="37"/>
      <c r="C154" s="38"/>
      <c r="D154" s="210" t="s">
        <v>233</v>
      </c>
      <c r="E154" s="38"/>
      <c r="F154" s="211" t="s">
        <v>1081</v>
      </c>
      <c r="G154" s="38"/>
      <c r="H154" s="38"/>
      <c r="I154" s="207"/>
      <c r="J154" s="38"/>
      <c r="K154" s="38"/>
      <c r="L154" s="41"/>
      <c r="M154" s="208"/>
      <c r="N154" s="209"/>
      <c r="O154" s="73"/>
      <c r="P154" s="73"/>
      <c r="Q154" s="73"/>
      <c r="R154" s="73"/>
      <c r="S154" s="73"/>
      <c r="T154" s="74"/>
      <c r="U154" s="36"/>
      <c r="V154" s="36"/>
      <c r="W154" s="36"/>
      <c r="X154" s="36"/>
      <c r="Y154" s="36"/>
      <c r="Z154" s="36"/>
      <c r="AA154" s="36"/>
      <c r="AB154" s="36"/>
      <c r="AC154" s="36"/>
      <c r="AD154" s="36"/>
      <c r="AE154" s="36"/>
      <c r="AT154" s="18" t="s">
        <v>233</v>
      </c>
      <c r="AU154" s="18" t="s">
        <v>19</v>
      </c>
    </row>
    <row r="155" spans="1:65" s="12" customFormat="1" ht="22.9" customHeight="1">
      <c r="B155" s="176"/>
      <c r="C155" s="177"/>
      <c r="D155" s="178" t="s">
        <v>79</v>
      </c>
      <c r="E155" s="190" t="s">
        <v>223</v>
      </c>
      <c r="F155" s="190" t="s">
        <v>655</v>
      </c>
      <c r="G155" s="177"/>
      <c r="H155" s="177"/>
      <c r="I155" s="180"/>
      <c r="J155" s="191">
        <f>BK155</f>
        <v>0</v>
      </c>
      <c r="K155" s="177"/>
      <c r="L155" s="182"/>
      <c r="M155" s="183"/>
      <c r="N155" s="184"/>
      <c r="O155" s="184"/>
      <c r="P155" s="185">
        <f>SUM(P156:P178)</f>
        <v>0</v>
      </c>
      <c r="Q155" s="184"/>
      <c r="R155" s="185">
        <f>SUM(R156:R178)</f>
        <v>85.40155</v>
      </c>
      <c r="S155" s="184"/>
      <c r="T155" s="186">
        <f>SUM(T156:T178)</f>
        <v>0</v>
      </c>
      <c r="AR155" s="187" t="s">
        <v>87</v>
      </c>
      <c r="AT155" s="188" t="s">
        <v>79</v>
      </c>
      <c r="AU155" s="188" t="s">
        <v>87</v>
      </c>
      <c r="AY155" s="187" t="s">
        <v>220</v>
      </c>
      <c r="BK155" s="189">
        <f>SUM(BK156:BK178)</f>
        <v>0</v>
      </c>
    </row>
    <row r="156" spans="1:65" s="2" customFormat="1" ht="33" customHeight="1">
      <c r="A156" s="36"/>
      <c r="B156" s="37"/>
      <c r="C156" s="192" t="s">
        <v>256</v>
      </c>
      <c r="D156" s="192" t="s">
        <v>224</v>
      </c>
      <c r="E156" s="193" t="s">
        <v>1082</v>
      </c>
      <c r="F156" s="194" t="s">
        <v>1083</v>
      </c>
      <c r="G156" s="195" t="s">
        <v>506</v>
      </c>
      <c r="H156" s="196">
        <v>85</v>
      </c>
      <c r="I156" s="197"/>
      <c r="J156" s="198">
        <f>ROUND(I156*H156,2)</f>
        <v>0</v>
      </c>
      <c r="K156" s="194" t="s">
        <v>228</v>
      </c>
      <c r="L156" s="41"/>
      <c r="M156" s="199" t="s">
        <v>1</v>
      </c>
      <c r="N156" s="200" t="s">
        <v>45</v>
      </c>
      <c r="O156" s="73"/>
      <c r="P156" s="201">
        <f>O156*H156</f>
        <v>0</v>
      </c>
      <c r="Q156" s="201">
        <v>0.36435000000000001</v>
      </c>
      <c r="R156" s="201">
        <f>Q156*H156</f>
        <v>30.969750000000001</v>
      </c>
      <c r="S156" s="201">
        <v>0</v>
      </c>
      <c r="T156" s="202">
        <f>S156*H156</f>
        <v>0</v>
      </c>
      <c r="U156" s="36"/>
      <c r="V156" s="36"/>
      <c r="W156" s="36"/>
      <c r="X156" s="36"/>
      <c r="Y156" s="36"/>
      <c r="Z156" s="36"/>
      <c r="AA156" s="36"/>
      <c r="AB156" s="36"/>
      <c r="AC156" s="36"/>
      <c r="AD156" s="36"/>
      <c r="AE156" s="36"/>
      <c r="AR156" s="203" t="s">
        <v>223</v>
      </c>
      <c r="AT156" s="203" t="s">
        <v>224</v>
      </c>
      <c r="AU156" s="203" t="s">
        <v>19</v>
      </c>
      <c r="AY156" s="18" t="s">
        <v>220</v>
      </c>
      <c r="BE156" s="204">
        <f>IF(N156="základní",J156,0)</f>
        <v>0</v>
      </c>
      <c r="BF156" s="204">
        <f>IF(N156="snížená",J156,0)</f>
        <v>0</v>
      </c>
      <c r="BG156" s="204">
        <f>IF(N156="zákl. přenesená",J156,0)</f>
        <v>0</v>
      </c>
      <c r="BH156" s="204">
        <f>IF(N156="sníž. přenesená",J156,0)</f>
        <v>0</v>
      </c>
      <c r="BI156" s="204">
        <f>IF(N156="nulová",J156,0)</f>
        <v>0</v>
      </c>
      <c r="BJ156" s="18" t="s">
        <v>87</v>
      </c>
      <c r="BK156" s="204">
        <f>ROUND(I156*H156,2)</f>
        <v>0</v>
      </c>
      <c r="BL156" s="18" t="s">
        <v>223</v>
      </c>
      <c r="BM156" s="203" t="s">
        <v>1084</v>
      </c>
    </row>
    <row r="157" spans="1:65" s="2" customFormat="1" ht="11.25">
      <c r="A157" s="36"/>
      <c r="B157" s="37"/>
      <c r="C157" s="38"/>
      <c r="D157" s="205" t="s">
        <v>231</v>
      </c>
      <c r="E157" s="38"/>
      <c r="F157" s="206" t="s">
        <v>1085</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231</v>
      </c>
      <c r="AU157" s="18" t="s">
        <v>19</v>
      </c>
    </row>
    <row r="158" spans="1:65" s="2" customFormat="1" ht="48.75">
      <c r="A158" s="36"/>
      <c r="B158" s="37"/>
      <c r="C158" s="38"/>
      <c r="D158" s="210" t="s">
        <v>311</v>
      </c>
      <c r="E158" s="38"/>
      <c r="F158" s="211" t="s">
        <v>1086</v>
      </c>
      <c r="G158" s="38"/>
      <c r="H158" s="38"/>
      <c r="I158" s="207"/>
      <c r="J158" s="38"/>
      <c r="K158" s="38"/>
      <c r="L158" s="41"/>
      <c r="M158" s="208"/>
      <c r="N158" s="209"/>
      <c r="O158" s="73"/>
      <c r="P158" s="73"/>
      <c r="Q158" s="73"/>
      <c r="R158" s="73"/>
      <c r="S158" s="73"/>
      <c r="T158" s="74"/>
      <c r="U158" s="36"/>
      <c r="V158" s="36"/>
      <c r="W158" s="36"/>
      <c r="X158" s="36"/>
      <c r="Y158" s="36"/>
      <c r="Z158" s="36"/>
      <c r="AA158" s="36"/>
      <c r="AB158" s="36"/>
      <c r="AC158" s="36"/>
      <c r="AD158" s="36"/>
      <c r="AE158" s="36"/>
      <c r="AT158" s="18" t="s">
        <v>311</v>
      </c>
      <c r="AU158" s="18" t="s">
        <v>19</v>
      </c>
    </row>
    <row r="159" spans="1:65" s="2" customFormat="1" ht="29.25">
      <c r="A159" s="36"/>
      <c r="B159" s="37"/>
      <c r="C159" s="38"/>
      <c r="D159" s="210" t="s">
        <v>233</v>
      </c>
      <c r="E159" s="38"/>
      <c r="F159" s="211" t="s">
        <v>1087</v>
      </c>
      <c r="G159" s="38"/>
      <c r="H159" s="38"/>
      <c r="I159" s="207"/>
      <c r="J159" s="38"/>
      <c r="K159" s="38"/>
      <c r="L159" s="41"/>
      <c r="M159" s="208"/>
      <c r="N159" s="209"/>
      <c r="O159" s="73"/>
      <c r="P159" s="73"/>
      <c r="Q159" s="73"/>
      <c r="R159" s="73"/>
      <c r="S159" s="73"/>
      <c r="T159" s="74"/>
      <c r="U159" s="36"/>
      <c r="V159" s="36"/>
      <c r="W159" s="36"/>
      <c r="X159" s="36"/>
      <c r="Y159" s="36"/>
      <c r="Z159" s="36"/>
      <c r="AA159" s="36"/>
      <c r="AB159" s="36"/>
      <c r="AC159" s="36"/>
      <c r="AD159" s="36"/>
      <c r="AE159" s="36"/>
      <c r="AT159" s="18" t="s">
        <v>233</v>
      </c>
      <c r="AU159" s="18" t="s">
        <v>19</v>
      </c>
    </row>
    <row r="160" spans="1:65" s="2" customFormat="1" ht="33" customHeight="1">
      <c r="A160" s="36"/>
      <c r="B160" s="37"/>
      <c r="C160" s="192" t="s">
        <v>261</v>
      </c>
      <c r="D160" s="192" t="s">
        <v>224</v>
      </c>
      <c r="E160" s="193" t="s">
        <v>662</v>
      </c>
      <c r="F160" s="194" t="s">
        <v>663</v>
      </c>
      <c r="G160" s="195" t="s">
        <v>664</v>
      </c>
      <c r="H160" s="196">
        <v>26</v>
      </c>
      <c r="I160" s="197"/>
      <c r="J160" s="198">
        <f>ROUND(I160*H160,2)</f>
        <v>0</v>
      </c>
      <c r="K160" s="194" t="s">
        <v>228</v>
      </c>
      <c r="L160" s="41"/>
      <c r="M160" s="199" t="s">
        <v>1</v>
      </c>
      <c r="N160" s="200" t="s">
        <v>45</v>
      </c>
      <c r="O160" s="73"/>
      <c r="P160" s="201">
        <f>O160*H160</f>
        <v>0</v>
      </c>
      <c r="Q160" s="201">
        <v>1.65E-3</v>
      </c>
      <c r="R160" s="201">
        <f>Q160*H160</f>
        <v>4.2900000000000001E-2</v>
      </c>
      <c r="S160" s="201">
        <v>0</v>
      </c>
      <c r="T160" s="202">
        <f>S160*H160</f>
        <v>0</v>
      </c>
      <c r="U160" s="36"/>
      <c r="V160" s="36"/>
      <c r="W160" s="36"/>
      <c r="X160" s="36"/>
      <c r="Y160" s="36"/>
      <c r="Z160" s="36"/>
      <c r="AA160" s="36"/>
      <c r="AB160" s="36"/>
      <c r="AC160" s="36"/>
      <c r="AD160" s="36"/>
      <c r="AE160" s="36"/>
      <c r="AR160" s="203" t="s">
        <v>223</v>
      </c>
      <c r="AT160" s="203" t="s">
        <v>224</v>
      </c>
      <c r="AU160" s="203" t="s">
        <v>19</v>
      </c>
      <c r="AY160" s="18" t="s">
        <v>220</v>
      </c>
      <c r="BE160" s="204">
        <f>IF(N160="základní",J160,0)</f>
        <v>0</v>
      </c>
      <c r="BF160" s="204">
        <f>IF(N160="snížená",J160,0)</f>
        <v>0</v>
      </c>
      <c r="BG160" s="204">
        <f>IF(N160="zákl. přenesená",J160,0)</f>
        <v>0</v>
      </c>
      <c r="BH160" s="204">
        <f>IF(N160="sníž. přenesená",J160,0)</f>
        <v>0</v>
      </c>
      <c r="BI160" s="204">
        <f>IF(N160="nulová",J160,0)</f>
        <v>0</v>
      </c>
      <c r="BJ160" s="18" t="s">
        <v>87</v>
      </c>
      <c r="BK160" s="204">
        <f>ROUND(I160*H160,2)</f>
        <v>0</v>
      </c>
      <c r="BL160" s="18" t="s">
        <v>223</v>
      </c>
      <c r="BM160" s="203" t="s">
        <v>1088</v>
      </c>
    </row>
    <row r="161" spans="1:65" s="2" customFormat="1" ht="11.25">
      <c r="A161" s="36"/>
      <c r="B161" s="37"/>
      <c r="C161" s="38"/>
      <c r="D161" s="205" t="s">
        <v>231</v>
      </c>
      <c r="E161" s="38"/>
      <c r="F161" s="206" t="s">
        <v>666</v>
      </c>
      <c r="G161" s="38"/>
      <c r="H161" s="38"/>
      <c r="I161" s="207"/>
      <c r="J161" s="38"/>
      <c r="K161" s="38"/>
      <c r="L161" s="41"/>
      <c r="M161" s="208"/>
      <c r="N161" s="209"/>
      <c r="O161" s="73"/>
      <c r="P161" s="73"/>
      <c r="Q161" s="73"/>
      <c r="R161" s="73"/>
      <c r="S161" s="73"/>
      <c r="T161" s="74"/>
      <c r="U161" s="36"/>
      <c r="V161" s="36"/>
      <c r="W161" s="36"/>
      <c r="X161" s="36"/>
      <c r="Y161" s="36"/>
      <c r="Z161" s="36"/>
      <c r="AA161" s="36"/>
      <c r="AB161" s="36"/>
      <c r="AC161" s="36"/>
      <c r="AD161" s="36"/>
      <c r="AE161" s="36"/>
      <c r="AT161" s="18" t="s">
        <v>231</v>
      </c>
      <c r="AU161" s="18" t="s">
        <v>19</v>
      </c>
    </row>
    <row r="162" spans="1:65" s="2" customFormat="1" ht="29.25">
      <c r="A162" s="36"/>
      <c r="B162" s="37"/>
      <c r="C162" s="38"/>
      <c r="D162" s="210" t="s">
        <v>311</v>
      </c>
      <c r="E162" s="38"/>
      <c r="F162" s="211" t="s">
        <v>667</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311</v>
      </c>
      <c r="AU162" s="18" t="s">
        <v>19</v>
      </c>
    </row>
    <row r="163" spans="1:65" s="2" customFormat="1" ht="16.5" customHeight="1">
      <c r="A163" s="36"/>
      <c r="B163" s="37"/>
      <c r="C163" s="247" t="s">
        <v>266</v>
      </c>
      <c r="D163" s="247" t="s">
        <v>329</v>
      </c>
      <c r="E163" s="248" t="s">
        <v>668</v>
      </c>
      <c r="F163" s="249" t="s">
        <v>669</v>
      </c>
      <c r="G163" s="250" t="s">
        <v>664</v>
      </c>
      <c r="H163" s="251">
        <v>26</v>
      </c>
      <c r="I163" s="252"/>
      <c r="J163" s="253">
        <f>ROUND(I163*H163,2)</f>
        <v>0</v>
      </c>
      <c r="K163" s="249" t="s">
        <v>228</v>
      </c>
      <c r="L163" s="254"/>
      <c r="M163" s="255" t="s">
        <v>1</v>
      </c>
      <c r="N163" s="256" t="s">
        <v>45</v>
      </c>
      <c r="O163" s="73"/>
      <c r="P163" s="201">
        <f>O163*H163</f>
        <v>0</v>
      </c>
      <c r="Q163" s="201">
        <v>0.04</v>
      </c>
      <c r="R163" s="201">
        <f>Q163*H163</f>
        <v>1.04</v>
      </c>
      <c r="S163" s="201">
        <v>0</v>
      </c>
      <c r="T163" s="202">
        <f>S163*H163</f>
        <v>0</v>
      </c>
      <c r="U163" s="36"/>
      <c r="V163" s="36"/>
      <c r="W163" s="36"/>
      <c r="X163" s="36"/>
      <c r="Y163" s="36"/>
      <c r="Z163" s="36"/>
      <c r="AA163" s="36"/>
      <c r="AB163" s="36"/>
      <c r="AC163" s="36"/>
      <c r="AD163" s="36"/>
      <c r="AE163" s="36"/>
      <c r="AR163" s="203" t="s">
        <v>266</v>
      </c>
      <c r="AT163" s="203" t="s">
        <v>329</v>
      </c>
      <c r="AU163" s="203" t="s">
        <v>19</v>
      </c>
      <c r="AY163" s="18" t="s">
        <v>220</v>
      </c>
      <c r="BE163" s="204">
        <f>IF(N163="základní",J163,0)</f>
        <v>0</v>
      </c>
      <c r="BF163" s="204">
        <f>IF(N163="snížená",J163,0)</f>
        <v>0</v>
      </c>
      <c r="BG163" s="204">
        <f>IF(N163="zákl. přenesená",J163,0)</f>
        <v>0</v>
      </c>
      <c r="BH163" s="204">
        <f>IF(N163="sníž. přenesená",J163,0)</f>
        <v>0</v>
      </c>
      <c r="BI163" s="204">
        <f>IF(N163="nulová",J163,0)</f>
        <v>0</v>
      </c>
      <c r="BJ163" s="18" t="s">
        <v>87</v>
      </c>
      <c r="BK163" s="204">
        <f>ROUND(I163*H163,2)</f>
        <v>0</v>
      </c>
      <c r="BL163" s="18" t="s">
        <v>223</v>
      </c>
      <c r="BM163" s="203" t="s">
        <v>1089</v>
      </c>
    </row>
    <row r="164" spans="1:65" s="2" customFormat="1" ht="37.9" customHeight="1">
      <c r="A164" s="36"/>
      <c r="B164" s="37"/>
      <c r="C164" s="192" t="s">
        <v>271</v>
      </c>
      <c r="D164" s="192" t="s">
        <v>224</v>
      </c>
      <c r="E164" s="193" t="s">
        <v>1090</v>
      </c>
      <c r="F164" s="194" t="s">
        <v>1091</v>
      </c>
      <c r="G164" s="195" t="s">
        <v>514</v>
      </c>
      <c r="H164" s="196">
        <v>4</v>
      </c>
      <c r="I164" s="197"/>
      <c r="J164" s="198">
        <f>ROUND(I164*H164,2)</f>
        <v>0</v>
      </c>
      <c r="K164" s="194" t="s">
        <v>228</v>
      </c>
      <c r="L164" s="41"/>
      <c r="M164" s="199" t="s">
        <v>1</v>
      </c>
      <c r="N164" s="200" t="s">
        <v>45</v>
      </c>
      <c r="O164" s="73"/>
      <c r="P164" s="201">
        <f>O164*H164</f>
        <v>0</v>
      </c>
      <c r="Q164" s="201">
        <v>2.052</v>
      </c>
      <c r="R164" s="201">
        <f>Q164*H164</f>
        <v>8.2080000000000002</v>
      </c>
      <c r="S164" s="201">
        <v>0</v>
      </c>
      <c r="T164" s="202">
        <f>S164*H164</f>
        <v>0</v>
      </c>
      <c r="U164" s="36"/>
      <c r="V164" s="36"/>
      <c r="W164" s="36"/>
      <c r="X164" s="36"/>
      <c r="Y164" s="36"/>
      <c r="Z164" s="36"/>
      <c r="AA164" s="36"/>
      <c r="AB164" s="36"/>
      <c r="AC164" s="36"/>
      <c r="AD164" s="36"/>
      <c r="AE164" s="36"/>
      <c r="AR164" s="203" t="s">
        <v>223</v>
      </c>
      <c r="AT164" s="203" t="s">
        <v>224</v>
      </c>
      <c r="AU164" s="203" t="s">
        <v>19</v>
      </c>
      <c r="AY164" s="18" t="s">
        <v>220</v>
      </c>
      <c r="BE164" s="204">
        <f>IF(N164="základní",J164,0)</f>
        <v>0</v>
      </c>
      <c r="BF164" s="204">
        <f>IF(N164="snížená",J164,0)</f>
        <v>0</v>
      </c>
      <c r="BG164" s="204">
        <f>IF(N164="zákl. přenesená",J164,0)</f>
        <v>0</v>
      </c>
      <c r="BH164" s="204">
        <f>IF(N164="sníž. přenesená",J164,0)</f>
        <v>0</v>
      </c>
      <c r="BI164" s="204">
        <f>IF(N164="nulová",J164,0)</f>
        <v>0</v>
      </c>
      <c r="BJ164" s="18" t="s">
        <v>87</v>
      </c>
      <c r="BK164" s="204">
        <f>ROUND(I164*H164,2)</f>
        <v>0</v>
      </c>
      <c r="BL164" s="18" t="s">
        <v>223</v>
      </c>
      <c r="BM164" s="203" t="s">
        <v>1092</v>
      </c>
    </row>
    <row r="165" spans="1:65" s="2" customFormat="1" ht="11.25">
      <c r="A165" s="36"/>
      <c r="B165" s="37"/>
      <c r="C165" s="38"/>
      <c r="D165" s="205" t="s">
        <v>231</v>
      </c>
      <c r="E165" s="38"/>
      <c r="F165" s="206" t="s">
        <v>1093</v>
      </c>
      <c r="G165" s="38"/>
      <c r="H165" s="38"/>
      <c r="I165" s="207"/>
      <c r="J165" s="38"/>
      <c r="K165" s="38"/>
      <c r="L165" s="41"/>
      <c r="M165" s="208"/>
      <c r="N165" s="209"/>
      <c r="O165" s="73"/>
      <c r="P165" s="73"/>
      <c r="Q165" s="73"/>
      <c r="R165" s="73"/>
      <c r="S165" s="73"/>
      <c r="T165" s="74"/>
      <c r="U165" s="36"/>
      <c r="V165" s="36"/>
      <c r="W165" s="36"/>
      <c r="X165" s="36"/>
      <c r="Y165" s="36"/>
      <c r="Z165" s="36"/>
      <c r="AA165" s="36"/>
      <c r="AB165" s="36"/>
      <c r="AC165" s="36"/>
      <c r="AD165" s="36"/>
      <c r="AE165" s="36"/>
      <c r="AT165" s="18" t="s">
        <v>231</v>
      </c>
      <c r="AU165" s="18" t="s">
        <v>19</v>
      </c>
    </row>
    <row r="166" spans="1:65" s="2" customFormat="1" ht="78">
      <c r="A166" s="36"/>
      <c r="B166" s="37"/>
      <c r="C166" s="38"/>
      <c r="D166" s="210" t="s">
        <v>311</v>
      </c>
      <c r="E166" s="38"/>
      <c r="F166" s="211" t="s">
        <v>692</v>
      </c>
      <c r="G166" s="38"/>
      <c r="H166" s="38"/>
      <c r="I166" s="207"/>
      <c r="J166" s="38"/>
      <c r="K166" s="38"/>
      <c r="L166" s="41"/>
      <c r="M166" s="208"/>
      <c r="N166" s="209"/>
      <c r="O166" s="73"/>
      <c r="P166" s="73"/>
      <c r="Q166" s="73"/>
      <c r="R166" s="73"/>
      <c r="S166" s="73"/>
      <c r="T166" s="74"/>
      <c r="U166" s="36"/>
      <c r="V166" s="36"/>
      <c r="W166" s="36"/>
      <c r="X166" s="36"/>
      <c r="Y166" s="36"/>
      <c r="Z166" s="36"/>
      <c r="AA166" s="36"/>
      <c r="AB166" s="36"/>
      <c r="AC166" s="36"/>
      <c r="AD166" s="36"/>
      <c r="AE166" s="36"/>
      <c r="AT166" s="18" t="s">
        <v>311</v>
      </c>
      <c r="AU166" s="18" t="s">
        <v>19</v>
      </c>
    </row>
    <row r="167" spans="1:65" s="2" customFormat="1" ht="39">
      <c r="A167" s="36"/>
      <c r="B167" s="37"/>
      <c r="C167" s="38"/>
      <c r="D167" s="210" t="s">
        <v>233</v>
      </c>
      <c r="E167" s="38"/>
      <c r="F167" s="211" t="s">
        <v>1094</v>
      </c>
      <c r="G167" s="38"/>
      <c r="H167" s="38"/>
      <c r="I167" s="207"/>
      <c r="J167" s="38"/>
      <c r="K167" s="38"/>
      <c r="L167" s="41"/>
      <c r="M167" s="208"/>
      <c r="N167" s="209"/>
      <c r="O167" s="73"/>
      <c r="P167" s="73"/>
      <c r="Q167" s="73"/>
      <c r="R167" s="73"/>
      <c r="S167" s="73"/>
      <c r="T167" s="74"/>
      <c r="U167" s="36"/>
      <c r="V167" s="36"/>
      <c r="W167" s="36"/>
      <c r="X167" s="36"/>
      <c r="Y167" s="36"/>
      <c r="Z167" s="36"/>
      <c r="AA167" s="36"/>
      <c r="AB167" s="36"/>
      <c r="AC167" s="36"/>
      <c r="AD167" s="36"/>
      <c r="AE167" s="36"/>
      <c r="AT167" s="18" t="s">
        <v>233</v>
      </c>
      <c r="AU167" s="18" t="s">
        <v>19</v>
      </c>
    </row>
    <row r="168" spans="1:65" s="2" customFormat="1" ht="24.2" customHeight="1">
      <c r="A168" s="36"/>
      <c r="B168" s="37"/>
      <c r="C168" s="192" t="s">
        <v>276</v>
      </c>
      <c r="D168" s="192" t="s">
        <v>224</v>
      </c>
      <c r="E168" s="193" t="s">
        <v>1095</v>
      </c>
      <c r="F168" s="194" t="s">
        <v>1096</v>
      </c>
      <c r="G168" s="195" t="s">
        <v>506</v>
      </c>
      <c r="H168" s="196">
        <v>25</v>
      </c>
      <c r="I168" s="197"/>
      <c r="J168" s="198">
        <f>ROUND(I168*H168,2)</f>
        <v>0</v>
      </c>
      <c r="K168" s="194" t="s">
        <v>228</v>
      </c>
      <c r="L168" s="41"/>
      <c r="M168" s="199" t="s">
        <v>1</v>
      </c>
      <c r="N168" s="200" t="s">
        <v>45</v>
      </c>
      <c r="O168" s="73"/>
      <c r="P168" s="201">
        <f>O168*H168</f>
        <v>0</v>
      </c>
      <c r="Q168" s="201">
        <v>0.60724999999999996</v>
      </c>
      <c r="R168" s="201">
        <f>Q168*H168</f>
        <v>15.181249999999999</v>
      </c>
      <c r="S168" s="201">
        <v>0</v>
      </c>
      <c r="T168" s="202">
        <f>S168*H168</f>
        <v>0</v>
      </c>
      <c r="U168" s="36"/>
      <c r="V168" s="36"/>
      <c r="W168" s="36"/>
      <c r="X168" s="36"/>
      <c r="Y168" s="36"/>
      <c r="Z168" s="36"/>
      <c r="AA168" s="36"/>
      <c r="AB168" s="36"/>
      <c r="AC168" s="36"/>
      <c r="AD168" s="36"/>
      <c r="AE168" s="36"/>
      <c r="AR168" s="203" t="s">
        <v>223</v>
      </c>
      <c r="AT168" s="203" t="s">
        <v>224</v>
      </c>
      <c r="AU168" s="203" t="s">
        <v>19</v>
      </c>
      <c r="AY168" s="18" t="s">
        <v>220</v>
      </c>
      <c r="BE168" s="204">
        <f>IF(N168="základní",J168,0)</f>
        <v>0</v>
      </c>
      <c r="BF168" s="204">
        <f>IF(N168="snížená",J168,0)</f>
        <v>0</v>
      </c>
      <c r="BG168" s="204">
        <f>IF(N168="zákl. přenesená",J168,0)</f>
        <v>0</v>
      </c>
      <c r="BH168" s="204">
        <f>IF(N168="sníž. přenesená",J168,0)</f>
        <v>0</v>
      </c>
      <c r="BI168" s="204">
        <f>IF(N168="nulová",J168,0)</f>
        <v>0</v>
      </c>
      <c r="BJ168" s="18" t="s">
        <v>87</v>
      </c>
      <c r="BK168" s="204">
        <f>ROUND(I168*H168,2)</f>
        <v>0</v>
      </c>
      <c r="BL168" s="18" t="s">
        <v>223</v>
      </c>
      <c r="BM168" s="203" t="s">
        <v>1097</v>
      </c>
    </row>
    <row r="169" spans="1:65" s="2" customFormat="1" ht="11.25">
      <c r="A169" s="36"/>
      <c r="B169" s="37"/>
      <c r="C169" s="38"/>
      <c r="D169" s="205" t="s">
        <v>231</v>
      </c>
      <c r="E169" s="38"/>
      <c r="F169" s="206" t="s">
        <v>1098</v>
      </c>
      <c r="G169" s="38"/>
      <c r="H169" s="38"/>
      <c r="I169" s="207"/>
      <c r="J169" s="38"/>
      <c r="K169" s="38"/>
      <c r="L169" s="41"/>
      <c r="M169" s="208"/>
      <c r="N169" s="209"/>
      <c r="O169" s="73"/>
      <c r="P169" s="73"/>
      <c r="Q169" s="73"/>
      <c r="R169" s="73"/>
      <c r="S169" s="73"/>
      <c r="T169" s="74"/>
      <c r="U169" s="36"/>
      <c r="V169" s="36"/>
      <c r="W169" s="36"/>
      <c r="X169" s="36"/>
      <c r="Y169" s="36"/>
      <c r="Z169" s="36"/>
      <c r="AA169" s="36"/>
      <c r="AB169" s="36"/>
      <c r="AC169" s="36"/>
      <c r="AD169" s="36"/>
      <c r="AE169" s="36"/>
      <c r="AT169" s="18" t="s">
        <v>231</v>
      </c>
      <c r="AU169" s="18" t="s">
        <v>19</v>
      </c>
    </row>
    <row r="170" spans="1:65" s="2" customFormat="1" ht="48.75">
      <c r="A170" s="36"/>
      <c r="B170" s="37"/>
      <c r="C170" s="38"/>
      <c r="D170" s="210" t="s">
        <v>311</v>
      </c>
      <c r="E170" s="38"/>
      <c r="F170" s="211" t="s">
        <v>1086</v>
      </c>
      <c r="G170" s="38"/>
      <c r="H170" s="38"/>
      <c r="I170" s="207"/>
      <c r="J170" s="38"/>
      <c r="K170" s="38"/>
      <c r="L170" s="41"/>
      <c r="M170" s="208"/>
      <c r="N170" s="209"/>
      <c r="O170" s="73"/>
      <c r="P170" s="73"/>
      <c r="Q170" s="73"/>
      <c r="R170" s="73"/>
      <c r="S170" s="73"/>
      <c r="T170" s="74"/>
      <c r="U170" s="36"/>
      <c r="V170" s="36"/>
      <c r="W170" s="36"/>
      <c r="X170" s="36"/>
      <c r="Y170" s="36"/>
      <c r="Z170" s="36"/>
      <c r="AA170" s="36"/>
      <c r="AB170" s="36"/>
      <c r="AC170" s="36"/>
      <c r="AD170" s="36"/>
      <c r="AE170" s="36"/>
      <c r="AT170" s="18" t="s">
        <v>311</v>
      </c>
      <c r="AU170" s="18" t="s">
        <v>19</v>
      </c>
    </row>
    <row r="171" spans="1:65" s="2" customFormat="1" ht="44.25" customHeight="1">
      <c r="A171" s="36"/>
      <c r="B171" s="37"/>
      <c r="C171" s="192" t="s">
        <v>282</v>
      </c>
      <c r="D171" s="192" t="s">
        <v>224</v>
      </c>
      <c r="E171" s="193" t="s">
        <v>1099</v>
      </c>
      <c r="F171" s="194" t="s">
        <v>1100</v>
      </c>
      <c r="G171" s="195" t="s">
        <v>506</v>
      </c>
      <c r="H171" s="196">
        <v>25</v>
      </c>
      <c r="I171" s="197"/>
      <c r="J171" s="198">
        <f>ROUND(I171*H171,2)</f>
        <v>0</v>
      </c>
      <c r="K171" s="194" t="s">
        <v>228</v>
      </c>
      <c r="L171" s="41"/>
      <c r="M171" s="199" t="s">
        <v>1</v>
      </c>
      <c r="N171" s="200" t="s">
        <v>45</v>
      </c>
      <c r="O171" s="73"/>
      <c r="P171" s="201">
        <f>O171*H171</f>
        <v>0</v>
      </c>
      <c r="Q171" s="201">
        <v>0.82326999999999995</v>
      </c>
      <c r="R171" s="201">
        <f>Q171*H171</f>
        <v>20.58175</v>
      </c>
      <c r="S171" s="201">
        <v>0</v>
      </c>
      <c r="T171" s="202">
        <f>S171*H171</f>
        <v>0</v>
      </c>
      <c r="U171" s="36"/>
      <c r="V171" s="36"/>
      <c r="W171" s="36"/>
      <c r="X171" s="36"/>
      <c r="Y171" s="36"/>
      <c r="Z171" s="36"/>
      <c r="AA171" s="36"/>
      <c r="AB171" s="36"/>
      <c r="AC171" s="36"/>
      <c r="AD171" s="36"/>
      <c r="AE171" s="36"/>
      <c r="AR171" s="203" t="s">
        <v>223</v>
      </c>
      <c r="AT171" s="203" t="s">
        <v>224</v>
      </c>
      <c r="AU171" s="203" t="s">
        <v>19</v>
      </c>
      <c r="AY171" s="18" t="s">
        <v>220</v>
      </c>
      <c r="BE171" s="204">
        <f>IF(N171="základní",J171,0)</f>
        <v>0</v>
      </c>
      <c r="BF171" s="204">
        <f>IF(N171="snížená",J171,0)</f>
        <v>0</v>
      </c>
      <c r="BG171" s="204">
        <f>IF(N171="zákl. přenesená",J171,0)</f>
        <v>0</v>
      </c>
      <c r="BH171" s="204">
        <f>IF(N171="sníž. přenesená",J171,0)</f>
        <v>0</v>
      </c>
      <c r="BI171" s="204">
        <f>IF(N171="nulová",J171,0)</f>
        <v>0</v>
      </c>
      <c r="BJ171" s="18" t="s">
        <v>87</v>
      </c>
      <c r="BK171" s="204">
        <f>ROUND(I171*H171,2)</f>
        <v>0</v>
      </c>
      <c r="BL171" s="18" t="s">
        <v>223</v>
      </c>
      <c r="BM171" s="203" t="s">
        <v>1101</v>
      </c>
    </row>
    <row r="172" spans="1:65" s="2" customFormat="1" ht="11.25">
      <c r="A172" s="36"/>
      <c r="B172" s="37"/>
      <c r="C172" s="38"/>
      <c r="D172" s="205" t="s">
        <v>231</v>
      </c>
      <c r="E172" s="38"/>
      <c r="F172" s="206" t="s">
        <v>1102</v>
      </c>
      <c r="G172" s="38"/>
      <c r="H172" s="38"/>
      <c r="I172" s="207"/>
      <c r="J172" s="38"/>
      <c r="K172" s="38"/>
      <c r="L172" s="41"/>
      <c r="M172" s="208"/>
      <c r="N172" s="209"/>
      <c r="O172" s="73"/>
      <c r="P172" s="73"/>
      <c r="Q172" s="73"/>
      <c r="R172" s="73"/>
      <c r="S172" s="73"/>
      <c r="T172" s="74"/>
      <c r="U172" s="36"/>
      <c r="V172" s="36"/>
      <c r="W172" s="36"/>
      <c r="X172" s="36"/>
      <c r="Y172" s="36"/>
      <c r="Z172" s="36"/>
      <c r="AA172" s="36"/>
      <c r="AB172" s="36"/>
      <c r="AC172" s="36"/>
      <c r="AD172" s="36"/>
      <c r="AE172" s="36"/>
      <c r="AT172" s="18" t="s">
        <v>231</v>
      </c>
      <c r="AU172" s="18" t="s">
        <v>19</v>
      </c>
    </row>
    <row r="173" spans="1:65" s="2" customFormat="1" ht="78">
      <c r="A173" s="36"/>
      <c r="B173" s="37"/>
      <c r="C173" s="38"/>
      <c r="D173" s="210" t="s">
        <v>311</v>
      </c>
      <c r="E173" s="38"/>
      <c r="F173" s="211" t="s">
        <v>1103</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311</v>
      </c>
      <c r="AU173" s="18" t="s">
        <v>19</v>
      </c>
    </row>
    <row r="174" spans="1:65" s="2" customFormat="1" ht="29.25">
      <c r="A174" s="36"/>
      <c r="B174" s="37"/>
      <c r="C174" s="38"/>
      <c r="D174" s="210" t="s">
        <v>233</v>
      </c>
      <c r="E174" s="38"/>
      <c r="F174" s="211" t="s">
        <v>1087</v>
      </c>
      <c r="G174" s="38"/>
      <c r="H174" s="38"/>
      <c r="I174" s="207"/>
      <c r="J174" s="38"/>
      <c r="K174" s="38"/>
      <c r="L174" s="41"/>
      <c r="M174" s="208"/>
      <c r="N174" s="209"/>
      <c r="O174" s="73"/>
      <c r="P174" s="73"/>
      <c r="Q174" s="73"/>
      <c r="R174" s="73"/>
      <c r="S174" s="73"/>
      <c r="T174" s="74"/>
      <c r="U174" s="36"/>
      <c r="V174" s="36"/>
      <c r="W174" s="36"/>
      <c r="X174" s="36"/>
      <c r="Y174" s="36"/>
      <c r="Z174" s="36"/>
      <c r="AA174" s="36"/>
      <c r="AB174" s="36"/>
      <c r="AC174" s="36"/>
      <c r="AD174" s="36"/>
      <c r="AE174" s="36"/>
      <c r="AT174" s="18" t="s">
        <v>233</v>
      </c>
      <c r="AU174" s="18" t="s">
        <v>19</v>
      </c>
    </row>
    <row r="175" spans="1:65" s="2" customFormat="1" ht="44.25" customHeight="1">
      <c r="A175" s="36"/>
      <c r="B175" s="37"/>
      <c r="C175" s="192" t="s">
        <v>287</v>
      </c>
      <c r="D175" s="192" t="s">
        <v>224</v>
      </c>
      <c r="E175" s="193" t="s">
        <v>1104</v>
      </c>
      <c r="F175" s="194" t="s">
        <v>1105</v>
      </c>
      <c r="G175" s="195" t="s">
        <v>506</v>
      </c>
      <c r="H175" s="196">
        <v>10</v>
      </c>
      <c r="I175" s="197"/>
      <c r="J175" s="198">
        <f>ROUND(I175*H175,2)</f>
        <v>0</v>
      </c>
      <c r="K175" s="194" t="s">
        <v>228</v>
      </c>
      <c r="L175" s="41"/>
      <c r="M175" s="199" t="s">
        <v>1</v>
      </c>
      <c r="N175" s="200" t="s">
        <v>45</v>
      </c>
      <c r="O175" s="73"/>
      <c r="P175" s="201">
        <f>O175*H175</f>
        <v>0</v>
      </c>
      <c r="Q175" s="201">
        <v>0.93779000000000001</v>
      </c>
      <c r="R175" s="201">
        <f>Q175*H175</f>
        <v>9.3779000000000003</v>
      </c>
      <c r="S175" s="201">
        <v>0</v>
      </c>
      <c r="T175" s="202">
        <f>S175*H175</f>
        <v>0</v>
      </c>
      <c r="U175" s="36"/>
      <c r="V175" s="36"/>
      <c r="W175" s="36"/>
      <c r="X175" s="36"/>
      <c r="Y175" s="36"/>
      <c r="Z175" s="36"/>
      <c r="AA175" s="36"/>
      <c r="AB175" s="36"/>
      <c r="AC175" s="36"/>
      <c r="AD175" s="36"/>
      <c r="AE175" s="36"/>
      <c r="AR175" s="203" t="s">
        <v>223</v>
      </c>
      <c r="AT175" s="203" t="s">
        <v>224</v>
      </c>
      <c r="AU175" s="203" t="s">
        <v>19</v>
      </c>
      <c r="AY175" s="18" t="s">
        <v>220</v>
      </c>
      <c r="BE175" s="204">
        <f>IF(N175="základní",J175,0)</f>
        <v>0</v>
      </c>
      <c r="BF175" s="204">
        <f>IF(N175="snížená",J175,0)</f>
        <v>0</v>
      </c>
      <c r="BG175" s="204">
        <f>IF(N175="zákl. přenesená",J175,0)</f>
        <v>0</v>
      </c>
      <c r="BH175" s="204">
        <f>IF(N175="sníž. přenesená",J175,0)</f>
        <v>0</v>
      </c>
      <c r="BI175" s="204">
        <f>IF(N175="nulová",J175,0)</f>
        <v>0</v>
      </c>
      <c r="BJ175" s="18" t="s">
        <v>87</v>
      </c>
      <c r="BK175" s="204">
        <f>ROUND(I175*H175,2)</f>
        <v>0</v>
      </c>
      <c r="BL175" s="18" t="s">
        <v>223</v>
      </c>
      <c r="BM175" s="203" t="s">
        <v>1106</v>
      </c>
    </row>
    <row r="176" spans="1:65" s="2" customFormat="1" ht="11.25">
      <c r="A176" s="36"/>
      <c r="B176" s="37"/>
      <c r="C176" s="38"/>
      <c r="D176" s="205" t="s">
        <v>231</v>
      </c>
      <c r="E176" s="38"/>
      <c r="F176" s="206" t="s">
        <v>1107</v>
      </c>
      <c r="G176" s="38"/>
      <c r="H176" s="38"/>
      <c r="I176" s="207"/>
      <c r="J176" s="38"/>
      <c r="K176" s="38"/>
      <c r="L176" s="41"/>
      <c r="M176" s="208"/>
      <c r="N176" s="209"/>
      <c r="O176" s="73"/>
      <c r="P176" s="73"/>
      <c r="Q176" s="73"/>
      <c r="R176" s="73"/>
      <c r="S176" s="73"/>
      <c r="T176" s="74"/>
      <c r="U176" s="36"/>
      <c r="V176" s="36"/>
      <c r="W176" s="36"/>
      <c r="X176" s="36"/>
      <c r="Y176" s="36"/>
      <c r="Z176" s="36"/>
      <c r="AA176" s="36"/>
      <c r="AB176" s="36"/>
      <c r="AC176" s="36"/>
      <c r="AD176" s="36"/>
      <c r="AE176" s="36"/>
      <c r="AT176" s="18" t="s">
        <v>231</v>
      </c>
      <c r="AU176" s="18" t="s">
        <v>19</v>
      </c>
    </row>
    <row r="177" spans="1:65" s="2" customFormat="1" ht="78">
      <c r="A177" s="36"/>
      <c r="B177" s="37"/>
      <c r="C177" s="38"/>
      <c r="D177" s="210" t="s">
        <v>311</v>
      </c>
      <c r="E177" s="38"/>
      <c r="F177" s="211" t="s">
        <v>1103</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311</v>
      </c>
      <c r="AU177" s="18" t="s">
        <v>19</v>
      </c>
    </row>
    <row r="178" spans="1:65" s="2" customFormat="1" ht="29.25">
      <c r="A178" s="36"/>
      <c r="B178" s="37"/>
      <c r="C178" s="38"/>
      <c r="D178" s="210" t="s">
        <v>233</v>
      </c>
      <c r="E178" s="38"/>
      <c r="F178" s="211" t="s">
        <v>1087</v>
      </c>
      <c r="G178" s="38"/>
      <c r="H178" s="38"/>
      <c r="I178" s="207"/>
      <c r="J178" s="38"/>
      <c r="K178" s="38"/>
      <c r="L178" s="41"/>
      <c r="M178" s="208"/>
      <c r="N178" s="209"/>
      <c r="O178" s="73"/>
      <c r="P178" s="73"/>
      <c r="Q178" s="73"/>
      <c r="R178" s="73"/>
      <c r="S178" s="73"/>
      <c r="T178" s="74"/>
      <c r="U178" s="36"/>
      <c r="V178" s="36"/>
      <c r="W178" s="36"/>
      <c r="X178" s="36"/>
      <c r="Y178" s="36"/>
      <c r="Z178" s="36"/>
      <c r="AA178" s="36"/>
      <c r="AB178" s="36"/>
      <c r="AC178" s="36"/>
      <c r="AD178" s="36"/>
      <c r="AE178" s="36"/>
      <c r="AT178" s="18" t="s">
        <v>233</v>
      </c>
      <c r="AU178" s="18" t="s">
        <v>19</v>
      </c>
    </row>
    <row r="179" spans="1:65" s="12" customFormat="1" ht="22.9" customHeight="1">
      <c r="B179" s="176"/>
      <c r="C179" s="177"/>
      <c r="D179" s="178" t="s">
        <v>79</v>
      </c>
      <c r="E179" s="190" t="s">
        <v>219</v>
      </c>
      <c r="F179" s="190" t="s">
        <v>861</v>
      </c>
      <c r="G179" s="177"/>
      <c r="H179" s="177"/>
      <c r="I179" s="180"/>
      <c r="J179" s="191">
        <f>BK179</f>
        <v>0</v>
      </c>
      <c r="K179" s="177"/>
      <c r="L179" s="182"/>
      <c r="M179" s="183"/>
      <c r="N179" s="184"/>
      <c r="O179" s="184"/>
      <c r="P179" s="185">
        <f>SUM(P180:P182)</f>
        <v>0</v>
      </c>
      <c r="Q179" s="184"/>
      <c r="R179" s="185">
        <f>SUM(R180:R182)</f>
        <v>193.43879999999999</v>
      </c>
      <c r="S179" s="184"/>
      <c r="T179" s="186">
        <f>SUM(T180:T182)</f>
        <v>0</v>
      </c>
      <c r="AR179" s="187" t="s">
        <v>87</v>
      </c>
      <c r="AT179" s="188" t="s">
        <v>79</v>
      </c>
      <c r="AU179" s="188" t="s">
        <v>87</v>
      </c>
      <c r="AY179" s="187" t="s">
        <v>220</v>
      </c>
      <c r="BK179" s="189">
        <f>SUM(BK180:BK182)</f>
        <v>0</v>
      </c>
    </row>
    <row r="180" spans="1:65" s="2" customFormat="1" ht="37.9" customHeight="1">
      <c r="A180" s="36"/>
      <c r="B180" s="37"/>
      <c r="C180" s="192" t="s">
        <v>294</v>
      </c>
      <c r="D180" s="192" t="s">
        <v>224</v>
      </c>
      <c r="E180" s="193" t="s">
        <v>1108</v>
      </c>
      <c r="F180" s="194" t="s">
        <v>1109</v>
      </c>
      <c r="G180" s="195" t="s">
        <v>506</v>
      </c>
      <c r="H180" s="196">
        <v>270</v>
      </c>
      <c r="I180" s="197"/>
      <c r="J180" s="198">
        <f>ROUND(I180*H180,2)</f>
        <v>0</v>
      </c>
      <c r="K180" s="194" t="s">
        <v>228</v>
      </c>
      <c r="L180" s="41"/>
      <c r="M180" s="199" t="s">
        <v>1</v>
      </c>
      <c r="N180" s="200" t="s">
        <v>45</v>
      </c>
      <c r="O180" s="73"/>
      <c r="P180" s="201">
        <f>O180*H180</f>
        <v>0</v>
      </c>
      <c r="Q180" s="201">
        <v>0.71643999999999997</v>
      </c>
      <c r="R180" s="201">
        <f>Q180*H180</f>
        <v>193.43879999999999</v>
      </c>
      <c r="S180" s="201">
        <v>0</v>
      </c>
      <c r="T180" s="202">
        <f>S180*H180</f>
        <v>0</v>
      </c>
      <c r="U180" s="36"/>
      <c r="V180" s="36"/>
      <c r="W180" s="36"/>
      <c r="X180" s="36"/>
      <c r="Y180" s="36"/>
      <c r="Z180" s="36"/>
      <c r="AA180" s="36"/>
      <c r="AB180" s="36"/>
      <c r="AC180" s="36"/>
      <c r="AD180" s="36"/>
      <c r="AE180" s="36"/>
      <c r="AR180" s="203" t="s">
        <v>223</v>
      </c>
      <c r="AT180" s="203" t="s">
        <v>224</v>
      </c>
      <c r="AU180" s="203" t="s">
        <v>19</v>
      </c>
      <c r="AY180" s="18" t="s">
        <v>220</v>
      </c>
      <c r="BE180" s="204">
        <f>IF(N180="základní",J180,0)</f>
        <v>0</v>
      </c>
      <c r="BF180" s="204">
        <f>IF(N180="snížená",J180,0)</f>
        <v>0</v>
      </c>
      <c r="BG180" s="204">
        <f>IF(N180="zákl. přenesená",J180,0)</f>
        <v>0</v>
      </c>
      <c r="BH180" s="204">
        <f>IF(N180="sníž. přenesená",J180,0)</f>
        <v>0</v>
      </c>
      <c r="BI180" s="204">
        <f>IF(N180="nulová",J180,0)</f>
        <v>0</v>
      </c>
      <c r="BJ180" s="18" t="s">
        <v>87</v>
      </c>
      <c r="BK180" s="204">
        <f>ROUND(I180*H180,2)</f>
        <v>0</v>
      </c>
      <c r="BL180" s="18" t="s">
        <v>223</v>
      </c>
      <c r="BM180" s="203" t="s">
        <v>1110</v>
      </c>
    </row>
    <row r="181" spans="1:65" s="2" customFormat="1" ht="11.25">
      <c r="A181" s="36"/>
      <c r="B181" s="37"/>
      <c r="C181" s="38"/>
      <c r="D181" s="205" t="s">
        <v>231</v>
      </c>
      <c r="E181" s="38"/>
      <c r="F181" s="206" t="s">
        <v>1111</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231</v>
      </c>
      <c r="AU181" s="18" t="s">
        <v>19</v>
      </c>
    </row>
    <row r="182" spans="1:65" s="2" customFormat="1" ht="39">
      <c r="A182" s="36"/>
      <c r="B182" s="37"/>
      <c r="C182" s="38"/>
      <c r="D182" s="210" t="s">
        <v>233</v>
      </c>
      <c r="E182" s="38"/>
      <c r="F182" s="211" t="s">
        <v>1112</v>
      </c>
      <c r="G182" s="38"/>
      <c r="H182" s="38"/>
      <c r="I182" s="207"/>
      <c r="J182" s="38"/>
      <c r="K182" s="38"/>
      <c r="L182" s="41"/>
      <c r="M182" s="208"/>
      <c r="N182" s="209"/>
      <c r="O182" s="73"/>
      <c r="P182" s="73"/>
      <c r="Q182" s="73"/>
      <c r="R182" s="73"/>
      <c r="S182" s="73"/>
      <c r="T182" s="74"/>
      <c r="U182" s="36"/>
      <c r="V182" s="36"/>
      <c r="W182" s="36"/>
      <c r="X182" s="36"/>
      <c r="Y182" s="36"/>
      <c r="Z182" s="36"/>
      <c r="AA182" s="36"/>
      <c r="AB182" s="36"/>
      <c r="AC182" s="36"/>
      <c r="AD182" s="36"/>
      <c r="AE182" s="36"/>
      <c r="AT182" s="18" t="s">
        <v>233</v>
      </c>
      <c r="AU182" s="18" t="s">
        <v>19</v>
      </c>
    </row>
    <row r="183" spans="1:65" s="12" customFormat="1" ht="22.9" customHeight="1">
      <c r="B183" s="176"/>
      <c r="C183" s="177"/>
      <c r="D183" s="178" t="s">
        <v>79</v>
      </c>
      <c r="E183" s="190" t="s">
        <v>266</v>
      </c>
      <c r="F183" s="190" t="s">
        <v>695</v>
      </c>
      <c r="G183" s="177"/>
      <c r="H183" s="177"/>
      <c r="I183" s="180"/>
      <c r="J183" s="191">
        <f>BK183</f>
        <v>0</v>
      </c>
      <c r="K183" s="177"/>
      <c r="L183" s="182"/>
      <c r="M183" s="183"/>
      <c r="N183" s="184"/>
      <c r="O183" s="184"/>
      <c r="P183" s="185">
        <f>SUM(P184:P196)</f>
        <v>0</v>
      </c>
      <c r="Q183" s="184"/>
      <c r="R183" s="185">
        <f>SUM(R184:R196)</f>
        <v>122.71511999999998</v>
      </c>
      <c r="S183" s="184"/>
      <c r="T183" s="186">
        <f>SUM(T184:T196)</f>
        <v>0</v>
      </c>
      <c r="AR183" s="187" t="s">
        <v>87</v>
      </c>
      <c r="AT183" s="188" t="s">
        <v>79</v>
      </c>
      <c r="AU183" s="188" t="s">
        <v>87</v>
      </c>
      <c r="AY183" s="187" t="s">
        <v>220</v>
      </c>
      <c r="BK183" s="189">
        <f>SUM(BK184:BK196)</f>
        <v>0</v>
      </c>
    </row>
    <row r="184" spans="1:65" s="2" customFormat="1" ht="37.9" customHeight="1">
      <c r="A184" s="36"/>
      <c r="B184" s="37"/>
      <c r="C184" s="192" t="s">
        <v>302</v>
      </c>
      <c r="D184" s="192" t="s">
        <v>224</v>
      </c>
      <c r="E184" s="193" t="s">
        <v>1113</v>
      </c>
      <c r="F184" s="194" t="s">
        <v>1114</v>
      </c>
      <c r="G184" s="195" t="s">
        <v>698</v>
      </c>
      <c r="H184" s="196">
        <v>32</v>
      </c>
      <c r="I184" s="197"/>
      <c r="J184" s="198">
        <f>ROUND(I184*H184,2)</f>
        <v>0</v>
      </c>
      <c r="K184" s="194" t="s">
        <v>228</v>
      </c>
      <c r="L184" s="41"/>
      <c r="M184" s="199" t="s">
        <v>1</v>
      </c>
      <c r="N184" s="200" t="s">
        <v>45</v>
      </c>
      <c r="O184" s="73"/>
      <c r="P184" s="201">
        <f>O184*H184</f>
        <v>0</v>
      </c>
      <c r="Q184" s="201">
        <v>1.0000000000000001E-5</v>
      </c>
      <c r="R184" s="201">
        <f>Q184*H184</f>
        <v>3.2000000000000003E-4</v>
      </c>
      <c r="S184" s="201">
        <v>0</v>
      </c>
      <c r="T184" s="202">
        <f>S184*H184</f>
        <v>0</v>
      </c>
      <c r="U184" s="36"/>
      <c r="V184" s="36"/>
      <c r="W184" s="36"/>
      <c r="X184" s="36"/>
      <c r="Y184" s="36"/>
      <c r="Z184" s="36"/>
      <c r="AA184" s="36"/>
      <c r="AB184" s="36"/>
      <c r="AC184" s="36"/>
      <c r="AD184" s="36"/>
      <c r="AE184" s="36"/>
      <c r="AR184" s="203" t="s">
        <v>223</v>
      </c>
      <c r="AT184" s="203" t="s">
        <v>224</v>
      </c>
      <c r="AU184" s="203" t="s">
        <v>19</v>
      </c>
      <c r="AY184" s="18" t="s">
        <v>220</v>
      </c>
      <c r="BE184" s="204">
        <f>IF(N184="základní",J184,0)</f>
        <v>0</v>
      </c>
      <c r="BF184" s="204">
        <f>IF(N184="snížená",J184,0)</f>
        <v>0</v>
      </c>
      <c r="BG184" s="204">
        <f>IF(N184="zákl. přenesená",J184,0)</f>
        <v>0</v>
      </c>
      <c r="BH184" s="204">
        <f>IF(N184="sníž. přenesená",J184,0)</f>
        <v>0</v>
      </c>
      <c r="BI184" s="204">
        <f>IF(N184="nulová",J184,0)</f>
        <v>0</v>
      </c>
      <c r="BJ184" s="18" t="s">
        <v>87</v>
      </c>
      <c r="BK184" s="204">
        <f>ROUND(I184*H184,2)</f>
        <v>0</v>
      </c>
      <c r="BL184" s="18" t="s">
        <v>223</v>
      </c>
      <c r="BM184" s="203" t="s">
        <v>1115</v>
      </c>
    </row>
    <row r="185" spans="1:65" s="2" customFormat="1" ht="11.25">
      <c r="A185" s="36"/>
      <c r="B185" s="37"/>
      <c r="C185" s="38"/>
      <c r="D185" s="205" t="s">
        <v>231</v>
      </c>
      <c r="E185" s="38"/>
      <c r="F185" s="206" t="s">
        <v>1116</v>
      </c>
      <c r="G185" s="38"/>
      <c r="H185" s="38"/>
      <c r="I185" s="207"/>
      <c r="J185" s="38"/>
      <c r="K185" s="38"/>
      <c r="L185" s="41"/>
      <c r="M185" s="208"/>
      <c r="N185" s="209"/>
      <c r="O185" s="73"/>
      <c r="P185" s="73"/>
      <c r="Q185" s="73"/>
      <c r="R185" s="73"/>
      <c r="S185" s="73"/>
      <c r="T185" s="74"/>
      <c r="U185" s="36"/>
      <c r="V185" s="36"/>
      <c r="W185" s="36"/>
      <c r="X185" s="36"/>
      <c r="Y185" s="36"/>
      <c r="Z185" s="36"/>
      <c r="AA185" s="36"/>
      <c r="AB185" s="36"/>
      <c r="AC185" s="36"/>
      <c r="AD185" s="36"/>
      <c r="AE185" s="36"/>
      <c r="AT185" s="18" t="s">
        <v>231</v>
      </c>
      <c r="AU185" s="18" t="s">
        <v>19</v>
      </c>
    </row>
    <row r="186" spans="1:65" s="2" customFormat="1" ht="39">
      <c r="A186" s="36"/>
      <c r="B186" s="37"/>
      <c r="C186" s="38"/>
      <c r="D186" s="210" t="s">
        <v>233</v>
      </c>
      <c r="E186" s="38"/>
      <c r="F186" s="211" t="s">
        <v>1117</v>
      </c>
      <c r="G186" s="38"/>
      <c r="H186" s="38"/>
      <c r="I186" s="207"/>
      <c r="J186" s="38"/>
      <c r="K186" s="38"/>
      <c r="L186" s="41"/>
      <c r="M186" s="208"/>
      <c r="N186" s="209"/>
      <c r="O186" s="73"/>
      <c r="P186" s="73"/>
      <c r="Q186" s="73"/>
      <c r="R186" s="73"/>
      <c r="S186" s="73"/>
      <c r="T186" s="74"/>
      <c r="U186" s="36"/>
      <c r="V186" s="36"/>
      <c r="W186" s="36"/>
      <c r="X186" s="36"/>
      <c r="Y186" s="36"/>
      <c r="Z186" s="36"/>
      <c r="AA186" s="36"/>
      <c r="AB186" s="36"/>
      <c r="AC186" s="36"/>
      <c r="AD186" s="36"/>
      <c r="AE186" s="36"/>
      <c r="AT186" s="18" t="s">
        <v>233</v>
      </c>
      <c r="AU186" s="18" t="s">
        <v>19</v>
      </c>
    </row>
    <row r="187" spans="1:65" s="2" customFormat="1" ht="33" customHeight="1">
      <c r="A187" s="36"/>
      <c r="B187" s="37"/>
      <c r="C187" s="247" t="s">
        <v>306</v>
      </c>
      <c r="D187" s="247" t="s">
        <v>329</v>
      </c>
      <c r="E187" s="248" t="s">
        <v>1118</v>
      </c>
      <c r="F187" s="249" t="s">
        <v>1119</v>
      </c>
      <c r="G187" s="250" t="s">
        <v>698</v>
      </c>
      <c r="H187" s="251">
        <v>32</v>
      </c>
      <c r="I187" s="252"/>
      <c r="J187" s="253">
        <f>ROUND(I187*H187,2)</f>
        <v>0</v>
      </c>
      <c r="K187" s="249" t="s">
        <v>228</v>
      </c>
      <c r="L187" s="254"/>
      <c r="M187" s="255" t="s">
        <v>1</v>
      </c>
      <c r="N187" s="256" t="s">
        <v>45</v>
      </c>
      <c r="O187" s="73"/>
      <c r="P187" s="201">
        <f>O187*H187</f>
        <v>0</v>
      </c>
      <c r="Q187" s="201">
        <v>0.98</v>
      </c>
      <c r="R187" s="201">
        <f>Q187*H187</f>
        <v>31.36</v>
      </c>
      <c r="S187" s="201">
        <v>0</v>
      </c>
      <c r="T187" s="202">
        <f>S187*H187</f>
        <v>0</v>
      </c>
      <c r="U187" s="36"/>
      <c r="V187" s="36"/>
      <c r="W187" s="36"/>
      <c r="X187" s="36"/>
      <c r="Y187" s="36"/>
      <c r="Z187" s="36"/>
      <c r="AA187" s="36"/>
      <c r="AB187" s="36"/>
      <c r="AC187" s="36"/>
      <c r="AD187" s="36"/>
      <c r="AE187" s="36"/>
      <c r="AR187" s="203" t="s">
        <v>266</v>
      </c>
      <c r="AT187" s="203" t="s">
        <v>329</v>
      </c>
      <c r="AU187" s="203" t="s">
        <v>19</v>
      </c>
      <c r="AY187" s="18" t="s">
        <v>220</v>
      </c>
      <c r="BE187" s="204">
        <f>IF(N187="základní",J187,0)</f>
        <v>0</v>
      </c>
      <c r="BF187" s="204">
        <f>IF(N187="snížená",J187,0)</f>
        <v>0</v>
      </c>
      <c r="BG187" s="204">
        <f>IF(N187="zákl. přenesená",J187,0)</f>
        <v>0</v>
      </c>
      <c r="BH187" s="204">
        <f>IF(N187="sníž. přenesená",J187,0)</f>
        <v>0</v>
      </c>
      <c r="BI187" s="204">
        <f>IF(N187="nulová",J187,0)</f>
        <v>0</v>
      </c>
      <c r="BJ187" s="18" t="s">
        <v>87</v>
      </c>
      <c r="BK187" s="204">
        <f>ROUND(I187*H187,2)</f>
        <v>0</v>
      </c>
      <c r="BL187" s="18" t="s">
        <v>223</v>
      </c>
      <c r="BM187" s="203" t="s">
        <v>1120</v>
      </c>
    </row>
    <row r="188" spans="1:65" s="2" customFormat="1" ht="21.75" customHeight="1">
      <c r="A188" s="36"/>
      <c r="B188" s="37"/>
      <c r="C188" s="192" t="s">
        <v>315</v>
      </c>
      <c r="D188" s="192" t="s">
        <v>224</v>
      </c>
      <c r="E188" s="193" t="s">
        <v>1121</v>
      </c>
      <c r="F188" s="194" t="s">
        <v>1122</v>
      </c>
      <c r="G188" s="195" t="s">
        <v>664</v>
      </c>
      <c r="H188" s="196">
        <v>2</v>
      </c>
      <c r="I188" s="197"/>
      <c r="J188" s="198">
        <f>ROUND(I188*H188,2)</f>
        <v>0</v>
      </c>
      <c r="K188" s="194" t="s">
        <v>228</v>
      </c>
      <c r="L188" s="41"/>
      <c r="M188" s="199" t="s">
        <v>1</v>
      </c>
      <c r="N188" s="200" t="s">
        <v>45</v>
      </c>
      <c r="O188" s="73"/>
      <c r="P188" s="201">
        <f>O188*H188</f>
        <v>0</v>
      </c>
      <c r="Q188" s="201">
        <v>0.47560000000000002</v>
      </c>
      <c r="R188" s="201">
        <f>Q188*H188</f>
        <v>0.95120000000000005</v>
      </c>
      <c r="S188" s="201">
        <v>0</v>
      </c>
      <c r="T188" s="202">
        <f>S188*H188</f>
        <v>0</v>
      </c>
      <c r="U188" s="36"/>
      <c r="V188" s="36"/>
      <c r="W188" s="36"/>
      <c r="X188" s="36"/>
      <c r="Y188" s="36"/>
      <c r="Z188" s="36"/>
      <c r="AA188" s="36"/>
      <c r="AB188" s="36"/>
      <c r="AC188" s="36"/>
      <c r="AD188" s="36"/>
      <c r="AE188" s="36"/>
      <c r="AR188" s="203" t="s">
        <v>223</v>
      </c>
      <c r="AT188" s="203" t="s">
        <v>224</v>
      </c>
      <c r="AU188" s="203" t="s">
        <v>19</v>
      </c>
      <c r="AY188" s="18" t="s">
        <v>220</v>
      </c>
      <c r="BE188" s="204">
        <f>IF(N188="základní",J188,0)</f>
        <v>0</v>
      </c>
      <c r="BF188" s="204">
        <f>IF(N188="snížená",J188,0)</f>
        <v>0</v>
      </c>
      <c r="BG188" s="204">
        <f>IF(N188="zákl. přenesená",J188,0)</f>
        <v>0</v>
      </c>
      <c r="BH188" s="204">
        <f>IF(N188="sníž. přenesená",J188,0)</f>
        <v>0</v>
      </c>
      <c r="BI188" s="204">
        <f>IF(N188="nulová",J188,0)</f>
        <v>0</v>
      </c>
      <c r="BJ188" s="18" t="s">
        <v>87</v>
      </c>
      <c r="BK188" s="204">
        <f>ROUND(I188*H188,2)</f>
        <v>0</v>
      </c>
      <c r="BL188" s="18" t="s">
        <v>223</v>
      </c>
      <c r="BM188" s="203" t="s">
        <v>1123</v>
      </c>
    </row>
    <row r="189" spans="1:65" s="2" customFormat="1" ht="11.25">
      <c r="A189" s="36"/>
      <c r="B189" s="37"/>
      <c r="C189" s="38"/>
      <c r="D189" s="205" t="s">
        <v>231</v>
      </c>
      <c r="E189" s="38"/>
      <c r="F189" s="206" t="s">
        <v>1124</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231</v>
      </c>
      <c r="AU189" s="18" t="s">
        <v>19</v>
      </c>
    </row>
    <row r="190" spans="1:65" s="2" customFormat="1" ht="156">
      <c r="A190" s="36"/>
      <c r="B190" s="37"/>
      <c r="C190" s="38"/>
      <c r="D190" s="210" t="s">
        <v>311</v>
      </c>
      <c r="E190" s="38"/>
      <c r="F190" s="211" t="s">
        <v>1125</v>
      </c>
      <c r="G190" s="38"/>
      <c r="H190" s="38"/>
      <c r="I190" s="207"/>
      <c r="J190" s="38"/>
      <c r="K190" s="38"/>
      <c r="L190" s="41"/>
      <c r="M190" s="208"/>
      <c r="N190" s="209"/>
      <c r="O190" s="73"/>
      <c r="P190" s="73"/>
      <c r="Q190" s="73"/>
      <c r="R190" s="73"/>
      <c r="S190" s="73"/>
      <c r="T190" s="74"/>
      <c r="U190" s="36"/>
      <c r="V190" s="36"/>
      <c r="W190" s="36"/>
      <c r="X190" s="36"/>
      <c r="Y190" s="36"/>
      <c r="Z190" s="36"/>
      <c r="AA190" s="36"/>
      <c r="AB190" s="36"/>
      <c r="AC190" s="36"/>
      <c r="AD190" s="36"/>
      <c r="AE190" s="36"/>
      <c r="AT190" s="18" t="s">
        <v>311</v>
      </c>
      <c r="AU190" s="18" t="s">
        <v>19</v>
      </c>
    </row>
    <row r="191" spans="1:65" s="2" customFormat="1" ht="39">
      <c r="A191" s="36"/>
      <c r="B191" s="37"/>
      <c r="C191" s="38"/>
      <c r="D191" s="210" t="s">
        <v>233</v>
      </c>
      <c r="E191" s="38"/>
      <c r="F191" s="211" t="s">
        <v>1126</v>
      </c>
      <c r="G191" s="38"/>
      <c r="H191" s="38"/>
      <c r="I191" s="207"/>
      <c r="J191" s="38"/>
      <c r="K191" s="38"/>
      <c r="L191" s="41"/>
      <c r="M191" s="208"/>
      <c r="N191" s="209"/>
      <c r="O191" s="73"/>
      <c r="P191" s="73"/>
      <c r="Q191" s="73"/>
      <c r="R191" s="73"/>
      <c r="S191" s="73"/>
      <c r="T191" s="74"/>
      <c r="U191" s="36"/>
      <c r="V191" s="36"/>
      <c r="W191" s="36"/>
      <c r="X191" s="36"/>
      <c r="Y191" s="36"/>
      <c r="Z191" s="36"/>
      <c r="AA191" s="36"/>
      <c r="AB191" s="36"/>
      <c r="AC191" s="36"/>
      <c r="AD191" s="36"/>
      <c r="AE191" s="36"/>
      <c r="AT191" s="18" t="s">
        <v>233</v>
      </c>
      <c r="AU191" s="18" t="s">
        <v>19</v>
      </c>
    </row>
    <row r="192" spans="1:65" s="2" customFormat="1" ht="24.2" customHeight="1">
      <c r="A192" s="36"/>
      <c r="B192" s="37"/>
      <c r="C192" s="247" t="s">
        <v>320</v>
      </c>
      <c r="D192" s="247" t="s">
        <v>329</v>
      </c>
      <c r="E192" s="248" t="s">
        <v>1127</v>
      </c>
      <c r="F192" s="249" t="s">
        <v>1128</v>
      </c>
      <c r="G192" s="250" t="s">
        <v>664</v>
      </c>
      <c r="H192" s="251">
        <v>2</v>
      </c>
      <c r="I192" s="252"/>
      <c r="J192" s="253">
        <f>ROUND(I192*H192,2)</f>
        <v>0</v>
      </c>
      <c r="K192" s="249" t="s">
        <v>228</v>
      </c>
      <c r="L192" s="254"/>
      <c r="M192" s="255" t="s">
        <v>1</v>
      </c>
      <c r="N192" s="256" t="s">
        <v>45</v>
      </c>
      <c r="O192" s="73"/>
      <c r="P192" s="201">
        <f>O192*H192</f>
        <v>0</v>
      </c>
      <c r="Q192" s="201">
        <v>7.4999999999999997E-2</v>
      </c>
      <c r="R192" s="201">
        <f>Q192*H192</f>
        <v>0.15</v>
      </c>
      <c r="S192" s="201">
        <v>0</v>
      </c>
      <c r="T192" s="202">
        <f>S192*H192</f>
        <v>0</v>
      </c>
      <c r="U192" s="36"/>
      <c r="V192" s="36"/>
      <c r="W192" s="36"/>
      <c r="X192" s="36"/>
      <c r="Y192" s="36"/>
      <c r="Z192" s="36"/>
      <c r="AA192" s="36"/>
      <c r="AB192" s="36"/>
      <c r="AC192" s="36"/>
      <c r="AD192" s="36"/>
      <c r="AE192" s="36"/>
      <c r="AR192" s="203" t="s">
        <v>266</v>
      </c>
      <c r="AT192" s="203" t="s">
        <v>329</v>
      </c>
      <c r="AU192" s="203" t="s">
        <v>19</v>
      </c>
      <c r="AY192" s="18" t="s">
        <v>220</v>
      </c>
      <c r="BE192" s="204">
        <f>IF(N192="základní",J192,0)</f>
        <v>0</v>
      </c>
      <c r="BF192" s="204">
        <f>IF(N192="snížená",J192,0)</f>
        <v>0</v>
      </c>
      <c r="BG192" s="204">
        <f>IF(N192="zákl. přenesená",J192,0)</f>
        <v>0</v>
      </c>
      <c r="BH192" s="204">
        <f>IF(N192="sníž. přenesená",J192,0)</f>
        <v>0</v>
      </c>
      <c r="BI192" s="204">
        <f>IF(N192="nulová",J192,0)</f>
        <v>0</v>
      </c>
      <c r="BJ192" s="18" t="s">
        <v>87</v>
      </c>
      <c r="BK192" s="204">
        <f>ROUND(I192*H192,2)</f>
        <v>0</v>
      </c>
      <c r="BL192" s="18" t="s">
        <v>223</v>
      </c>
      <c r="BM192" s="203" t="s">
        <v>1129</v>
      </c>
    </row>
    <row r="193" spans="1:65" s="2" customFormat="1" ht="24.2" customHeight="1">
      <c r="A193" s="36"/>
      <c r="B193" s="37"/>
      <c r="C193" s="192" t="s">
        <v>326</v>
      </c>
      <c r="D193" s="192" t="s">
        <v>224</v>
      </c>
      <c r="E193" s="193" t="s">
        <v>1130</v>
      </c>
      <c r="F193" s="194" t="s">
        <v>1131</v>
      </c>
      <c r="G193" s="195" t="s">
        <v>514</v>
      </c>
      <c r="H193" s="196">
        <v>40</v>
      </c>
      <c r="I193" s="197"/>
      <c r="J193" s="198">
        <f>ROUND(I193*H193,2)</f>
        <v>0</v>
      </c>
      <c r="K193" s="194" t="s">
        <v>228</v>
      </c>
      <c r="L193" s="41"/>
      <c r="M193" s="199" t="s">
        <v>1</v>
      </c>
      <c r="N193" s="200" t="s">
        <v>45</v>
      </c>
      <c r="O193" s="73"/>
      <c r="P193" s="201">
        <f>O193*H193</f>
        <v>0</v>
      </c>
      <c r="Q193" s="201">
        <v>2.2563399999999998</v>
      </c>
      <c r="R193" s="201">
        <f>Q193*H193</f>
        <v>90.253599999999992</v>
      </c>
      <c r="S193" s="201">
        <v>0</v>
      </c>
      <c r="T193" s="202">
        <f>S193*H193</f>
        <v>0</v>
      </c>
      <c r="U193" s="36"/>
      <c r="V193" s="36"/>
      <c r="W193" s="36"/>
      <c r="X193" s="36"/>
      <c r="Y193" s="36"/>
      <c r="Z193" s="36"/>
      <c r="AA193" s="36"/>
      <c r="AB193" s="36"/>
      <c r="AC193" s="36"/>
      <c r="AD193" s="36"/>
      <c r="AE193" s="36"/>
      <c r="AR193" s="203" t="s">
        <v>223</v>
      </c>
      <c r="AT193" s="203" t="s">
        <v>224</v>
      </c>
      <c r="AU193" s="203" t="s">
        <v>19</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223</v>
      </c>
      <c r="BM193" s="203" t="s">
        <v>1132</v>
      </c>
    </row>
    <row r="194" spans="1:65" s="2" customFormat="1" ht="11.25">
      <c r="A194" s="36"/>
      <c r="B194" s="37"/>
      <c r="C194" s="38"/>
      <c r="D194" s="205" t="s">
        <v>231</v>
      </c>
      <c r="E194" s="38"/>
      <c r="F194" s="206" t="s">
        <v>1133</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231</v>
      </c>
      <c r="AU194" s="18" t="s">
        <v>19</v>
      </c>
    </row>
    <row r="195" spans="1:65" s="2" customFormat="1" ht="39">
      <c r="A195" s="36"/>
      <c r="B195" s="37"/>
      <c r="C195" s="38"/>
      <c r="D195" s="210" t="s">
        <v>311</v>
      </c>
      <c r="E195" s="38"/>
      <c r="F195" s="211" t="s">
        <v>1134</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311</v>
      </c>
      <c r="AU195" s="18" t="s">
        <v>19</v>
      </c>
    </row>
    <row r="196" spans="1:65" s="2" customFormat="1" ht="58.5">
      <c r="A196" s="36"/>
      <c r="B196" s="37"/>
      <c r="C196" s="38"/>
      <c r="D196" s="210" t="s">
        <v>233</v>
      </c>
      <c r="E196" s="38"/>
      <c r="F196" s="211" t="s">
        <v>1135</v>
      </c>
      <c r="G196" s="38"/>
      <c r="H196" s="38"/>
      <c r="I196" s="207"/>
      <c r="J196" s="38"/>
      <c r="K196" s="38"/>
      <c r="L196" s="41"/>
      <c r="M196" s="208"/>
      <c r="N196" s="209"/>
      <c r="O196" s="73"/>
      <c r="P196" s="73"/>
      <c r="Q196" s="73"/>
      <c r="R196" s="73"/>
      <c r="S196" s="73"/>
      <c r="T196" s="74"/>
      <c r="U196" s="36"/>
      <c r="V196" s="36"/>
      <c r="W196" s="36"/>
      <c r="X196" s="36"/>
      <c r="Y196" s="36"/>
      <c r="Z196" s="36"/>
      <c r="AA196" s="36"/>
      <c r="AB196" s="36"/>
      <c r="AC196" s="36"/>
      <c r="AD196" s="36"/>
      <c r="AE196" s="36"/>
      <c r="AT196" s="18" t="s">
        <v>233</v>
      </c>
      <c r="AU196" s="18" t="s">
        <v>19</v>
      </c>
    </row>
    <row r="197" spans="1:65" s="12" customFormat="1" ht="22.9" customHeight="1">
      <c r="B197" s="176"/>
      <c r="C197" s="177"/>
      <c r="D197" s="178" t="s">
        <v>79</v>
      </c>
      <c r="E197" s="190" t="s">
        <v>271</v>
      </c>
      <c r="F197" s="190" t="s">
        <v>726</v>
      </c>
      <c r="G197" s="177"/>
      <c r="H197" s="177"/>
      <c r="I197" s="180"/>
      <c r="J197" s="191">
        <f>BK197</f>
        <v>0</v>
      </c>
      <c r="K197" s="177"/>
      <c r="L197" s="182"/>
      <c r="M197" s="183"/>
      <c r="N197" s="184"/>
      <c r="O197" s="184"/>
      <c r="P197" s="185">
        <f>SUM(P198:P201)</f>
        <v>0</v>
      </c>
      <c r="Q197" s="184"/>
      <c r="R197" s="185">
        <f>SUM(R198:R201)</f>
        <v>9.7200000000000009E-2</v>
      </c>
      <c r="S197" s="184"/>
      <c r="T197" s="186">
        <f>SUM(T198:T201)</f>
        <v>0</v>
      </c>
      <c r="AR197" s="187" t="s">
        <v>87</v>
      </c>
      <c r="AT197" s="188" t="s">
        <v>79</v>
      </c>
      <c r="AU197" s="188" t="s">
        <v>87</v>
      </c>
      <c r="AY197" s="187" t="s">
        <v>220</v>
      </c>
      <c r="BK197" s="189">
        <f>SUM(BK198:BK201)</f>
        <v>0</v>
      </c>
    </row>
    <row r="198" spans="1:65" s="2" customFormat="1" ht="37.9" customHeight="1">
      <c r="A198" s="36"/>
      <c r="B198" s="37"/>
      <c r="C198" s="192" t="s">
        <v>336</v>
      </c>
      <c r="D198" s="192" t="s">
        <v>224</v>
      </c>
      <c r="E198" s="193" t="s">
        <v>1136</v>
      </c>
      <c r="F198" s="194" t="s">
        <v>1137</v>
      </c>
      <c r="G198" s="195" t="s">
        <v>506</v>
      </c>
      <c r="H198" s="196">
        <v>270</v>
      </c>
      <c r="I198" s="197"/>
      <c r="J198" s="198">
        <f>ROUND(I198*H198,2)</f>
        <v>0</v>
      </c>
      <c r="K198" s="194" t="s">
        <v>228</v>
      </c>
      <c r="L198" s="41"/>
      <c r="M198" s="199" t="s">
        <v>1</v>
      </c>
      <c r="N198" s="200" t="s">
        <v>45</v>
      </c>
      <c r="O198" s="73"/>
      <c r="P198" s="201">
        <f>O198*H198</f>
        <v>0</v>
      </c>
      <c r="Q198" s="201">
        <v>3.6000000000000002E-4</v>
      </c>
      <c r="R198" s="201">
        <f>Q198*H198</f>
        <v>9.7200000000000009E-2</v>
      </c>
      <c r="S198" s="201">
        <v>0</v>
      </c>
      <c r="T198" s="202">
        <f>S198*H198</f>
        <v>0</v>
      </c>
      <c r="U198" s="36"/>
      <c r="V198" s="36"/>
      <c r="W198" s="36"/>
      <c r="X198" s="36"/>
      <c r="Y198" s="36"/>
      <c r="Z198" s="36"/>
      <c r="AA198" s="36"/>
      <c r="AB198" s="36"/>
      <c r="AC198" s="36"/>
      <c r="AD198" s="36"/>
      <c r="AE198" s="36"/>
      <c r="AR198" s="203" t="s">
        <v>223</v>
      </c>
      <c r="AT198" s="203" t="s">
        <v>224</v>
      </c>
      <c r="AU198" s="203" t="s">
        <v>19</v>
      </c>
      <c r="AY198" s="18" t="s">
        <v>220</v>
      </c>
      <c r="BE198" s="204">
        <f>IF(N198="základní",J198,0)</f>
        <v>0</v>
      </c>
      <c r="BF198" s="204">
        <f>IF(N198="snížená",J198,0)</f>
        <v>0</v>
      </c>
      <c r="BG198" s="204">
        <f>IF(N198="zákl. přenesená",J198,0)</f>
        <v>0</v>
      </c>
      <c r="BH198" s="204">
        <f>IF(N198="sníž. přenesená",J198,0)</f>
        <v>0</v>
      </c>
      <c r="BI198" s="204">
        <f>IF(N198="nulová",J198,0)</f>
        <v>0</v>
      </c>
      <c r="BJ198" s="18" t="s">
        <v>87</v>
      </c>
      <c r="BK198" s="204">
        <f>ROUND(I198*H198,2)</f>
        <v>0</v>
      </c>
      <c r="BL198" s="18" t="s">
        <v>223</v>
      </c>
      <c r="BM198" s="203" t="s">
        <v>1138</v>
      </c>
    </row>
    <row r="199" spans="1:65" s="2" customFormat="1" ht="11.25">
      <c r="A199" s="36"/>
      <c r="B199" s="37"/>
      <c r="C199" s="38"/>
      <c r="D199" s="205" t="s">
        <v>231</v>
      </c>
      <c r="E199" s="38"/>
      <c r="F199" s="206" t="s">
        <v>1139</v>
      </c>
      <c r="G199" s="38"/>
      <c r="H199" s="38"/>
      <c r="I199" s="207"/>
      <c r="J199" s="38"/>
      <c r="K199" s="38"/>
      <c r="L199" s="41"/>
      <c r="M199" s="208"/>
      <c r="N199" s="209"/>
      <c r="O199" s="73"/>
      <c r="P199" s="73"/>
      <c r="Q199" s="73"/>
      <c r="R199" s="73"/>
      <c r="S199" s="73"/>
      <c r="T199" s="74"/>
      <c r="U199" s="36"/>
      <c r="V199" s="36"/>
      <c r="W199" s="36"/>
      <c r="X199" s="36"/>
      <c r="Y199" s="36"/>
      <c r="Z199" s="36"/>
      <c r="AA199" s="36"/>
      <c r="AB199" s="36"/>
      <c r="AC199" s="36"/>
      <c r="AD199" s="36"/>
      <c r="AE199" s="36"/>
      <c r="AT199" s="18" t="s">
        <v>231</v>
      </c>
      <c r="AU199" s="18" t="s">
        <v>19</v>
      </c>
    </row>
    <row r="200" spans="1:65" s="2" customFormat="1" ht="29.25">
      <c r="A200" s="36"/>
      <c r="B200" s="37"/>
      <c r="C200" s="38"/>
      <c r="D200" s="210" t="s">
        <v>311</v>
      </c>
      <c r="E200" s="38"/>
      <c r="F200" s="211" t="s">
        <v>1140</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311</v>
      </c>
      <c r="AU200" s="18" t="s">
        <v>19</v>
      </c>
    </row>
    <row r="201" spans="1:65" s="2" customFormat="1" ht="39">
      <c r="A201" s="36"/>
      <c r="B201" s="37"/>
      <c r="C201" s="38"/>
      <c r="D201" s="210" t="s">
        <v>233</v>
      </c>
      <c r="E201" s="38"/>
      <c r="F201" s="211" t="s">
        <v>1112</v>
      </c>
      <c r="G201" s="38"/>
      <c r="H201" s="38"/>
      <c r="I201" s="207"/>
      <c r="J201" s="38"/>
      <c r="K201" s="38"/>
      <c r="L201" s="41"/>
      <c r="M201" s="208"/>
      <c r="N201" s="209"/>
      <c r="O201" s="73"/>
      <c r="P201" s="73"/>
      <c r="Q201" s="73"/>
      <c r="R201" s="73"/>
      <c r="S201" s="73"/>
      <c r="T201" s="74"/>
      <c r="U201" s="36"/>
      <c r="V201" s="36"/>
      <c r="W201" s="36"/>
      <c r="X201" s="36"/>
      <c r="Y201" s="36"/>
      <c r="Z201" s="36"/>
      <c r="AA201" s="36"/>
      <c r="AB201" s="36"/>
      <c r="AC201" s="36"/>
      <c r="AD201" s="36"/>
      <c r="AE201" s="36"/>
      <c r="AT201" s="18" t="s">
        <v>233</v>
      </c>
      <c r="AU201" s="18" t="s">
        <v>19</v>
      </c>
    </row>
    <row r="202" spans="1:65" s="12" customFormat="1" ht="22.9" customHeight="1">
      <c r="B202" s="176"/>
      <c r="C202" s="177"/>
      <c r="D202" s="178" t="s">
        <v>79</v>
      </c>
      <c r="E202" s="190" t="s">
        <v>741</v>
      </c>
      <c r="F202" s="190" t="s">
        <v>742</v>
      </c>
      <c r="G202" s="177"/>
      <c r="H202" s="177"/>
      <c r="I202" s="180"/>
      <c r="J202" s="191">
        <f>BK202</f>
        <v>0</v>
      </c>
      <c r="K202" s="177"/>
      <c r="L202" s="182"/>
      <c r="M202" s="183"/>
      <c r="N202" s="184"/>
      <c r="O202" s="184"/>
      <c r="P202" s="185">
        <f>SUM(P203:P207)</f>
        <v>0</v>
      </c>
      <c r="Q202" s="184"/>
      <c r="R202" s="185">
        <f>SUM(R203:R207)</f>
        <v>0</v>
      </c>
      <c r="S202" s="184"/>
      <c r="T202" s="186">
        <f>SUM(T203:T207)</f>
        <v>0</v>
      </c>
      <c r="AR202" s="187" t="s">
        <v>87</v>
      </c>
      <c r="AT202" s="188" t="s">
        <v>79</v>
      </c>
      <c r="AU202" s="188" t="s">
        <v>87</v>
      </c>
      <c r="AY202" s="187" t="s">
        <v>220</v>
      </c>
      <c r="BK202" s="189">
        <f>SUM(BK203:BK207)</f>
        <v>0</v>
      </c>
    </row>
    <row r="203" spans="1:65" s="2" customFormat="1" ht="33" customHeight="1">
      <c r="A203" s="36"/>
      <c r="B203" s="37"/>
      <c r="C203" s="192" t="s">
        <v>7</v>
      </c>
      <c r="D203" s="192" t="s">
        <v>224</v>
      </c>
      <c r="E203" s="193" t="s">
        <v>743</v>
      </c>
      <c r="F203" s="194" t="s">
        <v>744</v>
      </c>
      <c r="G203" s="195" t="s">
        <v>650</v>
      </c>
      <c r="H203" s="196">
        <v>672.62099999999998</v>
      </c>
      <c r="I203" s="197"/>
      <c r="J203" s="198">
        <f>ROUND(I203*H203,2)</f>
        <v>0</v>
      </c>
      <c r="K203" s="194" t="s">
        <v>228</v>
      </c>
      <c r="L203" s="41"/>
      <c r="M203" s="199" t="s">
        <v>1</v>
      </c>
      <c r="N203" s="200" t="s">
        <v>45</v>
      </c>
      <c r="O203" s="73"/>
      <c r="P203" s="201">
        <f>O203*H203</f>
        <v>0</v>
      </c>
      <c r="Q203" s="201">
        <v>0</v>
      </c>
      <c r="R203" s="201">
        <f>Q203*H203</f>
        <v>0</v>
      </c>
      <c r="S203" s="201">
        <v>0</v>
      </c>
      <c r="T203" s="202">
        <f>S203*H203</f>
        <v>0</v>
      </c>
      <c r="U203" s="36"/>
      <c r="V203" s="36"/>
      <c r="W203" s="36"/>
      <c r="X203" s="36"/>
      <c r="Y203" s="36"/>
      <c r="Z203" s="36"/>
      <c r="AA203" s="36"/>
      <c r="AB203" s="36"/>
      <c r="AC203" s="36"/>
      <c r="AD203" s="36"/>
      <c r="AE203" s="36"/>
      <c r="AR203" s="203" t="s">
        <v>223</v>
      </c>
      <c r="AT203" s="203" t="s">
        <v>224</v>
      </c>
      <c r="AU203" s="203" t="s">
        <v>19</v>
      </c>
      <c r="AY203" s="18" t="s">
        <v>220</v>
      </c>
      <c r="BE203" s="204">
        <f>IF(N203="základní",J203,0)</f>
        <v>0</v>
      </c>
      <c r="BF203" s="204">
        <f>IF(N203="snížená",J203,0)</f>
        <v>0</v>
      </c>
      <c r="BG203" s="204">
        <f>IF(N203="zákl. přenesená",J203,0)</f>
        <v>0</v>
      </c>
      <c r="BH203" s="204">
        <f>IF(N203="sníž. přenesená",J203,0)</f>
        <v>0</v>
      </c>
      <c r="BI203" s="204">
        <f>IF(N203="nulová",J203,0)</f>
        <v>0</v>
      </c>
      <c r="BJ203" s="18" t="s">
        <v>87</v>
      </c>
      <c r="BK203" s="204">
        <f>ROUND(I203*H203,2)</f>
        <v>0</v>
      </c>
      <c r="BL203" s="18" t="s">
        <v>223</v>
      </c>
      <c r="BM203" s="203" t="s">
        <v>1141</v>
      </c>
    </row>
    <row r="204" spans="1:65" s="2" customFormat="1" ht="11.25">
      <c r="A204" s="36"/>
      <c r="B204" s="37"/>
      <c r="C204" s="38"/>
      <c r="D204" s="205" t="s">
        <v>231</v>
      </c>
      <c r="E204" s="38"/>
      <c r="F204" s="206" t="s">
        <v>746</v>
      </c>
      <c r="G204" s="38"/>
      <c r="H204" s="38"/>
      <c r="I204" s="207"/>
      <c r="J204" s="38"/>
      <c r="K204" s="38"/>
      <c r="L204" s="41"/>
      <c r="M204" s="208"/>
      <c r="N204" s="209"/>
      <c r="O204" s="73"/>
      <c r="P204" s="73"/>
      <c r="Q204" s="73"/>
      <c r="R204" s="73"/>
      <c r="S204" s="73"/>
      <c r="T204" s="74"/>
      <c r="U204" s="36"/>
      <c r="V204" s="36"/>
      <c r="W204" s="36"/>
      <c r="X204" s="36"/>
      <c r="Y204" s="36"/>
      <c r="Z204" s="36"/>
      <c r="AA204" s="36"/>
      <c r="AB204" s="36"/>
      <c r="AC204" s="36"/>
      <c r="AD204" s="36"/>
      <c r="AE204" s="36"/>
      <c r="AT204" s="18" t="s">
        <v>231</v>
      </c>
      <c r="AU204" s="18" t="s">
        <v>19</v>
      </c>
    </row>
    <row r="205" spans="1:65" s="2" customFormat="1" ht="29.25">
      <c r="A205" s="36"/>
      <c r="B205" s="37"/>
      <c r="C205" s="38"/>
      <c r="D205" s="210" t="s">
        <v>311</v>
      </c>
      <c r="E205" s="38"/>
      <c r="F205" s="211" t="s">
        <v>747</v>
      </c>
      <c r="G205" s="38"/>
      <c r="H205" s="38"/>
      <c r="I205" s="207"/>
      <c r="J205" s="38"/>
      <c r="K205" s="38"/>
      <c r="L205" s="41"/>
      <c r="M205" s="208"/>
      <c r="N205" s="209"/>
      <c r="O205" s="73"/>
      <c r="P205" s="73"/>
      <c r="Q205" s="73"/>
      <c r="R205" s="73"/>
      <c r="S205" s="73"/>
      <c r="T205" s="74"/>
      <c r="U205" s="36"/>
      <c r="V205" s="36"/>
      <c r="W205" s="36"/>
      <c r="X205" s="36"/>
      <c r="Y205" s="36"/>
      <c r="Z205" s="36"/>
      <c r="AA205" s="36"/>
      <c r="AB205" s="36"/>
      <c r="AC205" s="36"/>
      <c r="AD205" s="36"/>
      <c r="AE205" s="36"/>
      <c r="AT205" s="18" t="s">
        <v>311</v>
      </c>
      <c r="AU205" s="18" t="s">
        <v>19</v>
      </c>
    </row>
    <row r="206" spans="1:65" s="2" customFormat="1" ht="44.25" customHeight="1">
      <c r="A206" s="36"/>
      <c r="B206" s="37"/>
      <c r="C206" s="192" t="s">
        <v>346</v>
      </c>
      <c r="D206" s="192" t="s">
        <v>224</v>
      </c>
      <c r="E206" s="193" t="s">
        <v>748</v>
      </c>
      <c r="F206" s="194" t="s">
        <v>749</v>
      </c>
      <c r="G206" s="195" t="s">
        <v>650</v>
      </c>
      <c r="H206" s="196">
        <v>672.62099999999998</v>
      </c>
      <c r="I206" s="197"/>
      <c r="J206" s="198">
        <f>ROUND(I206*H206,2)</f>
        <v>0</v>
      </c>
      <c r="K206" s="194" t="s">
        <v>228</v>
      </c>
      <c r="L206" s="41"/>
      <c r="M206" s="199" t="s">
        <v>1</v>
      </c>
      <c r="N206" s="200" t="s">
        <v>45</v>
      </c>
      <c r="O206" s="73"/>
      <c r="P206" s="201">
        <f>O206*H206</f>
        <v>0</v>
      </c>
      <c r="Q206" s="201">
        <v>0</v>
      </c>
      <c r="R206" s="201">
        <f>Q206*H206</f>
        <v>0</v>
      </c>
      <c r="S206" s="201">
        <v>0</v>
      </c>
      <c r="T206" s="202">
        <f>S206*H206</f>
        <v>0</v>
      </c>
      <c r="U206" s="36"/>
      <c r="V206" s="36"/>
      <c r="W206" s="36"/>
      <c r="X206" s="36"/>
      <c r="Y206" s="36"/>
      <c r="Z206" s="36"/>
      <c r="AA206" s="36"/>
      <c r="AB206" s="36"/>
      <c r="AC206" s="36"/>
      <c r="AD206" s="36"/>
      <c r="AE206" s="36"/>
      <c r="AR206" s="203" t="s">
        <v>223</v>
      </c>
      <c r="AT206" s="203" t="s">
        <v>224</v>
      </c>
      <c r="AU206" s="203" t="s">
        <v>19</v>
      </c>
      <c r="AY206" s="18" t="s">
        <v>220</v>
      </c>
      <c r="BE206" s="204">
        <f>IF(N206="základní",J206,0)</f>
        <v>0</v>
      </c>
      <c r="BF206" s="204">
        <f>IF(N206="snížená",J206,0)</f>
        <v>0</v>
      </c>
      <c r="BG206" s="204">
        <f>IF(N206="zákl. přenesená",J206,0)</f>
        <v>0</v>
      </c>
      <c r="BH206" s="204">
        <f>IF(N206="sníž. přenesená",J206,0)</f>
        <v>0</v>
      </c>
      <c r="BI206" s="204">
        <f>IF(N206="nulová",J206,0)</f>
        <v>0</v>
      </c>
      <c r="BJ206" s="18" t="s">
        <v>87</v>
      </c>
      <c r="BK206" s="204">
        <f>ROUND(I206*H206,2)</f>
        <v>0</v>
      </c>
      <c r="BL206" s="18" t="s">
        <v>223</v>
      </c>
      <c r="BM206" s="203" t="s">
        <v>1142</v>
      </c>
    </row>
    <row r="207" spans="1:65" s="2" customFormat="1" ht="11.25">
      <c r="A207" s="36"/>
      <c r="B207" s="37"/>
      <c r="C207" s="38"/>
      <c r="D207" s="205" t="s">
        <v>231</v>
      </c>
      <c r="E207" s="38"/>
      <c r="F207" s="206" t="s">
        <v>751</v>
      </c>
      <c r="G207" s="38"/>
      <c r="H207" s="38"/>
      <c r="I207" s="207"/>
      <c r="J207" s="38"/>
      <c r="K207" s="38"/>
      <c r="L207" s="41"/>
      <c r="M207" s="208"/>
      <c r="N207" s="209"/>
      <c r="O207" s="73"/>
      <c r="P207" s="73"/>
      <c r="Q207" s="73"/>
      <c r="R207" s="73"/>
      <c r="S207" s="73"/>
      <c r="T207" s="74"/>
      <c r="U207" s="36"/>
      <c r="V207" s="36"/>
      <c r="W207" s="36"/>
      <c r="X207" s="36"/>
      <c r="Y207" s="36"/>
      <c r="Z207" s="36"/>
      <c r="AA207" s="36"/>
      <c r="AB207" s="36"/>
      <c r="AC207" s="36"/>
      <c r="AD207" s="36"/>
      <c r="AE207" s="36"/>
      <c r="AT207" s="18" t="s">
        <v>231</v>
      </c>
      <c r="AU207" s="18" t="s">
        <v>19</v>
      </c>
    </row>
    <row r="208" spans="1:65" s="12" customFormat="1" ht="25.9" customHeight="1">
      <c r="B208" s="176"/>
      <c r="C208" s="177"/>
      <c r="D208" s="178" t="s">
        <v>79</v>
      </c>
      <c r="E208" s="179" t="s">
        <v>752</v>
      </c>
      <c r="F208" s="179" t="s">
        <v>753</v>
      </c>
      <c r="G208" s="177"/>
      <c r="H208" s="177"/>
      <c r="I208" s="180"/>
      <c r="J208" s="181">
        <f>BK208</f>
        <v>0</v>
      </c>
      <c r="K208" s="177"/>
      <c r="L208" s="182"/>
      <c r="M208" s="183"/>
      <c r="N208" s="184"/>
      <c r="O208" s="184"/>
      <c r="P208" s="185">
        <f>P209+P232</f>
        <v>0</v>
      </c>
      <c r="Q208" s="184"/>
      <c r="R208" s="185">
        <f>R209+R232</f>
        <v>2.7417310000000001</v>
      </c>
      <c r="S208" s="184"/>
      <c r="T208" s="186">
        <f>T209+T232</f>
        <v>0</v>
      </c>
      <c r="AR208" s="187" t="s">
        <v>19</v>
      </c>
      <c r="AT208" s="188" t="s">
        <v>79</v>
      </c>
      <c r="AU208" s="188" t="s">
        <v>80</v>
      </c>
      <c r="AY208" s="187" t="s">
        <v>220</v>
      </c>
      <c r="BK208" s="189">
        <f>BK209+BK232</f>
        <v>0</v>
      </c>
    </row>
    <row r="209" spans="1:65" s="12" customFormat="1" ht="22.9" customHeight="1">
      <c r="B209" s="176"/>
      <c r="C209" s="177"/>
      <c r="D209" s="178" t="s">
        <v>79</v>
      </c>
      <c r="E209" s="190" t="s">
        <v>754</v>
      </c>
      <c r="F209" s="190" t="s">
        <v>755</v>
      </c>
      <c r="G209" s="177"/>
      <c r="H209" s="177"/>
      <c r="I209" s="180"/>
      <c r="J209" s="191">
        <f>BK209</f>
        <v>0</v>
      </c>
      <c r="K209" s="177"/>
      <c r="L209" s="182"/>
      <c r="M209" s="183"/>
      <c r="N209" s="184"/>
      <c r="O209" s="184"/>
      <c r="P209" s="185">
        <f>SUM(P210:P231)</f>
        <v>0</v>
      </c>
      <c r="Q209" s="184"/>
      <c r="R209" s="185">
        <f>SUM(R210:R231)</f>
        <v>2.7336309999999999</v>
      </c>
      <c r="S209" s="184"/>
      <c r="T209" s="186">
        <f>SUM(T210:T231)</f>
        <v>0</v>
      </c>
      <c r="AR209" s="187" t="s">
        <v>19</v>
      </c>
      <c r="AT209" s="188" t="s">
        <v>79</v>
      </c>
      <c r="AU209" s="188" t="s">
        <v>87</v>
      </c>
      <c r="AY209" s="187" t="s">
        <v>220</v>
      </c>
      <c r="BK209" s="189">
        <f>SUM(BK210:BK231)</f>
        <v>0</v>
      </c>
    </row>
    <row r="210" spans="1:65" s="2" customFormat="1" ht="16.5" customHeight="1">
      <c r="A210" s="36"/>
      <c r="B210" s="37"/>
      <c r="C210" s="192" t="s">
        <v>358</v>
      </c>
      <c r="D210" s="192" t="s">
        <v>224</v>
      </c>
      <c r="E210" s="193" t="s">
        <v>1143</v>
      </c>
      <c r="F210" s="194" t="s">
        <v>1144</v>
      </c>
      <c r="G210" s="195" t="s">
        <v>583</v>
      </c>
      <c r="H210" s="196">
        <v>2.42</v>
      </c>
      <c r="I210" s="197"/>
      <c r="J210" s="198">
        <f>ROUND(I210*H210,2)</f>
        <v>0</v>
      </c>
      <c r="K210" s="194" t="s">
        <v>228</v>
      </c>
      <c r="L210" s="41"/>
      <c r="M210" s="199" t="s">
        <v>1</v>
      </c>
      <c r="N210" s="200" t="s">
        <v>45</v>
      </c>
      <c r="O210" s="73"/>
      <c r="P210" s="201">
        <f>O210*H210</f>
        <v>0</v>
      </c>
      <c r="Q210" s="201">
        <v>5.0000000000000002E-5</v>
      </c>
      <c r="R210" s="201">
        <f>Q210*H210</f>
        <v>1.21E-4</v>
      </c>
      <c r="S210" s="201">
        <v>0</v>
      </c>
      <c r="T210" s="202">
        <f>S210*H210</f>
        <v>0</v>
      </c>
      <c r="U210" s="36"/>
      <c r="V210" s="36"/>
      <c r="W210" s="36"/>
      <c r="X210" s="36"/>
      <c r="Y210" s="36"/>
      <c r="Z210" s="36"/>
      <c r="AA210" s="36"/>
      <c r="AB210" s="36"/>
      <c r="AC210" s="36"/>
      <c r="AD210" s="36"/>
      <c r="AE210" s="36"/>
      <c r="AR210" s="203" t="s">
        <v>315</v>
      </c>
      <c r="AT210" s="203" t="s">
        <v>224</v>
      </c>
      <c r="AU210" s="203" t="s">
        <v>19</v>
      </c>
      <c r="AY210" s="18" t="s">
        <v>220</v>
      </c>
      <c r="BE210" s="204">
        <f>IF(N210="základní",J210,0)</f>
        <v>0</v>
      </c>
      <c r="BF210" s="204">
        <f>IF(N210="snížená",J210,0)</f>
        <v>0</v>
      </c>
      <c r="BG210" s="204">
        <f>IF(N210="zákl. přenesená",J210,0)</f>
        <v>0</v>
      </c>
      <c r="BH210" s="204">
        <f>IF(N210="sníž. přenesená",J210,0)</f>
        <v>0</v>
      </c>
      <c r="BI210" s="204">
        <f>IF(N210="nulová",J210,0)</f>
        <v>0</v>
      </c>
      <c r="BJ210" s="18" t="s">
        <v>87</v>
      </c>
      <c r="BK210" s="204">
        <f>ROUND(I210*H210,2)</f>
        <v>0</v>
      </c>
      <c r="BL210" s="18" t="s">
        <v>315</v>
      </c>
      <c r="BM210" s="203" t="s">
        <v>1145</v>
      </c>
    </row>
    <row r="211" spans="1:65" s="2" customFormat="1" ht="11.25">
      <c r="A211" s="36"/>
      <c r="B211" s="37"/>
      <c r="C211" s="38"/>
      <c r="D211" s="205" t="s">
        <v>231</v>
      </c>
      <c r="E211" s="38"/>
      <c r="F211" s="206" t="s">
        <v>1146</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231</v>
      </c>
      <c r="AU211" s="18" t="s">
        <v>19</v>
      </c>
    </row>
    <row r="212" spans="1:65" s="2" customFormat="1" ht="48.75">
      <c r="A212" s="36"/>
      <c r="B212" s="37"/>
      <c r="C212" s="38"/>
      <c r="D212" s="210" t="s">
        <v>311</v>
      </c>
      <c r="E212" s="38"/>
      <c r="F212" s="211" t="s">
        <v>1147</v>
      </c>
      <c r="G212" s="38"/>
      <c r="H212" s="38"/>
      <c r="I212" s="207"/>
      <c r="J212" s="38"/>
      <c r="K212" s="38"/>
      <c r="L212" s="41"/>
      <c r="M212" s="208"/>
      <c r="N212" s="209"/>
      <c r="O212" s="73"/>
      <c r="P212" s="73"/>
      <c r="Q212" s="73"/>
      <c r="R212" s="73"/>
      <c r="S212" s="73"/>
      <c r="T212" s="74"/>
      <c r="U212" s="36"/>
      <c r="V212" s="36"/>
      <c r="W212" s="36"/>
      <c r="X212" s="36"/>
      <c r="Y212" s="36"/>
      <c r="Z212" s="36"/>
      <c r="AA212" s="36"/>
      <c r="AB212" s="36"/>
      <c r="AC212" s="36"/>
      <c r="AD212" s="36"/>
      <c r="AE212" s="36"/>
      <c r="AT212" s="18" t="s">
        <v>311</v>
      </c>
      <c r="AU212" s="18" t="s">
        <v>19</v>
      </c>
    </row>
    <row r="213" spans="1:65" s="2" customFormat="1" ht="39">
      <c r="A213" s="36"/>
      <c r="B213" s="37"/>
      <c r="C213" s="38"/>
      <c r="D213" s="210" t="s">
        <v>233</v>
      </c>
      <c r="E213" s="38"/>
      <c r="F213" s="211" t="s">
        <v>1148</v>
      </c>
      <c r="G213" s="38"/>
      <c r="H213" s="38"/>
      <c r="I213" s="207"/>
      <c r="J213" s="38"/>
      <c r="K213" s="38"/>
      <c r="L213" s="41"/>
      <c r="M213" s="208"/>
      <c r="N213" s="209"/>
      <c r="O213" s="73"/>
      <c r="P213" s="73"/>
      <c r="Q213" s="73"/>
      <c r="R213" s="73"/>
      <c r="S213" s="73"/>
      <c r="T213" s="74"/>
      <c r="U213" s="36"/>
      <c r="V213" s="36"/>
      <c r="W213" s="36"/>
      <c r="X213" s="36"/>
      <c r="Y213" s="36"/>
      <c r="Z213" s="36"/>
      <c r="AA213" s="36"/>
      <c r="AB213" s="36"/>
      <c r="AC213" s="36"/>
      <c r="AD213" s="36"/>
      <c r="AE213" s="36"/>
      <c r="AT213" s="18" t="s">
        <v>233</v>
      </c>
      <c r="AU213" s="18" t="s">
        <v>19</v>
      </c>
    </row>
    <row r="214" spans="1:65" s="2" customFormat="1" ht="37.9" customHeight="1">
      <c r="A214" s="36"/>
      <c r="B214" s="37"/>
      <c r="C214" s="247" t="s">
        <v>364</v>
      </c>
      <c r="D214" s="247" t="s">
        <v>329</v>
      </c>
      <c r="E214" s="248" t="s">
        <v>1149</v>
      </c>
      <c r="F214" s="249" t="s">
        <v>1150</v>
      </c>
      <c r="G214" s="250" t="s">
        <v>664</v>
      </c>
      <c r="H214" s="251">
        <v>1</v>
      </c>
      <c r="I214" s="252"/>
      <c r="J214" s="253">
        <f>ROUND(I214*H214,2)</f>
        <v>0</v>
      </c>
      <c r="K214" s="249" t="s">
        <v>1</v>
      </c>
      <c r="L214" s="254"/>
      <c r="M214" s="255" t="s">
        <v>1</v>
      </c>
      <c r="N214" s="256" t="s">
        <v>45</v>
      </c>
      <c r="O214" s="73"/>
      <c r="P214" s="201">
        <f>O214*H214</f>
        <v>0</v>
      </c>
      <c r="Q214" s="201">
        <v>0.10199999999999999</v>
      </c>
      <c r="R214" s="201">
        <f>Q214*H214</f>
        <v>0.10199999999999999</v>
      </c>
      <c r="S214" s="201">
        <v>0</v>
      </c>
      <c r="T214" s="202">
        <f>S214*H214</f>
        <v>0</v>
      </c>
      <c r="U214" s="36"/>
      <c r="V214" s="36"/>
      <c r="W214" s="36"/>
      <c r="X214" s="36"/>
      <c r="Y214" s="36"/>
      <c r="Z214" s="36"/>
      <c r="AA214" s="36"/>
      <c r="AB214" s="36"/>
      <c r="AC214" s="36"/>
      <c r="AD214" s="36"/>
      <c r="AE214" s="36"/>
      <c r="AR214" s="203" t="s">
        <v>415</v>
      </c>
      <c r="AT214" s="203" t="s">
        <v>329</v>
      </c>
      <c r="AU214" s="203" t="s">
        <v>19</v>
      </c>
      <c r="AY214" s="18" t="s">
        <v>220</v>
      </c>
      <c r="BE214" s="204">
        <f>IF(N214="základní",J214,0)</f>
        <v>0</v>
      </c>
      <c r="BF214" s="204">
        <f>IF(N214="snížená",J214,0)</f>
        <v>0</v>
      </c>
      <c r="BG214" s="204">
        <f>IF(N214="zákl. přenesená",J214,0)</f>
        <v>0</v>
      </c>
      <c r="BH214" s="204">
        <f>IF(N214="sníž. přenesená",J214,0)</f>
        <v>0</v>
      </c>
      <c r="BI214" s="204">
        <f>IF(N214="nulová",J214,0)</f>
        <v>0</v>
      </c>
      <c r="BJ214" s="18" t="s">
        <v>87</v>
      </c>
      <c r="BK214" s="204">
        <f>ROUND(I214*H214,2)</f>
        <v>0</v>
      </c>
      <c r="BL214" s="18" t="s">
        <v>315</v>
      </c>
      <c r="BM214" s="203" t="s">
        <v>1151</v>
      </c>
    </row>
    <row r="215" spans="1:65" s="2" customFormat="1" ht="24.2" customHeight="1">
      <c r="A215" s="36"/>
      <c r="B215" s="37"/>
      <c r="C215" s="192" t="s">
        <v>370</v>
      </c>
      <c r="D215" s="192" t="s">
        <v>224</v>
      </c>
      <c r="E215" s="193" t="s">
        <v>1152</v>
      </c>
      <c r="F215" s="194" t="s">
        <v>1153</v>
      </c>
      <c r="G215" s="195" t="s">
        <v>698</v>
      </c>
      <c r="H215" s="196">
        <v>2.7</v>
      </c>
      <c r="I215" s="197"/>
      <c r="J215" s="198">
        <f>ROUND(I215*H215,2)</f>
        <v>0</v>
      </c>
      <c r="K215" s="194" t="s">
        <v>228</v>
      </c>
      <c r="L215" s="41"/>
      <c r="M215" s="199" t="s">
        <v>1</v>
      </c>
      <c r="N215" s="200" t="s">
        <v>45</v>
      </c>
      <c r="O215" s="73"/>
      <c r="P215" s="201">
        <f>O215*H215</f>
        <v>0</v>
      </c>
      <c r="Q215" s="201">
        <v>0</v>
      </c>
      <c r="R215" s="201">
        <f>Q215*H215</f>
        <v>0</v>
      </c>
      <c r="S215" s="201">
        <v>0</v>
      </c>
      <c r="T215" s="202">
        <f>S215*H215</f>
        <v>0</v>
      </c>
      <c r="U215" s="36"/>
      <c r="V215" s="36"/>
      <c r="W215" s="36"/>
      <c r="X215" s="36"/>
      <c r="Y215" s="36"/>
      <c r="Z215" s="36"/>
      <c r="AA215" s="36"/>
      <c r="AB215" s="36"/>
      <c r="AC215" s="36"/>
      <c r="AD215" s="36"/>
      <c r="AE215" s="36"/>
      <c r="AR215" s="203" t="s">
        <v>315</v>
      </c>
      <c r="AT215" s="203" t="s">
        <v>224</v>
      </c>
      <c r="AU215" s="203" t="s">
        <v>19</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315</v>
      </c>
      <c r="BM215" s="203" t="s">
        <v>1154</v>
      </c>
    </row>
    <row r="216" spans="1:65" s="2" customFormat="1" ht="11.25">
      <c r="A216" s="36"/>
      <c r="B216" s="37"/>
      <c r="C216" s="38"/>
      <c r="D216" s="205" t="s">
        <v>231</v>
      </c>
      <c r="E216" s="38"/>
      <c r="F216" s="206" t="s">
        <v>1155</v>
      </c>
      <c r="G216" s="38"/>
      <c r="H216" s="38"/>
      <c r="I216" s="207"/>
      <c r="J216" s="38"/>
      <c r="K216" s="38"/>
      <c r="L216" s="41"/>
      <c r="M216" s="208"/>
      <c r="N216" s="209"/>
      <c r="O216" s="73"/>
      <c r="P216" s="73"/>
      <c r="Q216" s="73"/>
      <c r="R216" s="73"/>
      <c r="S216" s="73"/>
      <c r="T216" s="74"/>
      <c r="U216" s="36"/>
      <c r="V216" s="36"/>
      <c r="W216" s="36"/>
      <c r="X216" s="36"/>
      <c r="Y216" s="36"/>
      <c r="Z216" s="36"/>
      <c r="AA216" s="36"/>
      <c r="AB216" s="36"/>
      <c r="AC216" s="36"/>
      <c r="AD216" s="36"/>
      <c r="AE216" s="36"/>
      <c r="AT216" s="18" t="s">
        <v>231</v>
      </c>
      <c r="AU216" s="18" t="s">
        <v>19</v>
      </c>
    </row>
    <row r="217" spans="1:65" s="2" customFormat="1" ht="39">
      <c r="A217" s="36"/>
      <c r="B217" s="37"/>
      <c r="C217" s="38"/>
      <c r="D217" s="210" t="s">
        <v>233</v>
      </c>
      <c r="E217" s="38"/>
      <c r="F217" s="211" t="s">
        <v>1156</v>
      </c>
      <c r="G217" s="38"/>
      <c r="H217" s="38"/>
      <c r="I217" s="207"/>
      <c r="J217" s="38"/>
      <c r="K217" s="38"/>
      <c r="L217" s="41"/>
      <c r="M217" s="208"/>
      <c r="N217" s="209"/>
      <c r="O217" s="73"/>
      <c r="P217" s="73"/>
      <c r="Q217" s="73"/>
      <c r="R217" s="73"/>
      <c r="S217" s="73"/>
      <c r="T217" s="74"/>
      <c r="U217" s="36"/>
      <c r="V217" s="36"/>
      <c r="W217" s="36"/>
      <c r="X217" s="36"/>
      <c r="Y217" s="36"/>
      <c r="Z217" s="36"/>
      <c r="AA217" s="36"/>
      <c r="AB217" s="36"/>
      <c r="AC217" s="36"/>
      <c r="AD217" s="36"/>
      <c r="AE217" s="36"/>
      <c r="AT217" s="18" t="s">
        <v>233</v>
      </c>
      <c r="AU217" s="18" t="s">
        <v>19</v>
      </c>
    </row>
    <row r="218" spans="1:65" s="2" customFormat="1" ht="21.75" customHeight="1">
      <c r="A218" s="36"/>
      <c r="B218" s="37"/>
      <c r="C218" s="247" t="s">
        <v>375</v>
      </c>
      <c r="D218" s="247" t="s">
        <v>329</v>
      </c>
      <c r="E218" s="248" t="s">
        <v>1157</v>
      </c>
      <c r="F218" s="249" t="s">
        <v>1158</v>
      </c>
      <c r="G218" s="250" t="s">
        <v>698</v>
      </c>
      <c r="H218" s="251">
        <v>2.7</v>
      </c>
      <c r="I218" s="252"/>
      <c r="J218" s="253">
        <f>ROUND(I218*H218,2)</f>
        <v>0</v>
      </c>
      <c r="K218" s="249" t="s">
        <v>228</v>
      </c>
      <c r="L218" s="254"/>
      <c r="M218" s="255" t="s">
        <v>1</v>
      </c>
      <c r="N218" s="256" t="s">
        <v>45</v>
      </c>
      <c r="O218" s="73"/>
      <c r="P218" s="201">
        <f>O218*H218</f>
        <v>0</v>
      </c>
      <c r="Q218" s="201">
        <v>6.1000000000000004E-3</v>
      </c>
      <c r="R218" s="201">
        <f>Q218*H218</f>
        <v>1.6470000000000002E-2</v>
      </c>
      <c r="S218" s="201">
        <v>0</v>
      </c>
      <c r="T218" s="202">
        <f>S218*H218</f>
        <v>0</v>
      </c>
      <c r="U218" s="36"/>
      <c r="V218" s="36"/>
      <c r="W218" s="36"/>
      <c r="X218" s="36"/>
      <c r="Y218" s="36"/>
      <c r="Z218" s="36"/>
      <c r="AA218" s="36"/>
      <c r="AB218" s="36"/>
      <c r="AC218" s="36"/>
      <c r="AD218" s="36"/>
      <c r="AE218" s="36"/>
      <c r="AR218" s="203" t="s">
        <v>415</v>
      </c>
      <c r="AT218" s="203" t="s">
        <v>329</v>
      </c>
      <c r="AU218" s="203" t="s">
        <v>19</v>
      </c>
      <c r="AY218" s="18" t="s">
        <v>220</v>
      </c>
      <c r="BE218" s="204">
        <f>IF(N218="základní",J218,0)</f>
        <v>0</v>
      </c>
      <c r="BF218" s="204">
        <f>IF(N218="snížená",J218,0)</f>
        <v>0</v>
      </c>
      <c r="BG218" s="204">
        <f>IF(N218="zákl. přenesená",J218,0)</f>
        <v>0</v>
      </c>
      <c r="BH218" s="204">
        <f>IF(N218="sníž. přenesená",J218,0)</f>
        <v>0</v>
      </c>
      <c r="BI218" s="204">
        <f>IF(N218="nulová",J218,0)</f>
        <v>0</v>
      </c>
      <c r="BJ218" s="18" t="s">
        <v>87</v>
      </c>
      <c r="BK218" s="204">
        <f>ROUND(I218*H218,2)</f>
        <v>0</v>
      </c>
      <c r="BL218" s="18" t="s">
        <v>315</v>
      </c>
      <c r="BM218" s="203" t="s">
        <v>1159</v>
      </c>
    </row>
    <row r="219" spans="1:65" s="2" customFormat="1" ht="16.5" customHeight="1">
      <c r="A219" s="36"/>
      <c r="B219" s="37"/>
      <c r="C219" s="192" t="s">
        <v>380</v>
      </c>
      <c r="D219" s="192" t="s">
        <v>224</v>
      </c>
      <c r="E219" s="193" t="s">
        <v>1160</v>
      </c>
      <c r="F219" s="194" t="s">
        <v>1161</v>
      </c>
      <c r="G219" s="195" t="s">
        <v>664</v>
      </c>
      <c r="H219" s="196">
        <v>1</v>
      </c>
      <c r="I219" s="197"/>
      <c r="J219" s="198">
        <f>ROUND(I219*H219,2)</f>
        <v>0</v>
      </c>
      <c r="K219" s="194" t="s">
        <v>228</v>
      </c>
      <c r="L219" s="41"/>
      <c r="M219" s="199" t="s">
        <v>1</v>
      </c>
      <c r="N219" s="200" t="s">
        <v>45</v>
      </c>
      <c r="O219" s="73"/>
      <c r="P219" s="201">
        <f>O219*H219</f>
        <v>0</v>
      </c>
      <c r="Q219" s="201">
        <v>2.6148799999999999</v>
      </c>
      <c r="R219" s="201">
        <f>Q219*H219</f>
        <v>2.6148799999999999</v>
      </c>
      <c r="S219" s="201">
        <v>0</v>
      </c>
      <c r="T219" s="202">
        <f>S219*H219</f>
        <v>0</v>
      </c>
      <c r="U219" s="36"/>
      <c r="V219" s="36"/>
      <c r="W219" s="36"/>
      <c r="X219" s="36"/>
      <c r="Y219" s="36"/>
      <c r="Z219" s="36"/>
      <c r="AA219" s="36"/>
      <c r="AB219" s="36"/>
      <c r="AC219" s="36"/>
      <c r="AD219" s="36"/>
      <c r="AE219" s="36"/>
      <c r="AR219" s="203" t="s">
        <v>223</v>
      </c>
      <c r="AT219" s="203" t="s">
        <v>224</v>
      </c>
      <c r="AU219" s="203" t="s">
        <v>19</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223</v>
      </c>
      <c r="BM219" s="203" t="s">
        <v>1162</v>
      </c>
    </row>
    <row r="220" spans="1:65" s="2" customFormat="1" ht="11.25">
      <c r="A220" s="36"/>
      <c r="B220" s="37"/>
      <c r="C220" s="38"/>
      <c r="D220" s="205" t="s">
        <v>231</v>
      </c>
      <c r="E220" s="38"/>
      <c r="F220" s="206" t="s">
        <v>1163</v>
      </c>
      <c r="G220" s="38"/>
      <c r="H220" s="38"/>
      <c r="I220" s="207"/>
      <c r="J220" s="38"/>
      <c r="K220" s="38"/>
      <c r="L220" s="41"/>
      <c r="M220" s="208"/>
      <c r="N220" s="209"/>
      <c r="O220" s="73"/>
      <c r="P220" s="73"/>
      <c r="Q220" s="73"/>
      <c r="R220" s="73"/>
      <c r="S220" s="73"/>
      <c r="T220" s="74"/>
      <c r="U220" s="36"/>
      <c r="V220" s="36"/>
      <c r="W220" s="36"/>
      <c r="X220" s="36"/>
      <c r="Y220" s="36"/>
      <c r="Z220" s="36"/>
      <c r="AA220" s="36"/>
      <c r="AB220" s="36"/>
      <c r="AC220" s="36"/>
      <c r="AD220" s="36"/>
      <c r="AE220" s="36"/>
      <c r="AT220" s="18" t="s">
        <v>231</v>
      </c>
      <c r="AU220" s="18" t="s">
        <v>19</v>
      </c>
    </row>
    <row r="221" spans="1:65" s="2" customFormat="1" ht="107.25">
      <c r="A221" s="36"/>
      <c r="B221" s="37"/>
      <c r="C221" s="38"/>
      <c r="D221" s="210" t="s">
        <v>311</v>
      </c>
      <c r="E221" s="38"/>
      <c r="F221" s="211" t="s">
        <v>1164</v>
      </c>
      <c r="G221" s="38"/>
      <c r="H221" s="38"/>
      <c r="I221" s="207"/>
      <c r="J221" s="38"/>
      <c r="K221" s="38"/>
      <c r="L221" s="41"/>
      <c r="M221" s="208"/>
      <c r="N221" s="209"/>
      <c r="O221" s="73"/>
      <c r="P221" s="73"/>
      <c r="Q221" s="73"/>
      <c r="R221" s="73"/>
      <c r="S221" s="73"/>
      <c r="T221" s="74"/>
      <c r="U221" s="36"/>
      <c r="V221" s="36"/>
      <c r="W221" s="36"/>
      <c r="X221" s="36"/>
      <c r="Y221" s="36"/>
      <c r="Z221" s="36"/>
      <c r="AA221" s="36"/>
      <c r="AB221" s="36"/>
      <c r="AC221" s="36"/>
      <c r="AD221" s="36"/>
      <c r="AE221" s="36"/>
      <c r="AT221" s="18" t="s">
        <v>311</v>
      </c>
      <c r="AU221" s="18" t="s">
        <v>19</v>
      </c>
    </row>
    <row r="222" spans="1:65" s="2" customFormat="1" ht="48.75">
      <c r="A222" s="36"/>
      <c r="B222" s="37"/>
      <c r="C222" s="38"/>
      <c r="D222" s="210" t="s">
        <v>233</v>
      </c>
      <c r="E222" s="38"/>
      <c r="F222" s="211" t="s">
        <v>1165</v>
      </c>
      <c r="G222" s="38"/>
      <c r="H222" s="38"/>
      <c r="I222" s="207"/>
      <c r="J222" s="38"/>
      <c r="K222" s="38"/>
      <c r="L222" s="41"/>
      <c r="M222" s="208"/>
      <c r="N222" s="209"/>
      <c r="O222" s="73"/>
      <c r="P222" s="73"/>
      <c r="Q222" s="73"/>
      <c r="R222" s="73"/>
      <c r="S222" s="73"/>
      <c r="T222" s="74"/>
      <c r="U222" s="36"/>
      <c r="V222" s="36"/>
      <c r="W222" s="36"/>
      <c r="X222" s="36"/>
      <c r="Y222" s="36"/>
      <c r="Z222" s="36"/>
      <c r="AA222" s="36"/>
      <c r="AB222" s="36"/>
      <c r="AC222" s="36"/>
      <c r="AD222" s="36"/>
      <c r="AE222" s="36"/>
      <c r="AT222" s="18" t="s">
        <v>233</v>
      </c>
      <c r="AU222" s="18" t="s">
        <v>19</v>
      </c>
    </row>
    <row r="223" spans="1:65" s="2" customFormat="1" ht="24.2" customHeight="1">
      <c r="A223" s="36"/>
      <c r="B223" s="37"/>
      <c r="C223" s="192" t="s">
        <v>386</v>
      </c>
      <c r="D223" s="192" t="s">
        <v>224</v>
      </c>
      <c r="E223" s="193" t="s">
        <v>757</v>
      </c>
      <c r="F223" s="194" t="s">
        <v>1166</v>
      </c>
      <c r="G223" s="195" t="s">
        <v>664</v>
      </c>
      <c r="H223" s="196">
        <v>2</v>
      </c>
      <c r="I223" s="197"/>
      <c r="J223" s="198">
        <f>ROUND(I223*H223,2)</f>
        <v>0</v>
      </c>
      <c r="K223" s="194" t="s">
        <v>1</v>
      </c>
      <c r="L223" s="41"/>
      <c r="M223" s="199" t="s">
        <v>1</v>
      </c>
      <c r="N223" s="200" t="s">
        <v>45</v>
      </c>
      <c r="O223" s="73"/>
      <c r="P223" s="201">
        <f>O223*H223</f>
        <v>0</v>
      </c>
      <c r="Q223" s="201">
        <v>0</v>
      </c>
      <c r="R223" s="201">
        <f>Q223*H223</f>
        <v>0</v>
      </c>
      <c r="S223" s="201">
        <v>0</v>
      </c>
      <c r="T223" s="202">
        <f>S223*H223</f>
        <v>0</v>
      </c>
      <c r="U223" s="36"/>
      <c r="V223" s="36"/>
      <c r="W223" s="36"/>
      <c r="X223" s="36"/>
      <c r="Y223" s="36"/>
      <c r="Z223" s="36"/>
      <c r="AA223" s="36"/>
      <c r="AB223" s="36"/>
      <c r="AC223" s="36"/>
      <c r="AD223" s="36"/>
      <c r="AE223" s="36"/>
      <c r="AR223" s="203" t="s">
        <v>223</v>
      </c>
      <c r="AT223" s="203" t="s">
        <v>224</v>
      </c>
      <c r="AU223" s="203" t="s">
        <v>19</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223</v>
      </c>
      <c r="BM223" s="203" t="s">
        <v>1167</v>
      </c>
    </row>
    <row r="224" spans="1:65" s="2" customFormat="1" ht="39">
      <c r="A224" s="36"/>
      <c r="B224" s="37"/>
      <c r="C224" s="38"/>
      <c r="D224" s="210" t="s">
        <v>233</v>
      </c>
      <c r="E224" s="38"/>
      <c r="F224" s="211" t="s">
        <v>1168</v>
      </c>
      <c r="G224" s="38"/>
      <c r="H224" s="38"/>
      <c r="I224" s="207"/>
      <c r="J224" s="38"/>
      <c r="K224" s="38"/>
      <c r="L224" s="41"/>
      <c r="M224" s="208"/>
      <c r="N224" s="209"/>
      <c r="O224" s="73"/>
      <c r="P224" s="73"/>
      <c r="Q224" s="73"/>
      <c r="R224" s="73"/>
      <c r="S224" s="73"/>
      <c r="T224" s="74"/>
      <c r="U224" s="36"/>
      <c r="V224" s="36"/>
      <c r="W224" s="36"/>
      <c r="X224" s="36"/>
      <c r="Y224" s="36"/>
      <c r="Z224" s="36"/>
      <c r="AA224" s="36"/>
      <c r="AB224" s="36"/>
      <c r="AC224" s="36"/>
      <c r="AD224" s="36"/>
      <c r="AE224" s="36"/>
      <c r="AT224" s="18" t="s">
        <v>233</v>
      </c>
      <c r="AU224" s="18" t="s">
        <v>19</v>
      </c>
    </row>
    <row r="225" spans="1:65" s="2" customFormat="1" ht="44.25" customHeight="1">
      <c r="A225" s="36"/>
      <c r="B225" s="37"/>
      <c r="C225" s="192" t="s">
        <v>392</v>
      </c>
      <c r="D225" s="192" t="s">
        <v>224</v>
      </c>
      <c r="E225" s="193" t="s">
        <v>736</v>
      </c>
      <c r="F225" s="194" t="s">
        <v>1169</v>
      </c>
      <c r="G225" s="195" t="s">
        <v>664</v>
      </c>
      <c r="H225" s="196">
        <v>2</v>
      </c>
      <c r="I225" s="197"/>
      <c r="J225" s="198">
        <f>ROUND(I225*H225,2)</f>
        <v>0</v>
      </c>
      <c r="K225" s="194" t="s">
        <v>228</v>
      </c>
      <c r="L225" s="41"/>
      <c r="M225" s="199" t="s">
        <v>1</v>
      </c>
      <c r="N225" s="200" t="s">
        <v>45</v>
      </c>
      <c r="O225" s="73"/>
      <c r="P225" s="201">
        <f>O225*H225</f>
        <v>0</v>
      </c>
      <c r="Q225" s="201">
        <v>8.0000000000000007E-5</v>
      </c>
      <c r="R225" s="201">
        <f>Q225*H225</f>
        <v>1.6000000000000001E-4</v>
      </c>
      <c r="S225" s="201">
        <v>0</v>
      </c>
      <c r="T225" s="202">
        <f>S225*H225</f>
        <v>0</v>
      </c>
      <c r="U225" s="36"/>
      <c r="V225" s="36"/>
      <c r="W225" s="36"/>
      <c r="X225" s="36"/>
      <c r="Y225" s="36"/>
      <c r="Z225" s="36"/>
      <c r="AA225" s="36"/>
      <c r="AB225" s="36"/>
      <c r="AC225" s="36"/>
      <c r="AD225" s="36"/>
      <c r="AE225" s="36"/>
      <c r="AR225" s="203" t="s">
        <v>223</v>
      </c>
      <c r="AT225" s="203" t="s">
        <v>224</v>
      </c>
      <c r="AU225" s="203" t="s">
        <v>19</v>
      </c>
      <c r="AY225" s="18" t="s">
        <v>220</v>
      </c>
      <c r="BE225" s="204">
        <f>IF(N225="základní",J225,0)</f>
        <v>0</v>
      </c>
      <c r="BF225" s="204">
        <f>IF(N225="snížená",J225,0)</f>
        <v>0</v>
      </c>
      <c r="BG225" s="204">
        <f>IF(N225="zákl. přenesená",J225,0)</f>
        <v>0</v>
      </c>
      <c r="BH225" s="204">
        <f>IF(N225="sníž. přenesená",J225,0)</f>
        <v>0</v>
      </c>
      <c r="BI225" s="204">
        <f>IF(N225="nulová",J225,0)</f>
        <v>0</v>
      </c>
      <c r="BJ225" s="18" t="s">
        <v>87</v>
      </c>
      <c r="BK225" s="204">
        <f>ROUND(I225*H225,2)</f>
        <v>0</v>
      </c>
      <c r="BL225" s="18" t="s">
        <v>223</v>
      </c>
      <c r="BM225" s="203" t="s">
        <v>1170</v>
      </c>
    </row>
    <row r="226" spans="1:65" s="2" customFormat="1" ht="11.25">
      <c r="A226" s="36"/>
      <c r="B226" s="37"/>
      <c r="C226" s="38"/>
      <c r="D226" s="205" t="s">
        <v>231</v>
      </c>
      <c r="E226" s="38"/>
      <c r="F226" s="206" t="s">
        <v>739</v>
      </c>
      <c r="G226" s="38"/>
      <c r="H226" s="38"/>
      <c r="I226" s="207"/>
      <c r="J226" s="38"/>
      <c r="K226" s="38"/>
      <c r="L226" s="41"/>
      <c r="M226" s="208"/>
      <c r="N226" s="209"/>
      <c r="O226" s="73"/>
      <c r="P226" s="73"/>
      <c r="Q226" s="73"/>
      <c r="R226" s="73"/>
      <c r="S226" s="73"/>
      <c r="T226" s="74"/>
      <c r="U226" s="36"/>
      <c r="V226" s="36"/>
      <c r="W226" s="36"/>
      <c r="X226" s="36"/>
      <c r="Y226" s="36"/>
      <c r="Z226" s="36"/>
      <c r="AA226" s="36"/>
      <c r="AB226" s="36"/>
      <c r="AC226" s="36"/>
      <c r="AD226" s="36"/>
      <c r="AE226" s="36"/>
      <c r="AT226" s="18" t="s">
        <v>231</v>
      </c>
      <c r="AU226" s="18" t="s">
        <v>19</v>
      </c>
    </row>
    <row r="227" spans="1:65" s="2" customFormat="1" ht="97.5">
      <c r="A227" s="36"/>
      <c r="B227" s="37"/>
      <c r="C227" s="38"/>
      <c r="D227" s="210" t="s">
        <v>311</v>
      </c>
      <c r="E227" s="38"/>
      <c r="F227" s="211" t="s">
        <v>740</v>
      </c>
      <c r="G227" s="38"/>
      <c r="H227" s="38"/>
      <c r="I227" s="207"/>
      <c r="J227" s="38"/>
      <c r="K227" s="38"/>
      <c r="L227" s="41"/>
      <c r="M227" s="208"/>
      <c r="N227" s="209"/>
      <c r="O227" s="73"/>
      <c r="P227" s="73"/>
      <c r="Q227" s="73"/>
      <c r="R227" s="73"/>
      <c r="S227" s="73"/>
      <c r="T227" s="74"/>
      <c r="U227" s="36"/>
      <c r="V227" s="36"/>
      <c r="W227" s="36"/>
      <c r="X227" s="36"/>
      <c r="Y227" s="36"/>
      <c r="Z227" s="36"/>
      <c r="AA227" s="36"/>
      <c r="AB227" s="36"/>
      <c r="AC227" s="36"/>
      <c r="AD227" s="36"/>
      <c r="AE227" s="36"/>
      <c r="AT227" s="18" t="s">
        <v>311</v>
      </c>
      <c r="AU227" s="18" t="s">
        <v>19</v>
      </c>
    </row>
    <row r="228" spans="1:65" s="2" customFormat="1" ht="39">
      <c r="A228" s="36"/>
      <c r="B228" s="37"/>
      <c r="C228" s="38"/>
      <c r="D228" s="210" t="s">
        <v>233</v>
      </c>
      <c r="E228" s="38"/>
      <c r="F228" s="211" t="s">
        <v>1171</v>
      </c>
      <c r="G228" s="38"/>
      <c r="H228" s="38"/>
      <c r="I228" s="207"/>
      <c r="J228" s="38"/>
      <c r="K228" s="38"/>
      <c r="L228" s="41"/>
      <c r="M228" s="208"/>
      <c r="N228" s="209"/>
      <c r="O228" s="73"/>
      <c r="P228" s="73"/>
      <c r="Q228" s="73"/>
      <c r="R228" s="73"/>
      <c r="S228" s="73"/>
      <c r="T228" s="74"/>
      <c r="U228" s="36"/>
      <c r="V228" s="36"/>
      <c r="W228" s="36"/>
      <c r="X228" s="36"/>
      <c r="Y228" s="36"/>
      <c r="Z228" s="36"/>
      <c r="AA228" s="36"/>
      <c r="AB228" s="36"/>
      <c r="AC228" s="36"/>
      <c r="AD228" s="36"/>
      <c r="AE228" s="36"/>
      <c r="AT228" s="18" t="s">
        <v>233</v>
      </c>
      <c r="AU228" s="18" t="s">
        <v>19</v>
      </c>
    </row>
    <row r="229" spans="1:65" s="2" customFormat="1" ht="44.25" customHeight="1">
      <c r="A229" s="36"/>
      <c r="B229" s="37"/>
      <c r="C229" s="192" t="s">
        <v>397</v>
      </c>
      <c r="D229" s="192" t="s">
        <v>224</v>
      </c>
      <c r="E229" s="193" t="s">
        <v>1172</v>
      </c>
      <c r="F229" s="194" t="s">
        <v>1173</v>
      </c>
      <c r="G229" s="195" t="s">
        <v>650</v>
      </c>
      <c r="H229" s="196">
        <v>0.10299999999999999</v>
      </c>
      <c r="I229" s="197"/>
      <c r="J229" s="198">
        <f>ROUND(I229*H229,2)</f>
        <v>0</v>
      </c>
      <c r="K229" s="194" t="s">
        <v>228</v>
      </c>
      <c r="L229" s="41"/>
      <c r="M229" s="199" t="s">
        <v>1</v>
      </c>
      <c r="N229" s="200" t="s">
        <v>45</v>
      </c>
      <c r="O229" s="73"/>
      <c r="P229" s="201">
        <f>O229*H229</f>
        <v>0</v>
      </c>
      <c r="Q229" s="201">
        <v>0</v>
      </c>
      <c r="R229" s="201">
        <f>Q229*H229</f>
        <v>0</v>
      </c>
      <c r="S229" s="201">
        <v>0</v>
      </c>
      <c r="T229" s="202">
        <f>S229*H229</f>
        <v>0</v>
      </c>
      <c r="U229" s="36"/>
      <c r="V229" s="36"/>
      <c r="W229" s="36"/>
      <c r="X229" s="36"/>
      <c r="Y229" s="36"/>
      <c r="Z229" s="36"/>
      <c r="AA229" s="36"/>
      <c r="AB229" s="36"/>
      <c r="AC229" s="36"/>
      <c r="AD229" s="36"/>
      <c r="AE229" s="36"/>
      <c r="AR229" s="203" t="s">
        <v>315</v>
      </c>
      <c r="AT229" s="203" t="s">
        <v>224</v>
      </c>
      <c r="AU229" s="203" t="s">
        <v>19</v>
      </c>
      <c r="AY229" s="18" t="s">
        <v>220</v>
      </c>
      <c r="BE229" s="204">
        <f>IF(N229="základní",J229,0)</f>
        <v>0</v>
      </c>
      <c r="BF229" s="204">
        <f>IF(N229="snížená",J229,0)</f>
        <v>0</v>
      </c>
      <c r="BG229" s="204">
        <f>IF(N229="zákl. přenesená",J229,0)</f>
        <v>0</v>
      </c>
      <c r="BH229" s="204">
        <f>IF(N229="sníž. přenesená",J229,0)</f>
        <v>0</v>
      </c>
      <c r="BI229" s="204">
        <f>IF(N229="nulová",J229,0)</f>
        <v>0</v>
      </c>
      <c r="BJ229" s="18" t="s">
        <v>87</v>
      </c>
      <c r="BK229" s="204">
        <f>ROUND(I229*H229,2)</f>
        <v>0</v>
      </c>
      <c r="BL229" s="18" t="s">
        <v>315</v>
      </c>
      <c r="BM229" s="203" t="s">
        <v>1174</v>
      </c>
    </row>
    <row r="230" spans="1:65" s="2" customFormat="1" ht="11.25">
      <c r="A230" s="36"/>
      <c r="B230" s="37"/>
      <c r="C230" s="38"/>
      <c r="D230" s="205" t="s">
        <v>231</v>
      </c>
      <c r="E230" s="38"/>
      <c r="F230" s="206" t="s">
        <v>1175</v>
      </c>
      <c r="G230" s="38"/>
      <c r="H230" s="38"/>
      <c r="I230" s="207"/>
      <c r="J230" s="38"/>
      <c r="K230" s="38"/>
      <c r="L230" s="41"/>
      <c r="M230" s="208"/>
      <c r="N230" s="209"/>
      <c r="O230" s="73"/>
      <c r="P230" s="73"/>
      <c r="Q230" s="73"/>
      <c r="R230" s="73"/>
      <c r="S230" s="73"/>
      <c r="T230" s="74"/>
      <c r="U230" s="36"/>
      <c r="V230" s="36"/>
      <c r="W230" s="36"/>
      <c r="X230" s="36"/>
      <c r="Y230" s="36"/>
      <c r="Z230" s="36"/>
      <c r="AA230" s="36"/>
      <c r="AB230" s="36"/>
      <c r="AC230" s="36"/>
      <c r="AD230" s="36"/>
      <c r="AE230" s="36"/>
      <c r="AT230" s="18" t="s">
        <v>231</v>
      </c>
      <c r="AU230" s="18" t="s">
        <v>19</v>
      </c>
    </row>
    <row r="231" spans="1:65" s="2" customFormat="1" ht="107.25">
      <c r="A231" s="36"/>
      <c r="B231" s="37"/>
      <c r="C231" s="38"/>
      <c r="D231" s="210" t="s">
        <v>311</v>
      </c>
      <c r="E231" s="38"/>
      <c r="F231" s="211" t="s">
        <v>1176</v>
      </c>
      <c r="G231" s="38"/>
      <c r="H231" s="38"/>
      <c r="I231" s="207"/>
      <c r="J231" s="38"/>
      <c r="K231" s="38"/>
      <c r="L231" s="41"/>
      <c r="M231" s="208"/>
      <c r="N231" s="209"/>
      <c r="O231" s="73"/>
      <c r="P231" s="73"/>
      <c r="Q231" s="73"/>
      <c r="R231" s="73"/>
      <c r="S231" s="73"/>
      <c r="T231" s="74"/>
      <c r="U231" s="36"/>
      <c r="V231" s="36"/>
      <c r="W231" s="36"/>
      <c r="X231" s="36"/>
      <c r="Y231" s="36"/>
      <c r="Z231" s="36"/>
      <c r="AA231" s="36"/>
      <c r="AB231" s="36"/>
      <c r="AC231" s="36"/>
      <c r="AD231" s="36"/>
      <c r="AE231" s="36"/>
      <c r="AT231" s="18" t="s">
        <v>311</v>
      </c>
      <c r="AU231" s="18" t="s">
        <v>19</v>
      </c>
    </row>
    <row r="232" spans="1:65" s="12" customFormat="1" ht="22.9" customHeight="1">
      <c r="B232" s="176"/>
      <c r="C232" s="177"/>
      <c r="D232" s="178" t="s">
        <v>79</v>
      </c>
      <c r="E232" s="190" t="s">
        <v>1177</v>
      </c>
      <c r="F232" s="190" t="s">
        <v>1178</v>
      </c>
      <c r="G232" s="177"/>
      <c r="H232" s="177"/>
      <c r="I232" s="180"/>
      <c r="J232" s="191">
        <f>BK232</f>
        <v>0</v>
      </c>
      <c r="K232" s="177"/>
      <c r="L232" s="182"/>
      <c r="M232" s="183"/>
      <c r="N232" s="184"/>
      <c r="O232" s="184"/>
      <c r="P232" s="185">
        <f>SUM(P233:P234)</f>
        <v>0</v>
      </c>
      <c r="Q232" s="184"/>
      <c r="R232" s="185">
        <f>SUM(R233:R234)</f>
        <v>8.0999999999999996E-3</v>
      </c>
      <c r="S232" s="184"/>
      <c r="T232" s="186">
        <f>SUM(T233:T234)</f>
        <v>0</v>
      </c>
      <c r="AR232" s="187" t="s">
        <v>19</v>
      </c>
      <c r="AT232" s="188" t="s">
        <v>79</v>
      </c>
      <c r="AU232" s="188" t="s">
        <v>87</v>
      </c>
      <c r="AY232" s="187" t="s">
        <v>220</v>
      </c>
      <c r="BK232" s="189">
        <f>SUM(BK233:BK234)</f>
        <v>0</v>
      </c>
    </row>
    <row r="233" spans="1:65" s="2" customFormat="1" ht="16.5" customHeight="1">
      <c r="A233" s="36"/>
      <c r="B233" s="37"/>
      <c r="C233" s="192" t="s">
        <v>403</v>
      </c>
      <c r="D233" s="192" t="s">
        <v>224</v>
      </c>
      <c r="E233" s="193" t="s">
        <v>1179</v>
      </c>
      <c r="F233" s="194" t="s">
        <v>1180</v>
      </c>
      <c r="G233" s="195" t="s">
        <v>506</v>
      </c>
      <c r="H233" s="196">
        <v>81</v>
      </c>
      <c r="I233" s="197"/>
      <c r="J233" s="198">
        <f>ROUND(I233*H233,2)</f>
        <v>0</v>
      </c>
      <c r="K233" s="194" t="s">
        <v>1</v>
      </c>
      <c r="L233" s="41"/>
      <c r="M233" s="199" t="s">
        <v>1</v>
      </c>
      <c r="N233" s="200" t="s">
        <v>45</v>
      </c>
      <c r="O233" s="73"/>
      <c r="P233" s="201">
        <f>O233*H233</f>
        <v>0</v>
      </c>
      <c r="Q233" s="201">
        <v>1E-4</v>
      </c>
      <c r="R233" s="201">
        <f>Q233*H233</f>
        <v>8.0999999999999996E-3</v>
      </c>
      <c r="S233" s="201">
        <v>0</v>
      </c>
      <c r="T233" s="202">
        <f>S233*H233</f>
        <v>0</v>
      </c>
      <c r="U233" s="36"/>
      <c r="V233" s="36"/>
      <c r="W233" s="36"/>
      <c r="X233" s="36"/>
      <c r="Y233" s="36"/>
      <c r="Z233" s="36"/>
      <c r="AA233" s="36"/>
      <c r="AB233" s="36"/>
      <c r="AC233" s="36"/>
      <c r="AD233" s="36"/>
      <c r="AE233" s="36"/>
      <c r="AR233" s="203" t="s">
        <v>315</v>
      </c>
      <c r="AT233" s="203" t="s">
        <v>224</v>
      </c>
      <c r="AU233" s="203" t="s">
        <v>19</v>
      </c>
      <c r="AY233" s="18" t="s">
        <v>220</v>
      </c>
      <c r="BE233" s="204">
        <f>IF(N233="základní",J233,0)</f>
        <v>0</v>
      </c>
      <c r="BF233" s="204">
        <f>IF(N233="snížená",J233,0)</f>
        <v>0</v>
      </c>
      <c r="BG233" s="204">
        <f>IF(N233="zákl. přenesená",J233,0)</f>
        <v>0</v>
      </c>
      <c r="BH233" s="204">
        <f>IF(N233="sníž. přenesená",J233,0)</f>
        <v>0</v>
      </c>
      <c r="BI233" s="204">
        <f>IF(N233="nulová",J233,0)</f>
        <v>0</v>
      </c>
      <c r="BJ233" s="18" t="s">
        <v>87</v>
      </c>
      <c r="BK233" s="204">
        <f>ROUND(I233*H233,2)</f>
        <v>0</v>
      </c>
      <c r="BL233" s="18" t="s">
        <v>315</v>
      </c>
      <c r="BM233" s="203" t="s">
        <v>1181</v>
      </c>
    </row>
    <row r="234" spans="1:65" s="2" customFormat="1" ht="58.5">
      <c r="A234" s="36"/>
      <c r="B234" s="37"/>
      <c r="C234" s="38"/>
      <c r="D234" s="210" t="s">
        <v>233</v>
      </c>
      <c r="E234" s="38"/>
      <c r="F234" s="211" t="s">
        <v>1182</v>
      </c>
      <c r="G234" s="38"/>
      <c r="H234" s="38"/>
      <c r="I234" s="207"/>
      <c r="J234" s="38"/>
      <c r="K234" s="38"/>
      <c r="L234" s="41"/>
      <c r="M234" s="257"/>
      <c r="N234" s="258"/>
      <c r="O234" s="259"/>
      <c r="P234" s="259"/>
      <c r="Q234" s="259"/>
      <c r="R234" s="259"/>
      <c r="S234" s="259"/>
      <c r="T234" s="260"/>
      <c r="U234" s="36"/>
      <c r="V234" s="36"/>
      <c r="W234" s="36"/>
      <c r="X234" s="36"/>
      <c r="Y234" s="36"/>
      <c r="Z234" s="36"/>
      <c r="AA234" s="36"/>
      <c r="AB234" s="36"/>
      <c r="AC234" s="36"/>
      <c r="AD234" s="36"/>
      <c r="AE234" s="36"/>
      <c r="AT234" s="18" t="s">
        <v>233</v>
      </c>
      <c r="AU234" s="18" t="s">
        <v>19</v>
      </c>
    </row>
    <row r="235" spans="1:65" s="2" customFormat="1" ht="6.95" customHeight="1">
      <c r="A235" s="36"/>
      <c r="B235" s="56"/>
      <c r="C235" s="57"/>
      <c r="D235" s="57"/>
      <c r="E235" s="57"/>
      <c r="F235" s="57"/>
      <c r="G235" s="57"/>
      <c r="H235" s="57"/>
      <c r="I235" s="57"/>
      <c r="J235" s="57"/>
      <c r="K235" s="57"/>
      <c r="L235" s="41"/>
      <c r="M235" s="36"/>
      <c r="O235" s="36"/>
      <c r="P235" s="36"/>
      <c r="Q235" s="36"/>
      <c r="R235" s="36"/>
      <c r="S235" s="36"/>
      <c r="T235" s="36"/>
      <c r="U235" s="36"/>
      <c r="V235" s="36"/>
      <c r="W235" s="36"/>
      <c r="X235" s="36"/>
      <c r="Y235" s="36"/>
      <c r="Z235" s="36"/>
      <c r="AA235" s="36"/>
      <c r="AB235" s="36"/>
      <c r="AC235" s="36"/>
      <c r="AD235" s="36"/>
      <c r="AE235" s="36"/>
    </row>
  </sheetData>
  <mergeCells count="12">
    <mergeCell ref="E123:H123"/>
    <mergeCell ref="L2:V2"/>
    <mergeCell ref="E85:H85"/>
    <mergeCell ref="E87:H87"/>
    <mergeCell ref="E89:H89"/>
    <mergeCell ref="E119:H119"/>
    <mergeCell ref="E121:H121"/>
    <mergeCell ref="E7:H7"/>
    <mergeCell ref="E9:H9"/>
    <mergeCell ref="E11:H11"/>
    <mergeCell ref="E20:H20"/>
    <mergeCell ref="E29:H29"/>
  </mergeCells>
  <hyperlinks>
    <hyperlink ref="F135" r:id="rId1"/>
    <hyperlink ref="F140" r:id="rId2"/>
    <hyperlink ref="F144" r:id="rId3"/>
    <hyperlink ref="F148" r:id="rId4"/>
    <hyperlink ref="F152" r:id="rId5"/>
    <hyperlink ref="F157" r:id="rId6"/>
    <hyperlink ref="F161" r:id="rId7"/>
    <hyperlink ref="F165" r:id="rId8"/>
    <hyperlink ref="F169" r:id="rId9"/>
    <hyperlink ref="F172" r:id="rId10"/>
    <hyperlink ref="F176" r:id="rId11"/>
    <hyperlink ref="F181" r:id="rId12"/>
    <hyperlink ref="F185" r:id="rId13"/>
    <hyperlink ref="F189" r:id="rId14"/>
    <hyperlink ref="F194" r:id="rId15"/>
    <hyperlink ref="F199" r:id="rId16"/>
    <hyperlink ref="F204" r:id="rId17"/>
    <hyperlink ref="F207" r:id="rId18"/>
    <hyperlink ref="F211" r:id="rId19"/>
    <hyperlink ref="F216" r:id="rId20"/>
    <hyperlink ref="F220" r:id="rId21"/>
    <hyperlink ref="F226" r:id="rId22"/>
    <hyperlink ref="F230" r:id="rId23"/>
  </hyperlinks>
  <pageMargins left="0.39374999999999999" right="0.39374999999999999" top="0.39374999999999999" bottom="0.39374999999999999" header="0" footer="0"/>
  <pageSetup orientation="portrait" blackAndWhite="1"/>
</worksheet>
</file>

<file path=xl/worksheets/sheet7.xml><?xml version="1.0" encoding="utf-8"?>
<worksheet xmlns="http://schemas.openxmlformats.org/spreadsheetml/2006/main" xmlns:r="http://schemas.openxmlformats.org/officeDocument/2006/relationships">
  <sheetPr>
    <pageSetUpPr fitToPage="1"/>
  </sheetPr>
  <dimension ref="A2:BM22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108</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484</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1183</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487</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488</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489</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
        <v>490</v>
      </c>
      <c r="F26" s="36"/>
      <c r="G26" s="36"/>
      <c r="H26" s="36"/>
      <c r="I26" s="120" t="s">
        <v>31</v>
      </c>
      <c r="J26" s="111"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ROUND((SUM(BE127:BE224)),  2)</f>
        <v>0</v>
      </c>
      <c r="G35" s="36"/>
      <c r="H35" s="36"/>
      <c r="I35" s="131">
        <v>0.2</v>
      </c>
      <c r="J35" s="130">
        <f>ROUND(((SUM(BE127:BE224))*I35),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ROUND((SUM(BF127:BF224)),  2)</f>
        <v>0</v>
      </c>
      <c r="G36" s="36"/>
      <c r="H36" s="36"/>
      <c r="I36" s="131">
        <v>0.2</v>
      </c>
      <c r="J36" s="130">
        <f>ROUND(((SUM(BF127:BF224))*I36),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ROUND((SUM(BG127:BG224)),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ROUND((SUM(BH127:BH224)),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ROUND((SUM(BI127:BI224)),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484</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SO-01.05 - Odpadní koryto</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Bohumín-Pudlov</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 xml:space="preserve">HYCOPROJEKT, a.s. </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Ing.R.Krčmárik</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491</v>
      </c>
      <c r="E99" s="157"/>
      <c r="F99" s="157"/>
      <c r="G99" s="157"/>
      <c r="H99" s="157"/>
      <c r="I99" s="157"/>
      <c r="J99" s="158">
        <f>J128</f>
        <v>0</v>
      </c>
      <c r="K99" s="155"/>
      <c r="L99" s="159"/>
    </row>
    <row r="100" spans="1:47" s="10" customFormat="1" ht="19.899999999999999" customHeight="1">
      <c r="B100" s="160"/>
      <c r="C100" s="105"/>
      <c r="D100" s="161" t="s">
        <v>492</v>
      </c>
      <c r="E100" s="162"/>
      <c r="F100" s="162"/>
      <c r="G100" s="162"/>
      <c r="H100" s="162"/>
      <c r="I100" s="162"/>
      <c r="J100" s="163">
        <f>J129</f>
        <v>0</v>
      </c>
      <c r="K100" s="105"/>
      <c r="L100" s="164"/>
    </row>
    <row r="101" spans="1:47" s="10" customFormat="1" ht="19.899999999999999" customHeight="1">
      <c r="B101" s="160"/>
      <c r="C101" s="105"/>
      <c r="D101" s="161" t="s">
        <v>493</v>
      </c>
      <c r="E101" s="162"/>
      <c r="F101" s="162"/>
      <c r="G101" s="162"/>
      <c r="H101" s="162"/>
      <c r="I101" s="162"/>
      <c r="J101" s="163">
        <f>J179</f>
        <v>0</v>
      </c>
      <c r="K101" s="105"/>
      <c r="L101" s="164"/>
    </row>
    <row r="102" spans="1:47" s="10" customFormat="1" ht="19.899999999999999" customHeight="1">
      <c r="B102" s="160"/>
      <c r="C102" s="105"/>
      <c r="D102" s="161" t="s">
        <v>494</v>
      </c>
      <c r="E102" s="162"/>
      <c r="F102" s="162"/>
      <c r="G102" s="162"/>
      <c r="H102" s="162"/>
      <c r="I102" s="162"/>
      <c r="J102" s="163">
        <f>J184</f>
        <v>0</v>
      </c>
      <c r="K102" s="105"/>
      <c r="L102" s="164"/>
    </row>
    <row r="103" spans="1:47" s="10" customFormat="1" ht="19.899999999999999" customHeight="1">
      <c r="B103" s="160"/>
      <c r="C103" s="105"/>
      <c r="D103" s="161" t="s">
        <v>495</v>
      </c>
      <c r="E103" s="162"/>
      <c r="F103" s="162"/>
      <c r="G103" s="162"/>
      <c r="H103" s="162"/>
      <c r="I103" s="162"/>
      <c r="J103" s="163">
        <f>J201</f>
        <v>0</v>
      </c>
      <c r="K103" s="105"/>
      <c r="L103" s="164"/>
    </row>
    <row r="104" spans="1:47" s="10" customFormat="1" ht="19.899999999999999" customHeight="1">
      <c r="B104" s="160"/>
      <c r="C104" s="105"/>
      <c r="D104" s="161" t="s">
        <v>496</v>
      </c>
      <c r="E104" s="162"/>
      <c r="F104" s="162"/>
      <c r="G104" s="162"/>
      <c r="H104" s="162"/>
      <c r="I104" s="162"/>
      <c r="J104" s="163">
        <f>J214</f>
        <v>0</v>
      </c>
      <c r="K104" s="105"/>
      <c r="L104" s="164"/>
    </row>
    <row r="105" spans="1:47" s="10" customFormat="1" ht="19.899999999999999" customHeight="1">
      <c r="B105" s="160"/>
      <c r="C105" s="105"/>
      <c r="D105" s="161" t="s">
        <v>498</v>
      </c>
      <c r="E105" s="162"/>
      <c r="F105" s="162"/>
      <c r="G105" s="162"/>
      <c r="H105" s="162"/>
      <c r="I105" s="162"/>
      <c r="J105" s="163">
        <f>J219</f>
        <v>0</v>
      </c>
      <c r="K105" s="105"/>
      <c r="L105" s="164"/>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204</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15</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26.25" customHeight="1">
      <c r="A115" s="36"/>
      <c r="B115" s="37"/>
      <c r="C115" s="38"/>
      <c r="D115" s="38"/>
      <c r="E115" s="339" t="str">
        <f>E7</f>
        <v>Ochranná hráz na Odře a Orlovské Stružce, Bohumín-Pudlov, stavba č. 5047_2021_soutez</v>
      </c>
      <c r="F115" s="340"/>
      <c r="G115" s="340"/>
      <c r="H115" s="340"/>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188</v>
      </c>
      <c r="D116" s="23"/>
      <c r="E116" s="23"/>
      <c r="F116" s="23"/>
      <c r="G116" s="23"/>
      <c r="H116" s="23"/>
      <c r="I116" s="23"/>
      <c r="J116" s="23"/>
      <c r="K116" s="23"/>
      <c r="L116" s="21"/>
    </row>
    <row r="117" spans="1:63" s="2" customFormat="1" ht="16.5" customHeight="1">
      <c r="A117" s="36"/>
      <c r="B117" s="37"/>
      <c r="C117" s="38"/>
      <c r="D117" s="38"/>
      <c r="E117" s="339" t="s">
        <v>484</v>
      </c>
      <c r="F117" s="341"/>
      <c r="G117" s="341"/>
      <c r="H117" s="34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485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2" t="str">
        <f>E11</f>
        <v>SO-01.05 - Odpadní koryto</v>
      </c>
      <c r="F119" s="341"/>
      <c r="G119" s="341"/>
      <c r="H119" s="34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20</v>
      </c>
      <c r="D121" s="38"/>
      <c r="E121" s="38"/>
      <c r="F121" s="28" t="str">
        <f>F14</f>
        <v>Bohumín-Pudlov</v>
      </c>
      <c r="G121" s="38"/>
      <c r="H121" s="38"/>
      <c r="I121" s="30" t="s">
        <v>22</v>
      </c>
      <c r="J121" s="68" t="str">
        <f>IF(J14="","",J14)</f>
        <v>30. 11. 2020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28</v>
      </c>
      <c r="D123" s="38"/>
      <c r="E123" s="38"/>
      <c r="F123" s="28" t="str">
        <f>E17</f>
        <v>Povodí Odry s.p.</v>
      </c>
      <c r="G123" s="38"/>
      <c r="H123" s="38"/>
      <c r="I123" s="30" t="s">
        <v>34</v>
      </c>
      <c r="J123" s="34" t="str">
        <f>E23</f>
        <v xml:space="preserve">HYCOPROJEKT, a.s. </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32</v>
      </c>
      <c r="D124" s="38"/>
      <c r="E124" s="38"/>
      <c r="F124" s="28" t="str">
        <f>IF(E20="","",E20)</f>
        <v>Vyplň údaj</v>
      </c>
      <c r="G124" s="38"/>
      <c r="H124" s="38"/>
      <c r="I124" s="30" t="s">
        <v>37</v>
      </c>
      <c r="J124" s="34" t="str">
        <f>E26</f>
        <v>Ing.R.Krčmárik</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5"/>
      <c r="B126" s="166"/>
      <c r="C126" s="167" t="s">
        <v>205</v>
      </c>
      <c r="D126" s="168" t="s">
        <v>65</v>
      </c>
      <c r="E126" s="168" t="s">
        <v>61</v>
      </c>
      <c r="F126" s="168" t="s">
        <v>62</v>
      </c>
      <c r="G126" s="168" t="s">
        <v>206</v>
      </c>
      <c r="H126" s="168" t="s">
        <v>207</v>
      </c>
      <c r="I126" s="168" t="s">
        <v>208</v>
      </c>
      <c r="J126" s="168" t="s">
        <v>192</v>
      </c>
      <c r="K126" s="169" t="s">
        <v>209</v>
      </c>
      <c r="L126" s="170"/>
      <c r="M126" s="77" t="s">
        <v>1</v>
      </c>
      <c r="N126" s="78" t="s">
        <v>44</v>
      </c>
      <c r="O126" s="78" t="s">
        <v>210</v>
      </c>
      <c r="P126" s="78" t="s">
        <v>211</v>
      </c>
      <c r="Q126" s="78" t="s">
        <v>212</v>
      </c>
      <c r="R126" s="78" t="s">
        <v>213</v>
      </c>
      <c r="S126" s="78" t="s">
        <v>214</v>
      </c>
      <c r="T126" s="79" t="s">
        <v>215</v>
      </c>
      <c r="U126" s="165"/>
      <c r="V126" s="165"/>
      <c r="W126" s="165"/>
      <c r="X126" s="165"/>
      <c r="Y126" s="165"/>
      <c r="Z126" s="165"/>
      <c r="AA126" s="165"/>
      <c r="AB126" s="165"/>
      <c r="AC126" s="165"/>
      <c r="AD126" s="165"/>
      <c r="AE126" s="165"/>
    </row>
    <row r="127" spans="1:63" s="2" customFormat="1" ht="22.9" customHeight="1">
      <c r="A127" s="36"/>
      <c r="B127" s="37"/>
      <c r="C127" s="84" t="s">
        <v>216</v>
      </c>
      <c r="D127" s="38"/>
      <c r="E127" s="38"/>
      <c r="F127" s="38"/>
      <c r="G127" s="38"/>
      <c r="H127" s="38"/>
      <c r="I127" s="38"/>
      <c r="J127" s="171">
        <f>BK127</f>
        <v>0</v>
      </c>
      <c r="K127" s="38"/>
      <c r="L127" s="41"/>
      <c r="M127" s="80"/>
      <c r="N127" s="172"/>
      <c r="O127" s="81"/>
      <c r="P127" s="173">
        <f>P128</f>
        <v>0</v>
      </c>
      <c r="Q127" s="81"/>
      <c r="R127" s="173">
        <f>R128</f>
        <v>140.61547999999999</v>
      </c>
      <c r="S127" s="81"/>
      <c r="T127" s="174">
        <f>T128</f>
        <v>0</v>
      </c>
      <c r="U127" s="36"/>
      <c r="V127" s="36"/>
      <c r="W127" s="36"/>
      <c r="X127" s="36"/>
      <c r="Y127" s="36"/>
      <c r="Z127" s="36"/>
      <c r="AA127" s="36"/>
      <c r="AB127" s="36"/>
      <c r="AC127" s="36"/>
      <c r="AD127" s="36"/>
      <c r="AE127" s="36"/>
      <c r="AT127" s="18" t="s">
        <v>79</v>
      </c>
      <c r="AU127" s="18" t="s">
        <v>194</v>
      </c>
      <c r="BK127" s="175">
        <f>BK128</f>
        <v>0</v>
      </c>
    </row>
    <row r="128" spans="1:63" s="12" customFormat="1" ht="25.9" customHeight="1">
      <c r="B128" s="176"/>
      <c r="C128" s="177"/>
      <c r="D128" s="178" t="s">
        <v>79</v>
      </c>
      <c r="E128" s="179" t="s">
        <v>501</v>
      </c>
      <c r="F128" s="179" t="s">
        <v>502</v>
      </c>
      <c r="G128" s="177"/>
      <c r="H128" s="177"/>
      <c r="I128" s="180"/>
      <c r="J128" s="181">
        <f>BK128</f>
        <v>0</v>
      </c>
      <c r="K128" s="177"/>
      <c r="L128" s="182"/>
      <c r="M128" s="183"/>
      <c r="N128" s="184"/>
      <c r="O128" s="184"/>
      <c r="P128" s="185">
        <f>P129+P179+P184+P201+P214+P219</f>
        <v>0</v>
      </c>
      <c r="Q128" s="184"/>
      <c r="R128" s="185">
        <f>R129+R179+R184+R201+R214+R219</f>
        <v>140.61547999999999</v>
      </c>
      <c r="S128" s="184"/>
      <c r="T128" s="186">
        <f>T129+T179+T184+T201+T214+T219</f>
        <v>0</v>
      </c>
      <c r="AR128" s="187" t="s">
        <v>87</v>
      </c>
      <c r="AT128" s="188" t="s">
        <v>79</v>
      </c>
      <c r="AU128" s="188" t="s">
        <v>80</v>
      </c>
      <c r="AY128" s="187" t="s">
        <v>220</v>
      </c>
      <c r="BK128" s="189">
        <f>BK129+BK179+BK184+BK201+BK214+BK219</f>
        <v>0</v>
      </c>
    </row>
    <row r="129" spans="1:65" s="12" customFormat="1" ht="22.9" customHeight="1">
      <c r="B129" s="176"/>
      <c r="C129" s="177"/>
      <c r="D129" s="178" t="s">
        <v>79</v>
      </c>
      <c r="E129" s="190" t="s">
        <v>87</v>
      </c>
      <c r="F129" s="190" t="s">
        <v>503</v>
      </c>
      <c r="G129" s="177"/>
      <c r="H129" s="177"/>
      <c r="I129" s="180"/>
      <c r="J129" s="191">
        <f>BK129</f>
        <v>0</v>
      </c>
      <c r="K129" s="177"/>
      <c r="L129" s="182"/>
      <c r="M129" s="183"/>
      <c r="N129" s="184"/>
      <c r="O129" s="184"/>
      <c r="P129" s="185">
        <f>SUM(P130:P178)</f>
        <v>0</v>
      </c>
      <c r="Q129" s="184"/>
      <c r="R129" s="185">
        <f>SUM(R130:R178)</f>
        <v>6.0000000000000001E-3</v>
      </c>
      <c r="S129" s="184"/>
      <c r="T129" s="186">
        <f>SUM(T130:T178)</f>
        <v>0</v>
      </c>
      <c r="AR129" s="187" t="s">
        <v>87</v>
      </c>
      <c r="AT129" s="188" t="s">
        <v>79</v>
      </c>
      <c r="AU129" s="188" t="s">
        <v>87</v>
      </c>
      <c r="AY129" s="187" t="s">
        <v>220</v>
      </c>
      <c r="BK129" s="189">
        <f>SUM(BK130:BK178)</f>
        <v>0</v>
      </c>
    </row>
    <row r="130" spans="1:65" s="2" customFormat="1" ht="49.15" customHeight="1">
      <c r="A130" s="36"/>
      <c r="B130" s="37"/>
      <c r="C130" s="192" t="s">
        <v>87</v>
      </c>
      <c r="D130" s="192" t="s">
        <v>224</v>
      </c>
      <c r="E130" s="193" t="s">
        <v>504</v>
      </c>
      <c r="F130" s="194" t="s">
        <v>505</v>
      </c>
      <c r="G130" s="195" t="s">
        <v>506</v>
      </c>
      <c r="H130" s="196">
        <v>2244</v>
      </c>
      <c r="I130" s="197"/>
      <c r="J130" s="198">
        <f>ROUND(I130*H130,2)</f>
        <v>0</v>
      </c>
      <c r="K130" s="194" t="s">
        <v>228</v>
      </c>
      <c r="L130" s="41"/>
      <c r="M130" s="199" t="s">
        <v>1</v>
      </c>
      <c r="N130" s="200" t="s">
        <v>45</v>
      </c>
      <c r="O130" s="73"/>
      <c r="P130" s="201">
        <f>O130*H130</f>
        <v>0</v>
      </c>
      <c r="Q130" s="201">
        <v>0</v>
      </c>
      <c r="R130" s="201">
        <f>Q130*H130</f>
        <v>0</v>
      </c>
      <c r="S130" s="201">
        <v>0</v>
      </c>
      <c r="T130" s="202">
        <f>S130*H130</f>
        <v>0</v>
      </c>
      <c r="U130" s="36"/>
      <c r="V130" s="36"/>
      <c r="W130" s="36"/>
      <c r="X130" s="36"/>
      <c r="Y130" s="36"/>
      <c r="Z130" s="36"/>
      <c r="AA130" s="36"/>
      <c r="AB130" s="36"/>
      <c r="AC130" s="36"/>
      <c r="AD130" s="36"/>
      <c r="AE130" s="36"/>
      <c r="AR130" s="203" t="s">
        <v>223</v>
      </c>
      <c r="AT130" s="203" t="s">
        <v>224</v>
      </c>
      <c r="AU130" s="203" t="s">
        <v>19</v>
      </c>
      <c r="AY130" s="18" t="s">
        <v>220</v>
      </c>
      <c r="BE130" s="204">
        <f>IF(N130="základní",J130,0)</f>
        <v>0</v>
      </c>
      <c r="BF130" s="204">
        <f>IF(N130="snížená",J130,0)</f>
        <v>0</v>
      </c>
      <c r="BG130" s="204">
        <f>IF(N130="zákl. přenesená",J130,0)</f>
        <v>0</v>
      </c>
      <c r="BH130" s="204">
        <f>IF(N130="sníž. přenesená",J130,0)</f>
        <v>0</v>
      </c>
      <c r="BI130" s="204">
        <f>IF(N130="nulová",J130,0)</f>
        <v>0</v>
      </c>
      <c r="BJ130" s="18" t="s">
        <v>87</v>
      </c>
      <c r="BK130" s="204">
        <f>ROUND(I130*H130,2)</f>
        <v>0</v>
      </c>
      <c r="BL130" s="18" t="s">
        <v>223</v>
      </c>
      <c r="BM130" s="203" t="s">
        <v>1184</v>
      </c>
    </row>
    <row r="131" spans="1:65" s="2" customFormat="1" ht="11.25">
      <c r="A131" s="36"/>
      <c r="B131" s="37"/>
      <c r="C131" s="38"/>
      <c r="D131" s="205" t="s">
        <v>231</v>
      </c>
      <c r="E131" s="38"/>
      <c r="F131" s="206" t="s">
        <v>508</v>
      </c>
      <c r="G131" s="38"/>
      <c r="H131" s="38"/>
      <c r="I131" s="207"/>
      <c r="J131" s="38"/>
      <c r="K131" s="38"/>
      <c r="L131" s="41"/>
      <c r="M131" s="208"/>
      <c r="N131" s="209"/>
      <c r="O131" s="73"/>
      <c r="P131" s="73"/>
      <c r="Q131" s="73"/>
      <c r="R131" s="73"/>
      <c r="S131" s="73"/>
      <c r="T131" s="74"/>
      <c r="U131" s="36"/>
      <c r="V131" s="36"/>
      <c r="W131" s="36"/>
      <c r="X131" s="36"/>
      <c r="Y131" s="36"/>
      <c r="Z131" s="36"/>
      <c r="AA131" s="36"/>
      <c r="AB131" s="36"/>
      <c r="AC131" s="36"/>
      <c r="AD131" s="36"/>
      <c r="AE131" s="36"/>
      <c r="AT131" s="18" t="s">
        <v>231</v>
      </c>
      <c r="AU131" s="18" t="s">
        <v>19</v>
      </c>
    </row>
    <row r="132" spans="1:65" s="2" customFormat="1" ht="68.25">
      <c r="A132" s="36"/>
      <c r="B132" s="37"/>
      <c r="C132" s="38"/>
      <c r="D132" s="210" t="s">
        <v>311</v>
      </c>
      <c r="E132" s="38"/>
      <c r="F132" s="211" t="s">
        <v>509</v>
      </c>
      <c r="G132" s="38"/>
      <c r="H132" s="38"/>
      <c r="I132" s="207"/>
      <c r="J132" s="38"/>
      <c r="K132" s="38"/>
      <c r="L132" s="41"/>
      <c r="M132" s="208"/>
      <c r="N132" s="209"/>
      <c r="O132" s="73"/>
      <c r="P132" s="73"/>
      <c r="Q132" s="73"/>
      <c r="R132" s="73"/>
      <c r="S132" s="73"/>
      <c r="T132" s="74"/>
      <c r="U132" s="36"/>
      <c r="V132" s="36"/>
      <c r="W132" s="36"/>
      <c r="X132" s="36"/>
      <c r="Y132" s="36"/>
      <c r="Z132" s="36"/>
      <c r="AA132" s="36"/>
      <c r="AB132" s="36"/>
      <c r="AC132" s="36"/>
      <c r="AD132" s="36"/>
      <c r="AE132" s="36"/>
      <c r="AT132" s="18" t="s">
        <v>311</v>
      </c>
      <c r="AU132" s="18" t="s">
        <v>19</v>
      </c>
    </row>
    <row r="133" spans="1:65" s="2" customFormat="1" ht="29.25">
      <c r="A133" s="36"/>
      <c r="B133" s="37"/>
      <c r="C133" s="38"/>
      <c r="D133" s="210" t="s">
        <v>233</v>
      </c>
      <c r="E133" s="38"/>
      <c r="F133" s="211" t="s">
        <v>1185</v>
      </c>
      <c r="G133" s="38"/>
      <c r="H133" s="38"/>
      <c r="I133" s="207"/>
      <c r="J133" s="38"/>
      <c r="K133" s="38"/>
      <c r="L133" s="41"/>
      <c r="M133" s="208"/>
      <c r="N133" s="209"/>
      <c r="O133" s="73"/>
      <c r="P133" s="73"/>
      <c r="Q133" s="73"/>
      <c r="R133" s="73"/>
      <c r="S133" s="73"/>
      <c r="T133" s="74"/>
      <c r="U133" s="36"/>
      <c r="V133" s="36"/>
      <c r="W133" s="36"/>
      <c r="X133" s="36"/>
      <c r="Y133" s="36"/>
      <c r="Z133" s="36"/>
      <c r="AA133" s="36"/>
      <c r="AB133" s="36"/>
      <c r="AC133" s="36"/>
      <c r="AD133" s="36"/>
      <c r="AE133" s="36"/>
      <c r="AT133" s="18" t="s">
        <v>233</v>
      </c>
      <c r="AU133" s="18" t="s">
        <v>19</v>
      </c>
    </row>
    <row r="134" spans="1:65" s="2" customFormat="1" ht="44.25" customHeight="1">
      <c r="A134" s="36"/>
      <c r="B134" s="37"/>
      <c r="C134" s="192" t="s">
        <v>19</v>
      </c>
      <c r="D134" s="192" t="s">
        <v>224</v>
      </c>
      <c r="E134" s="193" t="s">
        <v>512</v>
      </c>
      <c r="F134" s="194" t="s">
        <v>513</v>
      </c>
      <c r="G134" s="195" t="s">
        <v>514</v>
      </c>
      <c r="H134" s="196">
        <v>430</v>
      </c>
      <c r="I134" s="197"/>
      <c r="J134" s="198">
        <f>ROUND(I134*H134,2)</f>
        <v>0</v>
      </c>
      <c r="K134" s="194" t="s">
        <v>228</v>
      </c>
      <c r="L134" s="41"/>
      <c r="M134" s="199" t="s">
        <v>1</v>
      </c>
      <c r="N134" s="200" t="s">
        <v>45</v>
      </c>
      <c r="O134" s="73"/>
      <c r="P134" s="201">
        <f>O134*H134</f>
        <v>0</v>
      </c>
      <c r="Q134" s="201">
        <v>0</v>
      </c>
      <c r="R134" s="201">
        <f>Q134*H134</f>
        <v>0</v>
      </c>
      <c r="S134" s="201">
        <v>0</v>
      </c>
      <c r="T134" s="202">
        <f>S134*H134</f>
        <v>0</v>
      </c>
      <c r="U134" s="36"/>
      <c r="V134" s="36"/>
      <c r="W134" s="36"/>
      <c r="X134" s="36"/>
      <c r="Y134" s="36"/>
      <c r="Z134" s="36"/>
      <c r="AA134" s="36"/>
      <c r="AB134" s="36"/>
      <c r="AC134" s="36"/>
      <c r="AD134" s="36"/>
      <c r="AE134" s="36"/>
      <c r="AR134" s="203" t="s">
        <v>223</v>
      </c>
      <c r="AT134" s="203" t="s">
        <v>224</v>
      </c>
      <c r="AU134" s="203" t="s">
        <v>19</v>
      </c>
      <c r="AY134" s="18" t="s">
        <v>220</v>
      </c>
      <c r="BE134" s="204">
        <f>IF(N134="základní",J134,0)</f>
        <v>0</v>
      </c>
      <c r="BF134" s="204">
        <f>IF(N134="snížená",J134,0)</f>
        <v>0</v>
      </c>
      <c r="BG134" s="204">
        <f>IF(N134="zákl. přenesená",J134,0)</f>
        <v>0</v>
      </c>
      <c r="BH134" s="204">
        <f>IF(N134="sníž. přenesená",J134,0)</f>
        <v>0</v>
      </c>
      <c r="BI134" s="204">
        <f>IF(N134="nulová",J134,0)</f>
        <v>0</v>
      </c>
      <c r="BJ134" s="18" t="s">
        <v>87</v>
      </c>
      <c r="BK134" s="204">
        <f>ROUND(I134*H134,2)</f>
        <v>0</v>
      </c>
      <c r="BL134" s="18" t="s">
        <v>223</v>
      </c>
      <c r="BM134" s="203" t="s">
        <v>1186</v>
      </c>
    </row>
    <row r="135" spans="1:65" s="2" customFormat="1" ht="11.25">
      <c r="A135" s="36"/>
      <c r="B135" s="37"/>
      <c r="C135" s="38"/>
      <c r="D135" s="205" t="s">
        <v>231</v>
      </c>
      <c r="E135" s="38"/>
      <c r="F135" s="206" t="s">
        <v>516</v>
      </c>
      <c r="G135" s="38"/>
      <c r="H135" s="38"/>
      <c r="I135" s="207"/>
      <c r="J135" s="38"/>
      <c r="K135" s="38"/>
      <c r="L135" s="41"/>
      <c r="M135" s="208"/>
      <c r="N135" s="209"/>
      <c r="O135" s="73"/>
      <c r="P135" s="73"/>
      <c r="Q135" s="73"/>
      <c r="R135" s="73"/>
      <c r="S135" s="73"/>
      <c r="T135" s="74"/>
      <c r="U135" s="36"/>
      <c r="V135" s="36"/>
      <c r="W135" s="36"/>
      <c r="X135" s="36"/>
      <c r="Y135" s="36"/>
      <c r="Z135" s="36"/>
      <c r="AA135" s="36"/>
      <c r="AB135" s="36"/>
      <c r="AC135" s="36"/>
      <c r="AD135" s="36"/>
      <c r="AE135" s="36"/>
      <c r="AT135" s="18" t="s">
        <v>231</v>
      </c>
      <c r="AU135" s="18" t="s">
        <v>19</v>
      </c>
    </row>
    <row r="136" spans="1:65" s="2" customFormat="1" ht="29.25">
      <c r="A136" s="36"/>
      <c r="B136" s="37"/>
      <c r="C136" s="38"/>
      <c r="D136" s="210" t="s">
        <v>311</v>
      </c>
      <c r="E136" s="38"/>
      <c r="F136" s="211" t="s">
        <v>517</v>
      </c>
      <c r="G136" s="38"/>
      <c r="H136" s="38"/>
      <c r="I136" s="207"/>
      <c r="J136" s="38"/>
      <c r="K136" s="38"/>
      <c r="L136" s="41"/>
      <c r="M136" s="208"/>
      <c r="N136" s="209"/>
      <c r="O136" s="73"/>
      <c r="P136" s="73"/>
      <c r="Q136" s="73"/>
      <c r="R136" s="73"/>
      <c r="S136" s="73"/>
      <c r="T136" s="74"/>
      <c r="U136" s="36"/>
      <c r="V136" s="36"/>
      <c r="W136" s="36"/>
      <c r="X136" s="36"/>
      <c r="Y136" s="36"/>
      <c r="Z136" s="36"/>
      <c r="AA136" s="36"/>
      <c r="AB136" s="36"/>
      <c r="AC136" s="36"/>
      <c r="AD136" s="36"/>
      <c r="AE136" s="36"/>
      <c r="AT136" s="18" t="s">
        <v>311</v>
      </c>
      <c r="AU136" s="18" t="s">
        <v>19</v>
      </c>
    </row>
    <row r="137" spans="1:65" s="2" customFormat="1" ht="39">
      <c r="A137" s="36"/>
      <c r="B137" s="37"/>
      <c r="C137" s="38"/>
      <c r="D137" s="210" t="s">
        <v>233</v>
      </c>
      <c r="E137" s="38"/>
      <c r="F137" s="211" t="s">
        <v>1187</v>
      </c>
      <c r="G137" s="38"/>
      <c r="H137" s="38"/>
      <c r="I137" s="207"/>
      <c r="J137" s="38"/>
      <c r="K137" s="38"/>
      <c r="L137" s="41"/>
      <c r="M137" s="208"/>
      <c r="N137" s="209"/>
      <c r="O137" s="73"/>
      <c r="P137" s="73"/>
      <c r="Q137" s="73"/>
      <c r="R137" s="73"/>
      <c r="S137" s="73"/>
      <c r="T137" s="74"/>
      <c r="U137" s="36"/>
      <c r="V137" s="36"/>
      <c r="W137" s="36"/>
      <c r="X137" s="36"/>
      <c r="Y137" s="36"/>
      <c r="Z137" s="36"/>
      <c r="AA137" s="36"/>
      <c r="AB137" s="36"/>
      <c r="AC137" s="36"/>
      <c r="AD137" s="36"/>
      <c r="AE137" s="36"/>
      <c r="AT137" s="18" t="s">
        <v>233</v>
      </c>
      <c r="AU137" s="18" t="s">
        <v>19</v>
      </c>
    </row>
    <row r="138" spans="1:65" s="2" customFormat="1" ht="55.5" customHeight="1">
      <c r="A138" s="36"/>
      <c r="B138" s="37"/>
      <c r="C138" s="192" t="s">
        <v>156</v>
      </c>
      <c r="D138" s="192" t="s">
        <v>224</v>
      </c>
      <c r="E138" s="193" t="s">
        <v>551</v>
      </c>
      <c r="F138" s="194" t="s">
        <v>552</v>
      </c>
      <c r="G138" s="195" t="s">
        <v>514</v>
      </c>
      <c r="H138" s="196">
        <v>387</v>
      </c>
      <c r="I138" s="197"/>
      <c r="J138" s="198">
        <f>ROUND(I138*H138,2)</f>
        <v>0</v>
      </c>
      <c r="K138" s="194" t="s">
        <v>228</v>
      </c>
      <c r="L138" s="41"/>
      <c r="M138" s="199" t="s">
        <v>1</v>
      </c>
      <c r="N138" s="200" t="s">
        <v>45</v>
      </c>
      <c r="O138" s="73"/>
      <c r="P138" s="201">
        <f>O138*H138</f>
        <v>0</v>
      </c>
      <c r="Q138" s="201">
        <v>0</v>
      </c>
      <c r="R138" s="201">
        <f>Q138*H138</f>
        <v>0</v>
      </c>
      <c r="S138" s="201">
        <v>0</v>
      </c>
      <c r="T138" s="202">
        <f>S138*H138</f>
        <v>0</v>
      </c>
      <c r="U138" s="36"/>
      <c r="V138" s="36"/>
      <c r="W138" s="36"/>
      <c r="X138" s="36"/>
      <c r="Y138" s="36"/>
      <c r="Z138" s="36"/>
      <c r="AA138" s="36"/>
      <c r="AB138" s="36"/>
      <c r="AC138" s="36"/>
      <c r="AD138" s="36"/>
      <c r="AE138" s="36"/>
      <c r="AR138" s="203" t="s">
        <v>223</v>
      </c>
      <c r="AT138" s="203" t="s">
        <v>224</v>
      </c>
      <c r="AU138" s="203" t="s">
        <v>19</v>
      </c>
      <c r="AY138" s="18" t="s">
        <v>220</v>
      </c>
      <c r="BE138" s="204">
        <f>IF(N138="základní",J138,0)</f>
        <v>0</v>
      </c>
      <c r="BF138" s="204">
        <f>IF(N138="snížená",J138,0)</f>
        <v>0</v>
      </c>
      <c r="BG138" s="204">
        <f>IF(N138="zákl. přenesená",J138,0)</f>
        <v>0</v>
      </c>
      <c r="BH138" s="204">
        <f>IF(N138="sníž. přenesená",J138,0)</f>
        <v>0</v>
      </c>
      <c r="BI138" s="204">
        <f>IF(N138="nulová",J138,0)</f>
        <v>0</v>
      </c>
      <c r="BJ138" s="18" t="s">
        <v>87</v>
      </c>
      <c r="BK138" s="204">
        <f>ROUND(I138*H138,2)</f>
        <v>0</v>
      </c>
      <c r="BL138" s="18" t="s">
        <v>223</v>
      </c>
      <c r="BM138" s="203" t="s">
        <v>1188</v>
      </c>
    </row>
    <row r="139" spans="1:65" s="2" customFormat="1" ht="11.25">
      <c r="A139" s="36"/>
      <c r="B139" s="37"/>
      <c r="C139" s="38"/>
      <c r="D139" s="205" t="s">
        <v>231</v>
      </c>
      <c r="E139" s="38"/>
      <c r="F139" s="206" t="s">
        <v>554</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231</v>
      </c>
      <c r="AU139" s="18" t="s">
        <v>19</v>
      </c>
    </row>
    <row r="140" spans="1:65" s="2" customFormat="1" ht="68.25">
      <c r="A140" s="36"/>
      <c r="B140" s="37"/>
      <c r="C140" s="38"/>
      <c r="D140" s="210" t="s">
        <v>311</v>
      </c>
      <c r="E140" s="38"/>
      <c r="F140" s="211" t="s">
        <v>555</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311</v>
      </c>
      <c r="AU140" s="18" t="s">
        <v>19</v>
      </c>
    </row>
    <row r="141" spans="1:65" s="2" customFormat="1" ht="29.25">
      <c r="A141" s="36"/>
      <c r="B141" s="37"/>
      <c r="C141" s="38"/>
      <c r="D141" s="210" t="s">
        <v>233</v>
      </c>
      <c r="E141" s="38"/>
      <c r="F141" s="211" t="s">
        <v>1189</v>
      </c>
      <c r="G141" s="38"/>
      <c r="H141" s="38"/>
      <c r="I141" s="207"/>
      <c r="J141" s="38"/>
      <c r="K141" s="38"/>
      <c r="L141" s="41"/>
      <c r="M141" s="208"/>
      <c r="N141" s="209"/>
      <c r="O141" s="73"/>
      <c r="P141" s="73"/>
      <c r="Q141" s="73"/>
      <c r="R141" s="73"/>
      <c r="S141" s="73"/>
      <c r="T141" s="74"/>
      <c r="U141" s="36"/>
      <c r="V141" s="36"/>
      <c r="W141" s="36"/>
      <c r="X141" s="36"/>
      <c r="Y141" s="36"/>
      <c r="Z141" s="36"/>
      <c r="AA141" s="36"/>
      <c r="AB141" s="36"/>
      <c r="AC141" s="36"/>
      <c r="AD141" s="36"/>
      <c r="AE141" s="36"/>
      <c r="AT141" s="18" t="s">
        <v>233</v>
      </c>
      <c r="AU141" s="18" t="s">
        <v>19</v>
      </c>
    </row>
    <row r="142" spans="1:65" s="2" customFormat="1" ht="37.9" customHeight="1">
      <c r="A142" s="36"/>
      <c r="B142" s="37"/>
      <c r="C142" s="192" t="s">
        <v>223</v>
      </c>
      <c r="D142" s="192" t="s">
        <v>224</v>
      </c>
      <c r="E142" s="193" t="s">
        <v>567</v>
      </c>
      <c r="F142" s="194" t="s">
        <v>568</v>
      </c>
      <c r="G142" s="195" t="s">
        <v>514</v>
      </c>
      <c r="H142" s="196">
        <v>387</v>
      </c>
      <c r="I142" s="197"/>
      <c r="J142" s="198">
        <f>ROUND(I142*H142,2)</f>
        <v>0</v>
      </c>
      <c r="K142" s="194" t="s">
        <v>228</v>
      </c>
      <c r="L142" s="41"/>
      <c r="M142" s="199" t="s">
        <v>1</v>
      </c>
      <c r="N142" s="200" t="s">
        <v>45</v>
      </c>
      <c r="O142" s="73"/>
      <c r="P142" s="201">
        <f>O142*H142</f>
        <v>0</v>
      </c>
      <c r="Q142" s="201">
        <v>0</v>
      </c>
      <c r="R142" s="201">
        <f>Q142*H142</f>
        <v>0</v>
      </c>
      <c r="S142" s="201">
        <v>0</v>
      </c>
      <c r="T142" s="202">
        <f>S142*H142</f>
        <v>0</v>
      </c>
      <c r="U142" s="36"/>
      <c r="V142" s="36"/>
      <c r="W142" s="36"/>
      <c r="X142" s="36"/>
      <c r="Y142" s="36"/>
      <c r="Z142" s="36"/>
      <c r="AA142" s="36"/>
      <c r="AB142" s="36"/>
      <c r="AC142" s="36"/>
      <c r="AD142" s="36"/>
      <c r="AE142" s="36"/>
      <c r="AR142" s="203" t="s">
        <v>223</v>
      </c>
      <c r="AT142" s="203" t="s">
        <v>224</v>
      </c>
      <c r="AU142" s="203" t="s">
        <v>19</v>
      </c>
      <c r="AY142" s="18" t="s">
        <v>220</v>
      </c>
      <c r="BE142" s="204">
        <f>IF(N142="základní",J142,0)</f>
        <v>0</v>
      </c>
      <c r="BF142" s="204">
        <f>IF(N142="snížená",J142,0)</f>
        <v>0</v>
      </c>
      <c r="BG142" s="204">
        <f>IF(N142="zákl. přenesená",J142,0)</f>
        <v>0</v>
      </c>
      <c r="BH142" s="204">
        <f>IF(N142="sníž. přenesená",J142,0)</f>
        <v>0</v>
      </c>
      <c r="BI142" s="204">
        <f>IF(N142="nulová",J142,0)</f>
        <v>0</v>
      </c>
      <c r="BJ142" s="18" t="s">
        <v>87</v>
      </c>
      <c r="BK142" s="204">
        <f>ROUND(I142*H142,2)</f>
        <v>0</v>
      </c>
      <c r="BL142" s="18" t="s">
        <v>223</v>
      </c>
      <c r="BM142" s="203" t="s">
        <v>1190</v>
      </c>
    </row>
    <row r="143" spans="1:65" s="2" customFormat="1" ht="11.25">
      <c r="A143" s="36"/>
      <c r="B143" s="37"/>
      <c r="C143" s="38"/>
      <c r="D143" s="205" t="s">
        <v>231</v>
      </c>
      <c r="E143" s="38"/>
      <c r="F143" s="206" t="s">
        <v>570</v>
      </c>
      <c r="G143" s="38"/>
      <c r="H143" s="38"/>
      <c r="I143" s="207"/>
      <c r="J143" s="38"/>
      <c r="K143" s="38"/>
      <c r="L143" s="41"/>
      <c r="M143" s="208"/>
      <c r="N143" s="209"/>
      <c r="O143" s="73"/>
      <c r="P143" s="73"/>
      <c r="Q143" s="73"/>
      <c r="R143" s="73"/>
      <c r="S143" s="73"/>
      <c r="T143" s="74"/>
      <c r="U143" s="36"/>
      <c r="V143" s="36"/>
      <c r="W143" s="36"/>
      <c r="X143" s="36"/>
      <c r="Y143" s="36"/>
      <c r="Z143" s="36"/>
      <c r="AA143" s="36"/>
      <c r="AB143" s="36"/>
      <c r="AC143" s="36"/>
      <c r="AD143" s="36"/>
      <c r="AE143" s="36"/>
      <c r="AT143" s="18" t="s">
        <v>231</v>
      </c>
      <c r="AU143" s="18" t="s">
        <v>19</v>
      </c>
    </row>
    <row r="144" spans="1:65" s="2" customFormat="1" ht="117">
      <c r="A144" s="36"/>
      <c r="B144" s="37"/>
      <c r="C144" s="38"/>
      <c r="D144" s="210" t="s">
        <v>311</v>
      </c>
      <c r="E144" s="38"/>
      <c r="F144" s="211" t="s">
        <v>571</v>
      </c>
      <c r="G144" s="38"/>
      <c r="H144" s="38"/>
      <c r="I144" s="207"/>
      <c r="J144" s="38"/>
      <c r="K144" s="38"/>
      <c r="L144" s="41"/>
      <c r="M144" s="208"/>
      <c r="N144" s="209"/>
      <c r="O144" s="73"/>
      <c r="P144" s="73"/>
      <c r="Q144" s="73"/>
      <c r="R144" s="73"/>
      <c r="S144" s="73"/>
      <c r="T144" s="74"/>
      <c r="U144" s="36"/>
      <c r="V144" s="36"/>
      <c r="W144" s="36"/>
      <c r="X144" s="36"/>
      <c r="Y144" s="36"/>
      <c r="Z144" s="36"/>
      <c r="AA144" s="36"/>
      <c r="AB144" s="36"/>
      <c r="AC144" s="36"/>
      <c r="AD144" s="36"/>
      <c r="AE144" s="36"/>
      <c r="AT144" s="18" t="s">
        <v>311</v>
      </c>
      <c r="AU144" s="18" t="s">
        <v>19</v>
      </c>
    </row>
    <row r="145" spans="1:65" s="2" customFormat="1" ht="29.25">
      <c r="A145" s="36"/>
      <c r="B145" s="37"/>
      <c r="C145" s="38"/>
      <c r="D145" s="210" t="s">
        <v>233</v>
      </c>
      <c r="E145" s="38"/>
      <c r="F145" s="211" t="s">
        <v>1189</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233</v>
      </c>
      <c r="AU145" s="18" t="s">
        <v>19</v>
      </c>
    </row>
    <row r="146" spans="1:65" s="2" customFormat="1" ht="16.5" customHeight="1">
      <c r="A146" s="36"/>
      <c r="B146" s="37"/>
      <c r="C146" s="192" t="s">
        <v>219</v>
      </c>
      <c r="D146" s="192" t="s">
        <v>224</v>
      </c>
      <c r="E146" s="193" t="s">
        <v>1191</v>
      </c>
      <c r="F146" s="194" t="s">
        <v>560</v>
      </c>
      <c r="G146" s="195" t="s">
        <v>514</v>
      </c>
      <c r="H146" s="196">
        <v>387</v>
      </c>
      <c r="I146" s="197"/>
      <c r="J146" s="198">
        <f>ROUND(I146*H146,2)</f>
        <v>0</v>
      </c>
      <c r="K146" s="194" t="s">
        <v>228</v>
      </c>
      <c r="L146" s="41"/>
      <c r="M146" s="199" t="s">
        <v>1</v>
      </c>
      <c r="N146" s="200" t="s">
        <v>45</v>
      </c>
      <c r="O146" s="73"/>
      <c r="P146" s="201">
        <f>O146*H146</f>
        <v>0</v>
      </c>
      <c r="Q146" s="201">
        <v>0</v>
      </c>
      <c r="R146" s="201">
        <f>Q146*H146</f>
        <v>0</v>
      </c>
      <c r="S146" s="201">
        <v>0</v>
      </c>
      <c r="T146" s="202">
        <f>S146*H146</f>
        <v>0</v>
      </c>
      <c r="U146" s="36"/>
      <c r="V146" s="36"/>
      <c r="W146" s="36"/>
      <c r="X146" s="36"/>
      <c r="Y146" s="36"/>
      <c r="Z146" s="36"/>
      <c r="AA146" s="36"/>
      <c r="AB146" s="36"/>
      <c r="AC146" s="36"/>
      <c r="AD146" s="36"/>
      <c r="AE146" s="36"/>
      <c r="AR146" s="203" t="s">
        <v>223</v>
      </c>
      <c r="AT146" s="203" t="s">
        <v>224</v>
      </c>
      <c r="AU146" s="203" t="s">
        <v>19</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223</v>
      </c>
      <c r="BM146" s="203" t="s">
        <v>1192</v>
      </c>
    </row>
    <row r="147" spans="1:65" s="2" customFormat="1" ht="11.25">
      <c r="A147" s="36"/>
      <c r="B147" s="37"/>
      <c r="C147" s="38"/>
      <c r="D147" s="205" t="s">
        <v>231</v>
      </c>
      <c r="E147" s="38"/>
      <c r="F147" s="206" t="s">
        <v>1193</v>
      </c>
      <c r="G147" s="38"/>
      <c r="H147" s="38"/>
      <c r="I147" s="207"/>
      <c r="J147" s="38"/>
      <c r="K147" s="38"/>
      <c r="L147" s="41"/>
      <c r="M147" s="208"/>
      <c r="N147" s="209"/>
      <c r="O147" s="73"/>
      <c r="P147" s="73"/>
      <c r="Q147" s="73"/>
      <c r="R147" s="73"/>
      <c r="S147" s="73"/>
      <c r="T147" s="74"/>
      <c r="U147" s="36"/>
      <c r="V147" s="36"/>
      <c r="W147" s="36"/>
      <c r="X147" s="36"/>
      <c r="Y147" s="36"/>
      <c r="Z147" s="36"/>
      <c r="AA147" s="36"/>
      <c r="AB147" s="36"/>
      <c r="AC147" s="36"/>
      <c r="AD147" s="36"/>
      <c r="AE147" s="36"/>
      <c r="AT147" s="18" t="s">
        <v>231</v>
      </c>
      <c r="AU147" s="18" t="s">
        <v>19</v>
      </c>
    </row>
    <row r="148" spans="1:65" s="2" customFormat="1" ht="117">
      <c r="A148" s="36"/>
      <c r="B148" s="37"/>
      <c r="C148" s="38"/>
      <c r="D148" s="210" t="s">
        <v>311</v>
      </c>
      <c r="E148" s="38"/>
      <c r="F148" s="211" t="s">
        <v>563</v>
      </c>
      <c r="G148" s="38"/>
      <c r="H148" s="38"/>
      <c r="I148" s="207"/>
      <c r="J148" s="38"/>
      <c r="K148" s="38"/>
      <c r="L148" s="41"/>
      <c r="M148" s="208"/>
      <c r="N148" s="209"/>
      <c r="O148" s="73"/>
      <c r="P148" s="73"/>
      <c r="Q148" s="73"/>
      <c r="R148" s="73"/>
      <c r="S148" s="73"/>
      <c r="T148" s="74"/>
      <c r="U148" s="36"/>
      <c r="V148" s="36"/>
      <c r="W148" s="36"/>
      <c r="X148" s="36"/>
      <c r="Y148" s="36"/>
      <c r="Z148" s="36"/>
      <c r="AA148" s="36"/>
      <c r="AB148" s="36"/>
      <c r="AC148" s="36"/>
      <c r="AD148" s="36"/>
      <c r="AE148" s="36"/>
      <c r="AT148" s="18" t="s">
        <v>311</v>
      </c>
      <c r="AU148" s="18" t="s">
        <v>19</v>
      </c>
    </row>
    <row r="149" spans="1:65" s="2" customFormat="1" ht="29.25">
      <c r="A149" s="36"/>
      <c r="B149" s="37"/>
      <c r="C149" s="38"/>
      <c r="D149" s="210" t="s">
        <v>233</v>
      </c>
      <c r="E149" s="38"/>
      <c r="F149" s="211" t="s">
        <v>1189</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233</v>
      </c>
      <c r="AU149" s="18" t="s">
        <v>19</v>
      </c>
    </row>
    <row r="150" spans="1:65" s="2" customFormat="1" ht="37.9" customHeight="1">
      <c r="A150" s="36"/>
      <c r="B150" s="37"/>
      <c r="C150" s="192" t="s">
        <v>256</v>
      </c>
      <c r="D150" s="192" t="s">
        <v>224</v>
      </c>
      <c r="E150" s="193" t="s">
        <v>520</v>
      </c>
      <c r="F150" s="194" t="s">
        <v>1194</v>
      </c>
      <c r="G150" s="195" t="s">
        <v>514</v>
      </c>
      <c r="H150" s="196">
        <v>716</v>
      </c>
      <c r="I150" s="197"/>
      <c r="J150" s="198">
        <f>ROUND(I150*H150,2)</f>
        <v>0</v>
      </c>
      <c r="K150" s="194" t="s">
        <v>228</v>
      </c>
      <c r="L150" s="41"/>
      <c r="M150" s="199" t="s">
        <v>1</v>
      </c>
      <c r="N150" s="200" t="s">
        <v>45</v>
      </c>
      <c r="O150" s="73"/>
      <c r="P150" s="201">
        <f>O150*H150</f>
        <v>0</v>
      </c>
      <c r="Q150" s="201">
        <v>0</v>
      </c>
      <c r="R150" s="201">
        <f>Q150*H150</f>
        <v>0</v>
      </c>
      <c r="S150" s="201">
        <v>0</v>
      </c>
      <c r="T150" s="202">
        <f>S150*H150</f>
        <v>0</v>
      </c>
      <c r="U150" s="36"/>
      <c r="V150" s="36"/>
      <c r="W150" s="36"/>
      <c r="X150" s="36"/>
      <c r="Y150" s="36"/>
      <c r="Z150" s="36"/>
      <c r="AA150" s="36"/>
      <c r="AB150" s="36"/>
      <c r="AC150" s="36"/>
      <c r="AD150" s="36"/>
      <c r="AE150" s="36"/>
      <c r="AR150" s="203" t="s">
        <v>223</v>
      </c>
      <c r="AT150" s="203" t="s">
        <v>224</v>
      </c>
      <c r="AU150" s="203" t="s">
        <v>19</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223</v>
      </c>
      <c r="BM150" s="203" t="s">
        <v>1195</v>
      </c>
    </row>
    <row r="151" spans="1:65" s="2" customFormat="1" ht="11.25">
      <c r="A151" s="36"/>
      <c r="B151" s="37"/>
      <c r="C151" s="38"/>
      <c r="D151" s="205" t="s">
        <v>231</v>
      </c>
      <c r="E151" s="38"/>
      <c r="F151" s="206" t="s">
        <v>523</v>
      </c>
      <c r="G151" s="38"/>
      <c r="H151" s="38"/>
      <c r="I151" s="207"/>
      <c r="J151" s="38"/>
      <c r="K151" s="38"/>
      <c r="L151" s="41"/>
      <c r="M151" s="208"/>
      <c r="N151" s="209"/>
      <c r="O151" s="73"/>
      <c r="P151" s="73"/>
      <c r="Q151" s="73"/>
      <c r="R151" s="73"/>
      <c r="S151" s="73"/>
      <c r="T151" s="74"/>
      <c r="U151" s="36"/>
      <c r="V151" s="36"/>
      <c r="W151" s="36"/>
      <c r="X151" s="36"/>
      <c r="Y151" s="36"/>
      <c r="Z151" s="36"/>
      <c r="AA151" s="36"/>
      <c r="AB151" s="36"/>
      <c r="AC151" s="36"/>
      <c r="AD151" s="36"/>
      <c r="AE151" s="36"/>
      <c r="AT151" s="18" t="s">
        <v>231</v>
      </c>
      <c r="AU151" s="18" t="s">
        <v>19</v>
      </c>
    </row>
    <row r="152" spans="1:65" s="2" customFormat="1" ht="68.25">
      <c r="A152" s="36"/>
      <c r="B152" s="37"/>
      <c r="C152" s="38"/>
      <c r="D152" s="210" t="s">
        <v>311</v>
      </c>
      <c r="E152" s="38"/>
      <c r="F152" s="211" t="s">
        <v>555</v>
      </c>
      <c r="G152" s="38"/>
      <c r="H152" s="38"/>
      <c r="I152" s="207"/>
      <c r="J152" s="38"/>
      <c r="K152" s="38"/>
      <c r="L152" s="41"/>
      <c r="M152" s="208"/>
      <c r="N152" s="209"/>
      <c r="O152" s="73"/>
      <c r="P152" s="73"/>
      <c r="Q152" s="73"/>
      <c r="R152" s="73"/>
      <c r="S152" s="73"/>
      <c r="T152" s="74"/>
      <c r="U152" s="36"/>
      <c r="V152" s="36"/>
      <c r="W152" s="36"/>
      <c r="X152" s="36"/>
      <c r="Y152" s="36"/>
      <c r="Z152" s="36"/>
      <c r="AA152" s="36"/>
      <c r="AB152" s="36"/>
      <c r="AC152" s="36"/>
      <c r="AD152" s="36"/>
      <c r="AE152" s="36"/>
      <c r="AT152" s="18" t="s">
        <v>311</v>
      </c>
      <c r="AU152" s="18" t="s">
        <v>19</v>
      </c>
    </row>
    <row r="153" spans="1:65" s="2" customFormat="1" ht="78">
      <c r="A153" s="36"/>
      <c r="B153" s="37"/>
      <c r="C153" s="38"/>
      <c r="D153" s="210" t="s">
        <v>233</v>
      </c>
      <c r="E153" s="38"/>
      <c r="F153" s="211" t="s">
        <v>1196</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233</v>
      </c>
      <c r="AU153" s="18" t="s">
        <v>19</v>
      </c>
    </row>
    <row r="154" spans="1:65" s="2" customFormat="1" ht="66.75" customHeight="1">
      <c r="A154" s="36"/>
      <c r="B154" s="37"/>
      <c r="C154" s="192" t="s">
        <v>261</v>
      </c>
      <c r="D154" s="192" t="s">
        <v>224</v>
      </c>
      <c r="E154" s="193" t="s">
        <v>1197</v>
      </c>
      <c r="F154" s="194" t="s">
        <v>1198</v>
      </c>
      <c r="G154" s="195" t="s">
        <v>514</v>
      </c>
      <c r="H154" s="196">
        <v>7160</v>
      </c>
      <c r="I154" s="197"/>
      <c r="J154" s="198">
        <f>ROUND(I154*H154,2)</f>
        <v>0</v>
      </c>
      <c r="K154" s="194" t="s">
        <v>228</v>
      </c>
      <c r="L154" s="41"/>
      <c r="M154" s="199" t="s">
        <v>1</v>
      </c>
      <c r="N154" s="200" t="s">
        <v>45</v>
      </c>
      <c r="O154" s="73"/>
      <c r="P154" s="201">
        <f>O154*H154</f>
        <v>0</v>
      </c>
      <c r="Q154" s="201">
        <v>0</v>
      </c>
      <c r="R154" s="201">
        <f>Q154*H154</f>
        <v>0</v>
      </c>
      <c r="S154" s="201">
        <v>0</v>
      </c>
      <c r="T154" s="202">
        <f>S154*H154</f>
        <v>0</v>
      </c>
      <c r="U154" s="36"/>
      <c r="V154" s="36"/>
      <c r="W154" s="36"/>
      <c r="X154" s="36"/>
      <c r="Y154" s="36"/>
      <c r="Z154" s="36"/>
      <c r="AA154" s="36"/>
      <c r="AB154" s="36"/>
      <c r="AC154" s="36"/>
      <c r="AD154" s="36"/>
      <c r="AE154" s="36"/>
      <c r="AR154" s="203" t="s">
        <v>223</v>
      </c>
      <c r="AT154" s="203" t="s">
        <v>224</v>
      </c>
      <c r="AU154" s="203" t="s">
        <v>19</v>
      </c>
      <c r="AY154" s="18" t="s">
        <v>220</v>
      </c>
      <c r="BE154" s="204">
        <f>IF(N154="základní",J154,0)</f>
        <v>0</v>
      </c>
      <c r="BF154" s="204">
        <f>IF(N154="snížená",J154,0)</f>
        <v>0</v>
      </c>
      <c r="BG154" s="204">
        <f>IF(N154="zákl. přenesená",J154,0)</f>
        <v>0</v>
      </c>
      <c r="BH154" s="204">
        <f>IF(N154="sníž. přenesená",J154,0)</f>
        <v>0</v>
      </c>
      <c r="BI154" s="204">
        <f>IF(N154="nulová",J154,0)</f>
        <v>0</v>
      </c>
      <c r="BJ154" s="18" t="s">
        <v>87</v>
      </c>
      <c r="BK154" s="204">
        <f>ROUND(I154*H154,2)</f>
        <v>0</v>
      </c>
      <c r="BL154" s="18" t="s">
        <v>223</v>
      </c>
      <c r="BM154" s="203" t="s">
        <v>1199</v>
      </c>
    </row>
    <row r="155" spans="1:65" s="2" customFormat="1" ht="11.25">
      <c r="A155" s="36"/>
      <c r="B155" s="37"/>
      <c r="C155" s="38"/>
      <c r="D155" s="205" t="s">
        <v>231</v>
      </c>
      <c r="E155" s="38"/>
      <c r="F155" s="206" t="s">
        <v>1200</v>
      </c>
      <c r="G155" s="38"/>
      <c r="H155" s="38"/>
      <c r="I155" s="207"/>
      <c r="J155" s="38"/>
      <c r="K155" s="38"/>
      <c r="L155" s="41"/>
      <c r="M155" s="208"/>
      <c r="N155" s="209"/>
      <c r="O155" s="73"/>
      <c r="P155" s="73"/>
      <c r="Q155" s="73"/>
      <c r="R155" s="73"/>
      <c r="S155" s="73"/>
      <c r="T155" s="74"/>
      <c r="U155" s="36"/>
      <c r="V155" s="36"/>
      <c r="W155" s="36"/>
      <c r="X155" s="36"/>
      <c r="Y155" s="36"/>
      <c r="Z155" s="36"/>
      <c r="AA155" s="36"/>
      <c r="AB155" s="36"/>
      <c r="AC155" s="36"/>
      <c r="AD155" s="36"/>
      <c r="AE155" s="36"/>
      <c r="AT155" s="18" t="s">
        <v>231</v>
      </c>
      <c r="AU155" s="18" t="s">
        <v>19</v>
      </c>
    </row>
    <row r="156" spans="1:65" s="2" customFormat="1" ht="68.25">
      <c r="A156" s="36"/>
      <c r="B156" s="37"/>
      <c r="C156" s="38"/>
      <c r="D156" s="210" t="s">
        <v>311</v>
      </c>
      <c r="E156" s="38"/>
      <c r="F156" s="211" t="s">
        <v>555</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311</v>
      </c>
      <c r="AU156" s="18" t="s">
        <v>19</v>
      </c>
    </row>
    <row r="157" spans="1:65" s="2" customFormat="1" ht="78">
      <c r="A157" s="36"/>
      <c r="B157" s="37"/>
      <c r="C157" s="38"/>
      <c r="D157" s="210" t="s">
        <v>233</v>
      </c>
      <c r="E157" s="38"/>
      <c r="F157" s="211" t="s">
        <v>1196</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233</v>
      </c>
      <c r="AU157" s="18" t="s">
        <v>19</v>
      </c>
    </row>
    <row r="158" spans="1:65" s="2" customFormat="1" ht="37.9" customHeight="1">
      <c r="A158" s="36"/>
      <c r="B158" s="37"/>
      <c r="C158" s="192" t="s">
        <v>266</v>
      </c>
      <c r="D158" s="192" t="s">
        <v>224</v>
      </c>
      <c r="E158" s="193" t="s">
        <v>538</v>
      </c>
      <c r="F158" s="194" t="s">
        <v>539</v>
      </c>
      <c r="G158" s="195" t="s">
        <v>514</v>
      </c>
      <c r="H158" s="196">
        <v>50</v>
      </c>
      <c r="I158" s="197"/>
      <c r="J158" s="198">
        <f>ROUND(I158*H158,2)</f>
        <v>0</v>
      </c>
      <c r="K158" s="194" t="s">
        <v>228</v>
      </c>
      <c r="L158" s="41"/>
      <c r="M158" s="199" t="s">
        <v>1</v>
      </c>
      <c r="N158" s="200" t="s">
        <v>45</v>
      </c>
      <c r="O158" s="73"/>
      <c r="P158" s="201">
        <f>O158*H158</f>
        <v>0</v>
      </c>
      <c r="Q158" s="201">
        <v>0</v>
      </c>
      <c r="R158" s="201">
        <f>Q158*H158</f>
        <v>0</v>
      </c>
      <c r="S158" s="201">
        <v>0</v>
      </c>
      <c r="T158" s="202">
        <f>S158*H158</f>
        <v>0</v>
      </c>
      <c r="U158" s="36"/>
      <c r="V158" s="36"/>
      <c r="W158" s="36"/>
      <c r="X158" s="36"/>
      <c r="Y158" s="36"/>
      <c r="Z158" s="36"/>
      <c r="AA158" s="36"/>
      <c r="AB158" s="36"/>
      <c r="AC158" s="36"/>
      <c r="AD158" s="36"/>
      <c r="AE158" s="36"/>
      <c r="AR158" s="203" t="s">
        <v>223</v>
      </c>
      <c r="AT158" s="203" t="s">
        <v>224</v>
      </c>
      <c r="AU158" s="203" t="s">
        <v>19</v>
      </c>
      <c r="AY158" s="18" t="s">
        <v>220</v>
      </c>
      <c r="BE158" s="204">
        <f>IF(N158="základní",J158,0)</f>
        <v>0</v>
      </c>
      <c r="BF158" s="204">
        <f>IF(N158="snížená",J158,0)</f>
        <v>0</v>
      </c>
      <c r="BG158" s="204">
        <f>IF(N158="zákl. přenesená",J158,0)</f>
        <v>0</v>
      </c>
      <c r="BH158" s="204">
        <f>IF(N158="sníž. přenesená",J158,0)</f>
        <v>0</v>
      </c>
      <c r="BI158" s="204">
        <f>IF(N158="nulová",J158,0)</f>
        <v>0</v>
      </c>
      <c r="BJ158" s="18" t="s">
        <v>87</v>
      </c>
      <c r="BK158" s="204">
        <f>ROUND(I158*H158,2)</f>
        <v>0</v>
      </c>
      <c r="BL158" s="18" t="s">
        <v>223</v>
      </c>
      <c r="BM158" s="203" t="s">
        <v>1201</v>
      </c>
    </row>
    <row r="159" spans="1:65" s="2" customFormat="1" ht="11.25">
      <c r="A159" s="36"/>
      <c r="B159" s="37"/>
      <c r="C159" s="38"/>
      <c r="D159" s="205" t="s">
        <v>231</v>
      </c>
      <c r="E159" s="38"/>
      <c r="F159" s="206" t="s">
        <v>541</v>
      </c>
      <c r="G159" s="38"/>
      <c r="H159" s="38"/>
      <c r="I159" s="207"/>
      <c r="J159" s="38"/>
      <c r="K159" s="38"/>
      <c r="L159" s="41"/>
      <c r="M159" s="208"/>
      <c r="N159" s="209"/>
      <c r="O159" s="73"/>
      <c r="P159" s="73"/>
      <c r="Q159" s="73"/>
      <c r="R159" s="73"/>
      <c r="S159" s="73"/>
      <c r="T159" s="74"/>
      <c r="U159" s="36"/>
      <c r="V159" s="36"/>
      <c r="W159" s="36"/>
      <c r="X159" s="36"/>
      <c r="Y159" s="36"/>
      <c r="Z159" s="36"/>
      <c r="AA159" s="36"/>
      <c r="AB159" s="36"/>
      <c r="AC159" s="36"/>
      <c r="AD159" s="36"/>
      <c r="AE159" s="36"/>
      <c r="AT159" s="18" t="s">
        <v>231</v>
      </c>
      <c r="AU159" s="18" t="s">
        <v>19</v>
      </c>
    </row>
    <row r="160" spans="1:65" s="2" customFormat="1" ht="175.5">
      <c r="A160" s="36"/>
      <c r="B160" s="37"/>
      <c r="C160" s="38"/>
      <c r="D160" s="210" t="s">
        <v>311</v>
      </c>
      <c r="E160" s="38"/>
      <c r="F160" s="211" t="s">
        <v>542</v>
      </c>
      <c r="G160" s="38"/>
      <c r="H160" s="38"/>
      <c r="I160" s="207"/>
      <c r="J160" s="38"/>
      <c r="K160" s="38"/>
      <c r="L160" s="41"/>
      <c r="M160" s="208"/>
      <c r="N160" s="209"/>
      <c r="O160" s="73"/>
      <c r="P160" s="73"/>
      <c r="Q160" s="73"/>
      <c r="R160" s="73"/>
      <c r="S160" s="73"/>
      <c r="T160" s="74"/>
      <c r="U160" s="36"/>
      <c r="V160" s="36"/>
      <c r="W160" s="36"/>
      <c r="X160" s="36"/>
      <c r="Y160" s="36"/>
      <c r="Z160" s="36"/>
      <c r="AA160" s="36"/>
      <c r="AB160" s="36"/>
      <c r="AC160" s="36"/>
      <c r="AD160" s="36"/>
      <c r="AE160" s="36"/>
      <c r="AT160" s="18" t="s">
        <v>311</v>
      </c>
      <c r="AU160" s="18" t="s">
        <v>19</v>
      </c>
    </row>
    <row r="161" spans="1:65" s="2" customFormat="1" ht="48.75">
      <c r="A161" s="36"/>
      <c r="B161" s="37"/>
      <c r="C161" s="38"/>
      <c r="D161" s="210" t="s">
        <v>233</v>
      </c>
      <c r="E161" s="38"/>
      <c r="F161" s="211" t="s">
        <v>1202</v>
      </c>
      <c r="G161" s="38"/>
      <c r="H161" s="38"/>
      <c r="I161" s="207"/>
      <c r="J161" s="38"/>
      <c r="K161" s="38"/>
      <c r="L161" s="41"/>
      <c r="M161" s="208"/>
      <c r="N161" s="209"/>
      <c r="O161" s="73"/>
      <c r="P161" s="73"/>
      <c r="Q161" s="73"/>
      <c r="R161" s="73"/>
      <c r="S161" s="73"/>
      <c r="T161" s="74"/>
      <c r="U161" s="36"/>
      <c r="V161" s="36"/>
      <c r="W161" s="36"/>
      <c r="X161" s="36"/>
      <c r="Y161" s="36"/>
      <c r="Z161" s="36"/>
      <c r="AA161" s="36"/>
      <c r="AB161" s="36"/>
      <c r="AC161" s="36"/>
      <c r="AD161" s="36"/>
      <c r="AE161" s="36"/>
      <c r="AT161" s="18" t="s">
        <v>233</v>
      </c>
      <c r="AU161" s="18" t="s">
        <v>19</v>
      </c>
    </row>
    <row r="162" spans="1:65" s="2" customFormat="1" ht="24.2" customHeight="1">
      <c r="A162" s="36"/>
      <c r="B162" s="37"/>
      <c r="C162" s="192" t="s">
        <v>271</v>
      </c>
      <c r="D162" s="192" t="s">
        <v>224</v>
      </c>
      <c r="E162" s="193" t="s">
        <v>586</v>
      </c>
      <c r="F162" s="194" t="s">
        <v>587</v>
      </c>
      <c r="G162" s="195" t="s">
        <v>506</v>
      </c>
      <c r="H162" s="196">
        <v>400</v>
      </c>
      <c r="I162" s="197"/>
      <c r="J162" s="198">
        <f>ROUND(I162*H162,2)</f>
        <v>0</v>
      </c>
      <c r="K162" s="194" t="s">
        <v>228</v>
      </c>
      <c r="L162" s="41"/>
      <c r="M162" s="199" t="s">
        <v>1</v>
      </c>
      <c r="N162" s="200" t="s">
        <v>45</v>
      </c>
      <c r="O162" s="73"/>
      <c r="P162" s="201">
        <f>O162*H162</f>
        <v>0</v>
      </c>
      <c r="Q162" s="201">
        <v>0</v>
      </c>
      <c r="R162" s="201">
        <f>Q162*H162</f>
        <v>0</v>
      </c>
      <c r="S162" s="201">
        <v>0</v>
      </c>
      <c r="T162" s="202">
        <f>S162*H162</f>
        <v>0</v>
      </c>
      <c r="U162" s="36"/>
      <c r="V162" s="36"/>
      <c r="W162" s="36"/>
      <c r="X162" s="36"/>
      <c r="Y162" s="36"/>
      <c r="Z162" s="36"/>
      <c r="AA162" s="36"/>
      <c r="AB162" s="36"/>
      <c r="AC162" s="36"/>
      <c r="AD162" s="36"/>
      <c r="AE162" s="36"/>
      <c r="AR162" s="203" t="s">
        <v>223</v>
      </c>
      <c r="AT162" s="203" t="s">
        <v>224</v>
      </c>
      <c r="AU162" s="203" t="s">
        <v>19</v>
      </c>
      <c r="AY162" s="18" t="s">
        <v>220</v>
      </c>
      <c r="BE162" s="204">
        <f>IF(N162="základní",J162,0)</f>
        <v>0</v>
      </c>
      <c r="BF162" s="204">
        <f>IF(N162="snížená",J162,0)</f>
        <v>0</v>
      </c>
      <c r="BG162" s="204">
        <f>IF(N162="zákl. přenesená",J162,0)</f>
        <v>0</v>
      </c>
      <c r="BH162" s="204">
        <f>IF(N162="sníž. přenesená",J162,0)</f>
        <v>0</v>
      </c>
      <c r="BI162" s="204">
        <f>IF(N162="nulová",J162,0)</f>
        <v>0</v>
      </c>
      <c r="BJ162" s="18" t="s">
        <v>87</v>
      </c>
      <c r="BK162" s="204">
        <f>ROUND(I162*H162,2)</f>
        <v>0</v>
      </c>
      <c r="BL162" s="18" t="s">
        <v>223</v>
      </c>
      <c r="BM162" s="203" t="s">
        <v>1203</v>
      </c>
    </row>
    <row r="163" spans="1:65" s="2" customFormat="1" ht="11.25">
      <c r="A163" s="36"/>
      <c r="B163" s="37"/>
      <c r="C163" s="38"/>
      <c r="D163" s="205" t="s">
        <v>231</v>
      </c>
      <c r="E163" s="38"/>
      <c r="F163" s="206" t="s">
        <v>589</v>
      </c>
      <c r="G163" s="38"/>
      <c r="H163" s="38"/>
      <c r="I163" s="207"/>
      <c r="J163" s="38"/>
      <c r="K163" s="38"/>
      <c r="L163" s="41"/>
      <c r="M163" s="208"/>
      <c r="N163" s="209"/>
      <c r="O163" s="73"/>
      <c r="P163" s="73"/>
      <c r="Q163" s="73"/>
      <c r="R163" s="73"/>
      <c r="S163" s="73"/>
      <c r="T163" s="74"/>
      <c r="U163" s="36"/>
      <c r="V163" s="36"/>
      <c r="W163" s="36"/>
      <c r="X163" s="36"/>
      <c r="Y163" s="36"/>
      <c r="Z163" s="36"/>
      <c r="AA163" s="36"/>
      <c r="AB163" s="36"/>
      <c r="AC163" s="36"/>
      <c r="AD163" s="36"/>
      <c r="AE163" s="36"/>
      <c r="AT163" s="18" t="s">
        <v>231</v>
      </c>
      <c r="AU163" s="18" t="s">
        <v>19</v>
      </c>
    </row>
    <row r="164" spans="1:65" s="2" customFormat="1" ht="117">
      <c r="A164" s="36"/>
      <c r="B164" s="37"/>
      <c r="C164" s="38"/>
      <c r="D164" s="210" t="s">
        <v>311</v>
      </c>
      <c r="E164" s="38"/>
      <c r="F164" s="211" t="s">
        <v>578</v>
      </c>
      <c r="G164" s="38"/>
      <c r="H164" s="38"/>
      <c r="I164" s="207"/>
      <c r="J164" s="38"/>
      <c r="K164" s="38"/>
      <c r="L164" s="41"/>
      <c r="M164" s="208"/>
      <c r="N164" s="209"/>
      <c r="O164" s="73"/>
      <c r="P164" s="73"/>
      <c r="Q164" s="73"/>
      <c r="R164" s="73"/>
      <c r="S164" s="73"/>
      <c r="T164" s="74"/>
      <c r="U164" s="36"/>
      <c r="V164" s="36"/>
      <c r="W164" s="36"/>
      <c r="X164" s="36"/>
      <c r="Y164" s="36"/>
      <c r="Z164" s="36"/>
      <c r="AA164" s="36"/>
      <c r="AB164" s="36"/>
      <c r="AC164" s="36"/>
      <c r="AD164" s="36"/>
      <c r="AE164" s="36"/>
      <c r="AT164" s="18" t="s">
        <v>311</v>
      </c>
      <c r="AU164" s="18" t="s">
        <v>19</v>
      </c>
    </row>
    <row r="165" spans="1:65" s="2" customFormat="1" ht="29.25">
      <c r="A165" s="36"/>
      <c r="B165" s="37"/>
      <c r="C165" s="38"/>
      <c r="D165" s="210" t="s">
        <v>233</v>
      </c>
      <c r="E165" s="38"/>
      <c r="F165" s="211" t="s">
        <v>1204</v>
      </c>
      <c r="G165" s="38"/>
      <c r="H165" s="38"/>
      <c r="I165" s="207"/>
      <c r="J165" s="38"/>
      <c r="K165" s="38"/>
      <c r="L165" s="41"/>
      <c r="M165" s="208"/>
      <c r="N165" s="209"/>
      <c r="O165" s="73"/>
      <c r="P165" s="73"/>
      <c r="Q165" s="73"/>
      <c r="R165" s="73"/>
      <c r="S165" s="73"/>
      <c r="T165" s="74"/>
      <c r="U165" s="36"/>
      <c r="V165" s="36"/>
      <c r="W165" s="36"/>
      <c r="X165" s="36"/>
      <c r="Y165" s="36"/>
      <c r="Z165" s="36"/>
      <c r="AA165" s="36"/>
      <c r="AB165" s="36"/>
      <c r="AC165" s="36"/>
      <c r="AD165" s="36"/>
      <c r="AE165" s="36"/>
      <c r="AT165" s="18" t="s">
        <v>233</v>
      </c>
      <c r="AU165" s="18" t="s">
        <v>19</v>
      </c>
    </row>
    <row r="166" spans="1:65" s="2" customFormat="1" ht="21.75" customHeight="1">
      <c r="A166" s="36"/>
      <c r="B166" s="37"/>
      <c r="C166" s="247" t="s">
        <v>276</v>
      </c>
      <c r="D166" s="247" t="s">
        <v>329</v>
      </c>
      <c r="E166" s="248" t="s">
        <v>581</v>
      </c>
      <c r="F166" s="249" t="s">
        <v>582</v>
      </c>
      <c r="G166" s="250" t="s">
        <v>583</v>
      </c>
      <c r="H166" s="251">
        <v>6</v>
      </c>
      <c r="I166" s="252"/>
      <c r="J166" s="253">
        <f>ROUND(I166*H166,2)</f>
        <v>0</v>
      </c>
      <c r="K166" s="249" t="s">
        <v>228</v>
      </c>
      <c r="L166" s="254"/>
      <c r="M166" s="255" t="s">
        <v>1</v>
      </c>
      <c r="N166" s="256" t="s">
        <v>45</v>
      </c>
      <c r="O166" s="73"/>
      <c r="P166" s="201">
        <f>O166*H166</f>
        <v>0</v>
      </c>
      <c r="Q166" s="201">
        <v>1E-3</v>
      </c>
      <c r="R166" s="201">
        <f>Q166*H166</f>
        <v>6.0000000000000001E-3</v>
      </c>
      <c r="S166" s="201">
        <v>0</v>
      </c>
      <c r="T166" s="202">
        <f>S166*H166</f>
        <v>0</v>
      </c>
      <c r="U166" s="36"/>
      <c r="V166" s="36"/>
      <c r="W166" s="36"/>
      <c r="X166" s="36"/>
      <c r="Y166" s="36"/>
      <c r="Z166" s="36"/>
      <c r="AA166" s="36"/>
      <c r="AB166" s="36"/>
      <c r="AC166" s="36"/>
      <c r="AD166" s="36"/>
      <c r="AE166" s="36"/>
      <c r="AR166" s="203" t="s">
        <v>266</v>
      </c>
      <c r="AT166" s="203" t="s">
        <v>329</v>
      </c>
      <c r="AU166" s="203" t="s">
        <v>19</v>
      </c>
      <c r="AY166" s="18" t="s">
        <v>220</v>
      </c>
      <c r="BE166" s="204">
        <f>IF(N166="základní",J166,0)</f>
        <v>0</v>
      </c>
      <c r="BF166" s="204">
        <f>IF(N166="snížená",J166,0)</f>
        <v>0</v>
      </c>
      <c r="BG166" s="204">
        <f>IF(N166="zákl. přenesená",J166,0)</f>
        <v>0</v>
      </c>
      <c r="BH166" s="204">
        <f>IF(N166="sníž. přenesená",J166,0)</f>
        <v>0</v>
      </c>
      <c r="BI166" s="204">
        <f>IF(N166="nulová",J166,0)</f>
        <v>0</v>
      </c>
      <c r="BJ166" s="18" t="s">
        <v>87</v>
      </c>
      <c r="BK166" s="204">
        <f>ROUND(I166*H166,2)</f>
        <v>0</v>
      </c>
      <c r="BL166" s="18" t="s">
        <v>223</v>
      </c>
      <c r="BM166" s="203" t="s">
        <v>1205</v>
      </c>
    </row>
    <row r="167" spans="1:65" s="2" customFormat="1" ht="37.9" customHeight="1">
      <c r="A167" s="36"/>
      <c r="B167" s="37"/>
      <c r="C167" s="192" t="s">
        <v>282</v>
      </c>
      <c r="D167" s="192" t="s">
        <v>224</v>
      </c>
      <c r="E167" s="193" t="s">
        <v>605</v>
      </c>
      <c r="F167" s="194" t="s">
        <v>606</v>
      </c>
      <c r="G167" s="195" t="s">
        <v>506</v>
      </c>
      <c r="H167" s="196">
        <v>2245</v>
      </c>
      <c r="I167" s="197"/>
      <c r="J167" s="198">
        <f>ROUND(I167*H167,2)</f>
        <v>0</v>
      </c>
      <c r="K167" s="194" t="s">
        <v>228</v>
      </c>
      <c r="L167" s="41"/>
      <c r="M167" s="199" t="s">
        <v>1</v>
      </c>
      <c r="N167" s="200" t="s">
        <v>45</v>
      </c>
      <c r="O167" s="73"/>
      <c r="P167" s="201">
        <f>O167*H167</f>
        <v>0</v>
      </c>
      <c r="Q167" s="201">
        <v>0</v>
      </c>
      <c r="R167" s="201">
        <f>Q167*H167</f>
        <v>0</v>
      </c>
      <c r="S167" s="201">
        <v>0</v>
      </c>
      <c r="T167" s="202">
        <f>S167*H167</f>
        <v>0</v>
      </c>
      <c r="U167" s="36"/>
      <c r="V167" s="36"/>
      <c r="W167" s="36"/>
      <c r="X167" s="36"/>
      <c r="Y167" s="36"/>
      <c r="Z167" s="36"/>
      <c r="AA167" s="36"/>
      <c r="AB167" s="36"/>
      <c r="AC167" s="36"/>
      <c r="AD167" s="36"/>
      <c r="AE167" s="36"/>
      <c r="AR167" s="203" t="s">
        <v>223</v>
      </c>
      <c r="AT167" s="203" t="s">
        <v>224</v>
      </c>
      <c r="AU167" s="203" t="s">
        <v>19</v>
      </c>
      <c r="AY167" s="18" t="s">
        <v>220</v>
      </c>
      <c r="BE167" s="204">
        <f>IF(N167="základní",J167,0)</f>
        <v>0</v>
      </c>
      <c r="BF167" s="204">
        <f>IF(N167="snížená",J167,0)</f>
        <v>0</v>
      </c>
      <c r="BG167" s="204">
        <f>IF(N167="zákl. přenesená",J167,0)</f>
        <v>0</v>
      </c>
      <c r="BH167" s="204">
        <f>IF(N167="sníž. přenesená",J167,0)</f>
        <v>0</v>
      </c>
      <c r="BI167" s="204">
        <f>IF(N167="nulová",J167,0)</f>
        <v>0</v>
      </c>
      <c r="BJ167" s="18" t="s">
        <v>87</v>
      </c>
      <c r="BK167" s="204">
        <f>ROUND(I167*H167,2)</f>
        <v>0</v>
      </c>
      <c r="BL167" s="18" t="s">
        <v>223</v>
      </c>
      <c r="BM167" s="203" t="s">
        <v>1206</v>
      </c>
    </row>
    <row r="168" spans="1:65" s="2" customFormat="1" ht="11.25">
      <c r="A168" s="36"/>
      <c r="B168" s="37"/>
      <c r="C168" s="38"/>
      <c r="D168" s="205" t="s">
        <v>231</v>
      </c>
      <c r="E168" s="38"/>
      <c r="F168" s="206" t="s">
        <v>608</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231</v>
      </c>
      <c r="AU168" s="18" t="s">
        <v>19</v>
      </c>
    </row>
    <row r="169" spans="1:65" s="2" customFormat="1" ht="48.75">
      <c r="A169" s="36"/>
      <c r="B169" s="37"/>
      <c r="C169" s="38"/>
      <c r="D169" s="210" t="s">
        <v>311</v>
      </c>
      <c r="E169" s="38"/>
      <c r="F169" s="211" t="s">
        <v>609</v>
      </c>
      <c r="G169" s="38"/>
      <c r="H169" s="38"/>
      <c r="I169" s="207"/>
      <c r="J169" s="38"/>
      <c r="K169" s="38"/>
      <c r="L169" s="41"/>
      <c r="M169" s="208"/>
      <c r="N169" s="209"/>
      <c r="O169" s="73"/>
      <c r="P169" s="73"/>
      <c r="Q169" s="73"/>
      <c r="R169" s="73"/>
      <c r="S169" s="73"/>
      <c r="T169" s="74"/>
      <c r="U169" s="36"/>
      <c r="V169" s="36"/>
      <c r="W169" s="36"/>
      <c r="X169" s="36"/>
      <c r="Y169" s="36"/>
      <c r="Z169" s="36"/>
      <c r="AA169" s="36"/>
      <c r="AB169" s="36"/>
      <c r="AC169" s="36"/>
      <c r="AD169" s="36"/>
      <c r="AE169" s="36"/>
      <c r="AT169" s="18" t="s">
        <v>311</v>
      </c>
      <c r="AU169" s="18" t="s">
        <v>19</v>
      </c>
    </row>
    <row r="170" spans="1:65" s="2" customFormat="1" ht="39">
      <c r="A170" s="36"/>
      <c r="B170" s="37"/>
      <c r="C170" s="38"/>
      <c r="D170" s="210" t="s">
        <v>233</v>
      </c>
      <c r="E170" s="38"/>
      <c r="F170" s="211" t="s">
        <v>1207</v>
      </c>
      <c r="G170" s="38"/>
      <c r="H170" s="38"/>
      <c r="I170" s="207"/>
      <c r="J170" s="38"/>
      <c r="K170" s="38"/>
      <c r="L170" s="41"/>
      <c r="M170" s="208"/>
      <c r="N170" s="209"/>
      <c r="O170" s="73"/>
      <c r="P170" s="73"/>
      <c r="Q170" s="73"/>
      <c r="R170" s="73"/>
      <c r="S170" s="73"/>
      <c r="T170" s="74"/>
      <c r="U170" s="36"/>
      <c r="V170" s="36"/>
      <c r="W170" s="36"/>
      <c r="X170" s="36"/>
      <c r="Y170" s="36"/>
      <c r="Z170" s="36"/>
      <c r="AA170" s="36"/>
      <c r="AB170" s="36"/>
      <c r="AC170" s="36"/>
      <c r="AD170" s="36"/>
      <c r="AE170" s="36"/>
      <c r="AT170" s="18" t="s">
        <v>233</v>
      </c>
      <c r="AU170" s="18" t="s">
        <v>19</v>
      </c>
    </row>
    <row r="171" spans="1:65" s="2" customFormat="1" ht="44.25" customHeight="1">
      <c r="A171" s="36"/>
      <c r="B171" s="37"/>
      <c r="C171" s="192" t="s">
        <v>287</v>
      </c>
      <c r="D171" s="192" t="s">
        <v>224</v>
      </c>
      <c r="E171" s="193" t="s">
        <v>594</v>
      </c>
      <c r="F171" s="194" t="s">
        <v>595</v>
      </c>
      <c r="G171" s="195" t="s">
        <v>506</v>
      </c>
      <c r="H171" s="196">
        <v>52</v>
      </c>
      <c r="I171" s="197"/>
      <c r="J171" s="198">
        <f>ROUND(I171*H171,2)</f>
        <v>0</v>
      </c>
      <c r="K171" s="194" t="s">
        <v>228</v>
      </c>
      <c r="L171" s="41"/>
      <c r="M171" s="199" t="s">
        <v>1</v>
      </c>
      <c r="N171" s="200" t="s">
        <v>45</v>
      </c>
      <c r="O171" s="73"/>
      <c r="P171" s="201">
        <f>O171*H171</f>
        <v>0</v>
      </c>
      <c r="Q171" s="201">
        <v>0</v>
      </c>
      <c r="R171" s="201">
        <f>Q171*H171</f>
        <v>0</v>
      </c>
      <c r="S171" s="201">
        <v>0</v>
      </c>
      <c r="T171" s="202">
        <f>S171*H171</f>
        <v>0</v>
      </c>
      <c r="U171" s="36"/>
      <c r="V171" s="36"/>
      <c r="W171" s="36"/>
      <c r="X171" s="36"/>
      <c r="Y171" s="36"/>
      <c r="Z171" s="36"/>
      <c r="AA171" s="36"/>
      <c r="AB171" s="36"/>
      <c r="AC171" s="36"/>
      <c r="AD171" s="36"/>
      <c r="AE171" s="36"/>
      <c r="AR171" s="203" t="s">
        <v>223</v>
      </c>
      <c r="AT171" s="203" t="s">
        <v>224</v>
      </c>
      <c r="AU171" s="203" t="s">
        <v>19</v>
      </c>
      <c r="AY171" s="18" t="s">
        <v>220</v>
      </c>
      <c r="BE171" s="204">
        <f>IF(N171="základní",J171,0)</f>
        <v>0</v>
      </c>
      <c r="BF171" s="204">
        <f>IF(N171="snížená",J171,0)</f>
        <v>0</v>
      </c>
      <c r="BG171" s="204">
        <f>IF(N171="zákl. přenesená",J171,0)</f>
        <v>0</v>
      </c>
      <c r="BH171" s="204">
        <f>IF(N171="sníž. přenesená",J171,0)</f>
        <v>0</v>
      </c>
      <c r="BI171" s="204">
        <f>IF(N171="nulová",J171,0)</f>
        <v>0</v>
      </c>
      <c r="BJ171" s="18" t="s">
        <v>87</v>
      </c>
      <c r="BK171" s="204">
        <f>ROUND(I171*H171,2)</f>
        <v>0</v>
      </c>
      <c r="BL171" s="18" t="s">
        <v>223</v>
      </c>
      <c r="BM171" s="203" t="s">
        <v>1208</v>
      </c>
    </row>
    <row r="172" spans="1:65" s="2" customFormat="1" ht="11.25">
      <c r="A172" s="36"/>
      <c r="B172" s="37"/>
      <c r="C172" s="38"/>
      <c r="D172" s="205" t="s">
        <v>231</v>
      </c>
      <c r="E172" s="38"/>
      <c r="F172" s="206" t="s">
        <v>597</v>
      </c>
      <c r="G172" s="38"/>
      <c r="H172" s="38"/>
      <c r="I172" s="207"/>
      <c r="J172" s="38"/>
      <c r="K172" s="38"/>
      <c r="L172" s="41"/>
      <c r="M172" s="208"/>
      <c r="N172" s="209"/>
      <c r="O172" s="73"/>
      <c r="P172" s="73"/>
      <c r="Q172" s="73"/>
      <c r="R172" s="73"/>
      <c r="S172" s="73"/>
      <c r="T172" s="74"/>
      <c r="U172" s="36"/>
      <c r="V172" s="36"/>
      <c r="W172" s="36"/>
      <c r="X172" s="36"/>
      <c r="Y172" s="36"/>
      <c r="Z172" s="36"/>
      <c r="AA172" s="36"/>
      <c r="AB172" s="36"/>
      <c r="AC172" s="36"/>
      <c r="AD172" s="36"/>
      <c r="AE172" s="36"/>
      <c r="AT172" s="18" t="s">
        <v>231</v>
      </c>
      <c r="AU172" s="18" t="s">
        <v>19</v>
      </c>
    </row>
    <row r="173" spans="1:65" s="2" customFormat="1" ht="117">
      <c r="A173" s="36"/>
      <c r="B173" s="37"/>
      <c r="C173" s="38"/>
      <c r="D173" s="210" t="s">
        <v>311</v>
      </c>
      <c r="E173" s="38"/>
      <c r="F173" s="211" t="s">
        <v>598</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311</v>
      </c>
      <c r="AU173" s="18" t="s">
        <v>19</v>
      </c>
    </row>
    <row r="174" spans="1:65" s="2" customFormat="1" ht="29.25">
      <c r="A174" s="36"/>
      <c r="B174" s="37"/>
      <c r="C174" s="38"/>
      <c r="D174" s="210" t="s">
        <v>233</v>
      </c>
      <c r="E174" s="38"/>
      <c r="F174" s="211" t="s">
        <v>1204</v>
      </c>
      <c r="G174" s="38"/>
      <c r="H174" s="38"/>
      <c r="I174" s="207"/>
      <c r="J174" s="38"/>
      <c r="K174" s="38"/>
      <c r="L174" s="41"/>
      <c r="M174" s="208"/>
      <c r="N174" s="209"/>
      <c r="O174" s="73"/>
      <c r="P174" s="73"/>
      <c r="Q174" s="73"/>
      <c r="R174" s="73"/>
      <c r="S174" s="73"/>
      <c r="T174" s="74"/>
      <c r="U174" s="36"/>
      <c r="V174" s="36"/>
      <c r="W174" s="36"/>
      <c r="X174" s="36"/>
      <c r="Y174" s="36"/>
      <c r="Z174" s="36"/>
      <c r="AA174" s="36"/>
      <c r="AB174" s="36"/>
      <c r="AC174" s="36"/>
      <c r="AD174" s="36"/>
      <c r="AE174" s="36"/>
      <c r="AT174" s="18" t="s">
        <v>233</v>
      </c>
      <c r="AU174" s="18" t="s">
        <v>19</v>
      </c>
    </row>
    <row r="175" spans="1:65" s="2" customFormat="1" ht="37.9" customHeight="1">
      <c r="A175" s="36"/>
      <c r="B175" s="37"/>
      <c r="C175" s="192" t="s">
        <v>294</v>
      </c>
      <c r="D175" s="192" t="s">
        <v>224</v>
      </c>
      <c r="E175" s="193" t="s">
        <v>613</v>
      </c>
      <c r="F175" s="194" t="s">
        <v>614</v>
      </c>
      <c r="G175" s="195" t="s">
        <v>506</v>
      </c>
      <c r="H175" s="196">
        <v>480</v>
      </c>
      <c r="I175" s="197"/>
      <c r="J175" s="198">
        <f>ROUND(I175*H175,2)</f>
        <v>0</v>
      </c>
      <c r="K175" s="194" t="s">
        <v>228</v>
      </c>
      <c r="L175" s="41"/>
      <c r="M175" s="199" t="s">
        <v>1</v>
      </c>
      <c r="N175" s="200" t="s">
        <v>45</v>
      </c>
      <c r="O175" s="73"/>
      <c r="P175" s="201">
        <f>O175*H175</f>
        <v>0</v>
      </c>
      <c r="Q175" s="201">
        <v>0</v>
      </c>
      <c r="R175" s="201">
        <f>Q175*H175</f>
        <v>0</v>
      </c>
      <c r="S175" s="201">
        <v>0</v>
      </c>
      <c r="T175" s="202">
        <f>S175*H175</f>
        <v>0</v>
      </c>
      <c r="U175" s="36"/>
      <c r="V175" s="36"/>
      <c r="W175" s="36"/>
      <c r="X175" s="36"/>
      <c r="Y175" s="36"/>
      <c r="Z175" s="36"/>
      <c r="AA175" s="36"/>
      <c r="AB175" s="36"/>
      <c r="AC175" s="36"/>
      <c r="AD175" s="36"/>
      <c r="AE175" s="36"/>
      <c r="AR175" s="203" t="s">
        <v>223</v>
      </c>
      <c r="AT175" s="203" t="s">
        <v>224</v>
      </c>
      <c r="AU175" s="203" t="s">
        <v>19</v>
      </c>
      <c r="AY175" s="18" t="s">
        <v>220</v>
      </c>
      <c r="BE175" s="204">
        <f>IF(N175="základní",J175,0)</f>
        <v>0</v>
      </c>
      <c r="BF175" s="204">
        <f>IF(N175="snížená",J175,0)</f>
        <v>0</v>
      </c>
      <c r="BG175" s="204">
        <f>IF(N175="zákl. přenesená",J175,0)</f>
        <v>0</v>
      </c>
      <c r="BH175" s="204">
        <f>IF(N175="sníž. přenesená",J175,0)</f>
        <v>0</v>
      </c>
      <c r="BI175" s="204">
        <f>IF(N175="nulová",J175,0)</f>
        <v>0</v>
      </c>
      <c r="BJ175" s="18" t="s">
        <v>87</v>
      </c>
      <c r="BK175" s="204">
        <f>ROUND(I175*H175,2)</f>
        <v>0</v>
      </c>
      <c r="BL175" s="18" t="s">
        <v>223</v>
      </c>
      <c r="BM175" s="203" t="s">
        <v>1209</v>
      </c>
    </row>
    <row r="176" spans="1:65" s="2" customFormat="1" ht="11.25">
      <c r="A176" s="36"/>
      <c r="B176" s="37"/>
      <c r="C176" s="38"/>
      <c r="D176" s="205" t="s">
        <v>231</v>
      </c>
      <c r="E176" s="38"/>
      <c r="F176" s="206" t="s">
        <v>616</v>
      </c>
      <c r="G176" s="38"/>
      <c r="H176" s="38"/>
      <c r="I176" s="207"/>
      <c r="J176" s="38"/>
      <c r="K176" s="38"/>
      <c r="L176" s="41"/>
      <c r="M176" s="208"/>
      <c r="N176" s="209"/>
      <c r="O176" s="73"/>
      <c r="P176" s="73"/>
      <c r="Q176" s="73"/>
      <c r="R176" s="73"/>
      <c r="S176" s="73"/>
      <c r="T176" s="74"/>
      <c r="U176" s="36"/>
      <c r="V176" s="36"/>
      <c r="W176" s="36"/>
      <c r="X176" s="36"/>
      <c r="Y176" s="36"/>
      <c r="Z176" s="36"/>
      <c r="AA176" s="36"/>
      <c r="AB176" s="36"/>
      <c r="AC176" s="36"/>
      <c r="AD176" s="36"/>
      <c r="AE176" s="36"/>
      <c r="AT176" s="18" t="s">
        <v>231</v>
      </c>
      <c r="AU176" s="18" t="s">
        <v>19</v>
      </c>
    </row>
    <row r="177" spans="1:65" s="2" customFormat="1" ht="48.75">
      <c r="A177" s="36"/>
      <c r="B177" s="37"/>
      <c r="C177" s="38"/>
      <c r="D177" s="210" t="s">
        <v>311</v>
      </c>
      <c r="E177" s="38"/>
      <c r="F177" s="211" t="s">
        <v>617</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311</v>
      </c>
      <c r="AU177" s="18" t="s">
        <v>19</v>
      </c>
    </row>
    <row r="178" spans="1:65" s="2" customFormat="1" ht="58.5">
      <c r="A178" s="36"/>
      <c r="B178" s="37"/>
      <c r="C178" s="38"/>
      <c r="D178" s="210" t="s">
        <v>233</v>
      </c>
      <c r="E178" s="38"/>
      <c r="F178" s="211" t="s">
        <v>1210</v>
      </c>
      <c r="G178" s="38"/>
      <c r="H178" s="38"/>
      <c r="I178" s="207"/>
      <c r="J178" s="38"/>
      <c r="K178" s="38"/>
      <c r="L178" s="41"/>
      <c r="M178" s="208"/>
      <c r="N178" s="209"/>
      <c r="O178" s="73"/>
      <c r="P178" s="73"/>
      <c r="Q178" s="73"/>
      <c r="R178" s="73"/>
      <c r="S178" s="73"/>
      <c r="T178" s="74"/>
      <c r="U178" s="36"/>
      <c r="V178" s="36"/>
      <c r="W178" s="36"/>
      <c r="X178" s="36"/>
      <c r="Y178" s="36"/>
      <c r="Z178" s="36"/>
      <c r="AA178" s="36"/>
      <c r="AB178" s="36"/>
      <c r="AC178" s="36"/>
      <c r="AD178" s="36"/>
      <c r="AE178" s="36"/>
      <c r="AT178" s="18" t="s">
        <v>233</v>
      </c>
      <c r="AU178" s="18" t="s">
        <v>19</v>
      </c>
    </row>
    <row r="179" spans="1:65" s="12" customFormat="1" ht="22.9" customHeight="1">
      <c r="B179" s="176"/>
      <c r="C179" s="177"/>
      <c r="D179" s="178" t="s">
        <v>79</v>
      </c>
      <c r="E179" s="190" t="s">
        <v>19</v>
      </c>
      <c r="F179" s="190" t="s">
        <v>625</v>
      </c>
      <c r="G179" s="177"/>
      <c r="H179" s="177"/>
      <c r="I179" s="180"/>
      <c r="J179" s="191">
        <f>BK179</f>
        <v>0</v>
      </c>
      <c r="K179" s="177"/>
      <c r="L179" s="182"/>
      <c r="M179" s="183"/>
      <c r="N179" s="184"/>
      <c r="O179" s="184"/>
      <c r="P179" s="185">
        <f>SUM(P180:P183)</f>
        <v>0</v>
      </c>
      <c r="Q179" s="184"/>
      <c r="R179" s="185">
        <f>SUM(R180:R183)</f>
        <v>13.538039999999999</v>
      </c>
      <c r="S179" s="184"/>
      <c r="T179" s="186">
        <f>SUM(T180:T183)</f>
        <v>0</v>
      </c>
      <c r="AR179" s="187" t="s">
        <v>87</v>
      </c>
      <c r="AT179" s="188" t="s">
        <v>79</v>
      </c>
      <c r="AU179" s="188" t="s">
        <v>87</v>
      </c>
      <c r="AY179" s="187" t="s">
        <v>220</v>
      </c>
      <c r="BK179" s="189">
        <f>SUM(BK180:BK183)</f>
        <v>0</v>
      </c>
    </row>
    <row r="180" spans="1:65" s="2" customFormat="1" ht="24.2" customHeight="1">
      <c r="A180" s="36"/>
      <c r="B180" s="37"/>
      <c r="C180" s="192" t="s">
        <v>302</v>
      </c>
      <c r="D180" s="192" t="s">
        <v>224</v>
      </c>
      <c r="E180" s="193" t="s">
        <v>1211</v>
      </c>
      <c r="F180" s="194" t="s">
        <v>1212</v>
      </c>
      <c r="G180" s="195" t="s">
        <v>514</v>
      </c>
      <c r="H180" s="196">
        <v>6</v>
      </c>
      <c r="I180" s="197"/>
      <c r="J180" s="198">
        <f>ROUND(I180*H180,2)</f>
        <v>0</v>
      </c>
      <c r="K180" s="194" t="s">
        <v>228</v>
      </c>
      <c r="L180" s="41"/>
      <c r="M180" s="199" t="s">
        <v>1</v>
      </c>
      <c r="N180" s="200" t="s">
        <v>45</v>
      </c>
      <c r="O180" s="73"/>
      <c r="P180" s="201">
        <f>O180*H180</f>
        <v>0</v>
      </c>
      <c r="Q180" s="201">
        <v>2.2563399999999998</v>
      </c>
      <c r="R180" s="201">
        <f>Q180*H180</f>
        <v>13.538039999999999</v>
      </c>
      <c r="S180" s="201">
        <v>0</v>
      </c>
      <c r="T180" s="202">
        <f>S180*H180</f>
        <v>0</v>
      </c>
      <c r="U180" s="36"/>
      <c r="V180" s="36"/>
      <c r="W180" s="36"/>
      <c r="X180" s="36"/>
      <c r="Y180" s="36"/>
      <c r="Z180" s="36"/>
      <c r="AA180" s="36"/>
      <c r="AB180" s="36"/>
      <c r="AC180" s="36"/>
      <c r="AD180" s="36"/>
      <c r="AE180" s="36"/>
      <c r="AR180" s="203" t="s">
        <v>223</v>
      </c>
      <c r="AT180" s="203" t="s">
        <v>224</v>
      </c>
      <c r="AU180" s="203" t="s">
        <v>19</v>
      </c>
      <c r="AY180" s="18" t="s">
        <v>220</v>
      </c>
      <c r="BE180" s="204">
        <f>IF(N180="základní",J180,0)</f>
        <v>0</v>
      </c>
      <c r="BF180" s="204">
        <f>IF(N180="snížená",J180,0)</f>
        <v>0</v>
      </c>
      <c r="BG180" s="204">
        <f>IF(N180="zákl. přenesená",J180,0)</f>
        <v>0</v>
      </c>
      <c r="BH180" s="204">
        <f>IF(N180="sníž. přenesená",J180,0)</f>
        <v>0</v>
      </c>
      <c r="BI180" s="204">
        <f>IF(N180="nulová",J180,0)</f>
        <v>0</v>
      </c>
      <c r="BJ180" s="18" t="s">
        <v>87</v>
      </c>
      <c r="BK180" s="204">
        <f>ROUND(I180*H180,2)</f>
        <v>0</v>
      </c>
      <c r="BL180" s="18" t="s">
        <v>223</v>
      </c>
      <c r="BM180" s="203" t="s">
        <v>1213</v>
      </c>
    </row>
    <row r="181" spans="1:65" s="2" customFormat="1" ht="11.25">
      <c r="A181" s="36"/>
      <c r="B181" s="37"/>
      <c r="C181" s="38"/>
      <c r="D181" s="205" t="s">
        <v>231</v>
      </c>
      <c r="E181" s="38"/>
      <c r="F181" s="206" t="s">
        <v>1214</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231</v>
      </c>
      <c r="AU181" s="18" t="s">
        <v>19</v>
      </c>
    </row>
    <row r="182" spans="1:65" s="2" customFormat="1" ht="78">
      <c r="A182" s="36"/>
      <c r="B182" s="37"/>
      <c r="C182" s="38"/>
      <c r="D182" s="210" t="s">
        <v>311</v>
      </c>
      <c r="E182" s="38"/>
      <c r="F182" s="211" t="s">
        <v>1215</v>
      </c>
      <c r="G182" s="38"/>
      <c r="H182" s="38"/>
      <c r="I182" s="207"/>
      <c r="J182" s="38"/>
      <c r="K182" s="38"/>
      <c r="L182" s="41"/>
      <c r="M182" s="208"/>
      <c r="N182" s="209"/>
      <c r="O182" s="73"/>
      <c r="P182" s="73"/>
      <c r="Q182" s="73"/>
      <c r="R182" s="73"/>
      <c r="S182" s="73"/>
      <c r="T182" s="74"/>
      <c r="U182" s="36"/>
      <c r="V182" s="36"/>
      <c r="W182" s="36"/>
      <c r="X182" s="36"/>
      <c r="Y182" s="36"/>
      <c r="Z182" s="36"/>
      <c r="AA182" s="36"/>
      <c r="AB182" s="36"/>
      <c r="AC182" s="36"/>
      <c r="AD182" s="36"/>
      <c r="AE182" s="36"/>
      <c r="AT182" s="18" t="s">
        <v>311</v>
      </c>
      <c r="AU182" s="18" t="s">
        <v>19</v>
      </c>
    </row>
    <row r="183" spans="1:65" s="2" customFormat="1" ht="48.75">
      <c r="A183" s="36"/>
      <c r="B183" s="37"/>
      <c r="C183" s="38"/>
      <c r="D183" s="210" t="s">
        <v>233</v>
      </c>
      <c r="E183" s="38"/>
      <c r="F183" s="211" t="s">
        <v>1216</v>
      </c>
      <c r="G183" s="38"/>
      <c r="H183" s="38"/>
      <c r="I183" s="207"/>
      <c r="J183" s="38"/>
      <c r="K183" s="38"/>
      <c r="L183" s="41"/>
      <c r="M183" s="208"/>
      <c r="N183" s="209"/>
      <c r="O183" s="73"/>
      <c r="P183" s="73"/>
      <c r="Q183" s="73"/>
      <c r="R183" s="73"/>
      <c r="S183" s="73"/>
      <c r="T183" s="74"/>
      <c r="U183" s="36"/>
      <c r="V183" s="36"/>
      <c r="W183" s="36"/>
      <c r="X183" s="36"/>
      <c r="Y183" s="36"/>
      <c r="Z183" s="36"/>
      <c r="AA183" s="36"/>
      <c r="AB183" s="36"/>
      <c r="AC183" s="36"/>
      <c r="AD183" s="36"/>
      <c r="AE183" s="36"/>
      <c r="AT183" s="18" t="s">
        <v>233</v>
      </c>
      <c r="AU183" s="18" t="s">
        <v>19</v>
      </c>
    </row>
    <row r="184" spans="1:65" s="12" customFormat="1" ht="22.9" customHeight="1">
      <c r="B184" s="176"/>
      <c r="C184" s="177"/>
      <c r="D184" s="178" t="s">
        <v>79</v>
      </c>
      <c r="E184" s="190" t="s">
        <v>156</v>
      </c>
      <c r="F184" s="190" t="s">
        <v>630</v>
      </c>
      <c r="G184" s="177"/>
      <c r="H184" s="177"/>
      <c r="I184" s="180"/>
      <c r="J184" s="191">
        <f>BK184</f>
        <v>0</v>
      </c>
      <c r="K184" s="177"/>
      <c r="L184" s="182"/>
      <c r="M184" s="183"/>
      <c r="N184" s="184"/>
      <c r="O184" s="184"/>
      <c r="P184" s="185">
        <f>SUM(P185:P200)</f>
        <v>0</v>
      </c>
      <c r="Q184" s="184"/>
      <c r="R184" s="185">
        <f>SUM(R185:R200)</f>
        <v>54.952340000000007</v>
      </c>
      <c r="S184" s="184"/>
      <c r="T184" s="186">
        <f>SUM(T185:T200)</f>
        <v>0</v>
      </c>
      <c r="AR184" s="187" t="s">
        <v>87</v>
      </c>
      <c r="AT184" s="188" t="s">
        <v>79</v>
      </c>
      <c r="AU184" s="188" t="s">
        <v>87</v>
      </c>
      <c r="AY184" s="187" t="s">
        <v>220</v>
      </c>
      <c r="BK184" s="189">
        <f>SUM(BK185:BK200)</f>
        <v>0</v>
      </c>
    </row>
    <row r="185" spans="1:65" s="2" customFormat="1" ht="76.349999999999994" customHeight="1">
      <c r="A185" s="36"/>
      <c r="B185" s="37"/>
      <c r="C185" s="192" t="s">
        <v>306</v>
      </c>
      <c r="D185" s="192" t="s">
        <v>224</v>
      </c>
      <c r="E185" s="193" t="s">
        <v>1072</v>
      </c>
      <c r="F185" s="194" t="s">
        <v>632</v>
      </c>
      <c r="G185" s="195" t="s">
        <v>514</v>
      </c>
      <c r="H185" s="196">
        <v>19</v>
      </c>
      <c r="I185" s="197"/>
      <c r="J185" s="198">
        <f>ROUND(I185*H185,2)</f>
        <v>0</v>
      </c>
      <c r="K185" s="194" t="s">
        <v>228</v>
      </c>
      <c r="L185" s="41"/>
      <c r="M185" s="199" t="s">
        <v>1</v>
      </c>
      <c r="N185" s="200" t="s">
        <v>45</v>
      </c>
      <c r="O185" s="73"/>
      <c r="P185" s="201">
        <f>O185*H185</f>
        <v>0</v>
      </c>
      <c r="Q185" s="201">
        <v>2.8089400000000002</v>
      </c>
      <c r="R185" s="201">
        <f>Q185*H185</f>
        <v>53.369860000000003</v>
      </c>
      <c r="S185" s="201">
        <v>0</v>
      </c>
      <c r="T185" s="202">
        <f>S185*H185</f>
        <v>0</v>
      </c>
      <c r="U185" s="36"/>
      <c r="V185" s="36"/>
      <c r="W185" s="36"/>
      <c r="X185" s="36"/>
      <c r="Y185" s="36"/>
      <c r="Z185" s="36"/>
      <c r="AA185" s="36"/>
      <c r="AB185" s="36"/>
      <c r="AC185" s="36"/>
      <c r="AD185" s="36"/>
      <c r="AE185" s="36"/>
      <c r="AR185" s="203" t="s">
        <v>223</v>
      </c>
      <c r="AT185" s="203" t="s">
        <v>224</v>
      </c>
      <c r="AU185" s="203" t="s">
        <v>19</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223</v>
      </c>
      <c r="BM185" s="203" t="s">
        <v>1217</v>
      </c>
    </row>
    <row r="186" spans="1:65" s="2" customFormat="1" ht="11.25">
      <c r="A186" s="36"/>
      <c r="B186" s="37"/>
      <c r="C186" s="38"/>
      <c r="D186" s="205" t="s">
        <v>231</v>
      </c>
      <c r="E186" s="38"/>
      <c r="F186" s="206" t="s">
        <v>1074</v>
      </c>
      <c r="G186" s="38"/>
      <c r="H186" s="38"/>
      <c r="I186" s="207"/>
      <c r="J186" s="38"/>
      <c r="K186" s="38"/>
      <c r="L186" s="41"/>
      <c r="M186" s="208"/>
      <c r="N186" s="209"/>
      <c r="O186" s="73"/>
      <c r="P186" s="73"/>
      <c r="Q186" s="73"/>
      <c r="R186" s="73"/>
      <c r="S186" s="73"/>
      <c r="T186" s="74"/>
      <c r="U186" s="36"/>
      <c r="V186" s="36"/>
      <c r="W186" s="36"/>
      <c r="X186" s="36"/>
      <c r="Y186" s="36"/>
      <c r="Z186" s="36"/>
      <c r="AA186" s="36"/>
      <c r="AB186" s="36"/>
      <c r="AC186" s="36"/>
      <c r="AD186" s="36"/>
      <c r="AE186" s="36"/>
      <c r="AT186" s="18" t="s">
        <v>231</v>
      </c>
      <c r="AU186" s="18" t="s">
        <v>19</v>
      </c>
    </row>
    <row r="187" spans="1:65" s="2" customFormat="1" ht="175.5">
      <c r="A187" s="36"/>
      <c r="B187" s="37"/>
      <c r="C187" s="38"/>
      <c r="D187" s="210" t="s">
        <v>311</v>
      </c>
      <c r="E187" s="38"/>
      <c r="F187" s="211" t="s">
        <v>635</v>
      </c>
      <c r="G187" s="38"/>
      <c r="H187" s="38"/>
      <c r="I187" s="207"/>
      <c r="J187" s="38"/>
      <c r="K187" s="38"/>
      <c r="L187" s="41"/>
      <c r="M187" s="208"/>
      <c r="N187" s="209"/>
      <c r="O187" s="73"/>
      <c r="P187" s="73"/>
      <c r="Q187" s="73"/>
      <c r="R187" s="73"/>
      <c r="S187" s="73"/>
      <c r="T187" s="74"/>
      <c r="U187" s="36"/>
      <c r="V187" s="36"/>
      <c r="W187" s="36"/>
      <c r="X187" s="36"/>
      <c r="Y187" s="36"/>
      <c r="Z187" s="36"/>
      <c r="AA187" s="36"/>
      <c r="AB187" s="36"/>
      <c r="AC187" s="36"/>
      <c r="AD187" s="36"/>
      <c r="AE187" s="36"/>
      <c r="AT187" s="18" t="s">
        <v>311</v>
      </c>
      <c r="AU187" s="18" t="s">
        <v>19</v>
      </c>
    </row>
    <row r="188" spans="1:65" s="2" customFormat="1" ht="29.25">
      <c r="A188" s="36"/>
      <c r="B188" s="37"/>
      <c r="C188" s="38"/>
      <c r="D188" s="210" t="s">
        <v>233</v>
      </c>
      <c r="E188" s="38"/>
      <c r="F188" s="211" t="s">
        <v>1218</v>
      </c>
      <c r="G188" s="38"/>
      <c r="H188" s="38"/>
      <c r="I188" s="207"/>
      <c r="J188" s="38"/>
      <c r="K188" s="38"/>
      <c r="L188" s="41"/>
      <c r="M188" s="208"/>
      <c r="N188" s="209"/>
      <c r="O188" s="73"/>
      <c r="P188" s="73"/>
      <c r="Q188" s="73"/>
      <c r="R188" s="73"/>
      <c r="S188" s="73"/>
      <c r="T188" s="74"/>
      <c r="U188" s="36"/>
      <c r="V188" s="36"/>
      <c r="W188" s="36"/>
      <c r="X188" s="36"/>
      <c r="Y188" s="36"/>
      <c r="Z188" s="36"/>
      <c r="AA188" s="36"/>
      <c r="AB188" s="36"/>
      <c r="AC188" s="36"/>
      <c r="AD188" s="36"/>
      <c r="AE188" s="36"/>
      <c r="AT188" s="18" t="s">
        <v>233</v>
      </c>
      <c r="AU188" s="18" t="s">
        <v>19</v>
      </c>
    </row>
    <row r="189" spans="1:65" s="2" customFormat="1" ht="76.349999999999994" customHeight="1">
      <c r="A189" s="36"/>
      <c r="B189" s="37"/>
      <c r="C189" s="192" t="s">
        <v>315</v>
      </c>
      <c r="D189" s="192" t="s">
        <v>224</v>
      </c>
      <c r="E189" s="193" t="s">
        <v>637</v>
      </c>
      <c r="F189" s="194" t="s">
        <v>638</v>
      </c>
      <c r="G189" s="195" t="s">
        <v>506</v>
      </c>
      <c r="H189" s="196">
        <v>60</v>
      </c>
      <c r="I189" s="197"/>
      <c r="J189" s="198">
        <f>ROUND(I189*H189,2)</f>
        <v>0</v>
      </c>
      <c r="K189" s="194" t="s">
        <v>228</v>
      </c>
      <c r="L189" s="41"/>
      <c r="M189" s="199" t="s">
        <v>1</v>
      </c>
      <c r="N189" s="200" t="s">
        <v>45</v>
      </c>
      <c r="O189" s="73"/>
      <c r="P189" s="201">
        <f>O189*H189</f>
        <v>0</v>
      </c>
      <c r="Q189" s="201">
        <v>7.26E-3</v>
      </c>
      <c r="R189" s="201">
        <f>Q189*H189</f>
        <v>0.43559999999999999</v>
      </c>
      <c r="S189" s="201">
        <v>0</v>
      </c>
      <c r="T189" s="202">
        <f>S189*H189</f>
        <v>0</v>
      </c>
      <c r="U189" s="36"/>
      <c r="V189" s="36"/>
      <c r="W189" s="36"/>
      <c r="X189" s="36"/>
      <c r="Y189" s="36"/>
      <c r="Z189" s="36"/>
      <c r="AA189" s="36"/>
      <c r="AB189" s="36"/>
      <c r="AC189" s="36"/>
      <c r="AD189" s="36"/>
      <c r="AE189" s="36"/>
      <c r="AR189" s="203" t="s">
        <v>223</v>
      </c>
      <c r="AT189" s="203" t="s">
        <v>224</v>
      </c>
      <c r="AU189" s="203" t="s">
        <v>19</v>
      </c>
      <c r="AY189" s="18" t="s">
        <v>220</v>
      </c>
      <c r="BE189" s="204">
        <f>IF(N189="základní",J189,0)</f>
        <v>0</v>
      </c>
      <c r="BF189" s="204">
        <f>IF(N189="snížená",J189,0)</f>
        <v>0</v>
      </c>
      <c r="BG189" s="204">
        <f>IF(N189="zákl. přenesená",J189,0)</f>
        <v>0</v>
      </c>
      <c r="BH189" s="204">
        <f>IF(N189="sníž. přenesená",J189,0)</f>
        <v>0</v>
      </c>
      <c r="BI189" s="204">
        <f>IF(N189="nulová",J189,0)</f>
        <v>0</v>
      </c>
      <c r="BJ189" s="18" t="s">
        <v>87</v>
      </c>
      <c r="BK189" s="204">
        <f>ROUND(I189*H189,2)</f>
        <v>0</v>
      </c>
      <c r="BL189" s="18" t="s">
        <v>223</v>
      </c>
      <c r="BM189" s="203" t="s">
        <v>1219</v>
      </c>
    </row>
    <row r="190" spans="1:65" s="2" customFormat="1" ht="11.25">
      <c r="A190" s="36"/>
      <c r="B190" s="37"/>
      <c r="C190" s="38"/>
      <c r="D190" s="205" t="s">
        <v>231</v>
      </c>
      <c r="E190" s="38"/>
      <c r="F190" s="206" t="s">
        <v>640</v>
      </c>
      <c r="G190" s="38"/>
      <c r="H190" s="38"/>
      <c r="I190" s="207"/>
      <c r="J190" s="38"/>
      <c r="K190" s="38"/>
      <c r="L190" s="41"/>
      <c r="M190" s="208"/>
      <c r="N190" s="209"/>
      <c r="O190" s="73"/>
      <c r="P190" s="73"/>
      <c r="Q190" s="73"/>
      <c r="R190" s="73"/>
      <c r="S190" s="73"/>
      <c r="T190" s="74"/>
      <c r="U190" s="36"/>
      <c r="V190" s="36"/>
      <c r="W190" s="36"/>
      <c r="X190" s="36"/>
      <c r="Y190" s="36"/>
      <c r="Z190" s="36"/>
      <c r="AA190" s="36"/>
      <c r="AB190" s="36"/>
      <c r="AC190" s="36"/>
      <c r="AD190" s="36"/>
      <c r="AE190" s="36"/>
      <c r="AT190" s="18" t="s">
        <v>231</v>
      </c>
      <c r="AU190" s="18" t="s">
        <v>19</v>
      </c>
    </row>
    <row r="191" spans="1:65" s="2" customFormat="1" ht="175.5">
      <c r="A191" s="36"/>
      <c r="B191" s="37"/>
      <c r="C191" s="38"/>
      <c r="D191" s="210" t="s">
        <v>311</v>
      </c>
      <c r="E191" s="38"/>
      <c r="F191" s="211" t="s">
        <v>641</v>
      </c>
      <c r="G191" s="38"/>
      <c r="H191" s="38"/>
      <c r="I191" s="207"/>
      <c r="J191" s="38"/>
      <c r="K191" s="38"/>
      <c r="L191" s="41"/>
      <c r="M191" s="208"/>
      <c r="N191" s="209"/>
      <c r="O191" s="73"/>
      <c r="P191" s="73"/>
      <c r="Q191" s="73"/>
      <c r="R191" s="73"/>
      <c r="S191" s="73"/>
      <c r="T191" s="74"/>
      <c r="U191" s="36"/>
      <c r="V191" s="36"/>
      <c r="W191" s="36"/>
      <c r="X191" s="36"/>
      <c r="Y191" s="36"/>
      <c r="Z191" s="36"/>
      <c r="AA191" s="36"/>
      <c r="AB191" s="36"/>
      <c r="AC191" s="36"/>
      <c r="AD191" s="36"/>
      <c r="AE191" s="36"/>
      <c r="AT191" s="18" t="s">
        <v>311</v>
      </c>
      <c r="AU191" s="18" t="s">
        <v>19</v>
      </c>
    </row>
    <row r="192" spans="1:65" s="2" customFormat="1" ht="48.75">
      <c r="A192" s="36"/>
      <c r="B192" s="37"/>
      <c r="C192" s="38"/>
      <c r="D192" s="210" t="s">
        <v>233</v>
      </c>
      <c r="E192" s="38"/>
      <c r="F192" s="211" t="s">
        <v>1220</v>
      </c>
      <c r="G192" s="38"/>
      <c r="H192" s="38"/>
      <c r="I192" s="207"/>
      <c r="J192" s="38"/>
      <c r="K192" s="38"/>
      <c r="L192" s="41"/>
      <c r="M192" s="208"/>
      <c r="N192" s="209"/>
      <c r="O192" s="73"/>
      <c r="P192" s="73"/>
      <c r="Q192" s="73"/>
      <c r="R192" s="73"/>
      <c r="S192" s="73"/>
      <c r="T192" s="74"/>
      <c r="U192" s="36"/>
      <c r="V192" s="36"/>
      <c r="W192" s="36"/>
      <c r="X192" s="36"/>
      <c r="Y192" s="36"/>
      <c r="Z192" s="36"/>
      <c r="AA192" s="36"/>
      <c r="AB192" s="36"/>
      <c r="AC192" s="36"/>
      <c r="AD192" s="36"/>
      <c r="AE192" s="36"/>
      <c r="AT192" s="18" t="s">
        <v>233</v>
      </c>
      <c r="AU192" s="18" t="s">
        <v>19</v>
      </c>
    </row>
    <row r="193" spans="1:65" s="2" customFormat="1" ht="76.349999999999994" customHeight="1">
      <c r="A193" s="36"/>
      <c r="B193" s="37"/>
      <c r="C193" s="192" t="s">
        <v>320</v>
      </c>
      <c r="D193" s="192" t="s">
        <v>224</v>
      </c>
      <c r="E193" s="193" t="s">
        <v>643</v>
      </c>
      <c r="F193" s="194" t="s">
        <v>644</v>
      </c>
      <c r="G193" s="195" t="s">
        <v>506</v>
      </c>
      <c r="H193" s="196">
        <v>60</v>
      </c>
      <c r="I193" s="197"/>
      <c r="J193" s="198">
        <f>ROUND(I193*H193,2)</f>
        <v>0</v>
      </c>
      <c r="K193" s="194" t="s">
        <v>228</v>
      </c>
      <c r="L193" s="41"/>
      <c r="M193" s="199" t="s">
        <v>1</v>
      </c>
      <c r="N193" s="200" t="s">
        <v>45</v>
      </c>
      <c r="O193" s="73"/>
      <c r="P193" s="201">
        <f>O193*H193</f>
        <v>0</v>
      </c>
      <c r="Q193" s="201">
        <v>8.5999999999999998E-4</v>
      </c>
      <c r="R193" s="201">
        <f>Q193*H193</f>
        <v>5.16E-2</v>
      </c>
      <c r="S193" s="201">
        <v>0</v>
      </c>
      <c r="T193" s="202">
        <f>S193*H193</f>
        <v>0</v>
      </c>
      <c r="U193" s="36"/>
      <c r="V193" s="36"/>
      <c r="W193" s="36"/>
      <c r="X193" s="36"/>
      <c r="Y193" s="36"/>
      <c r="Z193" s="36"/>
      <c r="AA193" s="36"/>
      <c r="AB193" s="36"/>
      <c r="AC193" s="36"/>
      <c r="AD193" s="36"/>
      <c r="AE193" s="36"/>
      <c r="AR193" s="203" t="s">
        <v>223</v>
      </c>
      <c r="AT193" s="203" t="s">
        <v>224</v>
      </c>
      <c r="AU193" s="203" t="s">
        <v>19</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223</v>
      </c>
      <c r="BM193" s="203" t="s">
        <v>1221</v>
      </c>
    </row>
    <row r="194" spans="1:65" s="2" customFormat="1" ht="11.25">
      <c r="A194" s="36"/>
      <c r="B194" s="37"/>
      <c r="C194" s="38"/>
      <c r="D194" s="205" t="s">
        <v>231</v>
      </c>
      <c r="E194" s="38"/>
      <c r="F194" s="206" t="s">
        <v>646</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231</v>
      </c>
      <c r="AU194" s="18" t="s">
        <v>19</v>
      </c>
    </row>
    <row r="195" spans="1:65" s="2" customFormat="1" ht="175.5">
      <c r="A195" s="36"/>
      <c r="B195" s="37"/>
      <c r="C195" s="38"/>
      <c r="D195" s="210" t="s">
        <v>311</v>
      </c>
      <c r="E195" s="38"/>
      <c r="F195" s="211" t="s">
        <v>641</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311</v>
      </c>
      <c r="AU195" s="18" t="s">
        <v>19</v>
      </c>
    </row>
    <row r="196" spans="1:65" s="2" customFormat="1" ht="48.75">
      <c r="A196" s="36"/>
      <c r="B196" s="37"/>
      <c r="C196" s="38"/>
      <c r="D196" s="210" t="s">
        <v>233</v>
      </c>
      <c r="E196" s="38"/>
      <c r="F196" s="211" t="s">
        <v>1220</v>
      </c>
      <c r="G196" s="38"/>
      <c r="H196" s="38"/>
      <c r="I196" s="207"/>
      <c r="J196" s="38"/>
      <c r="K196" s="38"/>
      <c r="L196" s="41"/>
      <c r="M196" s="208"/>
      <c r="N196" s="209"/>
      <c r="O196" s="73"/>
      <c r="P196" s="73"/>
      <c r="Q196" s="73"/>
      <c r="R196" s="73"/>
      <c r="S196" s="73"/>
      <c r="T196" s="74"/>
      <c r="U196" s="36"/>
      <c r="V196" s="36"/>
      <c r="W196" s="36"/>
      <c r="X196" s="36"/>
      <c r="Y196" s="36"/>
      <c r="Z196" s="36"/>
      <c r="AA196" s="36"/>
      <c r="AB196" s="36"/>
      <c r="AC196" s="36"/>
      <c r="AD196" s="36"/>
      <c r="AE196" s="36"/>
      <c r="AT196" s="18" t="s">
        <v>233</v>
      </c>
      <c r="AU196" s="18" t="s">
        <v>19</v>
      </c>
    </row>
    <row r="197" spans="1:65" s="2" customFormat="1" ht="78" customHeight="1">
      <c r="A197" s="36"/>
      <c r="B197" s="37"/>
      <c r="C197" s="192" t="s">
        <v>326</v>
      </c>
      <c r="D197" s="192" t="s">
        <v>224</v>
      </c>
      <c r="E197" s="193" t="s">
        <v>648</v>
      </c>
      <c r="F197" s="194" t="s">
        <v>649</v>
      </c>
      <c r="G197" s="195" t="s">
        <v>650</v>
      </c>
      <c r="H197" s="196">
        <v>1</v>
      </c>
      <c r="I197" s="197"/>
      <c r="J197" s="198">
        <f>ROUND(I197*H197,2)</f>
        <v>0</v>
      </c>
      <c r="K197" s="194" t="s">
        <v>228</v>
      </c>
      <c r="L197" s="41"/>
      <c r="M197" s="199" t="s">
        <v>1</v>
      </c>
      <c r="N197" s="200" t="s">
        <v>45</v>
      </c>
      <c r="O197" s="73"/>
      <c r="P197" s="201">
        <f>O197*H197</f>
        <v>0</v>
      </c>
      <c r="Q197" s="201">
        <v>1.09528</v>
      </c>
      <c r="R197" s="201">
        <f>Q197*H197</f>
        <v>1.09528</v>
      </c>
      <c r="S197" s="201">
        <v>0</v>
      </c>
      <c r="T197" s="202">
        <f>S197*H197</f>
        <v>0</v>
      </c>
      <c r="U197" s="36"/>
      <c r="V197" s="36"/>
      <c r="W197" s="36"/>
      <c r="X197" s="36"/>
      <c r="Y197" s="36"/>
      <c r="Z197" s="36"/>
      <c r="AA197" s="36"/>
      <c r="AB197" s="36"/>
      <c r="AC197" s="36"/>
      <c r="AD197" s="36"/>
      <c r="AE197" s="36"/>
      <c r="AR197" s="203" t="s">
        <v>223</v>
      </c>
      <c r="AT197" s="203" t="s">
        <v>224</v>
      </c>
      <c r="AU197" s="203" t="s">
        <v>19</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223</v>
      </c>
      <c r="BM197" s="203" t="s">
        <v>1222</v>
      </c>
    </row>
    <row r="198" spans="1:65" s="2" customFormat="1" ht="11.25">
      <c r="A198" s="36"/>
      <c r="B198" s="37"/>
      <c r="C198" s="38"/>
      <c r="D198" s="205" t="s">
        <v>231</v>
      </c>
      <c r="E198" s="38"/>
      <c r="F198" s="206" t="s">
        <v>652</v>
      </c>
      <c r="G198" s="38"/>
      <c r="H198" s="38"/>
      <c r="I198" s="207"/>
      <c r="J198" s="38"/>
      <c r="K198" s="38"/>
      <c r="L198" s="41"/>
      <c r="M198" s="208"/>
      <c r="N198" s="209"/>
      <c r="O198" s="73"/>
      <c r="P198" s="73"/>
      <c r="Q198" s="73"/>
      <c r="R198" s="73"/>
      <c r="S198" s="73"/>
      <c r="T198" s="74"/>
      <c r="U198" s="36"/>
      <c r="V198" s="36"/>
      <c r="W198" s="36"/>
      <c r="X198" s="36"/>
      <c r="Y198" s="36"/>
      <c r="Z198" s="36"/>
      <c r="AA198" s="36"/>
      <c r="AB198" s="36"/>
      <c r="AC198" s="36"/>
      <c r="AD198" s="36"/>
      <c r="AE198" s="36"/>
      <c r="AT198" s="18" t="s">
        <v>231</v>
      </c>
      <c r="AU198" s="18" t="s">
        <v>19</v>
      </c>
    </row>
    <row r="199" spans="1:65" s="2" customFormat="1" ht="97.5">
      <c r="A199" s="36"/>
      <c r="B199" s="37"/>
      <c r="C199" s="38"/>
      <c r="D199" s="210" t="s">
        <v>311</v>
      </c>
      <c r="E199" s="38"/>
      <c r="F199" s="211" t="s">
        <v>653</v>
      </c>
      <c r="G199" s="38"/>
      <c r="H199" s="38"/>
      <c r="I199" s="207"/>
      <c r="J199" s="38"/>
      <c r="K199" s="38"/>
      <c r="L199" s="41"/>
      <c r="M199" s="208"/>
      <c r="N199" s="209"/>
      <c r="O199" s="73"/>
      <c r="P199" s="73"/>
      <c r="Q199" s="73"/>
      <c r="R199" s="73"/>
      <c r="S199" s="73"/>
      <c r="T199" s="74"/>
      <c r="U199" s="36"/>
      <c r="V199" s="36"/>
      <c r="W199" s="36"/>
      <c r="X199" s="36"/>
      <c r="Y199" s="36"/>
      <c r="Z199" s="36"/>
      <c r="AA199" s="36"/>
      <c r="AB199" s="36"/>
      <c r="AC199" s="36"/>
      <c r="AD199" s="36"/>
      <c r="AE199" s="36"/>
      <c r="AT199" s="18" t="s">
        <v>311</v>
      </c>
      <c r="AU199" s="18" t="s">
        <v>19</v>
      </c>
    </row>
    <row r="200" spans="1:65" s="2" customFormat="1" ht="48.75">
      <c r="A200" s="36"/>
      <c r="B200" s="37"/>
      <c r="C200" s="38"/>
      <c r="D200" s="210" t="s">
        <v>233</v>
      </c>
      <c r="E200" s="38"/>
      <c r="F200" s="211" t="s">
        <v>1223</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233</v>
      </c>
      <c r="AU200" s="18" t="s">
        <v>19</v>
      </c>
    </row>
    <row r="201" spans="1:65" s="12" customFormat="1" ht="22.9" customHeight="1">
      <c r="B201" s="176"/>
      <c r="C201" s="177"/>
      <c r="D201" s="178" t="s">
        <v>79</v>
      </c>
      <c r="E201" s="190" t="s">
        <v>223</v>
      </c>
      <c r="F201" s="190" t="s">
        <v>655</v>
      </c>
      <c r="G201" s="177"/>
      <c r="H201" s="177"/>
      <c r="I201" s="180"/>
      <c r="J201" s="191">
        <f>BK201</f>
        <v>0</v>
      </c>
      <c r="K201" s="177"/>
      <c r="L201" s="182"/>
      <c r="M201" s="183"/>
      <c r="N201" s="184"/>
      <c r="O201" s="184"/>
      <c r="P201" s="185">
        <f>SUM(P202:P213)</f>
        <v>0</v>
      </c>
      <c r="Q201" s="184"/>
      <c r="R201" s="185">
        <f>SUM(R202:R213)</f>
        <v>64.279019999999988</v>
      </c>
      <c r="S201" s="184"/>
      <c r="T201" s="186">
        <f>SUM(T202:T213)</f>
        <v>0</v>
      </c>
      <c r="AR201" s="187" t="s">
        <v>87</v>
      </c>
      <c r="AT201" s="188" t="s">
        <v>79</v>
      </c>
      <c r="AU201" s="188" t="s">
        <v>87</v>
      </c>
      <c r="AY201" s="187" t="s">
        <v>220</v>
      </c>
      <c r="BK201" s="189">
        <f>SUM(BK202:BK213)</f>
        <v>0</v>
      </c>
    </row>
    <row r="202" spans="1:65" s="2" customFormat="1" ht="33" customHeight="1">
      <c r="A202" s="36"/>
      <c r="B202" s="37"/>
      <c r="C202" s="192" t="s">
        <v>336</v>
      </c>
      <c r="D202" s="192" t="s">
        <v>224</v>
      </c>
      <c r="E202" s="193" t="s">
        <v>662</v>
      </c>
      <c r="F202" s="194" t="s">
        <v>663</v>
      </c>
      <c r="G202" s="195" t="s">
        <v>664</v>
      </c>
      <c r="H202" s="196">
        <v>6</v>
      </c>
      <c r="I202" s="197"/>
      <c r="J202" s="198">
        <f>ROUND(I202*H202,2)</f>
        <v>0</v>
      </c>
      <c r="K202" s="194" t="s">
        <v>228</v>
      </c>
      <c r="L202" s="41"/>
      <c r="M202" s="199" t="s">
        <v>1</v>
      </c>
      <c r="N202" s="200" t="s">
        <v>45</v>
      </c>
      <c r="O202" s="73"/>
      <c r="P202" s="201">
        <f>O202*H202</f>
        <v>0</v>
      </c>
      <c r="Q202" s="201">
        <v>1.65E-3</v>
      </c>
      <c r="R202" s="201">
        <f>Q202*H202</f>
        <v>9.8999999999999991E-3</v>
      </c>
      <c r="S202" s="201">
        <v>0</v>
      </c>
      <c r="T202" s="202">
        <f>S202*H202</f>
        <v>0</v>
      </c>
      <c r="U202" s="36"/>
      <c r="V202" s="36"/>
      <c r="W202" s="36"/>
      <c r="X202" s="36"/>
      <c r="Y202" s="36"/>
      <c r="Z202" s="36"/>
      <c r="AA202" s="36"/>
      <c r="AB202" s="36"/>
      <c r="AC202" s="36"/>
      <c r="AD202" s="36"/>
      <c r="AE202" s="36"/>
      <c r="AR202" s="203" t="s">
        <v>223</v>
      </c>
      <c r="AT202" s="203" t="s">
        <v>224</v>
      </c>
      <c r="AU202" s="203" t="s">
        <v>19</v>
      </c>
      <c r="AY202" s="18" t="s">
        <v>220</v>
      </c>
      <c r="BE202" s="204">
        <f>IF(N202="základní",J202,0)</f>
        <v>0</v>
      </c>
      <c r="BF202" s="204">
        <f>IF(N202="snížená",J202,0)</f>
        <v>0</v>
      </c>
      <c r="BG202" s="204">
        <f>IF(N202="zákl. přenesená",J202,0)</f>
        <v>0</v>
      </c>
      <c r="BH202" s="204">
        <f>IF(N202="sníž. přenesená",J202,0)</f>
        <v>0</v>
      </c>
      <c r="BI202" s="204">
        <f>IF(N202="nulová",J202,0)</f>
        <v>0</v>
      </c>
      <c r="BJ202" s="18" t="s">
        <v>87</v>
      </c>
      <c r="BK202" s="204">
        <f>ROUND(I202*H202,2)</f>
        <v>0</v>
      </c>
      <c r="BL202" s="18" t="s">
        <v>223</v>
      </c>
      <c r="BM202" s="203" t="s">
        <v>1224</v>
      </c>
    </row>
    <row r="203" spans="1:65" s="2" customFormat="1" ht="11.25">
      <c r="A203" s="36"/>
      <c r="B203" s="37"/>
      <c r="C203" s="38"/>
      <c r="D203" s="205" t="s">
        <v>231</v>
      </c>
      <c r="E203" s="38"/>
      <c r="F203" s="206" t="s">
        <v>666</v>
      </c>
      <c r="G203" s="38"/>
      <c r="H203" s="38"/>
      <c r="I203" s="207"/>
      <c r="J203" s="38"/>
      <c r="K203" s="38"/>
      <c r="L203" s="41"/>
      <c r="M203" s="208"/>
      <c r="N203" s="209"/>
      <c r="O203" s="73"/>
      <c r="P203" s="73"/>
      <c r="Q203" s="73"/>
      <c r="R203" s="73"/>
      <c r="S203" s="73"/>
      <c r="T203" s="74"/>
      <c r="U203" s="36"/>
      <c r="V203" s="36"/>
      <c r="W203" s="36"/>
      <c r="X203" s="36"/>
      <c r="Y203" s="36"/>
      <c r="Z203" s="36"/>
      <c r="AA203" s="36"/>
      <c r="AB203" s="36"/>
      <c r="AC203" s="36"/>
      <c r="AD203" s="36"/>
      <c r="AE203" s="36"/>
      <c r="AT203" s="18" t="s">
        <v>231</v>
      </c>
      <c r="AU203" s="18" t="s">
        <v>19</v>
      </c>
    </row>
    <row r="204" spans="1:65" s="2" customFormat="1" ht="29.25">
      <c r="A204" s="36"/>
      <c r="B204" s="37"/>
      <c r="C204" s="38"/>
      <c r="D204" s="210" t="s">
        <v>311</v>
      </c>
      <c r="E204" s="38"/>
      <c r="F204" s="211" t="s">
        <v>667</v>
      </c>
      <c r="G204" s="38"/>
      <c r="H204" s="38"/>
      <c r="I204" s="207"/>
      <c r="J204" s="38"/>
      <c r="K204" s="38"/>
      <c r="L204" s="41"/>
      <c r="M204" s="208"/>
      <c r="N204" s="209"/>
      <c r="O204" s="73"/>
      <c r="P204" s="73"/>
      <c r="Q204" s="73"/>
      <c r="R204" s="73"/>
      <c r="S204" s="73"/>
      <c r="T204" s="74"/>
      <c r="U204" s="36"/>
      <c r="V204" s="36"/>
      <c r="W204" s="36"/>
      <c r="X204" s="36"/>
      <c r="Y204" s="36"/>
      <c r="Z204" s="36"/>
      <c r="AA204" s="36"/>
      <c r="AB204" s="36"/>
      <c r="AC204" s="36"/>
      <c r="AD204" s="36"/>
      <c r="AE204" s="36"/>
      <c r="AT204" s="18" t="s">
        <v>311</v>
      </c>
      <c r="AU204" s="18" t="s">
        <v>19</v>
      </c>
    </row>
    <row r="205" spans="1:65" s="2" customFormat="1" ht="16.5" customHeight="1">
      <c r="A205" s="36"/>
      <c r="B205" s="37"/>
      <c r="C205" s="247" t="s">
        <v>7</v>
      </c>
      <c r="D205" s="247" t="s">
        <v>329</v>
      </c>
      <c r="E205" s="248" t="s">
        <v>668</v>
      </c>
      <c r="F205" s="249" t="s">
        <v>669</v>
      </c>
      <c r="G205" s="250" t="s">
        <v>664</v>
      </c>
      <c r="H205" s="251">
        <v>6</v>
      </c>
      <c r="I205" s="252"/>
      <c r="J205" s="253">
        <f>ROUND(I205*H205,2)</f>
        <v>0</v>
      </c>
      <c r="K205" s="249" t="s">
        <v>228</v>
      </c>
      <c r="L205" s="254"/>
      <c r="M205" s="255" t="s">
        <v>1</v>
      </c>
      <c r="N205" s="256" t="s">
        <v>45</v>
      </c>
      <c r="O205" s="73"/>
      <c r="P205" s="201">
        <f>O205*H205</f>
        <v>0</v>
      </c>
      <c r="Q205" s="201">
        <v>0.04</v>
      </c>
      <c r="R205" s="201">
        <f>Q205*H205</f>
        <v>0.24</v>
      </c>
      <c r="S205" s="201">
        <v>0</v>
      </c>
      <c r="T205" s="202">
        <f>S205*H205</f>
        <v>0</v>
      </c>
      <c r="U205" s="36"/>
      <c r="V205" s="36"/>
      <c r="W205" s="36"/>
      <c r="X205" s="36"/>
      <c r="Y205" s="36"/>
      <c r="Z205" s="36"/>
      <c r="AA205" s="36"/>
      <c r="AB205" s="36"/>
      <c r="AC205" s="36"/>
      <c r="AD205" s="36"/>
      <c r="AE205" s="36"/>
      <c r="AR205" s="203" t="s">
        <v>266</v>
      </c>
      <c r="AT205" s="203" t="s">
        <v>329</v>
      </c>
      <c r="AU205" s="203" t="s">
        <v>19</v>
      </c>
      <c r="AY205" s="18" t="s">
        <v>220</v>
      </c>
      <c r="BE205" s="204">
        <f>IF(N205="základní",J205,0)</f>
        <v>0</v>
      </c>
      <c r="BF205" s="204">
        <f>IF(N205="snížená",J205,0)</f>
        <v>0</v>
      </c>
      <c r="BG205" s="204">
        <f>IF(N205="zákl. přenesená",J205,0)</f>
        <v>0</v>
      </c>
      <c r="BH205" s="204">
        <f>IF(N205="sníž. přenesená",J205,0)</f>
        <v>0</v>
      </c>
      <c r="BI205" s="204">
        <f>IF(N205="nulová",J205,0)</f>
        <v>0</v>
      </c>
      <c r="BJ205" s="18" t="s">
        <v>87</v>
      </c>
      <c r="BK205" s="204">
        <f>ROUND(I205*H205,2)</f>
        <v>0</v>
      </c>
      <c r="BL205" s="18" t="s">
        <v>223</v>
      </c>
      <c r="BM205" s="203" t="s">
        <v>1225</v>
      </c>
    </row>
    <row r="206" spans="1:65" s="2" customFormat="1" ht="37.9" customHeight="1">
      <c r="A206" s="36"/>
      <c r="B206" s="37"/>
      <c r="C206" s="192" t="s">
        <v>346</v>
      </c>
      <c r="D206" s="192" t="s">
        <v>224</v>
      </c>
      <c r="E206" s="193" t="s">
        <v>1226</v>
      </c>
      <c r="F206" s="194" t="s">
        <v>1227</v>
      </c>
      <c r="G206" s="195" t="s">
        <v>514</v>
      </c>
      <c r="H206" s="196">
        <v>14</v>
      </c>
      <c r="I206" s="197"/>
      <c r="J206" s="198">
        <f>ROUND(I206*H206,2)</f>
        <v>0</v>
      </c>
      <c r="K206" s="194" t="s">
        <v>228</v>
      </c>
      <c r="L206" s="41"/>
      <c r="M206" s="199" t="s">
        <v>1</v>
      </c>
      <c r="N206" s="200" t="s">
        <v>45</v>
      </c>
      <c r="O206" s="73"/>
      <c r="P206" s="201">
        <f>O206*H206</f>
        <v>0</v>
      </c>
      <c r="Q206" s="201">
        <v>2.4340799999999998</v>
      </c>
      <c r="R206" s="201">
        <f>Q206*H206</f>
        <v>34.077119999999994</v>
      </c>
      <c r="S206" s="201">
        <v>0</v>
      </c>
      <c r="T206" s="202">
        <f>S206*H206</f>
        <v>0</v>
      </c>
      <c r="U206" s="36"/>
      <c r="V206" s="36"/>
      <c r="W206" s="36"/>
      <c r="X206" s="36"/>
      <c r="Y206" s="36"/>
      <c r="Z206" s="36"/>
      <c r="AA206" s="36"/>
      <c r="AB206" s="36"/>
      <c r="AC206" s="36"/>
      <c r="AD206" s="36"/>
      <c r="AE206" s="36"/>
      <c r="AR206" s="203" t="s">
        <v>223</v>
      </c>
      <c r="AT206" s="203" t="s">
        <v>224</v>
      </c>
      <c r="AU206" s="203" t="s">
        <v>19</v>
      </c>
      <c r="AY206" s="18" t="s">
        <v>220</v>
      </c>
      <c r="BE206" s="204">
        <f>IF(N206="základní",J206,0)</f>
        <v>0</v>
      </c>
      <c r="BF206" s="204">
        <f>IF(N206="snížená",J206,0)</f>
        <v>0</v>
      </c>
      <c r="BG206" s="204">
        <f>IF(N206="zákl. přenesená",J206,0)</f>
        <v>0</v>
      </c>
      <c r="BH206" s="204">
        <f>IF(N206="sníž. přenesená",J206,0)</f>
        <v>0</v>
      </c>
      <c r="BI206" s="204">
        <f>IF(N206="nulová",J206,0)</f>
        <v>0</v>
      </c>
      <c r="BJ206" s="18" t="s">
        <v>87</v>
      </c>
      <c r="BK206" s="204">
        <f>ROUND(I206*H206,2)</f>
        <v>0</v>
      </c>
      <c r="BL206" s="18" t="s">
        <v>223</v>
      </c>
      <c r="BM206" s="203" t="s">
        <v>1228</v>
      </c>
    </row>
    <row r="207" spans="1:65" s="2" customFormat="1" ht="11.25">
      <c r="A207" s="36"/>
      <c r="B207" s="37"/>
      <c r="C207" s="38"/>
      <c r="D207" s="205" t="s">
        <v>231</v>
      </c>
      <c r="E207" s="38"/>
      <c r="F207" s="206" t="s">
        <v>1229</v>
      </c>
      <c r="G207" s="38"/>
      <c r="H207" s="38"/>
      <c r="I207" s="207"/>
      <c r="J207" s="38"/>
      <c r="K207" s="38"/>
      <c r="L207" s="41"/>
      <c r="M207" s="208"/>
      <c r="N207" s="209"/>
      <c r="O207" s="73"/>
      <c r="P207" s="73"/>
      <c r="Q207" s="73"/>
      <c r="R207" s="73"/>
      <c r="S207" s="73"/>
      <c r="T207" s="74"/>
      <c r="U207" s="36"/>
      <c r="V207" s="36"/>
      <c r="W207" s="36"/>
      <c r="X207" s="36"/>
      <c r="Y207" s="36"/>
      <c r="Z207" s="36"/>
      <c r="AA207" s="36"/>
      <c r="AB207" s="36"/>
      <c r="AC207" s="36"/>
      <c r="AD207" s="36"/>
      <c r="AE207" s="36"/>
      <c r="AT207" s="18" t="s">
        <v>231</v>
      </c>
      <c r="AU207" s="18" t="s">
        <v>19</v>
      </c>
    </row>
    <row r="208" spans="1:65" s="2" customFormat="1" ht="78">
      <c r="A208" s="36"/>
      <c r="B208" s="37"/>
      <c r="C208" s="38"/>
      <c r="D208" s="210" t="s">
        <v>311</v>
      </c>
      <c r="E208" s="38"/>
      <c r="F208" s="211" t="s">
        <v>1230</v>
      </c>
      <c r="G208" s="38"/>
      <c r="H208" s="38"/>
      <c r="I208" s="207"/>
      <c r="J208" s="38"/>
      <c r="K208" s="38"/>
      <c r="L208" s="41"/>
      <c r="M208" s="208"/>
      <c r="N208" s="209"/>
      <c r="O208" s="73"/>
      <c r="P208" s="73"/>
      <c r="Q208" s="73"/>
      <c r="R208" s="73"/>
      <c r="S208" s="73"/>
      <c r="T208" s="74"/>
      <c r="U208" s="36"/>
      <c r="V208" s="36"/>
      <c r="W208" s="36"/>
      <c r="X208" s="36"/>
      <c r="Y208" s="36"/>
      <c r="Z208" s="36"/>
      <c r="AA208" s="36"/>
      <c r="AB208" s="36"/>
      <c r="AC208" s="36"/>
      <c r="AD208" s="36"/>
      <c r="AE208" s="36"/>
      <c r="AT208" s="18" t="s">
        <v>311</v>
      </c>
      <c r="AU208" s="18" t="s">
        <v>19</v>
      </c>
    </row>
    <row r="209" spans="1:65" s="2" customFormat="1" ht="48.75">
      <c r="A209" s="36"/>
      <c r="B209" s="37"/>
      <c r="C209" s="38"/>
      <c r="D209" s="210" t="s">
        <v>233</v>
      </c>
      <c r="E209" s="38"/>
      <c r="F209" s="211" t="s">
        <v>1231</v>
      </c>
      <c r="G209" s="38"/>
      <c r="H209" s="38"/>
      <c r="I209" s="207"/>
      <c r="J209" s="38"/>
      <c r="K209" s="38"/>
      <c r="L209" s="41"/>
      <c r="M209" s="208"/>
      <c r="N209" s="209"/>
      <c r="O209" s="73"/>
      <c r="P209" s="73"/>
      <c r="Q209" s="73"/>
      <c r="R209" s="73"/>
      <c r="S209" s="73"/>
      <c r="T209" s="74"/>
      <c r="U209" s="36"/>
      <c r="V209" s="36"/>
      <c r="W209" s="36"/>
      <c r="X209" s="36"/>
      <c r="Y209" s="36"/>
      <c r="Z209" s="36"/>
      <c r="AA209" s="36"/>
      <c r="AB209" s="36"/>
      <c r="AC209" s="36"/>
      <c r="AD209" s="36"/>
      <c r="AE209" s="36"/>
      <c r="AT209" s="18" t="s">
        <v>233</v>
      </c>
      <c r="AU209" s="18" t="s">
        <v>19</v>
      </c>
    </row>
    <row r="210" spans="1:65" s="2" customFormat="1" ht="37.9" customHeight="1">
      <c r="A210" s="36"/>
      <c r="B210" s="37"/>
      <c r="C210" s="192" t="s">
        <v>358</v>
      </c>
      <c r="D210" s="192" t="s">
        <v>224</v>
      </c>
      <c r="E210" s="193" t="s">
        <v>1232</v>
      </c>
      <c r="F210" s="194" t="s">
        <v>1233</v>
      </c>
      <c r="G210" s="195" t="s">
        <v>514</v>
      </c>
      <c r="H210" s="196">
        <v>15</v>
      </c>
      <c r="I210" s="197"/>
      <c r="J210" s="198">
        <f>ROUND(I210*H210,2)</f>
        <v>0</v>
      </c>
      <c r="K210" s="194" t="s">
        <v>228</v>
      </c>
      <c r="L210" s="41"/>
      <c r="M210" s="199" t="s">
        <v>1</v>
      </c>
      <c r="N210" s="200" t="s">
        <v>45</v>
      </c>
      <c r="O210" s="73"/>
      <c r="P210" s="201">
        <f>O210*H210</f>
        <v>0</v>
      </c>
      <c r="Q210" s="201">
        <v>1.9967999999999999</v>
      </c>
      <c r="R210" s="201">
        <f>Q210*H210</f>
        <v>29.951999999999998</v>
      </c>
      <c r="S210" s="201">
        <v>0</v>
      </c>
      <c r="T210" s="202">
        <f>S210*H210</f>
        <v>0</v>
      </c>
      <c r="U210" s="36"/>
      <c r="V210" s="36"/>
      <c r="W210" s="36"/>
      <c r="X210" s="36"/>
      <c r="Y210" s="36"/>
      <c r="Z210" s="36"/>
      <c r="AA210" s="36"/>
      <c r="AB210" s="36"/>
      <c r="AC210" s="36"/>
      <c r="AD210" s="36"/>
      <c r="AE210" s="36"/>
      <c r="AR210" s="203" t="s">
        <v>223</v>
      </c>
      <c r="AT210" s="203" t="s">
        <v>224</v>
      </c>
      <c r="AU210" s="203" t="s">
        <v>19</v>
      </c>
      <c r="AY210" s="18" t="s">
        <v>220</v>
      </c>
      <c r="BE210" s="204">
        <f>IF(N210="základní",J210,0)</f>
        <v>0</v>
      </c>
      <c r="BF210" s="204">
        <f>IF(N210="snížená",J210,0)</f>
        <v>0</v>
      </c>
      <c r="BG210" s="204">
        <f>IF(N210="zákl. přenesená",J210,0)</f>
        <v>0</v>
      </c>
      <c r="BH210" s="204">
        <f>IF(N210="sníž. přenesená",J210,0)</f>
        <v>0</v>
      </c>
      <c r="BI210" s="204">
        <f>IF(N210="nulová",J210,0)</f>
        <v>0</v>
      </c>
      <c r="BJ210" s="18" t="s">
        <v>87</v>
      </c>
      <c r="BK210" s="204">
        <f>ROUND(I210*H210,2)</f>
        <v>0</v>
      </c>
      <c r="BL210" s="18" t="s">
        <v>223</v>
      </c>
      <c r="BM210" s="203" t="s">
        <v>1234</v>
      </c>
    </row>
    <row r="211" spans="1:65" s="2" customFormat="1" ht="11.25">
      <c r="A211" s="36"/>
      <c r="B211" s="37"/>
      <c r="C211" s="38"/>
      <c r="D211" s="205" t="s">
        <v>231</v>
      </c>
      <c r="E211" s="38"/>
      <c r="F211" s="206" t="s">
        <v>1235</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231</v>
      </c>
      <c r="AU211" s="18" t="s">
        <v>19</v>
      </c>
    </row>
    <row r="212" spans="1:65" s="2" customFormat="1" ht="97.5">
      <c r="A212" s="36"/>
      <c r="B212" s="37"/>
      <c r="C212" s="38"/>
      <c r="D212" s="210" t="s">
        <v>311</v>
      </c>
      <c r="E212" s="38"/>
      <c r="F212" s="211" t="s">
        <v>1236</v>
      </c>
      <c r="G212" s="38"/>
      <c r="H212" s="38"/>
      <c r="I212" s="207"/>
      <c r="J212" s="38"/>
      <c r="K212" s="38"/>
      <c r="L212" s="41"/>
      <c r="M212" s="208"/>
      <c r="N212" s="209"/>
      <c r="O212" s="73"/>
      <c r="P212" s="73"/>
      <c r="Q212" s="73"/>
      <c r="R212" s="73"/>
      <c r="S212" s="73"/>
      <c r="T212" s="74"/>
      <c r="U212" s="36"/>
      <c r="V212" s="36"/>
      <c r="W212" s="36"/>
      <c r="X212" s="36"/>
      <c r="Y212" s="36"/>
      <c r="Z212" s="36"/>
      <c r="AA212" s="36"/>
      <c r="AB212" s="36"/>
      <c r="AC212" s="36"/>
      <c r="AD212" s="36"/>
      <c r="AE212" s="36"/>
      <c r="AT212" s="18" t="s">
        <v>311</v>
      </c>
      <c r="AU212" s="18" t="s">
        <v>19</v>
      </c>
    </row>
    <row r="213" spans="1:65" s="2" customFormat="1" ht="48.75">
      <c r="A213" s="36"/>
      <c r="B213" s="37"/>
      <c r="C213" s="38"/>
      <c r="D213" s="210" t="s">
        <v>233</v>
      </c>
      <c r="E213" s="38"/>
      <c r="F213" s="211" t="s">
        <v>1237</v>
      </c>
      <c r="G213" s="38"/>
      <c r="H213" s="38"/>
      <c r="I213" s="207"/>
      <c r="J213" s="38"/>
      <c r="K213" s="38"/>
      <c r="L213" s="41"/>
      <c r="M213" s="208"/>
      <c r="N213" s="209"/>
      <c r="O213" s="73"/>
      <c r="P213" s="73"/>
      <c r="Q213" s="73"/>
      <c r="R213" s="73"/>
      <c r="S213" s="73"/>
      <c r="T213" s="74"/>
      <c r="U213" s="36"/>
      <c r="V213" s="36"/>
      <c r="W213" s="36"/>
      <c r="X213" s="36"/>
      <c r="Y213" s="36"/>
      <c r="Z213" s="36"/>
      <c r="AA213" s="36"/>
      <c r="AB213" s="36"/>
      <c r="AC213" s="36"/>
      <c r="AD213" s="36"/>
      <c r="AE213" s="36"/>
      <c r="AT213" s="18" t="s">
        <v>233</v>
      </c>
      <c r="AU213" s="18" t="s">
        <v>19</v>
      </c>
    </row>
    <row r="214" spans="1:65" s="12" customFormat="1" ht="22.9" customHeight="1">
      <c r="B214" s="176"/>
      <c r="C214" s="177"/>
      <c r="D214" s="178" t="s">
        <v>79</v>
      </c>
      <c r="E214" s="190" t="s">
        <v>266</v>
      </c>
      <c r="F214" s="190" t="s">
        <v>695</v>
      </c>
      <c r="G214" s="177"/>
      <c r="H214" s="177"/>
      <c r="I214" s="180"/>
      <c r="J214" s="191">
        <f>BK214</f>
        <v>0</v>
      </c>
      <c r="K214" s="177"/>
      <c r="L214" s="182"/>
      <c r="M214" s="183"/>
      <c r="N214" s="184"/>
      <c r="O214" s="184"/>
      <c r="P214" s="185">
        <f>SUM(P215:P218)</f>
        <v>0</v>
      </c>
      <c r="Q214" s="184"/>
      <c r="R214" s="185">
        <f>SUM(R215:R218)</f>
        <v>7.8400799999999995</v>
      </c>
      <c r="S214" s="184"/>
      <c r="T214" s="186">
        <f>SUM(T215:T218)</f>
        <v>0</v>
      </c>
      <c r="AR214" s="187" t="s">
        <v>87</v>
      </c>
      <c r="AT214" s="188" t="s">
        <v>79</v>
      </c>
      <c r="AU214" s="188" t="s">
        <v>87</v>
      </c>
      <c r="AY214" s="187" t="s">
        <v>220</v>
      </c>
      <c r="BK214" s="189">
        <f>SUM(BK215:BK218)</f>
        <v>0</v>
      </c>
    </row>
    <row r="215" spans="1:65" s="2" customFormat="1" ht="37.9" customHeight="1">
      <c r="A215" s="36"/>
      <c r="B215" s="37"/>
      <c r="C215" s="192" t="s">
        <v>364</v>
      </c>
      <c r="D215" s="192" t="s">
        <v>224</v>
      </c>
      <c r="E215" s="193" t="s">
        <v>1113</v>
      </c>
      <c r="F215" s="194" t="s">
        <v>1114</v>
      </c>
      <c r="G215" s="195" t="s">
        <v>698</v>
      </c>
      <c r="H215" s="196">
        <v>8</v>
      </c>
      <c r="I215" s="197"/>
      <c r="J215" s="198">
        <f>ROUND(I215*H215,2)</f>
        <v>0</v>
      </c>
      <c r="K215" s="194" t="s">
        <v>228</v>
      </c>
      <c r="L215" s="41"/>
      <c r="M215" s="199" t="s">
        <v>1</v>
      </c>
      <c r="N215" s="200" t="s">
        <v>45</v>
      </c>
      <c r="O215" s="73"/>
      <c r="P215" s="201">
        <f>O215*H215</f>
        <v>0</v>
      </c>
      <c r="Q215" s="201">
        <v>1.0000000000000001E-5</v>
      </c>
      <c r="R215" s="201">
        <f>Q215*H215</f>
        <v>8.0000000000000007E-5</v>
      </c>
      <c r="S215" s="201">
        <v>0</v>
      </c>
      <c r="T215" s="202">
        <f>S215*H215</f>
        <v>0</v>
      </c>
      <c r="U215" s="36"/>
      <c r="V215" s="36"/>
      <c r="W215" s="36"/>
      <c r="X215" s="36"/>
      <c r="Y215" s="36"/>
      <c r="Z215" s="36"/>
      <c r="AA215" s="36"/>
      <c r="AB215" s="36"/>
      <c r="AC215" s="36"/>
      <c r="AD215" s="36"/>
      <c r="AE215" s="36"/>
      <c r="AR215" s="203" t="s">
        <v>223</v>
      </c>
      <c r="AT215" s="203" t="s">
        <v>224</v>
      </c>
      <c r="AU215" s="203" t="s">
        <v>19</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223</v>
      </c>
      <c r="BM215" s="203" t="s">
        <v>1238</v>
      </c>
    </row>
    <row r="216" spans="1:65" s="2" customFormat="1" ht="11.25">
      <c r="A216" s="36"/>
      <c r="B216" s="37"/>
      <c r="C216" s="38"/>
      <c r="D216" s="205" t="s">
        <v>231</v>
      </c>
      <c r="E216" s="38"/>
      <c r="F216" s="206" t="s">
        <v>1116</v>
      </c>
      <c r="G216" s="38"/>
      <c r="H216" s="38"/>
      <c r="I216" s="207"/>
      <c r="J216" s="38"/>
      <c r="K216" s="38"/>
      <c r="L216" s="41"/>
      <c r="M216" s="208"/>
      <c r="N216" s="209"/>
      <c r="O216" s="73"/>
      <c r="P216" s="73"/>
      <c r="Q216" s="73"/>
      <c r="R216" s="73"/>
      <c r="S216" s="73"/>
      <c r="T216" s="74"/>
      <c r="U216" s="36"/>
      <c r="V216" s="36"/>
      <c r="W216" s="36"/>
      <c r="X216" s="36"/>
      <c r="Y216" s="36"/>
      <c r="Z216" s="36"/>
      <c r="AA216" s="36"/>
      <c r="AB216" s="36"/>
      <c r="AC216" s="36"/>
      <c r="AD216" s="36"/>
      <c r="AE216" s="36"/>
      <c r="AT216" s="18" t="s">
        <v>231</v>
      </c>
      <c r="AU216" s="18" t="s">
        <v>19</v>
      </c>
    </row>
    <row r="217" spans="1:65" s="2" customFormat="1" ht="39">
      <c r="A217" s="36"/>
      <c r="B217" s="37"/>
      <c r="C217" s="38"/>
      <c r="D217" s="210" t="s">
        <v>233</v>
      </c>
      <c r="E217" s="38"/>
      <c r="F217" s="211" t="s">
        <v>1239</v>
      </c>
      <c r="G217" s="38"/>
      <c r="H217" s="38"/>
      <c r="I217" s="207"/>
      <c r="J217" s="38"/>
      <c r="K217" s="38"/>
      <c r="L217" s="41"/>
      <c r="M217" s="208"/>
      <c r="N217" s="209"/>
      <c r="O217" s="73"/>
      <c r="P217" s="73"/>
      <c r="Q217" s="73"/>
      <c r="R217" s="73"/>
      <c r="S217" s="73"/>
      <c r="T217" s="74"/>
      <c r="U217" s="36"/>
      <c r="V217" s="36"/>
      <c r="W217" s="36"/>
      <c r="X217" s="36"/>
      <c r="Y217" s="36"/>
      <c r="Z217" s="36"/>
      <c r="AA217" s="36"/>
      <c r="AB217" s="36"/>
      <c r="AC217" s="36"/>
      <c r="AD217" s="36"/>
      <c r="AE217" s="36"/>
      <c r="AT217" s="18" t="s">
        <v>233</v>
      </c>
      <c r="AU217" s="18" t="s">
        <v>19</v>
      </c>
    </row>
    <row r="218" spans="1:65" s="2" customFormat="1" ht="44.25" customHeight="1">
      <c r="A218" s="36"/>
      <c r="B218" s="37"/>
      <c r="C218" s="247" t="s">
        <v>370</v>
      </c>
      <c r="D218" s="247" t="s">
        <v>329</v>
      </c>
      <c r="E218" s="248" t="s">
        <v>1118</v>
      </c>
      <c r="F218" s="249" t="s">
        <v>1240</v>
      </c>
      <c r="G218" s="250" t="s">
        <v>698</v>
      </c>
      <c r="H218" s="251">
        <v>8</v>
      </c>
      <c r="I218" s="252"/>
      <c r="J218" s="253">
        <f>ROUND(I218*H218,2)</f>
        <v>0</v>
      </c>
      <c r="K218" s="249" t="s">
        <v>228</v>
      </c>
      <c r="L218" s="254"/>
      <c r="M218" s="255" t="s">
        <v>1</v>
      </c>
      <c r="N218" s="256" t="s">
        <v>45</v>
      </c>
      <c r="O218" s="73"/>
      <c r="P218" s="201">
        <f>O218*H218</f>
        <v>0</v>
      </c>
      <c r="Q218" s="201">
        <v>0.98</v>
      </c>
      <c r="R218" s="201">
        <f>Q218*H218</f>
        <v>7.84</v>
      </c>
      <c r="S218" s="201">
        <v>0</v>
      </c>
      <c r="T218" s="202">
        <f>S218*H218</f>
        <v>0</v>
      </c>
      <c r="U218" s="36"/>
      <c r="V218" s="36"/>
      <c r="W218" s="36"/>
      <c r="X218" s="36"/>
      <c r="Y218" s="36"/>
      <c r="Z218" s="36"/>
      <c r="AA218" s="36"/>
      <c r="AB218" s="36"/>
      <c r="AC218" s="36"/>
      <c r="AD218" s="36"/>
      <c r="AE218" s="36"/>
      <c r="AR218" s="203" t="s">
        <v>266</v>
      </c>
      <c r="AT218" s="203" t="s">
        <v>329</v>
      </c>
      <c r="AU218" s="203" t="s">
        <v>19</v>
      </c>
      <c r="AY218" s="18" t="s">
        <v>220</v>
      </c>
      <c r="BE218" s="204">
        <f>IF(N218="základní",J218,0)</f>
        <v>0</v>
      </c>
      <c r="BF218" s="204">
        <f>IF(N218="snížená",J218,0)</f>
        <v>0</v>
      </c>
      <c r="BG218" s="204">
        <f>IF(N218="zákl. přenesená",J218,0)</f>
        <v>0</v>
      </c>
      <c r="BH218" s="204">
        <f>IF(N218="sníž. přenesená",J218,0)</f>
        <v>0</v>
      </c>
      <c r="BI218" s="204">
        <f>IF(N218="nulová",J218,0)</f>
        <v>0</v>
      </c>
      <c r="BJ218" s="18" t="s">
        <v>87</v>
      </c>
      <c r="BK218" s="204">
        <f>ROUND(I218*H218,2)</f>
        <v>0</v>
      </c>
      <c r="BL218" s="18" t="s">
        <v>223</v>
      </c>
      <c r="BM218" s="203" t="s">
        <v>1241</v>
      </c>
    </row>
    <row r="219" spans="1:65" s="12" customFormat="1" ht="22.9" customHeight="1">
      <c r="B219" s="176"/>
      <c r="C219" s="177"/>
      <c r="D219" s="178" t="s">
        <v>79</v>
      </c>
      <c r="E219" s="190" t="s">
        <v>741</v>
      </c>
      <c r="F219" s="190" t="s">
        <v>742</v>
      </c>
      <c r="G219" s="177"/>
      <c r="H219" s="177"/>
      <c r="I219" s="180"/>
      <c r="J219" s="191">
        <f>BK219</f>
        <v>0</v>
      </c>
      <c r="K219" s="177"/>
      <c r="L219" s="182"/>
      <c r="M219" s="183"/>
      <c r="N219" s="184"/>
      <c r="O219" s="184"/>
      <c r="P219" s="185">
        <f>SUM(P220:P224)</f>
        <v>0</v>
      </c>
      <c r="Q219" s="184"/>
      <c r="R219" s="185">
        <f>SUM(R220:R224)</f>
        <v>0</v>
      </c>
      <c r="S219" s="184"/>
      <c r="T219" s="186">
        <f>SUM(T220:T224)</f>
        <v>0</v>
      </c>
      <c r="AR219" s="187" t="s">
        <v>87</v>
      </c>
      <c r="AT219" s="188" t="s">
        <v>79</v>
      </c>
      <c r="AU219" s="188" t="s">
        <v>87</v>
      </c>
      <c r="AY219" s="187" t="s">
        <v>220</v>
      </c>
      <c r="BK219" s="189">
        <f>SUM(BK220:BK224)</f>
        <v>0</v>
      </c>
    </row>
    <row r="220" spans="1:65" s="2" customFormat="1" ht="33" customHeight="1">
      <c r="A220" s="36"/>
      <c r="B220" s="37"/>
      <c r="C220" s="192" t="s">
        <v>375</v>
      </c>
      <c r="D220" s="192" t="s">
        <v>224</v>
      </c>
      <c r="E220" s="193" t="s">
        <v>743</v>
      </c>
      <c r="F220" s="194" t="s">
        <v>744</v>
      </c>
      <c r="G220" s="195" t="s">
        <v>650</v>
      </c>
      <c r="H220" s="196">
        <v>140.61500000000001</v>
      </c>
      <c r="I220" s="197"/>
      <c r="J220" s="198">
        <f>ROUND(I220*H220,2)</f>
        <v>0</v>
      </c>
      <c r="K220" s="194" t="s">
        <v>228</v>
      </c>
      <c r="L220" s="41"/>
      <c r="M220" s="199" t="s">
        <v>1</v>
      </c>
      <c r="N220" s="200" t="s">
        <v>45</v>
      </c>
      <c r="O220" s="73"/>
      <c r="P220" s="201">
        <f>O220*H220</f>
        <v>0</v>
      </c>
      <c r="Q220" s="201">
        <v>0</v>
      </c>
      <c r="R220" s="201">
        <f>Q220*H220</f>
        <v>0</v>
      </c>
      <c r="S220" s="201">
        <v>0</v>
      </c>
      <c r="T220" s="202">
        <f>S220*H220</f>
        <v>0</v>
      </c>
      <c r="U220" s="36"/>
      <c r="V220" s="36"/>
      <c r="W220" s="36"/>
      <c r="X220" s="36"/>
      <c r="Y220" s="36"/>
      <c r="Z220" s="36"/>
      <c r="AA220" s="36"/>
      <c r="AB220" s="36"/>
      <c r="AC220" s="36"/>
      <c r="AD220" s="36"/>
      <c r="AE220" s="36"/>
      <c r="AR220" s="203" t="s">
        <v>223</v>
      </c>
      <c r="AT220" s="203" t="s">
        <v>224</v>
      </c>
      <c r="AU220" s="203" t="s">
        <v>19</v>
      </c>
      <c r="AY220" s="18" t="s">
        <v>220</v>
      </c>
      <c r="BE220" s="204">
        <f>IF(N220="základní",J220,0)</f>
        <v>0</v>
      </c>
      <c r="BF220" s="204">
        <f>IF(N220="snížená",J220,0)</f>
        <v>0</v>
      </c>
      <c r="BG220" s="204">
        <f>IF(N220="zákl. přenesená",J220,0)</f>
        <v>0</v>
      </c>
      <c r="BH220" s="204">
        <f>IF(N220="sníž. přenesená",J220,0)</f>
        <v>0</v>
      </c>
      <c r="BI220" s="204">
        <f>IF(N220="nulová",J220,0)</f>
        <v>0</v>
      </c>
      <c r="BJ220" s="18" t="s">
        <v>87</v>
      </c>
      <c r="BK220" s="204">
        <f>ROUND(I220*H220,2)</f>
        <v>0</v>
      </c>
      <c r="BL220" s="18" t="s">
        <v>223</v>
      </c>
      <c r="BM220" s="203" t="s">
        <v>1242</v>
      </c>
    </row>
    <row r="221" spans="1:65" s="2" customFormat="1" ht="11.25">
      <c r="A221" s="36"/>
      <c r="B221" s="37"/>
      <c r="C221" s="38"/>
      <c r="D221" s="205" t="s">
        <v>231</v>
      </c>
      <c r="E221" s="38"/>
      <c r="F221" s="206" t="s">
        <v>746</v>
      </c>
      <c r="G221" s="38"/>
      <c r="H221" s="38"/>
      <c r="I221" s="207"/>
      <c r="J221" s="38"/>
      <c r="K221" s="38"/>
      <c r="L221" s="41"/>
      <c r="M221" s="208"/>
      <c r="N221" s="209"/>
      <c r="O221" s="73"/>
      <c r="P221" s="73"/>
      <c r="Q221" s="73"/>
      <c r="R221" s="73"/>
      <c r="S221" s="73"/>
      <c r="T221" s="74"/>
      <c r="U221" s="36"/>
      <c r="V221" s="36"/>
      <c r="W221" s="36"/>
      <c r="X221" s="36"/>
      <c r="Y221" s="36"/>
      <c r="Z221" s="36"/>
      <c r="AA221" s="36"/>
      <c r="AB221" s="36"/>
      <c r="AC221" s="36"/>
      <c r="AD221" s="36"/>
      <c r="AE221" s="36"/>
      <c r="AT221" s="18" t="s">
        <v>231</v>
      </c>
      <c r="AU221" s="18" t="s">
        <v>19</v>
      </c>
    </row>
    <row r="222" spans="1:65" s="2" customFormat="1" ht="29.25">
      <c r="A222" s="36"/>
      <c r="B222" s="37"/>
      <c r="C222" s="38"/>
      <c r="D222" s="210" t="s">
        <v>311</v>
      </c>
      <c r="E222" s="38"/>
      <c r="F222" s="211" t="s">
        <v>747</v>
      </c>
      <c r="G222" s="38"/>
      <c r="H222" s="38"/>
      <c r="I222" s="207"/>
      <c r="J222" s="38"/>
      <c r="K222" s="38"/>
      <c r="L222" s="41"/>
      <c r="M222" s="208"/>
      <c r="N222" s="209"/>
      <c r="O222" s="73"/>
      <c r="P222" s="73"/>
      <c r="Q222" s="73"/>
      <c r="R222" s="73"/>
      <c r="S222" s="73"/>
      <c r="T222" s="74"/>
      <c r="U222" s="36"/>
      <c r="V222" s="36"/>
      <c r="W222" s="36"/>
      <c r="X222" s="36"/>
      <c r="Y222" s="36"/>
      <c r="Z222" s="36"/>
      <c r="AA222" s="36"/>
      <c r="AB222" s="36"/>
      <c r="AC222" s="36"/>
      <c r="AD222" s="36"/>
      <c r="AE222" s="36"/>
      <c r="AT222" s="18" t="s">
        <v>311</v>
      </c>
      <c r="AU222" s="18" t="s">
        <v>19</v>
      </c>
    </row>
    <row r="223" spans="1:65" s="2" customFormat="1" ht="44.25" customHeight="1">
      <c r="A223" s="36"/>
      <c r="B223" s="37"/>
      <c r="C223" s="192" t="s">
        <v>380</v>
      </c>
      <c r="D223" s="192" t="s">
        <v>224</v>
      </c>
      <c r="E223" s="193" t="s">
        <v>748</v>
      </c>
      <c r="F223" s="194" t="s">
        <v>749</v>
      </c>
      <c r="G223" s="195" t="s">
        <v>650</v>
      </c>
      <c r="H223" s="196">
        <v>140.61500000000001</v>
      </c>
      <c r="I223" s="197"/>
      <c r="J223" s="198">
        <f>ROUND(I223*H223,2)</f>
        <v>0</v>
      </c>
      <c r="K223" s="194" t="s">
        <v>228</v>
      </c>
      <c r="L223" s="41"/>
      <c r="M223" s="199" t="s">
        <v>1</v>
      </c>
      <c r="N223" s="200" t="s">
        <v>45</v>
      </c>
      <c r="O223" s="73"/>
      <c r="P223" s="201">
        <f>O223*H223</f>
        <v>0</v>
      </c>
      <c r="Q223" s="201">
        <v>0</v>
      </c>
      <c r="R223" s="201">
        <f>Q223*H223</f>
        <v>0</v>
      </c>
      <c r="S223" s="201">
        <v>0</v>
      </c>
      <c r="T223" s="202">
        <f>S223*H223</f>
        <v>0</v>
      </c>
      <c r="U223" s="36"/>
      <c r="V223" s="36"/>
      <c r="W223" s="36"/>
      <c r="X223" s="36"/>
      <c r="Y223" s="36"/>
      <c r="Z223" s="36"/>
      <c r="AA223" s="36"/>
      <c r="AB223" s="36"/>
      <c r="AC223" s="36"/>
      <c r="AD223" s="36"/>
      <c r="AE223" s="36"/>
      <c r="AR223" s="203" t="s">
        <v>223</v>
      </c>
      <c r="AT223" s="203" t="s">
        <v>224</v>
      </c>
      <c r="AU223" s="203" t="s">
        <v>19</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223</v>
      </c>
      <c r="BM223" s="203" t="s">
        <v>1243</v>
      </c>
    </row>
    <row r="224" spans="1:65" s="2" customFormat="1" ht="11.25">
      <c r="A224" s="36"/>
      <c r="B224" s="37"/>
      <c r="C224" s="38"/>
      <c r="D224" s="205" t="s">
        <v>231</v>
      </c>
      <c r="E224" s="38"/>
      <c r="F224" s="206" t="s">
        <v>751</v>
      </c>
      <c r="G224" s="38"/>
      <c r="H224" s="38"/>
      <c r="I224" s="207"/>
      <c r="J224" s="38"/>
      <c r="K224" s="38"/>
      <c r="L224" s="41"/>
      <c r="M224" s="257"/>
      <c r="N224" s="258"/>
      <c r="O224" s="259"/>
      <c r="P224" s="259"/>
      <c r="Q224" s="259"/>
      <c r="R224" s="259"/>
      <c r="S224" s="259"/>
      <c r="T224" s="260"/>
      <c r="U224" s="36"/>
      <c r="V224" s="36"/>
      <c r="W224" s="36"/>
      <c r="X224" s="36"/>
      <c r="Y224" s="36"/>
      <c r="Z224" s="36"/>
      <c r="AA224" s="36"/>
      <c r="AB224" s="36"/>
      <c r="AC224" s="36"/>
      <c r="AD224" s="36"/>
      <c r="AE224" s="36"/>
      <c r="AT224" s="18" t="s">
        <v>231</v>
      </c>
      <c r="AU224" s="18" t="s">
        <v>19</v>
      </c>
    </row>
    <row r="225" spans="1:31" s="2" customFormat="1" ht="6.95" customHeight="1">
      <c r="A225" s="36"/>
      <c r="B225" s="56"/>
      <c r="C225" s="57"/>
      <c r="D225" s="57"/>
      <c r="E225" s="57"/>
      <c r="F225" s="57"/>
      <c r="G225" s="57"/>
      <c r="H225" s="57"/>
      <c r="I225" s="57"/>
      <c r="J225" s="57"/>
      <c r="K225" s="57"/>
      <c r="L225" s="41"/>
      <c r="M225" s="36"/>
      <c r="O225" s="36"/>
      <c r="P225" s="36"/>
      <c r="Q225" s="36"/>
      <c r="R225" s="36"/>
      <c r="S225" s="36"/>
      <c r="T225" s="36"/>
      <c r="U225" s="36"/>
      <c r="V225" s="36"/>
      <c r="W225" s="36"/>
      <c r="X225" s="36"/>
      <c r="Y225" s="36"/>
      <c r="Z225" s="36"/>
      <c r="AA225" s="36"/>
      <c r="AB225" s="36"/>
      <c r="AC225" s="36"/>
      <c r="AD225" s="36"/>
      <c r="AE225" s="36"/>
    </row>
  </sheetData>
  <mergeCells count="12">
    <mergeCell ref="E119:H119"/>
    <mergeCell ref="L2:V2"/>
    <mergeCell ref="E85:H85"/>
    <mergeCell ref="E87:H87"/>
    <mergeCell ref="E89:H89"/>
    <mergeCell ref="E115:H115"/>
    <mergeCell ref="E117:H117"/>
    <mergeCell ref="E7:H7"/>
    <mergeCell ref="E9:H9"/>
    <mergeCell ref="E11:H11"/>
    <mergeCell ref="E20:H20"/>
    <mergeCell ref="E29:H29"/>
  </mergeCells>
  <hyperlinks>
    <hyperlink ref="F131" r:id="rId1"/>
    <hyperlink ref="F135" r:id="rId2"/>
    <hyperlink ref="F139" r:id="rId3"/>
    <hyperlink ref="F143" r:id="rId4"/>
    <hyperlink ref="F147" r:id="rId5"/>
    <hyperlink ref="F151" r:id="rId6"/>
    <hyperlink ref="F155" r:id="rId7"/>
    <hyperlink ref="F159" r:id="rId8"/>
    <hyperlink ref="F163" r:id="rId9"/>
    <hyperlink ref="F168" r:id="rId10"/>
    <hyperlink ref="F172" r:id="rId11"/>
    <hyperlink ref="F176" r:id="rId12"/>
    <hyperlink ref="F181" r:id="rId13"/>
    <hyperlink ref="F186" r:id="rId14"/>
    <hyperlink ref="F190" r:id="rId15"/>
    <hyperlink ref="F194" r:id="rId16"/>
    <hyperlink ref="F198" r:id="rId17"/>
    <hyperlink ref="F203" r:id="rId18"/>
    <hyperlink ref="F207" r:id="rId19"/>
    <hyperlink ref="F211" r:id="rId20"/>
    <hyperlink ref="F216" r:id="rId21"/>
    <hyperlink ref="F221" r:id="rId22"/>
    <hyperlink ref="F224" r:id="rId23"/>
  </hyperlinks>
  <pageMargins left="0.39374999999999999" right="0.39374999999999999" top="0.39374999999999999" bottom="0.39374999999999999" header="0" footer="0"/>
  <pageSetup orientation="portrait" blackAndWhite="1"/>
</worksheet>
</file>

<file path=xl/worksheets/sheet8.xml><?xml version="1.0" encoding="utf-8"?>
<worksheet xmlns="http://schemas.openxmlformats.org/spreadsheetml/2006/main" xmlns:r="http://schemas.openxmlformats.org/officeDocument/2006/relationships">
  <sheetPr>
    <pageSetUpPr fitToPage="1"/>
  </sheetPr>
  <dimension ref="A2:BM3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114</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1244</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1245</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487</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488</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489</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
        <v>490</v>
      </c>
      <c r="F26" s="36"/>
      <c r="G26" s="36"/>
      <c r="H26" s="36"/>
      <c r="I26" s="120" t="s">
        <v>31</v>
      </c>
      <c r="J26" s="111"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ROUND((SUM(BE129:BE320)),  2)</f>
        <v>0</v>
      </c>
      <c r="G35" s="36"/>
      <c r="H35" s="36"/>
      <c r="I35" s="131">
        <v>0.2</v>
      </c>
      <c r="J35" s="130">
        <f>ROUND(((SUM(BE129:BE320))*I35),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ROUND((SUM(BF129:BF320)),  2)</f>
        <v>0</v>
      </c>
      <c r="G36" s="36"/>
      <c r="H36" s="36"/>
      <c r="I36" s="131">
        <v>0.2</v>
      </c>
      <c r="J36" s="130">
        <f>ROUND(((SUM(BF129:BF320))*I36),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ROUND((SUM(BG129:BG320)),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ROUND((SUM(BH129:BH320)),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ROUND((SUM(BI129:BI320)),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1244</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SO-02.01 - Ochranná zeď</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Bohumín-Pudlov</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 xml:space="preserve">HYCOPROJEKT, a.s. </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Ing.R.Krčmárik</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J129</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491</v>
      </c>
      <c r="E99" s="157"/>
      <c r="F99" s="157"/>
      <c r="G99" s="157"/>
      <c r="H99" s="157"/>
      <c r="I99" s="157"/>
      <c r="J99" s="158">
        <f>J130</f>
        <v>0</v>
      </c>
      <c r="K99" s="155"/>
      <c r="L99" s="159"/>
    </row>
    <row r="100" spans="1:47" s="10" customFormat="1" ht="19.899999999999999" customHeight="1">
      <c r="B100" s="160"/>
      <c r="C100" s="105"/>
      <c r="D100" s="161" t="s">
        <v>492</v>
      </c>
      <c r="E100" s="162"/>
      <c r="F100" s="162"/>
      <c r="G100" s="162"/>
      <c r="H100" s="162"/>
      <c r="I100" s="162"/>
      <c r="J100" s="163">
        <f>J131</f>
        <v>0</v>
      </c>
      <c r="K100" s="105"/>
      <c r="L100" s="164"/>
    </row>
    <row r="101" spans="1:47" s="10" customFormat="1" ht="19.899999999999999" customHeight="1">
      <c r="B101" s="160"/>
      <c r="C101" s="105"/>
      <c r="D101" s="161" t="s">
        <v>494</v>
      </c>
      <c r="E101" s="162"/>
      <c r="F101" s="162"/>
      <c r="G101" s="162"/>
      <c r="H101" s="162"/>
      <c r="I101" s="162"/>
      <c r="J101" s="163">
        <f>J187</f>
        <v>0</v>
      </c>
      <c r="K101" s="105"/>
      <c r="L101" s="164"/>
    </row>
    <row r="102" spans="1:47" s="10" customFormat="1" ht="19.899999999999999" customHeight="1">
      <c r="B102" s="160"/>
      <c r="C102" s="105"/>
      <c r="D102" s="161" t="s">
        <v>495</v>
      </c>
      <c r="E102" s="162"/>
      <c r="F102" s="162"/>
      <c r="G102" s="162"/>
      <c r="H102" s="162"/>
      <c r="I102" s="162"/>
      <c r="J102" s="163">
        <f>J228</f>
        <v>0</v>
      </c>
      <c r="K102" s="105"/>
      <c r="L102" s="164"/>
    </row>
    <row r="103" spans="1:47" s="10" customFormat="1" ht="19.899999999999999" customHeight="1">
      <c r="B103" s="160"/>
      <c r="C103" s="105"/>
      <c r="D103" s="161" t="s">
        <v>496</v>
      </c>
      <c r="E103" s="162"/>
      <c r="F103" s="162"/>
      <c r="G103" s="162"/>
      <c r="H103" s="162"/>
      <c r="I103" s="162"/>
      <c r="J103" s="163">
        <f>J269</f>
        <v>0</v>
      </c>
      <c r="K103" s="105"/>
      <c r="L103" s="164"/>
    </row>
    <row r="104" spans="1:47" s="10" customFormat="1" ht="19.899999999999999" customHeight="1">
      <c r="B104" s="160"/>
      <c r="C104" s="105"/>
      <c r="D104" s="161" t="s">
        <v>497</v>
      </c>
      <c r="E104" s="162"/>
      <c r="F104" s="162"/>
      <c r="G104" s="162"/>
      <c r="H104" s="162"/>
      <c r="I104" s="162"/>
      <c r="J104" s="163">
        <f>J284</f>
        <v>0</v>
      </c>
      <c r="K104" s="105"/>
      <c r="L104" s="164"/>
    </row>
    <row r="105" spans="1:47" s="10" customFormat="1" ht="19.899999999999999" customHeight="1">
      <c r="B105" s="160"/>
      <c r="C105" s="105"/>
      <c r="D105" s="161" t="s">
        <v>498</v>
      </c>
      <c r="E105" s="162"/>
      <c r="F105" s="162"/>
      <c r="G105" s="162"/>
      <c r="H105" s="162"/>
      <c r="I105" s="162"/>
      <c r="J105" s="163">
        <f>J310</f>
        <v>0</v>
      </c>
      <c r="K105" s="105"/>
      <c r="L105" s="164"/>
    </row>
    <row r="106" spans="1:47" s="9" customFormat="1" ht="24.95" customHeight="1">
      <c r="B106" s="154"/>
      <c r="C106" s="155"/>
      <c r="D106" s="156" t="s">
        <v>765</v>
      </c>
      <c r="E106" s="157"/>
      <c r="F106" s="157"/>
      <c r="G106" s="157"/>
      <c r="H106" s="157"/>
      <c r="I106" s="157"/>
      <c r="J106" s="158">
        <f>J315</f>
        <v>0</v>
      </c>
      <c r="K106" s="155"/>
      <c r="L106" s="159"/>
    </row>
    <row r="107" spans="1:47" s="10" customFormat="1" ht="19.899999999999999" customHeight="1">
      <c r="B107" s="160"/>
      <c r="C107" s="105"/>
      <c r="D107" s="161" t="s">
        <v>1246</v>
      </c>
      <c r="E107" s="162"/>
      <c r="F107" s="162"/>
      <c r="G107" s="162"/>
      <c r="H107" s="162"/>
      <c r="I107" s="162"/>
      <c r="J107" s="163">
        <f>J316</f>
        <v>0</v>
      </c>
      <c r="K107" s="105"/>
      <c r="L107" s="164"/>
    </row>
    <row r="108" spans="1:47"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204</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15</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26.25" customHeight="1">
      <c r="A117" s="36"/>
      <c r="B117" s="37"/>
      <c r="C117" s="38"/>
      <c r="D117" s="38"/>
      <c r="E117" s="339" t="str">
        <f>E7</f>
        <v>Ochranná hráz na Odře a Orlovské Stružce, Bohumín-Pudlov, stavba č. 5047_2021_soutez</v>
      </c>
      <c r="F117" s="340"/>
      <c r="G117" s="340"/>
      <c r="H117" s="340"/>
      <c r="I117" s="38"/>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188</v>
      </c>
      <c r="D118" s="23"/>
      <c r="E118" s="23"/>
      <c r="F118" s="23"/>
      <c r="G118" s="23"/>
      <c r="H118" s="23"/>
      <c r="I118" s="23"/>
      <c r="J118" s="23"/>
      <c r="K118" s="23"/>
      <c r="L118" s="21"/>
    </row>
    <row r="119" spans="1:31" s="2" customFormat="1" ht="16.5" customHeight="1">
      <c r="A119" s="36"/>
      <c r="B119" s="37"/>
      <c r="C119" s="38"/>
      <c r="D119" s="38"/>
      <c r="E119" s="339" t="s">
        <v>1244</v>
      </c>
      <c r="F119" s="341"/>
      <c r="G119" s="341"/>
      <c r="H119" s="34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485</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12" t="str">
        <f>E11</f>
        <v>SO-02.01 - Ochranná zeď</v>
      </c>
      <c r="F121" s="341"/>
      <c r="G121" s="341"/>
      <c r="H121" s="34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20</v>
      </c>
      <c r="D123" s="38"/>
      <c r="E123" s="38"/>
      <c r="F123" s="28" t="str">
        <f>F14</f>
        <v>Bohumín-Pudlov</v>
      </c>
      <c r="G123" s="38"/>
      <c r="H123" s="38"/>
      <c r="I123" s="30" t="s">
        <v>22</v>
      </c>
      <c r="J123" s="68" t="str">
        <f>IF(J14="","",J14)</f>
        <v>30. 11. 2020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28</v>
      </c>
      <c r="D125" s="38"/>
      <c r="E125" s="38"/>
      <c r="F125" s="28" t="str">
        <f>E17</f>
        <v>Povodí Odry s.p.</v>
      </c>
      <c r="G125" s="38"/>
      <c r="H125" s="38"/>
      <c r="I125" s="30" t="s">
        <v>34</v>
      </c>
      <c r="J125" s="34" t="str">
        <f>E23</f>
        <v xml:space="preserve">HYCOPROJEKT, a.s. </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32</v>
      </c>
      <c r="D126" s="38"/>
      <c r="E126" s="38"/>
      <c r="F126" s="28" t="str">
        <f>IF(E20="","",E20)</f>
        <v>Vyplň údaj</v>
      </c>
      <c r="G126" s="38"/>
      <c r="H126" s="38"/>
      <c r="I126" s="30" t="s">
        <v>37</v>
      </c>
      <c r="J126" s="34" t="str">
        <f>E26</f>
        <v>Ing.R.Krčmárik</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5"/>
      <c r="B128" s="166"/>
      <c r="C128" s="167" t="s">
        <v>205</v>
      </c>
      <c r="D128" s="168" t="s">
        <v>65</v>
      </c>
      <c r="E128" s="168" t="s">
        <v>61</v>
      </c>
      <c r="F128" s="168" t="s">
        <v>62</v>
      </c>
      <c r="G128" s="168" t="s">
        <v>206</v>
      </c>
      <c r="H128" s="168" t="s">
        <v>207</v>
      </c>
      <c r="I128" s="168" t="s">
        <v>208</v>
      </c>
      <c r="J128" s="168" t="s">
        <v>192</v>
      </c>
      <c r="K128" s="169" t="s">
        <v>209</v>
      </c>
      <c r="L128" s="170"/>
      <c r="M128" s="77" t="s">
        <v>1</v>
      </c>
      <c r="N128" s="78" t="s">
        <v>44</v>
      </c>
      <c r="O128" s="78" t="s">
        <v>210</v>
      </c>
      <c r="P128" s="78" t="s">
        <v>211</v>
      </c>
      <c r="Q128" s="78" t="s">
        <v>212</v>
      </c>
      <c r="R128" s="78" t="s">
        <v>213</v>
      </c>
      <c r="S128" s="78" t="s">
        <v>214</v>
      </c>
      <c r="T128" s="79" t="s">
        <v>215</v>
      </c>
      <c r="U128" s="165"/>
      <c r="V128" s="165"/>
      <c r="W128" s="165"/>
      <c r="X128" s="165"/>
      <c r="Y128" s="165"/>
      <c r="Z128" s="165"/>
      <c r="AA128" s="165"/>
      <c r="AB128" s="165"/>
      <c r="AC128" s="165"/>
      <c r="AD128" s="165"/>
      <c r="AE128" s="165"/>
    </row>
    <row r="129" spans="1:65" s="2" customFormat="1" ht="22.9" customHeight="1">
      <c r="A129" s="36"/>
      <c r="B129" s="37"/>
      <c r="C129" s="84" t="s">
        <v>216</v>
      </c>
      <c r="D129" s="38"/>
      <c r="E129" s="38"/>
      <c r="F129" s="38"/>
      <c r="G129" s="38"/>
      <c r="H129" s="38"/>
      <c r="I129" s="38"/>
      <c r="J129" s="171">
        <f>BK129</f>
        <v>0</v>
      </c>
      <c r="K129" s="38"/>
      <c r="L129" s="41"/>
      <c r="M129" s="80"/>
      <c r="N129" s="172"/>
      <c r="O129" s="81"/>
      <c r="P129" s="173">
        <f>P130+P315</f>
        <v>0</v>
      </c>
      <c r="Q129" s="81"/>
      <c r="R129" s="173">
        <f>R130+R315</f>
        <v>2247.3448899999999</v>
      </c>
      <c r="S129" s="81"/>
      <c r="T129" s="174">
        <f>T130+T315</f>
        <v>16.059999999999999</v>
      </c>
      <c r="U129" s="36"/>
      <c r="V129" s="36"/>
      <c r="W129" s="36"/>
      <c r="X129" s="36"/>
      <c r="Y129" s="36"/>
      <c r="Z129" s="36"/>
      <c r="AA129" s="36"/>
      <c r="AB129" s="36"/>
      <c r="AC129" s="36"/>
      <c r="AD129" s="36"/>
      <c r="AE129" s="36"/>
      <c r="AT129" s="18" t="s">
        <v>79</v>
      </c>
      <c r="AU129" s="18" t="s">
        <v>194</v>
      </c>
      <c r="BK129" s="175">
        <f>BK130+BK315</f>
        <v>0</v>
      </c>
    </row>
    <row r="130" spans="1:65" s="12" customFormat="1" ht="25.9" customHeight="1">
      <c r="B130" s="176"/>
      <c r="C130" s="177"/>
      <c r="D130" s="178" t="s">
        <v>79</v>
      </c>
      <c r="E130" s="179" t="s">
        <v>501</v>
      </c>
      <c r="F130" s="179" t="s">
        <v>502</v>
      </c>
      <c r="G130" s="177"/>
      <c r="H130" s="177"/>
      <c r="I130" s="180"/>
      <c r="J130" s="181">
        <f>BK130</f>
        <v>0</v>
      </c>
      <c r="K130" s="177"/>
      <c r="L130" s="182"/>
      <c r="M130" s="183"/>
      <c r="N130" s="184"/>
      <c r="O130" s="184"/>
      <c r="P130" s="185">
        <f>P131+P187+P228+P269+P284+P310</f>
        <v>0</v>
      </c>
      <c r="Q130" s="184"/>
      <c r="R130" s="185">
        <f>R131+R187+R228+R269+R284+R310</f>
        <v>2245.3191699999998</v>
      </c>
      <c r="S130" s="184"/>
      <c r="T130" s="186">
        <f>T131+T187+T228+T269+T284+T310</f>
        <v>16.059999999999999</v>
      </c>
      <c r="AR130" s="187" t="s">
        <v>87</v>
      </c>
      <c r="AT130" s="188" t="s">
        <v>79</v>
      </c>
      <c r="AU130" s="188" t="s">
        <v>80</v>
      </c>
      <c r="AY130" s="187" t="s">
        <v>220</v>
      </c>
      <c r="BK130" s="189">
        <f>BK131+BK187+BK228+BK269+BK284+BK310</f>
        <v>0</v>
      </c>
    </row>
    <row r="131" spans="1:65" s="12" customFormat="1" ht="22.9" customHeight="1">
      <c r="B131" s="176"/>
      <c r="C131" s="177"/>
      <c r="D131" s="178" t="s">
        <v>79</v>
      </c>
      <c r="E131" s="190" t="s">
        <v>87</v>
      </c>
      <c r="F131" s="190" t="s">
        <v>503</v>
      </c>
      <c r="G131" s="177"/>
      <c r="H131" s="177"/>
      <c r="I131" s="180"/>
      <c r="J131" s="191">
        <f>BK131</f>
        <v>0</v>
      </c>
      <c r="K131" s="177"/>
      <c r="L131" s="182"/>
      <c r="M131" s="183"/>
      <c r="N131" s="184"/>
      <c r="O131" s="184"/>
      <c r="P131" s="185">
        <f>SUM(P132:P186)</f>
        <v>0</v>
      </c>
      <c r="Q131" s="184"/>
      <c r="R131" s="185">
        <f>SUM(R132:R186)</f>
        <v>1.2825E-2</v>
      </c>
      <c r="S131" s="184"/>
      <c r="T131" s="186">
        <f>SUM(T132:T186)</f>
        <v>0</v>
      </c>
      <c r="AR131" s="187" t="s">
        <v>87</v>
      </c>
      <c r="AT131" s="188" t="s">
        <v>79</v>
      </c>
      <c r="AU131" s="188" t="s">
        <v>87</v>
      </c>
      <c r="AY131" s="187" t="s">
        <v>220</v>
      </c>
      <c r="BK131" s="189">
        <f>SUM(BK132:BK186)</f>
        <v>0</v>
      </c>
    </row>
    <row r="132" spans="1:65" s="2" customFormat="1" ht="49.15" customHeight="1">
      <c r="A132" s="36"/>
      <c r="B132" s="37"/>
      <c r="C132" s="192" t="s">
        <v>87</v>
      </c>
      <c r="D132" s="192" t="s">
        <v>224</v>
      </c>
      <c r="E132" s="193" t="s">
        <v>504</v>
      </c>
      <c r="F132" s="194" t="s">
        <v>505</v>
      </c>
      <c r="G132" s="195" t="s">
        <v>506</v>
      </c>
      <c r="H132" s="196">
        <v>1800</v>
      </c>
      <c r="I132" s="197"/>
      <c r="J132" s="198">
        <f>ROUND(I132*H132,2)</f>
        <v>0</v>
      </c>
      <c r="K132" s="194" t="s">
        <v>228</v>
      </c>
      <c r="L132" s="41"/>
      <c r="M132" s="199" t="s">
        <v>1</v>
      </c>
      <c r="N132" s="200" t="s">
        <v>45</v>
      </c>
      <c r="O132" s="73"/>
      <c r="P132" s="201">
        <f>O132*H132</f>
        <v>0</v>
      </c>
      <c r="Q132" s="201">
        <v>0</v>
      </c>
      <c r="R132" s="201">
        <f>Q132*H132</f>
        <v>0</v>
      </c>
      <c r="S132" s="201">
        <v>0</v>
      </c>
      <c r="T132" s="202">
        <f>S132*H132</f>
        <v>0</v>
      </c>
      <c r="U132" s="36"/>
      <c r="V132" s="36"/>
      <c r="W132" s="36"/>
      <c r="X132" s="36"/>
      <c r="Y132" s="36"/>
      <c r="Z132" s="36"/>
      <c r="AA132" s="36"/>
      <c r="AB132" s="36"/>
      <c r="AC132" s="36"/>
      <c r="AD132" s="36"/>
      <c r="AE132" s="36"/>
      <c r="AR132" s="203" t="s">
        <v>223</v>
      </c>
      <c r="AT132" s="203" t="s">
        <v>224</v>
      </c>
      <c r="AU132" s="203" t="s">
        <v>19</v>
      </c>
      <c r="AY132" s="18" t="s">
        <v>220</v>
      </c>
      <c r="BE132" s="204">
        <f>IF(N132="základní",J132,0)</f>
        <v>0</v>
      </c>
      <c r="BF132" s="204">
        <f>IF(N132="snížená",J132,0)</f>
        <v>0</v>
      </c>
      <c r="BG132" s="204">
        <f>IF(N132="zákl. přenesená",J132,0)</f>
        <v>0</v>
      </c>
      <c r="BH132" s="204">
        <f>IF(N132="sníž. přenesená",J132,0)</f>
        <v>0</v>
      </c>
      <c r="BI132" s="204">
        <f>IF(N132="nulová",J132,0)</f>
        <v>0</v>
      </c>
      <c r="BJ132" s="18" t="s">
        <v>87</v>
      </c>
      <c r="BK132" s="204">
        <f>ROUND(I132*H132,2)</f>
        <v>0</v>
      </c>
      <c r="BL132" s="18" t="s">
        <v>223</v>
      </c>
      <c r="BM132" s="203" t="s">
        <v>1247</v>
      </c>
    </row>
    <row r="133" spans="1:65" s="2" customFormat="1" ht="11.25">
      <c r="A133" s="36"/>
      <c r="B133" s="37"/>
      <c r="C133" s="38"/>
      <c r="D133" s="205" t="s">
        <v>231</v>
      </c>
      <c r="E133" s="38"/>
      <c r="F133" s="206" t="s">
        <v>508</v>
      </c>
      <c r="G133" s="38"/>
      <c r="H133" s="38"/>
      <c r="I133" s="207"/>
      <c r="J133" s="38"/>
      <c r="K133" s="38"/>
      <c r="L133" s="41"/>
      <c r="M133" s="208"/>
      <c r="N133" s="209"/>
      <c r="O133" s="73"/>
      <c r="P133" s="73"/>
      <c r="Q133" s="73"/>
      <c r="R133" s="73"/>
      <c r="S133" s="73"/>
      <c r="T133" s="74"/>
      <c r="U133" s="36"/>
      <c r="V133" s="36"/>
      <c r="W133" s="36"/>
      <c r="X133" s="36"/>
      <c r="Y133" s="36"/>
      <c r="Z133" s="36"/>
      <c r="AA133" s="36"/>
      <c r="AB133" s="36"/>
      <c r="AC133" s="36"/>
      <c r="AD133" s="36"/>
      <c r="AE133" s="36"/>
      <c r="AT133" s="18" t="s">
        <v>231</v>
      </c>
      <c r="AU133" s="18" t="s">
        <v>19</v>
      </c>
    </row>
    <row r="134" spans="1:65" s="2" customFormat="1" ht="68.25">
      <c r="A134" s="36"/>
      <c r="B134" s="37"/>
      <c r="C134" s="38"/>
      <c r="D134" s="210" t="s">
        <v>311</v>
      </c>
      <c r="E134" s="38"/>
      <c r="F134" s="211" t="s">
        <v>509</v>
      </c>
      <c r="G134" s="38"/>
      <c r="H134" s="38"/>
      <c r="I134" s="207"/>
      <c r="J134" s="38"/>
      <c r="K134" s="38"/>
      <c r="L134" s="41"/>
      <c r="M134" s="208"/>
      <c r="N134" s="209"/>
      <c r="O134" s="73"/>
      <c r="P134" s="73"/>
      <c r="Q134" s="73"/>
      <c r="R134" s="73"/>
      <c r="S134" s="73"/>
      <c r="T134" s="74"/>
      <c r="U134" s="36"/>
      <c r="V134" s="36"/>
      <c r="W134" s="36"/>
      <c r="X134" s="36"/>
      <c r="Y134" s="36"/>
      <c r="Z134" s="36"/>
      <c r="AA134" s="36"/>
      <c r="AB134" s="36"/>
      <c r="AC134" s="36"/>
      <c r="AD134" s="36"/>
      <c r="AE134" s="36"/>
      <c r="AT134" s="18" t="s">
        <v>311</v>
      </c>
      <c r="AU134" s="18" t="s">
        <v>19</v>
      </c>
    </row>
    <row r="135" spans="1:65" s="2" customFormat="1" ht="48.75">
      <c r="A135" s="36"/>
      <c r="B135" s="37"/>
      <c r="C135" s="38"/>
      <c r="D135" s="210" t="s">
        <v>233</v>
      </c>
      <c r="E135" s="38"/>
      <c r="F135" s="211" t="s">
        <v>1248</v>
      </c>
      <c r="G135" s="38"/>
      <c r="H135" s="38"/>
      <c r="I135" s="207"/>
      <c r="J135" s="38"/>
      <c r="K135" s="38"/>
      <c r="L135" s="41"/>
      <c r="M135" s="208"/>
      <c r="N135" s="209"/>
      <c r="O135" s="73"/>
      <c r="P135" s="73"/>
      <c r="Q135" s="73"/>
      <c r="R135" s="73"/>
      <c r="S135" s="73"/>
      <c r="T135" s="74"/>
      <c r="U135" s="36"/>
      <c r="V135" s="36"/>
      <c r="W135" s="36"/>
      <c r="X135" s="36"/>
      <c r="Y135" s="36"/>
      <c r="Z135" s="36"/>
      <c r="AA135" s="36"/>
      <c r="AB135" s="36"/>
      <c r="AC135" s="36"/>
      <c r="AD135" s="36"/>
      <c r="AE135" s="36"/>
      <c r="AT135" s="18" t="s">
        <v>233</v>
      </c>
      <c r="AU135" s="18" t="s">
        <v>19</v>
      </c>
    </row>
    <row r="136" spans="1:65" s="2" customFormat="1" ht="44.25" customHeight="1">
      <c r="A136" s="36"/>
      <c r="B136" s="37"/>
      <c r="C136" s="192" t="s">
        <v>19</v>
      </c>
      <c r="D136" s="192" t="s">
        <v>224</v>
      </c>
      <c r="E136" s="193" t="s">
        <v>512</v>
      </c>
      <c r="F136" s="194" t="s">
        <v>513</v>
      </c>
      <c r="G136" s="195" t="s">
        <v>514</v>
      </c>
      <c r="H136" s="196">
        <v>850</v>
      </c>
      <c r="I136" s="197"/>
      <c r="J136" s="198">
        <f>ROUND(I136*H136,2)</f>
        <v>0</v>
      </c>
      <c r="K136" s="194" t="s">
        <v>228</v>
      </c>
      <c r="L136" s="41"/>
      <c r="M136" s="199" t="s">
        <v>1</v>
      </c>
      <c r="N136" s="200" t="s">
        <v>45</v>
      </c>
      <c r="O136" s="73"/>
      <c r="P136" s="201">
        <f>O136*H136</f>
        <v>0</v>
      </c>
      <c r="Q136" s="201">
        <v>0</v>
      </c>
      <c r="R136" s="201">
        <f>Q136*H136</f>
        <v>0</v>
      </c>
      <c r="S136" s="201">
        <v>0</v>
      </c>
      <c r="T136" s="202">
        <f>S136*H136</f>
        <v>0</v>
      </c>
      <c r="U136" s="36"/>
      <c r="V136" s="36"/>
      <c r="W136" s="36"/>
      <c r="X136" s="36"/>
      <c r="Y136" s="36"/>
      <c r="Z136" s="36"/>
      <c r="AA136" s="36"/>
      <c r="AB136" s="36"/>
      <c r="AC136" s="36"/>
      <c r="AD136" s="36"/>
      <c r="AE136" s="36"/>
      <c r="AR136" s="203" t="s">
        <v>223</v>
      </c>
      <c r="AT136" s="203" t="s">
        <v>224</v>
      </c>
      <c r="AU136" s="203" t="s">
        <v>19</v>
      </c>
      <c r="AY136" s="18" t="s">
        <v>220</v>
      </c>
      <c r="BE136" s="204">
        <f>IF(N136="základní",J136,0)</f>
        <v>0</v>
      </c>
      <c r="BF136" s="204">
        <f>IF(N136="snížená",J136,0)</f>
        <v>0</v>
      </c>
      <c r="BG136" s="204">
        <f>IF(N136="zákl. přenesená",J136,0)</f>
        <v>0</v>
      </c>
      <c r="BH136" s="204">
        <f>IF(N136="sníž. přenesená",J136,0)</f>
        <v>0</v>
      </c>
      <c r="BI136" s="204">
        <f>IF(N136="nulová",J136,0)</f>
        <v>0</v>
      </c>
      <c r="BJ136" s="18" t="s">
        <v>87</v>
      </c>
      <c r="BK136" s="204">
        <f>ROUND(I136*H136,2)</f>
        <v>0</v>
      </c>
      <c r="BL136" s="18" t="s">
        <v>223</v>
      </c>
      <c r="BM136" s="203" t="s">
        <v>1249</v>
      </c>
    </row>
    <row r="137" spans="1:65" s="2" customFormat="1" ht="11.25">
      <c r="A137" s="36"/>
      <c r="B137" s="37"/>
      <c r="C137" s="38"/>
      <c r="D137" s="205" t="s">
        <v>231</v>
      </c>
      <c r="E137" s="38"/>
      <c r="F137" s="206" t="s">
        <v>516</v>
      </c>
      <c r="G137" s="38"/>
      <c r="H137" s="38"/>
      <c r="I137" s="207"/>
      <c r="J137" s="38"/>
      <c r="K137" s="38"/>
      <c r="L137" s="41"/>
      <c r="M137" s="208"/>
      <c r="N137" s="209"/>
      <c r="O137" s="73"/>
      <c r="P137" s="73"/>
      <c r="Q137" s="73"/>
      <c r="R137" s="73"/>
      <c r="S137" s="73"/>
      <c r="T137" s="74"/>
      <c r="U137" s="36"/>
      <c r="V137" s="36"/>
      <c r="W137" s="36"/>
      <c r="X137" s="36"/>
      <c r="Y137" s="36"/>
      <c r="Z137" s="36"/>
      <c r="AA137" s="36"/>
      <c r="AB137" s="36"/>
      <c r="AC137" s="36"/>
      <c r="AD137" s="36"/>
      <c r="AE137" s="36"/>
      <c r="AT137" s="18" t="s">
        <v>231</v>
      </c>
      <c r="AU137" s="18" t="s">
        <v>19</v>
      </c>
    </row>
    <row r="138" spans="1:65" s="2" customFormat="1" ht="29.25">
      <c r="A138" s="36"/>
      <c r="B138" s="37"/>
      <c r="C138" s="38"/>
      <c r="D138" s="210" t="s">
        <v>311</v>
      </c>
      <c r="E138" s="38"/>
      <c r="F138" s="211" t="s">
        <v>517</v>
      </c>
      <c r="G138" s="38"/>
      <c r="H138" s="38"/>
      <c r="I138" s="207"/>
      <c r="J138" s="38"/>
      <c r="K138" s="38"/>
      <c r="L138" s="41"/>
      <c r="M138" s="208"/>
      <c r="N138" s="209"/>
      <c r="O138" s="73"/>
      <c r="P138" s="73"/>
      <c r="Q138" s="73"/>
      <c r="R138" s="73"/>
      <c r="S138" s="73"/>
      <c r="T138" s="74"/>
      <c r="U138" s="36"/>
      <c r="V138" s="36"/>
      <c r="W138" s="36"/>
      <c r="X138" s="36"/>
      <c r="Y138" s="36"/>
      <c r="Z138" s="36"/>
      <c r="AA138" s="36"/>
      <c r="AB138" s="36"/>
      <c r="AC138" s="36"/>
      <c r="AD138" s="36"/>
      <c r="AE138" s="36"/>
      <c r="AT138" s="18" t="s">
        <v>311</v>
      </c>
      <c r="AU138" s="18" t="s">
        <v>19</v>
      </c>
    </row>
    <row r="139" spans="1:65" s="2" customFormat="1" ht="39">
      <c r="A139" s="36"/>
      <c r="B139" s="37"/>
      <c r="C139" s="38"/>
      <c r="D139" s="210" t="s">
        <v>233</v>
      </c>
      <c r="E139" s="38"/>
      <c r="F139" s="211" t="s">
        <v>1250</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233</v>
      </c>
      <c r="AU139" s="18" t="s">
        <v>19</v>
      </c>
    </row>
    <row r="140" spans="1:65" s="2" customFormat="1" ht="55.5" customHeight="1">
      <c r="A140" s="36"/>
      <c r="B140" s="37"/>
      <c r="C140" s="192" t="s">
        <v>156</v>
      </c>
      <c r="D140" s="192" t="s">
        <v>224</v>
      </c>
      <c r="E140" s="193" t="s">
        <v>1251</v>
      </c>
      <c r="F140" s="194" t="s">
        <v>1252</v>
      </c>
      <c r="G140" s="195" t="s">
        <v>514</v>
      </c>
      <c r="H140" s="196">
        <v>1.2</v>
      </c>
      <c r="I140" s="197"/>
      <c r="J140" s="198">
        <f>ROUND(I140*H140,2)</f>
        <v>0</v>
      </c>
      <c r="K140" s="194" t="s">
        <v>228</v>
      </c>
      <c r="L140" s="41"/>
      <c r="M140" s="199" t="s">
        <v>1</v>
      </c>
      <c r="N140" s="200" t="s">
        <v>45</v>
      </c>
      <c r="O140" s="73"/>
      <c r="P140" s="201">
        <f>O140*H140</f>
        <v>0</v>
      </c>
      <c r="Q140" s="201">
        <v>0</v>
      </c>
      <c r="R140" s="201">
        <f>Q140*H140</f>
        <v>0</v>
      </c>
      <c r="S140" s="201">
        <v>0</v>
      </c>
      <c r="T140" s="202">
        <f>S140*H140</f>
        <v>0</v>
      </c>
      <c r="U140" s="36"/>
      <c r="V140" s="36"/>
      <c r="W140" s="36"/>
      <c r="X140" s="36"/>
      <c r="Y140" s="36"/>
      <c r="Z140" s="36"/>
      <c r="AA140" s="36"/>
      <c r="AB140" s="36"/>
      <c r="AC140" s="36"/>
      <c r="AD140" s="36"/>
      <c r="AE140" s="36"/>
      <c r="AR140" s="203" t="s">
        <v>223</v>
      </c>
      <c r="AT140" s="203" t="s">
        <v>224</v>
      </c>
      <c r="AU140" s="203" t="s">
        <v>19</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223</v>
      </c>
      <c r="BM140" s="203" t="s">
        <v>1253</v>
      </c>
    </row>
    <row r="141" spans="1:65" s="2" customFormat="1" ht="11.25">
      <c r="A141" s="36"/>
      <c r="B141" s="37"/>
      <c r="C141" s="38"/>
      <c r="D141" s="205" t="s">
        <v>231</v>
      </c>
      <c r="E141" s="38"/>
      <c r="F141" s="206" t="s">
        <v>1254</v>
      </c>
      <c r="G141" s="38"/>
      <c r="H141" s="38"/>
      <c r="I141" s="207"/>
      <c r="J141" s="38"/>
      <c r="K141" s="38"/>
      <c r="L141" s="41"/>
      <c r="M141" s="208"/>
      <c r="N141" s="209"/>
      <c r="O141" s="73"/>
      <c r="P141" s="73"/>
      <c r="Q141" s="73"/>
      <c r="R141" s="73"/>
      <c r="S141" s="73"/>
      <c r="T141" s="74"/>
      <c r="U141" s="36"/>
      <c r="V141" s="36"/>
      <c r="W141" s="36"/>
      <c r="X141" s="36"/>
      <c r="Y141" s="36"/>
      <c r="Z141" s="36"/>
      <c r="AA141" s="36"/>
      <c r="AB141" s="36"/>
      <c r="AC141" s="36"/>
      <c r="AD141" s="36"/>
      <c r="AE141" s="36"/>
      <c r="AT141" s="18" t="s">
        <v>231</v>
      </c>
      <c r="AU141" s="18" t="s">
        <v>19</v>
      </c>
    </row>
    <row r="142" spans="1:65" s="2" customFormat="1" ht="78">
      <c r="A142" s="36"/>
      <c r="B142" s="37"/>
      <c r="C142" s="38"/>
      <c r="D142" s="210" t="s">
        <v>311</v>
      </c>
      <c r="E142" s="38"/>
      <c r="F142" s="211" t="s">
        <v>1255</v>
      </c>
      <c r="G142" s="38"/>
      <c r="H142" s="38"/>
      <c r="I142" s="207"/>
      <c r="J142" s="38"/>
      <c r="K142" s="38"/>
      <c r="L142" s="41"/>
      <c r="M142" s="208"/>
      <c r="N142" s="209"/>
      <c r="O142" s="73"/>
      <c r="P142" s="73"/>
      <c r="Q142" s="73"/>
      <c r="R142" s="73"/>
      <c r="S142" s="73"/>
      <c r="T142" s="74"/>
      <c r="U142" s="36"/>
      <c r="V142" s="36"/>
      <c r="W142" s="36"/>
      <c r="X142" s="36"/>
      <c r="Y142" s="36"/>
      <c r="Z142" s="36"/>
      <c r="AA142" s="36"/>
      <c r="AB142" s="36"/>
      <c r="AC142" s="36"/>
      <c r="AD142" s="36"/>
      <c r="AE142" s="36"/>
      <c r="AT142" s="18" t="s">
        <v>311</v>
      </c>
      <c r="AU142" s="18" t="s">
        <v>19</v>
      </c>
    </row>
    <row r="143" spans="1:65" s="2" customFormat="1" ht="29.25">
      <c r="A143" s="36"/>
      <c r="B143" s="37"/>
      <c r="C143" s="38"/>
      <c r="D143" s="210" t="s">
        <v>233</v>
      </c>
      <c r="E143" s="38"/>
      <c r="F143" s="211" t="s">
        <v>1256</v>
      </c>
      <c r="G143" s="38"/>
      <c r="H143" s="38"/>
      <c r="I143" s="207"/>
      <c r="J143" s="38"/>
      <c r="K143" s="38"/>
      <c r="L143" s="41"/>
      <c r="M143" s="208"/>
      <c r="N143" s="209"/>
      <c r="O143" s="73"/>
      <c r="P143" s="73"/>
      <c r="Q143" s="73"/>
      <c r="R143" s="73"/>
      <c r="S143" s="73"/>
      <c r="T143" s="74"/>
      <c r="U143" s="36"/>
      <c r="V143" s="36"/>
      <c r="W143" s="36"/>
      <c r="X143" s="36"/>
      <c r="Y143" s="36"/>
      <c r="Z143" s="36"/>
      <c r="AA143" s="36"/>
      <c r="AB143" s="36"/>
      <c r="AC143" s="36"/>
      <c r="AD143" s="36"/>
      <c r="AE143" s="36"/>
      <c r="AT143" s="18" t="s">
        <v>233</v>
      </c>
      <c r="AU143" s="18" t="s">
        <v>19</v>
      </c>
    </row>
    <row r="144" spans="1:65" s="2" customFormat="1" ht="44.25" customHeight="1">
      <c r="A144" s="36"/>
      <c r="B144" s="37"/>
      <c r="C144" s="192" t="s">
        <v>223</v>
      </c>
      <c r="D144" s="192" t="s">
        <v>224</v>
      </c>
      <c r="E144" s="193" t="s">
        <v>1257</v>
      </c>
      <c r="F144" s="194" t="s">
        <v>1258</v>
      </c>
      <c r="G144" s="195" t="s">
        <v>514</v>
      </c>
      <c r="H144" s="196">
        <v>50</v>
      </c>
      <c r="I144" s="197"/>
      <c r="J144" s="198">
        <f>ROUND(I144*H144,2)</f>
        <v>0</v>
      </c>
      <c r="K144" s="194" t="s">
        <v>228</v>
      </c>
      <c r="L144" s="41"/>
      <c r="M144" s="199" t="s">
        <v>1</v>
      </c>
      <c r="N144" s="200" t="s">
        <v>45</v>
      </c>
      <c r="O144" s="73"/>
      <c r="P144" s="201">
        <f>O144*H144</f>
        <v>0</v>
      </c>
      <c r="Q144" s="201">
        <v>0</v>
      </c>
      <c r="R144" s="201">
        <f>Q144*H144</f>
        <v>0</v>
      </c>
      <c r="S144" s="201">
        <v>0</v>
      </c>
      <c r="T144" s="202">
        <f>S144*H144</f>
        <v>0</v>
      </c>
      <c r="U144" s="36"/>
      <c r="V144" s="36"/>
      <c r="W144" s="36"/>
      <c r="X144" s="36"/>
      <c r="Y144" s="36"/>
      <c r="Z144" s="36"/>
      <c r="AA144" s="36"/>
      <c r="AB144" s="36"/>
      <c r="AC144" s="36"/>
      <c r="AD144" s="36"/>
      <c r="AE144" s="36"/>
      <c r="AR144" s="203" t="s">
        <v>223</v>
      </c>
      <c r="AT144" s="203" t="s">
        <v>224</v>
      </c>
      <c r="AU144" s="203" t="s">
        <v>19</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223</v>
      </c>
      <c r="BM144" s="203" t="s">
        <v>1259</v>
      </c>
    </row>
    <row r="145" spans="1:65" s="2" customFormat="1" ht="11.25">
      <c r="A145" s="36"/>
      <c r="B145" s="37"/>
      <c r="C145" s="38"/>
      <c r="D145" s="205" t="s">
        <v>231</v>
      </c>
      <c r="E145" s="38"/>
      <c r="F145" s="206" t="s">
        <v>1260</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231</v>
      </c>
      <c r="AU145" s="18" t="s">
        <v>19</v>
      </c>
    </row>
    <row r="146" spans="1:65" s="2" customFormat="1" ht="48.75">
      <c r="A146" s="36"/>
      <c r="B146" s="37"/>
      <c r="C146" s="38"/>
      <c r="D146" s="210" t="s">
        <v>311</v>
      </c>
      <c r="E146" s="38"/>
      <c r="F146" s="211" t="s">
        <v>1261</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311</v>
      </c>
      <c r="AU146" s="18" t="s">
        <v>19</v>
      </c>
    </row>
    <row r="147" spans="1:65" s="2" customFormat="1" ht="48.75">
      <c r="A147" s="36"/>
      <c r="B147" s="37"/>
      <c r="C147" s="38"/>
      <c r="D147" s="210" t="s">
        <v>233</v>
      </c>
      <c r="E147" s="38"/>
      <c r="F147" s="211" t="s">
        <v>1262</v>
      </c>
      <c r="G147" s="38"/>
      <c r="H147" s="38"/>
      <c r="I147" s="207"/>
      <c r="J147" s="38"/>
      <c r="K147" s="38"/>
      <c r="L147" s="41"/>
      <c r="M147" s="208"/>
      <c r="N147" s="209"/>
      <c r="O147" s="73"/>
      <c r="P147" s="73"/>
      <c r="Q147" s="73"/>
      <c r="R147" s="73"/>
      <c r="S147" s="73"/>
      <c r="T147" s="74"/>
      <c r="U147" s="36"/>
      <c r="V147" s="36"/>
      <c r="W147" s="36"/>
      <c r="X147" s="36"/>
      <c r="Y147" s="36"/>
      <c r="Z147" s="36"/>
      <c r="AA147" s="36"/>
      <c r="AB147" s="36"/>
      <c r="AC147" s="36"/>
      <c r="AD147" s="36"/>
      <c r="AE147" s="36"/>
      <c r="AT147" s="18" t="s">
        <v>233</v>
      </c>
      <c r="AU147" s="18" t="s">
        <v>19</v>
      </c>
    </row>
    <row r="148" spans="1:65" s="2" customFormat="1" ht="55.5" customHeight="1">
      <c r="A148" s="36"/>
      <c r="B148" s="37"/>
      <c r="C148" s="192" t="s">
        <v>219</v>
      </c>
      <c r="D148" s="192" t="s">
        <v>224</v>
      </c>
      <c r="E148" s="193" t="s">
        <v>551</v>
      </c>
      <c r="F148" s="194" t="s">
        <v>552</v>
      </c>
      <c r="G148" s="195" t="s">
        <v>514</v>
      </c>
      <c r="H148" s="196">
        <v>664</v>
      </c>
      <c r="I148" s="197"/>
      <c r="J148" s="198">
        <f>ROUND(I148*H148,2)</f>
        <v>0</v>
      </c>
      <c r="K148" s="194" t="s">
        <v>228</v>
      </c>
      <c r="L148" s="41"/>
      <c r="M148" s="199" t="s">
        <v>1</v>
      </c>
      <c r="N148" s="200" t="s">
        <v>45</v>
      </c>
      <c r="O148" s="73"/>
      <c r="P148" s="201">
        <f>O148*H148</f>
        <v>0</v>
      </c>
      <c r="Q148" s="201">
        <v>0</v>
      </c>
      <c r="R148" s="201">
        <f>Q148*H148</f>
        <v>0</v>
      </c>
      <c r="S148" s="201">
        <v>0</v>
      </c>
      <c r="T148" s="202">
        <f>S148*H148</f>
        <v>0</v>
      </c>
      <c r="U148" s="36"/>
      <c r="V148" s="36"/>
      <c r="W148" s="36"/>
      <c r="X148" s="36"/>
      <c r="Y148" s="36"/>
      <c r="Z148" s="36"/>
      <c r="AA148" s="36"/>
      <c r="AB148" s="36"/>
      <c r="AC148" s="36"/>
      <c r="AD148" s="36"/>
      <c r="AE148" s="36"/>
      <c r="AR148" s="203" t="s">
        <v>223</v>
      </c>
      <c r="AT148" s="203" t="s">
        <v>224</v>
      </c>
      <c r="AU148" s="203" t="s">
        <v>19</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223</v>
      </c>
      <c r="BM148" s="203" t="s">
        <v>1263</v>
      </c>
    </row>
    <row r="149" spans="1:65" s="2" customFormat="1" ht="11.25">
      <c r="A149" s="36"/>
      <c r="B149" s="37"/>
      <c r="C149" s="38"/>
      <c r="D149" s="205" t="s">
        <v>231</v>
      </c>
      <c r="E149" s="38"/>
      <c r="F149" s="206" t="s">
        <v>554</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231</v>
      </c>
      <c r="AU149" s="18" t="s">
        <v>19</v>
      </c>
    </row>
    <row r="150" spans="1:65" s="2" customFormat="1" ht="68.25">
      <c r="A150" s="36"/>
      <c r="B150" s="37"/>
      <c r="C150" s="38"/>
      <c r="D150" s="210" t="s">
        <v>311</v>
      </c>
      <c r="E150" s="38"/>
      <c r="F150" s="211" t="s">
        <v>555</v>
      </c>
      <c r="G150" s="38"/>
      <c r="H150" s="38"/>
      <c r="I150" s="207"/>
      <c r="J150" s="38"/>
      <c r="K150" s="38"/>
      <c r="L150" s="41"/>
      <c r="M150" s="208"/>
      <c r="N150" s="209"/>
      <c r="O150" s="73"/>
      <c r="P150" s="73"/>
      <c r="Q150" s="73"/>
      <c r="R150" s="73"/>
      <c r="S150" s="73"/>
      <c r="T150" s="74"/>
      <c r="U150" s="36"/>
      <c r="V150" s="36"/>
      <c r="W150" s="36"/>
      <c r="X150" s="36"/>
      <c r="Y150" s="36"/>
      <c r="Z150" s="36"/>
      <c r="AA150" s="36"/>
      <c r="AB150" s="36"/>
      <c r="AC150" s="36"/>
      <c r="AD150" s="36"/>
      <c r="AE150" s="36"/>
      <c r="AT150" s="18" t="s">
        <v>311</v>
      </c>
      <c r="AU150" s="18" t="s">
        <v>19</v>
      </c>
    </row>
    <row r="151" spans="1:65" s="2" customFormat="1" ht="39">
      <c r="A151" s="36"/>
      <c r="B151" s="37"/>
      <c r="C151" s="38"/>
      <c r="D151" s="210" t="s">
        <v>233</v>
      </c>
      <c r="E151" s="38"/>
      <c r="F151" s="211" t="s">
        <v>1264</v>
      </c>
      <c r="G151" s="38"/>
      <c r="H151" s="38"/>
      <c r="I151" s="207"/>
      <c r="J151" s="38"/>
      <c r="K151" s="38"/>
      <c r="L151" s="41"/>
      <c r="M151" s="208"/>
      <c r="N151" s="209"/>
      <c r="O151" s="73"/>
      <c r="P151" s="73"/>
      <c r="Q151" s="73"/>
      <c r="R151" s="73"/>
      <c r="S151" s="73"/>
      <c r="T151" s="74"/>
      <c r="U151" s="36"/>
      <c r="V151" s="36"/>
      <c r="W151" s="36"/>
      <c r="X151" s="36"/>
      <c r="Y151" s="36"/>
      <c r="Z151" s="36"/>
      <c r="AA151" s="36"/>
      <c r="AB151" s="36"/>
      <c r="AC151" s="36"/>
      <c r="AD151" s="36"/>
      <c r="AE151" s="36"/>
      <c r="AT151" s="18" t="s">
        <v>233</v>
      </c>
      <c r="AU151" s="18" t="s">
        <v>19</v>
      </c>
    </row>
    <row r="152" spans="1:65" s="2" customFormat="1" ht="37.9" customHeight="1">
      <c r="A152" s="36"/>
      <c r="B152" s="37"/>
      <c r="C152" s="192" t="s">
        <v>256</v>
      </c>
      <c r="D152" s="192" t="s">
        <v>224</v>
      </c>
      <c r="E152" s="193" t="s">
        <v>567</v>
      </c>
      <c r="F152" s="194" t="s">
        <v>568</v>
      </c>
      <c r="G152" s="195" t="s">
        <v>514</v>
      </c>
      <c r="H152" s="196">
        <v>664</v>
      </c>
      <c r="I152" s="197"/>
      <c r="J152" s="198">
        <f>ROUND(I152*H152,2)</f>
        <v>0</v>
      </c>
      <c r="K152" s="194" t="s">
        <v>228</v>
      </c>
      <c r="L152" s="41"/>
      <c r="M152" s="199" t="s">
        <v>1</v>
      </c>
      <c r="N152" s="200" t="s">
        <v>45</v>
      </c>
      <c r="O152" s="73"/>
      <c r="P152" s="201">
        <f>O152*H152</f>
        <v>0</v>
      </c>
      <c r="Q152" s="201">
        <v>0</v>
      </c>
      <c r="R152" s="201">
        <f>Q152*H152</f>
        <v>0</v>
      </c>
      <c r="S152" s="201">
        <v>0</v>
      </c>
      <c r="T152" s="202">
        <f>S152*H152</f>
        <v>0</v>
      </c>
      <c r="U152" s="36"/>
      <c r="V152" s="36"/>
      <c r="W152" s="36"/>
      <c r="X152" s="36"/>
      <c r="Y152" s="36"/>
      <c r="Z152" s="36"/>
      <c r="AA152" s="36"/>
      <c r="AB152" s="36"/>
      <c r="AC152" s="36"/>
      <c r="AD152" s="36"/>
      <c r="AE152" s="36"/>
      <c r="AR152" s="203" t="s">
        <v>223</v>
      </c>
      <c r="AT152" s="203" t="s">
        <v>224</v>
      </c>
      <c r="AU152" s="203" t="s">
        <v>19</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223</v>
      </c>
      <c r="BM152" s="203" t="s">
        <v>1265</v>
      </c>
    </row>
    <row r="153" spans="1:65" s="2" customFormat="1" ht="11.25">
      <c r="A153" s="36"/>
      <c r="B153" s="37"/>
      <c r="C153" s="38"/>
      <c r="D153" s="205" t="s">
        <v>231</v>
      </c>
      <c r="E153" s="38"/>
      <c r="F153" s="206" t="s">
        <v>570</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231</v>
      </c>
      <c r="AU153" s="18" t="s">
        <v>19</v>
      </c>
    </row>
    <row r="154" spans="1:65" s="2" customFormat="1" ht="117">
      <c r="A154" s="36"/>
      <c r="B154" s="37"/>
      <c r="C154" s="38"/>
      <c r="D154" s="210" t="s">
        <v>311</v>
      </c>
      <c r="E154" s="38"/>
      <c r="F154" s="211" t="s">
        <v>571</v>
      </c>
      <c r="G154" s="38"/>
      <c r="H154" s="38"/>
      <c r="I154" s="207"/>
      <c r="J154" s="38"/>
      <c r="K154" s="38"/>
      <c r="L154" s="41"/>
      <c r="M154" s="208"/>
      <c r="N154" s="209"/>
      <c r="O154" s="73"/>
      <c r="P154" s="73"/>
      <c r="Q154" s="73"/>
      <c r="R154" s="73"/>
      <c r="S154" s="73"/>
      <c r="T154" s="74"/>
      <c r="U154" s="36"/>
      <c r="V154" s="36"/>
      <c r="W154" s="36"/>
      <c r="X154" s="36"/>
      <c r="Y154" s="36"/>
      <c r="Z154" s="36"/>
      <c r="AA154" s="36"/>
      <c r="AB154" s="36"/>
      <c r="AC154" s="36"/>
      <c r="AD154" s="36"/>
      <c r="AE154" s="36"/>
      <c r="AT154" s="18" t="s">
        <v>311</v>
      </c>
      <c r="AU154" s="18" t="s">
        <v>19</v>
      </c>
    </row>
    <row r="155" spans="1:65" s="2" customFormat="1" ht="39">
      <c r="A155" s="36"/>
      <c r="B155" s="37"/>
      <c r="C155" s="38"/>
      <c r="D155" s="210" t="s">
        <v>233</v>
      </c>
      <c r="E155" s="38"/>
      <c r="F155" s="211" t="s">
        <v>1264</v>
      </c>
      <c r="G155" s="38"/>
      <c r="H155" s="38"/>
      <c r="I155" s="207"/>
      <c r="J155" s="38"/>
      <c r="K155" s="38"/>
      <c r="L155" s="41"/>
      <c r="M155" s="208"/>
      <c r="N155" s="209"/>
      <c r="O155" s="73"/>
      <c r="P155" s="73"/>
      <c r="Q155" s="73"/>
      <c r="R155" s="73"/>
      <c r="S155" s="73"/>
      <c r="T155" s="74"/>
      <c r="U155" s="36"/>
      <c r="V155" s="36"/>
      <c r="W155" s="36"/>
      <c r="X155" s="36"/>
      <c r="Y155" s="36"/>
      <c r="Z155" s="36"/>
      <c r="AA155" s="36"/>
      <c r="AB155" s="36"/>
      <c r="AC155" s="36"/>
      <c r="AD155" s="36"/>
      <c r="AE155" s="36"/>
      <c r="AT155" s="18" t="s">
        <v>233</v>
      </c>
      <c r="AU155" s="18" t="s">
        <v>19</v>
      </c>
    </row>
    <row r="156" spans="1:65" s="2" customFormat="1" ht="55.5" customHeight="1">
      <c r="A156" s="36"/>
      <c r="B156" s="37"/>
      <c r="C156" s="192" t="s">
        <v>261</v>
      </c>
      <c r="D156" s="192" t="s">
        <v>224</v>
      </c>
      <c r="E156" s="193" t="s">
        <v>526</v>
      </c>
      <c r="F156" s="194" t="s">
        <v>527</v>
      </c>
      <c r="G156" s="195" t="s">
        <v>514</v>
      </c>
      <c r="H156" s="196">
        <v>55</v>
      </c>
      <c r="I156" s="197"/>
      <c r="J156" s="198">
        <f>ROUND(I156*H156,2)</f>
        <v>0</v>
      </c>
      <c r="K156" s="194" t="s">
        <v>228</v>
      </c>
      <c r="L156" s="41"/>
      <c r="M156" s="199" t="s">
        <v>1</v>
      </c>
      <c r="N156" s="200" t="s">
        <v>45</v>
      </c>
      <c r="O156" s="73"/>
      <c r="P156" s="201">
        <f>O156*H156</f>
        <v>0</v>
      </c>
      <c r="Q156" s="201">
        <v>0</v>
      </c>
      <c r="R156" s="201">
        <f>Q156*H156</f>
        <v>0</v>
      </c>
      <c r="S156" s="201">
        <v>0</v>
      </c>
      <c r="T156" s="202">
        <f>S156*H156</f>
        <v>0</v>
      </c>
      <c r="U156" s="36"/>
      <c r="V156" s="36"/>
      <c r="W156" s="36"/>
      <c r="X156" s="36"/>
      <c r="Y156" s="36"/>
      <c r="Z156" s="36"/>
      <c r="AA156" s="36"/>
      <c r="AB156" s="36"/>
      <c r="AC156" s="36"/>
      <c r="AD156" s="36"/>
      <c r="AE156" s="36"/>
      <c r="AR156" s="203" t="s">
        <v>223</v>
      </c>
      <c r="AT156" s="203" t="s">
        <v>224</v>
      </c>
      <c r="AU156" s="203" t="s">
        <v>19</v>
      </c>
      <c r="AY156" s="18" t="s">
        <v>220</v>
      </c>
      <c r="BE156" s="204">
        <f>IF(N156="základní",J156,0)</f>
        <v>0</v>
      </c>
      <c r="BF156" s="204">
        <f>IF(N156="snížená",J156,0)</f>
        <v>0</v>
      </c>
      <c r="BG156" s="204">
        <f>IF(N156="zákl. přenesená",J156,0)</f>
        <v>0</v>
      </c>
      <c r="BH156" s="204">
        <f>IF(N156="sníž. přenesená",J156,0)</f>
        <v>0</v>
      </c>
      <c r="BI156" s="204">
        <f>IF(N156="nulová",J156,0)</f>
        <v>0</v>
      </c>
      <c r="BJ156" s="18" t="s">
        <v>87</v>
      </c>
      <c r="BK156" s="204">
        <f>ROUND(I156*H156,2)</f>
        <v>0</v>
      </c>
      <c r="BL156" s="18" t="s">
        <v>223</v>
      </c>
      <c r="BM156" s="203" t="s">
        <v>1266</v>
      </c>
    </row>
    <row r="157" spans="1:65" s="2" customFormat="1" ht="11.25">
      <c r="A157" s="36"/>
      <c r="B157" s="37"/>
      <c r="C157" s="38"/>
      <c r="D157" s="205" t="s">
        <v>231</v>
      </c>
      <c r="E157" s="38"/>
      <c r="F157" s="206" t="s">
        <v>529</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231</v>
      </c>
      <c r="AU157" s="18" t="s">
        <v>19</v>
      </c>
    </row>
    <row r="158" spans="1:65" s="2" customFormat="1" ht="146.25">
      <c r="A158" s="36"/>
      <c r="B158" s="37"/>
      <c r="C158" s="38"/>
      <c r="D158" s="210" t="s">
        <v>311</v>
      </c>
      <c r="E158" s="38"/>
      <c r="F158" s="211" t="s">
        <v>530</v>
      </c>
      <c r="G158" s="38"/>
      <c r="H158" s="38"/>
      <c r="I158" s="207"/>
      <c r="J158" s="38"/>
      <c r="K158" s="38"/>
      <c r="L158" s="41"/>
      <c r="M158" s="208"/>
      <c r="N158" s="209"/>
      <c r="O158" s="73"/>
      <c r="P158" s="73"/>
      <c r="Q158" s="73"/>
      <c r="R158" s="73"/>
      <c r="S158" s="73"/>
      <c r="T158" s="74"/>
      <c r="U158" s="36"/>
      <c r="V158" s="36"/>
      <c r="W158" s="36"/>
      <c r="X158" s="36"/>
      <c r="Y158" s="36"/>
      <c r="Z158" s="36"/>
      <c r="AA158" s="36"/>
      <c r="AB158" s="36"/>
      <c r="AC158" s="36"/>
      <c r="AD158" s="36"/>
      <c r="AE158" s="36"/>
      <c r="AT158" s="18" t="s">
        <v>311</v>
      </c>
      <c r="AU158" s="18" t="s">
        <v>19</v>
      </c>
    </row>
    <row r="159" spans="1:65" s="2" customFormat="1" ht="39">
      <c r="A159" s="36"/>
      <c r="B159" s="37"/>
      <c r="C159" s="38"/>
      <c r="D159" s="210" t="s">
        <v>233</v>
      </c>
      <c r="E159" s="38"/>
      <c r="F159" s="211" t="s">
        <v>1267</v>
      </c>
      <c r="G159" s="38"/>
      <c r="H159" s="38"/>
      <c r="I159" s="207"/>
      <c r="J159" s="38"/>
      <c r="K159" s="38"/>
      <c r="L159" s="41"/>
      <c r="M159" s="208"/>
      <c r="N159" s="209"/>
      <c r="O159" s="73"/>
      <c r="P159" s="73"/>
      <c r="Q159" s="73"/>
      <c r="R159" s="73"/>
      <c r="S159" s="73"/>
      <c r="T159" s="74"/>
      <c r="U159" s="36"/>
      <c r="V159" s="36"/>
      <c r="W159" s="36"/>
      <c r="X159" s="36"/>
      <c r="Y159" s="36"/>
      <c r="Z159" s="36"/>
      <c r="AA159" s="36"/>
      <c r="AB159" s="36"/>
      <c r="AC159" s="36"/>
      <c r="AD159" s="36"/>
      <c r="AE159" s="36"/>
      <c r="AT159" s="18" t="s">
        <v>233</v>
      </c>
      <c r="AU159" s="18" t="s">
        <v>19</v>
      </c>
    </row>
    <row r="160" spans="1:65" s="2" customFormat="1" ht="16.5" customHeight="1">
      <c r="A160" s="36"/>
      <c r="B160" s="37"/>
      <c r="C160" s="192" t="s">
        <v>266</v>
      </c>
      <c r="D160" s="192" t="s">
        <v>224</v>
      </c>
      <c r="E160" s="193" t="s">
        <v>1191</v>
      </c>
      <c r="F160" s="194" t="s">
        <v>560</v>
      </c>
      <c r="G160" s="195" t="s">
        <v>514</v>
      </c>
      <c r="H160" s="196">
        <v>664</v>
      </c>
      <c r="I160" s="197"/>
      <c r="J160" s="198">
        <f>ROUND(I160*H160,2)</f>
        <v>0</v>
      </c>
      <c r="K160" s="194" t="s">
        <v>228</v>
      </c>
      <c r="L160" s="41"/>
      <c r="M160" s="199" t="s">
        <v>1</v>
      </c>
      <c r="N160" s="200" t="s">
        <v>45</v>
      </c>
      <c r="O160" s="73"/>
      <c r="P160" s="201">
        <f>O160*H160</f>
        <v>0</v>
      </c>
      <c r="Q160" s="201">
        <v>0</v>
      </c>
      <c r="R160" s="201">
        <f>Q160*H160</f>
        <v>0</v>
      </c>
      <c r="S160" s="201">
        <v>0</v>
      </c>
      <c r="T160" s="202">
        <f>S160*H160</f>
        <v>0</v>
      </c>
      <c r="U160" s="36"/>
      <c r="V160" s="36"/>
      <c r="W160" s="36"/>
      <c r="X160" s="36"/>
      <c r="Y160" s="36"/>
      <c r="Z160" s="36"/>
      <c r="AA160" s="36"/>
      <c r="AB160" s="36"/>
      <c r="AC160" s="36"/>
      <c r="AD160" s="36"/>
      <c r="AE160" s="36"/>
      <c r="AR160" s="203" t="s">
        <v>223</v>
      </c>
      <c r="AT160" s="203" t="s">
        <v>224</v>
      </c>
      <c r="AU160" s="203" t="s">
        <v>19</v>
      </c>
      <c r="AY160" s="18" t="s">
        <v>220</v>
      </c>
      <c r="BE160" s="204">
        <f>IF(N160="základní",J160,0)</f>
        <v>0</v>
      </c>
      <c r="BF160" s="204">
        <f>IF(N160="snížená",J160,0)</f>
        <v>0</v>
      </c>
      <c r="BG160" s="204">
        <f>IF(N160="zákl. přenesená",J160,0)</f>
        <v>0</v>
      </c>
      <c r="BH160" s="204">
        <f>IF(N160="sníž. přenesená",J160,0)</f>
        <v>0</v>
      </c>
      <c r="BI160" s="204">
        <f>IF(N160="nulová",J160,0)</f>
        <v>0</v>
      </c>
      <c r="BJ160" s="18" t="s">
        <v>87</v>
      </c>
      <c r="BK160" s="204">
        <f>ROUND(I160*H160,2)</f>
        <v>0</v>
      </c>
      <c r="BL160" s="18" t="s">
        <v>223</v>
      </c>
      <c r="BM160" s="203" t="s">
        <v>1268</v>
      </c>
    </row>
    <row r="161" spans="1:65" s="2" customFormat="1" ht="11.25">
      <c r="A161" s="36"/>
      <c r="B161" s="37"/>
      <c r="C161" s="38"/>
      <c r="D161" s="205" t="s">
        <v>231</v>
      </c>
      <c r="E161" s="38"/>
      <c r="F161" s="206" t="s">
        <v>1193</v>
      </c>
      <c r="G161" s="38"/>
      <c r="H161" s="38"/>
      <c r="I161" s="207"/>
      <c r="J161" s="38"/>
      <c r="K161" s="38"/>
      <c r="L161" s="41"/>
      <c r="M161" s="208"/>
      <c r="N161" s="209"/>
      <c r="O161" s="73"/>
      <c r="P161" s="73"/>
      <c r="Q161" s="73"/>
      <c r="R161" s="73"/>
      <c r="S161" s="73"/>
      <c r="T161" s="74"/>
      <c r="U161" s="36"/>
      <c r="V161" s="36"/>
      <c r="W161" s="36"/>
      <c r="X161" s="36"/>
      <c r="Y161" s="36"/>
      <c r="Z161" s="36"/>
      <c r="AA161" s="36"/>
      <c r="AB161" s="36"/>
      <c r="AC161" s="36"/>
      <c r="AD161" s="36"/>
      <c r="AE161" s="36"/>
      <c r="AT161" s="18" t="s">
        <v>231</v>
      </c>
      <c r="AU161" s="18" t="s">
        <v>19</v>
      </c>
    </row>
    <row r="162" spans="1:65" s="2" customFormat="1" ht="117">
      <c r="A162" s="36"/>
      <c r="B162" s="37"/>
      <c r="C162" s="38"/>
      <c r="D162" s="210" t="s">
        <v>311</v>
      </c>
      <c r="E162" s="38"/>
      <c r="F162" s="211" t="s">
        <v>563</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311</v>
      </c>
      <c r="AU162" s="18" t="s">
        <v>19</v>
      </c>
    </row>
    <row r="163" spans="1:65" s="2" customFormat="1" ht="39">
      <c r="A163" s="36"/>
      <c r="B163" s="37"/>
      <c r="C163" s="38"/>
      <c r="D163" s="210" t="s">
        <v>233</v>
      </c>
      <c r="E163" s="38"/>
      <c r="F163" s="211" t="s">
        <v>1264</v>
      </c>
      <c r="G163" s="38"/>
      <c r="H163" s="38"/>
      <c r="I163" s="207"/>
      <c r="J163" s="38"/>
      <c r="K163" s="38"/>
      <c r="L163" s="41"/>
      <c r="M163" s="208"/>
      <c r="N163" s="209"/>
      <c r="O163" s="73"/>
      <c r="P163" s="73"/>
      <c r="Q163" s="73"/>
      <c r="R163" s="73"/>
      <c r="S163" s="73"/>
      <c r="T163" s="74"/>
      <c r="U163" s="36"/>
      <c r="V163" s="36"/>
      <c r="W163" s="36"/>
      <c r="X163" s="36"/>
      <c r="Y163" s="36"/>
      <c r="Z163" s="36"/>
      <c r="AA163" s="36"/>
      <c r="AB163" s="36"/>
      <c r="AC163" s="36"/>
      <c r="AD163" s="36"/>
      <c r="AE163" s="36"/>
      <c r="AT163" s="18" t="s">
        <v>233</v>
      </c>
      <c r="AU163" s="18" t="s">
        <v>19</v>
      </c>
    </row>
    <row r="164" spans="1:65" s="2" customFormat="1" ht="37.9" customHeight="1">
      <c r="A164" s="36"/>
      <c r="B164" s="37"/>
      <c r="C164" s="192" t="s">
        <v>271</v>
      </c>
      <c r="D164" s="192" t="s">
        <v>224</v>
      </c>
      <c r="E164" s="193" t="s">
        <v>1269</v>
      </c>
      <c r="F164" s="194" t="s">
        <v>1194</v>
      </c>
      <c r="G164" s="195" t="s">
        <v>514</v>
      </c>
      <c r="H164" s="196">
        <v>772</v>
      </c>
      <c r="I164" s="197"/>
      <c r="J164" s="198">
        <f>ROUND(I164*H164,2)</f>
        <v>0</v>
      </c>
      <c r="K164" s="194" t="s">
        <v>1</v>
      </c>
      <c r="L164" s="41"/>
      <c r="M164" s="199" t="s">
        <v>1</v>
      </c>
      <c r="N164" s="200" t="s">
        <v>45</v>
      </c>
      <c r="O164" s="73"/>
      <c r="P164" s="201">
        <f>O164*H164</f>
        <v>0</v>
      </c>
      <c r="Q164" s="201">
        <v>0</v>
      </c>
      <c r="R164" s="201">
        <f>Q164*H164</f>
        <v>0</v>
      </c>
      <c r="S164" s="201">
        <v>0</v>
      </c>
      <c r="T164" s="202">
        <f>S164*H164</f>
        <v>0</v>
      </c>
      <c r="U164" s="36"/>
      <c r="V164" s="36"/>
      <c r="W164" s="36"/>
      <c r="X164" s="36"/>
      <c r="Y164" s="36"/>
      <c r="Z164" s="36"/>
      <c r="AA164" s="36"/>
      <c r="AB164" s="36"/>
      <c r="AC164" s="36"/>
      <c r="AD164" s="36"/>
      <c r="AE164" s="36"/>
      <c r="AR164" s="203" t="s">
        <v>223</v>
      </c>
      <c r="AT164" s="203" t="s">
        <v>224</v>
      </c>
      <c r="AU164" s="203" t="s">
        <v>19</v>
      </c>
      <c r="AY164" s="18" t="s">
        <v>220</v>
      </c>
      <c r="BE164" s="204">
        <f>IF(N164="základní",J164,0)</f>
        <v>0</v>
      </c>
      <c r="BF164" s="204">
        <f>IF(N164="snížená",J164,0)</f>
        <v>0</v>
      </c>
      <c r="BG164" s="204">
        <f>IF(N164="zákl. přenesená",J164,0)</f>
        <v>0</v>
      </c>
      <c r="BH164" s="204">
        <f>IF(N164="sníž. přenesená",J164,0)</f>
        <v>0</v>
      </c>
      <c r="BI164" s="204">
        <f>IF(N164="nulová",J164,0)</f>
        <v>0</v>
      </c>
      <c r="BJ164" s="18" t="s">
        <v>87</v>
      </c>
      <c r="BK164" s="204">
        <f>ROUND(I164*H164,2)</f>
        <v>0</v>
      </c>
      <c r="BL164" s="18" t="s">
        <v>223</v>
      </c>
      <c r="BM164" s="203" t="s">
        <v>1270</v>
      </c>
    </row>
    <row r="165" spans="1:65" s="2" customFormat="1" ht="68.25">
      <c r="A165" s="36"/>
      <c r="B165" s="37"/>
      <c r="C165" s="38"/>
      <c r="D165" s="210" t="s">
        <v>233</v>
      </c>
      <c r="E165" s="38"/>
      <c r="F165" s="211" t="s">
        <v>1271</v>
      </c>
      <c r="G165" s="38"/>
      <c r="H165" s="38"/>
      <c r="I165" s="207"/>
      <c r="J165" s="38"/>
      <c r="K165" s="38"/>
      <c r="L165" s="41"/>
      <c r="M165" s="208"/>
      <c r="N165" s="209"/>
      <c r="O165" s="73"/>
      <c r="P165" s="73"/>
      <c r="Q165" s="73"/>
      <c r="R165" s="73"/>
      <c r="S165" s="73"/>
      <c r="T165" s="74"/>
      <c r="U165" s="36"/>
      <c r="V165" s="36"/>
      <c r="W165" s="36"/>
      <c r="X165" s="36"/>
      <c r="Y165" s="36"/>
      <c r="Z165" s="36"/>
      <c r="AA165" s="36"/>
      <c r="AB165" s="36"/>
      <c r="AC165" s="36"/>
      <c r="AD165" s="36"/>
      <c r="AE165" s="36"/>
      <c r="AT165" s="18" t="s">
        <v>233</v>
      </c>
      <c r="AU165" s="18" t="s">
        <v>19</v>
      </c>
    </row>
    <row r="166" spans="1:65" s="2" customFormat="1" ht="66.75" customHeight="1">
      <c r="A166" s="36"/>
      <c r="B166" s="37"/>
      <c r="C166" s="192" t="s">
        <v>276</v>
      </c>
      <c r="D166" s="192" t="s">
        <v>224</v>
      </c>
      <c r="E166" s="193" t="s">
        <v>1197</v>
      </c>
      <c r="F166" s="194" t="s">
        <v>1198</v>
      </c>
      <c r="G166" s="195" t="s">
        <v>514</v>
      </c>
      <c r="H166" s="196">
        <v>7720</v>
      </c>
      <c r="I166" s="197"/>
      <c r="J166" s="198">
        <f>ROUND(I166*H166,2)</f>
        <v>0</v>
      </c>
      <c r="K166" s="194" t="s">
        <v>228</v>
      </c>
      <c r="L166" s="41"/>
      <c r="M166" s="199" t="s">
        <v>1</v>
      </c>
      <c r="N166" s="200" t="s">
        <v>45</v>
      </c>
      <c r="O166" s="73"/>
      <c r="P166" s="201">
        <f>O166*H166</f>
        <v>0</v>
      </c>
      <c r="Q166" s="201">
        <v>0</v>
      </c>
      <c r="R166" s="201">
        <f>Q166*H166</f>
        <v>0</v>
      </c>
      <c r="S166" s="201">
        <v>0</v>
      </c>
      <c r="T166" s="202">
        <f>S166*H166</f>
        <v>0</v>
      </c>
      <c r="U166" s="36"/>
      <c r="V166" s="36"/>
      <c r="W166" s="36"/>
      <c r="X166" s="36"/>
      <c r="Y166" s="36"/>
      <c r="Z166" s="36"/>
      <c r="AA166" s="36"/>
      <c r="AB166" s="36"/>
      <c r="AC166" s="36"/>
      <c r="AD166" s="36"/>
      <c r="AE166" s="36"/>
      <c r="AR166" s="203" t="s">
        <v>223</v>
      </c>
      <c r="AT166" s="203" t="s">
        <v>224</v>
      </c>
      <c r="AU166" s="203" t="s">
        <v>19</v>
      </c>
      <c r="AY166" s="18" t="s">
        <v>220</v>
      </c>
      <c r="BE166" s="204">
        <f>IF(N166="základní",J166,0)</f>
        <v>0</v>
      </c>
      <c r="BF166" s="204">
        <f>IF(N166="snížená",J166,0)</f>
        <v>0</v>
      </c>
      <c r="BG166" s="204">
        <f>IF(N166="zákl. přenesená",J166,0)</f>
        <v>0</v>
      </c>
      <c r="BH166" s="204">
        <f>IF(N166="sníž. přenesená",J166,0)</f>
        <v>0</v>
      </c>
      <c r="BI166" s="204">
        <f>IF(N166="nulová",J166,0)</f>
        <v>0</v>
      </c>
      <c r="BJ166" s="18" t="s">
        <v>87</v>
      </c>
      <c r="BK166" s="204">
        <f>ROUND(I166*H166,2)</f>
        <v>0</v>
      </c>
      <c r="BL166" s="18" t="s">
        <v>223</v>
      </c>
      <c r="BM166" s="203" t="s">
        <v>1272</v>
      </c>
    </row>
    <row r="167" spans="1:65" s="2" customFormat="1" ht="11.25">
      <c r="A167" s="36"/>
      <c r="B167" s="37"/>
      <c r="C167" s="38"/>
      <c r="D167" s="205" t="s">
        <v>231</v>
      </c>
      <c r="E167" s="38"/>
      <c r="F167" s="206" t="s">
        <v>1200</v>
      </c>
      <c r="G167" s="38"/>
      <c r="H167" s="38"/>
      <c r="I167" s="207"/>
      <c r="J167" s="38"/>
      <c r="K167" s="38"/>
      <c r="L167" s="41"/>
      <c r="M167" s="208"/>
      <c r="N167" s="209"/>
      <c r="O167" s="73"/>
      <c r="P167" s="73"/>
      <c r="Q167" s="73"/>
      <c r="R167" s="73"/>
      <c r="S167" s="73"/>
      <c r="T167" s="74"/>
      <c r="U167" s="36"/>
      <c r="V167" s="36"/>
      <c r="W167" s="36"/>
      <c r="X167" s="36"/>
      <c r="Y167" s="36"/>
      <c r="Z167" s="36"/>
      <c r="AA167" s="36"/>
      <c r="AB167" s="36"/>
      <c r="AC167" s="36"/>
      <c r="AD167" s="36"/>
      <c r="AE167" s="36"/>
      <c r="AT167" s="18" t="s">
        <v>231</v>
      </c>
      <c r="AU167" s="18" t="s">
        <v>19</v>
      </c>
    </row>
    <row r="168" spans="1:65" s="2" customFormat="1" ht="68.25">
      <c r="A168" s="36"/>
      <c r="B168" s="37"/>
      <c r="C168" s="38"/>
      <c r="D168" s="210" t="s">
        <v>311</v>
      </c>
      <c r="E168" s="38"/>
      <c r="F168" s="211" t="s">
        <v>555</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311</v>
      </c>
      <c r="AU168" s="18" t="s">
        <v>19</v>
      </c>
    </row>
    <row r="169" spans="1:65" s="2" customFormat="1" ht="68.25">
      <c r="A169" s="36"/>
      <c r="B169" s="37"/>
      <c r="C169" s="38"/>
      <c r="D169" s="210" t="s">
        <v>233</v>
      </c>
      <c r="E169" s="38"/>
      <c r="F169" s="211" t="s">
        <v>1273</v>
      </c>
      <c r="G169" s="38"/>
      <c r="H169" s="38"/>
      <c r="I169" s="207"/>
      <c r="J169" s="38"/>
      <c r="K169" s="38"/>
      <c r="L169" s="41"/>
      <c r="M169" s="208"/>
      <c r="N169" s="209"/>
      <c r="O169" s="73"/>
      <c r="P169" s="73"/>
      <c r="Q169" s="73"/>
      <c r="R169" s="73"/>
      <c r="S169" s="73"/>
      <c r="T169" s="74"/>
      <c r="U169" s="36"/>
      <c r="V169" s="36"/>
      <c r="W169" s="36"/>
      <c r="X169" s="36"/>
      <c r="Y169" s="36"/>
      <c r="Z169" s="36"/>
      <c r="AA169" s="36"/>
      <c r="AB169" s="36"/>
      <c r="AC169" s="36"/>
      <c r="AD169" s="36"/>
      <c r="AE169" s="36"/>
      <c r="AT169" s="18" t="s">
        <v>233</v>
      </c>
      <c r="AU169" s="18" t="s">
        <v>19</v>
      </c>
    </row>
    <row r="170" spans="1:65" s="2" customFormat="1" ht="37.9" customHeight="1">
      <c r="A170" s="36"/>
      <c r="B170" s="37"/>
      <c r="C170" s="192" t="s">
        <v>282</v>
      </c>
      <c r="D170" s="192" t="s">
        <v>224</v>
      </c>
      <c r="E170" s="193" t="s">
        <v>538</v>
      </c>
      <c r="F170" s="194" t="s">
        <v>539</v>
      </c>
      <c r="G170" s="195" t="s">
        <v>514</v>
      </c>
      <c r="H170" s="196">
        <v>480</v>
      </c>
      <c r="I170" s="197"/>
      <c r="J170" s="198">
        <f>ROUND(I170*H170,2)</f>
        <v>0</v>
      </c>
      <c r="K170" s="194" t="s">
        <v>228</v>
      </c>
      <c r="L170" s="41"/>
      <c r="M170" s="199" t="s">
        <v>1</v>
      </c>
      <c r="N170" s="200" t="s">
        <v>45</v>
      </c>
      <c r="O170" s="73"/>
      <c r="P170" s="201">
        <f>O170*H170</f>
        <v>0</v>
      </c>
      <c r="Q170" s="201">
        <v>0</v>
      </c>
      <c r="R170" s="201">
        <f>Q170*H170</f>
        <v>0</v>
      </c>
      <c r="S170" s="201">
        <v>0</v>
      </c>
      <c r="T170" s="202">
        <f>S170*H170</f>
        <v>0</v>
      </c>
      <c r="U170" s="36"/>
      <c r="V170" s="36"/>
      <c r="W170" s="36"/>
      <c r="X170" s="36"/>
      <c r="Y170" s="36"/>
      <c r="Z170" s="36"/>
      <c r="AA170" s="36"/>
      <c r="AB170" s="36"/>
      <c r="AC170" s="36"/>
      <c r="AD170" s="36"/>
      <c r="AE170" s="36"/>
      <c r="AR170" s="203" t="s">
        <v>223</v>
      </c>
      <c r="AT170" s="203" t="s">
        <v>224</v>
      </c>
      <c r="AU170" s="203" t="s">
        <v>19</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223</v>
      </c>
      <c r="BM170" s="203" t="s">
        <v>1274</v>
      </c>
    </row>
    <row r="171" spans="1:65" s="2" customFormat="1" ht="11.25">
      <c r="A171" s="36"/>
      <c r="B171" s="37"/>
      <c r="C171" s="38"/>
      <c r="D171" s="205" t="s">
        <v>231</v>
      </c>
      <c r="E171" s="38"/>
      <c r="F171" s="206" t="s">
        <v>541</v>
      </c>
      <c r="G171" s="38"/>
      <c r="H171" s="38"/>
      <c r="I171" s="207"/>
      <c r="J171" s="38"/>
      <c r="K171" s="38"/>
      <c r="L171" s="41"/>
      <c r="M171" s="208"/>
      <c r="N171" s="209"/>
      <c r="O171" s="73"/>
      <c r="P171" s="73"/>
      <c r="Q171" s="73"/>
      <c r="R171" s="73"/>
      <c r="S171" s="73"/>
      <c r="T171" s="74"/>
      <c r="U171" s="36"/>
      <c r="V171" s="36"/>
      <c r="W171" s="36"/>
      <c r="X171" s="36"/>
      <c r="Y171" s="36"/>
      <c r="Z171" s="36"/>
      <c r="AA171" s="36"/>
      <c r="AB171" s="36"/>
      <c r="AC171" s="36"/>
      <c r="AD171" s="36"/>
      <c r="AE171" s="36"/>
      <c r="AT171" s="18" t="s">
        <v>231</v>
      </c>
      <c r="AU171" s="18" t="s">
        <v>19</v>
      </c>
    </row>
    <row r="172" spans="1:65" s="2" customFormat="1" ht="175.5">
      <c r="A172" s="36"/>
      <c r="B172" s="37"/>
      <c r="C172" s="38"/>
      <c r="D172" s="210" t="s">
        <v>311</v>
      </c>
      <c r="E172" s="38"/>
      <c r="F172" s="211" t="s">
        <v>542</v>
      </c>
      <c r="G172" s="38"/>
      <c r="H172" s="38"/>
      <c r="I172" s="207"/>
      <c r="J172" s="38"/>
      <c r="K172" s="38"/>
      <c r="L172" s="41"/>
      <c r="M172" s="208"/>
      <c r="N172" s="209"/>
      <c r="O172" s="73"/>
      <c r="P172" s="73"/>
      <c r="Q172" s="73"/>
      <c r="R172" s="73"/>
      <c r="S172" s="73"/>
      <c r="T172" s="74"/>
      <c r="U172" s="36"/>
      <c r="V172" s="36"/>
      <c r="W172" s="36"/>
      <c r="X172" s="36"/>
      <c r="Y172" s="36"/>
      <c r="Z172" s="36"/>
      <c r="AA172" s="36"/>
      <c r="AB172" s="36"/>
      <c r="AC172" s="36"/>
      <c r="AD172" s="36"/>
      <c r="AE172" s="36"/>
      <c r="AT172" s="18" t="s">
        <v>311</v>
      </c>
      <c r="AU172" s="18" t="s">
        <v>19</v>
      </c>
    </row>
    <row r="173" spans="1:65" s="2" customFormat="1" ht="39">
      <c r="A173" s="36"/>
      <c r="B173" s="37"/>
      <c r="C173" s="38"/>
      <c r="D173" s="210" t="s">
        <v>233</v>
      </c>
      <c r="E173" s="38"/>
      <c r="F173" s="211" t="s">
        <v>1275</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233</v>
      </c>
      <c r="AU173" s="18" t="s">
        <v>19</v>
      </c>
    </row>
    <row r="174" spans="1:65" s="2" customFormat="1" ht="37.9" customHeight="1">
      <c r="A174" s="36"/>
      <c r="B174" s="37"/>
      <c r="C174" s="192" t="s">
        <v>287</v>
      </c>
      <c r="D174" s="192" t="s">
        <v>224</v>
      </c>
      <c r="E174" s="193" t="s">
        <v>605</v>
      </c>
      <c r="F174" s="194" t="s">
        <v>606</v>
      </c>
      <c r="G174" s="195" t="s">
        <v>506</v>
      </c>
      <c r="H174" s="196">
        <v>855</v>
      </c>
      <c r="I174" s="197"/>
      <c r="J174" s="198">
        <f>ROUND(I174*H174,2)</f>
        <v>0</v>
      </c>
      <c r="K174" s="194" t="s">
        <v>228</v>
      </c>
      <c r="L174" s="41"/>
      <c r="M174" s="199" t="s">
        <v>1</v>
      </c>
      <c r="N174" s="200" t="s">
        <v>45</v>
      </c>
      <c r="O174" s="73"/>
      <c r="P174" s="201">
        <f>O174*H174</f>
        <v>0</v>
      </c>
      <c r="Q174" s="201">
        <v>0</v>
      </c>
      <c r="R174" s="201">
        <f>Q174*H174</f>
        <v>0</v>
      </c>
      <c r="S174" s="201">
        <v>0</v>
      </c>
      <c r="T174" s="202">
        <f>S174*H174</f>
        <v>0</v>
      </c>
      <c r="U174" s="36"/>
      <c r="V174" s="36"/>
      <c r="W174" s="36"/>
      <c r="X174" s="36"/>
      <c r="Y174" s="36"/>
      <c r="Z174" s="36"/>
      <c r="AA174" s="36"/>
      <c r="AB174" s="36"/>
      <c r="AC174" s="36"/>
      <c r="AD174" s="36"/>
      <c r="AE174" s="36"/>
      <c r="AR174" s="203" t="s">
        <v>223</v>
      </c>
      <c r="AT174" s="203" t="s">
        <v>224</v>
      </c>
      <c r="AU174" s="203" t="s">
        <v>19</v>
      </c>
      <c r="AY174" s="18" t="s">
        <v>220</v>
      </c>
      <c r="BE174" s="204">
        <f>IF(N174="základní",J174,0)</f>
        <v>0</v>
      </c>
      <c r="BF174" s="204">
        <f>IF(N174="snížená",J174,0)</f>
        <v>0</v>
      </c>
      <c r="BG174" s="204">
        <f>IF(N174="zákl. přenesená",J174,0)</f>
        <v>0</v>
      </c>
      <c r="BH174" s="204">
        <f>IF(N174="sníž. přenesená",J174,0)</f>
        <v>0</v>
      </c>
      <c r="BI174" s="204">
        <f>IF(N174="nulová",J174,0)</f>
        <v>0</v>
      </c>
      <c r="BJ174" s="18" t="s">
        <v>87</v>
      </c>
      <c r="BK174" s="204">
        <f>ROUND(I174*H174,2)</f>
        <v>0</v>
      </c>
      <c r="BL174" s="18" t="s">
        <v>223</v>
      </c>
      <c r="BM174" s="203" t="s">
        <v>1276</v>
      </c>
    </row>
    <row r="175" spans="1:65" s="2" customFormat="1" ht="11.25">
      <c r="A175" s="36"/>
      <c r="B175" s="37"/>
      <c r="C175" s="38"/>
      <c r="D175" s="205" t="s">
        <v>231</v>
      </c>
      <c r="E175" s="38"/>
      <c r="F175" s="206" t="s">
        <v>608</v>
      </c>
      <c r="G175" s="38"/>
      <c r="H175" s="38"/>
      <c r="I175" s="207"/>
      <c r="J175" s="38"/>
      <c r="K175" s="38"/>
      <c r="L175" s="41"/>
      <c r="M175" s="208"/>
      <c r="N175" s="209"/>
      <c r="O175" s="73"/>
      <c r="P175" s="73"/>
      <c r="Q175" s="73"/>
      <c r="R175" s="73"/>
      <c r="S175" s="73"/>
      <c r="T175" s="74"/>
      <c r="U175" s="36"/>
      <c r="V175" s="36"/>
      <c r="W175" s="36"/>
      <c r="X175" s="36"/>
      <c r="Y175" s="36"/>
      <c r="Z175" s="36"/>
      <c r="AA175" s="36"/>
      <c r="AB175" s="36"/>
      <c r="AC175" s="36"/>
      <c r="AD175" s="36"/>
      <c r="AE175" s="36"/>
      <c r="AT175" s="18" t="s">
        <v>231</v>
      </c>
      <c r="AU175" s="18" t="s">
        <v>19</v>
      </c>
    </row>
    <row r="176" spans="1:65" s="2" customFormat="1" ht="48.75">
      <c r="A176" s="36"/>
      <c r="B176" s="37"/>
      <c r="C176" s="38"/>
      <c r="D176" s="210" t="s">
        <v>311</v>
      </c>
      <c r="E176" s="38"/>
      <c r="F176" s="211" t="s">
        <v>609</v>
      </c>
      <c r="G176" s="38"/>
      <c r="H176" s="38"/>
      <c r="I176" s="207"/>
      <c r="J176" s="38"/>
      <c r="K176" s="38"/>
      <c r="L176" s="41"/>
      <c r="M176" s="208"/>
      <c r="N176" s="209"/>
      <c r="O176" s="73"/>
      <c r="P176" s="73"/>
      <c r="Q176" s="73"/>
      <c r="R176" s="73"/>
      <c r="S176" s="73"/>
      <c r="T176" s="74"/>
      <c r="U176" s="36"/>
      <c r="V176" s="36"/>
      <c r="W176" s="36"/>
      <c r="X176" s="36"/>
      <c r="Y176" s="36"/>
      <c r="Z176" s="36"/>
      <c r="AA176" s="36"/>
      <c r="AB176" s="36"/>
      <c r="AC176" s="36"/>
      <c r="AD176" s="36"/>
      <c r="AE176" s="36"/>
      <c r="AT176" s="18" t="s">
        <v>311</v>
      </c>
      <c r="AU176" s="18" t="s">
        <v>19</v>
      </c>
    </row>
    <row r="177" spans="1:65" s="2" customFormat="1" ht="48.75">
      <c r="A177" s="36"/>
      <c r="B177" s="37"/>
      <c r="C177" s="38"/>
      <c r="D177" s="210" t="s">
        <v>233</v>
      </c>
      <c r="E177" s="38"/>
      <c r="F177" s="211" t="s">
        <v>1277</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233</v>
      </c>
      <c r="AU177" s="18" t="s">
        <v>19</v>
      </c>
    </row>
    <row r="178" spans="1:65" s="2" customFormat="1" ht="37.9" customHeight="1">
      <c r="A178" s="36"/>
      <c r="B178" s="37"/>
      <c r="C178" s="192" t="s">
        <v>294</v>
      </c>
      <c r="D178" s="192" t="s">
        <v>224</v>
      </c>
      <c r="E178" s="193" t="s">
        <v>1278</v>
      </c>
      <c r="F178" s="194" t="s">
        <v>1279</v>
      </c>
      <c r="G178" s="195" t="s">
        <v>506</v>
      </c>
      <c r="H178" s="196">
        <v>855</v>
      </c>
      <c r="I178" s="197"/>
      <c r="J178" s="198">
        <f>ROUND(I178*H178,2)</f>
        <v>0</v>
      </c>
      <c r="K178" s="194" t="s">
        <v>228</v>
      </c>
      <c r="L178" s="41"/>
      <c r="M178" s="199" t="s">
        <v>1</v>
      </c>
      <c r="N178" s="200" t="s">
        <v>45</v>
      </c>
      <c r="O178" s="73"/>
      <c r="P178" s="201">
        <f>O178*H178</f>
        <v>0</v>
      </c>
      <c r="Q178" s="201">
        <v>0</v>
      </c>
      <c r="R178" s="201">
        <f>Q178*H178</f>
        <v>0</v>
      </c>
      <c r="S178" s="201">
        <v>0</v>
      </c>
      <c r="T178" s="202">
        <f>S178*H178</f>
        <v>0</v>
      </c>
      <c r="U178" s="36"/>
      <c r="V178" s="36"/>
      <c r="W178" s="36"/>
      <c r="X178" s="36"/>
      <c r="Y178" s="36"/>
      <c r="Z178" s="36"/>
      <c r="AA178" s="36"/>
      <c r="AB178" s="36"/>
      <c r="AC178" s="36"/>
      <c r="AD178" s="36"/>
      <c r="AE178" s="36"/>
      <c r="AR178" s="203" t="s">
        <v>223</v>
      </c>
      <c r="AT178" s="203" t="s">
        <v>224</v>
      </c>
      <c r="AU178" s="203" t="s">
        <v>19</v>
      </c>
      <c r="AY178" s="18" t="s">
        <v>220</v>
      </c>
      <c r="BE178" s="204">
        <f>IF(N178="základní",J178,0)</f>
        <v>0</v>
      </c>
      <c r="BF178" s="204">
        <f>IF(N178="snížená",J178,0)</f>
        <v>0</v>
      </c>
      <c r="BG178" s="204">
        <f>IF(N178="zákl. přenesená",J178,0)</f>
        <v>0</v>
      </c>
      <c r="BH178" s="204">
        <f>IF(N178="sníž. přenesená",J178,0)</f>
        <v>0</v>
      </c>
      <c r="BI178" s="204">
        <f>IF(N178="nulová",J178,0)</f>
        <v>0</v>
      </c>
      <c r="BJ178" s="18" t="s">
        <v>87</v>
      </c>
      <c r="BK178" s="204">
        <f>ROUND(I178*H178,2)</f>
        <v>0</v>
      </c>
      <c r="BL178" s="18" t="s">
        <v>223</v>
      </c>
      <c r="BM178" s="203" t="s">
        <v>1280</v>
      </c>
    </row>
    <row r="179" spans="1:65" s="2" customFormat="1" ht="11.25">
      <c r="A179" s="36"/>
      <c r="B179" s="37"/>
      <c r="C179" s="38"/>
      <c r="D179" s="205" t="s">
        <v>231</v>
      </c>
      <c r="E179" s="38"/>
      <c r="F179" s="206" t="s">
        <v>1281</v>
      </c>
      <c r="G179" s="38"/>
      <c r="H179" s="38"/>
      <c r="I179" s="207"/>
      <c r="J179" s="38"/>
      <c r="K179" s="38"/>
      <c r="L179" s="41"/>
      <c r="M179" s="208"/>
      <c r="N179" s="209"/>
      <c r="O179" s="73"/>
      <c r="P179" s="73"/>
      <c r="Q179" s="73"/>
      <c r="R179" s="73"/>
      <c r="S179" s="73"/>
      <c r="T179" s="74"/>
      <c r="U179" s="36"/>
      <c r="V179" s="36"/>
      <c r="W179" s="36"/>
      <c r="X179" s="36"/>
      <c r="Y179" s="36"/>
      <c r="Z179" s="36"/>
      <c r="AA179" s="36"/>
      <c r="AB179" s="36"/>
      <c r="AC179" s="36"/>
      <c r="AD179" s="36"/>
      <c r="AE179" s="36"/>
      <c r="AT179" s="18" t="s">
        <v>231</v>
      </c>
      <c r="AU179" s="18" t="s">
        <v>19</v>
      </c>
    </row>
    <row r="180" spans="1:65" s="2" customFormat="1" ht="117">
      <c r="A180" s="36"/>
      <c r="B180" s="37"/>
      <c r="C180" s="38"/>
      <c r="D180" s="210" t="s">
        <v>311</v>
      </c>
      <c r="E180" s="38"/>
      <c r="F180" s="211" t="s">
        <v>578</v>
      </c>
      <c r="G180" s="38"/>
      <c r="H180" s="38"/>
      <c r="I180" s="207"/>
      <c r="J180" s="38"/>
      <c r="K180" s="38"/>
      <c r="L180" s="41"/>
      <c r="M180" s="208"/>
      <c r="N180" s="209"/>
      <c r="O180" s="73"/>
      <c r="P180" s="73"/>
      <c r="Q180" s="73"/>
      <c r="R180" s="73"/>
      <c r="S180" s="73"/>
      <c r="T180" s="74"/>
      <c r="U180" s="36"/>
      <c r="V180" s="36"/>
      <c r="W180" s="36"/>
      <c r="X180" s="36"/>
      <c r="Y180" s="36"/>
      <c r="Z180" s="36"/>
      <c r="AA180" s="36"/>
      <c r="AB180" s="36"/>
      <c r="AC180" s="36"/>
      <c r="AD180" s="36"/>
      <c r="AE180" s="36"/>
      <c r="AT180" s="18" t="s">
        <v>311</v>
      </c>
      <c r="AU180" s="18" t="s">
        <v>19</v>
      </c>
    </row>
    <row r="181" spans="1:65" s="2" customFormat="1" ht="29.25">
      <c r="A181" s="36"/>
      <c r="B181" s="37"/>
      <c r="C181" s="38"/>
      <c r="D181" s="210" t="s">
        <v>233</v>
      </c>
      <c r="E181" s="38"/>
      <c r="F181" s="211" t="s">
        <v>1282</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233</v>
      </c>
      <c r="AU181" s="18" t="s">
        <v>19</v>
      </c>
    </row>
    <row r="182" spans="1:65" s="2" customFormat="1" ht="16.5" customHeight="1">
      <c r="A182" s="36"/>
      <c r="B182" s="37"/>
      <c r="C182" s="247" t="s">
        <v>302</v>
      </c>
      <c r="D182" s="247" t="s">
        <v>329</v>
      </c>
      <c r="E182" s="248" t="s">
        <v>1283</v>
      </c>
      <c r="F182" s="249" t="s">
        <v>1284</v>
      </c>
      <c r="G182" s="250" t="s">
        <v>583</v>
      </c>
      <c r="H182" s="251">
        <v>12.824999999999999</v>
      </c>
      <c r="I182" s="252"/>
      <c r="J182" s="253">
        <f>ROUND(I182*H182,2)</f>
        <v>0</v>
      </c>
      <c r="K182" s="249" t="s">
        <v>228</v>
      </c>
      <c r="L182" s="254"/>
      <c r="M182" s="255" t="s">
        <v>1</v>
      </c>
      <c r="N182" s="256" t="s">
        <v>45</v>
      </c>
      <c r="O182" s="73"/>
      <c r="P182" s="201">
        <f>O182*H182</f>
        <v>0</v>
      </c>
      <c r="Q182" s="201">
        <v>1E-3</v>
      </c>
      <c r="R182" s="201">
        <f>Q182*H182</f>
        <v>1.2825E-2</v>
      </c>
      <c r="S182" s="201">
        <v>0</v>
      </c>
      <c r="T182" s="202">
        <f>S182*H182</f>
        <v>0</v>
      </c>
      <c r="U182" s="36"/>
      <c r="V182" s="36"/>
      <c r="W182" s="36"/>
      <c r="X182" s="36"/>
      <c r="Y182" s="36"/>
      <c r="Z182" s="36"/>
      <c r="AA182" s="36"/>
      <c r="AB182" s="36"/>
      <c r="AC182" s="36"/>
      <c r="AD182" s="36"/>
      <c r="AE182" s="36"/>
      <c r="AR182" s="203" t="s">
        <v>266</v>
      </c>
      <c r="AT182" s="203" t="s">
        <v>329</v>
      </c>
      <c r="AU182" s="203" t="s">
        <v>19</v>
      </c>
      <c r="AY182" s="18" t="s">
        <v>220</v>
      </c>
      <c r="BE182" s="204">
        <f>IF(N182="základní",J182,0)</f>
        <v>0</v>
      </c>
      <c r="BF182" s="204">
        <f>IF(N182="snížená",J182,0)</f>
        <v>0</v>
      </c>
      <c r="BG182" s="204">
        <f>IF(N182="zákl. přenesená",J182,0)</f>
        <v>0</v>
      </c>
      <c r="BH182" s="204">
        <f>IF(N182="sníž. přenesená",J182,0)</f>
        <v>0</v>
      </c>
      <c r="BI182" s="204">
        <f>IF(N182="nulová",J182,0)</f>
        <v>0</v>
      </c>
      <c r="BJ182" s="18" t="s">
        <v>87</v>
      </c>
      <c r="BK182" s="204">
        <f>ROUND(I182*H182,2)</f>
        <v>0</v>
      </c>
      <c r="BL182" s="18" t="s">
        <v>223</v>
      </c>
      <c r="BM182" s="203" t="s">
        <v>1285</v>
      </c>
    </row>
    <row r="183" spans="1:65" s="2" customFormat="1" ht="37.9" customHeight="1">
      <c r="A183" s="36"/>
      <c r="B183" s="37"/>
      <c r="C183" s="192" t="s">
        <v>306</v>
      </c>
      <c r="D183" s="192" t="s">
        <v>224</v>
      </c>
      <c r="E183" s="193" t="s">
        <v>620</v>
      </c>
      <c r="F183" s="194" t="s">
        <v>621</v>
      </c>
      <c r="G183" s="195" t="s">
        <v>506</v>
      </c>
      <c r="H183" s="196">
        <v>330</v>
      </c>
      <c r="I183" s="197"/>
      <c r="J183" s="198">
        <f>ROUND(I183*H183,2)</f>
        <v>0</v>
      </c>
      <c r="K183" s="194" t="s">
        <v>228</v>
      </c>
      <c r="L183" s="41"/>
      <c r="M183" s="199" t="s">
        <v>1</v>
      </c>
      <c r="N183" s="200" t="s">
        <v>45</v>
      </c>
      <c r="O183" s="73"/>
      <c r="P183" s="201">
        <f>O183*H183</f>
        <v>0</v>
      </c>
      <c r="Q183" s="201">
        <v>0</v>
      </c>
      <c r="R183" s="201">
        <f>Q183*H183</f>
        <v>0</v>
      </c>
      <c r="S183" s="201">
        <v>0</v>
      </c>
      <c r="T183" s="202">
        <f>S183*H183</f>
        <v>0</v>
      </c>
      <c r="U183" s="36"/>
      <c r="V183" s="36"/>
      <c r="W183" s="36"/>
      <c r="X183" s="36"/>
      <c r="Y183" s="36"/>
      <c r="Z183" s="36"/>
      <c r="AA183" s="36"/>
      <c r="AB183" s="36"/>
      <c r="AC183" s="36"/>
      <c r="AD183" s="36"/>
      <c r="AE183" s="36"/>
      <c r="AR183" s="203" t="s">
        <v>223</v>
      </c>
      <c r="AT183" s="203" t="s">
        <v>224</v>
      </c>
      <c r="AU183" s="203" t="s">
        <v>19</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223</v>
      </c>
      <c r="BM183" s="203" t="s">
        <v>1286</v>
      </c>
    </row>
    <row r="184" spans="1:65" s="2" customFormat="1" ht="11.25">
      <c r="A184" s="36"/>
      <c r="B184" s="37"/>
      <c r="C184" s="38"/>
      <c r="D184" s="205" t="s">
        <v>231</v>
      </c>
      <c r="E184" s="38"/>
      <c r="F184" s="206" t="s">
        <v>623</v>
      </c>
      <c r="G184" s="38"/>
      <c r="H184" s="38"/>
      <c r="I184" s="207"/>
      <c r="J184" s="38"/>
      <c r="K184" s="38"/>
      <c r="L184" s="41"/>
      <c r="M184" s="208"/>
      <c r="N184" s="209"/>
      <c r="O184" s="73"/>
      <c r="P184" s="73"/>
      <c r="Q184" s="73"/>
      <c r="R184" s="73"/>
      <c r="S184" s="73"/>
      <c r="T184" s="74"/>
      <c r="U184" s="36"/>
      <c r="V184" s="36"/>
      <c r="W184" s="36"/>
      <c r="X184" s="36"/>
      <c r="Y184" s="36"/>
      <c r="Z184" s="36"/>
      <c r="AA184" s="36"/>
      <c r="AB184" s="36"/>
      <c r="AC184" s="36"/>
      <c r="AD184" s="36"/>
      <c r="AE184" s="36"/>
      <c r="AT184" s="18" t="s">
        <v>231</v>
      </c>
      <c r="AU184" s="18" t="s">
        <v>19</v>
      </c>
    </row>
    <row r="185" spans="1:65" s="2" customFormat="1" ht="48.75">
      <c r="A185" s="36"/>
      <c r="B185" s="37"/>
      <c r="C185" s="38"/>
      <c r="D185" s="210" t="s">
        <v>311</v>
      </c>
      <c r="E185" s="38"/>
      <c r="F185" s="211" t="s">
        <v>617</v>
      </c>
      <c r="G185" s="38"/>
      <c r="H185" s="38"/>
      <c r="I185" s="207"/>
      <c r="J185" s="38"/>
      <c r="K185" s="38"/>
      <c r="L185" s="41"/>
      <c r="M185" s="208"/>
      <c r="N185" s="209"/>
      <c r="O185" s="73"/>
      <c r="P185" s="73"/>
      <c r="Q185" s="73"/>
      <c r="R185" s="73"/>
      <c r="S185" s="73"/>
      <c r="T185" s="74"/>
      <c r="U185" s="36"/>
      <c r="V185" s="36"/>
      <c r="W185" s="36"/>
      <c r="X185" s="36"/>
      <c r="Y185" s="36"/>
      <c r="Z185" s="36"/>
      <c r="AA185" s="36"/>
      <c r="AB185" s="36"/>
      <c r="AC185" s="36"/>
      <c r="AD185" s="36"/>
      <c r="AE185" s="36"/>
      <c r="AT185" s="18" t="s">
        <v>311</v>
      </c>
      <c r="AU185" s="18" t="s">
        <v>19</v>
      </c>
    </row>
    <row r="186" spans="1:65" s="2" customFormat="1" ht="48.75">
      <c r="A186" s="36"/>
      <c r="B186" s="37"/>
      <c r="C186" s="38"/>
      <c r="D186" s="210" t="s">
        <v>233</v>
      </c>
      <c r="E186" s="38"/>
      <c r="F186" s="211" t="s">
        <v>1287</v>
      </c>
      <c r="G186" s="38"/>
      <c r="H186" s="38"/>
      <c r="I186" s="207"/>
      <c r="J186" s="38"/>
      <c r="K186" s="38"/>
      <c r="L186" s="41"/>
      <c r="M186" s="208"/>
      <c r="N186" s="209"/>
      <c r="O186" s="73"/>
      <c r="P186" s="73"/>
      <c r="Q186" s="73"/>
      <c r="R186" s="73"/>
      <c r="S186" s="73"/>
      <c r="T186" s="74"/>
      <c r="U186" s="36"/>
      <c r="V186" s="36"/>
      <c r="W186" s="36"/>
      <c r="X186" s="36"/>
      <c r="Y186" s="36"/>
      <c r="Z186" s="36"/>
      <c r="AA186" s="36"/>
      <c r="AB186" s="36"/>
      <c r="AC186" s="36"/>
      <c r="AD186" s="36"/>
      <c r="AE186" s="36"/>
      <c r="AT186" s="18" t="s">
        <v>233</v>
      </c>
      <c r="AU186" s="18" t="s">
        <v>19</v>
      </c>
    </row>
    <row r="187" spans="1:65" s="12" customFormat="1" ht="22.9" customHeight="1">
      <c r="B187" s="176"/>
      <c r="C187" s="177"/>
      <c r="D187" s="178" t="s">
        <v>79</v>
      </c>
      <c r="E187" s="190" t="s">
        <v>156</v>
      </c>
      <c r="F187" s="190" t="s">
        <v>630</v>
      </c>
      <c r="G187" s="177"/>
      <c r="H187" s="177"/>
      <c r="I187" s="180"/>
      <c r="J187" s="191">
        <f>BK187</f>
        <v>0</v>
      </c>
      <c r="K187" s="177"/>
      <c r="L187" s="182"/>
      <c r="M187" s="183"/>
      <c r="N187" s="184"/>
      <c r="O187" s="184"/>
      <c r="P187" s="185">
        <f>SUM(P188:P227)</f>
        <v>0</v>
      </c>
      <c r="Q187" s="184"/>
      <c r="R187" s="185">
        <f>SUM(R188:R227)</f>
        <v>872.35156499999982</v>
      </c>
      <c r="S187" s="184"/>
      <c r="T187" s="186">
        <f>SUM(T188:T227)</f>
        <v>0</v>
      </c>
      <c r="AR187" s="187" t="s">
        <v>87</v>
      </c>
      <c r="AT187" s="188" t="s">
        <v>79</v>
      </c>
      <c r="AU187" s="188" t="s">
        <v>87</v>
      </c>
      <c r="AY187" s="187" t="s">
        <v>220</v>
      </c>
      <c r="BK187" s="189">
        <f>SUM(BK188:BK227)</f>
        <v>0</v>
      </c>
    </row>
    <row r="188" spans="1:65" s="2" customFormat="1" ht="66.75" customHeight="1">
      <c r="A188" s="36"/>
      <c r="B188" s="37"/>
      <c r="C188" s="192" t="s">
        <v>315</v>
      </c>
      <c r="D188" s="192" t="s">
        <v>224</v>
      </c>
      <c r="E188" s="193" t="s">
        <v>1288</v>
      </c>
      <c r="F188" s="194" t="s">
        <v>1289</v>
      </c>
      <c r="G188" s="195" t="s">
        <v>514</v>
      </c>
      <c r="H188" s="196">
        <v>13</v>
      </c>
      <c r="I188" s="197"/>
      <c r="J188" s="198">
        <f>ROUND(I188*H188,2)</f>
        <v>0</v>
      </c>
      <c r="K188" s="194" t="s">
        <v>228</v>
      </c>
      <c r="L188" s="41"/>
      <c r="M188" s="199" t="s">
        <v>1</v>
      </c>
      <c r="N188" s="200" t="s">
        <v>45</v>
      </c>
      <c r="O188" s="73"/>
      <c r="P188" s="201">
        <f>O188*H188</f>
        <v>0</v>
      </c>
      <c r="Q188" s="201">
        <v>2.7676599999999998</v>
      </c>
      <c r="R188" s="201">
        <f>Q188*H188</f>
        <v>35.979579999999999</v>
      </c>
      <c r="S188" s="201">
        <v>0</v>
      </c>
      <c r="T188" s="202">
        <f>S188*H188</f>
        <v>0</v>
      </c>
      <c r="U188" s="36"/>
      <c r="V188" s="36"/>
      <c r="W188" s="36"/>
      <c r="X188" s="36"/>
      <c r="Y188" s="36"/>
      <c r="Z188" s="36"/>
      <c r="AA188" s="36"/>
      <c r="AB188" s="36"/>
      <c r="AC188" s="36"/>
      <c r="AD188" s="36"/>
      <c r="AE188" s="36"/>
      <c r="AR188" s="203" t="s">
        <v>223</v>
      </c>
      <c r="AT188" s="203" t="s">
        <v>224</v>
      </c>
      <c r="AU188" s="203" t="s">
        <v>19</v>
      </c>
      <c r="AY188" s="18" t="s">
        <v>220</v>
      </c>
      <c r="BE188" s="204">
        <f>IF(N188="základní",J188,0)</f>
        <v>0</v>
      </c>
      <c r="BF188" s="204">
        <f>IF(N188="snížená",J188,0)</f>
        <v>0</v>
      </c>
      <c r="BG188" s="204">
        <f>IF(N188="zákl. přenesená",J188,0)</f>
        <v>0</v>
      </c>
      <c r="BH188" s="204">
        <f>IF(N188="sníž. přenesená",J188,0)</f>
        <v>0</v>
      </c>
      <c r="BI188" s="204">
        <f>IF(N188="nulová",J188,0)</f>
        <v>0</v>
      </c>
      <c r="BJ188" s="18" t="s">
        <v>87</v>
      </c>
      <c r="BK188" s="204">
        <f>ROUND(I188*H188,2)</f>
        <v>0</v>
      </c>
      <c r="BL188" s="18" t="s">
        <v>223</v>
      </c>
      <c r="BM188" s="203" t="s">
        <v>1290</v>
      </c>
    </row>
    <row r="189" spans="1:65" s="2" customFormat="1" ht="11.25">
      <c r="A189" s="36"/>
      <c r="B189" s="37"/>
      <c r="C189" s="38"/>
      <c r="D189" s="205" t="s">
        <v>231</v>
      </c>
      <c r="E189" s="38"/>
      <c r="F189" s="206" t="s">
        <v>1291</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231</v>
      </c>
      <c r="AU189" s="18" t="s">
        <v>19</v>
      </c>
    </row>
    <row r="190" spans="1:65" s="2" customFormat="1" ht="175.5">
      <c r="A190" s="36"/>
      <c r="B190" s="37"/>
      <c r="C190" s="38"/>
      <c r="D190" s="210" t="s">
        <v>311</v>
      </c>
      <c r="E190" s="38"/>
      <c r="F190" s="211" t="s">
        <v>635</v>
      </c>
      <c r="G190" s="38"/>
      <c r="H190" s="38"/>
      <c r="I190" s="207"/>
      <c r="J190" s="38"/>
      <c r="K190" s="38"/>
      <c r="L190" s="41"/>
      <c r="M190" s="208"/>
      <c r="N190" s="209"/>
      <c r="O190" s="73"/>
      <c r="P190" s="73"/>
      <c r="Q190" s="73"/>
      <c r="R190" s="73"/>
      <c r="S190" s="73"/>
      <c r="T190" s="74"/>
      <c r="U190" s="36"/>
      <c r="V190" s="36"/>
      <c r="W190" s="36"/>
      <c r="X190" s="36"/>
      <c r="Y190" s="36"/>
      <c r="Z190" s="36"/>
      <c r="AA190" s="36"/>
      <c r="AB190" s="36"/>
      <c r="AC190" s="36"/>
      <c r="AD190" s="36"/>
      <c r="AE190" s="36"/>
      <c r="AT190" s="18" t="s">
        <v>311</v>
      </c>
      <c r="AU190" s="18" t="s">
        <v>19</v>
      </c>
    </row>
    <row r="191" spans="1:65" s="2" customFormat="1" ht="48.75">
      <c r="A191" s="36"/>
      <c r="B191" s="37"/>
      <c r="C191" s="38"/>
      <c r="D191" s="210" t="s">
        <v>233</v>
      </c>
      <c r="E191" s="38"/>
      <c r="F191" s="211" t="s">
        <v>1292</v>
      </c>
      <c r="G191" s="38"/>
      <c r="H191" s="38"/>
      <c r="I191" s="207"/>
      <c r="J191" s="38"/>
      <c r="K191" s="38"/>
      <c r="L191" s="41"/>
      <c r="M191" s="208"/>
      <c r="N191" s="209"/>
      <c r="O191" s="73"/>
      <c r="P191" s="73"/>
      <c r="Q191" s="73"/>
      <c r="R191" s="73"/>
      <c r="S191" s="73"/>
      <c r="T191" s="74"/>
      <c r="U191" s="36"/>
      <c r="V191" s="36"/>
      <c r="W191" s="36"/>
      <c r="X191" s="36"/>
      <c r="Y191" s="36"/>
      <c r="Z191" s="36"/>
      <c r="AA191" s="36"/>
      <c r="AB191" s="36"/>
      <c r="AC191" s="36"/>
      <c r="AD191" s="36"/>
      <c r="AE191" s="36"/>
      <c r="AT191" s="18" t="s">
        <v>233</v>
      </c>
      <c r="AU191" s="18" t="s">
        <v>19</v>
      </c>
    </row>
    <row r="192" spans="1:65" s="2" customFormat="1" ht="76.349999999999994" customHeight="1">
      <c r="A192" s="36"/>
      <c r="B192" s="37"/>
      <c r="C192" s="192" t="s">
        <v>320</v>
      </c>
      <c r="D192" s="192" t="s">
        <v>224</v>
      </c>
      <c r="E192" s="193" t="s">
        <v>1072</v>
      </c>
      <c r="F192" s="194" t="s">
        <v>632</v>
      </c>
      <c r="G192" s="195" t="s">
        <v>514</v>
      </c>
      <c r="H192" s="196">
        <v>285</v>
      </c>
      <c r="I192" s="197"/>
      <c r="J192" s="198">
        <f>ROUND(I192*H192,2)</f>
        <v>0</v>
      </c>
      <c r="K192" s="194" t="s">
        <v>228</v>
      </c>
      <c r="L192" s="41"/>
      <c r="M192" s="199" t="s">
        <v>1</v>
      </c>
      <c r="N192" s="200" t="s">
        <v>45</v>
      </c>
      <c r="O192" s="73"/>
      <c r="P192" s="201">
        <f>O192*H192</f>
        <v>0</v>
      </c>
      <c r="Q192" s="201">
        <v>2.8089400000000002</v>
      </c>
      <c r="R192" s="201">
        <f>Q192*H192</f>
        <v>800.54790000000003</v>
      </c>
      <c r="S192" s="201">
        <v>0</v>
      </c>
      <c r="T192" s="202">
        <f>S192*H192</f>
        <v>0</v>
      </c>
      <c r="U192" s="36"/>
      <c r="V192" s="36"/>
      <c r="W192" s="36"/>
      <c r="X192" s="36"/>
      <c r="Y192" s="36"/>
      <c r="Z192" s="36"/>
      <c r="AA192" s="36"/>
      <c r="AB192" s="36"/>
      <c r="AC192" s="36"/>
      <c r="AD192" s="36"/>
      <c r="AE192" s="36"/>
      <c r="AR192" s="203" t="s">
        <v>223</v>
      </c>
      <c r="AT192" s="203" t="s">
        <v>224</v>
      </c>
      <c r="AU192" s="203" t="s">
        <v>19</v>
      </c>
      <c r="AY192" s="18" t="s">
        <v>220</v>
      </c>
      <c r="BE192" s="204">
        <f>IF(N192="základní",J192,0)</f>
        <v>0</v>
      </c>
      <c r="BF192" s="204">
        <f>IF(N192="snížená",J192,0)</f>
        <v>0</v>
      </c>
      <c r="BG192" s="204">
        <f>IF(N192="zákl. přenesená",J192,0)</f>
        <v>0</v>
      </c>
      <c r="BH192" s="204">
        <f>IF(N192="sníž. přenesená",J192,0)</f>
        <v>0</v>
      </c>
      <c r="BI192" s="204">
        <f>IF(N192="nulová",J192,0)</f>
        <v>0</v>
      </c>
      <c r="BJ192" s="18" t="s">
        <v>87</v>
      </c>
      <c r="BK192" s="204">
        <f>ROUND(I192*H192,2)</f>
        <v>0</v>
      </c>
      <c r="BL192" s="18" t="s">
        <v>223</v>
      </c>
      <c r="BM192" s="203" t="s">
        <v>1293</v>
      </c>
    </row>
    <row r="193" spans="1:65" s="2" customFormat="1" ht="11.25">
      <c r="A193" s="36"/>
      <c r="B193" s="37"/>
      <c r="C193" s="38"/>
      <c r="D193" s="205" t="s">
        <v>231</v>
      </c>
      <c r="E193" s="38"/>
      <c r="F193" s="206" t="s">
        <v>1074</v>
      </c>
      <c r="G193" s="38"/>
      <c r="H193" s="38"/>
      <c r="I193" s="207"/>
      <c r="J193" s="38"/>
      <c r="K193" s="38"/>
      <c r="L193" s="41"/>
      <c r="M193" s="208"/>
      <c r="N193" s="209"/>
      <c r="O193" s="73"/>
      <c r="P193" s="73"/>
      <c r="Q193" s="73"/>
      <c r="R193" s="73"/>
      <c r="S193" s="73"/>
      <c r="T193" s="74"/>
      <c r="U193" s="36"/>
      <c r="V193" s="36"/>
      <c r="W193" s="36"/>
      <c r="X193" s="36"/>
      <c r="Y193" s="36"/>
      <c r="Z193" s="36"/>
      <c r="AA193" s="36"/>
      <c r="AB193" s="36"/>
      <c r="AC193" s="36"/>
      <c r="AD193" s="36"/>
      <c r="AE193" s="36"/>
      <c r="AT193" s="18" t="s">
        <v>231</v>
      </c>
      <c r="AU193" s="18" t="s">
        <v>19</v>
      </c>
    </row>
    <row r="194" spans="1:65" s="2" customFormat="1" ht="175.5">
      <c r="A194" s="36"/>
      <c r="B194" s="37"/>
      <c r="C194" s="38"/>
      <c r="D194" s="210" t="s">
        <v>311</v>
      </c>
      <c r="E194" s="38"/>
      <c r="F194" s="211" t="s">
        <v>635</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311</v>
      </c>
      <c r="AU194" s="18" t="s">
        <v>19</v>
      </c>
    </row>
    <row r="195" spans="1:65" s="2" customFormat="1" ht="48.75">
      <c r="A195" s="36"/>
      <c r="B195" s="37"/>
      <c r="C195" s="38"/>
      <c r="D195" s="210" t="s">
        <v>233</v>
      </c>
      <c r="E195" s="38"/>
      <c r="F195" s="211" t="s">
        <v>1294</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233</v>
      </c>
      <c r="AU195" s="18" t="s">
        <v>19</v>
      </c>
    </row>
    <row r="196" spans="1:65" s="2" customFormat="1" ht="76.349999999999994" customHeight="1">
      <c r="A196" s="36"/>
      <c r="B196" s="37"/>
      <c r="C196" s="192" t="s">
        <v>326</v>
      </c>
      <c r="D196" s="192" t="s">
        <v>224</v>
      </c>
      <c r="E196" s="193" t="s">
        <v>637</v>
      </c>
      <c r="F196" s="194" t="s">
        <v>638</v>
      </c>
      <c r="G196" s="195" t="s">
        <v>506</v>
      </c>
      <c r="H196" s="196">
        <v>1100</v>
      </c>
      <c r="I196" s="197"/>
      <c r="J196" s="198">
        <f>ROUND(I196*H196,2)</f>
        <v>0</v>
      </c>
      <c r="K196" s="194" t="s">
        <v>228</v>
      </c>
      <c r="L196" s="41"/>
      <c r="M196" s="199" t="s">
        <v>1</v>
      </c>
      <c r="N196" s="200" t="s">
        <v>45</v>
      </c>
      <c r="O196" s="73"/>
      <c r="P196" s="201">
        <f>O196*H196</f>
        <v>0</v>
      </c>
      <c r="Q196" s="201">
        <v>7.26E-3</v>
      </c>
      <c r="R196" s="201">
        <f>Q196*H196</f>
        <v>7.9859999999999998</v>
      </c>
      <c r="S196" s="201">
        <v>0</v>
      </c>
      <c r="T196" s="202">
        <f>S196*H196</f>
        <v>0</v>
      </c>
      <c r="U196" s="36"/>
      <c r="V196" s="36"/>
      <c r="W196" s="36"/>
      <c r="X196" s="36"/>
      <c r="Y196" s="36"/>
      <c r="Z196" s="36"/>
      <c r="AA196" s="36"/>
      <c r="AB196" s="36"/>
      <c r="AC196" s="36"/>
      <c r="AD196" s="36"/>
      <c r="AE196" s="36"/>
      <c r="AR196" s="203" t="s">
        <v>223</v>
      </c>
      <c r="AT196" s="203" t="s">
        <v>224</v>
      </c>
      <c r="AU196" s="203" t="s">
        <v>19</v>
      </c>
      <c r="AY196" s="18" t="s">
        <v>220</v>
      </c>
      <c r="BE196" s="204">
        <f>IF(N196="základní",J196,0)</f>
        <v>0</v>
      </c>
      <c r="BF196" s="204">
        <f>IF(N196="snížená",J196,0)</f>
        <v>0</v>
      </c>
      <c r="BG196" s="204">
        <f>IF(N196="zákl. přenesená",J196,0)</f>
        <v>0</v>
      </c>
      <c r="BH196" s="204">
        <f>IF(N196="sníž. přenesená",J196,0)</f>
        <v>0</v>
      </c>
      <c r="BI196" s="204">
        <f>IF(N196="nulová",J196,0)</f>
        <v>0</v>
      </c>
      <c r="BJ196" s="18" t="s">
        <v>87</v>
      </c>
      <c r="BK196" s="204">
        <f>ROUND(I196*H196,2)</f>
        <v>0</v>
      </c>
      <c r="BL196" s="18" t="s">
        <v>223</v>
      </c>
      <c r="BM196" s="203" t="s">
        <v>1295</v>
      </c>
    </row>
    <row r="197" spans="1:65" s="2" customFormat="1" ht="11.25">
      <c r="A197" s="36"/>
      <c r="B197" s="37"/>
      <c r="C197" s="38"/>
      <c r="D197" s="205" t="s">
        <v>231</v>
      </c>
      <c r="E197" s="38"/>
      <c r="F197" s="206" t="s">
        <v>640</v>
      </c>
      <c r="G197" s="38"/>
      <c r="H197" s="38"/>
      <c r="I197" s="207"/>
      <c r="J197" s="38"/>
      <c r="K197" s="38"/>
      <c r="L197" s="41"/>
      <c r="M197" s="208"/>
      <c r="N197" s="209"/>
      <c r="O197" s="73"/>
      <c r="P197" s="73"/>
      <c r="Q197" s="73"/>
      <c r="R197" s="73"/>
      <c r="S197" s="73"/>
      <c r="T197" s="74"/>
      <c r="U197" s="36"/>
      <c r="V197" s="36"/>
      <c r="W197" s="36"/>
      <c r="X197" s="36"/>
      <c r="Y197" s="36"/>
      <c r="Z197" s="36"/>
      <c r="AA197" s="36"/>
      <c r="AB197" s="36"/>
      <c r="AC197" s="36"/>
      <c r="AD197" s="36"/>
      <c r="AE197" s="36"/>
      <c r="AT197" s="18" t="s">
        <v>231</v>
      </c>
      <c r="AU197" s="18" t="s">
        <v>19</v>
      </c>
    </row>
    <row r="198" spans="1:65" s="2" customFormat="1" ht="175.5">
      <c r="A198" s="36"/>
      <c r="B198" s="37"/>
      <c r="C198" s="38"/>
      <c r="D198" s="210" t="s">
        <v>311</v>
      </c>
      <c r="E198" s="38"/>
      <c r="F198" s="211" t="s">
        <v>641</v>
      </c>
      <c r="G198" s="38"/>
      <c r="H198" s="38"/>
      <c r="I198" s="207"/>
      <c r="J198" s="38"/>
      <c r="K198" s="38"/>
      <c r="L198" s="41"/>
      <c r="M198" s="208"/>
      <c r="N198" s="209"/>
      <c r="O198" s="73"/>
      <c r="P198" s="73"/>
      <c r="Q198" s="73"/>
      <c r="R198" s="73"/>
      <c r="S198" s="73"/>
      <c r="T198" s="74"/>
      <c r="U198" s="36"/>
      <c r="V198" s="36"/>
      <c r="W198" s="36"/>
      <c r="X198" s="36"/>
      <c r="Y198" s="36"/>
      <c r="Z198" s="36"/>
      <c r="AA198" s="36"/>
      <c r="AB198" s="36"/>
      <c r="AC198" s="36"/>
      <c r="AD198" s="36"/>
      <c r="AE198" s="36"/>
      <c r="AT198" s="18" t="s">
        <v>311</v>
      </c>
      <c r="AU198" s="18" t="s">
        <v>19</v>
      </c>
    </row>
    <row r="199" spans="1:65" s="2" customFormat="1" ht="48.75">
      <c r="A199" s="36"/>
      <c r="B199" s="37"/>
      <c r="C199" s="38"/>
      <c r="D199" s="210" t="s">
        <v>233</v>
      </c>
      <c r="E199" s="38"/>
      <c r="F199" s="211" t="s">
        <v>1296</v>
      </c>
      <c r="G199" s="38"/>
      <c r="H199" s="38"/>
      <c r="I199" s="207"/>
      <c r="J199" s="38"/>
      <c r="K199" s="38"/>
      <c r="L199" s="41"/>
      <c r="M199" s="208"/>
      <c r="N199" s="209"/>
      <c r="O199" s="73"/>
      <c r="P199" s="73"/>
      <c r="Q199" s="73"/>
      <c r="R199" s="73"/>
      <c r="S199" s="73"/>
      <c r="T199" s="74"/>
      <c r="U199" s="36"/>
      <c r="V199" s="36"/>
      <c r="W199" s="36"/>
      <c r="X199" s="36"/>
      <c r="Y199" s="36"/>
      <c r="Z199" s="36"/>
      <c r="AA199" s="36"/>
      <c r="AB199" s="36"/>
      <c r="AC199" s="36"/>
      <c r="AD199" s="36"/>
      <c r="AE199" s="36"/>
      <c r="AT199" s="18" t="s">
        <v>233</v>
      </c>
      <c r="AU199" s="18" t="s">
        <v>19</v>
      </c>
    </row>
    <row r="200" spans="1:65" s="2" customFormat="1" ht="76.349999999999994" customHeight="1">
      <c r="A200" s="36"/>
      <c r="B200" s="37"/>
      <c r="C200" s="192" t="s">
        <v>336</v>
      </c>
      <c r="D200" s="192" t="s">
        <v>224</v>
      </c>
      <c r="E200" s="193" t="s">
        <v>643</v>
      </c>
      <c r="F200" s="194" t="s">
        <v>644</v>
      </c>
      <c r="G200" s="195" t="s">
        <v>506</v>
      </c>
      <c r="H200" s="196">
        <v>1100</v>
      </c>
      <c r="I200" s="197"/>
      <c r="J200" s="198">
        <f>ROUND(I200*H200,2)</f>
        <v>0</v>
      </c>
      <c r="K200" s="194" t="s">
        <v>228</v>
      </c>
      <c r="L200" s="41"/>
      <c r="M200" s="199" t="s">
        <v>1</v>
      </c>
      <c r="N200" s="200" t="s">
        <v>45</v>
      </c>
      <c r="O200" s="73"/>
      <c r="P200" s="201">
        <f>O200*H200</f>
        <v>0</v>
      </c>
      <c r="Q200" s="201">
        <v>8.5999999999999998E-4</v>
      </c>
      <c r="R200" s="201">
        <f>Q200*H200</f>
        <v>0.94599999999999995</v>
      </c>
      <c r="S200" s="201">
        <v>0</v>
      </c>
      <c r="T200" s="202">
        <f>S200*H200</f>
        <v>0</v>
      </c>
      <c r="U200" s="36"/>
      <c r="V200" s="36"/>
      <c r="W200" s="36"/>
      <c r="X200" s="36"/>
      <c r="Y200" s="36"/>
      <c r="Z200" s="36"/>
      <c r="AA200" s="36"/>
      <c r="AB200" s="36"/>
      <c r="AC200" s="36"/>
      <c r="AD200" s="36"/>
      <c r="AE200" s="36"/>
      <c r="AR200" s="203" t="s">
        <v>223</v>
      </c>
      <c r="AT200" s="203" t="s">
        <v>224</v>
      </c>
      <c r="AU200" s="203" t="s">
        <v>19</v>
      </c>
      <c r="AY200" s="18" t="s">
        <v>220</v>
      </c>
      <c r="BE200" s="204">
        <f>IF(N200="základní",J200,0)</f>
        <v>0</v>
      </c>
      <c r="BF200" s="204">
        <f>IF(N200="snížená",J200,0)</f>
        <v>0</v>
      </c>
      <c r="BG200" s="204">
        <f>IF(N200="zákl. přenesená",J200,0)</f>
        <v>0</v>
      </c>
      <c r="BH200" s="204">
        <f>IF(N200="sníž. přenesená",J200,0)</f>
        <v>0</v>
      </c>
      <c r="BI200" s="204">
        <f>IF(N200="nulová",J200,0)</f>
        <v>0</v>
      </c>
      <c r="BJ200" s="18" t="s">
        <v>87</v>
      </c>
      <c r="BK200" s="204">
        <f>ROUND(I200*H200,2)</f>
        <v>0</v>
      </c>
      <c r="BL200" s="18" t="s">
        <v>223</v>
      </c>
      <c r="BM200" s="203" t="s">
        <v>1297</v>
      </c>
    </row>
    <row r="201" spans="1:65" s="2" customFormat="1" ht="11.25">
      <c r="A201" s="36"/>
      <c r="B201" s="37"/>
      <c r="C201" s="38"/>
      <c r="D201" s="205" t="s">
        <v>231</v>
      </c>
      <c r="E201" s="38"/>
      <c r="F201" s="206" t="s">
        <v>646</v>
      </c>
      <c r="G201" s="38"/>
      <c r="H201" s="38"/>
      <c r="I201" s="207"/>
      <c r="J201" s="38"/>
      <c r="K201" s="38"/>
      <c r="L201" s="41"/>
      <c r="M201" s="208"/>
      <c r="N201" s="209"/>
      <c r="O201" s="73"/>
      <c r="P201" s="73"/>
      <c r="Q201" s="73"/>
      <c r="R201" s="73"/>
      <c r="S201" s="73"/>
      <c r="T201" s="74"/>
      <c r="U201" s="36"/>
      <c r="V201" s="36"/>
      <c r="W201" s="36"/>
      <c r="X201" s="36"/>
      <c r="Y201" s="36"/>
      <c r="Z201" s="36"/>
      <c r="AA201" s="36"/>
      <c r="AB201" s="36"/>
      <c r="AC201" s="36"/>
      <c r="AD201" s="36"/>
      <c r="AE201" s="36"/>
      <c r="AT201" s="18" t="s">
        <v>231</v>
      </c>
      <c r="AU201" s="18" t="s">
        <v>19</v>
      </c>
    </row>
    <row r="202" spans="1:65" s="2" customFormat="1" ht="175.5">
      <c r="A202" s="36"/>
      <c r="B202" s="37"/>
      <c r="C202" s="38"/>
      <c r="D202" s="210" t="s">
        <v>311</v>
      </c>
      <c r="E202" s="38"/>
      <c r="F202" s="211" t="s">
        <v>641</v>
      </c>
      <c r="G202" s="38"/>
      <c r="H202" s="38"/>
      <c r="I202" s="207"/>
      <c r="J202" s="38"/>
      <c r="K202" s="38"/>
      <c r="L202" s="41"/>
      <c r="M202" s="208"/>
      <c r="N202" s="209"/>
      <c r="O202" s="73"/>
      <c r="P202" s="73"/>
      <c r="Q202" s="73"/>
      <c r="R202" s="73"/>
      <c r="S202" s="73"/>
      <c r="T202" s="74"/>
      <c r="U202" s="36"/>
      <c r="V202" s="36"/>
      <c r="W202" s="36"/>
      <c r="X202" s="36"/>
      <c r="Y202" s="36"/>
      <c r="Z202" s="36"/>
      <c r="AA202" s="36"/>
      <c r="AB202" s="36"/>
      <c r="AC202" s="36"/>
      <c r="AD202" s="36"/>
      <c r="AE202" s="36"/>
      <c r="AT202" s="18" t="s">
        <v>311</v>
      </c>
      <c r="AU202" s="18" t="s">
        <v>19</v>
      </c>
    </row>
    <row r="203" spans="1:65" s="2" customFormat="1" ht="48.75">
      <c r="A203" s="36"/>
      <c r="B203" s="37"/>
      <c r="C203" s="38"/>
      <c r="D203" s="210" t="s">
        <v>233</v>
      </c>
      <c r="E203" s="38"/>
      <c r="F203" s="211" t="s">
        <v>1296</v>
      </c>
      <c r="G203" s="38"/>
      <c r="H203" s="38"/>
      <c r="I203" s="207"/>
      <c r="J203" s="38"/>
      <c r="K203" s="38"/>
      <c r="L203" s="41"/>
      <c r="M203" s="208"/>
      <c r="N203" s="209"/>
      <c r="O203" s="73"/>
      <c r="P203" s="73"/>
      <c r="Q203" s="73"/>
      <c r="R203" s="73"/>
      <c r="S203" s="73"/>
      <c r="T203" s="74"/>
      <c r="U203" s="36"/>
      <c r="V203" s="36"/>
      <c r="W203" s="36"/>
      <c r="X203" s="36"/>
      <c r="Y203" s="36"/>
      <c r="Z203" s="36"/>
      <c r="AA203" s="36"/>
      <c r="AB203" s="36"/>
      <c r="AC203" s="36"/>
      <c r="AD203" s="36"/>
      <c r="AE203" s="36"/>
      <c r="AT203" s="18" t="s">
        <v>233</v>
      </c>
      <c r="AU203" s="18" t="s">
        <v>19</v>
      </c>
    </row>
    <row r="204" spans="1:65" s="2" customFormat="1" ht="78" customHeight="1">
      <c r="A204" s="36"/>
      <c r="B204" s="37"/>
      <c r="C204" s="192" t="s">
        <v>7</v>
      </c>
      <c r="D204" s="192" t="s">
        <v>224</v>
      </c>
      <c r="E204" s="193" t="s">
        <v>648</v>
      </c>
      <c r="F204" s="194" t="s">
        <v>649</v>
      </c>
      <c r="G204" s="195" t="s">
        <v>650</v>
      </c>
      <c r="H204" s="196">
        <v>13.8</v>
      </c>
      <c r="I204" s="197"/>
      <c r="J204" s="198">
        <f>ROUND(I204*H204,2)</f>
        <v>0</v>
      </c>
      <c r="K204" s="194" t="s">
        <v>228</v>
      </c>
      <c r="L204" s="41"/>
      <c r="M204" s="199" t="s">
        <v>1</v>
      </c>
      <c r="N204" s="200" t="s">
        <v>45</v>
      </c>
      <c r="O204" s="73"/>
      <c r="P204" s="201">
        <f>O204*H204</f>
        <v>0</v>
      </c>
      <c r="Q204" s="201">
        <v>1.09528</v>
      </c>
      <c r="R204" s="201">
        <f>Q204*H204</f>
        <v>15.114864000000001</v>
      </c>
      <c r="S204" s="201">
        <v>0</v>
      </c>
      <c r="T204" s="202">
        <f>S204*H204</f>
        <v>0</v>
      </c>
      <c r="U204" s="36"/>
      <c r="V204" s="36"/>
      <c r="W204" s="36"/>
      <c r="X204" s="36"/>
      <c r="Y204" s="36"/>
      <c r="Z204" s="36"/>
      <c r="AA204" s="36"/>
      <c r="AB204" s="36"/>
      <c r="AC204" s="36"/>
      <c r="AD204" s="36"/>
      <c r="AE204" s="36"/>
      <c r="AR204" s="203" t="s">
        <v>223</v>
      </c>
      <c r="AT204" s="203" t="s">
        <v>224</v>
      </c>
      <c r="AU204" s="203" t="s">
        <v>19</v>
      </c>
      <c r="AY204" s="18" t="s">
        <v>220</v>
      </c>
      <c r="BE204" s="204">
        <f>IF(N204="základní",J204,0)</f>
        <v>0</v>
      </c>
      <c r="BF204" s="204">
        <f>IF(N204="snížená",J204,0)</f>
        <v>0</v>
      </c>
      <c r="BG204" s="204">
        <f>IF(N204="zákl. přenesená",J204,0)</f>
        <v>0</v>
      </c>
      <c r="BH204" s="204">
        <f>IF(N204="sníž. přenesená",J204,0)</f>
        <v>0</v>
      </c>
      <c r="BI204" s="204">
        <f>IF(N204="nulová",J204,0)</f>
        <v>0</v>
      </c>
      <c r="BJ204" s="18" t="s">
        <v>87</v>
      </c>
      <c r="BK204" s="204">
        <f>ROUND(I204*H204,2)</f>
        <v>0</v>
      </c>
      <c r="BL204" s="18" t="s">
        <v>223</v>
      </c>
      <c r="BM204" s="203" t="s">
        <v>1298</v>
      </c>
    </row>
    <row r="205" spans="1:65" s="2" customFormat="1" ht="11.25">
      <c r="A205" s="36"/>
      <c r="B205" s="37"/>
      <c r="C205" s="38"/>
      <c r="D205" s="205" t="s">
        <v>231</v>
      </c>
      <c r="E205" s="38"/>
      <c r="F205" s="206" t="s">
        <v>652</v>
      </c>
      <c r="G205" s="38"/>
      <c r="H205" s="38"/>
      <c r="I205" s="207"/>
      <c r="J205" s="38"/>
      <c r="K205" s="38"/>
      <c r="L205" s="41"/>
      <c r="M205" s="208"/>
      <c r="N205" s="209"/>
      <c r="O205" s="73"/>
      <c r="P205" s="73"/>
      <c r="Q205" s="73"/>
      <c r="R205" s="73"/>
      <c r="S205" s="73"/>
      <c r="T205" s="74"/>
      <c r="U205" s="36"/>
      <c r="V205" s="36"/>
      <c r="W205" s="36"/>
      <c r="X205" s="36"/>
      <c r="Y205" s="36"/>
      <c r="Z205" s="36"/>
      <c r="AA205" s="36"/>
      <c r="AB205" s="36"/>
      <c r="AC205" s="36"/>
      <c r="AD205" s="36"/>
      <c r="AE205" s="36"/>
      <c r="AT205" s="18" t="s">
        <v>231</v>
      </c>
      <c r="AU205" s="18" t="s">
        <v>19</v>
      </c>
    </row>
    <row r="206" spans="1:65" s="2" customFormat="1" ht="97.5">
      <c r="A206" s="36"/>
      <c r="B206" s="37"/>
      <c r="C206" s="38"/>
      <c r="D206" s="210" t="s">
        <v>311</v>
      </c>
      <c r="E206" s="38"/>
      <c r="F206" s="211" t="s">
        <v>653</v>
      </c>
      <c r="G206" s="38"/>
      <c r="H206" s="38"/>
      <c r="I206" s="207"/>
      <c r="J206" s="38"/>
      <c r="K206" s="38"/>
      <c r="L206" s="41"/>
      <c r="M206" s="208"/>
      <c r="N206" s="209"/>
      <c r="O206" s="73"/>
      <c r="P206" s="73"/>
      <c r="Q206" s="73"/>
      <c r="R206" s="73"/>
      <c r="S206" s="73"/>
      <c r="T206" s="74"/>
      <c r="U206" s="36"/>
      <c r="V206" s="36"/>
      <c r="W206" s="36"/>
      <c r="X206" s="36"/>
      <c r="Y206" s="36"/>
      <c r="Z206" s="36"/>
      <c r="AA206" s="36"/>
      <c r="AB206" s="36"/>
      <c r="AC206" s="36"/>
      <c r="AD206" s="36"/>
      <c r="AE206" s="36"/>
      <c r="AT206" s="18" t="s">
        <v>311</v>
      </c>
      <c r="AU206" s="18" t="s">
        <v>19</v>
      </c>
    </row>
    <row r="207" spans="1:65" s="2" customFormat="1" ht="58.5">
      <c r="A207" s="36"/>
      <c r="B207" s="37"/>
      <c r="C207" s="38"/>
      <c r="D207" s="210" t="s">
        <v>233</v>
      </c>
      <c r="E207" s="38"/>
      <c r="F207" s="211" t="s">
        <v>1299</v>
      </c>
      <c r="G207" s="38"/>
      <c r="H207" s="38"/>
      <c r="I207" s="207"/>
      <c r="J207" s="38"/>
      <c r="K207" s="38"/>
      <c r="L207" s="41"/>
      <c r="M207" s="208"/>
      <c r="N207" s="209"/>
      <c r="O207" s="73"/>
      <c r="P207" s="73"/>
      <c r="Q207" s="73"/>
      <c r="R207" s="73"/>
      <c r="S207" s="73"/>
      <c r="T207" s="74"/>
      <c r="U207" s="36"/>
      <c r="V207" s="36"/>
      <c r="W207" s="36"/>
      <c r="X207" s="36"/>
      <c r="Y207" s="36"/>
      <c r="Z207" s="36"/>
      <c r="AA207" s="36"/>
      <c r="AB207" s="36"/>
      <c r="AC207" s="36"/>
      <c r="AD207" s="36"/>
      <c r="AE207" s="36"/>
      <c r="AT207" s="18" t="s">
        <v>233</v>
      </c>
      <c r="AU207" s="18" t="s">
        <v>19</v>
      </c>
    </row>
    <row r="208" spans="1:65" s="2" customFormat="1" ht="90" customHeight="1">
      <c r="A208" s="36"/>
      <c r="B208" s="37"/>
      <c r="C208" s="192" t="s">
        <v>346</v>
      </c>
      <c r="D208" s="192" t="s">
        <v>224</v>
      </c>
      <c r="E208" s="193" t="s">
        <v>1300</v>
      </c>
      <c r="F208" s="194" t="s">
        <v>1301</v>
      </c>
      <c r="G208" s="195" t="s">
        <v>650</v>
      </c>
      <c r="H208" s="196">
        <v>0.02</v>
      </c>
      <c r="I208" s="197"/>
      <c r="J208" s="198">
        <f>ROUND(I208*H208,2)</f>
        <v>0</v>
      </c>
      <c r="K208" s="194" t="s">
        <v>228</v>
      </c>
      <c r="L208" s="41"/>
      <c r="M208" s="199" t="s">
        <v>1</v>
      </c>
      <c r="N208" s="200" t="s">
        <v>45</v>
      </c>
      <c r="O208" s="73"/>
      <c r="P208" s="201">
        <f>O208*H208</f>
        <v>0</v>
      </c>
      <c r="Q208" s="201">
        <v>1.03955</v>
      </c>
      <c r="R208" s="201">
        <f>Q208*H208</f>
        <v>2.0791E-2</v>
      </c>
      <c r="S208" s="201">
        <v>0</v>
      </c>
      <c r="T208" s="202">
        <f>S208*H208</f>
        <v>0</v>
      </c>
      <c r="U208" s="36"/>
      <c r="V208" s="36"/>
      <c r="W208" s="36"/>
      <c r="X208" s="36"/>
      <c r="Y208" s="36"/>
      <c r="Z208" s="36"/>
      <c r="AA208" s="36"/>
      <c r="AB208" s="36"/>
      <c r="AC208" s="36"/>
      <c r="AD208" s="36"/>
      <c r="AE208" s="36"/>
      <c r="AR208" s="203" t="s">
        <v>223</v>
      </c>
      <c r="AT208" s="203" t="s">
        <v>224</v>
      </c>
      <c r="AU208" s="203" t="s">
        <v>19</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223</v>
      </c>
      <c r="BM208" s="203" t="s">
        <v>1302</v>
      </c>
    </row>
    <row r="209" spans="1:65" s="2" customFormat="1" ht="11.25">
      <c r="A209" s="36"/>
      <c r="B209" s="37"/>
      <c r="C209" s="38"/>
      <c r="D209" s="205" t="s">
        <v>231</v>
      </c>
      <c r="E209" s="38"/>
      <c r="F209" s="206" t="s">
        <v>1303</v>
      </c>
      <c r="G209" s="38"/>
      <c r="H209" s="38"/>
      <c r="I209" s="207"/>
      <c r="J209" s="38"/>
      <c r="K209" s="38"/>
      <c r="L209" s="41"/>
      <c r="M209" s="208"/>
      <c r="N209" s="209"/>
      <c r="O209" s="73"/>
      <c r="P209" s="73"/>
      <c r="Q209" s="73"/>
      <c r="R209" s="73"/>
      <c r="S209" s="73"/>
      <c r="T209" s="74"/>
      <c r="U209" s="36"/>
      <c r="V209" s="36"/>
      <c r="W209" s="36"/>
      <c r="X209" s="36"/>
      <c r="Y209" s="36"/>
      <c r="Z209" s="36"/>
      <c r="AA209" s="36"/>
      <c r="AB209" s="36"/>
      <c r="AC209" s="36"/>
      <c r="AD209" s="36"/>
      <c r="AE209" s="36"/>
      <c r="AT209" s="18" t="s">
        <v>231</v>
      </c>
      <c r="AU209" s="18" t="s">
        <v>19</v>
      </c>
    </row>
    <row r="210" spans="1:65" s="2" customFormat="1" ht="97.5">
      <c r="A210" s="36"/>
      <c r="B210" s="37"/>
      <c r="C210" s="38"/>
      <c r="D210" s="210" t="s">
        <v>311</v>
      </c>
      <c r="E210" s="38"/>
      <c r="F210" s="211" t="s">
        <v>653</v>
      </c>
      <c r="G210" s="38"/>
      <c r="H210" s="38"/>
      <c r="I210" s="207"/>
      <c r="J210" s="38"/>
      <c r="K210" s="38"/>
      <c r="L210" s="41"/>
      <c r="M210" s="208"/>
      <c r="N210" s="209"/>
      <c r="O210" s="73"/>
      <c r="P210" s="73"/>
      <c r="Q210" s="73"/>
      <c r="R210" s="73"/>
      <c r="S210" s="73"/>
      <c r="T210" s="74"/>
      <c r="U210" s="36"/>
      <c r="V210" s="36"/>
      <c r="W210" s="36"/>
      <c r="X210" s="36"/>
      <c r="Y210" s="36"/>
      <c r="Z210" s="36"/>
      <c r="AA210" s="36"/>
      <c r="AB210" s="36"/>
      <c r="AC210" s="36"/>
      <c r="AD210" s="36"/>
      <c r="AE210" s="36"/>
      <c r="AT210" s="18" t="s">
        <v>311</v>
      </c>
      <c r="AU210" s="18" t="s">
        <v>19</v>
      </c>
    </row>
    <row r="211" spans="1:65" s="2" customFormat="1" ht="29.25">
      <c r="A211" s="36"/>
      <c r="B211" s="37"/>
      <c r="C211" s="38"/>
      <c r="D211" s="210" t="s">
        <v>233</v>
      </c>
      <c r="E211" s="38"/>
      <c r="F211" s="211" t="s">
        <v>1282</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233</v>
      </c>
      <c r="AU211" s="18" t="s">
        <v>19</v>
      </c>
    </row>
    <row r="212" spans="1:65" s="2" customFormat="1" ht="49.15" customHeight="1">
      <c r="A212" s="36"/>
      <c r="B212" s="37"/>
      <c r="C212" s="192" t="s">
        <v>358</v>
      </c>
      <c r="D212" s="192" t="s">
        <v>224</v>
      </c>
      <c r="E212" s="193" t="s">
        <v>1304</v>
      </c>
      <c r="F212" s="194" t="s">
        <v>1305</v>
      </c>
      <c r="G212" s="195" t="s">
        <v>664</v>
      </c>
      <c r="H212" s="196">
        <v>60</v>
      </c>
      <c r="I212" s="197"/>
      <c r="J212" s="198">
        <f>ROUND(I212*H212,2)</f>
        <v>0</v>
      </c>
      <c r="K212" s="194" t="s">
        <v>228</v>
      </c>
      <c r="L212" s="41"/>
      <c r="M212" s="199" t="s">
        <v>1</v>
      </c>
      <c r="N212" s="200" t="s">
        <v>45</v>
      </c>
      <c r="O212" s="73"/>
      <c r="P212" s="201">
        <f>O212*H212</f>
        <v>0</v>
      </c>
      <c r="Q212" s="201">
        <v>0.17488999999999999</v>
      </c>
      <c r="R212" s="201">
        <f>Q212*H212</f>
        <v>10.493399999999999</v>
      </c>
      <c r="S212" s="201">
        <v>0</v>
      </c>
      <c r="T212" s="202">
        <f>S212*H212</f>
        <v>0</v>
      </c>
      <c r="U212" s="36"/>
      <c r="V212" s="36"/>
      <c r="W212" s="36"/>
      <c r="X212" s="36"/>
      <c r="Y212" s="36"/>
      <c r="Z212" s="36"/>
      <c r="AA212" s="36"/>
      <c r="AB212" s="36"/>
      <c r="AC212" s="36"/>
      <c r="AD212" s="36"/>
      <c r="AE212" s="36"/>
      <c r="AR212" s="203" t="s">
        <v>223</v>
      </c>
      <c r="AT212" s="203" t="s">
        <v>224</v>
      </c>
      <c r="AU212" s="203" t="s">
        <v>19</v>
      </c>
      <c r="AY212" s="18" t="s">
        <v>220</v>
      </c>
      <c r="BE212" s="204">
        <f>IF(N212="základní",J212,0)</f>
        <v>0</v>
      </c>
      <c r="BF212" s="204">
        <f>IF(N212="snížená",J212,0)</f>
        <v>0</v>
      </c>
      <c r="BG212" s="204">
        <f>IF(N212="zákl. přenesená",J212,0)</f>
        <v>0</v>
      </c>
      <c r="BH212" s="204">
        <f>IF(N212="sníž. přenesená",J212,0)</f>
        <v>0</v>
      </c>
      <c r="BI212" s="204">
        <f>IF(N212="nulová",J212,0)</f>
        <v>0</v>
      </c>
      <c r="BJ212" s="18" t="s">
        <v>87</v>
      </c>
      <c r="BK212" s="204">
        <f>ROUND(I212*H212,2)</f>
        <v>0</v>
      </c>
      <c r="BL212" s="18" t="s">
        <v>223</v>
      </c>
      <c r="BM212" s="203" t="s">
        <v>1306</v>
      </c>
    </row>
    <row r="213" spans="1:65" s="2" customFormat="1" ht="11.25">
      <c r="A213" s="36"/>
      <c r="B213" s="37"/>
      <c r="C213" s="38"/>
      <c r="D213" s="205" t="s">
        <v>231</v>
      </c>
      <c r="E213" s="38"/>
      <c r="F213" s="206" t="s">
        <v>1307</v>
      </c>
      <c r="G213" s="38"/>
      <c r="H213" s="38"/>
      <c r="I213" s="207"/>
      <c r="J213" s="38"/>
      <c r="K213" s="38"/>
      <c r="L213" s="41"/>
      <c r="M213" s="208"/>
      <c r="N213" s="209"/>
      <c r="O213" s="73"/>
      <c r="P213" s="73"/>
      <c r="Q213" s="73"/>
      <c r="R213" s="73"/>
      <c r="S213" s="73"/>
      <c r="T213" s="74"/>
      <c r="U213" s="36"/>
      <c r="V213" s="36"/>
      <c r="W213" s="36"/>
      <c r="X213" s="36"/>
      <c r="Y213" s="36"/>
      <c r="Z213" s="36"/>
      <c r="AA213" s="36"/>
      <c r="AB213" s="36"/>
      <c r="AC213" s="36"/>
      <c r="AD213" s="36"/>
      <c r="AE213" s="36"/>
      <c r="AT213" s="18" t="s">
        <v>231</v>
      </c>
      <c r="AU213" s="18" t="s">
        <v>19</v>
      </c>
    </row>
    <row r="214" spans="1:65" s="2" customFormat="1" ht="97.5">
      <c r="A214" s="36"/>
      <c r="B214" s="37"/>
      <c r="C214" s="38"/>
      <c r="D214" s="210" t="s">
        <v>311</v>
      </c>
      <c r="E214" s="38"/>
      <c r="F214" s="211" t="s">
        <v>1308</v>
      </c>
      <c r="G214" s="38"/>
      <c r="H214" s="38"/>
      <c r="I214" s="207"/>
      <c r="J214" s="38"/>
      <c r="K214" s="38"/>
      <c r="L214" s="41"/>
      <c r="M214" s="208"/>
      <c r="N214" s="209"/>
      <c r="O214" s="73"/>
      <c r="P214" s="73"/>
      <c r="Q214" s="73"/>
      <c r="R214" s="73"/>
      <c r="S214" s="73"/>
      <c r="T214" s="74"/>
      <c r="U214" s="36"/>
      <c r="V214" s="36"/>
      <c r="W214" s="36"/>
      <c r="X214" s="36"/>
      <c r="Y214" s="36"/>
      <c r="Z214" s="36"/>
      <c r="AA214" s="36"/>
      <c r="AB214" s="36"/>
      <c r="AC214" s="36"/>
      <c r="AD214" s="36"/>
      <c r="AE214" s="36"/>
      <c r="AT214" s="18" t="s">
        <v>311</v>
      </c>
      <c r="AU214" s="18" t="s">
        <v>19</v>
      </c>
    </row>
    <row r="215" spans="1:65" s="2" customFormat="1" ht="24.2" customHeight="1">
      <c r="A215" s="36"/>
      <c r="B215" s="37"/>
      <c r="C215" s="247" t="s">
        <v>364</v>
      </c>
      <c r="D215" s="247" t="s">
        <v>329</v>
      </c>
      <c r="E215" s="248" t="s">
        <v>1309</v>
      </c>
      <c r="F215" s="249" t="s">
        <v>1310</v>
      </c>
      <c r="G215" s="250" t="s">
        <v>664</v>
      </c>
      <c r="H215" s="251">
        <v>36</v>
      </c>
      <c r="I215" s="252"/>
      <c r="J215" s="253">
        <f>ROUND(I215*H215,2)</f>
        <v>0</v>
      </c>
      <c r="K215" s="249" t="s">
        <v>228</v>
      </c>
      <c r="L215" s="254"/>
      <c r="M215" s="255" t="s">
        <v>1</v>
      </c>
      <c r="N215" s="256" t="s">
        <v>45</v>
      </c>
      <c r="O215" s="73"/>
      <c r="P215" s="201">
        <f>O215*H215</f>
        <v>0</v>
      </c>
      <c r="Q215" s="201">
        <v>3.8999999999999998E-3</v>
      </c>
      <c r="R215" s="201">
        <f>Q215*H215</f>
        <v>0.1404</v>
      </c>
      <c r="S215" s="201">
        <v>0</v>
      </c>
      <c r="T215" s="202">
        <f>S215*H215</f>
        <v>0</v>
      </c>
      <c r="U215" s="36"/>
      <c r="V215" s="36"/>
      <c r="W215" s="36"/>
      <c r="X215" s="36"/>
      <c r="Y215" s="36"/>
      <c r="Z215" s="36"/>
      <c r="AA215" s="36"/>
      <c r="AB215" s="36"/>
      <c r="AC215" s="36"/>
      <c r="AD215" s="36"/>
      <c r="AE215" s="36"/>
      <c r="AR215" s="203" t="s">
        <v>266</v>
      </c>
      <c r="AT215" s="203" t="s">
        <v>329</v>
      </c>
      <c r="AU215" s="203" t="s">
        <v>19</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223</v>
      </c>
      <c r="BM215" s="203" t="s">
        <v>1311</v>
      </c>
    </row>
    <row r="216" spans="1:65" s="2" customFormat="1" ht="24.2" customHeight="1">
      <c r="A216" s="36"/>
      <c r="B216" s="37"/>
      <c r="C216" s="247" t="s">
        <v>370</v>
      </c>
      <c r="D216" s="247" t="s">
        <v>329</v>
      </c>
      <c r="E216" s="248" t="s">
        <v>1312</v>
      </c>
      <c r="F216" s="249" t="s">
        <v>1313</v>
      </c>
      <c r="G216" s="250" t="s">
        <v>664</v>
      </c>
      <c r="H216" s="251">
        <v>24</v>
      </c>
      <c r="I216" s="252"/>
      <c r="J216" s="253">
        <f>ROUND(I216*H216,2)</f>
        <v>0</v>
      </c>
      <c r="K216" s="249" t="s">
        <v>228</v>
      </c>
      <c r="L216" s="254"/>
      <c r="M216" s="255" t="s">
        <v>1</v>
      </c>
      <c r="N216" s="256" t="s">
        <v>45</v>
      </c>
      <c r="O216" s="73"/>
      <c r="P216" s="201">
        <f>O216*H216</f>
        <v>0</v>
      </c>
      <c r="Q216" s="201">
        <v>3.3999999999999998E-3</v>
      </c>
      <c r="R216" s="201">
        <f>Q216*H216</f>
        <v>8.1599999999999992E-2</v>
      </c>
      <c r="S216" s="201">
        <v>0</v>
      </c>
      <c r="T216" s="202">
        <f>S216*H216</f>
        <v>0</v>
      </c>
      <c r="U216" s="36"/>
      <c r="V216" s="36"/>
      <c r="W216" s="36"/>
      <c r="X216" s="36"/>
      <c r="Y216" s="36"/>
      <c r="Z216" s="36"/>
      <c r="AA216" s="36"/>
      <c r="AB216" s="36"/>
      <c r="AC216" s="36"/>
      <c r="AD216" s="36"/>
      <c r="AE216" s="36"/>
      <c r="AR216" s="203" t="s">
        <v>266</v>
      </c>
      <c r="AT216" s="203" t="s">
        <v>329</v>
      </c>
      <c r="AU216" s="203" t="s">
        <v>19</v>
      </c>
      <c r="AY216" s="18" t="s">
        <v>220</v>
      </c>
      <c r="BE216" s="204">
        <f>IF(N216="základní",J216,0)</f>
        <v>0</v>
      </c>
      <c r="BF216" s="204">
        <f>IF(N216="snížená",J216,0)</f>
        <v>0</v>
      </c>
      <c r="BG216" s="204">
        <f>IF(N216="zákl. přenesená",J216,0)</f>
        <v>0</v>
      </c>
      <c r="BH216" s="204">
        <f>IF(N216="sníž. přenesená",J216,0)</f>
        <v>0</v>
      </c>
      <c r="BI216" s="204">
        <f>IF(N216="nulová",J216,0)</f>
        <v>0</v>
      </c>
      <c r="BJ216" s="18" t="s">
        <v>87</v>
      </c>
      <c r="BK216" s="204">
        <f>ROUND(I216*H216,2)</f>
        <v>0</v>
      </c>
      <c r="BL216" s="18" t="s">
        <v>223</v>
      </c>
      <c r="BM216" s="203" t="s">
        <v>1314</v>
      </c>
    </row>
    <row r="217" spans="1:65" s="2" customFormat="1" ht="24.2" customHeight="1">
      <c r="A217" s="36"/>
      <c r="B217" s="37"/>
      <c r="C217" s="192" t="s">
        <v>375</v>
      </c>
      <c r="D217" s="192" t="s">
        <v>224</v>
      </c>
      <c r="E217" s="193" t="s">
        <v>1315</v>
      </c>
      <c r="F217" s="194" t="s">
        <v>1316</v>
      </c>
      <c r="G217" s="195" t="s">
        <v>664</v>
      </c>
      <c r="H217" s="196">
        <v>1</v>
      </c>
      <c r="I217" s="197"/>
      <c r="J217" s="198">
        <f>ROUND(I217*H217,2)</f>
        <v>0</v>
      </c>
      <c r="K217" s="194" t="s">
        <v>228</v>
      </c>
      <c r="L217" s="41"/>
      <c r="M217" s="199" t="s">
        <v>1</v>
      </c>
      <c r="N217" s="200" t="s">
        <v>45</v>
      </c>
      <c r="O217" s="73"/>
      <c r="P217" s="201">
        <f>O217*H217</f>
        <v>0</v>
      </c>
      <c r="Q217" s="201">
        <v>0</v>
      </c>
      <c r="R217" s="201">
        <f>Q217*H217</f>
        <v>0</v>
      </c>
      <c r="S217" s="201">
        <v>0</v>
      </c>
      <c r="T217" s="202">
        <f>S217*H217</f>
        <v>0</v>
      </c>
      <c r="U217" s="36"/>
      <c r="V217" s="36"/>
      <c r="W217" s="36"/>
      <c r="X217" s="36"/>
      <c r="Y217" s="36"/>
      <c r="Z217" s="36"/>
      <c r="AA217" s="36"/>
      <c r="AB217" s="36"/>
      <c r="AC217" s="36"/>
      <c r="AD217" s="36"/>
      <c r="AE217" s="36"/>
      <c r="AR217" s="203" t="s">
        <v>223</v>
      </c>
      <c r="AT217" s="203" t="s">
        <v>224</v>
      </c>
      <c r="AU217" s="203" t="s">
        <v>19</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223</v>
      </c>
      <c r="BM217" s="203" t="s">
        <v>1317</v>
      </c>
    </row>
    <row r="218" spans="1:65" s="2" customFormat="1" ht="11.25">
      <c r="A218" s="36"/>
      <c r="B218" s="37"/>
      <c r="C218" s="38"/>
      <c r="D218" s="205" t="s">
        <v>231</v>
      </c>
      <c r="E218" s="38"/>
      <c r="F218" s="206" t="s">
        <v>1318</v>
      </c>
      <c r="G218" s="38"/>
      <c r="H218" s="38"/>
      <c r="I218" s="207"/>
      <c r="J218" s="38"/>
      <c r="K218" s="38"/>
      <c r="L218" s="41"/>
      <c r="M218" s="208"/>
      <c r="N218" s="209"/>
      <c r="O218" s="73"/>
      <c r="P218" s="73"/>
      <c r="Q218" s="73"/>
      <c r="R218" s="73"/>
      <c r="S218" s="73"/>
      <c r="T218" s="74"/>
      <c r="U218" s="36"/>
      <c r="V218" s="36"/>
      <c r="W218" s="36"/>
      <c r="X218" s="36"/>
      <c r="Y218" s="36"/>
      <c r="Z218" s="36"/>
      <c r="AA218" s="36"/>
      <c r="AB218" s="36"/>
      <c r="AC218" s="36"/>
      <c r="AD218" s="36"/>
      <c r="AE218" s="36"/>
      <c r="AT218" s="18" t="s">
        <v>231</v>
      </c>
      <c r="AU218" s="18" t="s">
        <v>19</v>
      </c>
    </row>
    <row r="219" spans="1:65" s="2" customFormat="1" ht="48.75">
      <c r="A219" s="36"/>
      <c r="B219" s="37"/>
      <c r="C219" s="38"/>
      <c r="D219" s="210" t="s">
        <v>311</v>
      </c>
      <c r="E219" s="38"/>
      <c r="F219" s="211" t="s">
        <v>1319</v>
      </c>
      <c r="G219" s="38"/>
      <c r="H219" s="38"/>
      <c r="I219" s="207"/>
      <c r="J219" s="38"/>
      <c r="K219" s="38"/>
      <c r="L219" s="41"/>
      <c r="M219" s="208"/>
      <c r="N219" s="209"/>
      <c r="O219" s="73"/>
      <c r="P219" s="73"/>
      <c r="Q219" s="73"/>
      <c r="R219" s="73"/>
      <c r="S219" s="73"/>
      <c r="T219" s="74"/>
      <c r="U219" s="36"/>
      <c r="V219" s="36"/>
      <c r="W219" s="36"/>
      <c r="X219" s="36"/>
      <c r="Y219" s="36"/>
      <c r="Z219" s="36"/>
      <c r="AA219" s="36"/>
      <c r="AB219" s="36"/>
      <c r="AC219" s="36"/>
      <c r="AD219" s="36"/>
      <c r="AE219" s="36"/>
      <c r="AT219" s="18" t="s">
        <v>311</v>
      </c>
      <c r="AU219" s="18" t="s">
        <v>19</v>
      </c>
    </row>
    <row r="220" spans="1:65" s="2" customFormat="1" ht="39">
      <c r="A220" s="36"/>
      <c r="B220" s="37"/>
      <c r="C220" s="38"/>
      <c r="D220" s="210" t="s">
        <v>233</v>
      </c>
      <c r="E220" s="38"/>
      <c r="F220" s="211" t="s">
        <v>1320</v>
      </c>
      <c r="G220" s="38"/>
      <c r="H220" s="38"/>
      <c r="I220" s="207"/>
      <c r="J220" s="38"/>
      <c r="K220" s="38"/>
      <c r="L220" s="41"/>
      <c r="M220" s="208"/>
      <c r="N220" s="209"/>
      <c r="O220" s="73"/>
      <c r="P220" s="73"/>
      <c r="Q220" s="73"/>
      <c r="R220" s="73"/>
      <c r="S220" s="73"/>
      <c r="T220" s="74"/>
      <c r="U220" s="36"/>
      <c r="V220" s="36"/>
      <c r="W220" s="36"/>
      <c r="X220" s="36"/>
      <c r="Y220" s="36"/>
      <c r="Z220" s="36"/>
      <c r="AA220" s="36"/>
      <c r="AB220" s="36"/>
      <c r="AC220" s="36"/>
      <c r="AD220" s="36"/>
      <c r="AE220" s="36"/>
      <c r="AT220" s="18" t="s">
        <v>233</v>
      </c>
      <c r="AU220" s="18" t="s">
        <v>19</v>
      </c>
    </row>
    <row r="221" spans="1:65" s="2" customFormat="1" ht="21.75" customHeight="1">
      <c r="A221" s="36"/>
      <c r="B221" s="37"/>
      <c r="C221" s="247" t="s">
        <v>380</v>
      </c>
      <c r="D221" s="247" t="s">
        <v>329</v>
      </c>
      <c r="E221" s="248" t="s">
        <v>1321</v>
      </c>
      <c r="F221" s="249" t="s">
        <v>1322</v>
      </c>
      <c r="G221" s="250" t="s">
        <v>664</v>
      </c>
      <c r="H221" s="251">
        <v>1</v>
      </c>
      <c r="I221" s="252"/>
      <c r="J221" s="253">
        <f>ROUND(I221*H221,2)</f>
        <v>0</v>
      </c>
      <c r="K221" s="249" t="s">
        <v>1</v>
      </c>
      <c r="L221" s="254"/>
      <c r="M221" s="255" t="s">
        <v>1</v>
      </c>
      <c r="N221" s="256" t="s">
        <v>45</v>
      </c>
      <c r="O221" s="73"/>
      <c r="P221" s="201">
        <f>O221*H221</f>
        <v>0</v>
      </c>
      <c r="Q221" s="201">
        <v>9.8500000000000004E-2</v>
      </c>
      <c r="R221" s="201">
        <f>Q221*H221</f>
        <v>9.8500000000000004E-2</v>
      </c>
      <c r="S221" s="201">
        <v>0</v>
      </c>
      <c r="T221" s="202">
        <f>S221*H221</f>
        <v>0</v>
      </c>
      <c r="U221" s="36"/>
      <c r="V221" s="36"/>
      <c r="W221" s="36"/>
      <c r="X221" s="36"/>
      <c r="Y221" s="36"/>
      <c r="Z221" s="36"/>
      <c r="AA221" s="36"/>
      <c r="AB221" s="36"/>
      <c r="AC221" s="36"/>
      <c r="AD221" s="36"/>
      <c r="AE221" s="36"/>
      <c r="AR221" s="203" t="s">
        <v>266</v>
      </c>
      <c r="AT221" s="203" t="s">
        <v>329</v>
      </c>
      <c r="AU221" s="203" t="s">
        <v>19</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223</v>
      </c>
      <c r="BM221" s="203" t="s">
        <v>1323</v>
      </c>
    </row>
    <row r="222" spans="1:65" s="2" customFormat="1" ht="33" customHeight="1">
      <c r="A222" s="36"/>
      <c r="B222" s="37"/>
      <c r="C222" s="192" t="s">
        <v>386</v>
      </c>
      <c r="D222" s="192" t="s">
        <v>224</v>
      </c>
      <c r="E222" s="193" t="s">
        <v>1324</v>
      </c>
      <c r="F222" s="194" t="s">
        <v>1325</v>
      </c>
      <c r="G222" s="195" t="s">
        <v>698</v>
      </c>
      <c r="H222" s="196">
        <v>85</v>
      </c>
      <c r="I222" s="197"/>
      <c r="J222" s="198">
        <f>ROUND(I222*H222,2)</f>
        <v>0</v>
      </c>
      <c r="K222" s="194" t="s">
        <v>1</v>
      </c>
      <c r="L222" s="41"/>
      <c r="M222" s="199" t="s">
        <v>1</v>
      </c>
      <c r="N222" s="200" t="s">
        <v>45</v>
      </c>
      <c r="O222" s="73"/>
      <c r="P222" s="201">
        <f>O222*H222</f>
        <v>0</v>
      </c>
      <c r="Q222" s="201">
        <v>0</v>
      </c>
      <c r="R222" s="201">
        <f>Q222*H222</f>
        <v>0</v>
      </c>
      <c r="S222" s="201">
        <v>0</v>
      </c>
      <c r="T222" s="202">
        <f>S222*H222</f>
        <v>0</v>
      </c>
      <c r="U222" s="36"/>
      <c r="V222" s="36"/>
      <c r="W222" s="36"/>
      <c r="X222" s="36"/>
      <c r="Y222" s="36"/>
      <c r="Z222" s="36"/>
      <c r="AA222" s="36"/>
      <c r="AB222" s="36"/>
      <c r="AC222" s="36"/>
      <c r="AD222" s="36"/>
      <c r="AE222" s="36"/>
      <c r="AR222" s="203" t="s">
        <v>223</v>
      </c>
      <c r="AT222" s="203" t="s">
        <v>224</v>
      </c>
      <c r="AU222" s="203" t="s">
        <v>19</v>
      </c>
      <c r="AY222" s="18" t="s">
        <v>220</v>
      </c>
      <c r="BE222" s="204">
        <f>IF(N222="základní",J222,0)</f>
        <v>0</v>
      </c>
      <c r="BF222" s="204">
        <f>IF(N222="snížená",J222,0)</f>
        <v>0</v>
      </c>
      <c r="BG222" s="204">
        <f>IF(N222="zákl. přenesená",J222,0)</f>
        <v>0</v>
      </c>
      <c r="BH222" s="204">
        <f>IF(N222="sníž. přenesená",J222,0)</f>
        <v>0</v>
      </c>
      <c r="BI222" s="204">
        <f>IF(N222="nulová",J222,0)</f>
        <v>0</v>
      </c>
      <c r="BJ222" s="18" t="s">
        <v>87</v>
      </c>
      <c r="BK222" s="204">
        <f>ROUND(I222*H222,2)</f>
        <v>0</v>
      </c>
      <c r="BL222" s="18" t="s">
        <v>223</v>
      </c>
      <c r="BM222" s="203" t="s">
        <v>1326</v>
      </c>
    </row>
    <row r="223" spans="1:65" s="2" customFormat="1" ht="29.25">
      <c r="A223" s="36"/>
      <c r="B223" s="37"/>
      <c r="C223" s="38"/>
      <c r="D223" s="210" t="s">
        <v>233</v>
      </c>
      <c r="E223" s="38"/>
      <c r="F223" s="211" t="s">
        <v>1282</v>
      </c>
      <c r="G223" s="38"/>
      <c r="H223" s="38"/>
      <c r="I223" s="207"/>
      <c r="J223" s="38"/>
      <c r="K223" s="38"/>
      <c r="L223" s="41"/>
      <c r="M223" s="208"/>
      <c r="N223" s="209"/>
      <c r="O223" s="73"/>
      <c r="P223" s="73"/>
      <c r="Q223" s="73"/>
      <c r="R223" s="73"/>
      <c r="S223" s="73"/>
      <c r="T223" s="74"/>
      <c r="U223" s="36"/>
      <c r="V223" s="36"/>
      <c r="W223" s="36"/>
      <c r="X223" s="36"/>
      <c r="Y223" s="36"/>
      <c r="Z223" s="36"/>
      <c r="AA223" s="36"/>
      <c r="AB223" s="36"/>
      <c r="AC223" s="36"/>
      <c r="AD223" s="36"/>
      <c r="AE223" s="36"/>
      <c r="AT223" s="18" t="s">
        <v>233</v>
      </c>
      <c r="AU223" s="18" t="s">
        <v>19</v>
      </c>
    </row>
    <row r="224" spans="1:65" s="2" customFormat="1" ht="33" customHeight="1">
      <c r="A224" s="36"/>
      <c r="B224" s="37"/>
      <c r="C224" s="247" t="s">
        <v>392</v>
      </c>
      <c r="D224" s="247" t="s">
        <v>329</v>
      </c>
      <c r="E224" s="248" t="s">
        <v>1327</v>
      </c>
      <c r="F224" s="249" t="s">
        <v>1328</v>
      </c>
      <c r="G224" s="250" t="s">
        <v>698</v>
      </c>
      <c r="H224" s="251">
        <v>85</v>
      </c>
      <c r="I224" s="252"/>
      <c r="J224" s="253">
        <f>ROUND(I224*H224,2)</f>
        <v>0</v>
      </c>
      <c r="K224" s="249" t="s">
        <v>228</v>
      </c>
      <c r="L224" s="254"/>
      <c r="M224" s="255" t="s">
        <v>1</v>
      </c>
      <c r="N224" s="256" t="s">
        <v>45</v>
      </c>
      <c r="O224" s="73"/>
      <c r="P224" s="201">
        <f>O224*H224</f>
        <v>0</v>
      </c>
      <c r="Q224" s="201">
        <v>1.6000000000000001E-3</v>
      </c>
      <c r="R224" s="201">
        <f>Q224*H224</f>
        <v>0.13600000000000001</v>
      </c>
      <c r="S224" s="201">
        <v>0</v>
      </c>
      <c r="T224" s="202">
        <f>S224*H224</f>
        <v>0</v>
      </c>
      <c r="U224" s="36"/>
      <c r="V224" s="36"/>
      <c r="W224" s="36"/>
      <c r="X224" s="36"/>
      <c r="Y224" s="36"/>
      <c r="Z224" s="36"/>
      <c r="AA224" s="36"/>
      <c r="AB224" s="36"/>
      <c r="AC224" s="36"/>
      <c r="AD224" s="36"/>
      <c r="AE224" s="36"/>
      <c r="AR224" s="203" t="s">
        <v>266</v>
      </c>
      <c r="AT224" s="203" t="s">
        <v>329</v>
      </c>
      <c r="AU224" s="203" t="s">
        <v>19</v>
      </c>
      <c r="AY224" s="18" t="s">
        <v>220</v>
      </c>
      <c r="BE224" s="204">
        <f>IF(N224="základní",J224,0)</f>
        <v>0</v>
      </c>
      <c r="BF224" s="204">
        <f>IF(N224="snížená",J224,0)</f>
        <v>0</v>
      </c>
      <c r="BG224" s="204">
        <f>IF(N224="zákl. přenesená",J224,0)</f>
        <v>0</v>
      </c>
      <c r="BH224" s="204">
        <f>IF(N224="sníž. přenesená",J224,0)</f>
        <v>0</v>
      </c>
      <c r="BI224" s="204">
        <f>IF(N224="nulová",J224,0)</f>
        <v>0</v>
      </c>
      <c r="BJ224" s="18" t="s">
        <v>87</v>
      </c>
      <c r="BK224" s="204">
        <f>ROUND(I224*H224,2)</f>
        <v>0</v>
      </c>
      <c r="BL224" s="18" t="s">
        <v>223</v>
      </c>
      <c r="BM224" s="203" t="s">
        <v>1329</v>
      </c>
    </row>
    <row r="225" spans="1:65" s="2" customFormat="1" ht="16.5" customHeight="1">
      <c r="A225" s="36"/>
      <c r="B225" s="37"/>
      <c r="C225" s="247" t="s">
        <v>397</v>
      </c>
      <c r="D225" s="247" t="s">
        <v>329</v>
      </c>
      <c r="E225" s="248" t="s">
        <v>1330</v>
      </c>
      <c r="F225" s="249" t="s">
        <v>1331</v>
      </c>
      <c r="G225" s="250" t="s">
        <v>698</v>
      </c>
      <c r="H225" s="251">
        <v>250</v>
      </c>
      <c r="I225" s="252"/>
      <c r="J225" s="253">
        <f>ROUND(I225*H225,2)</f>
        <v>0</v>
      </c>
      <c r="K225" s="249" t="s">
        <v>228</v>
      </c>
      <c r="L225" s="254"/>
      <c r="M225" s="255" t="s">
        <v>1</v>
      </c>
      <c r="N225" s="256" t="s">
        <v>45</v>
      </c>
      <c r="O225" s="73"/>
      <c r="P225" s="201">
        <f>O225*H225</f>
        <v>0</v>
      </c>
      <c r="Q225" s="201">
        <v>4.0000000000000003E-5</v>
      </c>
      <c r="R225" s="201">
        <f>Q225*H225</f>
        <v>0.01</v>
      </c>
      <c r="S225" s="201">
        <v>0</v>
      </c>
      <c r="T225" s="202">
        <f>S225*H225</f>
        <v>0</v>
      </c>
      <c r="U225" s="36"/>
      <c r="V225" s="36"/>
      <c r="W225" s="36"/>
      <c r="X225" s="36"/>
      <c r="Y225" s="36"/>
      <c r="Z225" s="36"/>
      <c r="AA225" s="36"/>
      <c r="AB225" s="36"/>
      <c r="AC225" s="36"/>
      <c r="AD225" s="36"/>
      <c r="AE225" s="36"/>
      <c r="AR225" s="203" t="s">
        <v>266</v>
      </c>
      <c r="AT225" s="203" t="s">
        <v>329</v>
      </c>
      <c r="AU225" s="203" t="s">
        <v>19</v>
      </c>
      <c r="AY225" s="18" t="s">
        <v>220</v>
      </c>
      <c r="BE225" s="204">
        <f>IF(N225="základní",J225,0)</f>
        <v>0</v>
      </c>
      <c r="BF225" s="204">
        <f>IF(N225="snížená",J225,0)</f>
        <v>0</v>
      </c>
      <c r="BG225" s="204">
        <f>IF(N225="zákl. přenesená",J225,0)</f>
        <v>0</v>
      </c>
      <c r="BH225" s="204">
        <f>IF(N225="sníž. přenesená",J225,0)</f>
        <v>0</v>
      </c>
      <c r="BI225" s="204">
        <f>IF(N225="nulová",J225,0)</f>
        <v>0</v>
      </c>
      <c r="BJ225" s="18" t="s">
        <v>87</v>
      </c>
      <c r="BK225" s="204">
        <f>ROUND(I225*H225,2)</f>
        <v>0</v>
      </c>
      <c r="BL225" s="18" t="s">
        <v>223</v>
      </c>
      <c r="BM225" s="203" t="s">
        <v>1332</v>
      </c>
    </row>
    <row r="226" spans="1:65" s="2" customFormat="1" ht="62.65" customHeight="1">
      <c r="A226" s="36"/>
      <c r="B226" s="37"/>
      <c r="C226" s="192" t="s">
        <v>403</v>
      </c>
      <c r="D226" s="192" t="s">
        <v>224</v>
      </c>
      <c r="E226" s="193" t="s">
        <v>1333</v>
      </c>
      <c r="F226" s="194" t="s">
        <v>1334</v>
      </c>
      <c r="G226" s="195" t="s">
        <v>506</v>
      </c>
      <c r="H226" s="196">
        <v>7</v>
      </c>
      <c r="I226" s="197"/>
      <c r="J226" s="198">
        <f>ROUND(I226*H226,2)</f>
        <v>0</v>
      </c>
      <c r="K226" s="194" t="s">
        <v>1</v>
      </c>
      <c r="L226" s="41"/>
      <c r="M226" s="199" t="s">
        <v>1</v>
      </c>
      <c r="N226" s="200" t="s">
        <v>45</v>
      </c>
      <c r="O226" s="73"/>
      <c r="P226" s="201">
        <f>O226*H226</f>
        <v>0</v>
      </c>
      <c r="Q226" s="201">
        <v>0.11379</v>
      </c>
      <c r="R226" s="201">
        <f>Q226*H226</f>
        <v>0.79652999999999996</v>
      </c>
      <c r="S226" s="201">
        <v>0</v>
      </c>
      <c r="T226" s="202">
        <f>S226*H226</f>
        <v>0</v>
      </c>
      <c r="U226" s="36"/>
      <c r="V226" s="36"/>
      <c r="W226" s="36"/>
      <c r="X226" s="36"/>
      <c r="Y226" s="36"/>
      <c r="Z226" s="36"/>
      <c r="AA226" s="36"/>
      <c r="AB226" s="36"/>
      <c r="AC226" s="36"/>
      <c r="AD226" s="36"/>
      <c r="AE226" s="36"/>
      <c r="AR226" s="203" t="s">
        <v>223</v>
      </c>
      <c r="AT226" s="203" t="s">
        <v>224</v>
      </c>
      <c r="AU226" s="203" t="s">
        <v>19</v>
      </c>
      <c r="AY226" s="18" t="s">
        <v>220</v>
      </c>
      <c r="BE226" s="204">
        <f>IF(N226="základní",J226,0)</f>
        <v>0</v>
      </c>
      <c r="BF226" s="204">
        <f>IF(N226="snížená",J226,0)</f>
        <v>0</v>
      </c>
      <c r="BG226" s="204">
        <f>IF(N226="zákl. přenesená",J226,0)</f>
        <v>0</v>
      </c>
      <c r="BH226" s="204">
        <f>IF(N226="sníž. přenesená",J226,0)</f>
        <v>0</v>
      </c>
      <c r="BI226" s="204">
        <f>IF(N226="nulová",J226,0)</f>
        <v>0</v>
      </c>
      <c r="BJ226" s="18" t="s">
        <v>87</v>
      </c>
      <c r="BK226" s="204">
        <f>ROUND(I226*H226,2)</f>
        <v>0</v>
      </c>
      <c r="BL226" s="18" t="s">
        <v>223</v>
      </c>
      <c r="BM226" s="203" t="s">
        <v>1335</v>
      </c>
    </row>
    <row r="227" spans="1:65" s="2" customFormat="1" ht="48.75">
      <c r="A227" s="36"/>
      <c r="B227" s="37"/>
      <c r="C227" s="38"/>
      <c r="D227" s="210" t="s">
        <v>233</v>
      </c>
      <c r="E227" s="38"/>
      <c r="F227" s="211" t="s">
        <v>1336</v>
      </c>
      <c r="G227" s="38"/>
      <c r="H227" s="38"/>
      <c r="I227" s="207"/>
      <c r="J227" s="38"/>
      <c r="K227" s="38"/>
      <c r="L227" s="41"/>
      <c r="M227" s="208"/>
      <c r="N227" s="209"/>
      <c r="O227" s="73"/>
      <c r="P227" s="73"/>
      <c r="Q227" s="73"/>
      <c r="R227" s="73"/>
      <c r="S227" s="73"/>
      <c r="T227" s="74"/>
      <c r="U227" s="36"/>
      <c r="V227" s="36"/>
      <c r="W227" s="36"/>
      <c r="X227" s="36"/>
      <c r="Y227" s="36"/>
      <c r="Z227" s="36"/>
      <c r="AA227" s="36"/>
      <c r="AB227" s="36"/>
      <c r="AC227" s="36"/>
      <c r="AD227" s="36"/>
      <c r="AE227" s="36"/>
      <c r="AT227" s="18" t="s">
        <v>233</v>
      </c>
      <c r="AU227" s="18" t="s">
        <v>19</v>
      </c>
    </row>
    <row r="228" spans="1:65" s="12" customFormat="1" ht="22.9" customHeight="1">
      <c r="B228" s="176"/>
      <c r="C228" s="177"/>
      <c r="D228" s="178" t="s">
        <v>79</v>
      </c>
      <c r="E228" s="190" t="s">
        <v>223</v>
      </c>
      <c r="F228" s="190" t="s">
        <v>655</v>
      </c>
      <c r="G228" s="177"/>
      <c r="H228" s="177"/>
      <c r="I228" s="180"/>
      <c r="J228" s="191">
        <f>BK228</f>
        <v>0</v>
      </c>
      <c r="K228" s="177"/>
      <c r="L228" s="182"/>
      <c r="M228" s="183"/>
      <c r="N228" s="184"/>
      <c r="O228" s="184"/>
      <c r="P228" s="185">
        <f>SUM(P229:P268)</f>
        <v>0</v>
      </c>
      <c r="Q228" s="184"/>
      <c r="R228" s="185">
        <f>SUM(R229:R268)</f>
        <v>1315.6112000000001</v>
      </c>
      <c r="S228" s="184"/>
      <c r="T228" s="186">
        <f>SUM(T229:T268)</f>
        <v>0</v>
      </c>
      <c r="AR228" s="187" t="s">
        <v>87</v>
      </c>
      <c r="AT228" s="188" t="s">
        <v>79</v>
      </c>
      <c r="AU228" s="188" t="s">
        <v>87</v>
      </c>
      <c r="AY228" s="187" t="s">
        <v>220</v>
      </c>
      <c r="BK228" s="189">
        <f>SUM(BK229:BK268)</f>
        <v>0</v>
      </c>
    </row>
    <row r="229" spans="1:65" s="2" customFormat="1" ht="33" customHeight="1">
      <c r="A229" s="36"/>
      <c r="B229" s="37"/>
      <c r="C229" s="192" t="s">
        <v>409</v>
      </c>
      <c r="D229" s="192" t="s">
        <v>224</v>
      </c>
      <c r="E229" s="193" t="s">
        <v>1337</v>
      </c>
      <c r="F229" s="194" t="s">
        <v>1338</v>
      </c>
      <c r="G229" s="195" t="s">
        <v>514</v>
      </c>
      <c r="H229" s="196">
        <v>90</v>
      </c>
      <c r="I229" s="197"/>
      <c r="J229" s="198">
        <f>ROUND(I229*H229,2)</f>
        <v>0</v>
      </c>
      <c r="K229" s="194" t="s">
        <v>228</v>
      </c>
      <c r="L229" s="41"/>
      <c r="M229" s="199" t="s">
        <v>1</v>
      </c>
      <c r="N229" s="200" t="s">
        <v>45</v>
      </c>
      <c r="O229" s="73"/>
      <c r="P229" s="201">
        <f>O229*H229</f>
        <v>0</v>
      </c>
      <c r="Q229" s="201">
        <v>1.8907700000000001</v>
      </c>
      <c r="R229" s="201">
        <f>Q229*H229</f>
        <v>170.16929999999999</v>
      </c>
      <c r="S229" s="201">
        <v>0</v>
      </c>
      <c r="T229" s="202">
        <f>S229*H229</f>
        <v>0</v>
      </c>
      <c r="U229" s="36"/>
      <c r="V229" s="36"/>
      <c r="W229" s="36"/>
      <c r="X229" s="36"/>
      <c r="Y229" s="36"/>
      <c r="Z229" s="36"/>
      <c r="AA229" s="36"/>
      <c r="AB229" s="36"/>
      <c r="AC229" s="36"/>
      <c r="AD229" s="36"/>
      <c r="AE229" s="36"/>
      <c r="AR229" s="203" t="s">
        <v>223</v>
      </c>
      <c r="AT229" s="203" t="s">
        <v>224</v>
      </c>
      <c r="AU229" s="203" t="s">
        <v>19</v>
      </c>
      <c r="AY229" s="18" t="s">
        <v>220</v>
      </c>
      <c r="BE229" s="204">
        <f>IF(N229="základní",J229,0)</f>
        <v>0</v>
      </c>
      <c r="BF229" s="204">
        <f>IF(N229="snížená",J229,0)</f>
        <v>0</v>
      </c>
      <c r="BG229" s="204">
        <f>IF(N229="zákl. přenesená",J229,0)</f>
        <v>0</v>
      </c>
      <c r="BH229" s="204">
        <f>IF(N229="sníž. přenesená",J229,0)</f>
        <v>0</v>
      </c>
      <c r="BI229" s="204">
        <f>IF(N229="nulová",J229,0)</f>
        <v>0</v>
      </c>
      <c r="BJ229" s="18" t="s">
        <v>87</v>
      </c>
      <c r="BK229" s="204">
        <f>ROUND(I229*H229,2)</f>
        <v>0</v>
      </c>
      <c r="BL229" s="18" t="s">
        <v>223</v>
      </c>
      <c r="BM229" s="203" t="s">
        <v>1339</v>
      </c>
    </row>
    <row r="230" spans="1:65" s="2" customFormat="1" ht="11.25">
      <c r="A230" s="36"/>
      <c r="B230" s="37"/>
      <c r="C230" s="38"/>
      <c r="D230" s="205" t="s">
        <v>231</v>
      </c>
      <c r="E230" s="38"/>
      <c r="F230" s="206" t="s">
        <v>1340</v>
      </c>
      <c r="G230" s="38"/>
      <c r="H230" s="38"/>
      <c r="I230" s="207"/>
      <c r="J230" s="38"/>
      <c r="K230" s="38"/>
      <c r="L230" s="41"/>
      <c r="M230" s="208"/>
      <c r="N230" s="209"/>
      <c r="O230" s="73"/>
      <c r="P230" s="73"/>
      <c r="Q230" s="73"/>
      <c r="R230" s="73"/>
      <c r="S230" s="73"/>
      <c r="T230" s="74"/>
      <c r="U230" s="36"/>
      <c r="V230" s="36"/>
      <c r="W230" s="36"/>
      <c r="X230" s="36"/>
      <c r="Y230" s="36"/>
      <c r="Z230" s="36"/>
      <c r="AA230" s="36"/>
      <c r="AB230" s="36"/>
      <c r="AC230" s="36"/>
      <c r="AD230" s="36"/>
      <c r="AE230" s="36"/>
      <c r="AT230" s="18" t="s">
        <v>231</v>
      </c>
      <c r="AU230" s="18" t="s">
        <v>19</v>
      </c>
    </row>
    <row r="231" spans="1:65" s="2" customFormat="1" ht="39">
      <c r="A231" s="36"/>
      <c r="B231" s="37"/>
      <c r="C231" s="38"/>
      <c r="D231" s="210" t="s">
        <v>311</v>
      </c>
      <c r="E231" s="38"/>
      <c r="F231" s="211" t="s">
        <v>1341</v>
      </c>
      <c r="G231" s="38"/>
      <c r="H231" s="38"/>
      <c r="I231" s="207"/>
      <c r="J231" s="38"/>
      <c r="K231" s="38"/>
      <c r="L231" s="41"/>
      <c r="M231" s="208"/>
      <c r="N231" s="209"/>
      <c r="O231" s="73"/>
      <c r="P231" s="73"/>
      <c r="Q231" s="73"/>
      <c r="R231" s="73"/>
      <c r="S231" s="73"/>
      <c r="T231" s="74"/>
      <c r="U231" s="36"/>
      <c r="V231" s="36"/>
      <c r="W231" s="36"/>
      <c r="X231" s="36"/>
      <c r="Y231" s="36"/>
      <c r="Z231" s="36"/>
      <c r="AA231" s="36"/>
      <c r="AB231" s="36"/>
      <c r="AC231" s="36"/>
      <c r="AD231" s="36"/>
      <c r="AE231" s="36"/>
      <c r="AT231" s="18" t="s">
        <v>311</v>
      </c>
      <c r="AU231" s="18" t="s">
        <v>19</v>
      </c>
    </row>
    <row r="232" spans="1:65" s="2" customFormat="1" ht="29.25">
      <c r="A232" s="36"/>
      <c r="B232" s="37"/>
      <c r="C232" s="38"/>
      <c r="D232" s="210" t="s">
        <v>233</v>
      </c>
      <c r="E232" s="38"/>
      <c r="F232" s="211" t="s">
        <v>1282</v>
      </c>
      <c r="G232" s="38"/>
      <c r="H232" s="38"/>
      <c r="I232" s="207"/>
      <c r="J232" s="38"/>
      <c r="K232" s="38"/>
      <c r="L232" s="41"/>
      <c r="M232" s="208"/>
      <c r="N232" s="209"/>
      <c r="O232" s="73"/>
      <c r="P232" s="73"/>
      <c r="Q232" s="73"/>
      <c r="R232" s="73"/>
      <c r="S232" s="73"/>
      <c r="T232" s="74"/>
      <c r="U232" s="36"/>
      <c r="V232" s="36"/>
      <c r="W232" s="36"/>
      <c r="X232" s="36"/>
      <c r="Y232" s="36"/>
      <c r="Z232" s="36"/>
      <c r="AA232" s="36"/>
      <c r="AB232" s="36"/>
      <c r="AC232" s="36"/>
      <c r="AD232" s="36"/>
      <c r="AE232" s="36"/>
      <c r="AT232" s="18" t="s">
        <v>233</v>
      </c>
      <c r="AU232" s="18" t="s">
        <v>19</v>
      </c>
    </row>
    <row r="233" spans="1:65" s="2" customFormat="1" ht="37.9" customHeight="1">
      <c r="A233" s="36"/>
      <c r="B233" s="37"/>
      <c r="C233" s="192" t="s">
        <v>415</v>
      </c>
      <c r="D233" s="192" t="s">
        <v>224</v>
      </c>
      <c r="E233" s="193" t="s">
        <v>671</v>
      </c>
      <c r="F233" s="194" t="s">
        <v>672</v>
      </c>
      <c r="G233" s="195" t="s">
        <v>514</v>
      </c>
      <c r="H233" s="196">
        <v>60</v>
      </c>
      <c r="I233" s="197"/>
      <c r="J233" s="198">
        <f>ROUND(I233*H233,2)</f>
        <v>0</v>
      </c>
      <c r="K233" s="194" t="s">
        <v>228</v>
      </c>
      <c r="L233" s="41"/>
      <c r="M233" s="199" t="s">
        <v>1</v>
      </c>
      <c r="N233" s="200" t="s">
        <v>45</v>
      </c>
      <c r="O233" s="73"/>
      <c r="P233" s="201">
        <f>O233*H233</f>
        <v>0</v>
      </c>
      <c r="Q233" s="201">
        <v>2.234</v>
      </c>
      <c r="R233" s="201">
        <f>Q233*H233</f>
        <v>134.04</v>
      </c>
      <c r="S233" s="201">
        <v>0</v>
      </c>
      <c r="T233" s="202">
        <f>S233*H233</f>
        <v>0</v>
      </c>
      <c r="U233" s="36"/>
      <c r="V233" s="36"/>
      <c r="W233" s="36"/>
      <c r="X233" s="36"/>
      <c r="Y233" s="36"/>
      <c r="Z233" s="36"/>
      <c r="AA233" s="36"/>
      <c r="AB233" s="36"/>
      <c r="AC233" s="36"/>
      <c r="AD233" s="36"/>
      <c r="AE233" s="36"/>
      <c r="AR233" s="203" t="s">
        <v>223</v>
      </c>
      <c r="AT233" s="203" t="s">
        <v>224</v>
      </c>
      <c r="AU233" s="203" t="s">
        <v>19</v>
      </c>
      <c r="AY233" s="18" t="s">
        <v>220</v>
      </c>
      <c r="BE233" s="204">
        <f>IF(N233="základní",J233,0)</f>
        <v>0</v>
      </c>
      <c r="BF233" s="204">
        <f>IF(N233="snížená",J233,0)</f>
        <v>0</v>
      </c>
      <c r="BG233" s="204">
        <f>IF(N233="zákl. přenesená",J233,0)</f>
        <v>0</v>
      </c>
      <c r="BH233" s="204">
        <f>IF(N233="sníž. přenesená",J233,0)</f>
        <v>0</v>
      </c>
      <c r="BI233" s="204">
        <f>IF(N233="nulová",J233,0)</f>
        <v>0</v>
      </c>
      <c r="BJ233" s="18" t="s">
        <v>87</v>
      </c>
      <c r="BK233" s="204">
        <f>ROUND(I233*H233,2)</f>
        <v>0</v>
      </c>
      <c r="BL233" s="18" t="s">
        <v>223</v>
      </c>
      <c r="BM233" s="203" t="s">
        <v>1342</v>
      </c>
    </row>
    <row r="234" spans="1:65" s="2" customFormat="1" ht="11.25">
      <c r="A234" s="36"/>
      <c r="B234" s="37"/>
      <c r="C234" s="38"/>
      <c r="D234" s="205" t="s">
        <v>231</v>
      </c>
      <c r="E234" s="38"/>
      <c r="F234" s="206" t="s">
        <v>674</v>
      </c>
      <c r="G234" s="38"/>
      <c r="H234" s="38"/>
      <c r="I234" s="207"/>
      <c r="J234" s="38"/>
      <c r="K234" s="38"/>
      <c r="L234" s="41"/>
      <c r="M234" s="208"/>
      <c r="N234" s="209"/>
      <c r="O234" s="73"/>
      <c r="P234" s="73"/>
      <c r="Q234" s="73"/>
      <c r="R234" s="73"/>
      <c r="S234" s="73"/>
      <c r="T234" s="74"/>
      <c r="U234" s="36"/>
      <c r="V234" s="36"/>
      <c r="W234" s="36"/>
      <c r="X234" s="36"/>
      <c r="Y234" s="36"/>
      <c r="Z234" s="36"/>
      <c r="AA234" s="36"/>
      <c r="AB234" s="36"/>
      <c r="AC234" s="36"/>
      <c r="AD234" s="36"/>
      <c r="AE234" s="36"/>
      <c r="AT234" s="18" t="s">
        <v>231</v>
      </c>
      <c r="AU234" s="18" t="s">
        <v>19</v>
      </c>
    </row>
    <row r="235" spans="1:65" s="2" customFormat="1" ht="39">
      <c r="A235" s="36"/>
      <c r="B235" s="37"/>
      <c r="C235" s="38"/>
      <c r="D235" s="210" t="s">
        <v>311</v>
      </c>
      <c r="E235" s="38"/>
      <c r="F235" s="211" t="s">
        <v>675</v>
      </c>
      <c r="G235" s="38"/>
      <c r="H235" s="38"/>
      <c r="I235" s="207"/>
      <c r="J235" s="38"/>
      <c r="K235" s="38"/>
      <c r="L235" s="41"/>
      <c r="M235" s="208"/>
      <c r="N235" s="209"/>
      <c r="O235" s="73"/>
      <c r="P235" s="73"/>
      <c r="Q235" s="73"/>
      <c r="R235" s="73"/>
      <c r="S235" s="73"/>
      <c r="T235" s="74"/>
      <c r="U235" s="36"/>
      <c r="V235" s="36"/>
      <c r="W235" s="36"/>
      <c r="X235" s="36"/>
      <c r="Y235" s="36"/>
      <c r="Z235" s="36"/>
      <c r="AA235" s="36"/>
      <c r="AB235" s="36"/>
      <c r="AC235" s="36"/>
      <c r="AD235" s="36"/>
      <c r="AE235" s="36"/>
      <c r="AT235" s="18" t="s">
        <v>311</v>
      </c>
      <c r="AU235" s="18" t="s">
        <v>19</v>
      </c>
    </row>
    <row r="236" spans="1:65" s="2" customFormat="1" ht="68.25">
      <c r="A236" s="36"/>
      <c r="B236" s="37"/>
      <c r="C236" s="38"/>
      <c r="D236" s="210" t="s">
        <v>233</v>
      </c>
      <c r="E236" s="38"/>
      <c r="F236" s="211" t="s">
        <v>1343</v>
      </c>
      <c r="G236" s="38"/>
      <c r="H236" s="38"/>
      <c r="I236" s="207"/>
      <c r="J236" s="38"/>
      <c r="K236" s="38"/>
      <c r="L236" s="41"/>
      <c r="M236" s="208"/>
      <c r="N236" s="209"/>
      <c r="O236" s="73"/>
      <c r="P236" s="73"/>
      <c r="Q236" s="73"/>
      <c r="R236" s="73"/>
      <c r="S236" s="73"/>
      <c r="T236" s="74"/>
      <c r="U236" s="36"/>
      <c r="V236" s="36"/>
      <c r="W236" s="36"/>
      <c r="X236" s="36"/>
      <c r="Y236" s="36"/>
      <c r="Z236" s="36"/>
      <c r="AA236" s="36"/>
      <c r="AB236" s="36"/>
      <c r="AC236" s="36"/>
      <c r="AD236" s="36"/>
      <c r="AE236" s="36"/>
      <c r="AT236" s="18" t="s">
        <v>233</v>
      </c>
      <c r="AU236" s="18" t="s">
        <v>19</v>
      </c>
    </row>
    <row r="237" spans="1:65" s="2" customFormat="1" ht="55.5" customHeight="1">
      <c r="A237" s="36"/>
      <c r="B237" s="37"/>
      <c r="C237" s="192" t="s">
        <v>420</v>
      </c>
      <c r="D237" s="192" t="s">
        <v>224</v>
      </c>
      <c r="E237" s="193" t="s">
        <v>677</v>
      </c>
      <c r="F237" s="194" t="s">
        <v>678</v>
      </c>
      <c r="G237" s="195" t="s">
        <v>506</v>
      </c>
      <c r="H237" s="196">
        <v>910</v>
      </c>
      <c r="I237" s="197"/>
      <c r="J237" s="198">
        <f>ROUND(I237*H237,2)</f>
        <v>0</v>
      </c>
      <c r="K237" s="194" t="s">
        <v>228</v>
      </c>
      <c r="L237" s="41"/>
      <c r="M237" s="199" t="s">
        <v>1</v>
      </c>
      <c r="N237" s="200" t="s">
        <v>45</v>
      </c>
      <c r="O237" s="73"/>
      <c r="P237" s="201">
        <f>O237*H237</f>
        <v>0</v>
      </c>
      <c r="Q237" s="201">
        <v>2.1000000000000001E-4</v>
      </c>
      <c r="R237" s="201">
        <f>Q237*H237</f>
        <v>0.19110000000000002</v>
      </c>
      <c r="S237" s="201">
        <v>0</v>
      </c>
      <c r="T237" s="202">
        <f>S237*H237</f>
        <v>0</v>
      </c>
      <c r="U237" s="36"/>
      <c r="V237" s="36"/>
      <c r="W237" s="36"/>
      <c r="X237" s="36"/>
      <c r="Y237" s="36"/>
      <c r="Z237" s="36"/>
      <c r="AA237" s="36"/>
      <c r="AB237" s="36"/>
      <c r="AC237" s="36"/>
      <c r="AD237" s="36"/>
      <c r="AE237" s="36"/>
      <c r="AR237" s="203" t="s">
        <v>223</v>
      </c>
      <c r="AT237" s="203" t="s">
        <v>224</v>
      </c>
      <c r="AU237" s="203" t="s">
        <v>19</v>
      </c>
      <c r="AY237" s="18" t="s">
        <v>220</v>
      </c>
      <c r="BE237" s="204">
        <f>IF(N237="základní",J237,0)</f>
        <v>0</v>
      </c>
      <c r="BF237" s="204">
        <f>IF(N237="snížená",J237,0)</f>
        <v>0</v>
      </c>
      <c r="BG237" s="204">
        <f>IF(N237="zákl. přenesená",J237,0)</f>
        <v>0</v>
      </c>
      <c r="BH237" s="204">
        <f>IF(N237="sníž. přenesená",J237,0)</f>
        <v>0</v>
      </c>
      <c r="BI237" s="204">
        <f>IF(N237="nulová",J237,0)</f>
        <v>0</v>
      </c>
      <c r="BJ237" s="18" t="s">
        <v>87</v>
      </c>
      <c r="BK237" s="204">
        <f>ROUND(I237*H237,2)</f>
        <v>0</v>
      </c>
      <c r="BL237" s="18" t="s">
        <v>223</v>
      </c>
      <c r="BM237" s="203" t="s">
        <v>1344</v>
      </c>
    </row>
    <row r="238" spans="1:65" s="2" customFormat="1" ht="11.25">
      <c r="A238" s="36"/>
      <c r="B238" s="37"/>
      <c r="C238" s="38"/>
      <c r="D238" s="205" t="s">
        <v>231</v>
      </c>
      <c r="E238" s="38"/>
      <c r="F238" s="206" t="s">
        <v>680</v>
      </c>
      <c r="G238" s="38"/>
      <c r="H238" s="38"/>
      <c r="I238" s="207"/>
      <c r="J238" s="38"/>
      <c r="K238" s="38"/>
      <c r="L238" s="41"/>
      <c r="M238" s="208"/>
      <c r="N238" s="209"/>
      <c r="O238" s="73"/>
      <c r="P238" s="73"/>
      <c r="Q238" s="73"/>
      <c r="R238" s="73"/>
      <c r="S238" s="73"/>
      <c r="T238" s="74"/>
      <c r="U238" s="36"/>
      <c r="V238" s="36"/>
      <c r="W238" s="36"/>
      <c r="X238" s="36"/>
      <c r="Y238" s="36"/>
      <c r="Z238" s="36"/>
      <c r="AA238" s="36"/>
      <c r="AB238" s="36"/>
      <c r="AC238" s="36"/>
      <c r="AD238" s="36"/>
      <c r="AE238" s="36"/>
      <c r="AT238" s="18" t="s">
        <v>231</v>
      </c>
      <c r="AU238" s="18" t="s">
        <v>19</v>
      </c>
    </row>
    <row r="239" spans="1:65" s="2" customFormat="1" ht="117">
      <c r="A239" s="36"/>
      <c r="B239" s="37"/>
      <c r="C239" s="38"/>
      <c r="D239" s="210" t="s">
        <v>311</v>
      </c>
      <c r="E239" s="38"/>
      <c r="F239" s="211" t="s">
        <v>681</v>
      </c>
      <c r="G239" s="38"/>
      <c r="H239" s="38"/>
      <c r="I239" s="207"/>
      <c r="J239" s="38"/>
      <c r="K239" s="38"/>
      <c r="L239" s="41"/>
      <c r="M239" s="208"/>
      <c r="N239" s="209"/>
      <c r="O239" s="73"/>
      <c r="P239" s="73"/>
      <c r="Q239" s="73"/>
      <c r="R239" s="73"/>
      <c r="S239" s="73"/>
      <c r="T239" s="74"/>
      <c r="U239" s="36"/>
      <c r="V239" s="36"/>
      <c r="W239" s="36"/>
      <c r="X239" s="36"/>
      <c r="Y239" s="36"/>
      <c r="Z239" s="36"/>
      <c r="AA239" s="36"/>
      <c r="AB239" s="36"/>
      <c r="AC239" s="36"/>
      <c r="AD239" s="36"/>
      <c r="AE239" s="36"/>
      <c r="AT239" s="18" t="s">
        <v>311</v>
      </c>
      <c r="AU239" s="18" t="s">
        <v>19</v>
      </c>
    </row>
    <row r="240" spans="1:65" s="2" customFormat="1" ht="39">
      <c r="A240" s="36"/>
      <c r="B240" s="37"/>
      <c r="C240" s="38"/>
      <c r="D240" s="210" t="s">
        <v>233</v>
      </c>
      <c r="E240" s="38"/>
      <c r="F240" s="211" t="s">
        <v>1345</v>
      </c>
      <c r="G240" s="38"/>
      <c r="H240" s="38"/>
      <c r="I240" s="207"/>
      <c r="J240" s="38"/>
      <c r="K240" s="38"/>
      <c r="L240" s="41"/>
      <c r="M240" s="208"/>
      <c r="N240" s="209"/>
      <c r="O240" s="73"/>
      <c r="P240" s="73"/>
      <c r="Q240" s="73"/>
      <c r="R240" s="73"/>
      <c r="S240" s="73"/>
      <c r="T240" s="74"/>
      <c r="U240" s="36"/>
      <c r="V240" s="36"/>
      <c r="W240" s="36"/>
      <c r="X240" s="36"/>
      <c r="Y240" s="36"/>
      <c r="Z240" s="36"/>
      <c r="AA240" s="36"/>
      <c r="AB240" s="36"/>
      <c r="AC240" s="36"/>
      <c r="AD240" s="36"/>
      <c r="AE240" s="36"/>
      <c r="AT240" s="18" t="s">
        <v>233</v>
      </c>
      <c r="AU240" s="18" t="s">
        <v>19</v>
      </c>
    </row>
    <row r="241" spans="1:65" s="2" customFormat="1" ht="37.9" customHeight="1">
      <c r="A241" s="36"/>
      <c r="B241" s="37"/>
      <c r="C241" s="247" t="s">
        <v>426</v>
      </c>
      <c r="D241" s="247" t="s">
        <v>329</v>
      </c>
      <c r="E241" s="248" t="s">
        <v>684</v>
      </c>
      <c r="F241" s="249" t="s">
        <v>685</v>
      </c>
      <c r="G241" s="250" t="s">
        <v>506</v>
      </c>
      <c r="H241" s="251">
        <v>910</v>
      </c>
      <c r="I241" s="252"/>
      <c r="J241" s="253">
        <f>ROUND(I241*H241,2)</f>
        <v>0</v>
      </c>
      <c r="K241" s="249" t="s">
        <v>228</v>
      </c>
      <c r="L241" s="254"/>
      <c r="M241" s="255" t="s">
        <v>1</v>
      </c>
      <c r="N241" s="256" t="s">
        <v>45</v>
      </c>
      <c r="O241" s="73"/>
      <c r="P241" s="201">
        <f>O241*H241</f>
        <v>0</v>
      </c>
      <c r="Q241" s="201">
        <v>9.0000000000000006E-5</v>
      </c>
      <c r="R241" s="201">
        <f>Q241*H241</f>
        <v>8.1900000000000001E-2</v>
      </c>
      <c r="S241" s="201">
        <v>0</v>
      </c>
      <c r="T241" s="202">
        <f>S241*H241</f>
        <v>0</v>
      </c>
      <c r="U241" s="36"/>
      <c r="V241" s="36"/>
      <c r="W241" s="36"/>
      <c r="X241" s="36"/>
      <c r="Y241" s="36"/>
      <c r="Z241" s="36"/>
      <c r="AA241" s="36"/>
      <c r="AB241" s="36"/>
      <c r="AC241" s="36"/>
      <c r="AD241" s="36"/>
      <c r="AE241" s="36"/>
      <c r="AR241" s="203" t="s">
        <v>266</v>
      </c>
      <c r="AT241" s="203" t="s">
        <v>329</v>
      </c>
      <c r="AU241" s="203" t="s">
        <v>19</v>
      </c>
      <c r="AY241" s="18" t="s">
        <v>220</v>
      </c>
      <c r="BE241" s="204">
        <f>IF(N241="základní",J241,0)</f>
        <v>0</v>
      </c>
      <c r="BF241" s="204">
        <f>IF(N241="snížená",J241,0)</f>
        <v>0</v>
      </c>
      <c r="BG241" s="204">
        <f>IF(N241="zákl. přenesená",J241,0)</f>
        <v>0</v>
      </c>
      <c r="BH241" s="204">
        <f>IF(N241="sníž. přenesená",J241,0)</f>
        <v>0</v>
      </c>
      <c r="BI241" s="204">
        <f>IF(N241="nulová",J241,0)</f>
        <v>0</v>
      </c>
      <c r="BJ241" s="18" t="s">
        <v>87</v>
      </c>
      <c r="BK241" s="204">
        <f>ROUND(I241*H241,2)</f>
        <v>0</v>
      </c>
      <c r="BL241" s="18" t="s">
        <v>223</v>
      </c>
      <c r="BM241" s="203" t="s">
        <v>1346</v>
      </c>
    </row>
    <row r="242" spans="1:65" s="2" customFormat="1" ht="37.9" customHeight="1">
      <c r="A242" s="36"/>
      <c r="B242" s="37"/>
      <c r="C242" s="192" t="s">
        <v>1347</v>
      </c>
      <c r="D242" s="192" t="s">
        <v>224</v>
      </c>
      <c r="E242" s="193" t="s">
        <v>1348</v>
      </c>
      <c r="F242" s="194" t="s">
        <v>1349</v>
      </c>
      <c r="G242" s="195" t="s">
        <v>514</v>
      </c>
      <c r="H242" s="196">
        <v>200</v>
      </c>
      <c r="I242" s="197"/>
      <c r="J242" s="198">
        <f>ROUND(I242*H242,2)</f>
        <v>0</v>
      </c>
      <c r="K242" s="194" t="s">
        <v>228</v>
      </c>
      <c r="L242" s="41"/>
      <c r="M242" s="199" t="s">
        <v>1</v>
      </c>
      <c r="N242" s="200" t="s">
        <v>45</v>
      </c>
      <c r="O242" s="73"/>
      <c r="P242" s="201">
        <f>O242*H242</f>
        <v>0</v>
      </c>
      <c r="Q242" s="201">
        <v>2.13408</v>
      </c>
      <c r="R242" s="201">
        <f>Q242*H242</f>
        <v>426.81599999999997</v>
      </c>
      <c r="S242" s="201">
        <v>0</v>
      </c>
      <c r="T242" s="202">
        <f>S242*H242</f>
        <v>0</v>
      </c>
      <c r="U242" s="36"/>
      <c r="V242" s="36"/>
      <c r="W242" s="36"/>
      <c r="X242" s="36"/>
      <c r="Y242" s="36"/>
      <c r="Z242" s="36"/>
      <c r="AA242" s="36"/>
      <c r="AB242" s="36"/>
      <c r="AC242" s="36"/>
      <c r="AD242" s="36"/>
      <c r="AE242" s="36"/>
      <c r="AR242" s="203" t="s">
        <v>223</v>
      </c>
      <c r="AT242" s="203" t="s">
        <v>224</v>
      </c>
      <c r="AU242" s="203" t="s">
        <v>19</v>
      </c>
      <c r="AY242" s="18" t="s">
        <v>220</v>
      </c>
      <c r="BE242" s="204">
        <f>IF(N242="základní",J242,0)</f>
        <v>0</v>
      </c>
      <c r="BF242" s="204">
        <f>IF(N242="snížená",J242,0)</f>
        <v>0</v>
      </c>
      <c r="BG242" s="204">
        <f>IF(N242="zákl. přenesená",J242,0)</f>
        <v>0</v>
      </c>
      <c r="BH242" s="204">
        <f>IF(N242="sníž. přenesená",J242,0)</f>
        <v>0</v>
      </c>
      <c r="BI242" s="204">
        <f>IF(N242="nulová",J242,0)</f>
        <v>0</v>
      </c>
      <c r="BJ242" s="18" t="s">
        <v>87</v>
      </c>
      <c r="BK242" s="204">
        <f>ROUND(I242*H242,2)</f>
        <v>0</v>
      </c>
      <c r="BL242" s="18" t="s">
        <v>223</v>
      </c>
      <c r="BM242" s="203" t="s">
        <v>1350</v>
      </c>
    </row>
    <row r="243" spans="1:65" s="2" customFormat="1" ht="11.25">
      <c r="A243" s="36"/>
      <c r="B243" s="37"/>
      <c r="C243" s="38"/>
      <c r="D243" s="205" t="s">
        <v>231</v>
      </c>
      <c r="E243" s="38"/>
      <c r="F243" s="206" t="s">
        <v>1351</v>
      </c>
      <c r="G243" s="38"/>
      <c r="H243" s="38"/>
      <c r="I243" s="207"/>
      <c r="J243" s="38"/>
      <c r="K243" s="38"/>
      <c r="L243" s="41"/>
      <c r="M243" s="208"/>
      <c r="N243" s="209"/>
      <c r="O243" s="73"/>
      <c r="P243" s="73"/>
      <c r="Q243" s="73"/>
      <c r="R243" s="73"/>
      <c r="S243" s="73"/>
      <c r="T243" s="74"/>
      <c r="U243" s="36"/>
      <c r="V243" s="36"/>
      <c r="W243" s="36"/>
      <c r="X243" s="36"/>
      <c r="Y243" s="36"/>
      <c r="Z243" s="36"/>
      <c r="AA243" s="36"/>
      <c r="AB243" s="36"/>
      <c r="AC243" s="36"/>
      <c r="AD243" s="36"/>
      <c r="AE243" s="36"/>
      <c r="AT243" s="18" t="s">
        <v>231</v>
      </c>
      <c r="AU243" s="18" t="s">
        <v>19</v>
      </c>
    </row>
    <row r="244" spans="1:65" s="2" customFormat="1" ht="19.5">
      <c r="A244" s="36"/>
      <c r="B244" s="37"/>
      <c r="C244" s="38"/>
      <c r="D244" s="210" t="s">
        <v>233</v>
      </c>
      <c r="E244" s="38"/>
      <c r="F244" s="211" t="s">
        <v>1352</v>
      </c>
      <c r="G244" s="38"/>
      <c r="H244" s="38"/>
      <c r="I244" s="207"/>
      <c r="J244" s="38"/>
      <c r="K244" s="38"/>
      <c r="L244" s="41"/>
      <c r="M244" s="208"/>
      <c r="N244" s="209"/>
      <c r="O244" s="73"/>
      <c r="P244" s="73"/>
      <c r="Q244" s="73"/>
      <c r="R244" s="73"/>
      <c r="S244" s="73"/>
      <c r="T244" s="74"/>
      <c r="U244" s="36"/>
      <c r="V244" s="36"/>
      <c r="W244" s="36"/>
      <c r="X244" s="36"/>
      <c r="Y244" s="36"/>
      <c r="Z244" s="36"/>
      <c r="AA244" s="36"/>
      <c r="AB244" s="36"/>
      <c r="AC244" s="36"/>
      <c r="AD244" s="36"/>
      <c r="AE244" s="36"/>
      <c r="AT244" s="18" t="s">
        <v>233</v>
      </c>
      <c r="AU244" s="18" t="s">
        <v>19</v>
      </c>
    </row>
    <row r="245" spans="1:65" s="13" customFormat="1" ht="11.25">
      <c r="B245" s="212"/>
      <c r="C245" s="213"/>
      <c r="D245" s="210" t="s">
        <v>235</v>
      </c>
      <c r="E245" s="214" t="s">
        <v>1</v>
      </c>
      <c r="F245" s="215" t="s">
        <v>1353</v>
      </c>
      <c r="G245" s="213"/>
      <c r="H245" s="216">
        <v>200</v>
      </c>
      <c r="I245" s="217"/>
      <c r="J245" s="213"/>
      <c r="K245" s="213"/>
      <c r="L245" s="218"/>
      <c r="M245" s="219"/>
      <c r="N245" s="220"/>
      <c r="O245" s="220"/>
      <c r="P245" s="220"/>
      <c r="Q245" s="220"/>
      <c r="R245" s="220"/>
      <c r="S245" s="220"/>
      <c r="T245" s="221"/>
      <c r="AT245" s="222" t="s">
        <v>235</v>
      </c>
      <c r="AU245" s="222" t="s">
        <v>19</v>
      </c>
      <c r="AV245" s="13" t="s">
        <v>19</v>
      </c>
      <c r="AW245" s="13" t="s">
        <v>36</v>
      </c>
      <c r="AX245" s="13" t="s">
        <v>87</v>
      </c>
      <c r="AY245" s="222" t="s">
        <v>220</v>
      </c>
    </row>
    <row r="246" spans="1:65" s="2" customFormat="1" ht="24.2" customHeight="1">
      <c r="A246" s="36"/>
      <c r="B246" s="37"/>
      <c r="C246" s="192" t="s">
        <v>1354</v>
      </c>
      <c r="D246" s="192" t="s">
        <v>224</v>
      </c>
      <c r="E246" s="193" t="s">
        <v>1355</v>
      </c>
      <c r="F246" s="194" t="s">
        <v>1356</v>
      </c>
      <c r="G246" s="195" t="s">
        <v>514</v>
      </c>
      <c r="H246" s="196">
        <v>40</v>
      </c>
      <c r="I246" s="197"/>
      <c r="J246" s="198">
        <f>ROUND(I246*H246,2)</f>
        <v>0</v>
      </c>
      <c r="K246" s="194" t="s">
        <v>1</v>
      </c>
      <c r="L246" s="41"/>
      <c r="M246" s="199" t="s">
        <v>1</v>
      </c>
      <c r="N246" s="200" t="s">
        <v>45</v>
      </c>
      <c r="O246" s="73"/>
      <c r="P246" s="201">
        <f>O246*H246</f>
        <v>0</v>
      </c>
      <c r="Q246" s="201">
        <v>2.13408</v>
      </c>
      <c r="R246" s="201">
        <f>Q246*H246</f>
        <v>85.363200000000006</v>
      </c>
      <c r="S246" s="201">
        <v>0</v>
      </c>
      <c r="T246" s="202">
        <f>S246*H246</f>
        <v>0</v>
      </c>
      <c r="U246" s="36"/>
      <c r="V246" s="36"/>
      <c r="W246" s="36"/>
      <c r="X246" s="36"/>
      <c r="Y246" s="36"/>
      <c r="Z246" s="36"/>
      <c r="AA246" s="36"/>
      <c r="AB246" s="36"/>
      <c r="AC246" s="36"/>
      <c r="AD246" s="36"/>
      <c r="AE246" s="36"/>
      <c r="AR246" s="203" t="s">
        <v>223</v>
      </c>
      <c r="AT246" s="203" t="s">
        <v>224</v>
      </c>
      <c r="AU246" s="203" t="s">
        <v>19</v>
      </c>
      <c r="AY246" s="18" t="s">
        <v>220</v>
      </c>
      <c r="BE246" s="204">
        <f>IF(N246="základní",J246,0)</f>
        <v>0</v>
      </c>
      <c r="BF246" s="204">
        <f>IF(N246="snížená",J246,0)</f>
        <v>0</v>
      </c>
      <c r="BG246" s="204">
        <f>IF(N246="zákl. přenesená",J246,0)</f>
        <v>0</v>
      </c>
      <c r="BH246" s="204">
        <f>IF(N246="sníž. přenesená",J246,0)</f>
        <v>0</v>
      </c>
      <c r="BI246" s="204">
        <f>IF(N246="nulová",J246,0)</f>
        <v>0</v>
      </c>
      <c r="BJ246" s="18" t="s">
        <v>87</v>
      </c>
      <c r="BK246" s="204">
        <f>ROUND(I246*H246,2)</f>
        <v>0</v>
      </c>
      <c r="BL246" s="18" t="s">
        <v>223</v>
      </c>
      <c r="BM246" s="203" t="s">
        <v>1357</v>
      </c>
    </row>
    <row r="247" spans="1:65" s="2" customFormat="1" ht="19.5">
      <c r="A247" s="36"/>
      <c r="B247" s="37"/>
      <c r="C247" s="38"/>
      <c r="D247" s="210" t="s">
        <v>233</v>
      </c>
      <c r="E247" s="38"/>
      <c r="F247" s="211" t="s">
        <v>1358</v>
      </c>
      <c r="G247" s="38"/>
      <c r="H247" s="38"/>
      <c r="I247" s="207"/>
      <c r="J247" s="38"/>
      <c r="K247" s="38"/>
      <c r="L247" s="41"/>
      <c r="M247" s="208"/>
      <c r="N247" s="209"/>
      <c r="O247" s="73"/>
      <c r="P247" s="73"/>
      <c r="Q247" s="73"/>
      <c r="R247" s="73"/>
      <c r="S247" s="73"/>
      <c r="T247" s="74"/>
      <c r="U247" s="36"/>
      <c r="V247" s="36"/>
      <c r="W247" s="36"/>
      <c r="X247" s="36"/>
      <c r="Y247" s="36"/>
      <c r="Z247" s="36"/>
      <c r="AA247" s="36"/>
      <c r="AB247" s="36"/>
      <c r="AC247" s="36"/>
      <c r="AD247" s="36"/>
      <c r="AE247" s="36"/>
      <c r="AT247" s="18" t="s">
        <v>233</v>
      </c>
      <c r="AU247" s="18" t="s">
        <v>19</v>
      </c>
    </row>
    <row r="248" spans="1:65" s="13" customFormat="1" ht="11.25">
      <c r="B248" s="212"/>
      <c r="C248" s="213"/>
      <c r="D248" s="210" t="s">
        <v>235</v>
      </c>
      <c r="E248" s="214" t="s">
        <v>1</v>
      </c>
      <c r="F248" s="215" t="s">
        <v>466</v>
      </c>
      <c r="G248" s="213"/>
      <c r="H248" s="216">
        <v>40</v>
      </c>
      <c r="I248" s="217"/>
      <c r="J248" s="213"/>
      <c r="K248" s="213"/>
      <c r="L248" s="218"/>
      <c r="M248" s="219"/>
      <c r="N248" s="220"/>
      <c r="O248" s="220"/>
      <c r="P248" s="220"/>
      <c r="Q248" s="220"/>
      <c r="R248" s="220"/>
      <c r="S248" s="220"/>
      <c r="T248" s="221"/>
      <c r="AT248" s="222" t="s">
        <v>235</v>
      </c>
      <c r="AU248" s="222" t="s">
        <v>19</v>
      </c>
      <c r="AV248" s="13" t="s">
        <v>19</v>
      </c>
      <c r="AW248" s="13" t="s">
        <v>36</v>
      </c>
      <c r="AX248" s="13" t="s">
        <v>87</v>
      </c>
      <c r="AY248" s="222" t="s">
        <v>220</v>
      </c>
    </row>
    <row r="249" spans="1:65" s="2" customFormat="1" ht="44.25" customHeight="1">
      <c r="A249" s="36"/>
      <c r="B249" s="37"/>
      <c r="C249" s="192" t="s">
        <v>1359</v>
      </c>
      <c r="D249" s="192" t="s">
        <v>224</v>
      </c>
      <c r="E249" s="193" t="s">
        <v>1360</v>
      </c>
      <c r="F249" s="194" t="s">
        <v>1361</v>
      </c>
      <c r="G249" s="195" t="s">
        <v>506</v>
      </c>
      <c r="H249" s="196">
        <v>293</v>
      </c>
      <c r="I249" s="197"/>
      <c r="J249" s="198">
        <f>ROUND(I249*H249,2)</f>
        <v>0</v>
      </c>
      <c r="K249" s="194" t="s">
        <v>228</v>
      </c>
      <c r="L249" s="41"/>
      <c r="M249" s="199" t="s">
        <v>1</v>
      </c>
      <c r="N249" s="200" t="s">
        <v>45</v>
      </c>
      <c r="O249" s="73"/>
      <c r="P249" s="201">
        <f>O249*H249</f>
        <v>0</v>
      </c>
      <c r="Q249" s="201">
        <v>0</v>
      </c>
      <c r="R249" s="201">
        <f>Q249*H249</f>
        <v>0</v>
      </c>
      <c r="S249" s="201">
        <v>0</v>
      </c>
      <c r="T249" s="202">
        <f>S249*H249</f>
        <v>0</v>
      </c>
      <c r="U249" s="36"/>
      <c r="V249" s="36"/>
      <c r="W249" s="36"/>
      <c r="X249" s="36"/>
      <c r="Y249" s="36"/>
      <c r="Z249" s="36"/>
      <c r="AA249" s="36"/>
      <c r="AB249" s="36"/>
      <c r="AC249" s="36"/>
      <c r="AD249" s="36"/>
      <c r="AE249" s="36"/>
      <c r="AR249" s="203" t="s">
        <v>223</v>
      </c>
      <c r="AT249" s="203" t="s">
        <v>224</v>
      </c>
      <c r="AU249" s="203" t="s">
        <v>19</v>
      </c>
      <c r="AY249" s="18" t="s">
        <v>220</v>
      </c>
      <c r="BE249" s="204">
        <f>IF(N249="základní",J249,0)</f>
        <v>0</v>
      </c>
      <c r="BF249" s="204">
        <f>IF(N249="snížená",J249,0)</f>
        <v>0</v>
      </c>
      <c r="BG249" s="204">
        <f>IF(N249="zákl. přenesená",J249,0)</f>
        <v>0</v>
      </c>
      <c r="BH249" s="204">
        <f>IF(N249="sníž. přenesená",J249,0)</f>
        <v>0</v>
      </c>
      <c r="BI249" s="204">
        <f>IF(N249="nulová",J249,0)</f>
        <v>0</v>
      </c>
      <c r="BJ249" s="18" t="s">
        <v>87</v>
      </c>
      <c r="BK249" s="204">
        <f>ROUND(I249*H249,2)</f>
        <v>0</v>
      </c>
      <c r="BL249" s="18" t="s">
        <v>223</v>
      </c>
      <c r="BM249" s="203" t="s">
        <v>1362</v>
      </c>
    </row>
    <row r="250" spans="1:65" s="2" customFormat="1" ht="11.25">
      <c r="A250" s="36"/>
      <c r="B250" s="37"/>
      <c r="C250" s="38"/>
      <c r="D250" s="205" t="s">
        <v>231</v>
      </c>
      <c r="E250" s="38"/>
      <c r="F250" s="206" t="s">
        <v>1363</v>
      </c>
      <c r="G250" s="38"/>
      <c r="H250" s="38"/>
      <c r="I250" s="207"/>
      <c r="J250" s="38"/>
      <c r="K250" s="38"/>
      <c r="L250" s="41"/>
      <c r="M250" s="208"/>
      <c r="N250" s="209"/>
      <c r="O250" s="73"/>
      <c r="P250" s="73"/>
      <c r="Q250" s="73"/>
      <c r="R250" s="73"/>
      <c r="S250" s="73"/>
      <c r="T250" s="74"/>
      <c r="U250" s="36"/>
      <c r="V250" s="36"/>
      <c r="W250" s="36"/>
      <c r="X250" s="36"/>
      <c r="Y250" s="36"/>
      <c r="Z250" s="36"/>
      <c r="AA250" s="36"/>
      <c r="AB250" s="36"/>
      <c r="AC250" s="36"/>
      <c r="AD250" s="36"/>
      <c r="AE250" s="36"/>
      <c r="AT250" s="18" t="s">
        <v>231</v>
      </c>
      <c r="AU250" s="18" t="s">
        <v>19</v>
      </c>
    </row>
    <row r="251" spans="1:65" s="13" customFormat="1" ht="11.25">
      <c r="B251" s="212"/>
      <c r="C251" s="213"/>
      <c r="D251" s="210" t="s">
        <v>235</v>
      </c>
      <c r="E251" s="214" t="s">
        <v>1</v>
      </c>
      <c r="F251" s="215" t="s">
        <v>1364</v>
      </c>
      <c r="G251" s="213"/>
      <c r="H251" s="216">
        <v>293</v>
      </c>
      <c r="I251" s="217"/>
      <c r="J251" s="213"/>
      <c r="K251" s="213"/>
      <c r="L251" s="218"/>
      <c r="M251" s="219"/>
      <c r="N251" s="220"/>
      <c r="O251" s="220"/>
      <c r="P251" s="220"/>
      <c r="Q251" s="220"/>
      <c r="R251" s="220"/>
      <c r="S251" s="220"/>
      <c r="T251" s="221"/>
      <c r="AT251" s="222" t="s">
        <v>235</v>
      </c>
      <c r="AU251" s="222" t="s">
        <v>19</v>
      </c>
      <c r="AV251" s="13" t="s">
        <v>19</v>
      </c>
      <c r="AW251" s="13" t="s">
        <v>36</v>
      </c>
      <c r="AX251" s="13" t="s">
        <v>87</v>
      </c>
      <c r="AY251" s="222" t="s">
        <v>220</v>
      </c>
    </row>
    <row r="252" spans="1:65" s="2" customFormat="1" ht="49.15" customHeight="1">
      <c r="A252" s="36"/>
      <c r="B252" s="37"/>
      <c r="C252" s="192" t="s">
        <v>441</v>
      </c>
      <c r="D252" s="192" t="s">
        <v>224</v>
      </c>
      <c r="E252" s="193" t="s">
        <v>1365</v>
      </c>
      <c r="F252" s="194" t="s">
        <v>1366</v>
      </c>
      <c r="G252" s="195" t="s">
        <v>506</v>
      </c>
      <c r="H252" s="196">
        <v>310</v>
      </c>
      <c r="I252" s="197"/>
      <c r="J252" s="198">
        <f>ROUND(I252*H252,2)</f>
        <v>0</v>
      </c>
      <c r="K252" s="194" t="s">
        <v>228</v>
      </c>
      <c r="L252" s="41"/>
      <c r="M252" s="199" t="s">
        <v>1</v>
      </c>
      <c r="N252" s="200" t="s">
        <v>45</v>
      </c>
      <c r="O252" s="73"/>
      <c r="P252" s="201">
        <f>O252*H252</f>
        <v>0</v>
      </c>
      <c r="Q252" s="201">
        <v>0.60104999999999997</v>
      </c>
      <c r="R252" s="201">
        <f>Q252*H252</f>
        <v>186.32550000000001</v>
      </c>
      <c r="S252" s="201">
        <v>0</v>
      </c>
      <c r="T252" s="202">
        <f>S252*H252</f>
        <v>0</v>
      </c>
      <c r="U252" s="36"/>
      <c r="V252" s="36"/>
      <c r="W252" s="36"/>
      <c r="X252" s="36"/>
      <c r="Y252" s="36"/>
      <c r="Z252" s="36"/>
      <c r="AA252" s="36"/>
      <c r="AB252" s="36"/>
      <c r="AC252" s="36"/>
      <c r="AD252" s="36"/>
      <c r="AE252" s="36"/>
      <c r="AR252" s="203" t="s">
        <v>223</v>
      </c>
      <c r="AT252" s="203" t="s">
        <v>224</v>
      </c>
      <c r="AU252" s="203" t="s">
        <v>19</v>
      </c>
      <c r="AY252" s="18" t="s">
        <v>220</v>
      </c>
      <c r="BE252" s="204">
        <f>IF(N252="základní",J252,0)</f>
        <v>0</v>
      </c>
      <c r="BF252" s="204">
        <f>IF(N252="snížená",J252,0)</f>
        <v>0</v>
      </c>
      <c r="BG252" s="204">
        <f>IF(N252="zákl. přenesená",J252,0)</f>
        <v>0</v>
      </c>
      <c r="BH252" s="204">
        <f>IF(N252="sníž. přenesená",J252,0)</f>
        <v>0</v>
      </c>
      <c r="BI252" s="204">
        <f>IF(N252="nulová",J252,0)</f>
        <v>0</v>
      </c>
      <c r="BJ252" s="18" t="s">
        <v>87</v>
      </c>
      <c r="BK252" s="204">
        <f>ROUND(I252*H252,2)</f>
        <v>0</v>
      </c>
      <c r="BL252" s="18" t="s">
        <v>223</v>
      </c>
      <c r="BM252" s="203" t="s">
        <v>1367</v>
      </c>
    </row>
    <row r="253" spans="1:65" s="2" customFormat="1" ht="11.25">
      <c r="A253" s="36"/>
      <c r="B253" s="37"/>
      <c r="C253" s="38"/>
      <c r="D253" s="205" t="s">
        <v>231</v>
      </c>
      <c r="E253" s="38"/>
      <c r="F253" s="206" t="s">
        <v>1368</v>
      </c>
      <c r="G253" s="38"/>
      <c r="H253" s="38"/>
      <c r="I253" s="207"/>
      <c r="J253" s="38"/>
      <c r="K253" s="38"/>
      <c r="L253" s="41"/>
      <c r="M253" s="208"/>
      <c r="N253" s="209"/>
      <c r="O253" s="73"/>
      <c r="P253" s="73"/>
      <c r="Q253" s="73"/>
      <c r="R253" s="73"/>
      <c r="S253" s="73"/>
      <c r="T253" s="74"/>
      <c r="U253" s="36"/>
      <c r="V253" s="36"/>
      <c r="W253" s="36"/>
      <c r="X253" s="36"/>
      <c r="Y253" s="36"/>
      <c r="Z253" s="36"/>
      <c r="AA253" s="36"/>
      <c r="AB253" s="36"/>
      <c r="AC253" s="36"/>
      <c r="AD253" s="36"/>
      <c r="AE253" s="36"/>
      <c r="AT253" s="18" t="s">
        <v>231</v>
      </c>
      <c r="AU253" s="18" t="s">
        <v>19</v>
      </c>
    </row>
    <row r="254" spans="1:65" s="2" customFormat="1" ht="78">
      <c r="A254" s="36"/>
      <c r="B254" s="37"/>
      <c r="C254" s="38"/>
      <c r="D254" s="210" t="s">
        <v>311</v>
      </c>
      <c r="E254" s="38"/>
      <c r="F254" s="211" t="s">
        <v>1103</v>
      </c>
      <c r="G254" s="38"/>
      <c r="H254" s="38"/>
      <c r="I254" s="207"/>
      <c r="J254" s="38"/>
      <c r="K254" s="38"/>
      <c r="L254" s="41"/>
      <c r="M254" s="208"/>
      <c r="N254" s="209"/>
      <c r="O254" s="73"/>
      <c r="P254" s="73"/>
      <c r="Q254" s="73"/>
      <c r="R254" s="73"/>
      <c r="S254" s="73"/>
      <c r="T254" s="74"/>
      <c r="U254" s="36"/>
      <c r="V254" s="36"/>
      <c r="W254" s="36"/>
      <c r="X254" s="36"/>
      <c r="Y254" s="36"/>
      <c r="Z254" s="36"/>
      <c r="AA254" s="36"/>
      <c r="AB254" s="36"/>
      <c r="AC254" s="36"/>
      <c r="AD254" s="36"/>
      <c r="AE254" s="36"/>
      <c r="AT254" s="18" t="s">
        <v>311</v>
      </c>
      <c r="AU254" s="18" t="s">
        <v>19</v>
      </c>
    </row>
    <row r="255" spans="1:65" s="2" customFormat="1" ht="39">
      <c r="A255" s="36"/>
      <c r="B255" s="37"/>
      <c r="C255" s="38"/>
      <c r="D255" s="210" t="s">
        <v>233</v>
      </c>
      <c r="E255" s="38"/>
      <c r="F255" s="211" t="s">
        <v>1369</v>
      </c>
      <c r="G255" s="38"/>
      <c r="H255" s="38"/>
      <c r="I255" s="207"/>
      <c r="J255" s="38"/>
      <c r="K255" s="38"/>
      <c r="L255" s="41"/>
      <c r="M255" s="208"/>
      <c r="N255" s="209"/>
      <c r="O255" s="73"/>
      <c r="P255" s="73"/>
      <c r="Q255" s="73"/>
      <c r="R255" s="73"/>
      <c r="S255" s="73"/>
      <c r="T255" s="74"/>
      <c r="U255" s="36"/>
      <c r="V255" s="36"/>
      <c r="W255" s="36"/>
      <c r="X255" s="36"/>
      <c r="Y255" s="36"/>
      <c r="Z255" s="36"/>
      <c r="AA255" s="36"/>
      <c r="AB255" s="36"/>
      <c r="AC255" s="36"/>
      <c r="AD255" s="36"/>
      <c r="AE255" s="36"/>
      <c r="AT255" s="18" t="s">
        <v>233</v>
      </c>
      <c r="AU255" s="18" t="s">
        <v>19</v>
      </c>
    </row>
    <row r="256" spans="1:65" s="2" customFormat="1" ht="44.25" customHeight="1">
      <c r="A256" s="36"/>
      <c r="B256" s="37"/>
      <c r="C256" s="192" t="s">
        <v>446</v>
      </c>
      <c r="D256" s="192" t="s">
        <v>224</v>
      </c>
      <c r="E256" s="193" t="s">
        <v>1104</v>
      </c>
      <c r="F256" s="194" t="s">
        <v>1370</v>
      </c>
      <c r="G256" s="195" t="s">
        <v>506</v>
      </c>
      <c r="H256" s="196">
        <v>200</v>
      </c>
      <c r="I256" s="197"/>
      <c r="J256" s="198">
        <f>ROUND(I256*H256,2)</f>
        <v>0</v>
      </c>
      <c r="K256" s="194" t="s">
        <v>228</v>
      </c>
      <c r="L256" s="41"/>
      <c r="M256" s="199" t="s">
        <v>1</v>
      </c>
      <c r="N256" s="200" t="s">
        <v>45</v>
      </c>
      <c r="O256" s="73"/>
      <c r="P256" s="201">
        <f>O256*H256</f>
        <v>0</v>
      </c>
      <c r="Q256" s="201">
        <v>0.93779000000000001</v>
      </c>
      <c r="R256" s="201">
        <f>Q256*H256</f>
        <v>187.55799999999999</v>
      </c>
      <c r="S256" s="201">
        <v>0</v>
      </c>
      <c r="T256" s="202">
        <f>S256*H256</f>
        <v>0</v>
      </c>
      <c r="U256" s="36"/>
      <c r="V256" s="36"/>
      <c r="W256" s="36"/>
      <c r="X256" s="36"/>
      <c r="Y256" s="36"/>
      <c r="Z256" s="36"/>
      <c r="AA256" s="36"/>
      <c r="AB256" s="36"/>
      <c r="AC256" s="36"/>
      <c r="AD256" s="36"/>
      <c r="AE256" s="36"/>
      <c r="AR256" s="203" t="s">
        <v>223</v>
      </c>
      <c r="AT256" s="203" t="s">
        <v>224</v>
      </c>
      <c r="AU256" s="203" t="s">
        <v>19</v>
      </c>
      <c r="AY256" s="18" t="s">
        <v>220</v>
      </c>
      <c r="BE256" s="204">
        <f>IF(N256="základní",J256,0)</f>
        <v>0</v>
      </c>
      <c r="BF256" s="204">
        <f>IF(N256="snížená",J256,0)</f>
        <v>0</v>
      </c>
      <c r="BG256" s="204">
        <f>IF(N256="zákl. přenesená",J256,0)</f>
        <v>0</v>
      </c>
      <c r="BH256" s="204">
        <f>IF(N256="sníž. přenesená",J256,0)</f>
        <v>0</v>
      </c>
      <c r="BI256" s="204">
        <f>IF(N256="nulová",J256,0)</f>
        <v>0</v>
      </c>
      <c r="BJ256" s="18" t="s">
        <v>87</v>
      </c>
      <c r="BK256" s="204">
        <f>ROUND(I256*H256,2)</f>
        <v>0</v>
      </c>
      <c r="BL256" s="18" t="s">
        <v>223</v>
      </c>
      <c r="BM256" s="203" t="s">
        <v>1371</v>
      </c>
    </row>
    <row r="257" spans="1:65" s="2" customFormat="1" ht="11.25">
      <c r="A257" s="36"/>
      <c r="B257" s="37"/>
      <c r="C257" s="38"/>
      <c r="D257" s="205" t="s">
        <v>231</v>
      </c>
      <c r="E257" s="38"/>
      <c r="F257" s="206" t="s">
        <v>1107</v>
      </c>
      <c r="G257" s="38"/>
      <c r="H257" s="38"/>
      <c r="I257" s="207"/>
      <c r="J257" s="38"/>
      <c r="K257" s="38"/>
      <c r="L257" s="41"/>
      <c r="M257" s="208"/>
      <c r="N257" s="209"/>
      <c r="O257" s="73"/>
      <c r="P257" s="73"/>
      <c r="Q257" s="73"/>
      <c r="R257" s="73"/>
      <c r="S257" s="73"/>
      <c r="T257" s="74"/>
      <c r="U257" s="36"/>
      <c r="V257" s="36"/>
      <c r="W257" s="36"/>
      <c r="X257" s="36"/>
      <c r="Y257" s="36"/>
      <c r="Z257" s="36"/>
      <c r="AA257" s="36"/>
      <c r="AB257" s="36"/>
      <c r="AC257" s="36"/>
      <c r="AD257" s="36"/>
      <c r="AE257" s="36"/>
      <c r="AT257" s="18" t="s">
        <v>231</v>
      </c>
      <c r="AU257" s="18" t="s">
        <v>19</v>
      </c>
    </row>
    <row r="258" spans="1:65" s="2" customFormat="1" ht="78">
      <c r="A258" s="36"/>
      <c r="B258" s="37"/>
      <c r="C258" s="38"/>
      <c r="D258" s="210" t="s">
        <v>311</v>
      </c>
      <c r="E258" s="38"/>
      <c r="F258" s="211" t="s">
        <v>1103</v>
      </c>
      <c r="G258" s="38"/>
      <c r="H258" s="38"/>
      <c r="I258" s="207"/>
      <c r="J258" s="38"/>
      <c r="K258" s="38"/>
      <c r="L258" s="41"/>
      <c r="M258" s="208"/>
      <c r="N258" s="209"/>
      <c r="O258" s="73"/>
      <c r="P258" s="73"/>
      <c r="Q258" s="73"/>
      <c r="R258" s="73"/>
      <c r="S258" s="73"/>
      <c r="T258" s="74"/>
      <c r="U258" s="36"/>
      <c r="V258" s="36"/>
      <c r="W258" s="36"/>
      <c r="X258" s="36"/>
      <c r="Y258" s="36"/>
      <c r="Z258" s="36"/>
      <c r="AA258" s="36"/>
      <c r="AB258" s="36"/>
      <c r="AC258" s="36"/>
      <c r="AD258" s="36"/>
      <c r="AE258" s="36"/>
      <c r="AT258" s="18" t="s">
        <v>311</v>
      </c>
      <c r="AU258" s="18" t="s">
        <v>19</v>
      </c>
    </row>
    <row r="259" spans="1:65" s="2" customFormat="1" ht="39">
      <c r="A259" s="36"/>
      <c r="B259" s="37"/>
      <c r="C259" s="38"/>
      <c r="D259" s="210" t="s">
        <v>233</v>
      </c>
      <c r="E259" s="38"/>
      <c r="F259" s="211" t="s">
        <v>1372</v>
      </c>
      <c r="G259" s="38"/>
      <c r="H259" s="38"/>
      <c r="I259" s="207"/>
      <c r="J259" s="38"/>
      <c r="K259" s="38"/>
      <c r="L259" s="41"/>
      <c r="M259" s="208"/>
      <c r="N259" s="209"/>
      <c r="O259" s="73"/>
      <c r="P259" s="73"/>
      <c r="Q259" s="73"/>
      <c r="R259" s="73"/>
      <c r="S259" s="73"/>
      <c r="T259" s="74"/>
      <c r="U259" s="36"/>
      <c r="V259" s="36"/>
      <c r="W259" s="36"/>
      <c r="X259" s="36"/>
      <c r="Y259" s="36"/>
      <c r="Z259" s="36"/>
      <c r="AA259" s="36"/>
      <c r="AB259" s="36"/>
      <c r="AC259" s="36"/>
      <c r="AD259" s="36"/>
      <c r="AE259" s="36"/>
      <c r="AT259" s="18" t="s">
        <v>233</v>
      </c>
      <c r="AU259" s="18" t="s">
        <v>19</v>
      </c>
    </row>
    <row r="260" spans="1:65" s="2" customFormat="1" ht="55.5" customHeight="1">
      <c r="A260" s="36"/>
      <c r="B260" s="37"/>
      <c r="C260" s="192" t="s">
        <v>454</v>
      </c>
      <c r="D260" s="192" t="s">
        <v>224</v>
      </c>
      <c r="E260" s="193" t="s">
        <v>1373</v>
      </c>
      <c r="F260" s="194" t="s">
        <v>1374</v>
      </c>
      <c r="G260" s="195" t="s">
        <v>506</v>
      </c>
      <c r="H260" s="196">
        <v>140</v>
      </c>
      <c r="I260" s="197"/>
      <c r="J260" s="198">
        <f>ROUND(I260*H260,2)</f>
        <v>0</v>
      </c>
      <c r="K260" s="194" t="s">
        <v>228</v>
      </c>
      <c r="L260" s="41"/>
      <c r="M260" s="199" t="s">
        <v>1</v>
      </c>
      <c r="N260" s="200" t="s">
        <v>45</v>
      </c>
      <c r="O260" s="73"/>
      <c r="P260" s="201">
        <f>O260*H260</f>
        <v>0</v>
      </c>
      <c r="Q260" s="201">
        <v>0.89332999999999996</v>
      </c>
      <c r="R260" s="201">
        <f>Q260*H260</f>
        <v>125.06619999999999</v>
      </c>
      <c r="S260" s="201">
        <v>0</v>
      </c>
      <c r="T260" s="202">
        <f>S260*H260</f>
        <v>0</v>
      </c>
      <c r="U260" s="36"/>
      <c r="V260" s="36"/>
      <c r="W260" s="36"/>
      <c r="X260" s="36"/>
      <c r="Y260" s="36"/>
      <c r="Z260" s="36"/>
      <c r="AA260" s="36"/>
      <c r="AB260" s="36"/>
      <c r="AC260" s="36"/>
      <c r="AD260" s="36"/>
      <c r="AE260" s="36"/>
      <c r="AR260" s="203" t="s">
        <v>223</v>
      </c>
      <c r="AT260" s="203" t="s">
        <v>224</v>
      </c>
      <c r="AU260" s="203" t="s">
        <v>19</v>
      </c>
      <c r="AY260" s="18" t="s">
        <v>220</v>
      </c>
      <c r="BE260" s="204">
        <f>IF(N260="základní",J260,0)</f>
        <v>0</v>
      </c>
      <c r="BF260" s="204">
        <f>IF(N260="snížená",J260,0)</f>
        <v>0</v>
      </c>
      <c r="BG260" s="204">
        <f>IF(N260="zákl. přenesená",J260,0)</f>
        <v>0</v>
      </c>
      <c r="BH260" s="204">
        <f>IF(N260="sníž. přenesená",J260,0)</f>
        <v>0</v>
      </c>
      <c r="BI260" s="204">
        <f>IF(N260="nulová",J260,0)</f>
        <v>0</v>
      </c>
      <c r="BJ260" s="18" t="s">
        <v>87</v>
      </c>
      <c r="BK260" s="204">
        <f>ROUND(I260*H260,2)</f>
        <v>0</v>
      </c>
      <c r="BL260" s="18" t="s">
        <v>223</v>
      </c>
      <c r="BM260" s="203" t="s">
        <v>1375</v>
      </c>
    </row>
    <row r="261" spans="1:65" s="2" customFormat="1" ht="11.25">
      <c r="A261" s="36"/>
      <c r="B261" s="37"/>
      <c r="C261" s="38"/>
      <c r="D261" s="205" t="s">
        <v>231</v>
      </c>
      <c r="E261" s="38"/>
      <c r="F261" s="206" t="s">
        <v>1376</v>
      </c>
      <c r="G261" s="38"/>
      <c r="H261" s="38"/>
      <c r="I261" s="207"/>
      <c r="J261" s="38"/>
      <c r="K261" s="38"/>
      <c r="L261" s="41"/>
      <c r="M261" s="208"/>
      <c r="N261" s="209"/>
      <c r="O261" s="73"/>
      <c r="P261" s="73"/>
      <c r="Q261" s="73"/>
      <c r="R261" s="73"/>
      <c r="S261" s="73"/>
      <c r="T261" s="74"/>
      <c r="U261" s="36"/>
      <c r="V261" s="36"/>
      <c r="W261" s="36"/>
      <c r="X261" s="36"/>
      <c r="Y261" s="36"/>
      <c r="Z261" s="36"/>
      <c r="AA261" s="36"/>
      <c r="AB261" s="36"/>
      <c r="AC261" s="36"/>
      <c r="AD261" s="36"/>
      <c r="AE261" s="36"/>
      <c r="AT261" s="18" t="s">
        <v>231</v>
      </c>
      <c r="AU261" s="18" t="s">
        <v>19</v>
      </c>
    </row>
    <row r="262" spans="1:65" s="2" customFormat="1" ht="48.75">
      <c r="A262" s="36"/>
      <c r="B262" s="37"/>
      <c r="C262" s="38"/>
      <c r="D262" s="210" t="s">
        <v>311</v>
      </c>
      <c r="E262" s="38"/>
      <c r="F262" s="211" t="s">
        <v>1377</v>
      </c>
      <c r="G262" s="38"/>
      <c r="H262" s="38"/>
      <c r="I262" s="207"/>
      <c r="J262" s="38"/>
      <c r="K262" s="38"/>
      <c r="L262" s="41"/>
      <c r="M262" s="208"/>
      <c r="N262" s="209"/>
      <c r="O262" s="73"/>
      <c r="P262" s="73"/>
      <c r="Q262" s="73"/>
      <c r="R262" s="73"/>
      <c r="S262" s="73"/>
      <c r="T262" s="74"/>
      <c r="U262" s="36"/>
      <c r="V262" s="36"/>
      <c r="W262" s="36"/>
      <c r="X262" s="36"/>
      <c r="Y262" s="36"/>
      <c r="Z262" s="36"/>
      <c r="AA262" s="36"/>
      <c r="AB262" s="36"/>
      <c r="AC262" s="36"/>
      <c r="AD262" s="36"/>
      <c r="AE262" s="36"/>
      <c r="AT262" s="18" t="s">
        <v>311</v>
      </c>
      <c r="AU262" s="18" t="s">
        <v>19</v>
      </c>
    </row>
    <row r="263" spans="1:65" s="2" customFormat="1" ht="39">
      <c r="A263" s="36"/>
      <c r="B263" s="37"/>
      <c r="C263" s="38"/>
      <c r="D263" s="210" t="s">
        <v>233</v>
      </c>
      <c r="E263" s="38"/>
      <c r="F263" s="211" t="s">
        <v>1378</v>
      </c>
      <c r="G263" s="38"/>
      <c r="H263" s="38"/>
      <c r="I263" s="207"/>
      <c r="J263" s="38"/>
      <c r="K263" s="38"/>
      <c r="L263" s="41"/>
      <c r="M263" s="208"/>
      <c r="N263" s="209"/>
      <c r="O263" s="73"/>
      <c r="P263" s="73"/>
      <c r="Q263" s="73"/>
      <c r="R263" s="73"/>
      <c r="S263" s="73"/>
      <c r="T263" s="74"/>
      <c r="U263" s="36"/>
      <c r="V263" s="36"/>
      <c r="W263" s="36"/>
      <c r="X263" s="36"/>
      <c r="Y263" s="36"/>
      <c r="Z263" s="36"/>
      <c r="AA263" s="36"/>
      <c r="AB263" s="36"/>
      <c r="AC263" s="36"/>
      <c r="AD263" s="36"/>
      <c r="AE263" s="36"/>
      <c r="AT263" s="18" t="s">
        <v>233</v>
      </c>
      <c r="AU263" s="18" t="s">
        <v>19</v>
      </c>
    </row>
    <row r="264" spans="1:65" s="2" customFormat="1" ht="44.25" customHeight="1">
      <c r="A264" s="36"/>
      <c r="B264" s="37"/>
      <c r="C264" s="192" t="s">
        <v>460</v>
      </c>
      <c r="D264" s="192" t="s">
        <v>224</v>
      </c>
      <c r="E264" s="193" t="s">
        <v>1379</v>
      </c>
      <c r="F264" s="194" t="s">
        <v>1380</v>
      </c>
      <c r="G264" s="195" t="s">
        <v>514</v>
      </c>
      <c r="H264" s="196">
        <v>1</v>
      </c>
      <c r="I264" s="197"/>
      <c r="J264" s="198">
        <f>ROUND(I264*H264,2)</f>
        <v>0</v>
      </c>
      <c r="K264" s="194" t="s">
        <v>228</v>
      </c>
      <c r="L264" s="41"/>
      <c r="M264" s="199" t="s">
        <v>1</v>
      </c>
      <c r="N264" s="200" t="s">
        <v>45</v>
      </c>
      <c r="O264" s="73"/>
      <c r="P264" s="201">
        <f>O264*H264</f>
        <v>0</v>
      </c>
      <c r="Q264" s="201">
        <v>0</v>
      </c>
      <c r="R264" s="201">
        <f>Q264*H264</f>
        <v>0</v>
      </c>
      <c r="S264" s="201">
        <v>0</v>
      </c>
      <c r="T264" s="202">
        <f>S264*H264</f>
        <v>0</v>
      </c>
      <c r="U264" s="36"/>
      <c r="V264" s="36"/>
      <c r="W264" s="36"/>
      <c r="X264" s="36"/>
      <c r="Y264" s="36"/>
      <c r="Z264" s="36"/>
      <c r="AA264" s="36"/>
      <c r="AB264" s="36"/>
      <c r="AC264" s="36"/>
      <c r="AD264" s="36"/>
      <c r="AE264" s="36"/>
      <c r="AR264" s="203" t="s">
        <v>223</v>
      </c>
      <c r="AT264" s="203" t="s">
        <v>224</v>
      </c>
      <c r="AU264" s="203" t="s">
        <v>19</v>
      </c>
      <c r="AY264" s="18" t="s">
        <v>220</v>
      </c>
      <c r="BE264" s="204">
        <f>IF(N264="základní",J264,0)</f>
        <v>0</v>
      </c>
      <c r="BF264" s="204">
        <f>IF(N264="snížená",J264,0)</f>
        <v>0</v>
      </c>
      <c r="BG264" s="204">
        <f>IF(N264="zákl. přenesená",J264,0)</f>
        <v>0</v>
      </c>
      <c r="BH264" s="204">
        <f>IF(N264="sníž. přenesená",J264,0)</f>
        <v>0</v>
      </c>
      <c r="BI264" s="204">
        <f>IF(N264="nulová",J264,0)</f>
        <v>0</v>
      </c>
      <c r="BJ264" s="18" t="s">
        <v>87</v>
      </c>
      <c r="BK264" s="204">
        <f>ROUND(I264*H264,2)</f>
        <v>0</v>
      </c>
      <c r="BL264" s="18" t="s">
        <v>223</v>
      </c>
      <c r="BM264" s="203" t="s">
        <v>1381</v>
      </c>
    </row>
    <row r="265" spans="1:65" s="2" customFormat="1" ht="11.25">
      <c r="A265" s="36"/>
      <c r="B265" s="37"/>
      <c r="C265" s="38"/>
      <c r="D265" s="205" t="s">
        <v>231</v>
      </c>
      <c r="E265" s="38"/>
      <c r="F265" s="206" t="s">
        <v>1382</v>
      </c>
      <c r="G265" s="38"/>
      <c r="H265" s="38"/>
      <c r="I265" s="207"/>
      <c r="J265" s="38"/>
      <c r="K265" s="38"/>
      <c r="L265" s="41"/>
      <c r="M265" s="208"/>
      <c r="N265" s="209"/>
      <c r="O265" s="73"/>
      <c r="P265" s="73"/>
      <c r="Q265" s="73"/>
      <c r="R265" s="73"/>
      <c r="S265" s="73"/>
      <c r="T265" s="74"/>
      <c r="U265" s="36"/>
      <c r="V265" s="36"/>
      <c r="W265" s="36"/>
      <c r="X265" s="36"/>
      <c r="Y265" s="36"/>
      <c r="Z265" s="36"/>
      <c r="AA265" s="36"/>
      <c r="AB265" s="36"/>
      <c r="AC265" s="36"/>
      <c r="AD265" s="36"/>
      <c r="AE265" s="36"/>
      <c r="AT265" s="18" t="s">
        <v>231</v>
      </c>
      <c r="AU265" s="18" t="s">
        <v>19</v>
      </c>
    </row>
    <row r="266" spans="1:65" s="2" customFormat="1" ht="175.5">
      <c r="A266" s="36"/>
      <c r="B266" s="37"/>
      <c r="C266" s="38"/>
      <c r="D266" s="210" t="s">
        <v>311</v>
      </c>
      <c r="E266" s="38"/>
      <c r="F266" s="211" t="s">
        <v>542</v>
      </c>
      <c r="G266" s="38"/>
      <c r="H266" s="38"/>
      <c r="I266" s="207"/>
      <c r="J266" s="38"/>
      <c r="K266" s="38"/>
      <c r="L266" s="41"/>
      <c r="M266" s="208"/>
      <c r="N266" s="209"/>
      <c r="O266" s="73"/>
      <c r="P266" s="73"/>
      <c r="Q266" s="73"/>
      <c r="R266" s="73"/>
      <c r="S266" s="73"/>
      <c r="T266" s="74"/>
      <c r="U266" s="36"/>
      <c r="V266" s="36"/>
      <c r="W266" s="36"/>
      <c r="X266" s="36"/>
      <c r="Y266" s="36"/>
      <c r="Z266" s="36"/>
      <c r="AA266" s="36"/>
      <c r="AB266" s="36"/>
      <c r="AC266" s="36"/>
      <c r="AD266" s="36"/>
      <c r="AE266" s="36"/>
      <c r="AT266" s="18" t="s">
        <v>311</v>
      </c>
      <c r="AU266" s="18" t="s">
        <v>19</v>
      </c>
    </row>
    <row r="267" spans="1:65" s="2" customFormat="1" ht="29.25">
      <c r="A267" s="36"/>
      <c r="B267" s="37"/>
      <c r="C267" s="38"/>
      <c r="D267" s="210" t="s">
        <v>233</v>
      </c>
      <c r="E267" s="38"/>
      <c r="F267" s="211" t="s">
        <v>1282</v>
      </c>
      <c r="G267" s="38"/>
      <c r="H267" s="38"/>
      <c r="I267" s="207"/>
      <c r="J267" s="38"/>
      <c r="K267" s="38"/>
      <c r="L267" s="41"/>
      <c r="M267" s="208"/>
      <c r="N267" s="209"/>
      <c r="O267" s="73"/>
      <c r="P267" s="73"/>
      <c r="Q267" s="73"/>
      <c r="R267" s="73"/>
      <c r="S267" s="73"/>
      <c r="T267" s="74"/>
      <c r="U267" s="36"/>
      <c r="V267" s="36"/>
      <c r="W267" s="36"/>
      <c r="X267" s="36"/>
      <c r="Y267" s="36"/>
      <c r="Z267" s="36"/>
      <c r="AA267" s="36"/>
      <c r="AB267" s="36"/>
      <c r="AC267" s="36"/>
      <c r="AD267" s="36"/>
      <c r="AE267" s="36"/>
      <c r="AT267" s="18" t="s">
        <v>233</v>
      </c>
      <c r="AU267" s="18" t="s">
        <v>19</v>
      </c>
    </row>
    <row r="268" spans="1:65" s="2" customFormat="1" ht="21.75" customHeight="1">
      <c r="A268" s="36"/>
      <c r="B268" s="37"/>
      <c r="C268" s="247" t="s">
        <v>466</v>
      </c>
      <c r="D268" s="247" t="s">
        <v>329</v>
      </c>
      <c r="E268" s="248" t="s">
        <v>1383</v>
      </c>
      <c r="F268" s="249" t="s">
        <v>1384</v>
      </c>
      <c r="G268" s="250" t="s">
        <v>514</v>
      </c>
      <c r="H268" s="251">
        <v>1</v>
      </c>
      <c r="I268" s="252"/>
      <c r="J268" s="253">
        <f>ROUND(I268*H268,2)</f>
        <v>0</v>
      </c>
      <c r="K268" s="249" t="s">
        <v>1</v>
      </c>
      <c r="L268" s="254"/>
      <c r="M268" s="255" t="s">
        <v>1</v>
      </c>
      <c r="N268" s="256" t="s">
        <v>45</v>
      </c>
      <c r="O268" s="73"/>
      <c r="P268" s="201">
        <f>O268*H268</f>
        <v>0</v>
      </c>
      <c r="Q268" s="201">
        <v>0</v>
      </c>
      <c r="R268" s="201">
        <f>Q268*H268</f>
        <v>0</v>
      </c>
      <c r="S268" s="201">
        <v>0</v>
      </c>
      <c r="T268" s="202">
        <f>S268*H268</f>
        <v>0</v>
      </c>
      <c r="U268" s="36"/>
      <c r="V268" s="36"/>
      <c r="W268" s="36"/>
      <c r="X268" s="36"/>
      <c r="Y268" s="36"/>
      <c r="Z268" s="36"/>
      <c r="AA268" s="36"/>
      <c r="AB268" s="36"/>
      <c r="AC268" s="36"/>
      <c r="AD268" s="36"/>
      <c r="AE268" s="36"/>
      <c r="AR268" s="203" t="s">
        <v>266</v>
      </c>
      <c r="AT268" s="203" t="s">
        <v>329</v>
      </c>
      <c r="AU268" s="203" t="s">
        <v>19</v>
      </c>
      <c r="AY268" s="18" t="s">
        <v>220</v>
      </c>
      <c r="BE268" s="204">
        <f>IF(N268="základní",J268,0)</f>
        <v>0</v>
      </c>
      <c r="BF268" s="204">
        <f>IF(N268="snížená",J268,0)</f>
        <v>0</v>
      </c>
      <c r="BG268" s="204">
        <f>IF(N268="zákl. přenesená",J268,0)</f>
        <v>0</v>
      </c>
      <c r="BH268" s="204">
        <f>IF(N268="sníž. přenesená",J268,0)</f>
        <v>0</v>
      </c>
      <c r="BI268" s="204">
        <f>IF(N268="nulová",J268,0)</f>
        <v>0</v>
      </c>
      <c r="BJ268" s="18" t="s">
        <v>87</v>
      </c>
      <c r="BK268" s="204">
        <f>ROUND(I268*H268,2)</f>
        <v>0</v>
      </c>
      <c r="BL268" s="18" t="s">
        <v>223</v>
      </c>
      <c r="BM268" s="203" t="s">
        <v>1385</v>
      </c>
    </row>
    <row r="269" spans="1:65" s="12" customFormat="1" ht="22.9" customHeight="1">
      <c r="B269" s="176"/>
      <c r="C269" s="177"/>
      <c r="D269" s="178" t="s">
        <v>79</v>
      </c>
      <c r="E269" s="190" t="s">
        <v>266</v>
      </c>
      <c r="F269" s="190" t="s">
        <v>695</v>
      </c>
      <c r="G269" s="177"/>
      <c r="H269" s="177"/>
      <c r="I269" s="180"/>
      <c r="J269" s="191">
        <f>BK269</f>
        <v>0</v>
      </c>
      <c r="K269" s="177"/>
      <c r="L269" s="182"/>
      <c r="M269" s="183"/>
      <c r="N269" s="184"/>
      <c r="O269" s="184"/>
      <c r="P269" s="185">
        <f>SUM(P270:P283)</f>
        <v>0</v>
      </c>
      <c r="Q269" s="184"/>
      <c r="R269" s="185">
        <f>SUM(R270:R283)</f>
        <v>0.15007999999999999</v>
      </c>
      <c r="S269" s="184"/>
      <c r="T269" s="186">
        <f>SUM(T270:T283)</f>
        <v>0.24</v>
      </c>
      <c r="AR269" s="187" t="s">
        <v>87</v>
      </c>
      <c r="AT269" s="188" t="s">
        <v>79</v>
      </c>
      <c r="AU269" s="188" t="s">
        <v>87</v>
      </c>
      <c r="AY269" s="187" t="s">
        <v>220</v>
      </c>
      <c r="BK269" s="189">
        <f>SUM(BK270:BK283)</f>
        <v>0</v>
      </c>
    </row>
    <row r="270" spans="1:65" s="2" customFormat="1" ht="37.9" customHeight="1">
      <c r="A270" s="36"/>
      <c r="B270" s="37"/>
      <c r="C270" s="192" t="s">
        <v>474</v>
      </c>
      <c r="D270" s="192" t="s">
        <v>224</v>
      </c>
      <c r="E270" s="193" t="s">
        <v>1386</v>
      </c>
      <c r="F270" s="194" t="s">
        <v>706</v>
      </c>
      <c r="G270" s="195" t="s">
        <v>698</v>
      </c>
      <c r="H270" s="196">
        <v>16</v>
      </c>
      <c r="I270" s="197"/>
      <c r="J270" s="198">
        <f>ROUND(I270*H270,2)</f>
        <v>0</v>
      </c>
      <c r="K270" s="194" t="s">
        <v>228</v>
      </c>
      <c r="L270" s="41"/>
      <c r="M270" s="199" t="s">
        <v>1</v>
      </c>
      <c r="N270" s="200" t="s">
        <v>45</v>
      </c>
      <c r="O270" s="73"/>
      <c r="P270" s="201">
        <f>O270*H270</f>
        <v>0</v>
      </c>
      <c r="Q270" s="201">
        <v>1.0000000000000001E-5</v>
      </c>
      <c r="R270" s="201">
        <f>Q270*H270</f>
        <v>1.6000000000000001E-4</v>
      </c>
      <c r="S270" s="201">
        <v>0</v>
      </c>
      <c r="T270" s="202">
        <f>S270*H270</f>
        <v>0</v>
      </c>
      <c r="U270" s="36"/>
      <c r="V270" s="36"/>
      <c r="W270" s="36"/>
      <c r="X270" s="36"/>
      <c r="Y270" s="36"/>
      <c r="Z270" s="36"/>
      <c r="AA270" s="36"/>
      <c r="AB270" s="36"/>
      <c r="AC270" s="36"/>
      <c r="AD270" s="36"/>
      <c r="AE270" s="36"/>
      <c r="AR270" s="203" t="s">
        <v>223</v>
      </c>
      <c r="AT270" s="203" t="s">
        <v>224</v>
      </c>
      <c r="AU270" s="203" t="s">
        <v>19</v>
      </c>
      <c r="AY270" s="18" t="s">
        <v>220</v>
      </c>
      <c r="BE270" s="204">
        <f>IF(N270="základní",J270,0)</f>
        <v>0</v>
      </c>
      <c r="BF270" s="204">
        <f>IF(N270="snížená",J270,0)</f>
        <v>0</v>
      </c>
      <c r="BG270" s="204">
        <f>IF(N270="zákl. přenesená",J270,0)</f>
        <v>0</v>
      </c>
      <c r="BH270" s="204">
        <f>IF(N270="sníž. přenesená",J270,0)</f>
        <v>0</v>
      </c>
      <c r="BI270" s="204">
        <f>IF(N270="nulová",J270,0)</f>
        <v>0</v>
      </c>
      <c r="BJ270" s="18" t="s">
        <v>87</v>
      </c>
      <c r="BK270" s="204">
        <f>ROUND(I270*H270,2)</f>
        <v>0</v>
      </c>
      <c r="BL270" s="18" t="s">
        <v>223</v>
      </c>
      <c r="BM270" s="203" t="s">
        <v>1387</v>
      </c>
    </row>
    <row r="271" spans="1:65" s="2" customFormat="1" ht="11.25">
      <c r="A271" s="36"/>
      <c r="B271" s="37"/>
      <c r="C271" s="38"/>
      <c r="D271" s="205" t="s">
        <v>231</v>
      </c>
      <c r="E271" s="38"/>
      <c r="F271" s="206" t="s">
        <v>1388</v>
      </c>
      <c r="G271" s="38"/>
      <c r="H271" s="38"/>
      <c r="I271" s="207"/>
      <c r="J271" s="38"/>
      <c r="K271" s="38"/>
      <c r="L271" s="41"/>
      <c r="M271" s="208"/>
      <c r="N271" s="209"/>
      <c r="O271" s="73"/>
      <c r="P271" s="73"/>
      <c r="Q271" s="73"/>
      <c r="R271" s="73"/>
      <c r="S271" s="73"/>
      <c r="T271" s="74"/>
      <c r="U271" s="36"/>
      <c r="V271" s="36"/>
      <c r="W271" s="36"/>
      <c r="X271" s="36"/>
      <c r="Y271" s="36"/>
      <c r="Z271" s="36"/>
      <c r="AA271" s="36"/>
      <c r="AB271" s="36"/>
      <c r="AC271" s="36"/>
      <c r="AD271" s="36"/>
      <c r="AE271" s="36"/>
      <c r="AT271" s="18" t="s">
        <v>231</v>
      </c>
      <c r="AU271" s="18" t="s">
        <v>19</v>
      </c>
    </row>
    <row r="272" spans="1:65" s="2" customFormat="1" ht="97.5">
      <c r="A272" s="36"/>
      <c r="B272" s="37"/>
      <c r="C272" s="38"/>
      <c r="D272" s="210" t="s">
        <v>311</v>
      </c>
      <c r="E272" s="38"/>
      <c r="F272" s="211" t="s">
        <v>1389</v>
      </c>
      <c r="G272" s="38"/>
      <c r="H272" s="38"/>
      <c r="I272" s="207"/>
      <c r="J272" s="38"/>
      <c r="K272" s="38"/>
      <c r="L272" s="41"/>
      <c r="M272" s="208"/>
      <c r="N272" s="209"/>
      <c r="O272" s="73"/>
      <c r="P272" s="73"/>
      <c r="Q272" s="73"/>
      <c r="R272" s="73"/>
      <c r="S272" s="73"/>
      <c r="T272" s="74"/>
      <c r="U272" s="36"/>
      <c r="V272" s="36"/>
      <c r="W272" s="36"/>
      <c r="X272" s="36"/>
      <c r="Y272" s="36"/>
      <c r="Z272" s="36"/>
      <c r="AA272" s="36"/>
      <c r="AB272" s="36"/>
      <c r="AC272" s="36"/>
      <c r="AD272" s="36"/>
      <c r="AE272" s="36"/>
      <c r="AT272" s="18" t="s">
        <v>311</v>
      </c>
      <c r="AU272" s="18" t="s">
        <v>19</v>
      </c>
    </row>
    <row r="273" spans="1:65" s="2" customFormat="1" ht="29.25">
      <c r="A273" s="36"/>
      <c r="B273" s="37"/>
      <c r="C273" s="38"/>
      <c r="D273" s="210" t="s">
        <v>233</v>
      </c>
      <c r="E273" s="38"/>
      <c r="F273" s="211" t="s">
        <v>1282</v>
      </c>
      <c r="G273" s="38"/>
      <c r="H273" s="38"/>
      <c r="I273" s="207"/>
      <c r="J273" s="38"/>
      <c r="K273" s="38"/>
      <c r="L273" s="41"/>
      <c r="M273" s="208"/>
      <c r="N273" s="209"/>
      <c r="O273" s="73"/>
      <c r="P273" s="73"/>
      <c r="Q273" s="73"/>
      <c r="R273" s="73"/>
      <c r="S273" s="73"/>
      <c r="T273" s="74"/>
      <c r="U273" s="36"/>
      <c r="V273" s="36"/>
      <c r="W273" s="36"/>
      <c r="X273" s="36"/>
      <c r="Y273" s="36"/>
      <c r="Z273" s="36"/>
      <c r="AA273" s="36"/>
      <c r="AB273" s="36"/>
      <c r="AC273" s="36"/>
      <c r="AD273" s="36"/>
      <c r="AE273" s="36"/>
      <c r="AT273" s="18" t="s">
        <v>233</v>
      </c>
      <c r="AU273" s="18" t="s">
        <v>19</v>
      </c>
    </row>
    <row r="274" spans="1:65" s="2" customFormat="1" ht="16.5" customHeight="1">
      <c r="A274" s="36"/>
      <c r="B274" s="37"/>
      <c r="C274" s="247" t="s">
        <v>27</v>
      </c>
      <c r="D274" s="247" t="s">
        <v>329</v>
      </c>
      <c r="E274" s="248" t="s">
        <v>1390</v>
      </c>
      <c r="F274" s="249" t="s">
        <v>1391</v>
      </c>
      <c r="G274" s="250" t="s">
        <v>698</v>
      </c>
      <c r="H274" s="251">
        <v>16</v>
      </c>
      <c r="I274" s="252"/>
      <c r="J274" s="253">
        <f>ROUND(I274*H274,2)</f>
        <v>0</v>
      </c>
      <c r="K274" s="249" t="s">
        <v>228</v>
      </c>
      <c r="L274" s="254"/>
      <c r="M274" s="255" t="s">
        <v>1</v>
      </c>
      <c r="N274" s="256" t="s">
        <v>45</v>
      </c>
      <c r="O274" s="73"/>
      <c r="P274" s="201">
        <f>O274*H274</f>
        <v>0</v>
      </c>
      <c r="Q274" s="201">
        <v>4.2599999999999999E-3</v>
      </c>
      <c r="R274" s="201">
        <f>Q274*H274</f>
        <v>6.8159999999999998E-2</v>
      </c>
      <c r="S274" s="201">
        <v>0</v>
      </c>
      <c r="T274" s="202">
        <f>S274*H274</f>
        <v>0</v>
      </c>
      <c r="U274" s="36"/>
      <c r="V274" s="36"/>
      <c r="W274" s="36"/>
      <c r="X274" s="36"/>
      <c r="Y274" s="36"/>
      <c r="Z274" s="36"/>
      <c r="AA274" s="36"/>
      <c r="AB274" s="36"/>
      <c r="AC274" s="36"/>
      <c r="AD274" s="36"/>
      <c r="AE274" s="36"/>
      <c r="AR274" s="203" t="s">
        <v>266</v>
      </c>
      <c r="AT274" s="203" t="s">
        <v>329</v>
      </c>
      <c r="AU274" s="203" t="s">
        <v>19</v>
      </c>
      <c r="AY274" s="18" t="s">
        <v>220</v>
      </c>
      <c r="BE274" s="204">
        <f>IF(N274="základní",J274,0)</f>
        <v>0</v>
      </c>
      <c r="BF274" s="204">
        <f>IF(N274="snížená",J274,0)</f>
        <v>0</v>
      </c>
      <c r="BG274" s="204">
        <f>IF(N274="zákl. přenesená",J274,0)</f>
        <v>0</v>
      </c>
      <c r="BH274" s="204">
        <f>IF(N274="sníž. přenesená",J274,0)</f>
        <v>0</v>
      </c>
      <c r="BI274" s="204">
        <f>IF(N274="nulová",J274,0)</f>
        <v>0</v>
      </c>
      <c r="BJ274" s="18" t="s">
        <v>87</v>
      </c>
      <c r="BK274" s="204">
        <f>ROUND(I274*H274,2)</f>
        <v>0</v>
      </c>
      <c r="BL274" s="18" t="s">
        <v>223</v>
      </c>
      <c r="BM274" s="203" t="s">
        <v>1392</v>
      </c>
    </row>
    <row r="275" spans="1:65" s="2" customFormat="1" ht="24.2" customHeight="1">
      <c r="A275" s="36"/>
      <c r="B275" s="37"/>
      <c r="C275" s="192" t="s">
        <v>756</v>
      </c>
      <c r="D275" s="192" t="s">
        <v>224</v>
      </c>
      <c r="E275" s="193" t="s">
        <v>1393</v>
      </c>
      <c r="F275" s="194" t="s">
        <v>1394</v>
      </c>
      <c r="G275" s="195" t="s">
        <v>664</v>
      </c>
      <c r="H275" s="196">
        <v>4</v>
      </c>
      <c r="I275" s="197"/>
      <c r="J275" s="198">
        <f>ROUND(I275*H275,2)</f>
        <v>0</v>
      </c>
      <c r="K275" s="194" t="s">
        <v>228</v>
      </c>
      <c r="L275" s="41"/>
      <c r="M275" s="199" t="s">
        <v>1</v>
      </c>
      <c r="N275" s="200" t="s">
        <v>45</v>
      </c>
      <c r="O275" s="73"/>
      <c r="P275" s="201">
        <f>O275*H275</f>
        <v>0</v>
      </c>
      <c r="Q275" s="201">
        <v>2.9399999999999999E-3</v>
      </c>
      <c r="R275" s="201">
        <f>Q275*H275</f>
        <v>1.176E-2</v>
      </c>
      <c r="S275" s="201">
        <v>0</v>
      </c>
      <c r="T275" s="202">
        <f>S275*H275</f>
        <v>0</v>
      </c>
      <c r="U275" s="36"/>
      <c r="V275" s="36"/>
      <c r="W275" s="36"/>
      <c r="X275" s="36"/>
      <c r="Y275" s="36"/>
      <c r="Z275" s="36"/>
      <c r="AA275" s="36"/>
      <c r="AB275" s="36"/>
      <c r="AC275" s="36"/>
      <c r="AD275" s="36"/>
      <c r="AE275" s="36"/>
      <c r="AR275" s="203" t="s">
        <v>223</v>
      </c>
      <c r="AT275" s="203" t="s">
        <v>224</v>
      </c>
      <c r="AU275" s="203" t="s">
        <v>19</v>
      </c>
      <c r="AY275" s="18" t="s">
        <v>220</v>
      </c>
      <c r="BE275" s="204">
        <f>IF(N275="základní",J275,0)</f>
        <v>0</v>
      </c>
      <c r="BF275" s="204">
        <f>IF(N275="snížená",J275,0)</f>
        <v>0</v>
      </c>
      <c r="BG275" s="204">
        <f>IF(N275="zákl. přenesená",J275,0)</f>
        <v>0</v>
      </c>
      <c r="BH275" s="204">
        <f>IF(N275="sníž. přenesená",J275,0)</f>
        <v>0</v>
      </c>
      <c r="BI275" s="204">
        <f>IF(N275="nulová",J275,0)</f>
        <v>0</v>
      </c>
      <c r="BJ275" s="18" t="s">
        <v>87</v>
      </c>
      <c r="BK275" s="204">
        <f>ROUND(I275*H275,2)</f>
        <v>0</v>
      </c>
      <c r="BL275" s="18" t="s">
        <v>223</v>
      </c>
      <c r="BM275" s="203" t="s">
        <v>1395</v>
      </c>
    </row>
    <row r="276" spans="1:65" s="2" customFormat="1" ht="11.25">
      <c r="A276" s="36"/>
      <c r="B276" s="37"/>
      <c r="C276" s="38"/>
      <c r="D276" s="205" t="s">
        <v>231</v>
      </c>
      <c r="E276" s="38"/>
      <c r="F276" s="206" t="s">
        <v>1396</v>
      </c>
      <c r="G276" s="38"/>
      <c r="H276" s="38"/>
      <c r="I276" s="207"/>
      <c r="J276" s="38"/>
      <c r="K276" s="38"/>
      <c r="L276" s="41"/>
      <c r="M276" s="208"/>
      <c r="N276" s="209"/>
      <c r="O276" s="73"/>
      <c r="P276" s="73"/>
      <c r="Q276" s="73"/>
      <c r="R276" s="73"/>
      <c r="S276" s="73"/>
      <c r="T276" s="74"/>
      <c r="U276" s="36"/>
      <c r="V276" s="36"/>
      <c r="W276" s="36"/>
      <c r="X276" s="36"/>
      <c r="Y276" s="36"/>
      <c r="Z276" s="36"/>
      <c r="AA276" s="36"/>
      <c r="AB276" s="36"/>
      <c r="AC276" s="36"/>
      <c r="AD276" s="36"/>
      <c r="AE276" s="36"/>
      <c r="AT276" s="18" t="s">
        <v>231</v>
      </c>
      <c r="AU276" s="18" t="s">
        <v>19</v>
      </c>
    </row>
    <row r="277" spans="1:65" s="2" customFormat="1" ht="175.5">
      <c r="A277" s="36"/>
      <c r="B277" s="37"/>
      <c r="C277" s="38"/>
      <c r="D277" s="210" t="s">
        <v>311</v>
      </c>
      <c r="E277" s="38"/>
      <c r="F277" s="211" t="s">
        <v>1397</v>
      </c>
      <c r="G277" s="38"/>
      <c r="H277" s="38"/>
      <c r="I277" s="207"/>
      <c r="J277" s="38"/>
      <c r="K277" s="38"/>
      <c r="L277" s="41"/>
      <c r="M277" s="208"/>
      <c r="N277" s="209"/>
      <c r="O277" s="73"/>
      <c r="P277" s="73"/>
      <c r="Q277" s="73"/>
      <c r="R277" s="73"/>
      <c r="S277" s="73"/>
      <c r="T277" s="74"/>
      <c r="U277" s="36"/>
      <c r="V277" s="36"/>
      <c r="W277" s="36"/>
      <c r="X277" s="36"/>
      <c r="Y277" s="36"/>
      <c r="Z277" s="36"/>
      <c r="AA277" s="36"/>
      <c r="AB277" s="36"/>
      <c r="AC277" s="36"/>
      <c r="AD277" s="36"/>
      <c r="AE277" s="36"/>
      <c r="AT277" s="18" t="s">
        <v>311</v>
      </c>
      <c r="AU277" s="18" t="s">
        <v>19</v>
      </c>
    </row>
    <row r="278" spans="1:65" s="2" customFormat="1" ht="29.25">
      <c r="A278" s="36"/>
      <c r="B278" s="37"/>
      <c r="C278" s="38"/>
      <c r="D278" s="210" t="s">
        <v>233</v>
      </c>
      <c r="E278" s="38"/>
      <c r="F278" s="211" t="s">
        <v>1282</v>
      </c>
      <c r="G278" s="38"/>
      <c r="H278" s="38"/>
      <c r="I278" s="207"/>
      <c r="J278" s="38"/>
      <c r="K278" s="38"/>
      <c r="L278" s="41"/>
      <c r="M278" s="208"/>
      <c r="N278" s="209"/>
      <c r="O278" s="73"/>
      <c r="P278" s="73"/>
      <c r="Q278" s="73"/>
      <c r="R278" s="73"/>
      <c r="S278" s="73"/>
      <c r="T278" s="74"/>
      <c r="U278" s="36"/>
      <c r="V278" s="36"/>
      <c r="W278" s="36"/>
      <c r="X278" s="36"/>
      <c r="Y278" s="36"/>
      <c r="Z278" s="36"/>
      <c r="AA278" s="36"/>
      <c r="AB278" s="36"/>
      <c r="AC278" s="36"/>
      <c r="AD278" s="36"/>
      <c r="AE278" s="36"/>
      <c r="AT278" s="18" t="s">
        <v>233</v>
      </c>
      <c r="AU278" s="18" t="s">
        <v>19</v>
      </c>
    </row>
    <row r="279" spans="1:65" s="2" customFormat="1" ht="55.5" customHeight="1">
      <c r="A279" s="36"/>
      <c r="B279" s="37"/>
      <c r="C279" s="247" t="s">
        <v>1398</v>
      </c>
      <c r="D279" s="247" t="s">
        <v>329</v>
      </c>
      <c r="E279" s="248" t="s">
        <v>1399</v>
      </c>
      <c r="F279" s="249" t="s">
        <v>1400</v>
      </c>
      <c r="G279" s="250" t="s">
        <v>664</v>
      </c>
      <c r="H279" s="251">
        <v>4</v>
      </c>
      <c r="I279" s="252"/>
      <c r="J279" s="253">
        <f>ROUND(I279*H279,2)</f>
        <v>0</v>
      </c>
      <c r="K279" s="249" t="s">
        <v>228</v>
      </c>
      <c r="L279" s="254"/>
      <c r="M279" s="255" t="s">
        <v>1</v>
      </c>
      <c r="N279" s="256" t="s">
        <v>45</v>
      </c>
      <c r="O279" s="73"/>
      <c r="P279" s="201">
        <f>O279*H279</f>
        <v>0</v>
      </c>
      <c r="Q279" s="201">
        <v>1.7500000000000002E-2</v>
      </c>
      <c r="R279" s="201">
        <f>Q279*H279</f>
        <v>7.0000000000000007E-2</v>
      </c>
      <c r="S279" s="201">
        <v>0</v>
      </c>
      <c r="T279" s="202">
        <f>S279*H279</f>
        <v>0</v>
      </c>
      <c r="U279" s="36"/>
      <c r="V279" s="36"/>
      <c r="W279" s="36"/>
      <c r="X279" s="36"/>
      <c r="Y279" s="36"/>
      <c r="Z279" s="36"/>
      <c r="AA279" s="36"/>
      <c r="AB279" s="36"/>
      <c r="AC279" s="36"/>
      <c r="AD279" s="36"/>
      <c r="AE279" s="36"/>
      <c r="AR279" s="203" t="s">
        <v>266</v>
      </c>
      <c r="AT279" s="203" t="s">
        <v>329</v>
      </c>
      <c r="AU279" s="203" t="s">
        <v>19</v>
      </c>
      <c r="AY279" s="18" t="s">
        <v>220</v>
      </c>
      <c r="BE279" s="204">
        <f>IF(N279="základní",J279,0)</f>
        <v>0</v>
      </c>
      <c r="BF279" s="204">
        <f>IF(N279="snížená",J279,0)</f>
        <v>0</v>
      </c>
      <c r="BG279" s="204">
        <f>IF(N279="zákl. přenesená",J279,0)</f>
        <v>0</v>
      </c>
      <c r="BH279" s="204">
        <f>IF(N279="sníž. přenesená",J279,0)</f>
        <v>0</v>
      </c>
      <c r="BI279" s="204">
        <f>IF(N279="nulová",J279,0)</f>
        <v>0</v>
      </c>
      <c r="BJ279" s="18" t="s">
        <v>87</v>
      </c>
      <c r="BK279" s="204">
        <f>ROUND(I279*H279,2)</f>
        <v>0</v>
      </c>
      <c r="BL279" s="18" t="s">
        <v>223</v>
      </c>
      <c r="BM279" s="203" t="s">
        <v>1401</v>
      </c>
    </row>
    <row r="280" spans="1:65" s="2" customFormat="1" ht="24.2" customHeight="1">
      <c r="A280" s="36"/>
      <c r="B280" s="37"/>
      <c r="C280" s="192" t="s">
        <v>1402</v>
      </c>
      <c r="D280" s="192" t="s">
        <v>224</v>
      </c>
      <c r="E280" s="193" t="s">
        <v>1403</v>
      </c>
      <c r="F280" s="194" t="s">
        <v>1404</v>
      </c>
      <c r="G280" s="195" t="s">
        <v>698</v>
      </c>
      <c r="H280" s="196">
        <v>16</v>
      </c>
      <c r="I280" s="197"/>
      <c r="J280" s="198">
        <f>ROUND(I280*H280,2)</f>
        <v>0</v>
      </c>
      <c r="K280" s="194" t="s">
        <v>228</v>
      </c>
      <c r="L280" s="41"/>
      <c r="M280" s="199" t="s">
        <v>1</v>
      </c>
      <c r="N280" s="200" t="s">
        <v>45</v>
      </c>
      <c r="O280" s="73"/>
      <c r="P280" s="201">
        <f>O280*H280</f>
        <v>0</v>
      </c>
      <c r="Q280" s="201">
        <v>0</v>
      </c>
      <c r="R280" s="201">
        <f>Q280*H280</f>
        <v>0</v>
      </c>
      <c r="S280" s="201">
        <v>1.4999999999999999E-2</v>
      </c>
      <c r="T280" s="202">
        <f>S280*H280</f>
        <v>0.24</v>
      </c>
      <c r="U280" s="36"/>
      <c r="V280" s="36"/>
      <c r="W280" s="36"/>
      <c r="X280" s="36"/>
      <c r="Y280" s="36"/>
      <c r="Z280" s="36"/>
      <c r="AA280" s="36"/>
      <c r="AB280" s="36"/>
      <c r="AC280" s="36"/>
      <c r="AD280" s="36"/>
      <c r="AE280" s="36"/>
      <c r="AR280" s="203" t="s">
        <v>223</v>
      </c>
      <c r="AT280" s="203" t="s">
        <v>224</v>
      </c>
      <c r="AU280" s="203" t="s">
        <v>19</v>
      </c>
      <c r="AY280" s="18" t="s">
        <v>220</v>
      </c>
      <c r="BE280" s="204">
        <f>IF(N280="základní",J280,0)</f>
        <v>0</v>
      </c>
      <c r="BF280" s="204">
        <f>IF(N280="snížená",J280,0)</f>
        <v>0</v>
      </c>
      <c r="BG280" s="204">
        <f>IF(N280="zákl. přenesená",J280,0)</f>
        <v>0</v>
      </c>
      <c r="BH280" s="204">
        <f>IF(N280="sníž. přenesená",J280,0)</f>
        <v>0</v>
      </c>
      <c r="BI280" s="204">
        <f>IF(N280="nulová",J280,0)</f>
        <v>0</v>
      </c>
      <c r="BJ280" s="18" t="s">
        <v>87</v>
      </c>
      <c r="BK280" s="204">
        <f>ROUND(I280*H280,2)</f>
        <v>0</v>
      </c>
      <c r="BL280" s="18" t="s">
        <v>223</v>
      </c>
      <c r="BM280" s="203" t="s">
        <v>1405</v>
      </c>
    </row>
    <row r="281" spans="1:65" s="2" customFormat="1" ht="11.25">
      <c r="A281" s="36"/>
      <c r="B281" s="37"/>
      <c r="C281" s="38"/>
      <c r="D281" s="205" t="s">
        <v>231</v>
      </c>
      <c r="E281" s="38"/>
      <c r="F281" s="206" t="s">
        <v>1406</v>
      </c>
      <c r="G281" s="38"/>
      <c r="H281" s="38"/>
      <c r="I281" s="207"/>
      <c r="J281" s="38"/>
      <c r="K281" s="38"/>
      <c r="L281" s="41"/>
      <c r="M281" s="208"/>
      <c r="N281" s="209"/>
      <c r="O281" s="73"/>
      <c r="P281" s="73"/>
      <c r="Q281" s="73"/>
      <c r="R281" s="73"/>
      <c r="S281" s="73"/>
      <c r="T281" s="74"/>
      <c r="U281" s="36"/>
      <c r="V281" s="36"/>
      <c r="W281" s="36"/>
      <c r="X281" s="36"/>
      <c r="Y281" s="36"/>
      <c r="Z281" s="36"/>
      <c r="AA281" s="36"/>
      <c r="AB281" s="36"/>
      <c r="AC281" s="36"/>
      <c r="AD281" s="36"/>
      <c r="AE281" s="36"/>
      <c r="AT281" s="18" t="s">
        <v>231</v>
      </c>
      <c r="AU281" s="18" t="s">
        <v>19</v>
      </c>
    </row>
    <row r="282" spans="1:65" s="2" customFormat="1" ht="39">
      <c r="A282" s="36"/>
      <c r="B282" s="37"/>
      <c r="C282" s="38"/>
      <c r="D282" s="210" t="s">
        <v>311</v>
      </c>
      <c r="E282" s="38"/>
      <c r="F282" s="211" t="s">
        <v>1407</v>
      </c>
      <c r="G282" s="38"/>
      <c r="H282" s="38"/>
      <c r="I282" s="207"/>
      <c r="J282" s="38"/>
      <c r="K282" s="38"/>
      <c r="L282" s="41"/>
      <c r="M282" s="208"/>
      <c r="N282" s="209"/>
      <c r="O282" s="73"/>
      <c r="P282" s="73"/>
      <c r="Q282" s="73"/>
      <c r="R282" s="73"/>
      <c r="S282" s="73"/>
      <c r="T282" s="74"/>
      <c r="U282" s="36"/>
      <c r="V282" s="36"/>
      <c r="W282" s="36"/>
      <c r="X282" s="36"/>
      <c r="Y282" s="36"/>
      <c r="Z282" s="36"/>
      <c r="AA282" s="36"/>
      <c r="AB282" s="36"/>
      <c r="AC282" s="36"/>
      <c r="AD282" s="36"/>
      <c r="AE282" s="36"/>
      <c r="AT282" s="18" t="s">
        <v>311</v>
      </c>
      <c r="AU282" s="18" t="s">
        <v>19</v>
      </c>
    </row>
    <row r="283" spans="1:65" s="2" customFormat="1" ht="29.25">
      <c r="A283" s="36"/>
      <c r="B283" s="37"/>
      <c r="C283" s="38"/>
      <c r="D283" s="210" t="s">
        <v>233</v>
      </c>
      <c r="E283" s="38"/>
      <c r="F283" s="211" t="s">
        <v>1282</v>
      </c>
      <c r="G283" s="38"/>
      <c r="H283" s="38"/>
      <c r="I283" s="207"/>
      <c r="J283" s="38"/>
      <c r="K283" s="38"/>
      <c r="L283" s="41"/>
      <c r="M283" s="208"/>
      <c r="N283" s="209"/>
      <c r="O283" s="73"/>
      <c r="P283" s="73"/>
      <c r="Q283" s="73"/>
      <c r="R283" s="73"/>
      <c r="S283" s="73"/>
      <c r="T283" s="74"/>
      <c r="U283" s="36"/>
      <c r="V283" s="36"/>
      <c r="W283" s="36"/>
      <c r="X283" s="36"/>
      <c r="Y283" s="36"/>
      <c r="Z283" s="36"/>
      <c r="AA283" s="36"/>
      <c r="AB283" s="36"/>
      <c r="AC283" s="36"/>
      <c r="AD283" s="36"/>
      <c r="AE283" s="36"/>
      <c r="AT283" s="18" t="s">
        <v>233</v>
      </c>
      <c r="AU283" s="18" t="s">
        <v>19</v>
      </c>
    </row>
    <row r="284" spans="1:65" s="12" customFormat="1" ht="22.9" customHeight="1">
      <c r="B284" s="176"/>
      <c r="C284" s="177"/>
      <c r="D284" s="178" t="s">
        <v>79</v>
      </c>
      <c r="E284" s="190" t="s">
        <v>271</v>
      </c>
      <c r="F284" s="190" t="s">
        <v>726</v>
      </c>
      <c r="G284" s="177"/>
      <c r="H284" s="177"/>
      <c r="I284" s="180"/>
      <c r="J284" s="191">
        <f>BK284</f>
        <v>0</v>
      </c>
      <c r="K284" s="177"/>
      <c r="L284" s="182"/>
      <c r="M284" s="183"/>
      <c r="N284" s="184"/>
      <c r="O284" s="184"/>
      <c r="P284" s="185">
        <f>SUM(P285:P309)</f>
        <v>0</v>
      </c>
      <c r="Q284" s="184"/>
      <c r="R284" s="185">
        <f>SUM(R285:R309)</f>
        <v>57.1935</v>
      </c>
      <c r="S284" s="184"/>
      <c r="T284" s="186">
        <f>SUM(T285:T309)</f>
        <v>15.82</v>
      </c>
      <c r="AR284" s="187" t="s">
        <v>87</v>
      </c>
      <c r="AT284" s="188" t="s">
        <v>79</v>
      </c>
      <c r="AU284" s="188" t="s">
        <v>87</v>
      </c>
      <c r="AY284" s="187" t="s">
        <v>220</v>
      </c>
      <c r="BK284" s="189">
        <f>SUM(BK285:BK309)</f>
        <v>0</v>
      </c>
    </row>
    <row r="285" spans="1:65" s="2" customFormat="1" ht="37.9" customHeight="1">
      <c r="A285" s="36"/>
      <c r="B285" s="37"/>
      <c r="C285" s="192" t="s">
        <v>1408</v>
      </c>
      <c r="D285" s="192" t="s">
        <v>224</v>
      </c>
      <c r="E285" s="193" t="s">
        <v>1409</v>
      </c>
      <c r="F285" s="194" t="s">
        <v>1410</v>
      </c>
      <c r="G285" s="195" t="s">
        <v>698</v>
      </c>
      <c r="H285" s="196">
        <v>190</v>
      </c>
      <c r="I285" s="197"/>
      <c r="J285" s="198">
        <f>ROUND(I285*H285,2)</f>
        <v>0</v>
      </c>
      <c r="K285" s="194" t="s">
        <v>228</v>
      </c>
      <c r="L285" s="41"/>
      <c r="M285" s="199" t="s">
        <v>1</v>
      </c>
      <c r="N285" s="200" t="s">
        <v>45</v>
      </c>
      <c r="O285" s="73"/>
      <c r="P285" s="201">
        <f>O285*H285</f>
        <v>0</v>
      </c>
      <c r="Q285" s="201">
        <v>1.67E-3</v>
      </c>
      <c r="R285" s="201">
        <f>Q285*H285</f>
        <v>0.31730000000000003</v>
      </c>
      <c r="S285" s="201">
        <v>0</v>
      </c>
      <c r="T285" s="202">
        <f>S285*H285</f>
        <v>0</v>
      </c>
      <c r="U285" s="36"/>
      <c r="V285" s="36"/>
      <c r="W285" s="36"/>
      <c r="X285" s="36"/>
      <c r="Y285" s="36"/>
      <c r="Z285" s="36"/>
      <c r="AA285" s="36"/>
      <c r="AB285" s="36"/>
      <c r="AC285" s="36"/>
      <c r="AD285" s="36"/>
      <c r="AE285" s="36"/>
      <c r="AR285" s="203" t="s">
        <v>223</v>
      </c>
      <c r="AT285" s="203" t="s">
        <v>224</v>
      </c>
      <c r="AU285" s="203" t="s">
        <v>19</v>
      </c>
      <c r="AY285" s="18" t="s">
        <v>220</v>
      </c>
      <c r="BE285" s="204">
        <f>IF(N285="základní",J285,0)</f>
        <v>0</v>
      </c>
      <c r="BF285" s="204">
        <f>IF(N285="snížená",J285,0)</f>
        <v>0</v>
      </c>
      <c r="BG285" s="204">
        <f>IF(N285="zákl. přenesená",J285,0)</f>
        <v>0</v>
      </c>
      <c r="BH285" s="204">
        <f>IF(N285="sníž. přenesená",J285,0)</f>
        <v>0</v>
      </c>
      <c r="BI285" s="204">
        <f>IF(N285="nulová",J285,0)</f>
        <v>0</v>
      </c>
      <c r="BJ285" s="18" t="s">
        <v>87</v>
      </c>
      <c r="BK285" s="204">
        <f>ROUND(I285*H285,2)</f>
        <v>0</v>
      </c>
      <c r="BL285" s="18" t="s">
        <v>223</v>
      </c>
      <c r="BM285" s="203" t="s">
        <v>1411</v>
      </c>
    </row>
    <row r="286" spans="1:65" s="2" customFormat="1" ht="11.25">
      <c r="A286" s="36"/>
      <c r="B286" s="37"/>
      <c r="C286" s="38"/>
      <c r="D286" s="205" t="s">
        <v>231</v>
      </c>
      <c r="E286" s="38"/>
      <c r="F286" s="206" t="s">
        <v>1412</v>
      </c>
      <c r="G286" s="38"/>
      <c r="H286" s="38"/>
      <c r="I286" s="207"/>
      <c r="J286" s="38"/>
      <c r="K286" s="38"/>
      <c r="L286" s="41"/>
      <c r="M286" s="208"/>
      <c r="N286" s="209"/>
      <c r="O286" s="73"/>
      <c r="P286" s="73"/>
      <c r="Q286" s="73"/>
      <c r="R286" s="73"/>
      <c r="S286" s="73"/>
      <c r="T286" s="74"/>
      <c r="U286" s="36"/>
      <c r="V286" s="36"/>
      <c r="W286" s="36"/>
      <c r="X286" s="36"/>
      <c r="Y286" s="36"/>
      <c r="Z286" s="36"/>
      <c r="AA286" s="36"/>
      <c r="AB286" s="36"/>
      <c r="AC286" s="36"/>
      <c r="AD286" s="36"/>
      <c r="AE286" s="36"/>
      <c r="AT286" s="18" t="s">
        <v>231</v>
      </c>
      <c r="AU286" s="18" t="s">
        <v>19</v>
      </c>
    </row>
    <row r="287" spans="1:65" s="2" customFormat="1" ht="175.5">
      <c r="A287" s="36"/>
      <c r="B287" s="37"/>
      <c r="C287" s="38"/>
      <c r="D287" s="210" t="s">
        <v>311</v>
      </c>
      <c r="E287" s="38"/>
      <c r="F287" s="211" t="s">
        <v>1413</v>
      </c>
      <c r="G287" s="38"/>
      <c r="H287" s="38"/>
      <c r="I287" s="207"/>
      <c r="J287" s="38"/>
      <c r="K287" s="38"/>
      <c r="L287" s="41"/>
      <c r="M287" s="208"/>
      <c r="N287" s="209"/>
      <c r="O287" s="73"/>
      <c r="P287" s="73"/>
      <c r="Q287" s="73"/>
      <c r="R287" s="73"/>
      <c r="S287" s="73"/>
      <c r="T287" s="74"/>
      <c r="U287" s="36"/>
      <c r="V287" s="36"/>
      <c r="W287" s="36"/>
      <c r="X287" s="36"/>
      <c r="Y287" s="36"/>
      <c r="Z287" s="36"/>
      <c r="AA287" s="36"/>
      <c r="AB287" s="36"/>
      <c r="AC287" s="36"/>
      <c r="AD287" s="36"/>
      <c r="AE287" s="36"/>
      <c r="AT287" s="18" t="s">
        <v>311</v>
      </c>
      <c r="AU287" s="18" t="s">
        <v>19</v>
      </c>
    </row>
    <row r="288" spans="1:65" s="2" customFormat="1" ht="29.25">
      <c r="A288" s="36"/>
      <c r="B288" s="37"/>
      <c r="C288" s="38"/>
      <c r="D288" s="210" t="s">
        <v>233</v>
      </c>
      <c r="E288" s="38"/>
      <c r="F288" s="211" t="s">
        <v>1282</v>
      </c>
      <c r="G288" s="38"/>
      <c r="H288" s="38"/>
      <c r="I288" s="207"/>
      <c r="J288" s="38"/>
      <c r="K288" s="38"/>
      <c r="L288" s="41"/>
      <c r="M288" s="208"/>
      <c r="N288" s="209"/>
      <c r="O288" s="73"/>
      <c r="P288" s="73"/>
      <c r="Q288" s="73"/>
      <c r="R288" s="73"/>
      <c r="S288" s="73"/>
      <c r="T288" s="74"/>
      <c r="U288" s="36"/>
      <c r="V288" s="36"/>
      <c r="W288" s="36"/>
      <c r="X288" s="36"/>
      <c r="Y288" s="36"/>
      <c r="Z288" s="36"/>
      <c r="AA288" s="36"/>
      <c r="AB288" s="36"/>
      <c r="AC288" s="36"/>
      <c r="AD288" s="36"/>
      <c r="AE288" s="36"/>
      <c r="AT288" s="18" t="s">
        <v>233</v>
      </c>
      <c r="AU288" s="18" t="s">
        <v>19</v>
      </c>
    </row>
    <row r="289" spans="1:65" s="2" customFormat="1" ht="33" customHeight="1">
      <c r="A289" s="36"/>
      <c r="B289" s="37"/>
      <c r="C289" s="192" t="s">
        <v>1414</v>
      </c>
      <c r="D289" s="192" t="s">
        <v>224</v>
      </c>
      <c r="E289" s="193" t="s">
        <v>1415</v>
      </c>
      <c r="F289" s="194" t="s">
        <v>1416</v>
      </c>
      <c r="G289" s="195" t="s">
        <v>698</v>
      </c>
      <c r="H289" s="196">
        <v>324</v>
      </c>
      <c r="I289" s="197"/>
      <c r="J289" s="198">
        <f>ROUND(I289*H289,2)</f>
        <v>0</v>
      </c>
      <c r="K289" s="194" t="s">
        <v>228</v>
      </c>
      <c r="L289" s="41"/>
      <c r="M289" s="199" t="s">
        <v>1</v>
      </c>
      <c r="N289" s="200" t="s">
        <v>45</v>
      </c>
      <c r="O289" s="73"/>
      <c r="P289" s="201">
        <f>O289*H289</f>
        <v>0</v>
      </c>
      <c r="Q289" s="201">
        <v>3.0000000000000001E-5</v>
      </c>
      <c r="R289" s="201">
        <f>Q289*H289</f>
        <v>9.7199999999999995E-3</v>
      </c>
      <c r="S289" s="201">
        <v>0</v>
      </c>
      <c r="T289" s="202">
        <f>S289*H289</f>
        <v>0</v>
      </c>
      <c r="U289" s="36"/>
      <c r="V289" s="36"/>
      <c r="W289" s="36"/>
      <c r="X289" s="36"/>
      <c r="Y289" s="36"/>
      <c r="Z289" s="36"/>
      <c r="AA289" s="36"/>
      <c r="AB289" s="36"/>
      <c r="AC289" s="36"/>
      <c r="AD289" s="36"/>
      <c r="AE289" s="36"/>
      <c r="AR289" s="203" t="s">
        <v>223</v>
      </c>
      <c r="AT289" s="203" t="s">
        <v>224</v>
      </c>
      <c r="AU289" s="203" t="s">
        <v>19</v>
      </c>
      <c r="AY289" s="18" t="s">
        <v>220</v>
      </c>
      <c r="BE289" s="204">
        <f>IF(N289="základní",J289,0)</f>
        <v>0</v>
      </c>
      <c r="BF289" s="204">
        <f>IF(N289="snížená",J289,0)</f>
        <v>0</v>
      </c>
      <c r="BG289" s="204">
        <f>IF(N289="zákl. přenesená",J289,0)</f>
        <v>0</v>
      </c>
      <c r="BH289" s="204">
        <f>IF(N289="sníž. přenesená",J289,0)</f>
        <v>0</v>
      </c>
      <c r="BI289" s="204">
        <f>IF(N289="nulová",J289,0)</f>
        <v>0</v>
      </c>
      <c r="BJ289" s="18" t="s">
        <v>87</v>
      </c>
      <c r="BK289" s="204">
        <f>ROUND(I289*H289,2)</f>
        <v>0</v>
      </c>
      <c r="BL289" s="18" t="s">
        <v>223</v>
      </c>
      <c r="BM289" s="203" t="s">
        <v>1417</v>
      </c>
    </row>
    <row r="290" spans="1:65" s="2" customFormat="1" ht="11.25">
      <c r="A290" s="36"/>
      <c r="B290" s="37"/>
      <c r="C290" s="38"/>
      <c r="D290" s="205" t="s">
        <v>231</v>
      </c>
      <c r="E290" s="38"/>
      <c r="F290" s="206" t="s">
        <v>1418</v>
      </c>
      <c r="G290" s="38"/>
      <c r="H290" s="38"/>
      <c r="I290" s="207"/>
      <c r="J290" s="38"/>
      <c r="K290" s="38"/>
      <c r="L290" s="41"/>
      <c r="M290" s="208"/>
      <c r="N290" s="209"/>
      <c r="O290" s="73"/>
      <c r="P290" s="73"/>
      <c r="Q290" s="73"/>
      <c r="R290" s="73"/>
      <c r="S290" s="73"/>
      <c r="T290" s="74"/>
      <c r="U290" s="36"/>
      <c r="V290" s="36"/>
      <c r="W290" s="36"/>
      <c r="X290" s="36"/>
      <c r="Y290" s="36"/>
      <c r="Z290" s="36"/>
      <c r="AA290" s="36"/>
      <c r="AB290" s="36"/>
      <c r="AC290" s="36"/>
      <c r="AD290" s="36"/>
      <c r="AE290" s="36"/>
      <c r="AT290" s="18" t="s">
        <v>231</v>
      </c>
      <c r="AU290" s="18" t="s">
        <v>19</v>
      </c>
    </row>
    <row r="291" spans="1:65" s="2" customFormat="1" ht="175.5">
      <c r="A291" s="36"/>
      <c r="B291" s="37"/>
      <c r="C291" s="38"/>
      <c r="D291" s="210" t="s">
        <v>311</v>
      </c>
      <c r="E291" s="38"/>
      <c r="F291" s="211" t="s">
        <v>1413</v>
      </c>
      <c r="G291" s="38"/>
      <c r="H291" s="38"/>
      <c r="I291" s="207"/>
      <c r="J291" s="38"/>
      <c r="K291" s="38"/>
      <c r="L291" s="41"/>
      <c r="M291" s="208"/>
      <c r="N291" s="209"/>
      <c r="O291" s="73"/>
      <c r="P291" s="73"/>
      <c r="Q291" s="73"/>
      <c r="R291" s="73"/>
      <c r="S291" s="73"/>
      <c r="T291" s="74"/>
      <c r="U291" s="36"/>
      <c r="V291" s="36"/>
      <c r="W291" s="36"/>
      <c r="X291" s="36"/>
      <c r="Y291" s="36"/>
      <c r="Z291" s="36"/>
      <c r="AA291" s="36"/>
      <c r="AB291" s="36"/>
      <c r="AC291" s="36"/>
      <c r="AD291" s="36"/>
      <c r="AE291" s="36"/>
      <c r="AT291" s="18" t="s">
        <v>311</v>
      </c>
      <c r="AU291" s="18" t="s">
        <v>19</v>
      </c>
    </row>
    <row r="292" spans="1:65" s="2" customFormat="1" ht="29.25">
      <c r="A292" s="36"/>
      <c r="B292" s="37"/>
      <c r="C292" s="38"/>
      <c r="D292" s="210" t="s">
        <v>233</v>
      </c>
      <c r="E292" s="38"/>
      <c r="F292" s="211" t="s">
        <v>1282</v>
      </c>
      <c r="G292" s="38"/>
      <c r="H292" s="38"/>
      <c r="I292" s="207"/>
      <c r="J292" s="38"/>
      <c r="K292" s="38"/>
      <c r="L292" s="41"/>
      <c r="M292" s="208"/>
      <c r="N292" s="209"/>
      <c r="O292" s="73"/>
      <c r="P292" s="73"/>
      <c r="Q292" s="73"/>
      <c r="R292" s="73"/>
      <c r="S292" s="73"/>
      <c r="T292" s="74"/>
      <c r="U292" s="36"/>
      <c r="V292" s="36"/>
      <c r="W292" s="36"/>
      <c r="X292" s="36"/>
      <c r="Y292" s="36"/>
      <c r="Z292" s="36"/>
      <c r="AA292" s="36"/>
      <c r="AB292" s="36"/>
      <c r="AC292" s="36"/>
      <c r="AD292" s="36"/>
      <c r="AE292" s="36"/>
      <c r="AT292" s="18" t="s">
        <v>233</v>
      </c>
      <c r="AU292" s="18" t="s">
        <v>19</v>
      </c>
    </row>
    <row r="293" spans="1:65" s="2" customFormat="1" ht="33" customHeight="1">
      <c r="A293" s="36"/>
      <c r="B293" s="37"/>
      <c r="C293" s="192" t="s">
        <v>1419</v>
      </c>
      <c r="D293" s="192" t="s">
        <v>224</v>
      </c>
      <c r="E293" s="193" t="s">
        <v>1420</v>
      </c>
      <c r="F293" s="194" t="s">
        <v>1416</v>
      </c>
      <c r="G293" s="195" t="s">
        <v>698</v>
      </c>
      <c r="H293" s="196">
        <v>324</v>
      </c>
      <c r="I293" s="197"/>
      <c r="J293" s="198">
        <f>ROUND(I293*H293,2)</f>
        <v>0</v>
      </c>
      <c r="K293" s="194" t="s">
        <v>1</v>
      </c>
      <c r="L293" s="41"/>
      <c r="M293" s="199" t="s">
        <v>1</v>
      </c>
      <c r="N293" s="200" t="s">
        <v>45</v>
      </c>
      <c r="O293" s="73"/>
      <c r="P293" s="201">
        <f>O293*H293</f>
        <v>0</v>
      </c>
      <c r="Q293" s="201">
        <v>1.2880000000000001E-2</v>
      </c>
      <c r="R293" s="201">
        <f>Q293*H293</f>
        <v>4.1731199999999999</v>
      </c>
      <c r="S293" s="201">
        <v>0</v>
      </c>
      <c r="T293" s="202">
        <f>S293*H293</f>
        <v>0</v>
      </c>
      <c r="U293" s="36"/>
      <c r="V293" s="36"/>
      <c r="W293" s="36"/>
      <c r="X293" s="36"/>
      <c r="Y293" s="36"/>
      <c r="Z293" s="36"/>
      <c r="AA293" s="36"/>
      <c r="AB293" s="36"/>
      <c r="AC293" s="36"/>
      <c r="AD293" s="36"/>
      <c r="AE293" s="36"/>
      <c r="AR293" s="203" t="s">
        <v>223</v>
      </c>
      <c r="AT293" s="203" t="s">
        <v>224</v>
      </c>
      <c r="AU293" s="203" t="s">
        <v>19</v>
      </c>
      <c r="AY293" s="18" t="s">
        <v>220</v>
      </c>
      <c r="BE293" s="204">
        <f>IF(N293="základní",J293,0)</f>
        <v>0</v>
      </c>
      <c r="BF293" s="204">
        <f>IF(N293="snížená",J293,0)</f>
        <v>0</v>
      </c>
      <c r="BG293" s="204">
        <f>IF(N293="zákl. přenesená",J293,0)</f>
        <v>0</v>
      </c>
      <c r="BH293" s="204">
        <f>IF(N293="sníž. přenesená",J293,0)</f>
        <v>0</v>
      </c>
      <c r="BI293" s="204">
        <f>IF(N293="nulová",J293,0)</f>
        <v>0</v>
      </c>
      <c r="BJ293" s="18" t="s">
        <v>87</v>
      </c>
      <c r="BK293" s="204">
        <f>ROUND(I293*H293,2)</f>
        <v>0</v>
      </c>
      <c r="BL293" s="18" t="s">
        <v>223</v>
      </c>
      <c r="BM293" s="203" t="s">
        <v>1421</v>
      </c>
    </row>
    <row r="294" spans="1:65" s="2" customFormat="1" ht="29.25">
      <c r="A294" s="36"/>
      <c r="B294" s="37"/>
      <c r="C294" s="38"/>
      <c r="D294" s="210" t="s">
        <v>233</v>
      </c>
      <c r="E294" s="38"/>
      <c r="F294" s="211" t="s">
        <v>1282</v>
      </c>
      <c r="G294" s="38"/>
      <c r="H294" s="38"/>
      <c r="I294" s="207"/>
      <c r="J294" s="38"/>
      <c r="K294" s="38"/>
      <c r="L294" s="41"/>
      <c r="M294" s="208"/>
      <c r="N294" s="209"/>
      <c r="O294" s="73"/>
      <c r="P294" s="73"/>
      <c r="Q294" s="73"/>
      <c r="R294" s="73"/>
      <c r="S294" s="73"/>
      <c r="T294" s="74"/>
      <c r="U294" s="36"/>
      <c r="V294" s="36"/>
      <c r="W294" s="36"/>
      <c r="X294" s="36"/>
      <c r="Y294" s="36"/>
      <c r="Z294" s="36"/>
      <c r="AA294" s="36"/>
      <c r="AB294" s="36"/>
      <c r="AC294" s="36"/>
      <c r="AD294" s="36"/>
      <c r="AE294" s="36"/>
      <c r="AT294" s="18" t="s">
        <v>233</v>
      </c>
      <c r="AU294" s="18" t="s">
        <v>19</v>
      </c>
    </row>
    <row r="295" spans="1:65" s="2" customFormat="1" ht="24.2" customHeight="1">
      <c r="A295" s="36"/>
      <c r="B295" s="37"/>
      <c r="C295" s="192" t="s">
        <v>1422</v>
      </c>
      <c r="D295" s="192" t="s">
        <v>224</v>
      </c>
      <c r="E295" s="193" t="s">
        <v>1423</v>
      </c>
      <c r="F295" s="194" t="s">
        <v>1424</v>
      </c>
      <c r="G295" s="195" t="s">
        <v>506</v>
      </c>
      <c r="H295" s="196">
        <v>70</v>
      </c>
      <c r="I295" s="197"/>
      <c r="J295" s="198">
        <f>ROUND(I295*H295,2)</f>
        <v>0</v>
      </c>
      <c r="K295" s="194" t="s">
        <v>1</v>
      </c>
      <c r="L295" s="41"/>
      <c r="M295" s="199" t="s">
        <v>1</v>
      </c>
      <c r="N295" s="200" t="s">
        <v>45</v>
      </c>
      <c r="O295" s="73"/>
      <c r="P295" s="201">
        <f>O295*H295</f>
        <v>0</v>
      </c>
      <c r="Q295" s="201">
        <v>1.367E-2</v>
      </c>
      <c r="R295" s="201">
        <f>Q295*H295</f>
        <v>0.95689999999999997</v>
      </c>
      <c r="S295" s="201">
        <v>0</v>
      </c>
      <c r="T295" s="202">
        <f>S295*H295</f>
        <v>0</v>
      </c>
      <c r="U295" s="36"/>
      <c r="V295" s="36"/>
      <c r="W295" s="36"/>
      <c r="X295" s="36"/>
      <c r="Y295" s="36"/>
      <c r="Z295" s="36"/>
      <c r="AA295" s="36"/>
      <c r="AB295" s="36"/>
      <c r="AC295" s="36"/>
      <c r="AD295" s="36"/>
      <c r="AE295" s="36"/>
      <c r="AR295" s="203" t="s">
        <v>223</v>
      </c>
      <c r="AT295" s="203" t="s">
        <v>224</v>
      </c>
      <c r="AU295" s="203" t="s">
        <v>19</v>
      </c>
      <c r="AY295" s="18" t="s">
        <v>220</v>
      </c>
      <c r="BE295" s="204">
        <f>IF(N295="základní",J295,0)</f>
        <v>0</v>
      </c>
      <c r="BF295" s="204">
        <f>IF(N295="snížená",J295,0)</f>
        <v>0</v>
      </c>
      <c r="BG295" s="204">
        <f>IF(N295="zákl. přenesená",J295,0)</f>
        <v>0</v>
      </c>
      <c r="BH295" s="204">
        <f>IF(N295="sníž. přenesená",J295,0)</f>
        <v>0</v>
      </c>
      <c r="BI295" s="204">
        <f>IF(N295="nulová",J295,0)</f>
        <v>0</v>
      </c>
      <c r="BJ295" s="18" t="s">
        <v>87</v>
      </c>
      <c r="BK295" s="204">
        <f>ROUND(I295*H295,2)</f>
        <v>0</v>
      </c>
      <c r="BL295" s="18" t="s">
        <v>223</v>
      </c>
      <c r="BM295" s="203" t="s">
        <v>1425</v>
      </c>
    </row>
    <row r="296" spans="1:65" s="2" customFormat="1" ht="39">
      <c r="A296" s="36"/>
      <c r="B296" s="37"/>
      <c r="C296" s="38"/>
      <c r="D296" s="210" t="s">
        <v>233</v>
      </c>
      <c r="E296" s="38"/>
      <c r="F296" s="211" t="s">
        <v>1426</v>
      </c>
      <c r="G296" s="38"/>
      <c r="H296" s="38"/>
      <c r="I296" s="207"/>
      <c r="J296" s="38"/>
      <c r="K296" s="38"/>
      <c r="L296" s="41"/>
      <c r="M296" s="208"/>
      <c r="N296" s="209"/>
      <c r="O296" s="73"/>
      <c r="P296" s="73"/>
      <c r="Q296" s="73"/>
      <c r="R296" s="73"/>
      <c r="S296" s="73"/>
      <c r="T296" s="74"/>
      <c r="U296" s="36"/>
      <c r="V296" s="36"/>
      <c r="W296" s="36"/>
      <c r="X296" s="36"/>
      <c r="Y296" s="36"/>
      <c r="Z296" s="36"/>
      <c r="AA296" s="36"/>
      <c r="AB296" s="36"/>
      <c r="AC296" s="36"/>
      <c r="AD296" s="36"/>
      <c r="AE296" s="36"/>
      <c r="AT296" s="18" t="s">
        <v>233</v>
      </c>
      <c r="AU296" s="18" t="s">
        <v>19</v>
      </c>
    </row>
    <row r="297" spans="1:65" s="2" customFormat="1" ht="44.25" customHeight="1">
      <c r="A297" s="36"/>
      <c r="B297" s="37"/>
      <c r="C297" s="192" t="s">
        <v>1427</v>
      </c>
      <c r="D297" s="192" t="s">
        <v>224</v>
      </c>
      <c r="E297" s="193" t="s">
        <v>1428</v>
      </c>
      <c r="F297" s="194" t="s">
        <v>1429</v>
      </c>
      <c r="G297" s="195" t="s">
        <v>1430</v>
      </c>
      <c r="H297" s="196">
        <v>1</v>
      </c>
      <c r="I297" s="197"/>
      <c r="J297" s="198">
        <f>ROUND(I297*H297,2)</f>
        <v>0</v>
      </c>
      <c r="K297" s="194" t="s">
        <v>1</v>
      </c>
      <c r="L297" s="41"/>
      <c r="M297" s="199" t="s">
        <v>1</v>
      </c>
      <c r="N297" s="200" t="s">
        <v>45</v>
      </c>
      <c r="O297" s="73"/>
      <c r="P297" s="201">
        <f>O297*H297</f>
        <v>0</v>
      </c>
      <c r="Q297" s="201">
        <v>1.2880000000000001E-2</v>
      </c>
      <c r="R297" s="201">
        <f>Q297*H297</f>
        <v>1.2880000000000001E-2</v>
      </c>
      <c r="S297" s="201">
        <v>0</v>
      </c>
      <c r="T297" s="202">
        <f>S297*H297</f>
        <v>0</v>
      </c>
      <c r="U297" s="36"/>
      <c r="V297" s="36"/>
      <c r="W297" s="36"/>
      <c r="X297" s="36"/>
      <c r="Y297" s="36"/>
      <c r="Z297" s="36"/>
      <c r="AA297" s="36"/>
      <c r="AB297" s="36"/>
      <c r="AC297" s="36"/>
      <c r="AD297" s="36"/>
      <c r="AE297" s="36"/>
      <c r="AR297" s="203" t="s">
        <v>223</v>
      </c>
      <c r="AT297" s="203" t="s">
        <v>224</v>
      </c>
      <c r="AU297" s="203" t="s">
        <v>19</v>
      </c>
      <c r="AY297" s="18" t="s">
        <v>220</v>
      </c>
      <c r="BE297" s="204">
        <f>IF(N297="základní",J297,0)</f>
        <v>0</v>
      </c>
      <c r="BF297" s="204">
        <f>IF(N297="snížená",J297,0)</f>
        <v>0</v>
      </c>
      <c r="BG297" s="204">
        <f>IF(N297="zákl. přenesená",J297,0)</f>
        <v>0</v>
      </c>
      <c r="BH297" s="204">
        <f>IF(N297="sníž. přenesená",J297,0)</f>
        <v>0</v>
      </c>
      <c r="BI297" s="204">
        <f>IF(N297="nulová",J297,0)</f>
        <v>0</v>
      </c>
      <c r="BJ297" s="18" t="s">
        <v>87</v>
      </c>
      <c r="BK297" s="204">
        <f>ROUND(I297*H297,2)</f>
        <v>0</v>
      </c>
      <c r="BL297" s="18" t="s">
        <v>223</v>
      </c>
      <c r="BM297" s="203" t="s">
        <v>1431</v>
      </c>
    </row>
    <row r="298" spans="1:65" s="2" customFormat="1" ht="29.25">
      <c r="A298" s="36"/>
      <c r="B298" s="37"/>
      <c r="C298" s="38"/>
      <c r="D298" s="210" t="s">
        <v>233</v>
      </c>
      <c r="E298" s="38"/>
      <c r="F298" s="211" t="s">
        <v>1282</v>
      </c>
      <c r="G298" s="38"/>
      <c r="H298" s="38"/>
      <c r="I298" s="207"/>
      <c r="J298" s="38"/>
      <c r="K298" s="38"/>
      <c r="L298" s="41"/>
      <c r="M298" s="208"/>
      <c r="N298" s="209"/>
      <c r="O298" s="73"/>
      <c r="P298" s="73"/>
      <c r="Q298" s="73"/>
      <c r="R298" s="73"/>
      <c r="S298" s="73"/>
      <c r="T298" s="74"/>
      <c r="U298" s="36"/>
      <c r="V298" s="36"/>
      <c r="W298" s="36"/>
      <c r="X298" s="36"/>
      <c r="Y298" s="36"/>
      <c r="Z298" s="36"/>
      <c r="AA298" s="36"/>
      <c r="AB298" s="36"/>
      <c r="AC298" s="36"/>
      <c r="AD298" s="36"/>
      <c r="AE298" s="36"/>
      <c r="AT298" s="18" t="s">
        <v>233</v>
      </c>
      <c r="AU298" s="18" t="s">
        <v>19</v>
      </c>
    </row>
    <row r="299" spans="1:65" s="2" customFormat="1" ht="44.25" customHeight="1">
      <c r="A299" s="36"/>
      <c r="B299" s="37"/>
      <c r="C299" s="192" t="s">
        <v>1432</v>
      </c>
      <c r="D299" s="192" t="s">
        <v>224</v>
      </c>
      <c r="E299" s="193" t="s">
        <v>1433</v>
      </c>
      <c r="F299" s="194" t="s">
        <v>1434</v>
      </c>
      <c r="G299" s="195" t="s">
        <v>1430</v>
      </c>
      <c r="H299" s="196">
        <v>1</v>
      </c>
      <c r="I299" s="197"/>
      <c r="J299" s="198">
        <f>ROUND(I299*H299,2)</f>
        <v>0</v>
      </c>
      <c r="K299" s="194" t="s">
        <v>1</v>
      </c>
      <c r="L299" s="41"/>
      <c r="M299" s="199" t="s">
        <v>1</v>
      </c>
      <c r="N299" s="200" t="s">
        <v>45</v>
      </c>
      <c r="O299" s="73"/>
      <c r="P299" s="201">
        <f>O299*H299</f>
        <v>0</v>
      </c>
      <c r="Q299" s="201">
        <v>1.2880000000000001E-2</v>
      </c>
      <c r="R299" s="201">
        <f>Q299*H299</f>
        <v>1.2880000000000001E-2</v>
      </c>
      <c r="S299" s="201">
        <v>0</v>
      </c>
      <c r="T299" s="202">
        <f>S299*H299</f>
        <v>0</v>
      </c>
      <c r="U299" s="36"/>
      <c r="V299" s="36"/>
      <c r="W299" s="36"/>
      <c r="X299" s="36"/>
      <c r="Y299" s="36"/>
      <c r="Z299" s="36"/>
      <c r="AA299" s="36"/>
      <c r="AB299" s="36"/>
      <c r="AC299" s="36"/>
      <c r="AD299" s="36"/>
      <c r="AE299" s="36"/>
      <c r="AR299" s="203" t="s">
        <v>223</v>
      </c>
      <c r="AT299" s="203" t="s">
        <v>224</v>
      </c>
      <c r="AU299" s="203" t="s">
        <v>19</v>
      </c>
      <c r="AY299" s="18" t="s">
        <v>220</v>
      </c>
      <c r="BE299" s="204">
        <f>IF(N299="základní",J299,0)</f>
        <v>0</v>
      </c>
      <c r="BF299" s="204">
        <f>IF(N299="snížená",J299,0)</f>
        <v>0</v>
      </c>
      <c r="BG299" s="204">
        <f>IF(N299="zákl. přenesená",J299,0)</f>
        <v>0</v>
      </c>
      <c r="BH299" s="204">
        <f>IF(N299="sníž. přenesená",J299,0)</f>
        <v>0</v>
      </c>
      <c r="BI299" s="204">
        <f>IF(N299="nulová",J299,0)</f>
        <v>0</v>
      </c>
      <c r="BJ299" s="18" t="s">
        <v>87</v>
      </c>
      <c r="BK299" s="204">
        <f>ROUND(I299*H299,2)</f>
        <v>0</v>
      </c>
      <c r="BL299" s="18" t="s">
        <v>223</v>
      </c>
      <c r="BM299" s="203" t="s">
        <v>1435</v>
      </c>
    </row>
    <row r="300" spans="1:65" s="2" customFormat="1" ht="29.25">
      <c r="A300" s="36"/>
      <c r="B300" s="37"/>
      <c r="C300" s="38"/>
      <c r="D300" s="210" t="s">
        <v>233</v>
      </c>
      <c r="E300" s="38"/>
      <c r="F300" s="211" t="s">
        <v>1282</v>
      </c>
      <c r="G300" s="38"/>
      <c r="H300" s="38"/>
      <c r="I300" s="207"/>
      <c r="J300" s="38"/>
      <c r="K300" s="38"/>
      <c r="L300" s="41"/>
      <c r="M300" s="208"/>
      <c r="N300" s="209"/>
      <c r="O300" s="73"/>
      <c r="P300" s="73"/>
      <c r="Q300" s="73"/>
      <c r="R300" s="73"/>
      <c r="S300" s="73"/>
      <c r="T300" s="74"/>
      <c r="U300" s="36"/>
      <c r="V300" s="36"/>
      <c r="W300" s="36"/>
      <c r="X300" s="36"/>
      <c r="Y300" s="36"/>
      <c r="Z300" s="36"/>
      <c r="AA300" s="36"/>
      <c r="AB300" s="36"/>
      <c r="AC300" s="36"/>
      <c r="AD300" s="36"/>
      <c r="AE300" s="36"/>
      <c r="AT300" s="18" t="s">
        <v>233</v>
      </c>
      <c r="AU300" s="18" t="s">
        <v>19</v>
      </c>
    </row>
    <row r="301" spans="1:65" s="2" customFormat="1" ht="55.5" customHeight="1">
      <c r="A301" s="36"/>
      <c r="B301" s="37"/>
      <c r="C301" s="192" t="s">
        <v>1436</v>
      </c>
      <c r="D301" s="192" t="s">
        <v>224</v>
      </c>
      <c r="E301" s="193" t="s">
        <v>1437</v>
      </c>
      <c r="F301" s="194" t="s">
        <v>1438</v>
      </c>
      <c r="G301" s="195" t="s">
        <v>698</v>
      </c>
      <c r="H301" s="196">
        <v>170</v>
      </c>
      <c r="I301" s="197"/>
      <c r="J301" s="198">
        <f>ROUND(I301*H301,2)</f>
        <v>0</v>
      </c>
      <c r="K301" s="194" t="s">
        <v>228</v>
      </c>
      <c r="L301" s="41"/>
      <c r="M301" s="199" t="s">
        <v>1</v>
      </c>
      <c r="N301" s="200" t="s">
        <v>45</v>
      </c>
      <c r="O301" s="73"/>
      <c r="P301" s="201">
        <f>O301*H301</f>
        <v>0</v>
      </c>
      <c r="Q301" s="201">
        <v>0.16370999999999999</v>
      </c>
      <c r="R301" s="201">
        <f>Q301*H301</f>
        <v>27.8307</v>
      </c>
      <c r="S301" s="201">
        <v>0</v>
      </c>
      <c r="T301" s="202">
        <f>S301*H301</f>
        <v>0</v>
      </c>
      <c r="U301" s="36"/>
      <c r="V301" s="36"/>
      <c r="W301" s="36"/>
      <c r="X301" s="36"/>
      <c r="Y301" s="36"/>
      <c r="Z301" s="36"/>
      <c r="AA301" s="36"/>
      <c r="AB301" s="36"/>
      <c r="AC301" s="36"/>
      <c r="AD301" s="36"/>
      <c r="AE301" s="36"/>
      <c r="AR301" s="203" t="s">
        <v>223</v>
      </c>
      <c r="AT301" s="203" t="s">
        <v>224</v>
      </c>
      <c r="AU301" s="203" t="s">
        <v>19</v>
      </c>
      <c r="AY301" s="18" t="s">
        <v>220</v>
      </c>
      <c r="BE301" s="204">
        <f>IF(N301="základní",J301,0)</f>
        <v>0</v>
      </c>
      <c r="BF301" s="204">
        <f>IF(N301="snížená",J301,0)</f>
        <v>0</v>
      </c>
      <c r="BG301" s="204">
        <f>IF(N301="zákl. přenesená",J301,0)</f>
        <v>0</v>
      </c>
      <c r="BH301" s="204">
        <f>IF(N301="sníž. přenesená",J301,0)</f>
        <v>0</v>
      </c>
      <c r="BI301" s="204">
        <f>IF(N301="nulová",J301,0)</f>
        <v>0</v>
      </c>
      <c r="BJ301" s="18" t="s">
        <v>87</v>
      </c>
      <c r="BK301" s="204">
        <f>ROUND(I301*H301,2)</f>
        <v>0</v>
      </c>
      <c r="BL301" s="18" t="s">
        <v>223</v>
      </c>
      <c r="BM301" s="203" t="s">
        <v>1439</v>
      </c>
    </row>
    <row r="302" spans="1:65" s="2" customFormat="1" ht="11.25">
      <c r="A302" s="36"/>
      <c r="B302" s="37"/>
      <c r="C302" s="38"/>
      <c r="D302" s="205" t="s">
        <v>231</v>
      </c>
      <c r="E302" s="38"/>
      <c r="F302" s="206" t="s">
        <v>1440</v>
      </c>
      <c r="G302" s="38"/>
      <c r="H302" s="38"/>
      <c r="I302" s="207"/>
      <c r="J302" s="38"/>
      <c r="K302" s="38"/>
      <c r="L302" s="41"/>
      <c r="M302" s="208"/>
      <c r="N302" s="209"/>
      <c r="O302" s="73"/>
      <c r="P302" s="73"/>
      <c r="Q302" s="73"/>
      <c r="R302" s="73"/>
      <c r="S302" s="73"/>
      <c r="T302" s="74"/>
      <c r="U302" s="36"/>
      <c r="V302" s="36"/>
      <c r="W302" s="36"/>
      <c r="X302" s="36"/>
      <c r="Y302" s="36"/>
      <c r="Z302" s="36"/>
      <c r="AA302" s="36"/>
      <c r="AB302" s="36"/>
      <c r="AC302" s="36"/>
      <c r="AD302" s="36"/>
      <c r="AE302" s="36"/>
      <c r="AT302" s="18" t="s">
        <v>231</v>
      </c>
      <c r="AU302" s="18" t="s">
        <v>19</v>
      </c>
    </row>
    <row r="303" spans="1:65" s="2" customFormat="1" ht="19.5">
      <c r="A303" s="36"/>
      <c r="B303" s="37"/>
      <c r="C303" s="38"/>
      <c r="D303" s="210" t="s">
        <v>233</v>
      </c>
      <c r="E303" s="38"/>
      <c r="F303" s="211" t="s">
        <v>1352</v>
      </c>
      <c r="G303" s="38"/>
      <c r="H303" s="38"/>
      <c r="I303" s="207"/>
      <c r="J303" s="38"/>
      <c r="K303" s="38"/>
      <c r="L303" s="41"/>
      <c r="M303" s="208"/>
      <c r="N303" s="209"/>
      <c r="O303" s="73"/>
      <c r="P303" s="73"/>
      <c r="Q303" s="73"/>
      <c r="R303" s="73"/>
      <c r="S303" s="73"/>
      <c r="T303" s="74"/>
      <c r="U303" s="36"/>
      <c r="V303" s="36"/>
      <c r="W303" s="36"/>
      <c r="X303" s="36"/>
      <c r="Y303" s="36"/>
      <c r="Z303" s="36"/>
      <c r="AA303" s="36"/>
      <c r="AB303" s="36"/>
      <c r="AC303" s="36"/>
      <c r="AD303" s="36"/>
      <c r="AE303" s="36"/>
      <c r="AT303" s="18" t="s">
        <v>233</v>
      </c>
      <c r="AU303" s="18" t="s">
        <v>19</v>
      </c>
    </row>
    <row r="304" spans="1:65" s="13" customFormat="1" ht="11.25">
      <c r="B304" s="212"/>
      <c r="C304" s="213"/>
      <c r="D304" s="210" t="s">
        <v>235</v>
      </c>
      <c r="E304" s="214" t="s">
        <v>1</v>
      </c>
      <c r="F304" s="215" t="s">
        <v>1441</v>
      </c>
      <c r="G304" s="213"/>
      <c r="H304" s="216">
        <v>170</v>
      </c>
      <c r="I304" s="217"/>
      <c r="J304" s="213"/>
      <c r="K304" s="213"/>
      <c r="L304" s="218"/>
      <c r="M304" s="219"/>
      <c r="N304" s="220"/>
      <c r="O304" s="220"/>
      <c r="P304" s="220"/>
      <c r="Q304" s="220"/>
      <c r="R304" s="220"/>
      <c r="S304" s="220"/>
      <c r="T304" s="221"/>
      <c r="AT304" s="222" t="s">
        <v>235</v>
      </c>
      <c r="AU304" s="222" t="s">
        <v>19</v>
      </c>
      <c r="AV304" s="13" t="s">
        <v>19</v>
      </c>
      <c r="AW304" s="13" t="s">
        <v>36</v>
      </c>
      <c r="AX304" s="13" t="s">
        <v>87</v>
      </c>
      <c r="AY304" s="222" t="s">
        <v>220</v>
      </c>
    </row>
    <row r="305" spans="1:65" s="2" customFormat="1" ht="16.5" customHeight="1">
      <c r="A305" s="36"/>
      <c r="B305" s="37"/>
      <c r="C305" s="247" t="s">
        <v>1442</v>
      </c>
      <c r="D305" s="247" t="s">
        <v>329</v>
      </c>
      <c r="E305" s="248" t="s">
        <v>1443</v>
      </c>
      <c r="F305" s="249" t="s">
        <v>1444</v>
      </c>
      <c r="G305" s="250" t="s">
        <v>698</v>
      </c>
      <c r="H305" s="251">
        <v>170</v>
      </c>
      <c r="I305" s="252"/>
      <c r="J305" s="253">
        <f>ROUND(I305*H305,2)</f>
        <v>0</v>
      </c>
      <c r="K305" s="249" t="s">
        <v>228</v>
      </c>
      <c r="L305" s="254"/>
      <c r="M305" s="255" t="s">
        <v>1</v>
      </c>
      <c r="N305" s="256" t="s">
        <v>45</v>
      </c>
      <c r="O305" s="73"/>
      <c r="P305" s="201">
        <f>O305*H305</f>
        <v>0</v>
      </c>
      <c r="Q305" s="201">
        <v>0.13400000000000001</v>
      </c>
      <c r="R305" s="201">
        <f>Q305*H305</f>
        <v>22.78</v>
      </c>
      <c r="S305" s="201">
        <v>0</v>
      </c>
      <c r="T305" s="202">
        <f>S305*H305</f>
        <v>0</v>
      </c>
      <c r="U305" s="36"/>
      <c r="V305" s="36"/>
      <c r="W305" s="36"/>
      <c r="X305" s="36"/>
      <c r="Y305" s="36"/>
      <c r="Z305" s="36"/>
      <c r="AA305" s="36"/>
      <c r="AB305" s="36"/>
      <c r="AC305" s="36"/>
      <c r="AD305" s="36"/>
      <c r="AE305" s="36"/>
      <c r="AR305" s="203" t="s">
        <v>266</v>
      </c>
      <c r="AT305" s="203" t="s">
        <v>329</v>
      </c>
      <c r="AU305" s="203" t="s">
        <v>19</v>
      </c>
      <c r="AY305" s="18" t="s">
        <v>220</v>
      </c>
      <c r="BE305" s="204">
        <f>IF(N305="základní",J305,0)</f>
        <v>0</v>
      </c>
      <c r="BF305" s="204">
        <f>IF(N305="snížená",J305,0)</f>
        <v>0</v>
      </c>
      <c r="BG305" s="204">
        <f>IF(N305="zákl. přenesená",J305,0)</f>
        <v>0</v>
      </c>
      <c r="BH305" s="204">
        <f>IF(N305="sníž. přenesená",J305,0)</f>
        <v>0</v>
      </c>
      <c r="BI305" s="204">
        <f>IF(N305="nulová",J305,0)</f>
        <v>0</v>
      </c>
      <c r="BJ305" s="18" t="s">
        <v>87</v>
      </c>
      <c r="BK305" s="204">
        <f>ROUND(I305*H305,2)</f>
        <v>0</v>
      </c>
      <c r="BL305" s="18" t="s">
        <v>223</v>
      </c>
      <c r="BM305" s="203" t="s">
        <v>1445</v>
      </c>
    </row>
    <row r="306" spans="1:65" s="2" customFormat="1" ht="66.75" customHeight="1">
      <c r="A306" s="36"/>
      <c r="B306" s="37"/>
      <c r="C306" s="192" t="s">
        <v>1446</v>
      </c>
      <c r="D306" s="192" t="s">
        <v>224</v>
      </c>
      <c r="E306" s="193" t="s">
        <v>1447</v>
      </c>
      <c r="F306" s="194" t="s">
        <v>1448</v>
      </c>
      <c r="G306" s="195" t="s">
        <v>698</v>
      </c>
      <c r="H306" s="196">
        <v>110</v>
      </c>
      <c r="I306" s="197"/>
      <c r="J306" s="198">
        <f>ROUND(I306*H306,2)</f>
        <v>0</v>
      </c>
      <c r="K306" s="194" t="s">
        <v>1</v>
      </c>
      <c r="L306" s="41"/>
      <c r="M306" s="199" t="s">
        <v>1</v>
      </c>
      <c r="N306" s="200" t="s">
        <v>45</v>
      </c>
      <c r="O306" s="73"/>
      <c r="P306" s="201">
        <f>O306*H306</f>
        <v>0</v>
      </c>
      <c r="Q306" s="201">
        <v>0.01</v>
      </c>
      <c r="R306" s="201">
        <f>Q306*H306</f>
        <v>1.1000000000000001</v>
      </c>
      <c r="S306" s="201">
        <v>0.11</v>
      </c>
      <c r="T306" s="202">
        <f>S306*H306</f>
        <v>12.1</v>
      </c>
      <c r="U306" s="36"/>
      <c r="V306" s="36"/>
      <c r="W306" s="36"/>
      <c r="X306" s="36"/>
      <c r="Y306" s="36"/>
      <c r="Z306" s="36"/>
      <c r="AA306" s="36"/>
      <c r="AB306" s="36"/>
      <c r="AC306" s="36"/>
      <c r="AD306" s="36"/>
      <c r="AE306" s="36"/>
      <c r="AR306" s="203" t="s">
        <v>223</v>
      </c>
      <c r="AT306" s="203" t="s">
        <v>224</v>
      </c>
      <c r="AU306" s="203" t="s">
        <v>19</v>
      </c>
      <c r="AY306" s="18" t="s">
        <v>220</v>
      </c>
      <c r="BE306" s="204">
        <f>IF(N306="základní",J306,0)</f>
        <v>0</v>
      </c>
      <c r="BF306" s="204">
        <f>IF(N306="snížená",J306,0)</f>
        <v>0</v>
      </c>
      <c r="BG306" s="204">
        <f>IF(N306="zákl. přenesená",J306,0)</f>
        <v>0</v>
      </c>
      <c r="BH306" s="204">
        <f>IF(N306="sníž. přenesená",J306,0)</f>
        <v>0</v>
      </c>
      <c r="BI306" s="204">
        <f>IF(N306="nulová",J306,0)</f>
        <v>0</v>
      </c>
      <c r="BJ306" s="18" t="s">
        <v>87</v>
      </c>
      <c r="BK306" s="204">
        <f>ROUND(I306*H306,2)</f>
        <v>0</v>
      </c>
      <c r="BL306" s="18" t="s">
        <v>223</v>
      </c>
      <c r="BM306" s="203" t="s">
        <v>1449</v>
      </c>
    </row>
    <row r="307" spans="1:65" s="2" customFormat="1" ht="19.5">
      <c r="A307" s="36"/>
      <c r="B307" s="37"/>
      <c r="C307" s="38"/>
      <c r="D307" s="210" t="s">
        <v>233</v>
      </c>
      <c r="E307" s="38"/>
      <c r="F307" s="211" t="s">
        <v>1352</v>
      </c>
      <c r="G307" s="38"/>
      <c r="H307" s="38"/>
      <c r="I307" s="207"/>
      <c r="J307" s="38"/>
      <c r="K307" s="38"/>
      <c r="L307" s="41"/>
      <c r="M307" s="208"/>
      <c r="N307" s="209"/>
      <c r="O307" s="73"/>
      <c r="P307" s="73"/>
      <c r="Q307" s="73"/>
      <c r="R307" s="73"/>
      <c r="S307" s="73"/>
      <c r="T307" s="74"/>
      <c r="U307" s="36"/>
      <c r="V307" s="36"/>
      <c r="W307" s="36"/>
      <c r="X307" s="36"/>
      <c r="Y307" s="36"/>
      <c r="Z307" s="36"/>
      <c r="AA307" s="36"/>
      <c r="AB307" s="36"/>
      <c r="AC307" s="36"/>
      <c r="AD307" s="36"/>
      <c r="AE307" s="36"/>
      <c r="AT307" s="18" t="s">
        <v>233</v>
      </c>
      <c r="AU307" s="18" t="s">
        <v>19</v>
      </c>
    </row>
    <row r="308" spans="1:65" s="2" customFormat="1" ht="44.25" customHeight="1">
      <c r="A308" s="36"/>
      <c r="B308" s="37"/>
      <c r="C308" s="192" t="s">
        <v>1450</v>
      </c>
      <c r="D308" s="192" t="s">
        <v>224</v>
      </c>
      <c r="E308" s="193" t="s">
        <v>1451</v>
      </c>
      <c r="F308" s="194" t="s">
        <v>1452</v>
      </c>
      <c r="G308" s="195" t="s">
        <v>698</v>
      </c>
      <c r="H308" s="196">
        <v>62</v>
      </c>
      <c r="I308" s="197"/>
      <c r="J308" s="198">
        <f>ROUND(I308*H308,2)</f>
        <v>0</v>
      </c>
      <c r="K308" s="194" t="s">
        <v>1</v>
      </c>
      <c r="L308" s="41"/>
      <c r="M308" s="199" t="s">
        <v>1</v>
      </c>
      <c r="N308" s="200" t="s">
        <v>45</v>
      </c>
      <c r="O308" s="73"/>
      <c r="P308" s="201">
        <f>O308*H308</f>
        <v>0</v>
      </c>
      <c r="Q308" s="201">
        <v>0</v>
      </c>
      <c r="R308" s="201">
        <f>Q308*H308</f>
        <v>0</v>
      </c>
      <c r="S308" s="201">
        <v>0.06</v>
      </c>
      <c r="T308" s="202">
        <f>S308*H308</f>
        <v>3.7199999999999998</v>
      </c>
      <c r="U308" s="36"/>
      <c r="V308" s="36"/>
      <c r="W308" s="36"/>
      <c r="X308" s="36"/>
      <c r="Y308" s="36"/>
      <c r="Z308" s="36"/>
      <c r="AA308" s="36"/>
      <c r="AB308" s="36"/>
      <c r="AC308" s="36"/>
      <c r="AD308" s="36"/>
      <c r="AE308" s="36"/>
      <c r="AR308" s="203" t="s">
        <v>223</v>
      </c>
      <c r="AT308" s="203" t="s">
        <v>224</v>
      </c>
      <c r="AU308" s="203" t="s">
        <v>19</v>
      </c>
      <c r="AY308" s="18" t="s">
        <v>220</v>
      </c>
      <c r="BE308" s="204">
        <f>IF(N308="základní",J308,0)</f>
        <v>0</v>
      </c>
      <c r="BF308" s="204">
        <f>IF(N308="snížená",J308,0)</f>
        <v>0</v>
      </c>
      <c r="BG308" s="204">
        <f>IF(N308="zákl. přenesená",J308,0)</f>
        <v>0</v>
      </c>
      <c r="BH308" s="204">
        <f>IF(N308="sníž. přenesená",J308,0)</f>
        <v>0</v>
      </c>
      <c r="BI308" s="204">
        <f>IF(N308="nulová",J308,0)</f>
        <v>0</v>
      </c>
      <c r="BJ308" s="18" t="s">
        <v>87</v>
      </c>
      <c r="BK308" s="204">
        <f>ROUND(I308*H308,2)</f>
        <v>0</v>
      </c>
      <c r="BL308" s="18" t="s">
        <v>223</v>
      </c>
      <c r="BM308" s="203" t="s">
        <v>1453</v>
      </c>
    </row>
    <row r="309" spans="1:65" s="2" customFormat="1" ht="29.25">
      <c r="A309" s="36"/>
      <c r="B309" s="37"/>
      <c r="C309" s="38"/>
      <c r="D309" s="210" t="s">
        <v>233</v>
      </c>
      <c r="E309" s="38"/>
      <c r="F309" s="211" t="s">
        <v>1282</v>
      </c>
      <c r="G309" s="38"/>
      <c r="H309" s="38"/>
      <c r="I309" s="207"/>
      <c r="J309" s="38"/>
      <c r="K309" s="38"/>
      <c r="L309" s="41"/>
      <c r="M309" s="208"/>
      <c r="N309" s="209"/>
      <c r="O309" s="73"/>
      <c r="P309" s="73"/>
      <c r="Q309" s="73"/>
      <c r="R309" s="73"/>
      <c r="S309" s="73"/>
      <c r="T309" s="74"/>
      <c r="U309" s="36"/>
      <c r="V309" s="36"/>
      <c r="W309" s="36"/>
      <c r="X309" s="36"/>
      <c r="Y309" s="36"/>
      <c r="Z309" s="36"/>
      <c r="AA309" s="36"/>
      <c r="AB309" s="36"/>
      <c r="AC309" s="36"/>
      <c r="AD309" s="36"/>
      <c r="AE309" s="36"/>
      <c r="AT309" s="18" t="s">
        <v>233</v>
      </c>
      <c r="AU309" s="18" t="s">
        <v>19</v>
      </c>
    </row>
    <row r="310" spans="1:65" s="12" customFormat="1" ht="22.9" customHeight="1">
      <c r="B310" s="176"/>
      <c r="C310" s="177"/>
      <c r="D310" s="178" t="s">
        <v>79</v>
      </c>
      <c r="E310" s="190" t="s">
        <v>741</v>
      </c>
      <c r="F310" s="190" t="s">
        <v>742</v>
      </c>
      <c r="G310" s="177"/>
      <c r="H310" s="177"/>
      <c r="I310" s="180"/>
      <c r="J310" s="191">
        <f>BK310</f>
        <v>0</v>
      </c>
      <c r="K310" s="177"/>
      <c r="L310" s="182"/>
      <c r="M310" s="183"/>
      <c r="N310" s="184"/>
      <c r="O310" s="184"/>
      <c r="P310" s="185">
        <f>SUM(P311:P314)</f>
        <v>0</v>
      </c>
      <c r="Q310" s="184"/>
      <c r="R310" s="185">
        <f>SUM(R311:R314)</f>
        <v>0</v>
      </c>
      <c r="S310" s="184"/>
      <c r="T310" s="186">
        <f>SUM(T311:T314)</f>
        <v>0</v>
      </c>
      <c r="AR310" s="187" t="s">
        <v>87</v>
      </c>
      <c r="AT310" s="188" t="s">
        <v>79</v>
      </c>
      <c r="AU310" s="188" t="s">
        <v>87</v>
      </c>
      <c r="AY310" s="187" t="s">
        <v>220</v>
      </c>
      <c r="BK310" s="189">
        <f>SUM(BK311:BK314)</f>
        <v>0</v>
      </c>
    </row>
    <row r="311" spans="1:65" s="2" customFormat="1" ht="24.2" customHeight="1">
      <c r="A311" s="36"/>
      <c r="B311" s="37"/>
      <c r="C311" s="192" t="s">
        <v>1454</v>
      </c>
      <c r="D311" s="192" t="s">
        <v>224</v>
      </c>
      <c r="E311" s="193" t="s">
        <v>1455</v>
      </c>
      <c r="F311" s="194" t="s">
        <v>1456</v>
      </c>
      <c r="G311" s="195" t="s">
        <v>650</v>
      </c>
      <c r="H311" s="196">
        <v>2245.319</v>
      </c>
      <c r="I311" s="197"/>
      <c r="J311" s="198">
        <f>ROUND(I311*H311,2)</f>
        <v>0</v>
      </c>
      <c r="K311" s="194" t="s">
        <v>228</v>
      </c>
      <c r="L311" s="41"/>
      <c r="M311" s="199" t="s">
        <v>1</v>
      </c>
      <c r="N311" s="200" t="s">
        <v>45</v>
      </c>
      <c r="O311" s="73"/>
      <c r="P311" s="201">
        <f>O311*H311</f>
        <v>0</v>
      </c>
      <c r="Q311" s="201">
        <v>0</v>
      </c>
      <c r="R311" s="201">
        <f>Q311*H311</f>
        <v>0</v>
      </c>
      <c r="S311" s="201">
        <v>0</v>
      </c>
      <c r="T311" s="202">
        <f>S311*H311</f>
        <v>0</v>
      </c>
      <c r="U311" s="36"/>
      <c r="V311" s="36"/>
      <c r="W311" s="36"/>
      <c r="X311" s="36"/>
      <c r="Y311" s="36"/>
      <c r="Z311" s="36"/>
      <c r="AA311" s="36"/>
      <c r="AB311" s="36"/>
      <c r="AC311" s="36"/>
      <c r="AD311" s="36"/>
      <c r="AE311" s="36"/>
      <c r="AR311" s="203" t="s">
        <v>223</v>
      </c>
      <c r="AT311" s="203" t="s">
        <v>224</v>
      </c>
      <c r="AU311" s="203" t="s">
        <v>19</v>
      </c>
      <c r="AY311" s="18" t="s">
        <v>220</v>
      </c>
      <c r="BE311" s="204">
        <f>IF(N311="základní",J311,0)</f>
        <v>0</v>
      </c>
      <c r="BF311" s="204">
        <f>IF(N311="snížená",J311,0)</f>
        <v>0</v>
      </c>
      <c r="BG311" s="204">
        <f>IF(N311="zákl. přenesená",J311,0)</f>
        <v>0</v>
      </c>
      <c r="BH311" s="204">
        <f>IF(N311="sníž. přenesená",J311,0)</f>
        <v>0</v>
      </c>
      <c r="BI311" s="204">
        <f>IF(N311="nulová",J311,0)</f>
        <v>0</v>
      </c>
      <c r="BJ311" s="18" t="s">
        <v>87</v>
      </c>
      <c r="BK311" s="204">
        <f>ROUND(I311*H311,2)</f>
        <v>0</v>
      </c>
      <c r="BL311" s="18" t="s">
        <v>223</v>
      </c>
      <c r="BM311" s="203" t="s">
        <v>1457</v>
      </c>
    </row>
    <row r="312" spans="1:65" s="2" customFormat="1" ht="11.25">
      <c r="A312" s="36"/>
      <c r="B312" s="37"/>
      <c r="C312" s="38"/>
      <c r="D312" s="205" t="s">
        <v>231</v>
      </c>
      <c r="E312" s="38"/>
      <c r="F312" s="206" t="s">
        <v>1458</v>
      </c>
      <c r="G312" s="38"/>
      <c r="H312" s="38"/>
      <c r="I312" s="207"/>
      <c r="J312" s="38"/>
      <c r="K312" s="38"/>
      <c r="L312" s="41"/>
      <c r="M312" s="208"/>
      <c r="N312" s="209"/>
      <c r="O312" s="73"/>
      <c r="P312" s="73"/>
      <c r="Q312" s="73"/>
      <c r="R312" s="73"/>
      <c r="S312" s="73"/>
      <c r="T312" s="74"/>
      <c r="U312" s="36"/>
      <c r="V312" s="36"/>
      <c r="W312" s="36"/>
      <c r="X312" s="36"/>
      <c r="Y312" s="36"/>
      <c r="Z312" s="36"/>
      <c r="AA312" s="36"/>
      <c r="AB312" s="36"/>
      <c r="AC312" s="36"/>
      <c r="AD312" s="36"/>
      <c r="AE312" s="36"/>
      <c r="AT312" s="18" t="s">
        <v>231</v>
      </c>
      <c r="AU312" s="18" t="s">
        <v>19</v>
      </c>
    </row>
    <row r="313" spans="1:65" s="2" customFormat="1" ht="44.25" customHeight="1">
      <c r="A313" s="36"/>
      <c r="B313" s="37"/>
      <c r="C313" s="192" t="s">
        <v>1459</v>
      </c>
      <c r="D313" s="192" t="s">
        <v>224</v>
      </c>
      <c r="E313" s="193" t="s">
        <v>1460</v>
      </c>
      <c r="F313" s="194" t="s">
        <v>1461</v>
      </c>
      <c r="G313" s="195" t="s">
        <v>650</v>
      </c>
      <c r="H313" s="196">
        <v>2245.319</v>
      </c>
      <c r="I313" s="197"/>
      <c r="J313" s="198">
        <f>ROUND(I313*H313,2)</f>
        <v>0</v>
      </c>
      <c r="K313" s="194" t="s">
        <v>228</v>
      </c>
      <c r="L313" s="41"/>
      <c r="M313" s="199" t="s">
        <v>1</v>
      </c>
      <c r="N313" s="200" t="s">
        <v>45</v>
      </c>
      <c r="O313" s="73"/>
      <c r="P313" s="201">
        <f>O313*H313</f>
        <v>0</v>
      </c>
      <c r="Q313" s="201">
        <v>0</v>
      </c>
      <c r="R313" s="201">
        <f>Q313*H313</f>
        <v>0</v>
      </c>
      <c r="S313" s="201">
        <v>0</v>
      </c>
      <c r="T313" s="202">
        <f>S313*H313</f>
        <v>0</v>
      </c>
      <c r="U313" s="36"/>
      <c r="V313" s="36"/>
      <c r="W313" s="36"/>
      <c r="X313" s="36"/>
      <c r="Y313" s="36"/>
      <c r="Z313" s="36"/>
      <c r="AA313" s="36"/>
      <c r="AB313" s="36"/>
      <c r="AC313" s="36"/>
      <c r="AD313" s="36"/>
      <c r="AE313" s="36"/>
      <c r="AR313" s="203" t="s">
        <v>223</v>
      </c>
      <c r="AT313" s="203" t="s">
        <v>224</v>
      </c>
      <c r="AU313" s="203" t="s">
        <v>19</v>
      </c>
      <c r="AY313" s="18" t="s">
        <v>220</v>
      </c>
      <c r="BE313" s="204">
        <f>IF(N313="základní",J313,0)</f>
        <v>0</v>
      </c>
      <c r="BF313" s="204">
        <f>IF(N313="snížená",J313,0)</f>
        <v>0</v>
      </c>
      <c r="BG313" s="204">
        <f>IF(N313="zákl. přenesená",J313,0)</f>
        <v>0</v>
      </c>
      <c r="BH313" s="204">
        <f>IF(N313="sníž. přenesená",J313,0)</f>
        <v>0</v>
      </c>
      <c r="BI313" s="204">
        <f>IF(N313="nulová",J313,0)</f>
        <v>0</v>
      </c>
      <c r="BJ313" s="18" t="s">
        <v>87</v>
      </c>
      <c r="BK313" s="204">
        <f>ROUND(I313*H313,2)</f>
        <v>0</v>
      </c>
      <c r="BL313" s="18" t="s">
        <v>223</v>
      </c>
      <c r="BM313" s="203" t="s">
        <v>1462</v>
      </c>
    </row>
    <row r="314" spans="1:65" s="2" customFormat="1" ht="11.25">
      <c r="A314" s="36"/>
      <c r="B314" s="37"/>
      <c r="C314" s="38"/>
      <c r="D314" s="205" t="s">
        <v>231</v>
      </c>
      <c r="E314" s="38"/>
      <c r="F314" s="206" t="s">
        <v>1463</v>
      </c>
      <c r="G314" s="38"/>
      <c r="H314" s="38"/>
      <c r="I314" s="207"/>
      <c r="J314" s="38"/>
      <c r="K314" s="38"/>
      <c r="L314" s="41"/>
      <c r="M314" s="208"/>
      <c r="N314" s="209"/>
      <c r="O314" s="73"/>
      <c r="P314" s="73"/>
      <c r="Q314" s="73"/>
      <c r="R314" s="73"/>
      <c r="S314" s="73"/>
      <c r="T314" s="74"/>
      <c r="U314" s="36"/>
      <c r="V314" s="36"/>
      <c r="W314" s="36"/>
      <c r="X314" s="36"/>
      <c r="Y314" s="36"/>
      <c r="Z314" s="36"/>
      <c r="AA314" s="36"/>
      <c r="AB314" s="36"/>
      <c r="AC314" s="36"/>
      <c r="AD314" s="36"/>
      <c r="AE314" s="36"/>
      <c r="AT314" s="18" t="s">
        <v>231</v>
      </c>
      <c r="AU314" s="18" t="s">
        <v>19</v>
      </c>
    </row>
    <row r="315" spans="1:65" s="12" customFormat="1" ht="25.9" customHeight="1">
      <c r="B315" s="176"/>
      <c r="C315" s="177"/>
      <c r="D315" s="178" t="s">
        <v>79</v>
      </c>
      <c r="E315" s="179" t="s">
        <v>329</v>
      </c>
      <c r="F315" s="179" t="s">
        <v>966</v>
      </c>
      <c r="G315" s="177"/>
      <c r="H315" s="177"/>
      <c r="I315" s="180"/>
      <c r="J315" s="181">
        <f>BK315</f>
        <v>0</v>
      </c>
      <c r="K315" s="177"/>
      <c r="L315" s="182"/>
      <c r="M315" s="183"/>
      <c r="N315" s="184"/>
      <c r="O315" s="184"/>
      <c r="P315" s="185">
        <f>P316</f>
        <v>0</v>
      </c>
      <c r="Q315" s="184"/>
      <c r="R315" s="185">
        <f>R316</f>
        <v>2.0257200000000002</v>
      </c>
      <c r="S315" s="184"/>
      <c r="T315" s="186">
        <f>T316</f>
        <v>0</v>
      </c>
      <c r="AR315" s="187" t="s">
        <v>156</v>
      </c>
      <c r="AT315" s="188" t="s">
        <v>79</v>
      </c>
      <c r="AU315" s="188" t="s">
        <v>80</v>
      </c>
      <c r="AY315" s="187" t="s">
        <v>220</v>
      </c>
      <c r="BK315" s="189">
        <f>BK316</f>
        <v>0</v>
      </c>
    </row>
    <row r="316" spans="1:65" s="12" customFormat="1" ht="22.9" customHeight="1">
      <c r="B316" s="176"/>
      <c r="C316" s="177"/>
      <c r="D316" s="178" t="s">
        <v>79</v>
      </c>
      <c r="E316" s="190" t="s">
        <v>1464</v>
      </c>
      <c r="F316" s="190" t="s">
        <v>1465</v>
      </c>
      <c r="G316" s="177"/>
      <c r="H316" s="177"/>
      <c r="I316" s="180"/>
      <c r="J316" s="191">
        <f>BK316</f>
        <v>0</v>
      </c>
      <c r="K316" s="177"/>
      <c r="L316" s="182"/>
      <c r="M316" s="183"/>
      <c r="N316" s="184"/>
      <c r="O316" s="184"/>
      <c r="P316" s="185">
        <f>SUM(P317:P320)</f>
        <v>0</v>
      </c>
      <c r="Q316" s="184"/>
      <c r="R316" s="185">
        <f>SUM(R317:R320)</f>
        <v>2.0257200000000002</v>
      </c>
      <c r="S316" s="184"/>
      <c r="T316" s="186">
        <f>SUM(T317:T320)</f>
        <v>0</v>
      </c>
      <c r="AR316" s="187" t="s">
        <v>156</v>
      </c>
      <c r="AT316" s="188" t="s">
        <v>79</v>
      </c>
      <c r="AU316" s="188" t="s">
        <v>87</v>
      </c>
      <c r="AY316" s="187" t="s">
        <v>220</v>
      </c>
      <c r="BK316" s="189">
        <f>SUM(BK317:BK320)</f>
        <v>0</v>
      </c>
    </row>
    <row r="317" spans="1:65" s="2" customFormat="1" ht="24.2" customHeight="1">
      <c r="A317" s="36"/>
      <c r="B317" s="37"/>
      <c r="C317" s="192" t="s">
        <v>1466</v>
      </c>
      <c r="D317" s="192" t="s">
        <v>224</v>
      </c>
      <c r="E317" s="193" t="s">
        <v>1467</v>
      </c>
      <c r="F317" s="194" t="s">
        <v>1468</v>
      </c>
      <c r="G317" s="195" t="s">
        <v>698</v>
      </c>
      <c r="H317" s="196">
        <v>18</v>
      </c>
      <c r="I317" s="197"/>
      <c r="J317" s="198">
        <f>ROUND(I317*H317,2)</f>
        <v>0</v>
      </c>
      <c r="K317" s="194" t="s">
        <v>228</v>
      </c>
      <c r="L317" s="41"/>
      <c r="M317" s="199" t="s">
        <v>1</v>
      </c>
      <c r="N317" s="200" t="s">
        <v>45</v>
      </c>
      <c r="O317" s="73"/>
      <c r="P317" s="201">
        <f>O317*H317</f>
        <v>0</v>
      </c>
      <c r="Q317" s="201">
        <v>5.4000000000000001E-4</v>
      </c>
      <c r="R317" s="201">
        <f>Q317*H317</f>
        <v>9.7199999999999995E-3</v>
      </c>
      <c r="S317" s="201">
        <v>0</v>
      </c>
      <c r="T317" s="202">
        <f>S317*H317</f>
        <v>0</v>
      </c>
      <c r="U317" s="36"/>
      <c r="V317" s="36"/>
      <c r="W317" s="36"/>
      <c r="X317" s="36"/>
      <c r="Y317" s="36"/>
      <c r="Z317" s="36"/>
      <c r="AA317" s="36"/>
      <c r="AB317" s="36"/>
      <c r="AC317" s="36"/>
      <c r="AD317" s="36"/>
      <c r="AE317" s="36"/>
      <c r="AR317" s="203" t="s">
        <v>1469</v>
      </c>
      <c r="AT317" s="203" t="s">
        <v>224</v>
      </c>
      <c r="AU317" s="203" t="s">
        <v>19</v>
      </c>
      <c r="AY317" s="18" t="s">
        <v>220</v>
      </c>
      <c r="BE317" s="204">
        <f>IF(N317="základní",J317,0)</f>
        <v>0</v>
      </c>
      <c r="BF317" s="204">
        <f>IF(N317="snížená",J317,0)</f>
        <v>0</v>
      </c>
      <c r="BG317" s="204">
        <f>IF(N317="zákl. přenesená",J317,0)</f>
        <v>0</v>
      </c>
      <c r="BH317" s="204">
        <f>IF(N317="sníž. přenesená",J317,0)</f>
        <v>0</v>
      </c>
      <c r="BI317" s="204">
        <f>IF(N317="nulová",J317,0)</f>
        <v>0</v>
      </c>
      <c r="BJ317" s="18" t="s">
        <v>87</v>
      </c>
      <c r="BK317" s="204">
        <f>ROUND(I317*H317,2)</f>
        <v>0</v>
      </c>
      <c r="BL317" s="18" t="s">
        <v>1469</v>
      </c>
      <c r="BM317" s="203" t="s">
        <v>1470</v>
      </c>
    </row>
    <row r="318" spans="1:65" s="2" customFormat="1" ht="11.25">
      <c r="A318" s="36"/>
      <c r="B318" s="37"/>
      <c r="C318" s="38"/>
      <c r="D318" s="205" t="s">
        <v>231</v>
      </c>
      <c r="E318" s="38"/>
      <c r="F318" s="206" t="s">
        <v>1471</v>
      </c>
      <c r="G318" s="38"/>
      <c r="H318" s="38"/>
      <c r="I318" s="207"/>
      <c r="J318" s="38"/>
      <c r="K318" s="38"/>
      <c r="L318" s="41"/>
      <c r="M318" s="208"/>
      <c r="N318" s="209"/>
      <c r="O318" s="73"/>
      <c r="P318" s="73"/>
      <c r="Q318" s="73"/>
      <c r="R318" s="73"/>
      <c r="S318" s="73"/>
      <c r="T318" s="74"/>
      <c r="U318" s="36"/>
      <c r="V318" s="36"/>
      <c r="W318" s="36"/>
      <c r="X318" s="36"/>
      <c r="Y318" s="36"/>
      <c r="Z318" s="36"/>
      <c r="AA318" s="36"/>
      <c r="AB318" s="36"/>
      <c r="AC318" s="36"/>
      <c r="AD318" s="36"/>
      <c r="AE318" s="36"/>
      <c r="AT318" s="18" t="s">
        <v>231</v>
      </c>
      <c r="AU318" s="18" t="s">
        <v>19</v>
      </c>
    </row>
    <row r="319" spans="1:65" s="2" customFormat="1" ht="29.25">
      <c r="A319" s="36"/>
      <c r="B319" s="37"/>
      <c r="C319" s="38"/>
      <c r="D319" s="210" t="s">
        <v>233</v>
      </c>
      <c r="E319" s="38"/>
      <c r="F319" s="211" t="s">
        <v>1282</v>
      </c>
      <c r="G319" s="38"/>
      <c r="H319" s="38"/>
      <c r="I319" s="207"/>
      <c r="J319" s="38"/>
      <c r="K319" s="38"/>
      <c r="L319" s="41"/>
      <c r="M319" s="208"/>
      <c r="N319" s="209"/>
      <c r="O319" s="73"/>
      <c r="P319" s="73"/>
      <c r="Q319" s="73"/>
      <c r="R319" s="73"/>
      <c r="S319" s="73"/>
      <c r="T319" s="74"/>
      <c r="U319" s="36"/>
      <c r="V319" s="36"/>
      <c r="W319" s="36"/>
      <c r="X319" s="36"/>
      <c r="Y319" s="36"/>
      <c r="Z319" s="36"/>
      <c r="AA319" s="36"/>
      <c r="AB319" s="36"/>
      <c r="AC319" s="36"/>
      <c r="AD319" s="36"/>
      <c r="AE319" s="36"/>
      <c r="AT319" s="18" t="s">
        <v>233</v>
      </c>
      <c r="AU319" s="18" t="s">
        <v>19</v>
      </c>
    </row>
    <row r="320" spans="1:65" s="2" customFormat="1" ht="49.15" customHeight="1">
      <c r="A320" s="36"/>
      <c r="B320" s="37"/>
      <c r="C320" s="247" t="s">
        <v>1472</v>
      </c>
      <c r="D320" s="247" t="s">
        <v>329</v>
      </c>
      <c r="E320" s="248" t="s">
        <v>1473</v>
      </c>
      <c r="F320" s="249" t="s">
        <v>1474</v>
      </c>
      <c r="G320" s="250" t="s">
        <v>698</v>
      </c>
      <c r="H320" s="251">
        <v>18</v>
      </c>
      <c r="I320" s="252"/>
      <c r="J320" s="253">
        <f>ROUND(I320*H320,2)</f>
        <v>0</v>
      </c>
      <c r="K320" s="249" t="s">
        <v>1</v>
      </c>
      <c r="L320" s="254"/>
      <c r="M320" s="263" t="s">
        <v>1</v>
      </c>
      <c r="N320" s="264" t="s">
        <v>45</v>
      </c>
      <c r="O320" s="259"/>
      <c r="P320" s="265">
        <f>O320*H320</f>
        <v>0</v>
      </c>
      <c r="Q320" s="265">
        <v>0.112</v>
      </c>
      <c r="R320" s="265">
        <f>Q320*H320</f>
        <v>2.016</v>
      </c>
      <c r="S320" s="265">
        <v>0</v>
      </c>
      <c r="T320" s="266">
        <f>S320*H320</f>
        <v>0</v>
      </c>
      <c r="U320" s="36"/>
      <c r="V320" s="36"/>
      <c r="W320" s="36"/>
      <c r="X320" s="36"/>
      <c r="Y320" s="36"/>
      <c r="Z320" s="36"/>
      <c r="AA320" s="36"/>
      <c r="AB320" s="36"/>
      <c r="AC320" s="36"/>
      <c r="AD320" s="36"/>
      <c r="AE320" s="36"/>
      <c r="AR320" s="203" t="s">
        <v>1475</v>
      </c>
      <c r="AT320" s="203" t="s">
        <v>329</v>
      </c>
      <c r="AU320" s="203" t="s">
        <v>19</v>
      </c>
      <c r="AY320" s="18" t="s">
        <v>220</v>
      </c>
      <c r="BE320" s="204">
        <f>IF(N320="základní",J320,0)</f>
        <v>0</v>
      </c>
      <c r="BF320" s="204">
        <f>IF(N320="snížená",J320,0)</f>
        <v>0</v>
      </c>
      <c r="BG320" s="204">
        <f>IF(N320="zákl. přenesená",J320,0)</f>
        <v>0</v>
      </c>
      <c r="BH320" s="204">
        <f>IF(N320="sníž. přenesená",J320,0)</f>
        <v>0</v>
      </c>
      <c r="BI320" s="204">
        <f>IF(N320="nulová",J320,0)</f>
        <v>0</v>
      </c>
      <c r="BJ320" s="18" t="s">
        <v>87</v>
      </c>
      <c r="BK320" s="204">
        <f>ROUND(I320*H320,2)</f>
        <v>0</v>
      </c>
      <c r="BL320" s="18" t="s">
        <v>1475</v>
      </c>
      <c r="BM320" s="203" t="s">
        <v>1476</v>
      </c>
    </row>
    <row r="321" spans="1:31" s="2" customFormat="1" ht="6.95" customHeight="1">
      <c r="A321" s="36"/>
      <c r="B321" s="56"/>
      <c r="C321" s="57"/>
      <c r="D321" s="57"/>
      <c r="E321" s="57"/>
      <c r="F321" s="57"/>
      <c r="G321" s="57"/>
      <c r="H321" s="57"/>
      <c r="I321" s="57"/>
      <c r="J321" s="57"/>
      <c r="K321" s="57"/>
      <c r="L321" s="41"/>
      <c r="M321" s="36"/>
      <c r="O321" s="36"/>
      <c r="P321" s="36"/>
      <c r="Q321" s="36"/>
      <c r="R321" s="36"/>
      <c r="S321" s="36"/>
      <c r="T321" s="36"/>
      <c r="U321" s="36"/>
      <c r="V321" s="36"/>
      <c r="W321" s="36"/>
      <c r="X321" s="36"/>
      <c r="Y321" s="36"/>
      <c r="Z321" s="36"/>
      <c r="AA321" s="36"/>
      <c r="AB321" s="36"/>
      <c r="AC321" s="36"/>
      <c r="AD321" s="36"/>
      <c r="AE321" s="36"/>
    </row>
  </sheetData>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3" r:id="rId1"/>
    <hyperlink ref="F137" r:id="rId2"/>
    <hyperlink ref="F141" r:id="rId3"/>
    <hyperlink ref="F145" r:id="rId4"/>
    <hyperlink ref="F149" r:id="rId5"/>
    <hyperlink ref="F153" r:id="rId6"/>
    <hyperlink ref="F157" r:id="rId7"/>
    <hyperlink ref="F161" r:id="rId8"/>
    <hyperlink ref="F167" r:id="rId9"/>
    <hyperlink ref="F171" r:id="rId10"/>
    <hyperlink ref="F175" r:id="rId11"/>
    <hyperlink ref="F179" r:id="rId12"/>
    <hyperlink ref="F184" r:id="rId13"/>
    <hyperlink ref="F189" r:id="rId14"/>
    <hyperlink ref="F193" r:id="rId15"/>
    <hyperlink ref="F197" r:id="rId16"/>
    <hyperlink ref="F201" r:id="rId17"/>
    <hyperlink ref="F205" r:id="rId18"/>
    <hyperlink ref="F209" r:id="rId19"/>
    <hyperlink ref="F213" r:id="rId20"/>
    <hyperlink ref="F218" r:id="rId21"/>
    <hyperlink ref="F230" r:id="rId22"/>
    <hyperlink ref="F234" r:id="rId23"/>
    <hyperlink ref="F238" r:id="rId24"/>
    <hyperlink ref="F243" r:id="rId25"/>
    <hyperlink ref="F250" r:id="rId26"/>
    <hyperlink ref="F253" r:id="rId27"/>
    <hyperlink ref="F257" r:id="rId28"/>
    <hyperlink ref="F261" r:id="rId29"/>
    <hyperlink ref="F265" r:id="rId30"/>
    <hyperlink ref="F271" r:id="rId31"/>
    <hyperlink ref="F276" r:id="rId32"/>
    <hyperlink ref="F281" r:id="rId33"/>
    <hyperlink ref="F286" r:id="rId34"/>
    <hyperlink ref="F290" r:id="rId35"/>
    <hyperlink ref="F302" r:id="rId36"/>
    <hyperlink ref="F312" r:id="rId37"/>
    <hyperlink ref="F314" r:id="rId38"/>
    <hyperlink ref="F318" r:id="rId39"/>
  </hyperlinks>
  <pageMargins left="0.39374999999999999" right="0.39374999999999999" top="0.39374999999999999" bottom="0.39374999999999999" header="0" footer="0"/>
  <pageSetup orientation="portrait" blackAndWhite="1"/>
</worksheet>
</file>

<file path=xl/worksheets/sheet9.xml><?xml version="1.0" encoding="utf-8"?>
<worksheet xmlns="http://schemas.openxmlformats.org/spreadsheetml/2006/main" xmlns:r="http://schemas.openxmlformats.org/officeDocument/2006/relationships">
  <sheetPr>
    <pageSetUpPr fitToPage="1"/>
  </sheetPr>
  <dimension ref="A2:BM420"/>
  <sheetViews>
    <sheetView showGridLines="0" topLeftCell="A181" workbookViewId="0">
      <selection activeCell="F187" sqref="F18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116</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1244</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1477</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487</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488</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489</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
        <v>490</v>
      </c>
      <c r="F26" s="36"/>
      <c r="G26" s="36"/>
      <c r="H26" s="36"/>
      <c r="I26" s="120" t="s">
        <v>31</v>
      </c>
      <c r="J26" s="111"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ROUND(J131,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ROUND((SUM(BE131:BE419)),  2)</f>
        <v>0</v>
      </c>
      <c r="G35" s="36"/>
      <c r="H35" s="36"/>
      <c r="I35" s="131">
        <v>0.2</v>
      </c>
      <c r="J35" s="130">
        <f>ROUND(((SUM(BE131:BE419))*I35),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ROUND((SUM(BF131:BF419)),  2)</f>
        <v>0</v>
      </c>
      <c r="G36" s="36"/>
      <c r="H36" s="36"/>
      <c r="I36" s="131">
        <v>0.2</v>
      </c>
      <c r="J36" s="130">
        <f>ROUND(((SUM(BF131:BF419))*I36),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ROUND((SUM(BG131:BG419)),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ROUND((SUM(BH131:BH419)),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ROUND((SUM(BI131:BI419)),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1244</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SO-02.02 - Ochranná hráz</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Bohumín-Pudlov</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 xml:space="preserve">HYCOPROJEKT, a.s. </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Ing.R.Krčmárik</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J131</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491</v>
      </c>
      <c r="E99" s="157"/>
      <c r="F99" s="157"/>
      <c r="G99" s="157"/>
      <c r="H99" s="157"/>
      <c r="I99" s="157"/>
      <c r="J99" s="158">
        <f>J132</f>
        <v>0</v>
      </c>
      <c r="K99" s="155"/>
      <c r="L99" s="159"/>
    </row>
    <row r="100" spans="1:47" s="10" customFormat="1" ht="19.899999999999999" customHeight="1">
      <c r="B100" s="160"/>
      <c r="C100" s="105"/>
      <c r="D100" s="161" t="s">
        <v>492</v>
      </c>
      <c r="E100" s="162"/>
      <c r="F100" s="162"/>
      <c r="G100" s="162"/>
      <c r="H100" s="162"/>
      <c r="I100" s="162"/>
      <c r="J100" s="163">
        <f>J133</f>
        <v>0</v>
      </c>
      <c r="K100" s="105"/>
      <c r="L100" s="164"/>
    </row>
    <row r="101" spans="1:47" s="10" customFormat="1" ht="19.899999999999999" customHeight="1">
      <c r="B101" s="160"/>
      <c r="C101" s="105"/>
      <c r="D101" s="161" t="s">
        <v>493</v>
      </c>
      <c r="E101" s="162"/>
      <c r="F101" s="162"/>
      <c r="G101" s="162"/>
      <c r="H101" s="162"/>
      <c r="I101" s="162"/>
      <c r="J101" s="163">
        <f>J230</f>
        <v>0</v>
      </c>
      <c r="K101" s="105"/>
      <c r="L101" s="164"/>
    </row>
    <row r="102" spans="1:47" s="10" customFormat="1" ht="19.899999999999999" customHeight="1">
      <c r="B102" s="160"/>
      <c r="C102" s="105"/>
      <c r="D102" s="161" t="s">
        <v>494</v>
      </c>
      <c r="E102" s="162"/>
      <c r="F102" s="162"/>
      <c r="G102" s="162"/>
      <c r="H102" s="162"/>
      <c r="I102" s="162"/>
      <c r="J102" s="163">
        <f>J233</f>
        <v>0</v>
      </c>
      <c r="K102" s="105"/>
      <c r="L102" s="164"/>
    </row>
    <row r="103" spans="1:47" s="10" customFormat="1" ht="19.899999999999999" customHeight="1">
      <c r="B103" s="160"/>
      <c r="C103" s="105"/>
      <c r="D103" s="161" t="s">
        <v>495</v>
      </c>
      <c r="E103" s="162"/>
      <c r="F103" s="162"/>
      <c r="G103" s="162"/>
      <c r="H103" s="162"/>
      <c r="I103" s="162"/>
      <c r="J103" s="163">
        <f>J279</f>
        <v>0</v>
      </c>
      <c r="K103" s="105"/>
      <c r="L103" s="164"/>
    </row>
    <row r="104" spans="1:47" s="10" customFormat="1" ht="19.899999999999999" customHeight="1">
      <c r="B104" s="160"/>
      <c r="C104" s="105"/>
      <c r="D104" s="161" t="s">
        <v>763</v>
      </c>
      <c r="E104" s="162"/>
      <c r="F104" s="162"/>
      <c r="G104" s="162"/>
      <c r="H104" s="162"/>
      <c r="I104" s="162"/>
      <c r="J104" s="163">
        <f>J316</f>
        <v>0</v>
      </c>
      <c r="K104" s="105"/>
      <c r="L104" s="164"/>
    </row>
    <row r="105" spans="1:47" s="10" customFormat="1" ht="19.899999999999999" customHeight="1">
      <c r="B105" s="160"/>
      <c r="C105" s="105"/>
      <c r="D105" s="161" t="s">
        <v>496</v>
      </c>
      <c r="E105" s="162"/>
      <c r="F105" s="162"/>
      <c r="G105" s="162"/>
      <c r="H105" s="162"/>
      <c r="I105" s="162"/>
      <c r="J105" s="163">
        <f>J333</f>
        <v>0</v>
      </c>
      <c r="K105" s="105"/>
      <c r="L105" s="164"/>
    </row>
    <row r="106" spans="1:47" s="10" customFormat="1" ht="19.899999999999999" customHeight="1">
      <c r="B106" s="160"/>
      <c r="C106" s="105"/>
      <c r="D106" s="161" t="s">
        <v>497</v>
      </c>
      <c r="E106" s="162"/>
      <c r="F106" s="162"/>
      <c r="G106" s="162"/>
      <c r="H106" s="162"/>
      <c r="I106" s="162"/>
      <c r="J106" s="163">
        <f>J370</f>
        <v>0</v>
      </c>
      <c r="K106" s="105"/>
      <c r="L106" s="164"/>
    </row>
    <row r="107" spans="1:47" s="10" customFormat="1" ht="19.899999999999999" customHeight="1">
      <c r="B107" s="160"/>
      <c r="C107" s="105"/>
      <c r="D107" s="161" t="s">
        <v>498</v>
      </c>
      <c r="E107" s="162"/>
      <c r="F107" s="162"/>
      <c r="G107" s="162"/>
      <c r="H107" s="162"/>
      <c r="I107" s="162"/>
      <c r="J107" s="163">
        <f>J405</f>
        <v>0</v>
      </c>
      <c r="K107" s="105"/>
      <c r="L107" s="164"/>
    </row>
    <row r="108" spans="1:47" s="9" customFormat="1" ht="24.95" customHeight="1">
      <c r="B108" s="154"/>
      <c r="C108" s="155"/>
      <c r="D108" s="156" t="s">
        <v>499</v>
      </c>
      <c r="E108" s="157"/>
      <c r="F108" s="157"/>
      <c r="G108" s="157"/>
      <c r="H108" s="157"/>
      <c r="I108" s="157"/>
      <c r="J108" s="158">
        <f>J411</f>
        <v>0</v>
      </c>
      <c r="K108" s="155"/>
      <c r="L108" s="159"/>
    </row>
    <row r="109" spans="1:47" s="10" customFormat="1" ht="19.899999999999999" customHeight="1">
      <c r="B109" s="160"/>
      <c r="C109" s="105"/>
      <c r="D109" s="161" t="s">
        <v>500</v>
      </c>
      <c r="E109" s="162"/>
      <c r="F109" s="162"/>
      <c r="G109" s="162"/>
      <c r="H109" s="162"/>
      <c r="I109" s="162"/>
      <c r="J109" s="163">
        <f>J412</f>
        <v>0</v>
      </c>
      <c r="K109" s="105"/>
      <c r="L109" s="164"/>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204</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26.25" customHeight="1">
      <c r="A119" s="36"/>
      <c r="B119" s="37"/>
      <c r="C119" s="38"/>
      <c r="D119" s="38"/>
      <c r="E119" s="339" t="str">
        <f>E7</f>
        <v>Ochranná hráz na Odře a Orlovské Stružce, Bohumín-Pudlov, stavba č. 5047_2021_soutez</v>
      </c>
      <c r="F119" s="340"/>
      <c r="G119" s="340"/>
      <c r="H119" s="34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188</v>
      </c>
      <c r="D120" s="23"/>
      <c r="E120" s="23"/>
      <c r="F120" s="23"/>
      <c r="G120" s="23"/>
      <c r="H120" s="23"/>
      <c r="I120" s="23"/>
      <c r="J120" s="23"/>
      <c r="K120" s="23"/>
      <c r="L120" s="21"/>
    </row>
    <row r="121" spans="1:31" s="2" customFormat="1" ht="16.5" customHeight="1">
      <c r="A121" s="36"/>
      <c r="B121" s="37"/>
      <c r="C121" s="38"/>
      <c r="D121" s="38"/>
      <c r="E121" s="339" t="s">
        <v>1244</v>
      </c>
      <c r="F121" s="341"/>
      <c r="G121" s="341"/>
      <c r="H121" s="341"/>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485</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12" t="str">
        <f>E11</f>
        <v>SO-02.02 - Ochranná hráz</v>
      </c>
      <c r="F123" s="341"/>
      <c r="G123" s="341"/>
      <c r="H123" s="341"/>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20</v>
      </c>
      <c r="D125" s="38"/>
      <c r="E125" s="38"/>
      <c r="F125" s="28" t="str">
        <f>F14</f>
        <v>Bohumín-Pudlov</v>
      </c>
      <c r="G125" s="38"/>
      <c r="H125" s="38"/>
      <c r="I125" s="30" t="s">
        <v>22</v>
      </c>
      <c r="J125" s="68" t="str">
        <f>IF(J14="","",J14)</f>
        <v>30. 11. 2020</v>
      </c>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25.7" customHeight="1">
      <c r="A127" s="36"/>
      <c r="B127" s="37"/>
      <c r="C127" s="30" t="s">
        <v>28</v>
      </c>
      <c r="D127" s="38"/>
      <c r="E127" s="38"/>
      <c r="F127" s="28" t="str">
        <f>E17</f>
        <v>Povodí Odry s.p.</v>
      </c>
      <c r="G127" s="38"/>
      <c r="H127" s="38"/>
      <c r="I127" s="30" t="s">
        <v>34</v>
      </c>
      <c r="J127" s="34" t="str">
        <f>E23</f>
        <v xml:space="preserve">HYCOPROJEKT, a.s. </v>
      </c>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32</v>
      </c>
      <c r="D128" s="38"/>
      <c r="E128" s="38"/>
      <c r="F128" s="28" t="str">
        <f>IF(E20="","",E20)</f>
        <v>Vyplň údaj</v>
      </c>
      <c r="G128" s="38"/>
      <c r="H128" s="38"/>
      <c r="I128" s="30" t="s">
        <v>37</v>
      </c>
      <c r="J128" s="34" t="str">
        <f>E26</f>
        <v>Ing.R.Krčmárik</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5"/>
      <c r="B130" s="166"/>
      <c r="C130" s="167" t="s">
        <v>205</v>
      </c>
      <c r="D130" s="168" t="s">
        <v>65</v>
      </c>
      <c r="E130" s="168" t="s">
        <v>61</v>
      </c>
      <c r="F130" s="168" t="s">
        <v>62</v>
      </c>
      <c r="G130" s="168" t="s">
        <v>206</v>
      </c>
      <c r="H130" s="168" t="s">
        <v>207</v>
      </c>
      <c r="I130" s="168" t="s">
        <v>208</v>
      </c>
      <c r="J130" s="168" t="s">
        <v>192</v>
      </c>
      <c r="K130" s="169" t="s">
        <v>209</v>
      </c>
      <c r="L130" s="170"/>
      <c r="M130" s="77" t="s">
        <v>1</v>
      </c>
      <c r="N130" s="78" t="s">
        <v>44</v>
      </c>
      <c r="O130" s="78" t="s">
        <v>210</v>
      </c>
      <c r="P130" s="78" t="s">
        <v>211</v>
      </c>
      <c r="Q130" s="78" t="s">
        <v>212</v>
      </c>
      <c r="R130" s="78" t="s">
        <v>213</v>
      </c>
      <c r="S130" s="78" t="s">
        <v>214</v>
      </c>
      <c r="T130" s="79" t="s">
        <v>215</v>
      </c>
      <c r="U130" s="165"/>
      <c r="V130" s="165"/>
      <c r="W130" s="165"/>
      <c r="X130" s="165"/>
      <c r="Y130" s="165"/>
      <c r="Z130" s="165"/>
      <c r="AA130" s="165"/>
      <c r="AB130" s="165"/>
      <c r="AC130" s="165"/>
      <c r="AD130" s="165"/>
      <c r="AE130" s="165"/>
    </row>
    <row r="131" spans="1:65" s="2" customFormat="1" ht="22.9" customHeight="1">
      <c r="A131" s="36"/>
      <c r="B131" s="37"/>
      <c r="C131" s="84" t="s">
        <v>216</v>
      </c>
      <c r="D131" s="38"/>
      <c r="E131" s="38"/>
      <c r="F131" s="38"/>
      <c r="G131" s="38"/>
      <c r="H131" s="38"/>
      <c r="I131" s="38"/>
      <c r="J131" s="171">
        <f>BK131</f>
        <v>0</v>
      </c>
      <c r="K131" s="38"/>
      <c r="L131" s="41"/>
      <c r="M131" s="80"/>
      <c r="N131" s="172"/>
      <c r="O131" s="81"/>
      <c r="P131" s="173">
        <f>P132+P411</f>
        <v>0</v>
      </c>
      <c r="Q131" s="81"/>
      <c r="R131" s="173">
        <f>R132+R411</f>
        <v>13927.373170179999</v>
      </c>
      <c r="S131" s="81"/>
      <c r="T131" s="174">
        <f>T132+T411</f>
        <v>6.1000000000000005</v>
      </c>
      <c r="U131" s="36"/>
      <c r="V131" s="36"/>
      <c r="W131" s="36"/>
      <c r="X131" s="36"/>
      <c r="Y131" s="36"/>
      <c r="Z131" s="36"/>
      <c r="AA131" s="36"/>
      <c r="AB131" s="36"/>
      <c r="AC131" s="36"/>
      <c r="AD131" s="36"/>
      <c r="AE131" s="36"/>
      <c r="AT131" s="18" t="s">
        <v>79</v>
      </c>
      <c r="AU131" s="18" t="s">
        <v>194</v>
      </c>
      <c r="BK131" s="175">
        <f>BK132+BK411</f>
        <v>0</v>
      </c>
    </row>
    <row r="132" spans="1:65" s="12" customFormat="1" ht="25.9" customHeight="1">
      <c r="B132" s="176"/>
      <c r="C132" s="177"/>
      <c r="D132" s="178" t="s">
        <v>79</v>
      </c>
      <c r="E132" s="179" t="s">
        <v>501</v>
      </c>
      <c r="F132" s="179" t="s">
        <v>502</v>
      </c>
      <c r="G132" s="177"/>
      <c r="H132" s="177"/>
      <c r="I132" s="180"/>
      <c r="J132" s="181">
        <f>BK132</f>
        <v>0</v>
      </c>
      <c r="K132" s="177"/>
      <c r="L132" s="182"/>
      <c r="M132" s="183"/>
      <c r="N132" s="184"/>
      <c r="O132" s="184"/>
      <c r="P132" s="185">
        <f>P133+P230+P233+P279+P316+P333+P370+P405</f>
        <v>0</v>
      </c>
      <c r="Q132" s="184"/>
      <c r="R132" s="185">
        <f>R133+R230+R233+R279+R316+R333+R370+R405</f>
        <v>13927.271120179999</v>
      </c>
      <c r="S132" s="184"/>
      <c r="T132" s="186">
        <f>T133+T230+T233+T279+T316+T333+T370+T405</f>
        <v>6.1000000000000005</v>
      </c>
      <c r="AR132" s="187" t="s">
        <v>87</v>
      </c>
      <c r="AT132" s="188" t="s">
        <v>79</v>
      </c>
      <c r="AU132" s="188" t="s">
        <v>80</v>
      </c>
      <c r="AY132" s="187" t="s">
        <v>220</v>
      </c>
      <c r="BK132" s="189">
        <f>BK133+BK230+BK233+BK279+BK316+BK333+BK370+BK405</f>
        <v>0</v>
      </c>
    </row>
    <row r="133" spans="1:65" s="12" customFormat="1" ht="22.9" customHeight="1">
      <c r="B133" s="176"/>
      <c r="C133" s="177"/>
      <c r="D133" s="178" t="s">
        <v>79</v>
      </c>
      <c r="E133" s="190" t="s">
        <v>87</v>
      </c>
      <c r="F133" s="190" t="s">
        <v>503</v>
      </c>
      <c r="G133" s="177"/>
      <c r="H133" s="177"/>
      <c r="I133" s="180"/>
      <c r="J133" s="191">
        <f>BK133</f>
        <v>0</v>
      </c>
      <c r="K133" s="177"/>
      <c r="L133" s="182"/>
      <c r="M133" s="183"/>
      <c r="N133" s="184"/>
      <c r="O133" s="184"/>
      <c r="P133" s="185">
        <f>SUM(P134:P229)</f>
        <v>0</v>
      </c>
      <c r="Q133" s="184"/>
      <c r="R133" s="185">
        <f>SUM(R134:R229)</f>
        <v>4.7161159999999986</v>
      </c>
      <c r="S133" s="184"/>
      <c r="T133" s="186">
        <f>SUM(T134:T229)</f>
        <v>0</v>
      </c>
      <c r="AR133" s="187" t="s">
        <v>87</v>
      </c>
      <c r="AT133" s="188" t="s">
        <v>79</v>
      </c>
      <c r="AU133" s="188" t="s">
        <v>87</v>
      </c>
      <c r="AY133" s="187" t="s">
        <v>220</v>
      </c>
      <c r="BK133" s="189">
        <f>SUM(BK134:BK229)</f>
        <v>0</v>
      </c>
    </row>
    <row r="134" spans="1:65" s="2" customFormat="1" ht="49.15" customHeight="1">
      <c r="A134" s="36"/>
      <c r="B134" s="37"/>
      <c r="C134" s="192" t="s">
        <v>87</v>
      </c>
      <c r="D134" s="192" t="s">
        <v>224</v>
      </c>
      <c r="E134" s="193" t="s">
        <v>504</v>
      </c>
      <c r="F134" s="194" t="s">
        <v>505</v>
      </c>
      <c r="G134" s="195" t="s">
        <v>506</v>
      </c>
      <c r="H134" s="196">
        <v>31940</v>
      </c>
      <c r="I134" s="197"/>
      <c r="J134" s="198">
        <f>ROUND(I134*H134,2)</f>
        <v>0</v>
      </c>
      <c r="K134" s="194" t="s">
        <v>228</v>
      </c>
      <c r="L134" s="41"/>
      <c r="M134" s="199" t="s">
        <v>1</v>
      </c>
      <c r="N134" s="200" t="s">
        <v>45</v>
      </c>
      <c r="O134" s="73"/>
      <c r="P134" s="201">
        <f>O134*H134</f>
        <v>0</v>
      </c>
      <c r="Q134" s="201">
        <v>0</v>
      </c>
      <c r="R134" s="201">
        <f>Q134*H134</f>
        <v>0</v>
      </c>
      <c r="S134" s="201">
        <v>0</v>
      </c>
      <c r="T134" s="202">
        <f>S134*H134</f>
        <v>0</v>
      </c>
      <c r="U134" s="36"/>
      <c r="V134" s="36"/>
      <c r="W134" s="36"/>
      <c r="X134" s="36"/>
      <c r="Y134" s="36"/>
      <c r="Z134" s="36"/>
      <c r="AA134" s="36"/>
      <c r="AB134" s="36"/>
      <c r="AC134" s="36"/>
      <c r="AD134" s="36"/>
      <c r="AE134" s="36"/>
      <c r="AR134" s="203" t="s">
        <v>223</v>
      </c>
      <c r="AT134" s="203" t="s">
        <v>224</v>
      </c>
      <c r="AU134" s="203" t="s">
        <v>19</v>
      </c>
      <c r="AY134" s="18" t="s">
        <v>220</v>
      </c>
      <c r="BE134" s="204">
        <f>IF(N134="základní",J134,0)</f>
        <v>0</v>
      </c>
      <c r="BF134" s="204">
        <f>IF(N134="snížená",J134,0)</f>
        <v>0</v>
      </c>
      <c r="BG134" s="204">
        <f>IF(N134="zákl. přenesená",J134,0)</f>
        <v>0</v>
      </c>
      <c r="BH134" s="204">
        <f>IF(N134="sníž. přenesená",J134,0)</f>
        <v>0</v>
      </c>
      <c r="BI134" s="204">
        <f>IF(N134="nulová",J134,0)</f>
        <v>0</v>
      </c>
      <c r="BJ134" s="18" t="s">
        <v>87</v>
      </c>
      <c r="BK134" s="204">
        <f>ROUND(I134*H134,2)</f>
        <v>0</v>
      </c>
      <c r="BL134" s="18" t="s">
        <v>223</v>
      </c>
      <c r="BM134" s="203" t="s">
        <v>1478</v>
      </c>
    </row>
    <row r="135" spans="1:65" s="2" customFormat="1" ht="11.25">
      <c r="A135" s="36"/>
      <c r="B135" s="37"/>
      <c r="C135" s="38"/>
      <c r="D135" s="205" t="s">
        <v>231</v>
      </c>
      <c r="E135" s="38"/>
      <c r="F135" s="206" t="s">
        <v>508</v>
      </c>
      <c r="G135" s="38"/>
      <c r="H135" s="38"/>
      <c r="I135" s="207"/>
      <c r="J135" s="38"/>
      <c r="K135" s="38"/>
      <c r="L135" s="41"/>
      <c r="M135" s="208"/>
      <c r="N135" s="209"/>
      <c r="O135" s="73"/>
      <c r="P135" s="73"/>
      <c r="Q135" s="73"/>
      <c r="R135" s="73"/>
      <c r="S135" s="73"/>
      <c r="T135" s="74"/>
      <c r="U135" s="36"/>
      <c r="V135" s="36"/>
      <c r="W135" s="36"/>
      <c r="X135" s="36"/>
      <c r="Y135" s="36"/>
      <c r="Z135" s="36"/>
      <c r="AA135" s="36"/>
      <c r="AB135" s="36"/>
      <c r="AC135" s="36"/>
      <c r="AD135" s="36"/>
      <c r="AE135" s="36"/>
      <c r="AT135" s="18" t="s">
        <v>231</v>
      </c>
      <c r="AU135" s="18" t="s">
        <v>19</v>
      </c>
    </row>
    <row r="136" spans="1:65" s="2" customFormat="1" ht="68.25">
      <c r="A136" s="36"/>
      <c r="B136" s="37"/>
      <c r="C136" s="38"/>
      <c r="D136" s="210" t="s">
        <v>311</v>
      </c>
      <c r="E136" s="38"/>
      <c r="F136" s="211" t="s">
        <v>509</v>
      </c>
      <c r="G136" s="38"/>
      <c r="H136" s="38"/>
      <c r="I136" s="207"/>
      <c r="J136" s="38"/>
      <c r="K136" s="38"/>
      <c r="L136" s="41"/>
      <c r="M136" s="208"/>
      <c r="N136" s="209"/>
      <c r="O136" s="73"/>
      <c r="P136" s="73"/>
      <c r="Q136" s="73"/>
      <c r="R136" s="73"/>
      <c r="S136" s="73"/>
      <c r="T136" s="74"/>
      <c r="U136" s="36"/>
      <c r="V136" s="36"/>
      <c r="W136" s="36"/>
      <c r="X136" s="36"/>
      <c r="Y136" s="36"/>
      <c r="Z136" s="36"/>
      <c r="AA136" s="36"/>
      <c r="AB136" s="36"/>
      <c r="AC136" s="36"/>
      <c r="AD136" s="36"/>
      <c r="AE136" s="36"/>
      <c r="AT136" s="18" t="s">
        <v>311</v>
      </c>
      <c r="AU136" s="18" t="s">
        <v>19</v>
      </c>
    </row>
    <row r="137" spans="1:65" s="2" customFormat="1" ht="29.25">
      <c r="A137" s="36"/>
      <c r="B137" s="37"/>
      <c r="C137" s="38"/>
      <c r="D137" s="210" t="s">
        <v>233</v>
      </c>
      <c r="E137" s="38"/>
      <c r="F137" s="211" t="s">
        <v>1479</v>
      </c>
      <c r="G137" s="38"/>
      <c r="H137" s="38"/>
      <c r="I137" s="207"/>
      <c r="J137" s="38"/>
      <c r="K137" s="38"/>
      <c r="L137" s="41"/>
      <c r="M137" s="208"/>
      <c r="N137" s="209"/>
      <c r="O137" s="73"/>
      <c r="P137" s="73"/>
      <c r="Q137" s="73"/>
      <c r="R137" s="73"/>
      <c r="S137" s="73"/>
      <c r="T137" s="74"/>
      <c r="U137" s="36"/>
      <c r="V137" s="36"/>
      <c r="W137" s="36"/>
      <c r="X137" s="36"/>
      <c r="Y137" s="36"/>
      <c r="Z137" s="36"/>
      <c r="AA137" s="36"/>
      <c r="AB137" s="36"/>
      <c r="AC137" s="36"/>
      <c r="AD137" s="36"/>
      <c r="AE137" s="36"/>
      <c r="AT137" s="18" t="s">
        <v>233</v>
      </c>
      <c r="AU137" s="18" t="s">
        <v>19</v>
      </c>
    </row>
    <row r="138" spans="1:65" s="2" customFormat="1" ht="44.25" customHeight="1">
      <c r="A138" s="36"/>
      <c r="B138" s="37"/>
      <c r="C138" s="192" t="s">
        <v>19</v>
      </c>
      <c r="D138" s="192" t="s">
        <v>224</v>
      </c>
      <c r="E138" s="193" t="s">
        <v>512</v>
      </c>
      <c r="F138" s="194" t="s">
        <v>513</v>
      </c>
      <c r="G138" s="195" t="s">
        <v>514</v>
      </c>
      <c r="H138" s="196">
        <v>15478</v>
      </c>
      <c r="I138" s="197"/>
      <c r="J138" s="198">
        <f>ROUND(I138*H138,2)</f>
        <v>0</v>
      </c>
      <c r="K138" s="194" t="s">
        <v>228</v>
      </c>
      <c r="L138" s="41"/>
      <c r="M138" s="199" t="s">
        <v>1</v>
      </c>
      <c r="N138" s="200" t="s">
        <v>45</v>
      </c>
      <c r="O138" s="73"/>
      <c r="P138" s="201">
        <f>O138*H138</f>
        <v>0</v>
      </c>
      <c r="Q138" s="201">
        <v>0</v>
      </c>
      <c r="R138" s="201">
        <f>Q138*H138</f>
        <v>0</v>
      </c>
      <c r="S138" s="201">
        <v>0</v>
      </c>
      <c r="T138" s="202">
        <f>S138*H138</f>
        <v>0</v>
      </c>
      <c r="U138" s="36"/>
      <c r="V138" s="36"/>
      <c r="W138" s="36"/>
      <c r="X138" s="36"/>
      <c r="Y138" s="36"/>
      <c r="Z138" s="36"/>
      <c r="AA138" s="36"/>
      <c r="AB138" s="36"/>
      <c r="AC138" s="36"/>
      <c r="AD138" s="36"/>
      <c r="AE138" s="36"/>
      <c r="AR138" s="203" t="s">
        <v>223</v>
      </c>
      <c r="AT138" s="203" t="s">
        <v>224</v>
      </c>
      <c r="AU138" s="203" t="s">
        <v>19</v>
      </c>
      <c r="AY138" s="18" t="s">
        <v>220</v>
      </c>
      <c r="BE138" s="204">
        <f>IF(N138="základní",J138,0)</f>
        <v>0</v>
      </c>
      <c r="BF138" s="204">
        <f>IF(N138="snížená",J138,0)</f>
        <v>0</v>
      </c>
      <c r="BG138" s="204">
        <f>IF(N138="zákl. přenesená",J138,0)</f>
        <v>0</v>
      </c>
      <c r="BH138" s="204">
        <f>IF(N138="sníž. přenesená",J138,0)</f>
        <v>0</v>
      </c>
      <c r="BI138" s="204">
        <f>IF(N138="nulová",J138,0)</f>
        <v>0</v>
      </c>
      <c r="BJ138" s="18" t="s">
        <v>87</v>
      </c>
      <c r="BK138" s="204">
        <f>ROUND(I138*H138,2)</f>
        <v>0</v>
      </c>
      <c r="BL138" s="18" t="s">
        <v>223</v>
      </c>
      <c r="BM138" s="203" t="s">
        <v>1480</v>
      </c>
    </row>
    <row r="139" spans="1:65" s="2" customFormat="1" ht="11.25">
      <c r="A139" s="36"/>
      <c r="B139" s="37"/>
      <c r="C139" s="38"/>
      <c r="D139" s="205" t="s">
        <v>231</v>
      </c>
      <c r="E139" s="38"/>
      <c r="F139" s="206" t="s">
        <v>516</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231</v>
      </c>
      <c r="AU139" s="18" t="s">
        <v>19</v>
      </c>
    </row>
    <row r="140" spans="1:65" s="2" customFormat="1" ht="29.25">
      <c r="A140" s="36"/>
      <c r="B140" s="37"/>
      <c r="C140" s="38"/>
      <c r="D140" s="210" t="s">
        <v>311</v>
      </c>
      <c r="E140" s="38"/>
      <c r="F140" s="211" t="s">
        <v>517</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311</v>
      </c>
      <c r="AU140" s="18" t="s">
        <v>19</v>
      </c>
    </row>
    <row r="141" spans="1:65" s="2" customFormat="1" ht="126.75">
      <c r="A141" s="36"/>
      <c r="B141" s="37"/>
      <c r="C141" s="38"/>
      <c r="D141" s="210" t="s">
        <v>233</v>
      </c>
      <c r="E141" s="38"/>
      <c r="F141" s="211" t="s">
        <v>1481</v>
      </c>
      <c r="G141" s="38"/>
      <c r="H141" s="38"/>
      <c r="I141" s="207"/>
      <c r="J141" s="38"/>
      <c r="K141" s="38"/>
      <c r="L141" s="41"/>
      <c r="M141" s="208"/>
      <c r="N141" s="209"/>
      <c r="O141" s="73"/>
      <c r="P141" s="73"/>
      <c r="Q141" s="73"/>
      <c r="R141" s="73"/>
      <c r="S141" s="73"/>
      <c r="T141" s="74"/>
      <c r="U141" s="36"/>
      <c r="V141" s="36"/>
      <c r="W141" s="36"/>
      <c r="X141" s="36"/>
      <c r="Y141" s="36"/>
      <c r="Z141" s="36"/>
      <c r="AA141" s="36"/>
      <c r="AB141" s="36"/>
      <c r="AC141" s="36"/>
      <c r="AD141" s="36"/>
      <c r="AE141" s="36"/>
      <c r="AT141" s="18" t="s">
        <v>233</v>
      </c>
      <c r="AU141" s="18" t="s">
        <v>19</v>
      </c>
    </row>
    <row r="142" spans="1:65" s="2" customFormat="1" ht="49.15" customHeight="1">
      <c r="A142" s="36"/>
      <c r="B142" s="37"/>
      <c r="C142" s="192" t="s">
        <v>156</v>
      </c>
      <c r="D142" s="192" t="s">
        <v>224</v>
      </c>
      <c r="E142" s="193" t="s">
        <v>1482</v>
      </c>
      <c r="F142" s="194" t="s">
        <v>1483</v>
      </c>
      <c r="G142" s="195" t="s">
        <v>514</v>
      </c>
      <c r="H142" s="196">
        <v>510</v>
      </c>
      <c r="I142" s="197"/>
      <c r="J142" s="198">
        <f>ROUND(I142*H142,2)</f>
        <v>0</v>
      </c>
      <c r="K142" s="194" t="s">
        <v>228</v>
      </c>
      <c r="L142" s="41"/>
      <c r="M142" s="199" t="s">
        <v>1</v>
      </c>
      <c r="N142" s="200" t="s">
        <v>45</v>
      </c>
      <c r="O142" s="73"/>
      <c r="P142" s="201">
        <f>O142*H142</f>
        <v>0</v>
      </c>
      <c r="Q142" s="201">
        <v>0</v>
      </c>
      <c r="R142" s="201">
        <f>Q142*H142</f>
        <v>0</v>
      </c>
      <c r="S142" s="201">
        <v>0</v>
      </c>
      <c r="T142" s="202">
        <f>S142*H142</f>
        <v>0</v>
      </c>
      <c r="U142" s="36"/>
      <c r="V142" s="36"/>
      <c r="W142" s="36"/>
      <c r="X142" s="36"/>
      <c r="Y142" s="36"/>
      <c r="Z142" s="36"/>
      <c r="AA142" s="36"/>
      <c r="AB142" s="36"/>
      <c r="AC142" s="36"/>
      <c r="AD142" s="36"/>
      <c r="AE142" s="36"/>
      <c r="AR142" s="203" t="s">
        <v>223</v>
      </c>
      <c r="AT142" s="203" t="s">
        <v>224</v>
      </c>
      <c r="AU142" s="203" t="s">
        <v>19</v>
      </c>
      <c r="AY142" s="18" t="s">
        <v>220</v>
      </c>
      <c r="BE142" s="204">
        <f>IF(N142="základní",J142,0)</f>
        <v>0</v>
      </c>
      <c r="BF142" s="204">
        <f>IF(N142="snížená",J142,0)</f>
        <v>0</v>
      </c>
      <c r="BG142" s="204">
        <f>IF(N142="zákl. přenesená",J142,0)</f>
        <v>0</v>
      </c>
      <c r="BH142" s="204">
        <f>IF(N142="sníž. přenesená",J142,0)</f>
        <v>0</v>
      </c>
      <c r="BI142" s="204">
        <f>IF(N142="nulová",J142,0)</f>
        <v>0</v>
      </c>
      <c r="BJ142" s="18" t="s">
        <v>87</v>
      </c>
      <c r="BK142" s="204">
        <f>ROUND(I142*H142,2)</f>
        <v>0</v>
      </c>
      <c r="BL142" s="18" t="s">
        <v>223</v>
      </c>
      <c r="BM142" s="203" t="s">
        <v>1484</v>
      </c>
    </row>
    <row r="143" spans="1:65" s="2" customFormat="1" ht="11.25">
      <c r="A143" s="36"/>
      <c r="B143" s="37"/>
      <c r="C143" s="38"/>
      <c r="D143" s="205" t="s">
        <v>231</v>
      </c>
      <c r="E143" s="38"/>
      <c r="F143" s="206" t="s">
        <v>1485</v>
      </c>
      <c r="G143" s="38"/>
      <c r="H143" s="38"/>
      <c r="I143" s="207"/>
      <c r="J143" s="38"/>
      <c r="K143" s="38"/>
      <c r="L143" s="41"/>
      <c r="M143" s="208"/>
      <c r="N143" s="209"/>
      <c r="O143" s="73"/>
      <c r="P143" s="73"/>
      <c r="Q143" s="73"/>
      <c r="R143" s="73"/>
      <c r="S143" s="73"/>
      <c r="T143" s="74"/>
      <c r="U143" s="36"/>
      <c r="V143" s="36"/>
      <c r="W143" s="36"/>
      <c r="X143" s="36"/>
      <c r="Y143" s="36"/>
      <c r="Z143" s="36"/>
      <c r="AA143" s="36"/>
      <c r="AB143" s="36"/>
      <c r="AC143" s="36"/>
      <c r="AD143" s="36"/>
      <c r="AE143" s="36"/>
      <c r="AT143" s="18" t="s">
        <v>231</v>
      </c>
      <c r="AU143" s="18" t="s">
        <v>19</v>
      </c>
    </row>
    <row r="144" spans="1:65" s="2" customFormat="1" ht="136.5">
      <c r="A144" s="36"/>
      <c r="B144" s="37"/>
      <c r="C144" s="38"/>
      <c r="D144" s="210" t="s">
        <v>311</v>
      </c>
      <c r="E144" s="38"/>
      <c r="F144" s="211" t="s">
        <v>1486</v>
      </c>
      <c r="G144" s="38"/>
      <c r="H144" s="38"/>
      <c r="I144" s="207"/>
      <c r="J144" s="38"/>
      <c r="K144" s="38"/>
      <c r="L144" s="41"/>
      <c r="M144" s="208"/>
      <c r="N144" s="209"/>
      <c r="O144" s="73"/>
      <c r="P144" s="73"/>
      <c r="Q144" s="73"/>
      <c r="R144" s="73"/>
      <c r="S144" s="73"/>
      <c r="T144" s="74"/>
      <c r="U144" s="36"/>
      <c r="V144" s="36"/>
      <c r="W144" s="36"/>
      <c r="X144" s="36"/>
      <c r="Y144" s="36"/>
      <c r="Z144" s="36"/>
      <c r="AA144" s="36"/>
      <c r="AB144" s="36"/>
      <c r="AC144" s="36"/>
      <c r="AD144" s="36"/>
      <c r="AE144" s="36"/>
      <c r="AT144" s="18" t="s">
        <v>311</v>
      </c>
      <c r="AU144" s="18" t="s">
        <v>19</v>
      </c>
    </row>
    <row r="145" spans="1:65" s="2" customFormat="1" ht="39">
      <c r="A145" s="36"/>
      <c r="B145" s="37"/>
      <c r="C145" s="38"/>
      <c r="D145" s="210" t="s">
        <v>233</v>
      </c>
      <c r="E145" s="38"/>
      <c r="F145" s="211" t="s">
        <v>1487</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233</v>
      </c>
      <c r="AU145" s="18" t="s">
        <v>19</v>
      </c>
    </row>
    <row r="146" spans="1:65" s="2" customFormat="1" ht="55.5" customHeight="1">
      <c r="A146" s="36"/>
      <c r="B146" s="37"/>
      <c r="C146" s="192" t="s">
        <v>223</v>
      </c>
      <c r="D146" s="192" t="s">
        <v>224</v>
      </c>
      <c r="E146" s="193" t="s">
        <v>1251</v>
      </c>
      <c r="F146" s="194" t="s">
        <v>1252</v>
      </c>
      <c r="G146" s="195" t="s">
        <v>514</v>
      </c>
      <c r="H146" s="196">
        <v>15</v>
      </c>
      <c r="I146" s="197"/>
      <c r="J146" s="198">
        <f>ROUND(I146*H146,2)</f>
        <v>0</v>
      </c>
      <c r="K146" s="194" t="s">
        <v>228</v>
      </c>
      <c r="L146" s="41"/>
      <c r="M146" s="199" t="s">
        <v>1</v>
      </c>
      <c r="N146" s="200" t="s">
        <v>45</v>
      </c>
      <c r="O146" s="73"/>
      <c r="P146" s="201">
        <f>O146*H146</f>
        <v>0</v>
      </c>
      <c r="Q146" s="201">
        <v>0</v>
      </c>
      <c r="R146" s="201">
        <f>Q146*H146</f>
        <v>0</v>
      </c>
      <c r="S146" s="201">
        <v>0</v>
      </c>
      <c r="T146" s="202">
        <f>S146*H146</f>
        <v>0</v>
      </c>
      <c r="U146" s="36"/>
      <c r="V146" s="36"/>
      <c r="W146" s="36"/>
      <c r="X146" s="36"/>
      <c r="Y146" s="36"/>
      <c r="Z146" s="36"/>
      <c r="AA146" s="36"/>
      <c r="AB146" s="36"/>
      <c r="AC146" s="36"/>
      <c r="AD146" s="36"/>
      <c r="AE146" s="36"/>
      <c r="AR146" s="203" t="s">
        <v>223</v>
      </c>
      <c r="AT146" s="203" t="s">
        <v>224</v>
      </c>
      <c r="AU146" s="203" t="s">
        <v>19</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223</v>
      </c>
      <c r="BM146" s="203" t="s">
        <v>1488</v>
      </c>
    </row>
    <row r="147" spans="1:65" s="2" customFormat="1" ht="11.25">
      <c r="A147" s="36"/>
      <c r="B147" s="37"/>
      <c r="C147" s="38"/>
      <c r="D147" s="205" t="s">
        <v>231</v>
      </c>
      <c r="E147" s="38"/>
      <c r="F147" s="206" t="s">
        <v>1254</v>
      </c>
      <c r="G147" s="38"/>
      <c r="H147" s="38"/>
      <c r="I147" s="207"/>
      <c r="J147" s="38"/>
      <c r="K147" s="38"/>
      <c r="L147" s="41"/>
      <c r="M147" s="208"/>
      <c r="N147" s="209"/>
      <c r="O147" s="73"/>
      <c r="P147" s="73"/>
      <c r="Q147" s="73"/>
      <c r="R147" s="73"/>
      <c r="S147" s="73"/>
      <c r="T147" s="74"/>
      <c r="U147" s="36"/>
      <c r="V147" s="36"/>
      <c r="W147" s="36"/>
      <c r="X147" s="36"/>
      <c r="Y147" s="36"/>
      <c r="Z147" s="36"/>
      <c r="AA147" s="36"/>
      <c r="AB147" s="36"/>
      <c r="AC147" s="36"/>
      <c r="AD147" s="36"/>
      <c r="AE147" s="36"/>
      <c r="AT147" s="18" t="s">
        <v>231</v>
      </c>
      <c r="AU147" s="18" t="s">
        <v>19</v>
      </c>
    </row>
    <row r="148" spans="1:65" s="2" customFormat="1" ht="78">
      <c r="A148" s="36"/>
      <c r="B148" s="37"/>
      <c r="C148" s="38"/>
      <c r="D148" s="210" t="s">
        <v>311</v>
      </c>
      <c r="E148" s="38"/>
      <c r="F148" s="211" t="s">
        <v>1255</v>
      </c>
      <c r="G148" s="38"/>
      <c r="H148" s="38"/>
      <c r="I148" s="207"/>
      <c r="J148" s="38"/>
      <c r="K148" s="38"/>
      <c r="L148" s="41"/>
      <c r="M148" s="208"/>
      <c r="N148" s="209"/>
      <c r="O148" s="73"/>
      <c r="P148" s="73"/>
      <c r="Q148" s="73"/>
      <c r="R148" s="73"/>
      <c r="S148" s="73"/>
      <c r="T148" s="74"/>
      <c r="U148" s="36"/>
      <c r="V148" s="36"/>
      <c r="W148" s="36"/>
      <c r="X148" s="36"/>
      <c r="Y148" s="36"/>
      <c r="Z148" s="36"/>
      <c r="AA148" s="36"/>
      <c r="AB148" s="36"/>
      <c r="AC148" s="36"/>
      <c r="AD148" s="36"/>
      <c r="AE148" s="36"/>
      <c r="AT148" s="18" t="s">
        <v>311</v>
      </c>
      <c r="AU148" s="18" t="s">
        <v>19</v>
      </c>
    </row>
    <row r="149" spans="1:65" s="2" customFormat="1" ht="29.25">
      <c r="A149" s="36"/>
      <c r="B149" s="37"/>
      <c r="C149" s="38"/>
      <c r="D149" s="210" t="s">
        <v>233</v>
      </c>
      <c r="E149" s="38"/>
      <c r="F149" s="211" t="s">
        <v>1489</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233</v>
      </c>
      <c r="AU149" s="18" t="s">
        <v>19</v>
      </c>
    </row>
    <row r="150" spans="1:65" s="2" customFormat="1" ht="24.2" customHeight="1">
      <c r="A150" s="36"/>
      <c r="B150" s="37"/>
      <c r="C150" s="192" t="s">
        <v>219</v>
      </c>
      <c r="D150" s="192" t="s">
        <v>224</v>
      </c>
      <c r="E150" s="193" t="s">
        <v>1490</v>
      </c>
      <c r="F150" s="194" t="s">
        <v>1491</v>
      </c>
      <c r="G150" s="195" t="s">
        <v>506</v>
      </c>
      <c r="H150" s="196">
        <v>10</v>
      </c>
      <c r="I150" s="197"/>
      <c r="J150" s="198">
        <f>ROUND(I150*H150,2)</f>
        <v>0</v>
      </c>
      <c r="K150" s="194" t="s">
        <v>228</v>
      </c>
      <c r="L150" s="41"/>
      <c r="M150" s="199" t="s">
        <v>1</v>
      </c>
      <c r="N150" s="200" t="s">
        <v>45</v>
      </c>
      <c r="O150" s="73"/>
      <c r="P150" s="201">
        <f>O150*H150</f>
        <v>0</v>
      </c>
      <c r="Q150" s="201">
        <v>1.49E-3</v>
      </c>
      <c r="R150" s="201">
        <f>Q150*H150</f>
        <v>1.49E-2</v>
      </c>
      <c r="S150" s="201">
        <v>0</v>
      </c>
      <c r="T150" s="202">
        <f>S150*H150</f>
        <v>0</v>
      </c>
      <c r="U150" s="36"/>
      <c r="V150" s="36"/>
      <c r="W150" s="36"/>
      <c r="X150" s="36"/>
      <c r="Y150" s="36"/>
      <c r="Z150" s="36"/>
      <c r="AA150" s="36"/>
      <c r="AB150" s="36"/>
      <c r="AC150" s="36"/>
      <c r="AD150" s="36"/>
      <c r="AE150" s="36"/>
      <c r="AR150" s="203" t="s">
        <v>223</v>
      </c>
      <c r="AT150" s="203" t="s">
        <v>224</v>
      </c>
      <c r="AU150" s="203" t="s">
        <v>19</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223</v>
      </c>
      <c r="BM150" s="203" t="s">
        <v>1492</v>
      </c>
    </row>
    <row r="151" spans="1:65" s="2" customFormat="1" ht="11.25">
      <c r="A151" s="36"/>
      <c r="B151" s="37"/>
      <c r="C151" s="38"/>
      <c r="D151" s="205" t="s">
        <v>231</v>
      </c>
      <c r="E151" s="38"/>
      <c r="F151" s="206" t="s">
        <v>1493</v>
      </c>
      <c r="G151" s="38"/>
      <c r="H151" s="38"/>
      <c r="I151" s="207"/>
      <c r="J151" s="38"/>
      <c r="K151" s="38"/>
      <c r="L151" s="41"/>
      <c r="M151" s="208"/>
      <c r="N151" s="209"/>
      <c r="O151" s="73"/>
      <c r="P151" s="73"/>
      <c r="Q151" s="73"/>
      <c r="R151" s="73"/>
      <c r="S151" s="73"/>
      <c r="T151" s="74"/>
      <c r="U151" s="36"/>
      <c r="V151" s="36"/>
      <c r="W151" s="36"/>
      <c r="X151" s="36"/>
      <c r="Y151" s="36"/>
      <c r="Z151" s="36"/>
      <c r="AA151" s="36"/>
      <c r="AB151" s="36"/>
      <c r="AC151" s="36"/>
      <c r="AD151" s="36"/>
      <c r="AE151" s="36"/>
      <c r="AT151" s="18" t="s">
        <v>231</v>
      </c>
      <c r="AU151" s="18" t="s">
        <v>19</v>
      </c>
    </row>
    <row r="152" spans="1:65" s="2" customFormat="1" ht="68.25">
      <c r="A152" s="36"/>
      <c r="B152" s="37"/>
      <c r="C152" s="38"/>
      <c r="D152" s="210" t="s">
        <v>311</v>
      </c>
      <c r="E152" s="38"/>
      <c r="F152" s="211" t="s">
        <v>1494</v>
      </c>
      <c r="G152" s="38"/>
      <c r="H152" s="38"/>
      <c r="I152" s="207"/>
      <c r="J152" s="38"/>
      <c r="K152" s="38"/>
      <c r="L152" s="41"/>
      <c r="M152" s="208"/>
      <c r="N152" s="209"/>
      <c r="O152" s="73"/>
      <c r="P152" s="73"/>
      <c r="Q152" s="73"/>
      <c r="R152" s="73"/>
      <c r="S152" s="73"/>
      <c r="T152" s="74"/>
      <c r="U152" s="36"/>
      <c r="V152" s="36"/>
      <c r="W152" s="36"/>
      <c r="X152" s="36"/>
      <c r="Y152" s="36"/>
      <c r="Z152" s="36"/>
      <c r="AA152" s="36"/>
      <c r="AB152" s="36"/>
      <c r="AC152" s="36"/>
      <c r="AD152" s="36"/>
      <c r="AE152" s="36"/>
      <c r="AT152" s="18" t="s">
        <v>311</v>
      </c>
      <c r="AU152" s="18" t="s">
        <v>19</v>
      </c>
    </row>
    <row r="153" spans="1:65" s="2" customFormat="1" ht="48.75">
      <c r="A153" s="36"/>
      <c r="B153" s="37"/>
      <c r="C153" s="38"/>
      <c r="D153" s="210" t="s">
        <v>233</v>
      </c>
      <c r="E153" s="38"/>
      <c r="F153" s="211" t="s">
        <v>1495</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233</v>
      </c>
      <c r="AU153" s="18" t="s">
        <v>19</v>
      </c>
    </row>
    <row r="154" spans="1:65" s="2" customFormat="1" ht="37.9" customHeight="1">
      <c r="A154" s="36"/>
      <c r="B154" s="37"/>
      <c r="C154" s="192" t="s">
        <v>256</v>
      </c>
      <c r="D154" s="192" t="s">
        <v>224</v>
      </c>
      <c r="E154" s="193" t="s">
        <v>1496</v>
      </c>
      <c r="F154" s="194" t="s">
        <v>1497</v>
      </c>
      <c r="G154" s="195" t="s">
        <v>506</v>
      </c>
      <c r="H154" s="196">
        <v>10</v>
      </c>
      <c r="I154" s="197"/>
      <c r="J154" s="198">
        <f>ROUND(I154*H154,2)</f>
        <v>0</v>
      </c>
      <c r="K154" s="194" t="s">
        <v>228</v>
      </c>
      <c r="L154" s="41"/>
      <c r="M154" s="199" t="s">
        <v>1</v>
      </c>
      <c r="N154" s="200" t="s">
        <v>45</v>
      </c>
      <c r="O154" s="73"/>
      <c r="P154" s="201">
        <f>O154*H154</f>
        <v>0</v>
      </c>
      <c r="Q154" s="201">
        <v>0</v>
      </c>
      <c r="R154" s="201">
        <f>Q154*H154</f>
        <v>0</v>
      </c>
      <c r="S154" s="201">
        <v>0</v>
      </c>
      <c r="T154" s="202">
        <f>S154*H154</f>
        <v>0</v>
      </c>
      <c r="U154" s="36"/>
      <c r="V154" s="36"/>
      <c r="W154" s="36"/>
      <c r="X154" s="36"/>
      <c r="Y154" s="36"/>
      <c r="Z154" s="36"/>
      <c r="AA154" s="36"/>
      <c r="AB154" s="36"/>
      <c r="AC154" s="36"/>
      <c r="AD154" s="36"/>
      <c r="AE154" s="36"/>
      <c r="AR154" s="203" t="s">
        <v>223</v>
      </c>
      <c r="AT154" s="203" t="s">
        <v>224</v>
      </c>
      <c r="AU154" s="203" t="s">
        <v>19</v>
      </c>
      <c r="AY154" s="18" t="s">
        <v>220</v>
      </c>
      <c r="BE154" s="204">
        <f>IF(N154="základní",J154,0)</f>
        <v>0</v>
      </c>
      <c r="BF154" s="204">
        <f>IF(N154="snížená",J154,0)</f>
        <v>0</v>
      </c>
      <c r="BG154" s="204">
        <f>IF(N154="zákl. přenesená",J154,0)</f>
        <v>0</v>
      </c>
      <c r="BH154" s="204">
        <f>IF(N154="sníž. přenesená",J154,0)</f>
        <v>0</v>
      </c>
      <c r="BI154" s="204">
        <f>IF(N154="nulová",J154,0)</f>
        <v>0</v>
      </c>
      <c r="BJ154" s="18" t="s">
        <v>87</v>
      </c>
      <c r="BK154" s="204">
        <f>ROUND(I154*H154,2)</f>
        <v>0</v>
      </c>
      <c r="BL154" s="18" t="s">
        <v>223</v>
      </c>
      <c r="BM154" s="203" t="s">
        <v>1498</v>
      </c>
    </row>
    <row r="155" spans="1:65" s="2" customFormat="1" ht="11.25">
      <c r="A155" s="36"/>
      <c r="B155" s="37"/>
      <c r="C155" s="38"/>
      <c r="D155" s="205" t="s">
        <v>231</v>
      </c>
      <c r="E155" s="38"/>
      <c r="F155" s="206" t="s">
        <v>1499</v>
      </c>
      <c r="G155" s="38"/>
      <c r="H155" s="38"/>
      <c r="I155" s="207"/>
      <c r="J155" s="38"/>
      <c r="K155" s="38"/>
      <c r="L155" s="41"/>
      <c r="M155" s="208"/>
      <c r="N155" s="209"/>
      <c r="O155" s="73"/>
      <c r="P155" s="73"/>
      <c r="Q155" s="73"/>
      <c r="R155" s="73"/>
      <c r="S155" s="73"/>
      <c r="T155" s="74"/>
      <c r="U155" s="36"/>
      <c r="V155" s="36"/>
      <c r="W155" s="36"/>
      <c r="X155" s="36"/>
      <c r="Y155" s="36"/>
      <c r="Z155" s="36"/>
      <c r="AA155" s="36"/>
      <c r="AB155" s="36"/>
      <c r="AC155" s="36"/>
      <c r="AD155" s="36"/>
      <c r="AE155" s="36"/>
      <c r="AT155" s="18" t="s">
        <v>231</v>
      </c>
      <c r="AU155" s="18" t="s">
        <v>19</v>
      </c>
    </row>
    <row r="156" spans="1:65" s="2" customFormat="1" ht="48.75">
      <c r="A156" s="36"/>
      <c r="B156" s="37"/>
      <c r="C156" s="38"/>
      <c r="D156" s="210" t="s">
        <v>233</v>
      </c>
      <c r="E156" s="38"/>
      <c r="F156" s="211" t="s">
        <v>1495</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233</v>
      </c>
      <c r="AU156" s="18" t="s">
        <v>19</v>
      </c>
    </row>
    <row r="157" spans="1:65" s="2" customFormat="1" ht="37.9" customHeight="1">
      <c r="A157" s="36"/>
      <c r="B157" s="37"/>
      <c r="C157" s="192" t="s">
        <v>261</v>
      </c>
      <c r="D157" s="192" t="s">
        <v>224</v>
      </c>
      <c r="E157" s="193" t="s">
        <v>1500</v>
      </c>
      <c r="F157" s="194" t="s">
        <v>1501</v>
      </c>
      <c r="G157" s="195" t="s">
        <v>506</v>
      </c>
      <c r="H157" s="196">
        <v>8562</v>
      </c>
      <c r="I157" s="197"/>
      <c r="J157" s="198">
        <f>ROUND(I157*H157,2)</f>
        <v>0</v>
      </c>
      <c r="K157" s="194" t="s">
        <v>228</v>
      </c>
      <c r="L157" s="41"/>
      <c r="M157" s="199" t="s">
        <v>1</v>
      </c>
      <c r="N157" s="200" t="s">
        <v>45</v>
      </c>
      <c r="O157" s="73"/>
      <c r="P157" s="201">
        <f>O157*H157</f>
        <v>0</v>
      </c>
      <c r="Q157" s="201">
        <v>1.3999999999999999E-4</v>
      </c>
      <c r="R157" s="201">
        <f>Q157*H157</f>
        <v>1.19868</v>
      </c>
      <c r="S157" s="201">
        <v>0</v>
      </c>
      <c r="T157" s="202">
        <f>S157*H157</f>
        <v>0</v>
      </c>
      <c r="U157" s="36"/>
      <c r="V157" s="36"/>
      <c r="W157" s="36"/>
      <c r="X157" s="36"/>
      <c r="Y157" s="36"/>
      <c r="Z157" s="36"/>
      <c r="AA157" s="36"/>
      <c r="AB157" s="36"/>
      <c r="AC157" s="36"/>
      <c r="AD157" s="36"/>
      <c r="AE157" s="36"/>
      <c r="AR157" s="203" t="s">
        <v>223</v>
      </c>
      <c r="AT157" s="203" t="s">
        <v>224</v>
      </c>
      <c r="AU157" s="203" t="s">
        <v>19</v>
      </c>
      <c r="AY157" s="18" t="s">
        <v>220</v>
      </c>
      <c r="BE157" s="204">
        <f>IF(N157="základní",J157,0)</f>
        <v>0</v>
      </c>
      <c r="BF157" s="204">
        <f>IF(N157="snížená",J157,0)</f>
        <v>0</v>
      </c>
      <c r="BG157" s="204">
        <f>IF(N157="zákl. přenesená",J157,0)</f>
        <v>0</v>
      </c>
      <c r="BH157" s="204">
        <f>IF(N157="sníž. přenesená",J157,0)</f>
        <v>0</v>
      </c>
      <c r="BI157" s="204">
        <f>IF(N157="nulová",J157,0)</f>
        <v>0</v>
      </c>
      <c r="BJ157" s="18" t="s">
        <v>87</v>
      </c>
      <c r="BK157" s="204">
        <f>ROUND(I157*H157,2)</f>
        <v>0</v>
      </c>
      <c r="BL157" s="18" t="s">
        <v>223</v>
      </c>
      <c r="BM157" s="203" t="s">
        <v>1502</v>
      </c>
    </row>
    <row r="158" spans="1:65" s="2" customFormat="1" ht="11.25">
      <c r="A158" s="36"/>
      <c r="B158" s="37"/>
      <c r="C158" s="38"/>
      <c r="D158" s="205" t="s">
        <v>231</v>
      </c>
      <c r="E158" s="38"/>
      <c r="F158" s="206" t="s">
        <v>1503</v>
      </c>
      <c r="G158" s="38"/>
      <c r="H158" s="38"/>
      <c r="I158" s="207"/>
      <c r="J158" s="38"/>
      <c r="K158" s="38"/>
      <c r="L158" s="41"/>
      <c r="M158" s="208"/>
      <c r="N158" s="209"/>
      <c r="O158" s="73"/>
      <c r="P158" s="73"/>
      <c r="Q158" s="73"/>
      <c r="R158" s="73"/>
      <c r="S158" s="73"/>
      <c r="T158" s="74"/>
      <c r="U158" s="36"/>
      <c r="V158" s="36"/>
      <c r="W158" s="36"/>
      <c r="X158" s="36"/>
      <c r="Y158" s="36"/>
      <c r="Z158" s="36"/>
      <c r="AA158" s="36"/>
      <c r="AB158" s="36"/>
      <c r="AC158" s="36"/>
      <c r="AD158" s="36"/>
      <c r="AE158" s="36"/>
      <c r="AT158" s="18" t="s">
        <v>231</v>
      </c>
      <c r="AU158" s="18" t="s">
        <v>19</v>
      </c>
    </row>
    <row r="159" spans="1:65" s="2" customFormat="1" ht="78">
      <c r="A159" s="36"/>
      <c r="B159" s="37"/>
      <c r="C159" s="38"/>
      <c r="D159" s="210" t="s">
        <v>311</v>
      </c>
      <c r="E159" s="38"/>
      <c r="F159" s="211" t="s">
        <v>1504</v>
      </c>
      <c r="G159" s="38"/>
      <c r="H159" s="38"/>
      <c r="I159" s="207"/>
      <c r="J159" s="38"/>
      <c r="K159" s="38"/>
      <c r="L159" s="41"/>
      <c r="M159" s="208"/>
      <c r="N159" s="209"/>
      <c r="O159" s="73"/>
      <c r="P159" s="73"/>
      <c r="Q159" s="73"/>
      <c r="R159" s="73"/>
      <c r="S159" s="73"/>
      <c r="T159" s="74"/>
      <c r="U159" s="36"/>
      <c r="V159" s="36"/>
      <c r="W159" s="36"/>
      <c r="X159" s="36"/>
      <c r="Y159" s="36"/>
      <c r="Z159" s="36"/>
      <c r="AA159" s="36"/>
      <c r="AB159" s="36"/>
      <c r="AC159" s="36"/>
      <c r="AD159" s="36"/>
      <c r="AE159" s="36"/>
      <c r="AT159" s="18" t="s">
        <v>311</v>
      </c>
      <c r="AU159" s="18" t="s">
        <v>19</v>
      </c>
    </row>
    <row r="160" spans="1:65" s="2" customFormat="1" ht="29.25">
      <c r="A160" s="36"/>
      <c r="B160" s="37"/>
      <c r="C160" s="38"/>
      <c r="D160" s="210" t="s">
        <v>233</v>
      </c>
      <c r="E160" s="38"/>
      <c r="F160" s="211" t="s">
        <v>1479</v>
      </c>
      <c r="G160" s="38"/>
      <c r="H160" s="38"/>
      <c r="I160" s="207"/>
      <c r="J160" s="38"/>
      <c r="K160" s="38"/>
      <c r="L160" s="41"/>
      <c r="M160" s="208"/>
      <c r="N160" s="209"/>
      <c r="O160" s="73"/>
      <c r="P160" s="73"/>
      <c r="Q160" s="73"/>
      <c r="R160" s="73"/>
      <c r="S160" s="73"/>
      <c r="T160" s="74"/>
      <c r="U160" s="36"/>
      <c r="V160" s="36"/>
      <c r="W160" s="36"/>
      <c r="X160" s="36"/>
      <c r="Y160" s="36"/>
      <c r="Z160" s="36"/>
      <c r="AA160" s="36"/>
      <c r="AB160" s="36"/>
      <c r="AC160" s="36"/>
      <c r="AD160" s="36"/>
      <c r="AE160" s="36"/>
      <c r="AT160" s="18" t="s">
        <v>233</v>
      </c>
      <c r="AU160" s="18" t="s">
        <v>19</v>
      </c>
    </row>
    <row r="161" spans="1:65" s="2" customFormat="1" ht="16.5" customHeight="1">
      <c r="A161" s="36"/>
      <c r="B161" s="37"/>
      <c r="C161" s="247" t="s">
        <v>266</v>
      </c>
      <c r="D161" s="247" t="s">
        <v>329</v>
      </c>
      <c r="E161" s="248" t="s">
        <v>1505</v>
      </c>
      <c r="F161" s="249" t="s">
        <v>1506</v>
      </c>
      <c r="G161" s="250" t="s">
        <v>506</v>
      </c>
      <c r="H161" s="251">
        <v>9846.2999999999993</v>
      </c>
      <c r="I161" s="252"/>
      <c r="J161" s="253">
        <f>ROUND(I161*H161,2)</f>
        <v>0</v>
      </c>
      <c r="K161" s="249" t="s">
        <v>228</v>
      </c>
      <c r="L161" s="254"/>
      <c r="M161" s="255" t="s">
        <v>1</v>
      </c>
      <c r="N161" s="256" t="s">
        <v>45</v>
      </c>
      <c r="O161" s="73"/>
      <c r="P161" s="201">
        <f>O161*H161</f>
        <v>0</v>
      </c>
      <c r="Q161" s="201">
        <v>3.2000000000000003E-4</v>
      </c>
      <c r="R161" s="201">
        <f>Q161*H161</f>
        <v>3.1508159999999998</v>
      </c>
      <c r="S161" s="201">
        <v>0</v>
      </c>
      <c r="T161" s="202">
        <f>S161*H161</f>
        <v>0</v>
      </c>
      <c r="U161" s="36"/>
      <c r="V161" s="36"/>
      <c r="W161" s="36"/>
      <c r="X161" s="36"/>
      <c r="Y161" s="36"/>
      <c r="Z161" s="36"/>
      <c r="AA161" s="36"/>
      <c r="AB161" s="36"/>
      <c r="AC161" s="36"/>
      <c r="AD161" s="36"/>
      <c r="AE161" s="36"/>
      <c r="AR161" s="203" t="s">
        <v>266</v>
      </c>
      <c r="AT161" s="203" t="s">
        <v>329</v>
      </c>
      <c r="AU161" s="203" t="s">
        <v>19</v>
      </c>
      <c r="AY161" s="18" t="s">
        <v>220</v>
      </c>
      <c r="BE161" s="204">
        <f>IF(N161="základní",J161,0)</f>
        <v>0</v>
      </c>
      <c r="BF161" s="204">
        <f>IF(N161="snížená",J161,0)</f>
        <v>0</v>
      </c>
      <c r="BG161" s="204">
        <f>IF(N161="zákl. přenesená",J161,0)</f>
        <v>0</v>
      </c>
      <c r="BH161" s="204">
        <f>IF(N161="sníž. přenesená",J161,0)</f>
        <v>0</v>
      </c>
      <c r="BI161" s="204">
        <f>IF(N161="nulová",J161,0)</f>
        <v>0</v>
      </c>
      <c r="BJ161" s="18" t="s">
        <v>87</v>
      </c>
      <c r="BK161" s="204">
        <f>ROUND(I161*H161,2)</f>
        <v>0</v>
      </c>
      <c r="BL161" s="18" t="s">
        <v>223</v>
      </c>
      <c r="BM161" s="203" t="s">
        <v>1507</v>
      </c>
    </row>
    <row r="162" spans="1:65" s="2" customFormat="1" ht="19.5">
      <c r="A162" s="36"/>
      <c r="B162" s="37"/>
      <c r="C162" s="38"/>
      <c r="D162" s="210" t="s">
        <v>233</v>
      </c>
      <c r="E162" s="38"/>
      <c r="F162" s="211" t="s">
        <v>1508</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233</v>
      </c>
      <c r="AU162" s="18" t="s">
        <v>19</v>
      </c>
    </row>
    <row r="163" spans="1:65" s="14" customFormat="1" ht="11.25">
      <c r="B163" s="223"/>
      <c r="C163" s="224"/>
      <c r="D163" s="210" t="s">
        <v>235</v>
      </c>
      <c r="E163" s="225" t="s">
        <v>1</v>
      </c>
      <c r="F163" s="226" t="s">
        <v>1509</v>
      </c>
      <c r="G163" s="224"/>
      <c r="H163" s="225" t="s">
        <v>1</v>
      </c>
      <c r="I163" s="227"/>
      <c r="J163" s="224"/>
      <c r="K163" s="224"/>
      <c r="L163" s="228"/>
      <c r="M163" s="229"/>
      <c r="N163" s="230"/>
      <c r="O163" s="230"/>
      <c r="P163" s="230"/>
      <c r="Q163" s="230"/>
      <c r="R163" s="230"/>
      <c r="S163" s="230"/>
      <c r="T163" s="231"/>
      <c r="AT163" s="232" t="s">
        <v>235</v>
      </c>
      <c r="AU163" s="232" t="s">
        <v>19</v>
      </c>
      <c r="AV163" s="14" t="s">
        <v>87</v>
      </c>
      <c r="AW163" s="14" t="s">
        <v>36</v>
      </c>
      <c r="AX163" s="14" t="s">
        <v>80</v>
      </c>
      <c r="AY163" s="232" t="s">
        <v>220</v>
      </c>
    </row>
    <row r="164" spans="1:65" s="13" customFormat="1" ht="11.25">
      <c r="B164" s="212"/>
      <c r="C164" s="213"/>
      <c r="D164" s="210" t="s">
        <v>235</v>
      </c>
      <c r="E164" s="214" t="s">
        <v>1</v>
      </c>
      <c r="F164" s="215" t="s">
        <v>1510</v>
      </c>
      <c r="G164" s="213"/>
      <c r="H164" s="216">
        <v>9846.2999999999993</v>
      </c>
      <c r="I164" s="217"/>
      <c r="J164" s="213"/>
      <c r="K164" s="213"/>
      <c r="L164" s="218"/>
      <c r="M164" s="219"/>
      <c r="N164" s="220"/>
      <c r="O164" s="220"/>
      <c r="P164" s="220"/>
      <c r="Q164" s="220"/>
      <c r="R164" s="220"/>
      <c r="S164" s="220"/>
      <c r="T164" s="221"/>
      <c r="AT164" s="222" t="s">
        <v>235</v>
      </c>
      <c r="AU164" s="222" t="s">
        <v>19</v>
      </c>
      <c r="AV164" s="13" t="s">
        <v>19</v>
      </c>
      <c r="AW164" s="13" t="s">
        <v>36</v>
      </c>
      <c r="AX164" s="13" t="s">
        <v>87</v>
      </c>
      <c r="AY164" s="222" t="s">
        <v>220</v>
      </c>
    </row>
    <row r="165" spans="1:65" s="2" customFormat="1" ht="55.5" customHeight="1">
      <c r="A165" s="36"/>
      <c r="B165" s="37"/>
      <c r="C165" s="192" t="s">
        <v>271</v>
      </c>
      <c r="D165" s="192" t="s">
        <v>224</v>
      </c>
      <c r="E165" s="193" t="s">
        <v>526</v>
      </c>
      <c r="F165" s="194" t="s">
        <v>527</v>
      </c>
      <c r="G165" s="195" t="s">
        <v>514</v>
      </c>
      <c r="H165" s="196">
        <v>28708</v>
      </c>
      <c r="I165" s="197"/>
      <c r="J165" s="198">
        <f>ROUND(I165*H165,2)</f>
        <v>0</v>
      </c>
      <c r="K165" s="194" t="s">
        <v>228</v>
      </c>
      <c r="L165" s="41"/>
      <c r="M165" s="199" t="s">
        <v>1</v>
      </c>
      <c r="N165" s="200" t="s">
        <v>45</v>
      </c>
      <c r="O165" s="73"/>
      <c r="P165" s="201">
        <f>O165*H165</f>
        <v>0</v>
      </c>
      <c r="Q165" s="201">
        <v>0</v>
      </c>
      <c r="R165" s="201">
        <f>Q165*H165</f>
        <v>0</v>
      </c>
      <c r="S165" s="201">
        <v>0</v>
      </c>
      <c r="T165" s="202">
        <f>S165*H165</f>
        <v>0</v>
      </c>
      <c r="U165" s="36"/>
      <c r="V165" s="36"/>
      <c r="W165" s="36"/>
      <c r="X165" s="36"/>
      <c r="Y165" s="36"/>
      <c r="Z165" s="36"/>
      <c r="AA165" s="36"/>
      <c r="AB165" s="36"/>
      <c r="AC165" s="36"/>
      <c r="AD165" s="36"/>
      <c r="AE165" s="36"/>
      <c r="AR165" s="203" t="s">
        <v>223</v>
      </c>
      <c r="AT165" s="203" t="s">
        <v>224</v>
      </c>
      <c r="AU165" s="203" t="s">
        <v>19</v>
      </c>
      <c r="AY165" s="18" t="s">
        <v>220</v>
      </c>
      <c r="BE165" s="204">
        <f>IF(N165="základní",J165,0)</f>
        <v>0</v>
      </c>
      <c r="BF165" s="204">
        <f>IF(N165="snížená",J165,0)</f>
        <v>0</v>
      </c>
      <c r="BG165" s="204">
        <f>IF(N165="zákl. přenesená",J165,0)</f>
        <v>0</v>
      </c>
      <c r="BH165" s="204">
        <f>IF(N165="sníž. přenesená",J165,0)</f>
        <v>0</v>
      </c>
      <c r="BI165" s="204">
        <f>IF(N165="nulová",J165,0)</f>
        <v>0</v>
      </c>
      <c r="BJ165" s="18" t="s">
        <v>87</v>
      </c>
      <c r="BK165" s="204">
        <f>ROUND(I165*H165,2)</f>
        <v>0</v>
      </c>
      <c r="BL165" s="18" t="s">
        <v>223</v>
      </c>
      <c r="BM165" s="203" t="s">
        <v>1511</v>
      </c>
    </row>
    <row r="166" spans="1:65" s="2" customFormat="1" ht="11.25">
      <c r="A166" s="36"/>
      <c r="B166" s="37"/>
      <c r="C166" s="38"/>
      <c r="D166" s="205" t="s">
        <v>231</v>
      </c>
      <c r="E166" s="38"/>
      <c r="F166" s="206" t="s">
        <v>529</v>
      </c>
      <c r="G166" s="38"/>
      <c r="H166" s="38"/>
      <c r="I166" s="207"/>
      <c r="J166" s="38"/>
      <c r="K166" s="38"/>
      <c r="L166" s="41"/>
      <c r="M166" s="208"/>
      <c r="N166" s="209"/>
      <c r="O166" s="73"/>
      <c r="P166" s="73"/>
      <c r="Q166" s="73"/>
      <c r="R166" s="73"/>
      <c r="S166" s="73"/>
      <c r="T166" s="74"/>
      <c r="U166" s="36"/>
      <c r="V166" s="36"/>
      <c r="W166" s="36"/>
      <c r="X166" s="36"/>
      <c r="Y166" s="36"/>
      <c r="Z166" s="36"/>
      <c r="AA166" s="36"/>
      <c r="AB166" s="36"/>
      <c r="AC166" s="36"/>
      <c r="AD166" s="36"/>
      <c r="AE166" s="36"/>
      <c r="AT166" s="18" t="s">
        <v>231</v>
      </c>
      <c r="AU166" s="18" t="s">
        <v>19</v>
      </c>
    </row>
    <row r="167" spans="1:65" s="2" customFormat="1" ht="146.25">
      <c r="A167" s="36"/>
      <c r="B167" s="37"/>
      <c r="C167" s="38"/>
      <c r="D167" s="210" t="s">
        <v>311</v>
      </c>
      <c r="E167" s="38"/>
      <c r="F167" s="211" t="s">
        <v>530</v>
      </c>
      <c r="G167" s="38"/>
      <c r="H167" s="38"/>
      <c r="I167" s="207"/>
      <c r="J167" s="38"/>
      <c r="K167" s="38"/>
      <c r="L167" s="41"/>
      <c r="M167" s="208"/>
      <c r="N167" s="209"/>
      <c r="O167" s="73"/>
      <c r="P167" s="73"/>
      <c r="Q167" s="73"/>
      <c r="R167" s="73"/>
      <c r="S167" s="73"/>
      <c r="T167" s="74"/>
      <c r="U167" s="36"/>
      <c r="V167" s="36"/>
      <c r="W167" s="36"/>
      <c r="X167" s="36"/>
      <c r="Y167" s="36"/>
      <c r="Z167" s="36"/>
      <c r="AA167" s="36"/>
      <c r="AB167" s="36"/>
      <c r="AC167" s="36"/>
      <c r="AD167" s="36"/>
      <c r="AE167" s="36"/>
      <c r="AT167" s="18" t="s">
        <v>311</v>
      </c>
      <c r="AU167" s="18" t="s">
        <v>19</v>
      </c>
    </row>
    <row r="168" spans="1:65" s="2" customFormat="1" ht="29.25">
      <c r="A168" s="36"/>
      <c r="B168" s="37"/>
      <c r="C168" s="38"/>
      <c r="D168" s="210" t="s">
        <v>233</v>
      </c>
      <c r="E168" s="38"/>
      <c r="F168" s="211" t="s">
        <v>1479</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233</v>
      </c>
      <c r="AU168" s="18" t="s">
        <v>19</v>
      </c>
    </row>
    <row r="169" spans="1:65" s="2" customFormat="1" ht="21.75" customHeight="1">
      <c r="A169" s="36"/>
      <c r="B169" s="37"/>
      <c r="C169" s="247" t="s">
        <v>276</v>
      </c>
      <c r="D169" s="247" t="s">
        <v>329</v>
      </c>
      <c r="E169" s="248" t="s">
        <v>533</v>
      </c>
      <c r="F169" s="249" t="s">
        <v>534</v>
      </c>
      <c r="G169" s="250" t="s">
        <v>514</v>
      </c>
      <c r="H169" s="251">
        <v>26338</v>
      </c>
      <c r="I169" s="252"/>
      <c r="J169" s="253">
        <f>ROUND(I169*H169,2)</f>
        <v>0</v>
      </c>
      <c r="K169" s="249" t="s">
        <v>1</v>
      </c>
      <c r="L169" s="254"/>
      <c r="M169" s="255" t="s">
        <v>1</v>
      </c>
      <c r="N169" s="256" t="s">
        <v>45</v>
      </c>
      <c r="O169" s="73"/>
      <c r="P169" s="201">
        <f>O169*H169</f>
        <v>0</v>
      </c>
      <c r="Q169" s="201">
        <v>0</v>
      </c>
      <c r="R169" s="201">
        <f>Q169*H169</f>
        <v>0</v>
      </c>
      <c r="S169" s="201">
        <v>0</v>
      </c>
      <c r="T169" s="202">
        <f>S169*H169</f>
        <v>0</v>
      </c>
      <c r="U169" s="36"/>
      <c r="V169" s="36"/>
      <c r="W169" s="36"/>
      <c r="X169" s="36"/>
      <c r="Y169" s="36"/>
      <c r="Z169" s="36"/>
      <c r="AA169" s="36"/>
      <c r="AB169" s="36"/>
      <c r="AC169" s="36"/>
      <c r="AD169" s="36"/>
      <c r="AE169" s="36"/>
      <c r="AR169" s="203" t="s">
        <v>266</v>
      </c>
      <c r="AT169" s="203" t="s">
        <v>329</v>
      </c>
      <c r="AU169" s="203" t="s">
        <v>19</v>
      </c>
      <c r="AY169" s="18" t="s">
        <v>220</v>
      </c>
      <c r="BE169" s="204">
        <f>IF(N169="základní",J169,0)</f>
        <v>0</v>
      </c>
      <c r="BF169" s="204">
        <f>IF(N169="snížená",J169,0)</f>
        <v>0</v>
      </c>
      <c r="BG169" s="204">
        <f>IF(N169="zákl. přenesená",J169,0)</f>
        <v>0</v>
      </c>
      <c r="BH169" s="204">
        <f>IF(N169="sníž. přenesená",J169,0)</f>
        <v>0</v>
      </c>
      <c r="BI169" s="204">
        <f>IF(N169="nulová",J169,0)</f>
        <v>0</v>
      </c>
      <c r="BJ169" s="18" t="s">
        <v>87</v>
      </c>
      <c r="BK169" s="204">
        <f>ROUND(I169*H169,2)</f>
        <v>0</v>
      </c>
      <c r="BL169" s="18" t="s">
        <v>223</v>
      </c>
      <c r="BM169" s="203" t="s">
        <v>1512</v>
      </c>
    </row>
    <row r="170" spans="1:65" s="2" customFormat="1" ht="39">
      <c r="A170" s="36"/>
      <c r="B170" s="37"/>
      <c r="C170" s="38"/>
      <c r="D170" s="210" t="s">
        <v>233</v>
      </c>
      <c r="E170" s="38"/>
      <c r="F170" s="211" t="s">
        <v>1513</v>
      </c>
      <c r="G170" s="38"/>
      <c r="H170" s="38"/>
      <c r="I170" s="207"/>
      <c r="J170" s="38"/>
      <c r="K170" s="38"/>
      <c r="L170" s="41"/>
      <c r="M170" s="208"/>
      <c r="N170" s="209"/>
      <c r="O170" s="73"/>
      <c r="P170" s="73"/>
      <c r="Q170" s="73"/>
      <c r="R170" s="73"/>
      <c r="S170" s="73"/>
      <c r="T170" s="74"/>
      <c r="U170" s="36"/>
      <c r="V170" s="36"/>
      <c r="W170" s="36"/>
      <c r="X170" s="36"/>
      <c r="Y170" s="36"/>
      <c r="Z170" s="36"/>
      <c r="AA170" s="36"/>
      <c r="AB170" s="36"/>
      <c r="AC170" s="36"/>
      <c r="AD170" s="36"/>
      <c r="AE170" s="36"/>
      <c r="AT170" s="18" t="s">
        <v>233</v>
      </c>
      <c r="AU170" s="18" t="s">
        <v>19</v>
      </c>
    </row>
    <row r="171" spans="1:65" s="13" customFormat="1" ht="11.25">
      <c r="B171" s="212"/>
      <c r="C171" s="213"/>
      <c r="D171" s="210" t="s">
        <v>235</v>
      </c>
      <c r="E171" s="214" t="s">
        <v>1</v>
      </c>
      <c r="F171" s="215" t="s">
        <v>1514</v>
      </c>
      <c r="G171" s="213"/>
      <c r="H171" s="216">
        <v>26338</v>
      </c>
      <c r="I171" s="217"/>
      <c r="J171" s="213"/>
      <c r="K171" s="213"/>
      <c r="L171" s="218"/>
      <c r="M171" s="219"/>
      <c r="N171" s="220"/>
      <c r="O171" s="220"/>
      <c r="P171" s="220"/>
      <c r="Q171" s="220"/>
      <c r="R171" s="220"/>
      <c r="S171" s="220"/>
      <c r="T171" s="221"/>
      <c r="AT171" s="222" t="s">
        <v>235</v>
      </c>
      <c r="AU171" s="222" t="s">
        <v>19</v>
      </c>
      <c r="AV171" s="13" t="s">
        <v>19</v>
      </c>
      <c r="AW171" s="13" t="s">
        <v>36</v>
      </c>
      <c r="AX171" s="13" t="s">
        <v>87</v>
      </c>
      <c r="AY171" s="222" t="s">
        <v>220</v>
      </c>
    </row>
    <row r="172" spans="1:65" s="2" customFormat="1" ht="55.5" customHeight="1">
      <c r="A172" s="36"/>
      <c r="B172" s="37"/>
      <c r="C172" s="192" t="s">
        <v>282</v>
      </c>
      <c r="D172" s="192" t="s">
        <v>224</v>
      </c>
      <c r="E172" s="193" t="s">
        <v>551</v>
      </c>
      <c r="F172" s="194" t="s">
        <v>552</v>
      </c>
      <c r="G172" s="195" t="s">
        <v>514</v>
      </c>
      <c r="H172" s="196">
        <v>51176</v>
      </c>
      <c r="I172" s="197"/>
      <c r="J172" s="198">
        <f>ROUND(I172*H172,2)</f>
        <v>0</v>
      </c>
      <c r="K172" s="194" t="s">
        <v>228</v>
      </c>
      <c r="L172" s="41"/>
      <c r="M172" s="199" t="s">
        <v>1</v>
      </c>
      <c r="N172" s="200" t="s">
        <v>45</v>
      </c>
      <c r="O172" s="73"/>
      <c r="P172" s="201">
        <f>O172*H172</f>
        <v>0</v>
      </c>
      <c r="Q172" s="201">
        <v>0</v>
      </c>
      <c r="R172" s="201">
        <f>Q172*H172</f>
        <v>0</v>
      </c>
      <c r="S172" s="201">
        <v>0</v>
      </c>
      <c r="T172" s="202">
        <f>S172*H172</f>
        <v>0</v>
      </c>
      <c r="U172" s="36"/>
      <c r="V172" s="36"/>
      <c r="W172" s="36"/>
      <c r="X172" s="36"/>
      <c r="Y172" s="36"/>
      <c r="Z172" s="36"/>
      <c r="AA172" s="36"/>
      <c r="AB172" s="36"/>
      <c r="AC172" s="36"/>
      <c r="AD172" s="36"/>
      <c r="AE172" s="36"/>
      <c r="AR172" s="203" t="s">
        <v>223</v>
      </c>
      <c r="AT172" s="203" t="s">
        <v>224</v>
      </c>
      <c r="AU172" s="203" t="s">
        <v>19</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223</v>
      </c>
      <c r="BM172" s="203" t="s">
        <v>1515</v>
      </c>
    </row>
    <row r="173" spans="1:65" s="2" customFormat="1" ht="11.25">
      <c r="A173" s="36"/>
      <c r="B173" s="37"/>
      <c r="C173" s="38"/>
      <c r="D173" s="205" t="s">
        <v>231</v>
      </c>
      <c r="E173" s="38"/>
      <c r="F173" s="206" t="s">
        <v>554</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231</v>
      </c>
      <c r="AU173" s="18" t="s">
        <v>19</v>
      </c>
    </row>
    <row r="174" spans="1:65" s="2" customFormat="1" ht="68.25">
      <c r="A174" s="36"/>
      <c r="B174" s="37"/>
      <c r="C174" s="38"/>
      <c r="D174" s="210" t="s">
        <v>311</v>
      </c>
      <c r="E174" s="38"/>
      <c r="F174" s="211" t="s">
        <v>555</v>
      </c>
      <c r="G174" s="38"/>
      <c r="H174" s="38"/>
      <c r="I174" s="207"/>
      <c r="J174" s="38"/>
      <c r="K174" s="38"/>
      <c r="L174" s="41"/>
      <c r="M174" s="208"/>
      <c r="N174" s="209"/>
      <c r="O174" s="73"/>
      <c r="P174" s="73"/>
      <c r="Q174" s="73"/>
      <c r="R174" s="73"/>
      <c r="S174" s="73"/>
      <c r="T174" s="74"/>
      <c r="U174" s="36"/>
      <c r="V174" s="36"/>
      <c r="W174" s="36"/>
      <c r="X174" s="36"/>
      <c r="Y174" s="36"/>
      <c r="Z174" s="36"/>
      <c r="AA174" s="36"/>
      <c r="AB174" s="36"/>
      <c r="AC174" s="36"/>
      <c r="AD174" s="36"/>
      <c r="AE174" s="36"/>
      <c r="AT174" s="18" t="s">
        <v>311</v>
      </c>
      <c r="AU174" s="18" t="s">
        <v>19</v>
      </c>
    </row>
    <row r="175" spans="1:65" s="13" customFormat="1" ht="11.25">
      <c r="B175" s="212"/>
      <c r="C175" s="213"/>
      <c r="D175" s="210" t="s">
        <v>235</v>
      </c>
      <c r="E175" s="214" t="s">
        <v>1</v>
      </c>
      <c r="F175" s="215" t="s">
        <v>1516</v>
      </c>
      <c r="G175" s="213"/>
      <c r="H175" s="216">
        <v>51176</v>
      </c>
      <c r="I175" s="217"/>
      <c r="J175" s="213"/>
      <c r="K175" s="213"/>
      <c r="L175" s="218"/>
      <c r="M175" s="219"/>
      <c r="N175" s="220"/>
      <c r="O175" s="220"/>
      <c r="P175" s="220"/>
      <c r="Q175" s="220"/>
      <c r="R175" s="220"/>
      <c r="S175" s="220"/>
      <c r="T175" s="221"/>
      <c r="AT175" s="222" t="s">
        <v>235</v>
      </c>
      <c r="AU175" s="222" t="s">
        <v>19</v>
      </c>
      <c r="AV175" s="13" t="s">
        <v>19</v>
      </c>
      <c r="AW175" s="13" t="s">
        <v>36</v>
      </c>
      <c r="AX175" s="13" t="s">
        <v>87</v>
      </c>
      <c r="AY175" s="222" t="s">
        <v>220</v>
      </c>
    </row>
    <row r="176" spans="1:65" s="2" customFormat="1" ht="16.5" customHeight="1">
      <c r="A176" s="36"/>
      <c r="B176" s="37"/>
      <c r="C176" s="192" t="s">
        <v>287</v>
      </c>
      <c r="D176" s="192" t="s">
        <v>224</v>
      </c>
      <c r="E176" s="193" t="s">
        <v>1191</v>
      </c>
      <c r="F176" s="194" t="s">
        <v>560</v>
      </c>
      <c r="G176" s="195" t="s">
        <v>514</v>
      </c>
      <c r="H176" s="196">
        <v>25588</v>
      </c>
      <c r="I176" s="197"/>
      <c r="J176" s="198">
        <f>ROUND(I176*H176,2)</f>
        <v>0</v>
      </c>
      <c r="K176" s="194" t="s">
        <v>228</v>
      </c>
      <c r="L176" s="41"/>
      <c r="M176" s="199" t="s">
        <v>1</v>
      </c>
      <c r="N176" s="200" t="s">
        <v>45</v>
      </c>
      <c r="O176" s="73"/>
      <c r="P176" s="201">
        <f>O176*H176</f>
        <v>0</v>
      </c>
      <c r="Q176" s="201">
        <v>0</v>
      </c>
      <c r="R176" s="201">
        <f>Q176*H176</f>
        <v>0</v>
      </c>
      <c r="S176" s="201">
        <v>0</v>
      </c>
      <c r="T176" s="202">
        <f>S176*H176</f>
        <v>0</v>
      </c>
      <c r="U176" s="36"/>
      <c r="V176" s="36"/>
      <c r="W176" s="36"/>
      <c r="X176" s="36"/>
      <c r="Y176" s="36"/>
      <c r="Z176" s="36"/>
      <c r="AA176" s="36"/>
      <c r="AB176" s="36"/>
      <c r="AC176" s="36"/>
      <c r="AD176" s="36"/>
      <c r="AE176" s="36"/>
      <c r="AR176" s="203" t="s">
        <v>223</v>
      </c>
      <c r="AT176" s="203" t="s">
        <v>224</v>
      </c>
      <c r="AU176" s="203" t="s">
        <v>19</v>
      </c>
      <c r="AY176" s="18" t="s">
        <v>220</v>
      </c>
      <c r="BE176" s="204">
        <f>IF(N176="základní",J176,0)</f>
        <v>0</v>
      </c>
      <c r="BF176" s="204">
        <f>IF(N176="snížená",J176,0)</f>
        <v>0</v>
      </c>
      <c r="BG176" s="204">
        <f>IF(N176="zákl. přenesená",J176,0)</f>
        <v>0</v>
      </c>
      <c r="BH176" s="204">
        <f>IF(N176="sníž. přenesená",J176,0)</f>
        <v>0</v>
      </c>
      <c r="BI176" s="204">
        <f>IF(N176="nulová",J176,0)</f>
        <v>0</v>
      </c>
      <c r="BJ176" s="18" t="s">
        <v>87</v>
      </c>
      <c r="BK176" s="204">
        <f>ROUND(I176*H176,2)</f>
        <v>0</v>
      </c>
      <c r="BL176" s="18" t="s">
        <v>223</v>
      </c>
      <c r="BM176" s="203" t="s">
        <v>1517</v>
      </c>
    </row>
    <row r="177" spans="1:65" s="2" customFormat="1" ht="11.25">
      <c r="A177" s="36"/>
      <c r="B177" s="37"/>
      <c r="C177" s="38"/>
      <c r="D177" s="205" t="s">
        <v>231</v>
      </c>
      <c r="E177" s="38"/>
      <c r="F177" s="206" t="s">
        <v>1193</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231</v>
      </c>
      <c r="AU177" s="18" t="s">
        <v>19</v>
      </c>
    </row>
    <row r="178" spans="1:65" s="2" customFormat="1" ht="117">
      <c r="A178" s="36"/>
      <c r="B178" s="37"/>
      <c r="C178" s="38"/>
      <c r="D178" s="210" t="s">
        <v>311</v>
      </c>
      <c r="E178" s="38"/>
      <c r="F178" s="211" t="s">
        <v>563</v>
      </c>
      <c r="G178" s="38"/>
      <c r="H178" s="38"/>
      <c r="I178" s="207"/>
      <c r="J178" s="38"/>
      <c r="K178" s="38"/>
      <c r="L178" s="41"/>
      <c r="M178" s="208"/>
      <c r="N178" s="209"/>
      <c r="O178" s="73"/>
      <c r="P178" s="73"/>
      <c r="Q178" s="73"/>
      <c r="R178" s="73"/>
      <c r="S178" s="73"/>
      <c r="T178" s="74"/>
      <c r="U178" s="36"/>
      <c r="V178" s="36"/>
      <c r="W178" s="36"/>
      <c r="X178" s="36"/>
      <c r="Y178" s="36"/>
      <c r="Z178" s="36"/>
      <c r="AA178" s="36"/>
      <c r="AB178" s="36"/>
      <c r="AC178" s="36"/>
      <c r="AD178" s="36"/>
      <c r="AE178" s="36"/>
      <c r="AT178" s="18" t="s">
        <v>311</v>
      </c>
      <c r="AU178" s="18" t="s">
        <v>19</v>
      </c>
    </row>
    <row r="179" spans="1:65" s="13" customFormat="1" ht="11.25">
      <c r="B179" s="212"/>
      <c r="C179" s="213"/>
      <c r="D179" s="210" t="s">
        <v>235</v>
      </c>
      <c r="E179" s="214" t="s">
        <v>1</v>
      </c>
      <c r="F179" s="215" t="s">
        <v>1518</v>
      </c>
      <c r="G179" s="213"/>
      <c r="H179" s="216">
        <v>25588</v>
      </c>
      <c r="I179" s="217"/>
      <c r="J179" s="213"/>
      <c r="K179" s="213"/>
      <c r="L179" s="218"/>
      <c r="M179" s="219"/>
      <c r="N179" s="220"/>
      <c r="O179" s="220"/>
      <c r="P179" s="220"/>
      <c r="Q179" s="220"/>
      <c r="R179" s="220"/>
      <c r="S179" s="220"/>
      <c r="T179" s="221"/>
      <c r="AT179" s="222" t="s">
        <v>235</v>
      </c>
      <c r="AU179" s="222" t="s">
        <v>19</v>
      </c>
      <c r="AV179" s="13" t="s">
        <v>19</v>
      </c>
      <c r="AW179" s="13" t="s">
        <v>36</v>
      </c>
      <c r="AX179" s="13" t="s">
        <v>87</v>
      </c>
      <c r="AY179" s="222" t="s">
        <v>220</v>
      </c>
    </row>
    <row r="180" spans="1:65" s="2" customFormat="1" ht="37.9" customHeight="1">
      <c r="A180" s="36"/>
      <c r="B180" s="37"/>
      <c r="C180" s="192" t="s">
        <v>294</v>
      </c>
      <c r="D180" s="192" t="s">
        <v>224</v>
      </c>
      <c r="E180" s="193" t="s">
        <v>520</v>
      </c>
      <c r="F180" s="194" t="s">
        <v>1194</v>
      </c>
      <c r="G180" s="195" t="s">
        <v>514</v>
      </c>
      <c r="H180" s="196">
        <v>5548.1</v>
      </c>
      <c r="I180" s="197"/>
      <c r="J180" s="198">
        <f>ROUND(I180*H180,2)</f>
        <v>0</v>
      </c>
      <c r="K180" s="194" t="s">
        <v>1</v>
      </c>
      <c r="L180" s="41"/>
      <c r="M180" s="199" t="s">
        <v>1</v>
      </c>
      <c r="N180" s="200" t="s">
        <v>45</v>
      </c>
      <c r="O180" s="73"/>
      <c r="P180" s="201">
        <f>O180*H180</f>
        <v>0</v>
      </c>
      <c r="Q180" s="201">
        <v>0</v>
      </c>
      <c r="R180" s="201">
        <f>Q180*H180</f>
        <v>0</v>
      </c>
      <c r="S180" s="201">
        <v>0</v>
      </c>
      <c r="T180" s="202">
        <f>S180*H180</f>
        <v>0</v>
      </c>
      <c r="U180" s="36"/>
      <c r="V180" s="36"/>
      <c r="W180" s="36"/>
      <c r="X180" s="36"/>
      <c r="Y180" s="36"/>
      <c r="Z180" s="36"/>
      <c r="AA180" s="36"/>
      <c r="AB180" s="36"/>
      <c r="AC180" s="36"/>
      <c r="AD180" s="36"/>
      <c r="AE180" s="36"/>
      <c r="AR180" s="203" t="s">
        <v>223</v>
      </c>
      <c r="AT180" s="203" t="s">
        <v>224</v>
      </c>
      <c r="AU180" s="203" t="s">
        <v>19</v>
      </c>
      <c r="AY180" s="18" t="s">
        <v>220</v>
      </c>
      <c r="BE180" s="204">
        <f>IF(N180="základní",J180,0)</f>
        <v>0</v>
      </c>
      <c r="BF180" s="204">
        <f>IF(N180="snížená",J180,0)</f>
        <v>0</v>
      </c>
      <c r="BG180" s="204">
        <f>IF(N180="zákl. přenesená",J180,0)</f>
        <v>0</v>
      </c>
      <c r="BH180" s="204">
        <f>IF(N180="sníž. přenesená",J180,0)</f>
        <v>0</v>
      </c>
      <c r="BI180" s="204">
        <f>IF(N180="nulová",J180,0)</f>
        <v>0</v>
      </c>
      <c r="BJ180" s="18" t="s">
        <v>87</v>
      </c>
      <c r="BK180" s="204">
        <f>ROUND(I180*H180,2)</f>
        <v>0</v>
      </c>
      <c r="BL180" s="18" t="s">
        <v>223</v>
      </c>
      <c r="BM180" s="203" t="s">
        <v>1519</v>
      </c>
    </row>
    <row r="181" spans="1:65" s="2" customFormat="1" ht="48.75">
      <c r="A181" s="36"/>
      <c r="B181" s="37"/>
      <c r="C181" s="38"/>
      <c r="D181" s="210" t="s">
        <v>233</v>
      </c>
      <c r="E181" s="38"/>
      <c r="F181" s="211" t="s">
        <v>1520</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233</v>
      </c>
      <c r="AU181" s="18" t="s">
        <v>19</v>
      </c>
    </row>
    <row r="182" spans="1:65" s="13" customFormat="1" ht="11.25">
      <c r="B182" s="212"/>
      <c r="C182" s="213"/>
      <c r="D182" s="210" t="s">
        <v>235</v>
      </c>
      <c r="E182" s="214" t="s">
        <v>1</v>
      </c>
      <c r="F182" s="215" t="s">
        <v>1521</v>
      </c>
      <c r="G182" s="213"/>
      <c r="H182" s="216">
        <v>5548.1</v>
      </c>
      <c r="I182" s="217"/>
      <c r="J182" s="213"/>
      <c r="K182" s="213"/>
      <c r="L182" s="218"/>
      <c r="M182" s="219"/>
      <c r="N182" s="220"/>
      <c r="O182" s="220"/>
      <c r="P182" s="220"/>
      <c r="Q182" s="220"/>
      <c r="R182" s="220"/>
      <c r="S182" s="220"/>
      <c r="T182" s="221"/>
      <c r="AT182" s="222" t="s">
        <v>235</v>
      </c>
      <c r="AU182" s="222" t="s">
        <v>19</v>
      </c>
      <c r="AV182" s="13" t="s">
        <v>19</v>
      </c>
      <c r="AW182" s="13" t="s">
        <v>36</v>
      </c>
      <c r="AX182" s="13" t="s">
        <v>87</v>
      </c>
      <c r="AY182" s="222" t="s">
        <v>220</v>
      </c>
    </row>
    <row r="183" spans="1:65" s="2" customFormat="1" ht="37.9" customHeight="1">
      <c r="A183" s="36"/>
      <c r="B183" s="37"/>
      <c r="C183" s="192" t="s">
        <v>302</v>
      </c>
      <c r="D183" s="192" t="s">
        <v>224</v>
      </c>
      <c r="E183" s="193" t="s">
        <v>567</v>
      </c>
      <c r="F183" s="194" t="s">
        <v>568</v>
      </c>
      <c r="G183" s="195" t="s">
        <v>514</v>
      </c>
      <c r="H183" s="196">
        <v>25588</v>
      </c>
      <c r="I183" s="197"/>
      <c r="J183" s="198">
        <f>ROUND(I183*H183,2)</f>
        <v>0</v>
      </c>
      <c r="K183" s="194" t="s">
        <v>228</v>
      </c>
      <c r="L183" s="41"/>
      <c r="M183" s="199" t="s">
        <v>1</v>
      </c>
      <c r="N183" s="200" t="s">
        <v>45</v>
      </c>
      <c r="O183" s="73"/>
      <c r="P183" s="201">
        <f>O183*H183</f>
        <v>0</v>
      </c>
      <c r="Q183" s="201">
        <v>0</v>
      </c>
      <c r="R183" s="201">
        <f>Q183*H183</f>
        <v>0</v>
      </c>
      <c r="S183" s="201">
        <v>0</v>
      </c>
      <c r="T183" s="202">
        <f>S183*H183</f>
        <v>0</v>
      </c>
      <c r="U183" s="36"/>
      <c r="V183" s="36"/>
      <c r="W183" s="36"/>
      <c r="X183" s="36"/>
      <c r="Y183" s="36"/>
      <c r="Z183" s="36"/>
      <c r="AA183" s="36"/>
      <c r="AB183" s="36"/>
      <c r="AC183" s="36"/>
      <c r="AD183" s="36"/>
      <c r="AE183" s="36"/>
      <c r="AR183" s="203" t="s">
        <v>223</v>
      </c>
      <c r="AT183" s="203" t="s">
        <v>224</v>
      </c>
      <c r="AU183" s="203" t="s">
        <v>19</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223</v>
      </c>
      <c r="BM183" s="203" t="s">
        <v>1522</v>
      </c>
    </row>
    <row r="184" spans="1:65" s="2" customFormat="1" ht="11.25">
      <c r="A184" s="36"/>
      <c r="B184" s="37"/>
      <c r="C184" s="38"/>
      <c r="D184" s="205" t="s">
        <v>231</v>
      </c>
      <c r="E184" s="38"/>
      <c r="F184" s="206" t="s">
        <v>570</v>
      </c>
      <c r="G184" s="38"/>
      <c r="H184" s="38"/>
      <c r="I184" s="207"/>
      <c r="J184" s="38"/>
      <c r="K184" s="38"/>
      <c r="L184" s="41"/>
      <c r="M184" s="208"/>
      <c r="N184" s="209"/>
      <c r="O184" s="73"/>
      <c r="P184" s="73"/>
      <c r="Q184" s="73"/>
      <c r="R184" s="73"/>
      <c r="S184" s="73"/>
      <c r="T184" s="74"/>
      <c r="U184" s="36"/>
      <c r="V184" s="36"/>
      <c r="W184" s="36"/>
      <c r="X184" s="36"/>
      <c r="Y184" s="36"/>
      <c r="Z184" s="36"/>
      <c r="AA184" s="36"/>
      <c r="AB184" s="36"/>
      <c r="AC184" s="36"/>
      <c r="AD184" s="36"/>
      <c r="AE184" s="36"/>
      <c r="AT184" s="18" t="s">
        <v>231</v>
      </c>
      <c r="AU184" s="18" t="s">
        <v>19</v>
      </c>
    </row>
    <row r="185" spans="1:65" s="2" customFormat="1" ht="117">
      <c r="A185" s="36"/>
      <c r="B185" s="37"/>
      <c r="C185" s="38"/>
      <c r="D185" s="210" t="s">
        <v>311</v>
      </c>
      <c r="E185" s="38"/>
      <c r="F185" s="211" t="s">
        <v>571</v>
      </c>
      <c r="G185" s="38"/>
      <c r="H185" s="38"/>
      <c r="I185" s="207"/>
      <c r="J185" s="38"/>
      <c r="K185" s="38"/>
      <c r="L185" s="41"/>
      <c r="M185" s="208"/>
      <c r="N185" s="209"/>
      <c r="O185" s="73"/>
      <c r="P185" s="73"/>
      <c r="Q185" s="73"/>
      <c r="R185" s="73"/>
      <c r="S185" s="73"/>
      <c r="T185" s="74"/>
      <c r="U185" s="36"/>
      <c r="V185" s="36"/>
      <c r="W185" s="36"/>
      <c r="X185" s="36"/>
      <c r="Y185" s="36"/>
      <c r="Z185" s="36"/>
      <c r="AA185" s="36"/>
      <c r="AB185" s="36"/>
      <c r="AC185" s="36"/>
      <c r="AD185" s="36"/>
      <c r="AE185" s="36"/>
      <c r="AT185" s="18" t="s">
        <v>311</v>
      </c>
      <c r="AU185" s="18" t="s">
        <v>19</v>
      </c>
    </row>
    <row r="186" spans="1:65" s="13" customFormat="1" ht="11.25">
      <c r="B186" s="212"/>
      <c r="C186" s="213"/>
      <c r="D186" s="210" t="s">
        <v>235</v>
      </c>
      <c r="E186" s="214" t="s">
        <v>1</v>
      </c>
      <c r="F186" s="215" t="s">
        <v>1518</v>
      </c>
      <c r="G186" s="213"/>
      <c r="H186" s="216">
        <v>25588</v>
      </c>
      <c r="I186" s="217"/>
      <c r="J186" s="213"/>
      <c r="K186" s="213"/>
      <c r="L186" s="218"/>
      <c r="M186" s="219"/>
      <c r="N186" s="220"/>
      <c r="O186" s="220"/>
      <c r="P186" s="220"/>
      <c r="Q186" s="220"/>
      <c r="R186" s="220"/>
      <c r="S186" s="220"/>
      <c r="T186" s="221"/>
      <c r="AT186" s="222" t="s">
        <v>235</v>
      </c>
      <c r="AU186" s="222" t="s">
        <v>19</v>
      </c>
      <c r="AV186" s="13" t="s">
        <v>19</v>
      </c>
      <c r="AW186" s="13" t="s">
        <v>36</v>
      </c>
      <c r="AX186" s="13" t="s">
        <v>87</v>
      </c>
      <c r="AY186" s="222" t="s">
        <v>220</v>
      </c>
    </row>
    <row r="187" spans="1:65" s="2" customFormat="1" ht="44.25" customHeight="1">
      <c r="A187" s="36"/>
      <c r="B187" s="37"/>
      <c r="C187" s="192" t="s">
        <v>306</v>
      </c>
      <c r="D187" s="192" t="s">
        <v>224</v>
      </c>
      <c r="E187" s="193" t="s">
        <v>1523</v>
      </c>
      <c r="F187" s="194" t="s">
        <v>1524</v>
      </c>
      <c r="G187" s="195" t="s">
        <v>650</v>
      </c>
      <c r="H187" s="196">
        <v>9986.4</v>
      </c>
      <c r="I187" s="197"/>
      <c r="J187" s="198">
        <f>ROUND(I187*H187,2)</f>
        <v>0</v>
      </c>
      <c r="K187" s="194" t="s">
        <v>228</v>
      </c>
      <c r="L187" s="41"/>
      <c r="M187" s="199" t="s">
        <v>1</v>
      </c>
      <c r="N187" s="200" t="s">
        <v>45</v>
      </c>
      <c r="O187" s="73"/>
      <c r="P187" s="201">
        <f>O187*H187</f>
        <v>0</v>
      </c>
      <c r="Q187" s="201">
        <v>0</v>
      </c>
      <c r="R187" s="201">
        <f>Q187*H187</f>
        <v>0</v>
      </c>
      <c r="S187" s="201">
        <v>0</v>
      </c>
      <c r="T187" s="202">
        <f>S187*H187</f>
        <v>0</v>
      </c>
      <c r="U187" s="36"/>
      <c r="V187" s="36"/>
      <c r="W187" s="36"/>
      <c r="X187" s="36"/>
      <c r="Y187" s="36"/>
      <c r="Z187" s="36"/>
      <c r="AA187" s="36"/>
      <c r="AB187" s="36"/>
      <c r="AC187" s="36"/>
      <c r="AD187" s="36"/>
      <c r="AE187" s="36"/>
      <c r="AR187" s="203" t="s">
        <v>223</v>
      </c>
      <c r="AT187" s="203" t="s">
        <v>224</v>
      </c>
      <c r="AU187" s="203" t="s">
        <v>19</v>
      </c>
      <c r="AY187" s="18" t="s">
        <v>220</v>
      </c>
      <c r="BE187" s="204">
        <f>IF(N187="základní",J187,0)</f>
        <v>0</v>
      </c>
      <c r="BF187" s="204">
        <f>IF(N187="snížená",J187,0)</f>
        <v>0</v>
      </c>
      <c r="BG187" s="204">
        <f>IF(N187="zákl. přenesená",J187,0)</f>
        <v>0</v>
      </c>
      <c r="BH187" s="204">
        <f>IF(N187="sníž. přenesená",J187,0)</f>
        <v>0</v>
      </c>
      <c r="BI187" s="204">
        <f>IF(N187="nulová",J187,0)</f>
        <v>0</v>
      </c>
      <c r="BJ187" s="18" t="s">
        <v>87</v>
      </c>
      <c r="BK187" s="204">
        <f>ROUND(I187*H187,2)</f>
        <v>0</v>
      </c>
      <c r="BL187" s="18" t="s">
        <v>223</v>
      </c>
      <c r="BM187" s="203" t="s">
        <v>1525</v>
      </c>
    </row>
    <row r="188" spans="1:65" s="2" customFormat="1" ht="11.25">
      <c r="A188" s="36"/>
      <c r="B188" s="37"/>
      <c r="C188" s="38"/>
      <c r="D188" s="205" t="s">
        <v>231</v>
      </c>
      <c r="E188" s="38"/>
      <c r="F188" s="206" t="s">
        <v>1526</v>
      </c>
      <c r="G188" s="38"/>
      <c r="H188" s="38"/>
      <c r="I188" s="207"/>
      <c r="J188" s="38"/>
      <c r="K188" s="38"/>
      <c r="L188" s="41"/>
      <c r="M188" s="208"/>
      <c r="N188" s="209"/>
      <c r="O188" s="73"/>
      <c r="P188" s="73"/>
      <c r="Q188" s="73"/>
      <c r="R188" s="73"/>
      <c r="S188" s="73"/>
      <c r="T188" s="74"/>
      <c r="U188" s="36"/>
      <c r="V188" s="36"/>
      <c r="W188" s="36"/>
      <c r="X188" s="36"/>
      <c r="Y188" s="36"/>
      <c r="Z188" s="36"/>
      <c r="AA188" s="36"/>
      <c r="AB188" s="36"/>
      <c r="AC188" s="36"/>
      <c r="AD188" s="36"/>
      <c r="AE188" s="36"/>
      <c r="AT188" s="18" t="s">
        <v>231</v>
      </c>
      <c r="AU188" s="18" t="s">
        <v>19</v>
      </c>
    </row>
    <row r="189" spans="1:65" s="2" customFormat="1" ht="29.25">
      <c r="A189" s="36"/>
      <c r="B189" s="37"/>
      <c r="C189" s="38"/>
      <c r="D189" s="210" t="s">
        <v>233</v>
      </c>
      <c r="E189" s="38"/>
      <c r="F189" s="211" t="s">
        <v>1527</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233</v>
      </c>
      <c r="AU189" s="18" t="s">
        <v>19</v>
      </c>
    </row>
    <row r="190" spans="1:65" s="13" customFormat="1" ht="11.25">
      <c r="B190" s="212"/>
      <c r="C190" s="213"/>
      <c r="D190" s="210" t="s">
        <v>235</v>
      </c>
      <c r="E190" s="214" t="s">
        <v>1</v>
      </c>
      <c r="F190" s="215" t="s">
        <v>1528</v>
      </c>
      <c r="G190" s="213"/>
      <c r="H190" s="216">
        <v>9986.4</v>
      </c>
      <c r="I190" s="217"/>
      <c r="J190" s="213"/>
      <c r="K190" s="213"/>
      <c r="L190" s="218"/>
      <c r="M190" s="219"/>
      <c r="N190" s="220"/>
      <c r="O190" s="220"/>
      <c r="P190" s="220"/>
      <c r="Q190" s="220"/>
      <c r="R190" s="220"/>
      <c r="S190" s="220"/>
      <c r="T190" s="221"/>
      <c r="AT190" s="222" t="s">
        <v>235</v>
      </c>
      <c r="AU190" s="222" t="s">
        <v>19</v>
      </c>
      <c r="AV190" s="13" t="s">
        <v>19</v>
      </c>
      <c r="AW190" s="13" t="s">
        <v>36</v>
      </c>
      <c r="AX190" s="13" t="s">
        <v>87</v>
      </c>
      <c r="AY190" s="222" t="s">
        <v>220</v>
      </c>
    </row>
    <row r="191" spans="1:65" s="2" customFormat="1" ht="37.9" customHeight="1">
      <c r="A191" s="36"/>
      <c r="B191" s="37"/>
      <c r="C191" s="192" t="s">
        <v>315</v>
      </c>
      <c r="D191" s="192" t="s">
        <v>224</v>
      </c>
      <c r="E191" s="193" t="s">
        <v>538</v>
      </c>
      <c r="F191" s="194" t="s">
        <v>539</v>
      </c>
      <c r="G191" s="195" t="s">
        <v>514</v>
      </c>
      <c r="H191" s="196">
        <v>3852</v>
      </c>
      <c r="I191" s="197"/>
      <c r="J191" s="198">
        <f>ROUND(I191*H191,2)</f>
        <v>0</v>
      </c>
      <c r="K191" s="194" t="s">
        <v>228</v>
      </c>
      <c r="L191" s="41"/>
      <c r="M191" s="199" t="s">
        <v>1</v>
      </c>
      <c r="N191" s="200" t="s">
        <v>45</v>
      </c>
      <c r="O191" s="73"/>
      <c r="P191" s="201">
        <f>O191*H191</f>
        <v>0</v>
      </c>
      <c r="Q191" s="201">
        <v>0</v>
      </c>
      <c r="R191" s="201">
        <f>Q191*H191</f>
        <v>0</v>
      </c>
      <c r="S191" s="201">
        <v>0</v>
      </c>
      <c r="T191" s="202">
        <f>S191*H191</f>
        <v>0</v>
      </c>
      <c r="U191" s="36"/>
      <c r="V191" s="36"/>
      <c r="W191" s="36"/>
      <c r="X191" s="36"/>
      <c r="Y191" s="36"/>
      <c r="Z191" s="36"/>
      <c r="AA191" s="36"/>
      <c r="AB191" s="36"/>
      <c r="AC191" s="36"/>
      <c r="AD191" s="36"/>
      <c r="AE191" s="36"/>
      <c r="AR191" s="203" t="s">
        <v>223</v>
      </c>
      <c r="AT191" s="203" t="s">
        <v>224</v>
      </c>
      <c r="AU191" s="203" t="s">
        <v>19</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223</v>
      </c>
      <c r="BM191" s="203" t="s">
        <v>1529</v>
      </c>
    </row>
    <row r="192" spans="1:65" s="2" customFormat="1" ht="11.25">
      <c r="A192" s="36"/>
      <c r="B192" s="37"/>
      <c r="C192" s="38"/>
      <c r="D192" s="205" t="s">
        <v>231</v>
      </c>
      <c r="E192" s="38"/>
      <c r="F192" s="206" t="s">
        <v>541</v>
      </c>
      <c r="G192" s="38"/>
      <c r="H192" s="38"/>
      <c r="I192" s="207"/>
      <c r="J192" s="38"/>
      <c r="K192" s="38"/>
      <c r="L192" s="41"/>
      <c r="M192" s="208"/>
      <c r="N192" s="209"/>
      <c r="O192" s="73"/>
      <c r="P192" s="73"/>
      <c r="Q192" s="73"/>
      <c r="R192" s="73"/>
      <c r="S192" s="73"/>
      <c r="T192" s="74"/>
      <c r="U192" s="36"/>
      <c r="V192" s="36"/>
      <c r="W192" s="36"/>
      <c r="X192" s="36"/>
      <c r="Y192" s="36"/>
      <c r="Z192" s="36"/>
      <c r="AA192" s="36"/>
      <c r="AB192" s="36"/>
      <c r="AC192" s="36"/>
      <c r="AD192" s="36"/>
      <c r="AE192" s="36"/>
      <c r="AT192" s="18" t="s">
        <v>231</v>
      </c>
      <c r="AU192" s="18" t="s">
        <v>19</v>
      </c>
    </row>
    <row r="193" spans="1:65" s="2" customFormat="1" ht="175.5">
      <c r="A193" s="36"/>
      <c r="B193" s="37"/>
      <c r="C193" s="38"/>
      <c r="D193" s="210" t="s">
        <v>311</v>
      </c>
      <c r="E193" s="38"/>
      <c r="F193" s="211" t="s">
        <v>542</v>
      </c>
      <c r="G193" s="38"/>
      <c r="H193" s="38"/>
      <c r="I193" s="207"/>
      <c r="J193" s="38"/>
      <c r="K193" s="38"/>
      <c r="L193" s="41"/>
      <c r="M193" s="208"/>
      <c r="N193" s="209"/>
      <c r="O193" s="73"/>
      <c r="P193" s="73"/>
      <c r="Q193" s="73"/>
      <c r="R193" s="73"/>
      <c r="S193" s="73"/>
      <c r="T193" s="74"/>
      <c r="U193" s="36"/>
      <c r="V193" s="36"/>
      <c r="W193" s="36"/>
      <c r="X193" s="36"/>
      <c r="Y193" s="36"/>
      <c r="Z193" s="36"/>
      <c r="AA193" s="36"/>
      <c r="AB193" s="36"/>
      <c r="AC193" s="36"/>
      <c r="AD193" s="36"/>
      <c r="AE193" s="36"/>
      <c r="AT193" s="18" t="s">
        <v>311</v>
      </c>
      <c r="AU193" s="18" t="s">
        <v>19</v>
      </c>
    </row>
    <row r="194" spans="1:65" s="2" customFormat="1" ht="39">
      <c r="A194" s="36"/>
      <c r="B194" s="37"/>
      <c r="C194" s="38"/>
      <c r="D194" s="210" t="s">
        <v>233</v>
      </c>
      <c r="E194" s="38"/>
      <c r="F194" s="211" t="s">
        <v>1530</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233</v>
      </c>
      <c r="AU194" s="18" t="s">
        <v>19</v>
      </c>
    </row>
    <row r="195" spans="1:65" s="2" customFormat="1" ht="37.9" customHeight="1">
      <c r="A195" s="36"/>
      <c r="B195" s="37"/>
      <c r="C195" s="192" t="s">
        <v>320</v>
      </c>
      <c r="D195" s="192" t="s">
        <v>224</v>
      </c>
      <c r="E195" s="193" t="s">
        <v>545</v>
      </c>
      <c r="F195" s="194" t="s">
        <v>546</v>
      </c>
      <c r="G195" s="195" t="s">
        <v>514</v>
      </c>
      <c r="H195" s="196">
        <v>1701</v>
      </c>
      <c r="I195" s="197"/>
      <c r="J195" s="198">
        <f>ROUND(I195*H195,2)</f>
        <v>0</v>
      </c>
      <c r="K195" s="194" t="s">
        <v>228</v>
      </c>
      <c r="L195" s="41"/>
      <c r="M195" s="199" t="s">
        <v>1</v>
      </c>
      <c r="N195" s="200" t="s">
        <v>45</v>
      </c>
      <c r="O195" s="73"/>
      <c r="P195" s="201">
        <f>O195*H195</f>
        <v>0</v>
      </c>
      <c r="Q195" s="201">
        <v>0</v>
      </c>
      <c r="R195" s="201">
        <f>Q195*H195</f>
        <v>0</v>
      </c>
      <c r="S195" s="201">
        <v>0</v>
      </c>
      <c r="T195" s="202">
        <f>S195*H195</f>
        <v>0</v>
      </c>
      <c r="U195" s="36"/>
      <c r="V195" s="36"/>
      <c r="W195" s="36"/>
      <c r="X195" s="36"/>
      <c r="Y195" s="36"/>
      <c r="Z195" s="36"/>
      <c r="AA195" s="36"/>
      <c r="AB195" s="36"/>
      <c r="AC195" s="36"/>
      <c r="AD195" s="36"/>
      <c r="AE195" s="36"/>
      <c r="AR195" s="203" t="s">
        <v>223</v>
      </c>
      <c r="AT195" s="203" t="s">
        <v>224</v>
      </c>
      <c r="AU195" s="203" t="s">
        <v>19</v>
      </c>
      <c r="AY195" s="18" t="s">
        <v>220</v>
      </c>
      <c r="BE195" s="204">
        <f>IF(N195="základní",J195,0)</f>
        <v>0</v>
      </c>
      <c r="BF195" s="204">
        <f>IF(N195="snížená",J195,0)</f>
        <v>0</v>
      </c>
      <c r="BG195" s="204">
        <f>IF(N195="zákl. přenesená",J195,0)</f>
        <v>0</v>
      </c>
      <c r="BH195" s="204">
        <f>IF(N195="sníž. přenesená",J195,0)</f>
        <v>0</v>
      </c>
      <c r="BI195" s="204">
        <f>IF(N195="nulová",J195,0)</f>
        <v>0</v>
      </c>
      <c r="BJ195" s="18" t="s">
        <v>87</v>
      </c>
      <c r="BK195" s="204">
        <f>ROUND(I195*H195,2)</f>
        <v>0</v>
      </c>
      <c r="BL195" s="18" t="s">
        <v>223</v>
      </c>
      <c r="BM195" s="203" t="s">
        <v>1531</v>
      </c>
    </row>
    <row r="196" spans="1:65" s="2" customFormat="1" ht="11.25">
      <c r="A196" s="36"/>
      <c r="B196" s="37"/>
      <c r="C196" s="38"/>
      <c r="D196" s="205" t="s">
        <v>231</v>
      </c>
      <c r="E196" s="38"/>
      <c r="F196" s="206" t="s">
        <v>548</v>
      </c>
      <c r="G196" s="38"/>
      <c r="H196" s="38"/>
      <c r="I196" s="207"/>
      <c r="J196" s="38"/>
      <c r="K196" s="38"/>
      <c r="L196" s="41"/>
      <c r="M196" s="208"/>
      <c r="N196" s="209"/>
      <c r="O196" s="73"/>
      <c r="P196" s="73"/>
      <c r="Q196" s="73"/>
      <c r="R196" s="73"/>
      <c r="S196" s="73"/>
      <c r="T196" s="74"/>
      <c r="U196" s="36"/>
      <c r="V196" s="36"/>
      <c r="W196" s="36"/>
      <c r="X196" s="36"/>
      <c r="Y196" s="36"/>
      <c r="Z196" s="36"/>
      <c r="AA196" s="36"/>
      <c r="AB196" s="36"/>
      <c r="AC196" s="36"/>
      <c r="AD196" s="36"/>
      <c r="AE196" s="36"/>
      <c r="AT196" s="18" t="s">
        <v>231</v>
      </c>
      <c r="AU196" s="18" t="s">
        <v>19</v>
      </c>
    </row>
    <row r="197" spans="1:65" s="2" customFormat="1" ht="175.5">
      <c r="A197" s="36"/>
      <c r="B197" s="37"/>
      <c r="C197" s="38"/>
      <c r="D197" s="210" t="s">
        <v>311</v>
      </c>
      <c r="E197" s="38"/>
      <c r="F197" s="211" t="s">
        <v>542</v>
      </c>
      <c r="G197" s="38"/>
      <c r="H197" s="38"/>
      <c r="I197" s="207"/>
      <c r="J197" s="38"/>
      <c r="K197" s="38"/>
      <c r="L197" s="41"/>
      <c r="M197" s="208"/>
      <c r="N197" s="209"/>
      <c r="O197" s="73"/>
      <c r="P197" s="73"/>
      <c r="Q197" s="73"/>
      <c r="R197" s="73"/>
      <c r="S197" s="73"/>
      <c r="T197" s="74"/>
      <c r="U197" s="36"/>
      <c r="V197" s="36"/>
      <c r="W197" s="36"/>
      <c r="X197" s="36"/>
      <c r="Y197" s="36"/>
      <c r="Z197" s="36"/>
      <c r="AA197" s="36"/>
      <c r="AB197" s="36"/>
      <c r="AC197" s="36"/>
      <c r="AD197" s="36"/>
      <c r="AE197" s="36"/>
      <c r="AT197" s="18" t="s">
        <v>311</v>
      </c>
      <c r="AU197" s="18" t="s">
        <v>19</v>
      </c>
    </row>
    <row r="198" spans="1:65" s="2" customFormat="1" ht="107.25">
      <c r="A198" s="36"/>
      <c r="B198" s="37"/>
      <c r="C198" s="38"/>
      <c r="D198" s="210" t="s">
        <v>233</v>
      </c>
      <c r="E198" s="38"/>
      <c r="F198" s="211" t="s">
        <v>1532</v>
      </c>
      <c r="G198" s="38"/>
      <c r="H198" s="38"/>
      <c r="I198" s="207"/>
      <c r="J198" s="38"/>
      <c r="K198" s="38"/>
      <c r="L198" s="41"/>
      <c r="M198" s="208"/>
      <c r="N198" s="209"/>
      <c r="O198" s="73"/>
      <c r="P198" s="73"/>
      <c r="Q198" s="73"/>
      <c r="R198" s="73"/>
      <c r="S198" s="73"/>
      <c r="T198" s="74"/>
      <c r="U198" s="36"/>
      <c r="V198" s="36"/>
      <c r="W198" s="36"/>
      <c r="X198" s="36"/>
      <c r="Y198" s="36"/>
      <c r="Z198" s="36"/>
      <c r="AA198" s="36"/>
      <c r="AB198" s="36"/>
      <c r="AC198" s="36"/>
      <c r="AD198" s="36"/>
      <c r="AE198" s="36"/>
      <c r="AT198" s="18" t="s">
        <v>233</v>
      </c>
      <c r="AU198" s="18" t="s">
        <v>19</v>
      </c>
    </row>
    <row r="199" spans="1:65" s="2" customFormat="1" ht="24.2" customHeight="1">
      <c r="A199" s="36"/>
      <c r="B199" s="37"/>
      <c r="C199" s="192" t="s">
        <v>326</v>
      </c>
      <c r="D199" s="192" t="s">
        <v>224</v>
      </c>
      <c r="E199" s="193" t="s">
        <v>586</v>
      </c>
      <c r="F199" s="194" t="s">
        <v>587</v>
      </c>
      <c r="G199" s="195" t="s">
        <v>506</v>
      </c>
      <c r="H199" s="196">
        <v>16406</v>
      </c>
      <c r="I199" s="197"/>
      <c r="J199" s="198">
        <f>ROUND(I199*H199,2)</f>
        <v>0</v>
      </c>
      <c r="K199" s="194" t="s">
        <v>228</v>
      </c>
      <c r="L199" s="41"/>
      <c r="M199" s="199" t="s">
        <v>1</v>
      </c>
      <c r="N199" s="200" t="s">
        <v>45</v>
      </c>
      <c r="O199" s="73"/>
      <c r="P199" s="201">
        <f>O199*H199</f>
        <v>0</v>
      </c>
      <c r="Q199" s="201">
        <v>0</v>
      </c>
      <c r="R199" s="201">
        <f>Q199*H199</f>
        <v>0</v>
      </c>
      <c r="S199" s="201">
        <v>0</v>
      </c>
      <c r="T199" s="202">
        <f>S199*H199</f>
        <v>0</v>
      </c>
      <c r="U199" s="36"/>
      <c r="V199" s="36"/>
      <c r="W199" s="36"/>
      <c r="X199" s="36"/>
      <c r="Y199" s="36"/>
      <c r="Z199" s="36"/>
      <c r="AA199" s="36"/>
      <c r="AB199" s="36"/>
      <c r="AC199" s="36"/>
      <c r="AD199" s="36"/>
      <c r="AE199" s="36"/>
      <c r="AR199" s="203" t="s">
        <v>223</v>
      </c>
      <c r="AT199" s="203" t="s">
        <v>224</v>
      </c>
      <c r="AU199" s="203" t="s">
        <v>19</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223</v>
      </c>
      <c r="BM199" s="203" t="s">
        <v>1533</v>
      </c>
    </row>
    <row r="200" spans="1:65" s="2" customFormat="1" ht="11.25">
      <c r="A200" s="36"/>
      <c r="B200" s="37"/>
      <c r="C200" s="38"/>
      <c r="D200" s="205" t="s">
        <v>231</v>
      </c>
      <c r="E200" s="38"/>
      <c r="F200" s="206" t="s">
        <v>589</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231</v>
      </c>
      <c r="AU200" s="18" t="s">
        <v>19</v>
      </c>
    </row>
    <row r="201" spans="1:65" s="2" customFormat="1" ht="117">
      <c r="A201" s="36"/>
      <c r="B201" s="37"/>
      <c r="C201" s="38"/>
      <c r="D201" s="210" t="s">
        <v>311</v>
      </c>
      <c r="E201" s="38"/>
      <c r="F201" s="211" t="s">
        <v>578</v>
      </c>
      <c r="G201" s="38"/>
      <c r="H201" s="38"/>
      <c r="I201" s="207"/>
      <c r="J201" s="38"/>
      <c r="K201" s="38"/>
      <c r="L201" s="41"/>
      <c r="M201" s="208"/>
      <c r="N201" s="209"/>
      <c r="O201" s="73"/>
      <c r="P201" s="73"/>
      <c r="Q201" s="73"/>
      <c r="R201" s="73"/>
      <c r="S201" s="73"/>
      <c r="T201" s="74"/>
      <c r="U201" s="36"/>
      <c r="V201" s="36"/>
      <c r="W201" s="36"/>
      <c r="X201" s="36"/>
      <c r="Y201" s="36"/>
      <c r="Z201" s="36"/>
      <c r="AA201" s="36"/>
      <c r="AB201" s="36"/>
      <c r="AC201" s="36"/>
      <c r="AD201" s="36"/>
      <c r="AE201" s="36"/>
      <c r="AT201" s="18" t="s">
        <v>311</v>
      </c>
      <c r="AU201" s="18" t="s">
        <v>19</v>
      </c>
    </row>
    <row r="202" spans="1:65" s="2" customFormat="1" ht="39">
      <c r="A202" s="36"/>
      <c r="B202" s="37"/>
      <c r="C202" s="38"/>
      <c r="D202" s="210" t="s">
        <v>233</v>
      </c>
      <c r="E202" s="38"/>
      <c r="F202" s="211" t="s">
        <v>1534</v>
      </c>
      <c r="G202" s="38"/>
      <c r="H202" s="38"/>
      <c r="I202" s="207"/>
      <c r="J202" s="38"/>
      <c r="K202" s="38"/>
      <c r="L202" s="41"/>
      <c r="M202" s="208"/>
      <c r="N202" s="209"/>
      <c r="O202" s="73"/>
      <c r="P202" s="73"/>
      <c r="Q202" s="73"/>
      <c r="R202" s="73"/>
      <c r="S202" s="73"/>
      <c r="T202" s="74"/>
      <c r="U202" s="36"/>
      <c r="V202" s="36"/>
      <c r="W202" s="36"/>
      <c r="X202" s="36"/>
      <c r="Y202" s="36"/>
      <c r="Z202" s="36"/>
      <c r="AA202" s="36"/>
      <c r="AB202" s="36"/>
      <c r="AC202" s="36"/>
      <c r="AD202" s="36"/>
      <c r="AE202" s="36"/>
      <c r="AT202" s="18" t="s">
        <v>233</v>
      </c>
      <c r="AU202" s="18" t="s">
        <v>19</v>
      </c>
    </row>
    <row r="203" spans="1:65" s="2" customFormat="1" ht="21.75" customHeight="1">
      <c r="A203" s="36"/>
      <c r="B203" s="37"/>
      <c r="C203" s="247" t="s">
        <v>336</v>
      </c>
      <c r="D203" s="247" t="s">
        <v>329</v>
      </c>
      <c r="E203" s="248" t="s">
        <v>581</v>
      </c>
      <c r="F203" s="249" t="s">
        <v>582</v>
      </c>
      <c r="G203" s="250" t="s">
        <v>583</v>
      </c>
      <c r="H203" s="251">
        <v>246.09</v>
      </c>
      <c r="I203" s="252"/>
      <c r="J203" s="253">
        <f>ROUND(I203*H203,2)</f>
        <v>0</v>
      </c>
      <c r="K203" s="249" t="s">
        <v>228</v>
      </c>
      <c r="L203" s="254"/>
      <c r="M203" s="255" t="s">
        <v>1</v>
      </c>
      <c r="N203" s="256" t="s">
        <v>45</v>
      </c>
      <c r="O203" s="73"/>
      <c r="P203" s="201">
        <f>O203*H203</f>
        <v>0</v>
      </c>
      <c r="Q203" s="201">
        <v>1E-3</v>
      </c>
      <c r="R203" s="201">
        <f>Q203*H203</f>
        <v>0.24609</v>
      </c>
      <c r="S203" s="201">
        <v>0</v>
      </c>
      <c r="T203" s="202">
        <f>S203*H203</f>
        <v>0</v>
      </c>
      <c r="U203" s="36"/>
      <c r="V203" s="36"/>
      <c r="W203" s="36"/>
      <c r="X203" s="36"/>
      <c r="Y203" s="36"/>
      <c r="Z203" s="36"/>
      <c r="AA203" s="36"/>
      <c r="AB203" s="36"/>
      <c r="AC203" s="36"/>
      <c r="AD203" s="36"/>
      <c r="AE203" s="36"/>
      <c r="AR203" s="203" t="s">
        <v>266</v>
      </c>
      <c r="AT203" s="203" t="s">
        <v>329</v>
      </c>
      <c r="AU203" s="203" t="s">
        <v>19</v>
      </c>
      <c r="AY203" s="18" t="s">
        <v>220</v>
      </c>
      <c r="BE203" s="204">
        <f>IF(N203="základní",J203,0)</f>
        <v>0</v>
      </c>
      <c r="BF203" s="204">
        <f>IF(N203="snížená",J203,0)</f>
        <v>0</v>
      </c>
      <c r="BG203" s="204">
        <f>IF(N203="zákl. přenesená",J203,0)</f>
        <v>0</v>
      </c>
      <c r="BH203" s="204">
        <f>IF(N203="sníž. přenesená",J203,0)</f>
        <v>0</v>
      </c>
      <c r="BI203" s="204">
        <f>IF(N203="nulová",J203,0)</f>
        <v>0</v>
      </c>
      <c r="BJ203" s="18" t="s">
        <v>87</v>
      </c>
      <c r="BK203" s="204">
        <f>ROUND(I203*H203,2)</f>
        <v>0</v>
      </c>
      <c r="BL203" s="18" t="s">
        <v>223</v>
      </c>
      <c r="BM203" s="203" t="s">
        <v>1535</v>
      </c>
    </row>
    <row r="204" spans="1:65" s="2" customFormat="1" ht="24.2" customHeight="1">
      <c r="A204" s="36"/>
      <c r="B204" s="37"/>
      <c r="C204" s="192" t="s">
        <v>7</v>
      </c>
      <c r="D204" s="192" t="s">
        <v>224</v>
      </c>
      <c r="E204" s="193" t="s">
        <v>574</v>
      </c>
      <c r="F204" s="194" t="s">
        <v>575</v>
      </c>
      <c r="G204" s="195" t="s">
        <v>506</v>
      </c>
      <c r="H204" s="196">
        <v>7042</v>
      </c>
      <c r="I204" s="197"/>
      <c r="J204" s="198">
        <f>ROUND(I204*H204,2)</f>
        <v>0</v>
      </c>
      <c r="K204" s="194" t="s">
        <v>228</v>
      </c>
      <c r="L204" s="41"/>
      <c r="M204" s="199" t="s">
        <v>1</v>
      </c>
      <c r="N204" s="200" t="s">
        <v>45</v>
      </c>
      <c r="O204" s="73"/>
      <c r="P204" s="201">
        <f>O204*H204</f>
        <v>0</v>
      </c>
      <c r="Q204" s="201">
        <v>0</v>
      </c>
      <c r="R204" s="201">
        <f>Q204*H204</f>
        <v>0</v>
      </c>
      <c r="S204" s="201">
        <v>0</v>
      </c>
      <c r="T204" s="202">
        <f>S204*H204</f>
        <v>0</v>
      </c>
      <c r="U204" s="36"/>
      <c r="V204" s="36"/>
      <c r="W204" s="36"/>
      <c r="X204" s="36"/>
      <c r="Y204" s="36"/>
      <c r="Z204" s="36"/>
      <c r="AA204" s="36"/>
      <c r="AB204" s="36"/>
      <c r="AC204" s="36"/>
      <c r="AD204" s="36"/>
      <c r="AE204" s="36"/>
      <c r="AR204" s="203" t="s">
        <v>223</v>
      </c>
      <c r="AT204" s="203" t="s">
        <v>224</v>
      </c>
      <c r="AU204" s="203" t="s">
        <v>19</v>
      </c>
      <c r="AY204" s="18" t="s">
        <v>220</v>
      </c>
      <c r="BE204" s="204">
        <f>IF(N204="základní",J204,0)</f>
        <v>0</v>
      </c>
      <c r="BF204" s="204">
        <f>IF(N204="snížená",J204,0)</f>
        <v>0</v>
      </c>
      <c r="BG204" s="204">
        <f>IF(N204="zákl. přenesená",J204,0)</f>
        <v>0</v>
      </c>
      <c r="BH204" s="204">
        <f>IF(N204="sníž. přenesená",J204,0)</f>
        <v>0</v>
      </c>
      <c r="BI204" s="204">
        <f>IF(N204="nulová",J204,0)</f>
        <v>0</v>
      </c>
      <c r="BJ204" s="18" t="s">
        <v>87</v>
      </c>
      <c r="BK204" s="204">
        <f>ROUND(I204*H204,2)</f>
        <v>0</v>
      </c>
      <c r="BL204" s="18" t="s">
        <v>223</v>
      </c>
      <c r="BM204" s="203" t="s">
        <v>1536</v>
      </c>
    </row>
    <row r="205" spans="1:65" s="2" customFormat="1" ht="11.25">
      <c r="A205" s="36"/>
      <c r="B205" s="37"/>
      <c r="C205" s="38"/>
      <c r="D205" s="205" t="s">
        <v>231</v>
      </c>
      <c r="E205" s="38"/>
      <c r="F205" s="206" t="s">
        <v>577</v>
      </c>
      <c r="G205" s="38"/>
      <c r="H205" s="38"/>
      <c r="I205" s="207"/>
      <c r="J205" s="38"/>
      <c r="K205" s="38"/>
      <c r="L205" s="41"/>
      <c r="M205" s="208"/>
      <c r="N205" s="209"/>
      <c r="O205" s="73"/>
      <c r="P205" s="73"/>
      <c r="Q205" s="73"/>
      <c r="R205" s="73"/>
      <c r="S205" s="73"/>
      <c r="T205" s="74"/>
      <c r="U205" s="36"/>
      <c r="V205" s="36"/>
      <c r="W205" s="36"/>
      <c r="X205" s="36"/>
      <c r="Y205" s="36"/>
      <c r="Z205" s="36"/>
      <c r="AA205" s="36"/>
      <c r="AB205" s="36"/>
      <c r="AC205" s="36"/>
      <c r="AD205" s="36"/>
      <c r="AE205" s="36"/>
      <c r="AT205" s="18" t="s">
        <v>231</v>
      </c>
      <c r="AU205" s="18" t="s">
        <v>19</v>
      </c>
    </row>
    <row r="206" spans="1:65" s="2" customFormat="1" ht="117">
      <c r="A206" s="36"/>
      <c r="B206" s="37"/>
      <c r="C206" s="38"/>
      <c r="D206" s="210" t="s">
        <v>311</v>
      </c>
      <c r="E206" s="38"/>
      <c r="F206" s="211" t="s">
        <v>578</v>
      </c>
      <c r="G206" s="38"/>
      <c r="H206" s="38"/>
      <c r="I206" s="207"/>
      <c r="J206" s="38"/>
      <c r="K206" s="38"/>
      <c r="L206" s="41"/>
      <c r="M206" s="208"/>
      <c r="N206" s="209"/>
      <c r="O206" s="73"/>
      <c r="P206" s="73"/>
      <c r="Q206" s="73"/>
      <c r="R206" s="73"/>
      <c r="S206" s="73"/>
      <c r="T206" s="74"/>
      <c r="U206" s="36"/>
      <c r="V206" s="36"/>
      <c r="W206" s="36"/>
      <c r="X206" s="36"/>
      <c r="Y206" s="36"/>
      <c r="Z206" s="36"/>
      <c r="AA206" s="36"/>
      <c r="AB206" s="36"/>
      <c r="AC206" s="36"/>
      <c r="AD206" s="36"/>
      <c r="AE206" s="36"/>
      <c r="AT206" s="18" t="s">
        <v>311</v>
      </c>
      <c r="AU206" s="18" t="s">
        <v>19</v>
      </c>
    </row>
    <row r="207" spans="1:65" s="2" customFormat="1" ht="39">
      <c r="A207" s="36"/>
      <c r="B207" s="37"/>
      <c r="C207" s="38"/>
      <c r="D207" s="210" t="s">
        <v>233</v>
      </c>
      <c r="E207" s="38"/>
      <c r="F207" s="211" t="s">
        <v>1537</v>
      </c>
      <c r="G207" s="38"/>
      <c r="H207" s="38"/>
      <c r="I207" s="207"/>
      <c r="J207" s="38"/>
      <c r="K207" s="38"/>
      <c r="L207" s="41"/>
      <c r="M207" s="208"/>
      <c r="N207" s="209"/>
      <c r="O207" s="73"/>
      <c r="P207" s="73"/>
      <c r="Q207" s="73"/>
      <c r="R207" s="73"/>
      <c r="S207" s="73"/>
      <c r="T207" s="74"/>
      <c r="U207" s="36"/>
      <c r="V207" s="36"/>
      <c r="W207" s="36"/>
      <c r="X207" s="36"/>
      <c r="Y207" s="36"/>
      <c r="Z207" s="36"/>
      <c r="AA207" s="36"/>
      <c r="AB207" s="36"/>
      <c r="AC207" s="36"/>
      <c r="AD207" s="36"/>
      <c r="AE207" s="36"/>
      <c r="AT207" s="18" t="s">
        <v>233</v>
      </c>
      <c r="AU207" s="18" t="s">
        <v>19</v>
      </c>
    </row>
    <row r="208" spans="1:65" s="2" customFormat="1" ht="21.75" customHeight="1">
      <c r="A208" s="36"/>
      <c r="B208" s="37"/>
      <c r="C208" s="247" t="s">
        <v>346</v>
      </c>
      <c r="D208" s="247" t="s">
        <v>329</v>
      </c>
      <c r="E208" s="248" t="s">
        <v>581</v>
      </c>
      <c r="F208" s="249" t="s">
        <v>582</v>
      </c>
      <c r="G208" s="250" t="s">
        <v>583</v>
      </c>
      <c r="H208" s="251">
        <v>105.63</v>
      </c>
      <c r="I208" s="252"/>
      <c r="J208" s="253">
        <f>ROUND(I208*H208,2)</f>
        <v>0</v>
      </c>
      <c r="K208" s="249" t="s">
        <v>228</v>
      </c>
      <c r="L208" s="254"/>
      <c r="M208" s="255" t="s">
        <v>1</v>
      </c>
      <c r="N208" s="256" t="s">
        <v>45</v>
      </c>
      <c r="O208" s="73"/>
      <c r="P208" s="201">
        <f>O208*H208</f>
        <v>0</v>
      </c>
      <c r="Q208" s="201">
        <v>1E-3</v>
      </c>
      <c r="R208" s="201">
        <f>Q208*H208</f>
        <v>0.10563</v>
      </c>
      <c r="S208" s="201">
        <v>0</v>
      </c>
      <c r="T208" s="202">
        <f>S208*H208</f>
        <v>0</v>
      </c>
      <c r="U208" s="36"/>
      <c r="V208" s="36"/>
      <c r="W208" s="36"/>
      <c r="X208" s="36"/>
      <c r="Y208" s="36"/>
      <c r="Z208" s="36"/>
      <c r="AA208" s="36"/>
      <c r="AB208" s="36"/>
      <c r="AC208" s="36"/>
      <c r="AD208" s="36"/>
      <c r="AE208" s="36"/>
      <c r="AR208" s="203" t="s">
        <v>266</v>
      </c>
      <c r="AT208" s="203" t="s">
        <v>329</v>
      </c>
      <c r="AU208" s="203" t="s">
        <v>19</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223</v>
      </c>
      <c r="BM208" s="203" t="s">
        <v>1538</v>
      </c>
    </row>
    <row r="209" spans="1:65" s="2" customFormat="1" ht="37.9" customHeight="1">
      <c r="A209" s="36"/>
      <c r="B209" s="37"/>
      <c r="C209" s="192" t="s">
        <v>358</v>
      </c>
      <c r="D209" s="192" t="s">
        <v>224</v>
      </c>
      <c r="E209" s="193" t="s">
        <v>605</v>
      </c>
      <c r="F209" s="194" t="s">
        <v>606</v>
      </c>
      <c r="G209" s="195" t="s">
        <v>506</v>
      </c>
      <c r="H209" s="196">
        <v>23448</v>
      </c>
      <c r="I209" s="197"/>
      <c r="J209" s="198">
        <f>ROUND(I209*H209,2)</f>
        <v>0</v>
      </c>
      <c r="K209" s="194" t="s">
        <v>228</v>
      </c>
      <c r="L209" s="41"/>
      <c r="M209" s="199" t="s">
        <v>1</v>
      </c>
      <c r="N209" s="200" t="s">
        <v>45</v>
      </c>
      <c r="O209" s="73"/>
      <c r="P209" s="201">
        <f>O209*H209</f>
        <v>0</v>
      </c>
      <c r="Q209" s="201">
        <v>0</v>
      </c>
      <c r="R209" s="201">
        <f>Q209*H209</f>
        <v>0</v>
      </c>
      <c r="S209" s="201">
        <v>0</v>
      </c>
      <c r="T209" s="202">
        <f>S209*H209</f>
        <v>0</v>
      </c>
      <c r="U209" s="36"/>
      <c r="V209" s="36"/>
      <c r="W209" s="36"/>
      <c r="X209" s="36"/>
      <c r="Y209" s="36"/>
      <c r="Z209" s="36"/>
      <c r="AA209" s="36"/>
      <c r="AB209" s="36"/>
      <c r="AC209" s="36"/>
      <c r="AD209" s="36"/>
      <c r="AE209" s="36"/>
      <c r="AR209" s="203" t="s">
        <v>223</v>
      </c>
      <c r="AT209" s="203" t="s">
        <v>224</v>
      </c>
      <c r="AU209" s="203" t="s">
        <v>19</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223</v>
      </c>
      <c r="BM209" s="203" t="s">
        <v>1539</v>
      </c>
    </row>
    <row r="210" spans="1:65" s="2" customFormat="1" ht="11.25">
      <c r="A210" s="36"/>
      <c r="B210" s="37"/>
      <c r="C210" s="38"/>
      <c r="D210" s="205" t="s">
        <v>231</v>
      </c>
      <c r="E210" s="38"/>
      <c r="F210" s="206" t="s">
        <v>608</v>
      </c>
      <c r="G210" s="38"/>
      <c r="H210" s="38"/>
      <c r="I210" s="207"/>
      <c r="J210" s="38"/>
      <c r="K210" s="38"/>
      <c r="L210" s="41"/>
      <c r="M210" s="208"/>
      <c r="N210" s="209"/>
      <c r="O210" s="73"/>
      <c r="P210" s="73"/>
      <c r="Q210" s="73"/>
      <c r="R210" s="73"/>
      <c r="S210" s="73"/>
      <c r="T210" s="74"/>
      <c r="U210" s="36"/>
      <c r="V210" s="36"/>
      <c r="W210" s="36"/>
      <c r="X210" s="36"/>
      <c r="Y210" s="36"/>
      <c r="Z210" s="36"/>
      <c r="AA210" s="36"/>
      <c r="AB210" s="36"/>
      <c r="AC210" s="36"/>
      <c r="AD210" s="36"/>
      <c r="AE210" s="36"/>
      <c r="AT210" s="18" t="s">
        <v>231</v>
      </c>
      <c r="AU210" s="18" t="s">
        <v>19</v>
      </c>
    </row>
    <row r="211" spans="1:65" s="2" customFormat="1" ht="48.75">
      <c r="A211" s="36"/>
      <c r="B211" s="37"/>
      <c r="C211" s="38"/>
      <c r="D211" s="210" t="s">
        <v>311</v>
      </c>
      <c r="E211" s="38"/>
      <c r="F211" s="211" t="s">
        <v>609</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311</v>
      </c>
      <c r="AU211" s="18" t="s">
        <v>19</v>
      </c>
    </row>
    <row r="212" spans="1:65" s="2" customFormat="1" ht="39">
      <c r="A212" s="36"/>
      <c r="B212" s="37"/>
      <c r="C212" s="38"/>
      <c r="D212" s="210" t="s">
        <v>233</v>
      </c>
      <c r="E212" s="38"/>
      <c r="F212" s="211" t="s">
        <v>1540</v>
      </c>
      <c r="G212" s="38"/>
      <c r="H212" s="38"/>
      <c r="I212" s="207"/>
      <c r="J212" s="38"/>
      <c r="K212" s="38"/>
      <c r="L212" s="41"/>
      <c r="M212" s="208"/>
      <c r="N212" s="209"/>
      <c r="O212" s="73"/>
      <c r="P212" s="73"/>
      <c r="Q212" s="73"/>
      <c r="R212" s="73"/>
      <c r="S212" s="73"/>
      <c r="T212" s="74"/>
      <c r="U212" s="36"/>
      <c r="V212" s="36"/>
      <c r="W212" s="36"/>
      <c r="X212" s="36"/>
      <c r="Y212" s="36"/>
      <c r="Z212" s="36"/>
      <c r="AA212" s="36"/>
      <c r="AB212" s="36"/>
      <c r="AC212" s="36"/>
      <c r="AD212" s="36"/>
      <c r="AE212" s="36"/>
      <c r="AT212" s="18" t="s">
        <v>233</v>
      </c>
      <c r="AU212" s="18" t="s">
        <v>19</v>
      </c>
    </row>
    <row r="213" spans="1:65" s="13" customFormat="1" ht="11.25">
      <c r="B213" s="212"/>
      <c r="C213" s="213"/>
      <c r="D213" s="210" t="s">
        <v>235</v>
      </c>
      <c r="E213" s="214" t="s">
        <v>1</v>
      </c>
      <c r="F213" s="215" t="s">
        <v>1541</v>
      </c>
      <c r="G213" s="213"/>
      <c r="H213" s="216">
        <v>23448</v>
      </c>
      <c r="I213" s="217"/>
      <c r="J213" s="213"/>
      <c r="K213" s="213"/>
      <c r="L213" s="218"/>
      <c r="M213" s="219"/>
      <c r="N213" s="220"/>
      <c r="O213" s="220"/>
      <c r="P213" s="220"/>
      <c r="Q213" s="220"/>
      <c r="R213" s="220"/>
      <c r="S213" s="220"/>
      <c r="T213" s="221"/>
      <c r="AT213" s="222" t="s">
        <v>235</v>
      </c>
      <c r="AU213" s="222" t="s">
        <v>19</v>
      </c>
      <c r="AV213" s="13" t="s">
        <v>19</v>
      </c>
      <c r="AW213" s="13" t="s">
        <v>36</v>
      </c>
      <c r="AX213" s="13" t="s">
        <v>87</v>
      </c>
      <c r="AY213" s="222" t="s">
        <v>220</v>
      </c>
    </row>
    <row r="214" spans="1:65" s="2" customFormat="1" ht="44.25" customHeight="1">
      <c r="A214" s="36"/>
      <c r="B214" s="37"/>
      <c r="C214" s="192" t="s">
        <v>364</v>
      </c>
      <c r="D214" s="192" t="s">
        <v>224</v>
      </c>
      <c r="E214" s="193" t="s">
        <v>594</v>
      </c>
      <c r="F214" s="194" t="s">
        <v>595</v>
      </c>
      <c r="G214" s="195" t="s">
        <v>506</v>
      </c>
      <c r="H214" s="196">
        <v>22000</v>
      </c>
      <c r="I214" s="197"/>
      <c r="J214" s="198">
        <f>ROUND(I214*H214,2)</f>
        <v>0</v>
      </c>
      <c r="K214" s="194" t="s">
        <v>228</v>
      </c>
      <c r="L214" s="41"/>
      <c r="M214" s="199" t="s">
        <v>1</v>
      </c>
      <c r="N214" s="200" t="s">
        <v>45</v>
      </c>
      <c r="O214" s="73"/>
      <c r="P214" s="201">
        <f>O214*H214</f>
        <v>0</v>
      </c>
      <c r="Q214" s="201">
        <v>0</v>
      </c>
      <c r="R214" s="201">
        <f>Q214*H214</f>
        <v>0</v>
      </c>
      <c r="S214" s="201">
        <v>0</v>
      </c>
      <c r="T214" s="202">
        <f>S214*H214</f>
        <v>0</v>
      </c>
      <c r="U214" s="36"/>
      <c r="V214" s="36"/>
      <c r="W214" s="36"/>
      <c r="X214" s="36"/>
      <c r="Y214" s="36"/>
      <c r="Z214" s="36"/>
      <c r="AA214" s="36"/>
      <c r="AB214" s="36"/>
      <c r="AC214" s="36"/>
      <c r="AD214" s="36"/>
      <c r="AE214" s="36"/>
      <c r="AR214" s="203" t="s">
        <v>223</v>
      </c>
      <c r="AT214" s="203" t="s">
        <v>224</v>
      </c>
      <c r="AU214" s="203" t="s">
        <v>19</v>
      </c>
      <c r="AY214" s="18" t="s">
        <v>220</v>
      </c>
      <c r="BE214" s="204">
        <f>IF(N214="základní",J214,0)</f>
        <v>0</v>
      </c>
      <c r="BF214" s="204">
        <f>IF(N214="snížená",J214,0)</f>
        <v>0</v>
      </c>
      <c r="BG214" s="204">
        <f>IF(N214="zákl. přenesená",J214,0)</f>
        <v>0</v>
      </c>
      <c r="BH214" s="204">
        <f>IF(N214="sníž. přenesená",J214,0)</f>
        <v>0</v>
      </c>
      <c r="BI214" s="204">
        <f>IF(N214="nulová",J214,0)</f>
        <v>0</v>
      </c>
      <c r="BJ214" s="18" t="s">
        <v>87</v>
      </c>
      <c r="BK214" s="204">
        <f>ROUND(I214*H214,2)</f>
        <v>0</v>
      </c>
      <c r="BL214" s="18" t="s">
        <v>223</v>
      </c>
      <c r="BM214" s="203" t="s">
        <v>1542</v>
      </c>
    </row>
    <row r="215" spans="1:65" s="2" customFormat="1" ht="11.25">
      <c r="A215" s="36"/>
      <c r="B215" s="37"/>
      <c r="C215" s="38"/>
      <c r="D215" s="205" t="s">
        <v>231</v>
      </c>
      <c r="E215" s="38"/>
      <c r="F215" s="206" t="s">
        <v>597</v>
      </c>
      <c r="G215" s="38"/>
      <c r="H215" s="38"/>
      <c r="I215" s="207"/>
      <c r="J215" s="38"/>
      <c r="K215" s="38"/>
      <c r="L215" s="41"/>
      <c r="M215" s="208"/>
      <c r="N215" s="209"/>
      <c r="O215" s="73"/>
      <c r="P215" s="73"/>
      <c r="Q215" s="73"/>
      <c r="R215" s="73"/>
      <c r="S215" s="73"/>
      <c r="T215" s="74"/>
      <c r="U215" s="36"/>
      <c r="V215" s="36"/>
      <c r="W215" s="36"/>
      <c r="X215" s="36"/>
      <c r="Y215" s="36"/>
      <c r="Z215" s="36"/>
      <c r="AA215" s="36"/>
      <c r="AB215" s="36"/>
      <c r="AC215" s="36"/>
      <c r="AD215" s="36"/>
      <c r="AE215" s="36"/>
      <c r="AT215" s="18" t="s">
        <v>231</v>
      </c>
      <c r="AU215" s="18" t="s">
        <v>19</v>
      </c>
    </row>
    <row r="216" spans="1:65" s="2" customFormat="1" ht="117">
      <c r="A216" s="36"/>
      <c r="B216" s="37"/>
      <c r="C216" s="38"/>
      <c r="D216" s="210" t="s">
        <v>311</v>
      </c>
      <c r="E216" s="38"/>
      <c r="F216" s="211" t="s">
        <v>598</v>
      </c>
      <c r="G216" s="38"/>
      <c r="H216" s="38"/>
      <c r="I216" s="207"/>
      <c r="J216" s="38"/>
      <c r="K216" s="38"/>
      <c r="L216" s="41"/>
      <c r="M216" s="208"/>
      <c r="N216" s="209"/>
      <c r="O216" s="73"/>
      <c r="P216" s="73"/>
      <c r="Q216" s="73"/>
      <c r="R216" s="73"/>
      <c r="S216" s="73"/>
      <c r="T216" s="74"/>
      <c r="U216" s="36"/>
      <c r="V216" s="36"/>
      <c r="W216" s="36"/>
      <c r="X216" s="36"/>
      <c r="Y216" s="36"/>
      <c r="Z216" s="36"/>
      <c r="AA216" s="36"/>
      <c r="AB216" s="36"/>
      <c r="AC216" s="36"/>
      <c r="AD216" s="36"/>
      <c r="AE216" s="36"/>
      <c r="AT216" s="18" t="s">
        <v>311</v>
      </c>
      <c r="AU216" s="18" t="s">
        <v>19</v>
      </c>
    </row>
    <row r="217" spans="1:65" s="2" customFormat="1" ht="39">
      <c r="A217" s="36"/>
      <c r="B217" s="37"/>
      <c r="C217" s="38"/>
      <c r="D217" s="210" t="s">
        <v>233</v>
      </c>
      <c r="E217" s="38"/>
      <c r="F217" s="211" t="s">
        <v>1543</v>
      </c>
      <c r="G217" s="38"/>
      <c r="H217" s="38"/>
      <c r="I217" s="207"/>
      <c r="J217" s="38"/>
      <c r="K217" s="38"/>
      <c r="L217" s="41"/>
      <c r="M217" s="208"/>
      <c r="N217" s="209"/>
      <c r="O217" s="73"/>
      <c r="P217" s="73"/>
      <c r="Q217" s="73"/>
      <c r="R217" s="73"/>
      <c r="S217" s="73"/>
      <c r="T217" s="74"/>
      <c r="U217" s="36"/>
      <c r="V217" s="36"/>
      <c r="W217" s="36"/>
      <c r="X217" s="36"/>
      <c r="Y217" s="36"/>
      <c r="Z217" s="36"/>
      <c r="AA217" s="36"/>
      <c r="AB217" s="36"/>
      <c r="AC217" s="36"/>
      <c r="AD217" s="36"/>
      <c r="AE217" s="36"/>
      <c r="AT217" s="18" t="s">
        <v>233</v>
      </c>
      <c r="AU217" s="18" t="s">
        <v>19</v>
      </c>
    </row>
    <row r="218" spans="1:65" s="2" customFormat="1" ht="44.25" customHeight="1">
      <c r="A218" s="36"/>
      <c r="B218" s="37"/>
      <c r="C218" s="192" t="s">
        <v>370</v>
      </c>
      <c r="D218" s="192" t="s">
        <v>224</v>
      </c>
      <c r="E218" s="193" t="s">
        <v>600</v>
      </c>
      <c r="F218" s="194" t="s">
        <v>601</v>
      </c>
      <c r="G218" s="195" t="s">
        <v>506</v>
      </c>
      <c r="H218" s="196">
        <v>6088</v>
      </c>
      <c r="I218" s="197"/>
      <c r="J218" s="198">
        <f>ROUND(I218*H218,2)</f>
        <v>0</v>
      </c>
      <c r="K218" s="194" t="s">
        <v>228</v>
      </c>
      <c r="L218" s="41"/>
      <c r="M218" s="199" t="s">
        <v>1</v>
      </c>
      <c r="N218" s="200" t="s">
        <v>45</v>
      </c>
      <c r="O218" s="73"/>
      <c r="P218" s="201">
        <f>O218*H218</f>
        <v>0</v>
      </c>
      <c r="Q218" s="201">
        <v>0</v>
      </c>
      <c r="R218" s="201">
        <f>Q218*H218</f>
        <v>0</v>
      </c>
      <c r="S218" s="201">
        <v>0</v>
      </c>
      <c r="T218" s="202">
        <f>S218*H218</f>
        <v>0</v>
      </c>
      <c r="U218" s="36"/>
      <c r="V218" s="36"/>
      <c r="W218" s="36"/>
      <c r="X218" s="36"/>
      <c r="Y218" s="36"/>
      <c r="Z218" s="36"/>
      <c r="AA218" s="36"/>
      <c r="AB218" s="36"/>
      <c r="AC218" s="36"/>
      <c r="AD218" s="36"/>
      <c r="AE218" s="36"/>
      <c r="AR218" s="203" t="s">
        <v>223</v>
      </c>
      <c r="AT218" s="203" t="s">
        <v>224</v>
      </c>
      <c r="AU218" s="203" t="s">
        <v>19</v>
      </c>
      <c r="AY218" s="18" t="s">
        <v>220</v>
      </c>
      <c r="BE218" s="204">
        <f>IF(N218="základní",J218,0)</f>
        <v>0</v>
      </c>
      <c r="BF218" s="204">
        <f>IF(N218="snížená",J218,0)</f>
        <v>0</v>
      </c>
      <c r="BG218" s="204">
        <f>IF(N218="zákl. přenesená",J218,0)</f>
        <v>0</v>
      </c>
      <c r="BH218" s="204">
        <f>IF(N218="sníž. přenesená",J218,0)</f>
        <v>0</v>
      </c>
      <c r="BI218" s="204">
        <f>IF(N218="nulová",J218,0)</f>
        <v>0</v>
      </c>
      <c r="BJ218" s="18" t="s">
        <v>87</v>
      </c>
      <c r="BK218" s="204">
        <f>ROUND(I218*H218,2)</f>
        <v>0</v>
      </c>
      <c r="BL218" s="18" t="s">
        <v>223</v>
      </c>
      <c r="BM218" s="203" t="s">
        <v>1544</v>
      </c>
    </row>
    <row r="219" spans="1:65" s="2" customFormat="1" ht="11.25">
      <c r="A219" s="36"/>
      <c r="B219" s="37"/>
      <c r="C219" s="38"/>
      <c r="D219" s="205" t="s">
        <v>231</v>
      </c>
      <c r="E219" s="38"/>
      <c r="F219" s="206" t="s">
        <v>603</v>
      </c>
      <c r="G219" s="38"/>
      <c r="H219" s="38"/>
      <c r="I219" s="207"/>
      <c r="J219" s="38"/>
      <c r="K219" s="38"/>
      <c r="L219" s="41"/>
      <c r="M219" s="208"/>
      <c r="N219" s="209"/>
      <c r="O219" s="73"/>
      <c r="P219" s="73"/>
      <c r="Q219" s="73"/>
      <c r="R219" s="73"/>
      <c r="S219" s="73"/>
      <c r="T219" s="74"/>
      <c r="U219" s="36"/>
      <c r="V219" s="36"/>
      <c r="W219" s="36"/>
      <c r="X219" s="36"/>
      <c r="Y219" s="36"/>
      <c r="Z219" s="36"/>
      <c r="AA219" s="36"/>
      <c r="AB219" s="36"/>
      <c r="AC219" s="36"/>
      <c r="AD219" s="36"/>
      <c r="AE219" s="36"/>
      <c r="AT219" s="18" t="s">
        <v>231</v>
      </c>
      <c r="AU219" s="18" t="s">
        <v>19</v>
      </c>
    </row>
    <row r="220" spans="1:65" s="2" customFormat="1" ht="117">
      <c r="A220" s="36"/>
      <c r="B220" s="37"/>
      <c r="C220" s="38"/>
      <c r="D220" s="210" t="s">
        <v>311</v>
      </c>
      <c r="E220" s="38"/>
      <c r="F220" s="211" t="s">
        <v>598</v>
      </c>
      <c r="G220" s="38"/>
      <c r="H220" s="38"/>
      <c r="I220" s="207"/>
      <c r="J220" s="38"/>
      <c r="K220" s="38"/>
      <c r="L220" s="41"/>
      <c r="M220" s="208"/>
      <c r="N220" s="209"/>
      <c r="O220" s="73"/>
      <c r="P220" s="73"/>
      <c r="Q220" s="73"/>
      <c r="R220" s="73"/>
      <c r="S220" s="73"/>
      <c r="T220" s="74"/>
      <c r="U220" s="36"/>
      <c r="V220" s="36"/>
      <c r="W220" s="36"/>
      <c r="X220" s="36"/>
      <c r="Y220" s="36"/>
      <c r="Z220" s="36"/>
      <c r="AA220" s="36"/>
      <c r="AB220" s="36"/>
      <c r="AC220" s="36"/>
      <c r="AD220" s="36"/>
      <c r="AE220" s="36"/>
      <c r="AT220" s="18" t="s">
        <v>311</v>
      </c>
      <c r="AU220" s="18" t="s">
        <v>19</v>
      </c>
    </row>
    <row r="221" spans="1:65" s="2" customFormat="1" ht="39">
      <c r="A221" s="36"/>
      <c r="B221" s="37"/>
      <c r="C221" s="38"/>
      <c r="D221" s="210" t="s">
        <v>233</v>
      </c>
      <c r="E221" s="38"/>
      <c r="F221" s="211" t="s">
        <v>1545</v>
      </c>
      <c r="G221" s="38"/>
      <c r="H221" s="38"/>
      <c r="I221" s="207"/>
      <c r="J221" s="38"/>
      <c r="K221" s="38"/>
      <c r="L221" s="41"/>
      <c r="M221" s="208"/>
      <c r="N221" s="209"/>
      <c r="O221" s="73"/>
      <c r="P221" s="73"/>
      <c r="Q221" s="73"/>
      <c r="R221" s="73"/>
      <c r="S221" s="73"/>
      <c r="T221" s="74"/>
      <c r="U221" s="36"/>
      <c r="V221" s="36"/>
      <c r="W221" s="36"/>
      <c r="X221" s="36"/>
      <c r="Y221" s="36"/>
      <c r="Z221" s="36"/>
      <c r="AA221" s="36"/>
      <c r="AB221" s="36"/>
      <c r="AC221" s="36"/>
      <c r="AD221" s="36"/>
      <c r="AE221" s="36"/>
      <c r="AT221" s="18" t="s">
        <v>233</v>
      </c>
      <c r="AU221" s="18" t="s">
        <v>19</v>
      </c>
    </row>
    <row r="222" spans="1:65" s="2" customFormat="1" ht="37.9" customHeight="1">
      <c r="A222" s="36"/>
      <c r="B222" s="37"/>
      <c r="C222" s="192" t="s">
        <v>375</v>
      </c>
      <c r="D222" s="192" t="s">
        <v>224</v>
      </c>
      <c r="E222" s="193" t="s">
        <v>613</v>
      </c>
      <c r="F222" s="194" t="s">
        <v>614</v>
      </c>
      <c r="G222" s="195" t="s">
        <v>506</v>
      </c>
      <c r="H222" s="196">
        <v>13134</v>
      </c>
      <c r="I222" s="197"/>
      <c r="J222" s="198">
        <f>ROUND(I222*H222,2)</f>
        <v>0</v>
      </c>
      <c r="K222" s="194" t="s">
        <v>228</v>
      </c>
      <c r="L222" s="41"/>
      <c r="M222" s="199" t="s">
        <v>1</v>
      </c>
      <c r="N222" s="200" t="s">
        <v>45</v>
      </c>
      <c r="O222" s="73"/>
      <c r="P222" s="201">
        <f>O222*H222</f>
        <v>0</v>
      </c>
      <c r="Q222" s="201">
        <v>0</v>
      </c>
      <c r="R222" s="201">
        <f>Q222*H222</f>
        <v>0</v>
      </c>
      <c r="S222" s="201">
        <v>0</v>
      </c>
      <c r="T222" s="202">
        <f>S222*H222</f>
        <v>0</v>
      </c>
      <c r="U222" s="36"/>
      <c r="V222" s="36"/>
      <c r="W222" s="36"/>
      <c r="X222" s="36"/>
      <c r="Y222" s="36"/>
      <c r="Z222" s="36"/>
      <c r="AA222" s="36"/>
      <c r="AB222" s="36"/>
      <c r="AC222" s="36"/>
      <c r="AD222" s="36"/>
      <c r="AE222" s="36"/>
      <c r="AR222" s="203" t="s">
        <v>223</v>
      </c>
      <c r="AT222" s="203" t="s">
        <v>224</v>
      </c>
      <c r="AU222" s="203" t="s">
        <v>19</v>
      </c>
      <c r="AY222" s="18" t="s">
        <v>220</v>
      </c>
      <c r="BE222" s="204">
        <f>IF(N222="základní",J222,0)</f>
        <v>0</v>
      </c>
      <c r="BF222" s="204">
        <f>IF(N222="snížená",J222,0)</f>
        <v>0</v>
      </c>
      <c r="BG222" s="204">
        <f>IF(N222="zákl. přenesená",J222,0)</f>
        <v>0</v>
      </c>
      <c r="BH222" s="204">
        <f>IF(N222="sníž. přenesená",J222,0)</f>
        <v>0</v>
      </c>
      <c r="BI222" s="204">
        <f>IF(N222="nulová",J222,0)</f>
        <v>0</v>
      </c>
      <c r="BJ222" s="18" t="s">
        <v>87</v>
      </c>
      <c r="BK222" s="204">
        <f>ROUND(I222*H222,2)</f>
        <v>0</v>
      </c>
      <c r="BL222" s="18" t="s">
        <v>223</v>
      </c>
      <c r="BM222" s="203" t="s">
        <v>1546</v>
      </c>
    </row>
    <row r="223" spans="1:65" s="2" customFormat="1" ht="11.25">
      <c r="A223" s="36"/>
      <c r="B223" s="37"/>
      <c r="C223" s="38"/>
      <c r="D223" s="205" t="s">
        <v>231</v>
      </c>
      <c r="E223" s="38"/>
      <c r="F223" s="206" t="s">
        <v>616</v>
      </c>
      <c r="G223" s="38"/>
      <c r="H223" s="38"/>
      <c r="I223" s="207"/>
      <c r="J223" s="38"/>
      <c r="K223" s="38"/>
      <c r="L223" s="41"/>
      <c r="M223" s="208"/>
      <c r="N223" s="209"/>
      <c r="O223" s="73"/>
      <c r="P223" s="73"/>
      <c r="Q223" s="73"/>
      <c r="R223" s="73"/>
      <c r="S223" s="73"/>
      <c r="T223" s="74"/>
      <c r="U223" s="36"/>
      <c r="V223" s="36"/>
      <c r="W223" s="36"/>
      <c r="X223" s="36"/>
      <c r="Y223" s="36"/>
      <c r="Z223" s="36"/>
      <c r="AA223" s="36"/>
      <c r="AB223" s="36"/>
      <c r="AC223" s="36"/>
      <c r="AD223" s="36"/>
      <c r="AE223" s="36"/>
      <c r="AT223" s="18" t="s">
        <v>231</v>
      </c>
      <c r="AU223" s="18" t="s">
        <v>19</v>
      </c>
    </row>
    <row r="224" spans="1:65" s="2" customFormat="1" ht="48.75">
      <c r="A224" s="36"/>
      <c r="B224" s="37"/>
      <c r="C224" s="38"/>
      <c r="D224" s="210" t="s">
        <v>311</v>
      </c>
      <c r="E224" s="38"/>
      <c r="F224" s="211" t="s">
        <v>617</v>
      </c>
      <c r="G224" s="38"/>
      <c r="H224" s="38"/>
      <c r="I224" s="207"/>
      <c r="J224" s="38"/>
      <c r="K224" s="38"/>
      <c r="L224" s="41"/>
      <c r="M224" s="208"/>
      <c r="N224" s="209"/>
      <c r="O224" s="73"/>
      <c r="P224" s="73"/>
      <c r="Q224" s="73"/>
      <c r="R224" s="73"/>
      <c r="S224" s="73"/>
      <c r="T224" s="74"/>
      <c r="U224" s="36"/>
      <c r="V224" s="36"/>
      <c r="W224" s="36"/>
      <c r="X224" s="36"/>
      <c r="Y224" s="36"/>
      <c r="Z224" s="36"/>
      <c r="AA224" s="36"/>
      <c r="AB224" s="36"/>
      <c r="AC224" s="36"/>
      <c r="AD224" s="36"/>
      <c r="AE224" s="36"/>
      <c r="AT224" s="18" t="s">
        <v>311</v>
      </c>
      <c r="AU224" s="18" t="s">
        <v>19</v>
      </c>
    </row>
    <row r="225" spans="1:65" s="2" customFormat="1" ht="87.75">
      <c r="A225" s="36"/>
      <c r="B225" s="37"/>
      <c r="C225" s="38"/>
      <c r="D225" s="210" t="s">
        <v>233</v>
      </c>
      <c r="E225" s="38"/>
      <c r="F225" s="211" t="s">
        <v>1547</v>
      </c>
      <c r="G225" s="38"/>
      <c r="H225" s="38"/>
      <c r="I225" s="207"/>
      <c r="J225" s="38"/>
      <c r="K225" s="38"/>
      <c r="L225" s="41"/>
      <c r="M225" s="208"/>
      <c r="N225" s="209"/>
      <c r="O225" s="73"/>
      <c r="P225" s="73"/>
      <c r="Q225" s="73"/>
      <c r="R225" s="73"/>
      <c r="S225" s="73"/>
      <c r="T225" s="74"/>
      <c r="U225" s="36"/>
      <c r="V225" s="36"/>
      <c r="W225" s="36"/>
      <c r="X225" s="36"/>
      <c r="Y225" s="36"/>
      <c r="Z225" s="36"/>
      <c r="AA225" s="36"/>
      <c r="AB225" s="36"/>
      <c r="AC225" s="36"/>
      <c r="AD225" s="36"/>
      <c r="AE225" s="36"/>
      <c r="AT225" s="18" t="s">
        <v>233</v>
      </c>
      <c r="AU225" s="18" t="s">
        <v>19</v>
      </c>
    </row>
    <row r="226" spans="1:65" s="2" customFormat="1" ht="37.9" customHeight="1">
      <c r="A226" s="36"/>
      <c r="B226" s="37"/>
      <c r="C226" s="192" t="s">
        <v>380</v>
      </c>
      <c r="D226" s="192" t="s">
        <v>224</v>
      </c>
      <c r="E226" s="193" t="s">
        <v>620</v>
      </c>
      <c r="F226" s="194" t="s">
        <v>621</v>
      </c>
      <c r="G226" s="195" t="s">
        <v>506</v>
      </c>
      <c r="H226" s="196">
        <v>14000</v>
      </c>
      <c r="I226" s="197"/>
      <c r="J226" s="198">
        <f>ROUND(I226*H226,2)</f>
        <v>0</v>
      </c>
      <c r="K226" s="194" t="s">
        <v>228</v>
      </c>
      <c r="L226" s="41"/>
      <c r="M226" s="199" t="s">
        <v>1</v>
      </c>
      <c r="N226" s="200" t="s">
        <v>45</v>
      </c>
      <c r="O226" s="73"/>
      <c r="P226" s="201">
        <f>O226*H226</f>
        <v>0</v>
      </c>
      <c r="Q226" s="201">
        <v>0</v>
      </c>
      <c r="R226" s="201">
        <f>Q226*H226</f>
        <v>0</v>
      </c>
      <c r="S226" s="201">
        <v>0</v>
      </c>
      <c r="T226" s="202">
        <f>S226*H226</f>
        <v>0</v>
      </c>
      <c r="U226" s="36"/>
      <c r="V226" s="36"/>
      <c r="W226" s="36"/>
      <c r="X226" s="36"/>
      <c r="Y226" s="36"/>
      <c r="Z226" s="36"/>
      <c r="AA226" s="36"/>
      <c r="AB226" s="36"/>
      <c r="AC226" s="36"/>
      <c r="AD226" s="36"/>
      <c r="AE226" s="36"/>
      <c r="AR226" s="203" t="s">
        <v>223</v>
      </c>
      <c r="AT226" s="203" t="s">
        <v>224</v>
      </c>
      <c r="AU226" s="203" t="s">
        <v>19</v>
      </c>
      <c r="AY226" s="18" t="s">
        <v>220</v>
      </c>
      <c r="BE226" s="204">
        <f>IF(N226="základní",J226,0)</f>
        <v>0</v>
      </c>
      <c r="BF226" s="204">
        <f>IF(N226="snížená",J226,0)</f>
        <v>0</v>
      </c>
      <c r="BG226" s="204">
        <f>IF(N226="zákl. přenesená",J226,0)</f>
        <v>0</v>
      </c>
      <c r="BH226" s="204">
        <f>IF(N226="sníž. přenesená",J226,0)</f>
        <v>0</v>
      </c>
      <c r="BI226" s="204">
        <f>IF(N226="nulová",J226,0)</f>
        <v>0</v>
      </c>
      <c r="BJ226" s="18" t="s">
        <v>87</v>
      </c>
      <c r="BK226" s="204">
        <f>ROUND(I226*H226,2)</f>
        <v>0</v>
      </c>
      <c r="BL226" s="18" t="s">
        <v>223</v>
      </c>
      <c r="BM226" s="203" t="s">
        <v>1548</v>
      </c>
    </row>
    <row r="227" spans="1:65" s="2" customFormat="1" ht="11.25">
      <c r="A227" s="36"/>
      <c r="B227" s="37"/>
      <c r="C227" s="38"/>
      <c r="D227" s="205" t="s">
        <v>231</v>
      </c>
      <c r="E227" s="38"/>
      <c r="F227" s="206" t="s">
        <v>623</v>
      </c>
      <c r="G227" s="38"/>
      <c r="H227" s="38"/>
      <c r="I227" s="207"/>
      <c r="J227" s="38"/>
      <c r="K227" s="38"/>
      <c r="L227" s="41"/>
      <c r="M227" s="208"/>
      <c r="N227" s="209"/>
      <c r="O227" s="73"/>
      <c r="P227" s="73"/>
      <c r="Q227" s="73"/>
      <c r="R227" s="73"/>
      <c r="S227" s="73"/>
      <c r="T227" s="74"/>
      <c r="U227" s="36"/>
      <c r="V227" s="36"/>
      <c r="W227" s="36"/>
      <c r="X227" s="36"/>
      <c r="Y227" s="36"/>
      <c r="Z227" s="36"/>
      <c r="AA227" s="36"/>
      <c r="AB227" s="36"/>
      <c r="AC227" s="36"/>
      <c r="AD227" s="36"/>
      <c r="AE227" s="36"/>
      <c r="AT227" s="18" t="s">
        <v>231</v>
      </c>
      <c r="AU227" s="18" t="s">
        <v>19</v>
      </c>
    </row>
    <row r="228" spans="1:65" s="2" customFormat="1" ht="48.75">
      <c r="A228" s="36"/>
      <c r="B228" s="37"/>
      <c r="C228" s="38"/>
      <c r="D228" s="210" t="s">
        <v>311</v>
      </c>
      <c r="E228" s="38"/>
      <c r="F228" s="211" t="s">
        <v>617</v>
      </c>
      <c r="G228" s="38"/>
      <c r="H228" s="38"/>
      <c r="I228" s="207"/>
      <c r="J228" s="38"/>
      <c r="K228" s="38"/>
      <c r="L228" s="41"/>
      <c r="M228" s="208"/>
      <c r="N228" s="209"/>
      <c r="O228" s="73"/>
      <c r="P228" s="73"/>
      <c r="Q228" s="73"/>
      <c r="R228" s="73"/>
      <c r="S228" s="73"/>
      <c r="T228" s="74"/>
      <c r="U228" s="36"/>
      <c r="V228" s="36"/>
      <c r="W228" s="36"/>
      <c r="X228" s="36"/>
      <c r="Y228" s="36"/>
      <c r="Z228" s="36"/>
      <c r="AA228" s="36"/>
      <c r="AB228" s="36"/>
      <c r="AC228" s="36"/>
      <c r="AD228" s="36"/>
      <c r="AE228" s="36"/>
      <c r="AT228" s="18" t="s">
        <v>311</v>
      </c>
      <c r="AU228" s="18" t="s">
        <v>19</v>
      </c>
    </row>
    <row r="229" spans="1:65" s="2" customFormat="1" ht="39">
      <c r="A229" s="36"/>
      <c r="B229" s="37"/>
      <c r="C229" s="38"/>
      <c r="D229" s="210" t="s">
        <v>233</v>
      </c>
      <c r="E229" s="38"/>
      <c r="F229" s="211" t="s">
        <v>1549</v>
      </c>
      <c r="G229" s="38"/>
      <c r="H229" s="38"/>
      <c r="I229" s="207"/>
      <c r="J229" s="38"/>
      <c r="K229" s="38"/>
      <c r="L229" s="41"/>
      <c r="M229" s="208"/>
      <c r="N229" s="209"/>
      <c r="O229" s="73"/>
      <c r="P229" s="73"/>
      <c r="Q229" s="73"/>
      <c r="R229" s="73"/>
      <c r="S229" s="73"/>
      <c r="T229" s="74"/>
      <c r="U229" s="36"/>
      <c r="V229" s="36"/>
      <c r="W229" s="36"/>
      <c r="X229" s="36"/>
      <c r="Y229" s="36"/>
      <c r="Z229" s="36"/>
      <c r="AA229" s="36"/>
      <c r="AB229" s="36"/>
      <c r="AC229" s="36"/>
      <c r="AD229" s="36"/>
      <c r="AE229" s="36"/>
      <c r="AT229" s="18" t="s">
        <v>233</v>
      </c>
      <c r="AU229" s="18" t="s">
        <v>19</v>
      </c>
    </row>
    <row r="230" spans="1:65" s="12" customFormat="1" ht="22.9" customHeight="1">
      <c r="B230" s="176"/>
      <c r="C230" s="177"/>
      <c r="D230" s="178" t="s">
        <v>79</v>
      </c>
      <c r="E230" s="190" t="s">
        <v>19</v>
      </c>
      <c r="F230" s="190" t="s">
        <v>625</v>
      </c>
      <c r="G230" s="177"/>
      <c r="H230" s="177"/>
      <c r="I230" s="180"/>
      <c r="J230" s="191">
        <f>BK230</f>
        <v>0</v>
      </c>
      <c r="K230" s="177"/>
      <c r="L230" s="182"/>
      <c r="M230" s="183"/>
      <c r="N230" s="184"/>
      <c r="O230" s="184"/>
      <c r="P230" s="185">
        <f>SUM(P231:P232)</f>
        <v>0</v>
      </c>
      <c r="Q230" s="184"/>
      <c r="R230" s="185">
        <f>SUM(R231:R232)</f>
        <v>434.5</v>
      </c>
      <c r="S230" s="184"/>
      <c r="T230" s="186">
        <f>SUM(T231:T232)</f>
        <v>0</v>
      </c>
      <c r="AR230" s="187" t="s">
        <v>87</v>
      </c>
      <c r="AT230" s="188" t="s">
        <v>79</v>
      </c>
      <c r="AU230" s="188" t="s">
        <v>87</v>
      </c>
      <c r="AY230" s="187" t="s">
        <v>220</v>
      </c>
      <c r="BK230" s="189">
        <f>SUM(BK231:BK232)</f>
        <v>0</v>
      </c>
    </row>
    <row r="231" spans="1:65" s="2" customFormat="1" ht="62.65" customHeight="1">
      <c r="A231" s="36"/>
      <c r="B231" s="37"/>
      <c r="C231" s="192" t="s">
        <v>386</v>
      </c>
      <c r="D231" s="192" t="s">
        <v>224</v>
      </c>
      <c r="E231" s="193" t="s">
        <v>626</v>
      </c>
      <c r="F231" s="194" t="s">
        <v>1550</v>
      </c>
      <c r="G231" s="195" t="s">
        <v>506</v>
      </c>
      <c r="H231" s="196">
        <v>3950</v>
      </c>
      <c r="I231" s="197"/>
      <c r="J231" s="198">
        <f>ROUND(I231*H231,2)</f>
        <v>0</v>
      </c>
      <c r="K231" s="194" t="s">
        <v>1</v>
      </c>
      <c r="L231" s="41"/>
      <c r="M231" s="199" t="s">
        <v>1</v>
      </c>
      <c r="N231" s="200" t="s">
        <v>45</v>
      </c>
      <c r="O231" s="73"/>
      <c r="P231" s="201">
        <f>O231*H231</f>
        <v>0</v>
      </c>
      <c r="Q231" s="201">
        <v>0.11</v>
      </c>
      <c r="R231" s="201">
        <f>Q231*H231</f>
        <v>434.5</v>
      </c>
      <c r="S231" s="201">
        <v>0</v>
      </c>
      <c r="T231" s="202">
        <f>S231*H231</f>
        <v>0</v>
      </c>
      <c r="U231" s="36"/>
      <c r="V231" s="36"/>
      <c r="W231" s="36"/>
      <c r="X231" s="36"/>
      <c r="Y231" s="36"/>
      <c r="Z231" s="36"/>
      <c r="AA231" s="36"/>
      <c r="AB231" s="36"/>
      <c r="AC231" s="36"/>
      <c r="AD231" s="36"/>
      <c r="AE231" s="36"/>
      <c r="AR231" s="203" t="s">
        <v>223</v>
      </c>
      <c r="AT231" s="203" t="s">
        <v>224</v>
      </c>
      <c r="AU231" s="203" t="s">
        <v>19</v>
      </c>
      <c r="AY231" s="18" t="s">
        <v>220</v>
      </c>
      <c r="BE231" s="204">
        <f>IF(N231="základní",J231,0)</f>
        <v>0</v>
      </c>
      <c r="BF231" s="204">
        <f>IF(N231="snížená",J231,0)</f>
        <v>0</v>
      </c>
      <c r="BG231" s="204">
        <f>IF(N231="zákl. přenesená",J231,0)</f>
        <v>0</v>
      </c>
      <c r="BH231" s="204">
        <f>IF(N231="sníž. přenesená",J231,0)</f>
        <v>0</v>
      </c>
      <c r="BI231" s="204">
        <f>IF(N231="nulová",J231,0)</f>
        <v>0</v>
      </c>
      <c r="BJ231" s="18" t="s">
        <v>87</v>
      </c>
      <c r="BK231" s="204">
        <f>ROUND(I231*H231,2)</f>
        <v>0</v>
      </c>
      <c r="BL231" s="18" t="s">
        <v>223</v>
      </c>
      <c r="BM231" s="203" t="s">
        <v>1551</v>
      </c>
    </row>
    <row r="232" spans="1:65" s="2" customFormat="1" ht="48.75">
      <c r="A232" s="36"/>
      <c r="B232" s="37"/>
      <c r="C232" s="38"/>
      <c r="D232" s="210" t="s">
        <v>233</v>
      </c>
      <c r="E232" s="38"/>
      <c r="F232" s="211" t="s">
        <v>1552</v>
      </c>
      <c r="G232" s="38"/>
      <c r="H232" s="38"/>
      <c r="I232" s="207"/>
      <c r="J232" s="38"/>
      <c r="K232" s="38"/>
      <c r="L232" s="41"/>
      <c r="M232" s="208"/>
      <c r="N232" s="209"/>
      <c r="O232" s="73"/>
      <c r="P232" s="73"/>
      <c r="Q232" s="73"/>
      <c r="R232" s="73"/>
      <c r="S232" s="73"/>
      <c r="T232" s="74"/>
      <c r="U232" s="36"/>
      <c r="V232" s="36"/>
      <c r="W232" s="36"/>
      <c r="X232" s="36"/>
      <c r="Y232" s="36"/>
      <c r="Z232" s="36"/>
      <c r="AA232" s="36"/>
      <c r="AB232" s="36"/>
      <c r="AC232" s="36"/>
      <c r="AD232" s="36"/>
      <c r="AE232" s="36"/>
      <c r="AT232" s="18" t="s">
        <v>233</v>
      </c>
      <c r="AU232" s="18" t="s">
        <v>19</v>
      </c>
    </row>
    <row r="233" spans="1:65" s="12" customFormat="1" ht="22.9" customHeight="1">
      <c r="B233" s="176"/>
      <c r="C233" s="177"/>
      <c r="D233" s="178" t="s">
        <v>79</v>
      </c>
      <c r="E233" s="190" t="s">
        <v>156</v>
      </c>
      <c r="F233" s="190" t="s">
        <v>630</v>
      </c>
      <c r="G233" s="177"/>
      <c r="H233" s="177"/>
      <c r="I233" s="180"/>
      <c r="J233" s="191">
        <f>BK233</f>
        <v>0</v>
      </c>
      <c r="K233" s="177"/>
      <c r="L233" s="182"/>
      <c r="M233" s="183"/>
      <c r="N233" s="184"/>
      <c r="O233" s="184"/>
      <c r="P233" s="185">
        <f>SUM(P234:P278)</f>
        <v>0</v>
      </c>
      <c r="Q233" s="184"/>
      <c r="R233" s="185">
        <f>SUM(R234:R278)</f>
        <v>238.25261017999995</v>
      </c>
      <c r="S233" s="184"/>
      <c r="T233" s="186">
        <f>SUM(T234:T278)</f>
        <v>0</v>
      </c>
      <c r="AR233" s="187" t="s">
        <v>87</v>
      </c>
      <c r="AT233" s="188" t="s">
        <v>79</v>
      </c>
      <c r="AU233" s="188" t="s">
        <v>87</v>
      </c>
      <c r="AY233" s="187" t="s">
        <v>220</v>
      </c>
      <c r="BK233" s="189">
        <f>SUM(BK234:BK278)</f>
        <v>0</v>
      </c>
    </row>
    <row r="234" spans="1:65" s="2" customFormat="1" ht="66.75" customHeight="1">
      <c r="A234" s="36"/>
      <c r="B234" s="37"/>
      <c r="C234" s="192" t="s">
        <v>392</v>
      </c>
      <c r="D234" s="192" t="s">
        <v>224</v>
      </c>
      <c r="E234" s="193" t="s">
        <v>1553</v>
      </c>
      <c r="F234" s="194" t="s">
        <v>1554</v>
      </c>
      <c r="G234" s="195" t="s">
        <v>514</v>
      </c>
      <c r="H234" s="196">
        <v>3</v>
      </c>
      <c r="I234" s="197"/>
      <c r="J234" s="198">
        <f>ROUND(I234*H234,2)</f>
        <v>0</v>
      </c>
      <c r="K234" s="194" t="s">
        <v>228</v>
      </c>
      <c r="L234" s="41"/>
      <c r="M234" s="199" t="s">
        <v>1</v>
      </c>
      <c r="N234" s="200" t="s">
        <v>45</v>
      </c>
      <c r="O234" s="73"/>
      <c r="P234" s="201">
        <f>O234*H234</f>
        <v>0</v>
      </c>
      <c r="Q234" s="201">
        <v>2.8089400000000002</v>
      </c>
      <c r="R234" s="201">
        <f>Q234*H234</f>
        <v>8.4268200000000011</v>
      </c>
      <c r="S234" s="201">
        <v>0</v>
      </c>
      <c r="T234" s="202">
        <f>S234*H234</f>
        <v>0</v>
      </c>
      <c r="U234" s="36"/>
      <c r="V234" s="36"/>
      <c r="W234" s="36"/>
      <c r="X234" s="36"/>
      <c r="Y234" s="36"/>
      <c r="Z234" s="36"/>
      <c r="AA234" s="36"/>
      <c r="AB234" s="36"/>
      <c r="AC234" s="36"/>
      <c r="AD234" s="36"/>
      <c r="AE234" s="36"/>
      <c r="AR234" s="203" t="s">
        <v>223</v>
      </c>
      <c r="AT234" s="203" t="s">
        <v>224</v>
      </c>
      <c r="AU234" s="203" t="s">
        <v>19</v>
      </c>
      <c r="AY234" s="18" t="s">
        <v>220</v>
      </c>
      <c r="BE234" s="204">
        <f>IF(N234="základní",J234,0)</f>
        <v>0</v>
      </c>
      <c r="BF234" s="204">
        <f>IF(N234="snížená",J234,0)</f>
        <v>0</v>
      </c>
      <c r="BG234" s="204">
        <f>IF(N234="zákl. přenesená",J234,0)</f>
        <v>0</v>
      </c>
      <c r="BH234" s="204">
        <f>IF(N234="sníž. přenesená",J234,0)</f>
        <v>0</v>
      </c>
      <c r="BI234" s="204">
        <f>IF(N234="nulová",J234,0)</f>
        <v>0</v>
      </c>
      <c r="BJ234" s="18" t="s">
        <v>87</v>
      </c>
      <c r="BK234" s="204">
        <f>ROUND(I234*H234,2)</f>
        <v>0</v>
      </c>
      <c r="BL234" s="18" t="s">
        <v>223</v>
      </c>
      <c r="BM234" s="203" t="s">
        <v>1555</v>
      </c>
    </row>
    <row r="235" spans="1:65" s="2" customFormat="1" ht="11.25">
      <c r="A235" s="36"/>
      <c r="B235" s="37"/>
      <c r="C235" s="38"/>
      <c r="D235" s="205" t="s">
        <v>231</v>
      </c>
      <c r="E235" s="38"/>
      <c r="F235" s="206" t="s">
        <v>1556</v>
      </c>
      <c r="G235" s="38"/>
      <c r="H235" s="38"/>
      <c r="I235" s="207"/>
      <c r="J235" s="38"/>
      <c r="K235" s="38"/>
      <c r="L235" s="41"/>
      <c r="M235" s="208"/>
      <c r="N235" s="209"/>
      <c r="O235" s="73"/>
      <c r="P235" s="73"/>
      <c r="Q235" s="73"/>
      <c r="R235" s="73"/>
      <c r="S235" s="73"/>
      <c r="T235" s="74"/>
      <c r="U235" s="36"/>
      <c r="V235" s="36"/>
      <c r="W235" s="36"/>
      <c r="X235" s="36"/>
      <c r="Y235" s="36"/>
      <c r="Z235" s="36"/>
      <c r="AA235" s="36"/>
      <c r="AB235" s="36"/>
      <c r="AC235" s="36"/>
      <c r="AD235" s="36"/>
      <c r="AE235" s="36"/>
      <c r="AT235" s="18" t="s">
        <v>231</v>
      </c>
      <c r="AU235" s="18" t="s">
        <v>19</v>
      </c>
    </row>
    <row r="236" spans="1:65" s="2" customFormat="1" ht="175.5">
      <c r="A236" s="36"/>
      <c r="B236" s="37"/>
      <c r="C236" s="38"/>
      <c r="D236" s="210" t="s">
        <v>311</v>
      </c>
      <c r="E236" s="38"/>
      <c r="F236" s="211" t="s">
        <v>635</v>
      </c>
      <c r="G236" s="38"/>
      <c r="H236" s="38"/>
      <c r="I236" s="207"/>
      <c r="J236" s="38"/>
      <c r="K236" s="38"/>
      <c r="L236" s="41"/>
      <c r="M236" s="208"/>
      <c r="N236" s="209"/>
      <c r="O236" s="73"/>
      <c r="P236" s="73"/>
      <c r="Q236" s="73"/>
      <c r="R236" s="73"/>
      <c r="S236" s="73"/>
      <c r="T236" s="74"/>
      <c r="U236" s="36"/>
      <c r="V236" s="36"/>
      <c r="W236" s="36"/>
      <c r="X236" s="36"/>
      <c r="Y236" s="36"/>
      <c r="Z236" s="36"/>
      <c r="AA236" s="36"/>
      <c r="AB236" s="36"/>
      <c r="AC236" s="36"/>
      <c r="AD236" s="36"/>
      <c r="AE236" s="36"/>
      <c r="AT236" s="18" t="s">
        <v>311</v>
      </c>
      <c r="AU236" s="18" t="s">
        <v>19</v>
      </c>
    </row>
    <row r="237" spans="1:65" s="2" customFormat="1" ht="58.5">
      <c r="A237" s="36"/>
      <c r="B237" s="37"/>
      <c r="C237" s="38"/>
      <c r="D237" s="210" t="s">
        <v>233</v>
      </c>
      <c r="E237" s="38"/>
      <c r="F237" s="211" t="s">
        <v>1557</v>
      </c>
      <c r="G237" s="38"/>
      <c r="H237" s="38"/>
      <c r="I237" s="207"/>
      <c r="J237" s="38"/>
      <c r="K237" s="38"/>
      <c r="L237" s="41"/>
      <c r="M237" s="208"/>
      <c r="N237" s="209"/>
      <c r="O237" s="73"/>
      <c r="P237" s="73"/>
      <c r="Q237" s="73"/>
      <c r="R237" s="73"/>
      <c r="S237" s="73"/>
      <c r="T237" s="74"/>
      <c r="U237" s="36"/>
      <c r="V237" s="36"/>
      <c r="W237" s="36"/>
      <c r="X237" s="36"/>
      <c r="Y237" s="36"/>
      <c r="Z237" s="36"/>
      <c r="AA237" s="36"/>
      <c r="AB237" s="36"/>
      <c r="AC237" s="36"/>
      <c r="AD237" s="36"/>
      <c r="AE237" s="36"/>
      <c r="AT237" s="18" t="s">
        <v>233</v>
      </c>
      <c r="AU237" s="18" t="s">
        <v>19</v>
      </c>
    </row>
    <row r="238" spans="1:65" s="2" customFormat="1" ht="76.349999999999994" customHeight="1">
      <c r="A238" s="36"/>
      <c r="B238" s="37"/>
      <c r="C238" s="192" t="s">
        <v>397</v>
      </c>
      <c r="D238" s="192" t="s">
        <v>224</v>
      </c>
      <c r="E238" s="193" t="s">
        <v>1072</v>
      </c>
      <c r="F238" s="194" t="s">
        <v>632</v>
      </c>
      <c r="G238" s="195" t="s">
        <v>514</v>
      </c>
      <c r="H238" s="196">
        <v>60</v>
      </c>
      <c r="I238" s="197"/>
      <c r="J238" s="198">
        <f>ROUND(I238*H238,2)</f>
        <v>0</v>
      </c>
      <c r="K238" s="194" t="s">
        <v>228</v>
      </c>
      <c r="L238" s="41"/>
      <c r="M238" s="199" t="s">
        <v>1</v>
      </c>
      <c r="N238" s="200" t="s">
        <v>45</v>
      </c>
      <c r="O238" s="73"/>
      <c r="P238" s="201">
        <f>O238*H238</f>
        <v>0</v>
      </c>
      <c r="Q238" s="201">
        <v>2.8089400000000002</v>
      </c>
      <c r="R238" s="201">
        <f>Q238*H238</f>
        <v>168.53640000000001</v>
      </c>
      <c r="S238" s="201">
        <v>0</v>
      </c>
      <c r="T238" s="202">
        <f>S238*H238</f>
        <v>0</v>
      </c>
      <c r="U238" s="36"/>
      <c r="V238" s="36"/>
      <c r="W238" s="36"/>
      <c r="X238" s="36"/>
      <c r="Y238" s="36"/>
      <c r="Z238" s="36"/>
      <c r="AA238" s="36"/>
      <c r="AB238" s="36"/>
      <c r="AC238" s="36"/>
      <c r="AD238" s="36"/>
      <c r="AE238" s="36"/>
      <c r="AR238" s="203" t="s">
        <v>223</v>
      </c>
      <c r="AT238" s="203" t="s">
        <v>224</v>
      </c>
      <c r="AU238" s="203" t="s">
        <v>19</v>
      </c>
      <c r="AY238" s="18" t="s">
        <v>220</v>
      </c>
      <c r="BE238" s="204">
        <f>IF(N238="základní",J238,0)</f>
        <v>0</v>
      </c>
      <c r="BF238" s="204">
        <f>IF(N238="snížená",J238,0)</f>
        <v>0</v>
      </c>
      <c r="BG238" s="204">
        <f>IF(N238="zákl. přenesená",J238,0)</f>
        <v>0</v>
      </c>
      <c r="BH238" s="204">
        <f>IF(N238="sníž. přenesená",J238,0)</f>
        <v>0</v>
      </c>
      <c r="BI238" s="204">
        <f>IF(N238="nulová",J238,0)</f>
        <v>0</v>
      </c>
      <c r="BJ238" s="18" t="s">
        <v>87</v>
      </c>
      <c r="BK238" s="204">
        <f>ROUND(I238*H238,2)</f>
        <v>0</v>
      </c>
      <c r="BL238" s="18" t="s">
        <v>223</v>
      </c>
      <c r="BM238" s="203" t="s">
        <v>1558</v>
      </c>
    </row>
    <row r="239" spans="1:65" s="2" customFormat="1" ht="11.25">
      <c r="A239" s="36"/>
      <c r="B239" s="37"/>
      <c r="C239" s="38"/>
      <c r="D239" s="205" t="s">
        <v>231</v>
      </c>
      <c r="E239" s="38"/>
      <c r="F239" s="206" t="s">
        <v>1074</v>
      </c>
      <c r="G239" s="38"/>
      <c r="H239" s="38"/>
      <c r="I239" s="207"/>
      <c r="J239" s="38"/>
      <c r="K239" s="38"/>
      <c r="L239" s="41"/>
      <c r="M239" s="208"/>
      <c r="N239" s="209"/>
      <c r="O239" s="73"/>
      <c r="P239" s="73"/>
      <c r="Q239" s="73"/>
      <c r="R239" s="73"/>
      <c r="S239" s="73"/>
      <c r="T239" s="74"/>
      <c r="U239" s="36"/>
      <c r="V239" s="36"/>
      <c r="W239" s="36"/>
      <c r="X239" s="36"/>
      <c r="Y239" s="36"/>
      <c r="Z239" s="36"/>
      <c r="AA239" s="36"/>
      <c r="AB239" s="36"/>
      <c r="AC239" s="36"/>
      <c r="AD239" s="36"/>
      <c r="AE239" s="36"/>
      <c r="AT239" s="18" t="s">
        <v>231</v>
      </c>
      <c r="AU239" s="18" t="s">
        <v>19</v>
      </c>
    </row>
    <row r="240" spans="1:65" s="2" customFormat="1" ht="175.5">
      <c r="A240" s="36"/>
      <c r="B240" s="37"/>
      <c r="C240" s="38"/>
      <c r="D240" s="210" t="s">
        <v>311</v>
      </c>
      <c r="E240" s="38"/>
      <c r="F240" s="211" t="s">
        <v>635</v>
      </c>
      <c r="G240" s="38"/>
      <c r="H240" s="38"/>
      <c r="I240" s="207"/>
      <c r="J240" s="38"/>
      <c r="K240" s="38"/>
      <c r="L240" s="41"/>
      <c r="M240" s="208"/>
      <c r="N240" s="209"/>
      <c r="O240" s="73"/>
      <c r="P240" s="73"/>
      <c r="Q240" s="73"/>
      <c r="R240" s="73"/>
      <c r="S240" s="73"/>
      <c r="T240" s="74"/>
      <c r="U240" s="36"/>
      <c r="V240" s="36"/>
      <c r="W240" s="36"/>
      <c r="X240" s="36"/>
      <c r="Y240" s="36"/>
      <c r="Z240" s="36"/>
      <c r="AA240" s="36"/>
      <c r="AB240" s="36"/>
      <c r="AC240" s="36"/>
      <c r="AD240" s="36"/>
      <c r="AE240" s="36"/>
      <c r="AT240" s="18" t="s">
        <v>311</v>
      </c>
      <c r="AU240" s="18" t="s">
        <v>19</v>
      </c>
    </row>
    <row r="241" spans="1:65" s="2" customFormat="1" ht="97.5">
      <c r="A241" s="36"/>
      <c r="B241" s="37"/>
      <c r="C241" s="38"/>
      <c r="D241" s="210" t="s">
        <v>233</v>
      </c>
      <c r="E241" s="38"/>
      <c r="F241" s="211" t="s">
        <v>1559</v>
      </c>
      <c r="G241" s="38"/>
      <c r="H241" s="38"/>
      <c r="I241" s="207"/>
      <c r="J241" s="38"/>
      <c r="K241" s="38"/>
      <c r="L241" s="41"/>
      <c r="M241" s="208"/>
      <c r="N241" s="209"/>
      <c r="O241" s="73"/>
      <c r="P241" s="73"/>
      <c r="Q241" s="73"/>
      <c r="R241" s="73"/>
      <c r="S241" s="73"/>
      <c r="T241" s="74"/>
      <c r="U241" s="36"/>
      <c r="V241" s="36"/>
      <c r="W241" s="36"/>
      <c r="X241" s="36"/>
      <c r="Y241" s="36"/>
      <c r="Z241" s="36"/>
      <c r="AA241" s="36"/>
      <c r="AB241" s="36"/>
      <c r="AC241" s="36"/>
      <c r="AD241" s="36"/>
      <c r="AE241" s="36"/>
      <c r="AT241" s="18" t="s">
        <v>233</v>
      </c>
      <c r="AU241" s="18" t="s">
        <v>19</v>
      </c>
    </row>
    <row r="242" spans="1:65" s="2" customFormat="1" ht="76.349999999999994" customHeight="1">
      <c r="A242" s="36"/>
      <c r="B242" s="37"/>
      <c r="C242" s="192" t="s">
        <v>403</v>
      </c>
      <c r="D242" s="192" t="s">
        <v>224</v>
      </c>
      <c r="E242" s="193" t="s">
        <v>637</v>
      </c>
      <c r="F242" s="194" t="s">
        <v>638</v>
      </c>
      <c r="G242" s="195" t="s">
        <v>506</v>
      </c>
      <c r="H242" s="196">
        <v>400</v>
      </c>
      <c r="I242" s="197"/>
      <c r="J242" s="198">
        <f>ROUND(I242*H242,2)</f>
        <v>0</v>
      </c>
      <c r="K242" s="194" t="s">
        <v>228</v>
      </c>
      <c r="L242" s="41"/>
      <c r="M242" s="199" t="s">
        <v>1</v>
      </c>
      <c r="N242" s="200" t="s">
        <v>45</v>
      </c>
      <c r="O242" s="73"/>
      <c r="P242" s="201">
        <f>O242*H242</f>
        <v>0</v>
      </c>
      <c r="Q242" s="201">
        <v>7.26E-3</v>
      </c>
      <c r="R242" s="201">
        <f>Q242*H242</f>
        <v>2.9039999999999999</v>
      </c>
      <c r="S242" s="201">
        <v>0</v>
      </c>
      <c r="T242" s="202">
        <f>S242*H242</f>
        <v>0</v>
      </c>
      <c r="U242" s="36"/>
      <c r="V242" s="36"/>
      <c r="W242" s="36"/>
      <c r="X242" s="36"/>
      <c r="Y242" s="36"/>
      <c r="Z242" s="36"/>
      <c r="AA242" s="36"/>
      <c r="AB242" s="36"/>
      <c r="AC242" s="36"/>
      <c r="AD242" s="36"/>
      <c r="AE242" s="36"/>
      <c r="AR242" s="203" t="s">
        <v>223</v>
      </c>
      <c r="AT242" s="203" t="s">
        <v>224</v>
      </c>
      <c r="AU242" s="203" t="s">
        <v>19</v>
      </c>
      <c r="AY242" s="18" t="s">
        <v>220</v>
      </c>
      <c r="BE242" s="204">
        <f>IF(N242="základní",J242,0)</f>
        <v>0</v>
      </c>
      <c r="BF242" s="204">
        <f>IF(N242="snížená",J242,0)</f>
        <v>0</v>
      </c>
      <c r="BG242" s="204">
        <f>IF(N242="zákl. přenesená",J242,0)</f>
        <v>0</v>
      </c>
      <c r="BH242" s="204">
        <f>IF(N242="sníž. přenesená",J242,0)</f>
        <v>0</v>
      </c>
      <c r="BI242" s="204">
        <f>IF(N242="nulová",J242,0)</f>
        <v>0</v>
      </c>
      <c r="BJ242" s="18" t="s">
        <v>87</v>
      </c>
      <c r="BK242" s="204">
        <f>ROUND(I242*H242,2)</f>
        <v>0</v>
      </c>
      <c r="BL242" s="18" t="s">
        <v>223</v>
      </c>
      <c r="BM242" s="203" t="s">
        <v>1560</v>
      </c>
    </row>
    <row r="243" spans="1:65" s="2" customFormat="1" ht="11.25">
      <c r="A243" s="36"/>
      <c r="B243" s="37"/>
      <c r="C243" s="38"/>
      <c r="D243" s="205" t="s">
        <v>231</v>
      </c>
      <c r="E243" s="38"/>
      <c r="F243" s="206" t="s">
        <v>640</v>
      </c>
      <c r="G243" s="38"/>
      <c r="H243" s="38"/>
      <c r="I243" s="207"/>
      <c r="J243" s="38"/>
      <c r="K243" s="38"/>
      <c r="L243" s="41"/>
      <c r="M243" s="208"/>
      <c r="N243" s="209"/>
      <c r="O243" s="73"/>
      <c r="P243" s="73"/>
      <c r="Q243" s="73"/>
      <c r="R243" s="73"/>
      <c r="S243" s="73"/>
      <c r="T243" s="74"/>
      <c r="U243" s="36"/>
      <c r="V243" s="36"/>
      <c r="W243" s="36"/>
      <c r="X243" s="36"/>
      <c r="Y243" s="36"/>
      <c r="Z243" s="36"/>
      <c r="AA243" s="36"/>
      <c r="AB243" s="36"/>
      <c r="AC243" s="36"/>
      <c r="AD243" s="36"/>
      <c r="AE243" s="36"/>
      <c r="AT243" s="18" t="s">
        <v>231</v>
      </c>
      <c r="AU243" s="18" t="s">
        <v>19</v>
      </c>
    </row>
    <row r="244" spans="1:65" s="2" customFormat="1" ht="175.5">
      <c r="A244" s="36"/>
      <c r="B244" s="37"/>
      <c r="C244" s="38"/>
      <c r="D244" s="210" t="s">
        <v>311</v>
      </c>
      <c r="E244" s="38"/>
      <c r="F244" s="211" t="s">
        <v>641</v>
      </c>
      <c r="G244" s="38"/>
      <c r="H244" s="38"/>
      <c r="I244" s="207"/>
      <c r="J244" s="38"/>
      <c r="K244" s="38"/>
      <c r="L244" s="41"/>
      <c r="M244" s="208"/>
      <c r="N244" s="209"/>
      <c r="O244" s="73"/>
      <c r="P244" s="73"/>
      <c r="Q244" s="73"/>
      <c r="R244" s="73"/>
      <c r="S244" s="73"/>
      <c r="T244" s="74"/>
      <c r="U244" s="36"/>
      <c r="V244" s="36"/>
      <c r="W244" s="36"/>
      <c r="X244" s="36"/>
      <c r="Y244" s="36"/>
      <c r="Z244" s="36"/>
      <c r="AA244" s="36"/>
      <c r="AB244" s="36"/>
      <c r="AC244" s="36"/>
      <c r="AD244" s="36"/>
      <c r="AE244" s="36"/>
      <c r="AT244" s="18" t="s">
        <v>311</v>
      </c>
      <c r="AU244" s="18" t="s">
        <v>19</v>
      </c>
    </row>
    <row r="245" spans="1:65" s="2" customFormat="1" ht="156">
      <c r="A245" s="36"/>
      <c r="B245" s="37"/>
      <c r="C245" s="38"/>
      <c r="D245" s="210" t="s">
        <v>233</v>
      </c>
      <c r="E245" s="38"/>
      <c r="F245" s="211" t="s">
        <v>1561</v>
      </c>
      <c r="G245" s="38"/>
      <c r="H245" s="38"/>
      <c r="I245" s="207"/>
      <c r="J245" s="38"/>
      <c r="K245" s="38"/>
      <c r="L245" s="41"/>
      <c r="M245" s="208"/>
      <c r="N245" s="209"/>
      <c r="O245" s="73"/>
      <c r="P245" s="73"/>
      <c r="Q245" s="73"/>
      <c r="R245" s="73"/>
      <c r="S245" s="73"/>
      <c r="T245" s="74"/>
      <c r="U245" s="36"/>
      <c r="V245" s="36"/>
      <c r="W245" s="36"/>
      <c r="X245" s="36"/>
      <c r="Y245" s="36"/>
      <c r="Z245" s="36"/>
      <c r="AA245" s="36"/>
      <c r="AB245" s="36"/>
      <c r="AC245" s="36"/>
      <c r="AD245" s="36"/>
      <c r="AE245" s="36"/>
      <c r="AT245" s="18" t="s">
        <v>233</v>
      </c>
      <c r="AU245" s="18" t="s">
        <v>19</v>
      </c>
    </row>
    <row r="246" spans="1:65" s="2" customFormat="1" ht="76.349999999999994" customHeight="1">
      <c r="A246" s="36"/>
      <c r="B246" s="37"/>
      <c r="C246" s="192" t="s">
        <v>409</v>
      </c>
      <c r="D246" s="192" t="s">
        <v>224</v>
      </c>
      <c r="E246" s="193" t="s">
        <v>643</v>
      </c>
      <c r="F246" s="194" t="s">
        <v>644</v>
      </c>
      <c r="G246" s="195" t="s">
        <v>506</v>
      </c>
      <c r="H246" s="196">
        <v>400</v>
      </c>
      <c r="I246" s="197"/>
      <c r="J246" s="198">
        <f>ROUND(I246*H246,2)</f>
        <v>0</v>
      </c>
      <c r="K246" s="194" t="s">
        <v>228</v>
      </c>
      <c r="L246" s="41"/>
      <c r="M246" s="199" t="s">
        <v>1</v>
      </c>
      <c r="N246" s="200" t="s">
        <v>45</v>
      </c>
      <c r="O246" s="73"/>
      <c r="P246" s="201">
        <f>O246*H246</f>
        <v>0</v>
      </c>
      <c r="Q246" s="201">
        <v>8.5999999999999998E-4</v>
      </c>
      <c r="R246" s="201">
        <f>Q246*H246</f>
        <v>0.34399999999999997</v>
      </c>
      <c r="S246" s="201">
        <v>0</v>
      </c>
      <c r="T246" s="202">
        <f>S246*H246</f>
        <v>0</v>
      </c>
      <c r="U246" s="36"/>
      <c r="V246" s="36"/>
      <c r="W246" s="36"/>
      <c r="X246" s="36"/>
      <c r="Y246" s="36"/>
      <c r="Z246" s="36"/>
      <c r="AA246" s="36"/>
      <c r="AB246" s="36"/>
      <c r="AC246" s="36"/>
      <c r="AD246" s="36"/>
      <c r="AE246" s="36"/>
      <c r="AR246" s="203" t="s">
        <v>223</v>
      </c>
      <c r="AT246" s="203" t="s">
        <v>224</v>
      </c>
      <c r="AU246" s="203" t="s">
        <v>19</v>
      </c>
      <c r="AY246" s="18" t="s">
        <v>220</v>
      </c>
      <c r="BE246" s="204">
        <f>IF(N246="základní",J246,0)</f>
        <v>0</v>
      </c>
      <c r="BF246" s="204">
        <f>IF(N246="snížená",J246,0)</f>
        <v>0</v>
      </c>
      <c r="BG246" s="204">
        <f>IF(N246="zákl. přenesená",J246,0)</f>
        <v>0</v>
      </c>
      <c r="BH246" s="204">
        <f>IF(N246="sníž. přenesená",J246,0)</f>
        <v>0</v>
      </c>
      <c r="BI246" s="204">
        <f>IF(N246="nulová",J246,0)</f>
        <v>0</v>
      </c>
      <c r="BJ246" s="18" t="s">
        <v>87</v>
      </c>
      <c r="BK246" s="204">
        <f>ROUND(I246*H246,2)</f>
        <v>0</v>
      </c>
      <c r="BL246" s="18" t="s">
        <v>223</v>
      </c>
      <c r="BM246" s="203" t="s">
        <v>1562</v>
      </c>
    </row>
    <row r="247" spans="1:65" s="2" customFormat="1" ht="11.25">
      <c r="A247" s="36"/>
      <c r="B247" s="37"/>
      <c r="C247" s="38"/>
      <c r="D247" s="205" t="s">
        <v>231</v>
      </c>
      <c r="E247" s="38"/>
      <c r="F247" s="206" t="s">
        <v>646</v>
      </c>
      <c r="G247" s="38"/>
      <c r="H247" s="38"/>
      <c r="I247" s="207"/>
      <c r="J247" s="38"/>
      <c r="K247" s="38"/>
      <c r="L247" s="41"/>
      <c r="M247" s="208"/>
      <c r="N247" s="209"/>
      <c r="O247" s="73"/>
      <c r="P247" s="73"/>
      <c r="Q247" s="73"/>
      <c r="R247" s="73"/>
      <c r="S247" s="73"/>
      <c r="T247" s="74"/>
      <c r="U247" s="36"/>
      <c r="V247" s="36"/>
      <c r="W247" s="36"/>
      <c r="X247" s="36"/>
      <c r="Y247" s="36"/>
      <c r="Z247" s="36"/>
      <c r="AA247" s="36"/>
      <c r="AB247" s="36"/>
      <c r="AC247" s="36"/>
      <c r="AD247" s="36"/>
      <c r="AE247" s="36"/>
      <c r="AT247" s="18" t="s">
        <v>231</v>
      </c>
      <c r="AU247" s="18" t="s">
        <v>19</v>
      </c>
    </row>
    <row r="248" spans="1:65" s="2" customFormat="1" ht="175.5">
      <c r="A248" s="36"/>
      <c r="B248" s="37"/>
      <c r="C248" s="38"/>
      <c r="D248" s="210" t="s">
        <v>311</v>
      </c>
      <c r="E248" s="38"/>
      <c r="F248" s="211" t="s">
        <v>641</v>
      </c>
      <c r="G248" s="38"/>
      <c r="H248" s="38"/>
      <c r="I248" s="207"/>
      <c r="J248" s="38"/>
      <c r="K248" s="38"/>
      <c r="L248" s="41"/>
      <c r="M248" s="208"/>
      <c r="N248" s="209"/>
      <c r="O248" s="73"/>
      <c r="P248" s="73"/>
      <c r="Q248" s="73"/>
      <c r="R248" s="73"/>
      <c r="S248" s="73"/>
      <c r="T248" s="74"/>
      <c r="U248" s="36"/>
      <c r="V248" s="36"/>
      <c r="W248" s="36"/>
      <c r="X248" s="36"/>
      <c r="Y248" s="36"/>
      <c r="Z248" s="36"/>
      <c r="AA248" s="36"/>
      <c r="AB248" s="36"/>
      <c r="AC248" s="36"/>
      <c r="AD248" s="36"/>
      <c r="AE248" s="36"/>
      <c r="AT248" s="18" t="s">
        <v>311</v>
      </c>
      <c r="AU248" s="18" t="s">
        <v>19</v>
      </c>
    </row>
    <row r="249" spans="1:65" s="2" customFormat="1" ht="39">
      <c r="A249" s="36"/>
      <c r="B249" s="37"/>
      <c r="C249" s="38"/>
      <c r="D249" s="210" t="s">
        <v>233</v>
      </c>
      <c r="E249" s="38"/>
      <c r="F249" s="211" t="s">
        <v>1563</v>
      </c>
      <c r="G249" s="38"/>
      <c r="H249" s="38"/>
      <c r="I249" s="207"/>
      <c r="J249" s="38"/>
      <c r="K249" s="38"/>
      <c r="L249" s="41"/>
      <c r="M249" s="208"/>
      <c r="N249" s="209"/>
      <c r="O249" s="73"/>
      <c r="P249" s="73"/>
      <c r="Q249" s="73"/>
      <c r="R249" s="73"/>
      <c r="S249" s="73"/>
      <c r="T249" s="74"/>
      <c r="U249" s="36"/>
      <c r="V249" s="36"/>
      <c r="W249" s="36"/>
      <c r="X249" s="36"/>
      <c r="Y249" s="36"/>
      <c r="Z249" s="36"/>
      <c r="AA249" s="36"/>
      <c r="AB249" s="36"/>
      <c r="AC249" s="36"/>
      <c r="AD249" s="36"/>
      <c r="AE249" s="36"/>
      <c r="AT249" s="18" t="s">
        <v>233</v>
      </c>
      <c r="AU249" s="18" t="s">
        <v>19</v>
      </c>
    </row>
    <row r="250" spans="1:65" s="2" customFormat="1" ht="78" customHeight="1">
      <c r="A250" s="36"/>
      <c r="B250" s="37"/>
      <c r="C250" s="192" t="s">
        <v>415</v>
      </c>
      <c r="D250" s="192" t="s">
        <v>224</v>
      </c>
      <c r="E250" s="193" t="s">
        <v>648</v>
      </c>
      <c r="F250" s="194" t="s">
        <v>649</v>
      </c>
      <c r="G250" s="195" t="s">
        <v>650</v>
      </c>
      <c r="H250" s="196">
        <v>2.5310000000000001</v>
      </c>
      <c r="I250" s="197"/>
      <c r="J250" s="198">
        <f>ROUND(I250*H250,2)</f>
        <v>0</v>
      </c>
      <c r="K250" s="194" t="s">
        <v>228</v>
      </c>
      <c r="L250" s="41"/>
      <c r="M250" s="199" t="s">
        <v>1</v>
      </c>
      <c r="N250" s="200" t="s">
        <v>45</v>
      </c>
      <c r="O250" s="73"/>
      <c r="P250" s="201">
        <f>O250*H250</f>
        <v>0</v>
      </c>
      <c r="Q250" s="201">
        <v>1.09528</v>
      </c>
      <c r="R250" s="201">
        <f>Q250*H250</f>
        <v>2.7721536800000002</v>
      </c>
      <c r="S250" s="201">
        <v>0</v>
      </c>
      <c r="T250" s="202">
        <f>S250*H250</f>
        <v>0</v>
      </c>
      <c r="U250" s="36"/>
      <c r="V250" s="36"/>
      <c r="W250" s="36"/>
      <c r="X250" s="36"/>
      <c r="Y250" s="36"/>
      <c r="Z250" s="36"/>
      <c r="AA250" s="36"/>
      <c r="AB250" s="36"/>
      <c r="AC250" s="36"/>
      <c r="AD250" s="36"/>
      <c r="AE250" s="36"/>
      <c r="AR250" s="203" t="s">
        <v>223</v>
      </c>
      <c r="AT250" s="203" t="s">
        <v>224</v>
      </c>
      <c r="AU250" s="203" t="s">
        <v>19</v>
      </c>
      <c r="AY250" s="18" t="s">
        <v>220</v>
      </c>
      <c r="BE250" s="204">
        <f>IF(N250="základní",J250,0)</f>
        <v>0</v>
      </c>
      <c r="BF250" s="204">
        <f>IF(N250="snížená",J250,0)</f>
        <v>0</v>
      </c>
      <c r="BG250" s="204">
        <f>IF(N250="zákl. přenesená",J250,0)</f>
        <v>0</v>
      </c>
      <c r="BH250" s="204">
        <f>IF(N250="sníž. přenesená",J250,0)</f>
        <v>0</v>
      </c>
      <c r="BI250" s="204">
        <f>IF(N250="nulová",J250,0)</f>
        <v>0</v>
      </c>
      <c r="BJ250" s="18" t="s">
        <v>87</v>
      </c>
      <c r="BK250" s="204">
        <f>ROUND(I250*H250,2)</f>
        <v>0</v>
      </c>
      <c r="BL250" s="18" t="s">
        <v>223</v>
      </c>
      <c r="BM250" s="203" t="s">
        <v>1564</v>
      </c>
    </row>
    <row r="251" spans="1:65" s="2" customFormat="1" ht="11.25">
      <c r="A251" s="36"/>
      <c r="B251" s="37"/>
      <c r="C251" s="38"/>
      <c r="D251" s="205" t="s">
        <v>231</v>
      </c>
      <c r="E251" s="38"/>
      <c r="F251" s="206" t="s">
        <v>652</v>
      </c>
      <c r="G251" s="38"/>
      <c r="H251" s="38"/>
      <c r="I251" s="207"/>
      <c r="J251" s="38"/>
      <c r="K251" s="38"/>
      <c r="L251" s="41"/>
      <c r="M251" s="208"/>
      <c r="N251" s="209"/>
      <c r="O251" s="73"/>
      <c r="P251" s="73"/>
      <c r="Q251" s="73"/>
      <c r="R251" s="73"/>
      <c r="S251" s="73"/>
      <c r="T251" s="74"/>
      <c r="U251" s="36"/>
      <c r="V251" s="36"/>
      <c r="W251" s="36"/>
      <c r="X251" s="36"/>
      <c r="Y251" s="36"/>
      <c r="Z251" s="36"/>
      <c r="AA251" s="36"/>
      <c r="AB251" s="36"/>
      <c r="AC251" s="36"/>
      <c r="AD251" s="36"/>
      <c r="AE251" s="36"/>
      <c r="AT251" s="18" t="s">
        <v>231</v>
      </c>
      <c r="AU251" s="18" t="s">
        <v>19</v>
      </c>
    </row>
    <row r="252" spans="1:65" s="2" customFormat="1" ht="97.5">
      <c r="A252" s="36"/>
      <c r="B252" s="37"/>
      <c r="C252" s="38"/>
      <c r="D252" s="210" t="s">
        <v>311</v>
      </c>
      <c r="E252" s="38"/>
      <c r="F252" s="211" t="s">
        <v>653</v>
      </c>
      <c r="G252" s="38"/>
      <c r="H252" s="38"/>
      <c r="I252" s="207"/>
      <c r="J252" s="38"/>
      <c r="K252" s="38"/>
      <c r="L252" s="41"/>
      <c r="M252" s="208"/>
      <c r="N252" s="209"/>
      <c r="O252" s="73"/>
      <c r="P252" s="73"/>
      <c r="Q252" s="73"/>
      <c r="R252" s="73"/>
      <c r="S252" s="73"/>
      <c r="T252" s="74"/>
      <c r="U252" s="36"/>
      <c r="V252" s="36"/>
      <c r="W252" s="36"/>
      <c r="X252" s="36"/>
      <c r="Y252" s="36"/>
      <c r="Z252" s="36"/>
      <c r="AA252" s="36"/>
      <c r="AB252" s="36"/>
      <c r="AC252" s="36"/>
      <c r="AD252" s="36"/>
      <c r="AE252" s="36"/>
      <c r="AT252" s="18" t="s">
        <v>311</v>
      </c>
      <c r="AU252" s="18" t="s">
        <v>19</v>
      </c>
    </row>
    <row r="253" spans="1:65" s="2" customFormat="1" ht="87.75">
      <c r="A253" s="36"/>
      <c r="B253" s="37"/>
      <c r="C253" s="38"/>
      <c r="D253" s="210" t="s">
        <v>233</v>
      </c>
      <c r="E253" s="38"/>
      <c r="F253" s="211" t="s">
        <v>1565</v>
      </c>
      <c r="G253" s="38"/>
      <c r="H253" s="38"/>
      <c r="I253" s="207"/>
      <c r="J253" s="38"/>
      <c r="K253" s="38"/>
      <c r="L253" s="41"/>
      <c r="M253" s="208"/>
      <c r="N253" s="209"/>
      <c r="O253" s="73"/>
      <c r="P253" s="73"/>
      <c r="Q253" s="73"/>
      <c r="R253" s="73"/>
      <c r="S253" s="73"/>
      <c r="T253" s="74"/>
      <c r="U253" s="36"/>
      <c r="V253" s="36"/>
      <c r="W253" s="36"/>
      <c r="X253" s="36"/>
      <c r="Y253" s="36"/>
      <c r="Z253" s="36"/>
      <c r="AA253" s="36"/>
      <c r="AB253" s="36"/>
      <c r="AC253" s="36"/>
      <c r="AD253" s="36"/>
      <c r="AE253" s="36"/>
      <c r="AT253" s="18" t="s">
        <v>233</v>
      </c>
      <c r="AU253" s="18" t="s">
        <v>19</v>
      </c>
    </row>
    <row r="254" spans="1:65" s="2" customFormat="1" ht="90" customHeight="1">
      <c r="A254" s="36"/>
      <c r="B254" s="37"/>
      <c r="C254" s="192" t="s">
        <v>420</v>
      </c>
      <c r="D254" s="192" t="s">
        <v>224</v>
      </c>
      <c r="E254" s="193" t="s">
        <v>1300</v>
      </c>
      <c r="F254" s="194" t="s">
        <v>1301</v>
      </c>
      <c r="G254" s="195" t="s">
        <v>650</v>
      </c>
      <c r="H254" s="196">
        <v>0.03</v>
      </c>
      <c r="I254" s="197"/>
      <c r="J254" s="198">
        <f>ROUND(I254*H254,2)</f>
        <v>0</v>
      </c>
      <c r="K254" s="194" t="s">
        <v>228</v>
      </c>
      <c r="L254" s="41"/>
      <c r="M254" s="199" t="s">
        <v>1</v>
      </c>
      <c r="N254" s="200" t="s">
        <v>45</v>
      </c>
      <c r="O254" s="73"/>
      <c r="P254" s="201">
        <f>O254*H254</f>
        <v>0</v>
      </c>
      <c r="Q254" s="201">
        <v>1.03955</v>
      </c>
      <c r="R254" s="201">
        <f>Q254*H254</f>
        <v>3.1186499999999999E-2</v>
      </c>
      <c r="S254" s="201">
        <v>0</v>
      </c>
      <c r="T254" s="202">
        <f>S254*H254</f>
        <v>0</v>
      </c>
      <c r="U254" s="36"/>
      <c r="V254" s="36"/>
      <c r="W254" s="36"/>
      <c r="X254" s="36"/>
      <c r="Y254" s="36"/>
      <c r="Z254" s="36"/>
      <c r="AA254" s="36"/>
      <c r="AB254" s="36"/>
      <c r="AC254" s="36"/>
      <c r="AD254" s="36"/>
      <c r="AE254" s="36"/>
      <c r="AR254" s="203" t="s">
        <v>223</v>
      </c>
      <c r="AT254" s="203" t="s">
        <v>224</v>
      </c>
      <c r="AU254" s="203" t="s">
        <v>19</v>
      </c>
      <c r="AY254" s="18" t="s">
        <v>220</v>
      </c>
      <c r="BE254" s="204">
        <f>IF(N254="základní",J254,0)</f>
        <v>0</v>
      </c>
      <c r="BF254" s="204">
        <f>IF(N254="snížená",J254,0)</f>
        <v>0</v>
      </c>
      <c r="BG254" s="204">
        <f>IF(N254="zákl. přenesená",J254,0)</f>
        <v>0</v>
      </c>
      <c r="BH254" s="204">
        <f>IF(N254="sníž. přenesená",J254,0)</f>
        <v>0</v>
      </c>
      <c r="BI254" s="204">
        <f>IF(N254="nulová",J254,0)</f>
        <v>0</v>
      </c>
      <c r="BJ254" s="18" t="s">
        <v>87</v>
      </c>
      <c r="BK254" s="204">
        <f>ROUND(I254*H254,2)</f>
        <v>0</v>
      </c>
      <c r="BL254" s="18" t="s">
        <v>223</v>
      </c>
      <c r="BM254" s="203" t="s">
        <v>1566</v>
      </c>
    </row>
    <row r="255" spans="1:65" s="2" customFormat="1" ht="11.25">
      <c r="A255" s="36"/>
      <c r="B255" s="37"/>
      <c r="C255" s="38"/>
      <c r="D255" s="205" t="s">
        <v>231</v>
      </c>
      <c r="E255" s="38"/>
      <c r="F255" s="206" t="s">
        <v>1303</v>
      </c>
      <c r="G255" s="38"/>
      <c r="H255" s="38"/>
      <c r="I255" s="207"/>
      <c r="J255" s="38"/>
      <c r="K255" s="38"/>
      <c r="L255" s="41"/>
      <c r="M255" s="208"/>
      <c r="N255" s="209"/>
      <c r="O255" s="73"/>
      <c r="P255" s="73"/>
      <c r="Q255" s="73"/>
      <c r="R255" s="73"/>
      <c r="S255" s="73"/>
      <c r="T255" s="74"/>
      <c r="U255" s="36"/>
      <c r="V255" s="36"/>
      <c r="W255" s="36"/>
      <c r="X255" s="36"/>
      <c r="Y255" s="36"/>
      <c r="Z255" s="36"/>
      <c r="AA255" s="36"/>
      <c r="AB255" s="36"/>
      <c r="AC255" s="36"/>
      <c r="AD255" s="36"/>
      <c r="AE255" s="36"/>
      <c r="AT255" s="18" t="s">
        <v>231</v>
      </c>
      <c r="AU255" s="18" t="s">
        <v>19</v>
      </c>
    </row>
    <row r="256" spans="1:65" s="2" customFormat="1" ht="97.5">
      <c r="A256" s="36"/>
      <c r="B256" s="37"/>
      <c r="C256" s="38"/>
      <c r="D256" s="210" t="s">
        <v>311</v>
      </c>
      <c r="E256" s="38"/>
      <c r="F256" s="211" t="s">
        <v>653</v>
      </c>
      <c r="G256" s="38"/>
      <c r="H256" s="38"/>
      <c r="I256" s="207"/>
      <c r="J256" s="38"/>
      <c r="K256" s="38"/>
      <c r="L256" s="41"/>
      <c r="M256" s="208"/>
      <c r="N256" s="209"/>
      <c r="O256" s="73"/>
      <c r="P256" s="73"/>
      <c r="Q256" s="73"/>
      <c r="R256" s="73"/>
      <c r="S256" s="73"/>
      <c r="T256" s="74"/>
      <c r="U256" s="36"/>
      <c r="V256" s="36"/>
      <c r="W256" s="36"/>
      <c r="X256" s="36"/>
      <c r="Y256" s="36"/>
      <c r="Z256" s="36"/>
      <c r="AA256" s="36"/>
      <c r="AB256" s="36"/>
      <c r="AC256" s="36"/>
      <c r="AD256" s="36"/>
      <c r="AE256" s="36"/>
      <c r="AT256" s="18" t="s">
        <v>311</v>
      </c>
      <c r="AU256" s="18" t="s">
        <v>19</v>
      </c>
    </row>
    <row r="257" spans="1:65" s="2" customFormat="1" ht="58.5">
      <c r="A257" s="36"/>
      <c r="B257" s="37"/>
      <c r="C257" s="38"/>
      <c r="D257" s="210" t="s">
        <v>233</v>
      </c>
      <c r="E257" s="38"/>
      <c r="F257" s="211" t="s">
        <v>1567</v>
      </c>
      <c r="G257" s="38"/>
      <c r="H257" s="38"/>
      <c r="I257" s="207"/>
      <c r="J257" s="38"/>
      <c r="K257" s="38"/>
      <c r="L257" s="41"/>
      <c r="M257" s="208"/>
      <c r="N257" s="209"/>
      <c r="O257" s="73"/>
      <c r="P257" s="73"/>
      <c r="Q257" s="73"/>
      <c r="R257" s="73"/>
      <c r="S257" s="73"/>
      <c r="T257" s="74"/>
      <c r="U257" s="36"/>
      <c r="V257" s="36"/>
      <c r="W257" s="36"/>
      <c r="X257" s="36"/>
      <c r="Y257" s="36"/>
      <c r="Z257" s="36"/>
      <c r="AA257" s="36"/>
      <c r="AB257" s="36"/>
      <c r="AC257" s="36"/>
      <c r="AD257" s="36"/>
      <c r="AE257" s="36"/>
      <c r="AT257" s="18" t="s">
        <v>233</v>
      </c>
      <c r="AU257" s="18" t="s">
        <v>19</v>
      </c>
    </row>
    <row r="258" spans="1:65" s="2" customFormat="1" ht="49.15" customHeight="1">
      <c r="A258" s="36"/>
      <c r="B258" s="37"/>
      <c r="C258" s="192" t="s">
        <v>426</v>
      </c>
      <c r="D258" s="192" t="s">
        <v>224</v>
      </c>
      <c r="E258" s="193" t="s">
        <v>1304</v>
      </c>
      <c r="F258" s="194" t="s">
        <v>1305</v>
      </c>
      <c r="G258" s="195" t="s">
        <v>664</v>
      </c>
      <c r="H258" s="196">
        <v>295</v>
      </c>
      <c r="I258" s="197"/>
      <c r="J258" s="198">
        <f>ROUND(I258*H258,2)</f>
        <v>0</v>
      </c>
      <c r="K258" s="194" t="s">
        <v>228</v>
      </c>
      <c r="L258" s="41"/>
      <c r="M258" s="199" t="s">
        <v>1</v>
      </c>
      <c r="N258" s="200" t="s">
        <v>45</v>
      </c>
      <c r="O258" s="73"/>
      <c r="P258" s="201">
        <f>O258*H258</f>
        <v>0</v>
      </c>
      <c r="Q258" s="201">
        <v>0.17488999999999999</v>
      </c>
      <c r="R258" s="201">
        <f>Q258*H258</f>
        <v>51.592549999999996</v>
      </c>
      <c r="S258" s="201">
        <v>0</v>
      </c>
      <c r="T258" s="202">
        <f>S258*H258</f>
        <v>0</v>
      </c>
      <c r="U258" s="36"/>
      <c r="V258" s="36"/>
      <c r="W258" s="36"/>
      <c r="X258" s="36"/>
      <c r="Y258" s="36"/>
      <c r="Z258" s="36"/>
      <c r="AA258" s="36"/>
      <c r="AB258" s="36"/>
      <c r="AC258" s="36"/>
      <c r="AD258" s="36"/>
      <c r="AE258" s="36"/>
      <c r="AR258" s="203" t="s">
        <v>223</v>
      </c>
      <c r="AT258" s="203" t="s">
        <v>224</v>
      </c>
      <c r="AU258" s="203" t="s">
        <v>19</v>
      </c>
      <c r="AY258" s="18" t="s">
        <v>220</v>
      </c>
      <c r="BE258" s="204">
        <f>IF(N258="základní",J258,0)</f>
        <v>0</v>
      </c>
      <c r="BF258" s="204">
        <f>IF(N258="snížená",J258,0)</f>
        <v>0</v>
      </c>
      <c r="BG258" s="204">
        <f>IF(N258="zákl. přenesená",J258,0)</f>
        <v>0</v>
      </c>
      <c r="BH258" s="204">
        <f>IF(N258="sníž. přenesená",J258,0)</f>
        <v>0</v>
      </c>
      <c r="BI258" s="204">
        <f>IF(N258="nulová",J258,0)</f>
        <v>0</v>
      </c>
      <c r="BJ258" s="18" t="s">
        <v>87</v>
      </c>
      <c r="BK258" s="204">
        <f>ROUND(I258*H258,2)</f>
        <v>0</v>
      </c>
      <c r="BL258" s="18" t="s">
        <v>223</v>
      </c>
      <c r="BM258" s="203" t="s">
        <v>1568</v>
      </c>
    </row>
    <row r="259" spans="1:65" s="2" customFormat="1" ht="11.25">
      <c r="A259" s="36"/>
      <c r="B259" s="37"/>
      <c r="C259" s="38"/>
      <c r="D259" s="205" t="s">
        <v>231</v>
      </c>
      <c r="E259" s="38"/>
      <c r="F259" s="206" t="s">
        <v>1307</v>
      </c>
      <c r="G259" s="38"/>
      <c r="H259" s="38"/>
      <c r="I259" s="207"/>
      <c r="J259" s="38"/>
      <c r="K259" s="38"/>
      <c r="L259" s="41"/>
      <c r="M259" s="208"/>
      <c r="N259" s="209"/>
      <c r="O259" s="73"/>
      <c r="P259" s="73"/>
      <c r="Q259" s="73"/>
      <c r="R259" s="73"/>
      <c r="S259" s="73"/>
      <c r="T259" s="74"/>
      <c r="U259" s="36"/>
      <c r="V259" s="36"/>
      <c r="W259" s="36"/>
      <c r="X259" s="36"/>
      <c r="Y259" s="36"/>
      <c r="Z259" s="36"/>
      <c r="AA259" s="36"/>
      <c r="AB259" s="36"/>
      <c r="AC259" s="36"/>
      <c r="AD259" s="36"/>
      <c r="AE259" s="36"/>
      <c r="AT259" s="18" t="s">
        <v>231</v>
      </c>
      <c r="AU259" s="18" t="s">
        <v>19</v>
      </c>
    </row>
    <row r="260" spans="1:65" s="2" customFormat="1" ht="97.5">
      <c r="A260" s="36"/>
      <c r="B260" s="37"/>
      <c r="C260" s="38"/>
      <c r="D260" s="210" t="s">
        <v>311</v>
      </c>
      <c r="E260" s="38"/>
      <c r="F260" s="211" t="s">
        <v>1308</v>
      </c>
      <c r="G260" s="38"/>
      <c r="H260" s="38"/>
      <c r="I260" s="207"/>
      <c r="J260" s="38"/>
      <c r="K260" s="38"/>
      <c r="L260" s="41"/>
      <c r="M260" s="208"/>
      <c r="N260" s="209"/>
      <c r="O260" s="73"/>
      <c r="P260" s="73"/>
      <c r="Q260" s="73"/>
      <c r="R260" s="73"/>
      <c r="S260" s="73"/>
      <c r="T260" s="74"/>
      <c r="U260" s="36"/>
      <c r="V260" s="36"/>
      <c r="W260" s="36"/>
      <c r="X260" s="36"/>
      <c r="Y260" s="36"/>
      <c r="Z260" s="36"/>
      <c r="AA260" s="36"/>
      <c r="AB260" s="36"/>
      <c r="AC260" s="36"/>
      <c r="AD260" s="36"/>
      <c r="AE260" s="36"/>
      <c r="AT260" s="18" t="s">
        <v>311</v>
      </c>
      <c r="AU260" s="18" t="s">
        <v>19</v>
      </c>
    </row>
    <row r="261" spans="1:65" s="2" customFormat="1" ht="24.2" customHeight="1">
      <c r="A261" s="36"/>
      <c r="B261" s="37"/>
      <c r="C261" s="247" t="s">
        <v>434</v>
      </c>
      <c r="D261" s="247" t="s">
        <v>329</v>
      </c>
      <c r="E261" s="248" t="s">
        <v>1309</v>
      </c>
      <c r="F261" s="249" t="s">
        <v>1310</v>
      </c>
      <c r="G261" s="250" t="s">
        <v>664</v>
      </c>
      <c r="H261" s="251">
        <v>201</v>
      </c>
      <c r="I261" s="252"/>
      <c r="J261" s="253">
        <f>ROUND(I261*H261,2)</f>
        <v>0</v>
      </c>
      <c r="K261" s="249" t="s">
        <v>228</v>
      </c>
      <c r="L261" s="254"/>
      <c r="M261" s="255" t="s">
        <v>1</v>
      </c>
      <c r="N261" s="256" t="s">
        <v>45</v>
      </c>
      <c r="O261" s="73"/>
      <c r="P261" s="201">
        <f>O261*H261</f>
        <v>0</v>
      </c>
      <c r="Q261" s="201">
        <v>3.8999999999999998E-3</v>
      </c>
      <c r="R261" s="201">
        <f>Q261*H261</f>
        <v>0.78389999999999993</v>
      </c>
      <c r="S261" s="201">
        <v>0</v>
      </c>
      <c r="T261" s="202">
        <f>S261*H261</f>
        <v>0</v>
      </c>
      <c r="U261" s="36"/>
      <c r="V261" s="36"/>
      <c r="W261" s="36"/>
      <c r="X261" s="36"/>
      <c r="Y261" s="36"/>
      <c r="Z261" s="36"/>
      <c r="AA261" s="36"/>
      <c r="AB261" s="36"/>
      <c r="AC261" s="36"/>
      <c r="AD261" s="36"/>
      <c r="AE261" s="36"/>
      <c r="AR261" s="203" t="s">
        <v>266</v>
      </c>
      <c r="AT261" s="203" t="s">
        <v>329</v>
      </c>
      <c r="AU261" s="203" t="s">
        <v>19</v>
      </c>
      <c r="AY261" s="18" t="s">
        <v>220</v>
      </c>
      <c r="BE261" s="204">
        <f>IF(N261="základní",J261,0)</f>
        <v>0</v>
      </c>
      <c r="BF261" s="204">
        <f>IF(N261="snížená",J261,0)</f>
        <v>0</v>
      </c>
      <c r="BG261" s="204">
        <f>IF(N261="zákl. přenesená",J261,0)</f>
        <v>0</v>
      </c>
      <c r="BH261" s="204">
        <f>IF(N261="sníž. přenesená",J261,0)</f>
        <v>0</v>
      </c>
      <c r="BI261" s="204">
        <f>IF(N261="nulová",J261,0)</f>
        <v>0</v>
      </c>
      <c r="BJ261" s="18" t="s">
        <v>87</v>
      </c>
      <c r="BK261" s="204">
        <f>ROUND(I261*H261,2)</f>
        <v>0</v>
      </c>
      <c r="BL261" s="18" t="s">
        <v>223</v>
      </c>
      <c r="BM261" s="203" t="s">
        <v>1569</v>
      </c>
    </row>
    <row r="262" spans="1:65" s="2" customFormat="1" ht="37.9" customHeight="1">
      <c r="A262" s="36"/>
      <c r="B262" s="37"/>
      <c r="C262" s="247" t="s">
        <v>441</v>
      </c>
      <c r="D262" s="247" t="s">
        <v>329</v>
      </c>
      <c r="E262" s="248" t="s">
        <v>1570</v>
      </c>
      <c r="F262" s="249" t="s">
        <v>1571</v>
      </c>
      <c r="G262" s="250" t="s">
        <v>664</v>
      </c>
      <c r="H262" s="251">
        <v>9</v>
      </c>
      <c r="I262" s="252"/>
      <c r="J262" s="253">
        <f>ROUND(I262*H262,2)</f>
        <v>0</v>
      </c>
      <c r="K262" s="249" t="s">
        <v>228</v>
      </c>
      <c r="L262" s="254"/>
      <c r="M262" s="255" t="s">
        <v>1</v>
      </c>
      <c r="N262" s="256" t="s">
        <v>45</v>
      </c>
      <c r="O262" s="73"/>
      <c r="P262" s="201">
        <f>O262*H262</f>
        <v>0</v>
      </c>
      <c r="Q262" s="201">
        <v>5.7000000000000002E-3</v>
      </c>
      <c r="R262" s="201">
        <f>Q262*H262</f>
        <v>5.1299999999999998E-2</v>
      </c>
      <c r="S262" s="201">
        <v>0</v>
      </c>
      <c r="T262" s="202">
        <f>S262*H262</f>
        <v>0</v>
      </c>
      <c r="U262" s="36"/>
      <c r="V262" s="36"/>
      <c r="W262" s="36"/>
      <c r="X262" s="36"/>
      <c r="Y262" s="36"/>
      <c r="Z262" s="36"/>
      <c r="AA262" s="36"/>
      <c r="AB262" s="36"/>
      <c r="AC262" s="36"/>
      <c r="AD262" s="36"/>
      <c r="AE262" s="36"/>
      <c r="AR262" s="203" t="s">
        <v>266</v>
      </c>
      <c r="AT262" s="203" t="s">
        <v>329</v>
      </c>
      <c r="AU262" s="203" t="s">
        <v>19</v>
      </c>
      <c r="AY262" s="18" t="s">
        <v>220</v>
      </c>
      <c r="BE262" s="204">
        <f>IF(N262="základní",J262,0)</f>
        <v>0</v>
      </c>
      <c r="BF262" s="204">
        <f>IF(N262="snížená",J262,0)</f>
        <v>0</v>
      </c>
      <c r="BG262" s="204">
        <f>IF(N262="zákl. přenesená",J262,0)</f>
        <v>0</v>
      </c>
      <c r="BH262" s="204">
        <f>IF(N262="sníž. přenesená",J262,0)</f>
        <v>0</v>
      </c>
      <c r="BI262" s="204">
        <f>IF(N262="nulová",J262,0)</f>
        <v>0</v>
      </c>
      <c r="BJ262" s="18" t="s">
        <v>87</v>
      </c>
      <c r="BK262" s="204">
        <f>ROUND(I262*H262,2)</f>
        <v>0</v>
      </c>
      <c r="BL262" s="18" t="s">
        <v>223</v>
      </c>
      <c r="BM262" s="203" t="s">
        <v>1572</v>
      </c>
    </row>
    <row r="263" spans="1:65" s="2" customFormat="1" ht="24.2" customHeight="1">
      <c r="A263" s="36"/>
      <c r="B263" s="37"/>
      <c r="C263" s="247" t="s">
        <v>446</v>
      </c>
      <c r="D263" s="247" t="s">
        <v>329</v>
      </c>
      <c r="E263" s="248" t="s">
        <v>1312</v>
      </c>
      <c r="F263" s="249" t="s">
        <v>1313</v>
      </c>
      <c r="G263" s="250" t="s">
        <v>664</v>
      </c>
      <c r="H263" s="251">
        <v>85</v>
      </c>
      <c r="I263" s="252"/>
      <c r="J263" s="253">
        <f>ROUND(I263*H263,2)</f>
        <v>0</v>
      </c>
      <c r="K263" s="249" t="s">
        <v>228</v>
      </c>
      <c r="L263" s="254"/>
      <c r="M263" s="255" t="s">
        <v>1</v>
      </c>
      <c r="N263" s="256" t="s">
        <v>45</v>
      </c>
      <c r="O263" s="73"/>
      <c r="P263" s="201">
        <f>O263*H263</f>
        <v>0</v>
      </c>
      <c r="Q263" s="201">
        <v>3.3999999999999998E-3</v>
      </c>
      <c r="R263" s="201">
        <f>Q263*H263</f>
        <v>0.28899999999999998</v>
      </c>
      <c r="S263" s="201">
        <v>0</v>
      </c>
      <c r="T263" s="202">
        <f>S263*H263</f>
        <v>0</v>
      </c>
      <c r="U263" s="36"/>
      <c r="V263" s="36"/>
      <c r="W263" s="36"/>
      <c r="X263" s="36"/>
      <c r="Y263" s="36"/>
      <c r="Z263" s="36"/>
      <c r="AA263" s="36"/>
      <c r="AB263" s="36"/>
      <c r="AC263" s="36"/>
      <c r="AD263" s="36"/>
      <c r="AE263" s="36"/>
      <c r="AR263" s="203" t="s">
        <v>266</v>
      </c>
      <c r="AT263" s="203" t="s">
        <v>329</v>
      </c>
      <c r="AU263" s="203" t="s">
        <v>19</v>
      </c>
      <c r="AY263" s="18" t="s">
        <v>220</v>
      </c>
      <c r="BE263" s="204">
        <f>IF(N263="základní",J263,0)</f>
        <v>0</v>
      </c>
      <c r="BF263" s="204">
        <f>IF(N263="snížená",J263,0)</f>
        <v>0</v>
      </c>
      <c r="BG263" s="204">
        <f>IF(N263="zákl. přenesená",J263,0)</f>
        <v>0</v>
      </c>
      <c r="BH263" s="204">
        <f>IF(N263="sníž. přenesená",J263,0)</f>
        <v>0</v>
      </c>
      <c r="BI263" s="204">
        <f>IF(N263="nulová",J263,0)</f>
        <v>0</v>
      </c>
      <c r="BJ263" s="18" t="s">
        <v>87</v>
      </c>
      <c r="BK263" s="204">
        <f>ROUND(I263*H263,2)</f>
        <v>0</v>
      </c>
      <c r="BL263" s="18" t="s">
        <v>223</v>
      </c>
      <c r="BM263" s="203" t="s">
        <v>1573</v>
      </c>
    </row>
    <row r="264" spans="1:65" s="2" customFormat="1" ht="24.2" customHeight="1">
      <c r="A264" s="36"/>
      <c r="B264" s="37"/>
      <c r="C264" s="192" t="s">
        <v>454</v>
      </c>
      <c r="D264" s="192" t="s">
        <v>224</v>
      </c>
      <c r="E264" s="193" t="s">
        <v>1315</v>
      </c>
      <c r="F264" s="194" t="s">
        <v>1316</v>
      </c>
      <c r="G264" s="195" t="s">
        <v>664</v>
      </c>
      <c r="H264" s="196">
        <v>14</v>
      </c>
      <c r="I264" s="197"/>
      <c r="J264" s="198">
        <f>ROUND(I264*H264,2)</f>
        <v>0</v>
      </c>
      <c r="K264" s="194" t="s">
        <v>228</v>
      </c>
      <c r="L264" s="41"/>
      <c r="M264" s="199" t="s">
        <v>1</v>
      </c>
      <c r="N264" s="200" t="s">
        <v>45</v>
      </c>
      <c r="O264" s="73"/>
      <c r="P264" s="201">
        <f>O264*H264</f>
        <v>0</v>
      </c>
      <c r="Q264" s="201">
        <v>0</v>
      </c>
      <c r="R264" s="201">
        <f>Q264*H264</f>
        <v>0</v>
      </c>
      <c r="S264" s="201">
        <v>0</v>
      </c>
      <c r="T264" s="202">
        <f>S264*H264</f>
        <v>0</v>
      </c>
      <c r="U264" s="36"/>
      <c r="V264" s="36"/>
      <c r="W264" s="36"/>
      <c r="X264" s="36"/>
      <c r="Y264" s="36"/>
      <c r="Z264" s="36"/>
      <c r="AA264" s="36"/>
      <c r="AB264" s="36"/>
      <c r="AC264" s="36"/>
      <c r="AD264" s="36"/>
      <c r="AE264" s="36"/>
      <c r="AR264" s="203" t="s">
        <v>223</v>
      </c>
      <c r="AT264" s="203" t="s">
        <v>224</v>
      </c>
      <c r="AU264" s="203" t="s">
        <v>19</v>
      </c>
      <c r="AY264" s="18" t="s">
        <v>220</v>
      </c>
      <c r="BE264" s="204">
        <f>IF(N264="základní",J264,0)</f>
        <v>0</v>
      </c>
      <c r="BF264" s="204">
        <f>IF(N264="snížená",J264,0)</f>
        <v>0</v>
      </c>
      <c r="BG264" s="204">
        <f>IF(N264="zákl. přenesená",J264,0)</f>
        <v>0</v>
      </c>
      <c r="BH264" s="204">
        <f>IF(N264="sníž. přenesená",J264,0)</f>
        <v>0</v>
      </c>
      <c r="BI264" s="204">
        <f>IF(N264="nulová",J264,0)</f>
        <v>0</v>
      </c>
      <c r="BJ264" s="18" t="s">
        <v>87</v>
      </c>
      <c r="BK264" s="204">
        <f>ROUND(I264*H264,2)</f>
        <v>0</v>
      </c>
      <c r="BL264" s="18" t="s">
        <v>223</v>
      </c>
      <c r="BM264" s="203" t="s">
        <v>1574</v>
      </c>
    </row>
    <row r="265" spans="1:65" s="2" customFormat="1" ht="11.25">
      <c r="A265" s="36"/>
      <c r="B265" s="37"/>
      <c r="C265" s="38"/>
      <c r="D265" s="205" t="s">
        <v>231</v>
      </c>
      <c r="E265" s="38"/>
      <c r="F265" s="206" t="s">
        <v>1318</v>
      </c>
      <c r="G265" s="38"/>
      <c r="H265" s="38"/>
      <c r="I265" s="207"/>
      <c r="J265" s="38"/>
      <c r="K265" s="38"/>
      <c r="L265" s="41"/>
      <c r="M265" s="208"/>
      <c r="N265" s="209"/>
      <c r="O265" s="73"/>
      <c r="P265" s="73"/>
      <c r="Q265" s="73"/>
      <c r="R265" s="73"/>
      <c r="S265" s="73"/>
      <c r="T265" s="74"/>
      <c r="U265" s="36"/>
      <c r="V265" s="36"/>
      <c r="W265" s="36"/>
      <c r="X265" s="36"/>
      <c r="Y265" s="36"/>
      <c r="Z265" s="36"/>
      <c r="AA265" s="36"/>
      <c r="AB265" s="36"/>
      <c r="AC265" s="36"/>
      <c r="AD265" s="36"/>
      <c r="AE265" s="36"/>
      <c r="AT265" s="18" t="s">
        <v>231</v>
      </c>
      <c r="AU265" s="18" t="s">
        <v>19</v>
      </c>
    </row>
    <row r="266" spans="1:65" s="2" customFormat="1" ht="48.75">
      <c r="A266" s="36"/>
      <c r="B266" s="37"/>
      <c r="C266" s="38"/>
      <c r="D266" s="210" t="s">
        <v>311</v>
      </c>
      <c r="E266" s="38"/>
      <c r="F266" s="211" t="s">
        <v>1319</v>
      </c>
      <c r="G266" s="38"/>
      <c r="H266" s="38"/>
      <c r="I266" s="207"/>
      <c r="J266" s="38"/>
      <c r="K266" s="38"/>
      <c r="L266" s="41"/>
      <c r="M266" s="208"/>
      <c r="N266" s="209"/>
      <c r="O266" s="73"/>
      <c r="P266" s="73"/>
      <c r="Q266" s="73"/>
      <c r="R266" s="73"/>
      <c r="S266" s="73"/>
      <c r="T266" s="74"/>
      <c r="U266" s="36"/>
      <c r="V266" s="36"/>
      <c r="W266" s="36"/>
      <c r="X266" s="36"/>
      <c r="Y266" s="36"/>
      <c r="Z266" s="36"/>
      <c r="AA266" s="36"/>
      <c r="AB266" s="36"/>
      <c r="AC266" s="36"/>
      <c r="AD266" s="36"/>
      <c r="AE266" s="36"/>
      <c r="AT266" s="18" t="s">
        <v>311</v>
      </c>
      <c r="AU266" s="18" t="s">
        <v>19</v>
      </c>
    </row>
    <row r="267" spans="1:65" s="2" customFormat="1" ht="39">
      <c r="A267" s="36"/>
      <c r="B267" s="37"/>
      <c r="C267" s="38"/>
      <c r="D267" s="210" t="s">
        <v>233</v>
      </c>
      <c r="E267" s="38"/>
      <c r="F267" s="211" t="s">
        <v>1320</v>
      </c>
      <c r="G267" s="38"/>
      <c r="H267" s="38"/>
      <c r="I267" s="207"/>
      <c r="J267" s="38"/>
      <c r="K267" s="38"/>
      <c r="L267" s="41"/>
      <c r="M267" s="208"/>
      <c r="N267" s="209"/>
      <c r="O267" s="73"/>
      <c r="P267" s="73"/>
      <c r="Q267" s="73"/>
      <c r="R267" s="73"/>
      <c r="S267" s="73"/>
      <c r="T267" s="74"/>
      <c r="U267" s="36"/>
      <c r="V267" s="36"/>
      <c r="W267" s="36"/>
      <c r="X267" s="36"/>
      <c r="Y267" s="36"/>
      <c r="Z267" s="36"/>
      <c r="AA267" s="36"/>
      <c r="AB267" s="36"/>
      <c r="AC267" s="36"/>
      <c r="AD267" s="36"/>
      <c r="AE267" s="36"/>
      <c r="AT267" s="18" t="s">
        <v>233</v>
      </c>
      <c r="AU267" s="18" t="s">
        <v>19</v>
      </c>
    </row>
    <row r="268" spans="1:65" s="2" customFormat="1" ht="21.75" customHeight="1">
      <c r="A268" s="36"/>
      <c r="B268" s="37"/>
      <c r="C268" s="247" t="s">
        <v>460</v>
      </c>
      <c r="D268" s="247" t="s">
        <v>329</v>
      </c>
      <c r="E268" s="248" t="s">
        <v>1321</v>
      </c>
      <c r="F268" s="249" t="s">
        <v>1322</v>
      </c>
      <c r="G268" s="250" t="s">
        <v>664</v>
      </c>
      <c r="H268" s="251">
        <v>14</v>
      </c>
      <c r="I268" s="252"/>
      <c r="J268" s="253">
        <f>ROUND(I268*H268,2)</f>
        <v>0</v>
      </c>
      <c r="K268" s="249" t="s">
        <v>1</v>
      </c>
      <c r="L268" s="254"/>
      <c r="M268" s="255" t="s">
        <v>1</v>
      </c>
      <c r="N268" s="256" t="s">
        <v>45</v>
      </c>
      <c r="O268" s="73"/>
      <c r="P268" s="201">
        <f>O268*H268</f>
        <v>0</v>
      </c>
      <c r="Q268" s="201">
        <v>9.8500000000000004E-2</v>
      </c>
      <c r="R268" s="201">
        <f>Q268*H268</f>
        <v>1.379</v>
      </c>
      <c r="S268" s="201">
        <v>0</v>
      </c>
      <c r="T268" s="202">
        <f>S268*H268</f>
        <v>0</v>
      </c>
      <c r="U268" s="36"/>
      <c r="V268" s="36"/>
      <c r="W268" s="36"/>
      <c r="X268" s="36"/>
      <c r="Y268" s="36"/>
      <c r="Z268" s="36"/>
      <c r="AA268" s="36"/>
      <c r="AB268" s="36"/>
      <c r="AC268" s="36"/>
      <c r="AD268" s="36"/>
      <c r="AE268" s="36"/>
      <c r="AR268" s="203" t="s">
        <v>266</v>
      </c>
      <c r="AT268" s="203" t="s">
        <v>329</v>
      </c>
      <c r="AU268" s="203" t="s">
        <v>19</v>
      </c>
      <c r="AY268" s="18" t="s">
        <v>220</v>
      </c>
      <c r="BE268" s="204">
        <f>IF(N268="základní",J268,0)</f>
        <v>0</v>
      </c>
      <c r="BF268" s="204">
        <f>IF(N268="snížená",J268,0)</f>
        <v>0</v>
      </c>
      <c r="BG268" s="204">
        <f>IF(N268="zákl. přenesená",J268,0)</f>
        <v>0</v>
      </c>
      <c r="BH268" s="204">
        <f>IF(N268="sníž. přenesená",J268,0)</f>
        <v>0</v>
      </c>
      <c r="BI268" s="204">
        <f>IF(N268="nulová",J268,0)</f>
        <v>0</v>
      </c>
      <c r="BJ268" s="18" t="s">
        <v>87</v>
      </c>
      <c r="BK268" s="204">
        <f>ROUND(I268*H268,2)</f>
        <v>0</v>
      </c>
      <c r="BL268" s="18" t="s">
        <v>223</v>
      </c>
      <c r="BM268" s="203" t="s">
        <v>1575</v>
      </c>
    </row>
    <row r="269" spans="1:65" s="2" customFormat="1" ht="33" customHeight="1">
      <c r="A269" s="36"/>
      <c r="B269" s="37"/>
      <c r="C269" s="192" t="s">
        <v>466</v>
      </c>
      <c r="D269" s="192" t="s">
        <v>224</v>
      </c>
      <c r="E269" s="193" t="s">
        <v>1324</v>
      </c>
      <c r="F269" s="194" t="s">
        <v>1325</v>
      </c>
      <c r="G269" s="195" t="s">
        <v>698</v>
      </c>
      <c r="H269" s="196">
        <v>555</v>
      </c>
      <c r="I269" s="197"/>
      <c r="J269" s="198">
        <f>ROUND(I269*H269,2)</f>
        <v>0</v>
      </c>
      <c r="K269" s="194" t="s">
        <v>1</v>
      </c>
      <c r="L269" s="41"/>
      <c r="M269" s="199" t="s">
        <v>1</v>
      </c>
      <c r="N269" s="200" t="s">
        <v>45</v>
      </c>
      <c r="O269" s="73"/>
      <c r="P269" s="201">
        <f>O269*H269</f>
        <v>0</v>
      </c>
      <c r="Q269" s="201">
        <v>0</v>
      </c>
      <c r="R269" s="201">
        <f>Q269*H269</f>
        <v>0</v>
      </c>
      <c r="S269" s="201">
        <v>0</v>
      </c>
      <c r="T269" s="202">
        <f>S269*H269</f>
        <v>0</v>
      </c>
      <c r="U269" s="36"/>
      <c r="V269" s="36"/>
      <c r="W269" s="36"/>
      <c r="X269" s="36"/>
      <c r="Y269" s="36"/>
      <c r="Z269" s="36"/>
      <c r="AA269" s="36"/>
      <c r="AB269" s="36"/>
      <c r="AC269" s="36"/>
      <c r="AD269" s="36"/>
      <c r="AE269" s="36"/>
      <c r="AR269" s="203" t="s">
        <v>223</v>
      </c>
      <c r="AT269" s="203" t="s">
        <v>224</v>
      </c>
      <c r="AU269" s="203" t="s">
        <v>19</v>
      </c>
      <c r="AY269" s="18" t="s">
        <v>220</v>
      </c>
      <c r="BE269" s="204">
        <f>IF(N269="základní",J269,0)</f>
        <v>0</v>
      </c>
      <c r="BF269" s="204">
        <f>IF(N269="snížená",J269,0)</f>
        <v>0</v>
      </c>
      <c r="BG269" s="204">
        <f>IF(N269="zákl. přenesená",J269,0)</f>
        <v>0</v>
      </c>
      <c r="BH269" s="204">
        <f>IF(N269="sníž. přenesená",J269,0)</f>
        <v>0</v>
      </c>
      <c r="BI269" s="204">
        <f>IF(N269="nulová",J269,0)</f>
        <v>0</v>
      </c>
      <c r="BJ269" s="18" t="s">
        <v>87</v>
      </c>
      <c r="BK269" s="204">
        <f>ROUND(I269*H269,2)</f>
        <v>0</v>
      </c>
      <c r="BL269" s="18" t="s">
        <v>223</v>
      </c>
      <c r="BM269" s="203" t="s">
        <v>1576</v>
      </c>
    </row>
    <row r="270" spans="1:65" s="2" customFormat="1" ht="29.25">
      <c r="A270" s="36"/>
      <c r="B270" s="37"/>
      <c r="C270" s="38"/>
      <c r="D270" s="210" t="s">
        <v>233</v>
      </c>
      <c r="E270" s="38"/>
      <c r="F270" s="211" t="s">
        <v>1282</v>
      </c>
      <c r="G270" s="38"/>
      <c r="H270" s="38"/>
      <c r="I270" s="207"/>
      <c r="J270" s="38"/>
      <c r="K270" s="38"/>
      <c r="L270" s="41"/>
      <c r="M270" s="208"/>
      <c r="N270" s="209"/>
      <c r="O270" s="73"/>
      <c r="P270" s="73"/>
      <c r="Q270" s="73"/>
      <c r="R270" s="73"/>
      <c r="S270" s="73"/>
      <c r="T270" s="74"/>
      <c r="U270" s="36"/>
      <c r="V270" s="36"/>
      <c r="W270" s="36"/>
      <c r="X270" s="36"/>
      <c r="Y270" s="36"/>
      <c r="Z270" s="36"/>
      <c r="AA270" s="36"/>
      <c r="AB270" s="36"/>
      <c r="AC270" s="36"/>
      <c r="AD270" s="36"/>
      <c r="AE270" s="36"/>
      <c r="AT270" s="18" t="s">
        <v>233</v>
      </c>
      <c r="AU270" s="18" t="s">
        <v>19</v>
      </c>
    </row>
    <row r="271" spans="1:65" s="2" customFormat="1" ht="33" customHeight="1">
      <c r="A271" s="36"/>
      <c r="B271" s="37"/>
      <c r="C271" s="247" t="s">
        <v>474</v>
      </c>
      <c r="D271" s="247" t="s">
        <v>329</v>
      </c>
      <c r="E271" s="248" t="s">
        <v>1327</v>
      </c>
      <c r="F271" s="249" t="s">
        <v>1328</v>
      </c>
      <c r="G271" s="250" t="s">
        <v>698</v>
      </c>
      <c r="H271" s="251">
        <v>555</v>
      </c>
      <c r="I271" s="252"/>
      <c r="J271" s="253">
        <f>ROUND(I271*H271,2)</f>
        <v>0</v>
      </c>
      <c r="K271" s="249" t="s">
        <v>228</v>
      </c>
      <c r="L271" s="254"/>
      <c r="M271" s="255" t="s">
        <v>1</v>
      </c>
      <c r="N271" s="256" t="s">
        <v>45</v>
      </c>
      <c r="O271" s="73"/>
      <c r="P271" s="201">
        <f>O271*H271</f>
        <v>0</v>
      </c>
      <c r="Q271" s="201">
        <v>1.6000000000000001E-3</v>
      </c>
      <c r="R271" s="201">
        <f>Q271*H271</f>
        <v>0.88800000000000001</v>
      </c>
      <c r="S271" s="201">
        <v>0</v>
      </c>
      <c r="T271" s="202">
        <f>S271*H271</f>
        <v>0</v>
      </c>
      <c r="U271" s="36"/>
      <c r="V271" s="36"/>
      <c r="W271" s="36"/>
      <c r="X271" s="36"/>
      <c r="Y271" s="36"/>
      <c r="Z271" s="36"/>
      <c r="AA271" s="36"/>
      <c r="AB271" s="36"/>
      <c r="AC271" s="36"/>
      <c r="AD271" s="36"/>
      <c r="AE271" s="36"/>
      <c r="AR271" s="203" t="s">
        <v>266</v>
      </c>
      <c r="AT271" s="203" t="s">
        <v>329</v>
      </c>
      <c r="AU271" s="203" t="s">
        <v>19</v>
      </c>
      <c r="AY271" s="18" t="s">
        <v>220</v>
      </c>
      <c r="BE271" s="204">
        <f>IF(N271="základní",J271,0)</f>
        <v>0</v>
      </c>
      <c r="BF271" s="204">
        <f>IF(N271="snížená",J271,0)</f>
        <v>0</v>
      </c>
      <c r="BG271" s="204">
        <f>IF(N271="zákl. přenesená",J271,0)</f>
        <v>0</v>
      </c>
      <c r="BH271" s="204">
        <f>IF(N271="sníž. přenesená",J271,0)</f>
        <v>0</v>
      </c>
      <c r="BI271" s="204">
        <f>IF(N271="nulová",J271,0)</f>
        <v>0</v>
      </c>
      <c r="BJ271" s="18" t="s">
        <v>87</v>
      </c>
      <c r="BK271" s="204">
        <f>ROUND(I271*H271,2)</f>
        <v>0</v>
      </c>
      <c r="BL271" s="18" t="s">
        <v>223</v>
      </c>
      <c r="BM271" s="203" t="s">
        <v>1577</v>
      </c>
    </row>
    <row r="272" spans="1:65" s="2" customFormat="1" ht="16.5" customHeight="1">
      <c r="A272" s="36"/>
      <c r="B272" s="37"/>
      <c r="C272" s="247" t="s">
        <v>27</v>
      </c>
      <c r="D272" s="247" t="s">
        <v>329</v>
      </c>
      <c r="E272" s="248" t="s">
        <v>1330</v>
      </c>
      <c r="F272" s="249" t="s">
        <v>1331</v>
      </c>
      <c r="G272" s="250" t="s">
        <v>698</v>
      </c>
      <c r="H272" s="251">
        <v>1665</v>
      </c>
      <c r="I272" s="252"/>
      <c r="J272" s="253">
        <f>ROUND(I272*H272,2)</f>
        <v>0</v>
      </c>
      <c r="K272" s="249" t="s">
        <v>228</v>
      </c>
      <c r="L272" s="254"/>
      <c r="M272" s="255" t="s">
        <v>1</v>
      </c>
      <c r="N272" s="256" t="s">
        <v>45</v>
      </c>
      <c r="O272" s="73"/>
      <c r="P272" s="201">
        <f>O272*H272</f>
        <v>0</v>
      </c>
      <c r="Q272" s="201">
        <v>4.0000000000000003E-5</v>
      </c>
      <c r="R272" s="201">
        <f>Q272*H272</f>
        <v>6.6600000000000006E-2</v>
      </c>
      <c r="S272" s="201">
        <v>0</v>
      </c>
      <c r="T272" s="202">
        <f>S272*H272</f>
        <v>0</v>
      </c>
      <c r="U272" s="36"/>
      <c r="V272" s="36"/>
      <c r="W272" s="36"/>
      <c r="X272" s="36"/>
      <c r="Y272" s="36"/>
      <c r="Z272" s="36"/>
      <c r="AA272" s="36"/>
      <c r="AB272" s="36"/>
      <c r="AC272" s="36"/>
      <c r="AD272" s="36"/>
      <c r="AE272" s="36"/>
      <c r="AR272" s="203" t="s">
        <v>266</v>
      </c>
      <c r="AT272" s="203" t="s">
        <v>329</v>
      </c>
      <c r="AU272" s="203" t="s">
        <v>19</v>
      </c>
      <c r="AY272" s="18" t="s">
        <v>220</v>
      </c>
      <c r="BE272" s="204">
        <f>IF(N272="základní",J272,0)</f>
        <v>0</v>
      </c>
      <c r="BF272" s="204">
        <f>IF(N272="snížená",J272,0)</f>
        <v>0</v>
      </c>
      <c r="BG272" s="204">
        <f>IF(N272="zákl. přenesená",J272,0)</f>
        <v>0</v>
      </c>
      <c r="BH272" s="204">
        <f>IF(N272="sníž. přenesená",J272,0)</f>
        <v>0</v>
      </c>
      <c r="BI272" s="204">
        <f>IF(N272="nulová",J272,0)</f>
        <v>0</v>
      </c>
      <c r="BJ272" s="18" t="s">
        <v>87</v>
      </c>
      <c r="BK272" s="204">
        <f>ROUND(I272*H272,2)</f>
        <v>0</v>
      </c>
      <c r="BL272" s="18" t="s">
        <v>223</v>
      </c>
      <c r="BM272" s="203" t="s">
        <v>1578</v>
      </c>
    </row>
    <row r="273" spans="1:65" s="2" customFormat="1" ht="37.9" customHeight="1">
      <c r="A273" s="36"/>
      <c r="B273" s="37"/>
      <c r="C273" s="192" t="s">
        <v>756</v>
      </c>
      <c r="D273" s="192" t="s">
        <v>224</v>
      </c>
      <c r="E273" s="193" t="s">
        <v>1579</v>
      </c>
      <c r="F273" s="194" t="s">
        <v>1580</v>
      </c>
      <c r="G273" s="195" t="s">
        <v>698</v>
      </c>
      <c r="H273" s="196">
        <v>17</v>
      </c>
      <c r="I273" s="197"/>
      <c r="J273" s="198">
        <f>ROUND(I273*H273,2)</f>
        <v>0</v>
      </c>
      <c r="K273" s="194" t="s">
        <v>228</v>
      </c>
      <c r="L273" s="41"/>
      <c r="M273" s="199" t="s">
        <v>1</v>
      </c>
      <c r="N273" s="200" t="s">
        <v>45</v>
      </c>
      <c r="O273" s="73"/>
      <c r="P273" s="201">
        <f>O273*H273</f>
        <v>0</v>
      </c>
      <c r="Q273" s="201">
        <v>0</v>
      </c>
      <c r="R273" s="201">
        <f>Q273*H273</f>
        <v>0</v>
      </c>
      <c r="S273" s="201">
        <v>0</v>
      </c>
      <c r="T273" s="202">
        <f>S273*H273</f>
        <v>0</v>
      </c>
      <c r="U273" s="36"/>
      <c r="V273" s="36"/>
      <c r="W273" s="36"/>
      <c r="X273" s="36"/>
      <c r="Y273" s="36"/>
      <c r="Z273" s="36"/>
      <c r="AA273" s="36"/>
      <c r="AB273" s="36"/>
      <c r="AC273" s="36"/>
      <c r="AD273" s="36"/>
      <c r="AE273" s="36"/>
      <c r="AR273" s="203" t="s">
        <v>223</v>
      </c>
      <c r="AT273" s="203" t="s">
        <v>224</v>
      </c>
      <c r="AU273" s="203" t="s">
        <v>19</v>
      </c>
      <c r="AY273" s="18" t="s">
        <v>220</v>
      </c>
      <c r="BE273" s="204">
        <f>IF(N273="základní",J273,0)</f>
        <v>0</v>
      </c>
      <c r="BF273" s="204">
        <f>IF(N273="snížená",J273,0)</f>
        <v>0</v>
      </c>
      <c r="BG273" s="204">
        <f>IF(N273="zákl. přenesená",J273,0)</f>
        <v>0</v>
      </c>
      <c r="BH273" s="204">
        <f>IF(N273="sníž. přenesená",J273,0)</f>
        <v>0</v>
      </c>
      <c r="BI273" s="204">
        <f>IF(N273="nulová",J273,0)</f>
        <v>0</v>
      </c>
      <c r="BJ273" s="18" t="s">
        <v>87</v>
      </c>
      <c r="BK273" s="204">
        <f>ROUND(I273*H273,2)</f>
        <v>0</v>
      </c>
      <c r="BL273" s="18" t="s">
        <v>223</v>
      </c>
      <c r="BM273" s="203" t="s">
        <v>1581</v>
      </c>
    </row>
    <row r="274" spans="1:65" s="2" customFormat="1" ht="11.25">
      <c r="A274" s="36"/>
      <c r="B274" s="37"/>
      <c r="C274" s="38"/>
      <c r="D274" s="205" t="s">
        <v>231</v>
      </c>
      <c r="E274" s="38"/>
      <c r="F274" s="206" t="s">
        <v>1582</v>
      </c>
      <c r="G274" s="38"/>
      <c r="H274" s="38"/>
      <c r="I274" s="207"/>
      <c r="J274" s="38"/>
      <c r="K274" s="38"/>
      <c r="L274" s="41"/>
      <c r="M274" s="208"/>
      <c r="N274" s="209"/>
      <c r="O274" s="73"/>
      <c r="P274" s="73"/>
      <c r="Q274" s="73"/>
      <c r="R274" s="73"/>
      <c r="S274" s="73"/>
      <c r="T274" s="74"/>
      <c r="U274" s="36"/>
      <c r="V274" s="36"/>
      <c r="W274" s="36"/>
      <c r="X274" s="36"/>
      <c r="Y274" s="36"/>
      <c r="Z274" s="36"/>
      <c r="AA274" s="36"/>
      <c r="AB274" s="36"/>
      <c r="AC274" s="36"/>
      <c r="AD274" s="36"/>
      <c r="AE274" s="36"/>
      <c r="AT274" s="18" t="s">
        <v>231</v>
      </c>
      <c r="AU274" s="18" t="s">
        <v>19</v>
      </c>
    </row>
    <row r="275" spans="1:65" s="2" customFormat="1" ht="29.25">
      <c r="A275" s="36"/>
      <c r="B275" s="37"/>
      <c r="C275" s="38"/>
      <c r="D275" s="210" t="s">
        <v>311</v>
      </c>
      <c r="E275" s="38"/>
      <c r="F275" s="211" t="s">
        <v>1583</v>
      </c>
      <c r="G275" s="38"/>
      <c r="H275" s="38"/>
      <c r="I275" s="207"/>
      <c r="J275" s="38"/>
      <c r="K275" s="38"/>
      <c r="L275" s="41"/>
      <c r="M275" s="208"/>
      <c r="N275" s="209"/>
      <c r="O275" s="73"/>
      <c r="P275" s="73"/>
      <c r="Q275" s="73"/>
      <c r="R275" s="73"/>
      <c r="S275" s="73"/>
      <c r="T275" s="74"/>
      <c r="U275" s="36"/>
      <c r="V275" s="36"/>
      <c r="W275" s="36"/>
      <c r="X275" s="36"/>
      <c r="Y275" s="36"/>
      <c r="Z275" s="36"/>
      <c r="AA275" s="36"/>
      <c r="AB275" s="36"/>
      <c r="AC275" s="36"/>
      <c r="AD275" s="36"/>
      <c r="AE275" s="36"/>
      <c r="AT275" s="18" t="s">
        <v>311</v>
      </c>
      <c r="AU275" s="18" t="s">
        <v>19</v>
      </c>
    </row>
    <row r="276" spans="1:65" s="2" customFormat="1" ht="19.5">
      <c r="A276" s="36"/>
      <c r="B276" s="37"/>
      <c r="C276" s="38"/>
      <c r="D276" s="210" t="s">
        <v>233</v>
      </c>
      <c r="E276" s="38"/>
      <c r="F276" s="211" t="s">
        <v>1584</v>
      </c>
      <c r="G276" s="38"/>
      <c r="H276" s="38"/>
      <c r="I276" s="207"/>
      <c r="J276" s="38"/>
      <c r="K276" s="38"/>
      <c r="L276" s="41"/>
      <c r="M276" s="208"/>
      <c r="N276" s="209"/>
      <c r="O276" s="73"/>
      <c r="P276" s="73"/>
      <c r="Q276" s="73"/>
      <c r="R276" s="73"/>
      <c r="S276" s="73"/>
      <c r="T276" s="74"/>
      <c r="U276" s="36"/>
      <c r="V276" s="36"/>
      <c r="W276" s="36"/>
      <c r="X276" s="36"/>
      <c r="Y276" s="36"/>
      <c r="Z276" s="36"/>
      <c r="AA276" s="36"/>
      <c r="AB276" s="36"/>
      <c r="AC276" s="36"/>
      <c r="AD276" s="36"/>
      <c r="AE276" s="36"/>
      <c r="AT276" s="18" t="s">
        <v>233</v>
      </c>
      <c r="AU276" s="18" t="s">
        <v>19</v>
      </c>
    </row>
    <row r="277" spans="1:65" s="2" customFormat="1" ht="44.25" customHeight="1">
      <c r="A277" s="36"/>
      <c r="B277" s="37"/>
      <c r="C277" s="247" t="s">
        <v>1398</v>
      </c>
      <c r="D277" s="247" t="s">
        <v>329</v>
      </c>
      <c r="E277" s="248" t="s">
        <v>1585</v>
      </c>
      <c r="F277" s="249" t="s">
        <v>1586</v>
      </c>
      <c r="G277" s="250" t="s">
        <v>664</v>
      </c>
      <c r="H277" s="251">
        <v>7</v>
      </c>
      <c r="I277" s="252"/>
      <c r="J277" s="253">
        <f>ROUND(I277*H277,2)</f>
        <v>0</v>
      </c>
      <c r="K277" s="249" t="s">
        <v>228</v>
      </c>
      <c r="L277" s="254"/>
      <c r="M277" s="255" t="s">
        <v>1</v>
      </c>
      <c r="N277" s="256" t="s">
        <v>45</v>
      </c>
      <c r="O277" s="73"/>
      <c r="P277" s="201">
        <f>O277*H277</f>
        <v>0</v>
      </c>
      <c r="Q277" s="201">
        <v>1.9099999999999999E-2</v>
      </c>
      <c r="R277" s="201">
        <f>Q277*H277</f>
        <v>0.13369999999999999</v>
      </c>
      <c r="S277" s="201">
        <v>0</v>
      </c>
      <c r="T277" s="202">
        <f>S277*H277</f>
        <v>0</v>
      </c>
      <c r="U277" s="36"/>
      <c r="V277" s="36"/>
      <c r="W277" s="36"/>
      <c r="X277" s="36"/>
      <c r="Y277" s="36"/>
      <c r="Z277" s="36"/>
      <c r="AA277" s="36"/>
      <c r="AB277" s="36"/>
      <c r="AC277" s="36"/>
      <c r="AD277" s="36"/>
      <c r="AE277" s="36"/>
      <c r="AR277" s="203" t="s">
        <v>266</v>
      </c>
      <c r="AT277" s="203" t="s">
        <v>329</v>
      </c>
      <c r="AU277" s="203" t="s">
        <v>19</v>
      </c>
      <c r="AY277" s="18" t="s">
        <v>220</v>
      </c>
      <c r="BE277" s="204">
        <f>IF(N277="základní",J277,0)</f>
        <v>0</v>
      </c>
      <c r="BF277" s="204">
        <f>IF(N277="snížená",J277,0)</f>
        <v>0</v>
      </c>
      <c r="BG277" s="204">
        <f>IF(N277="zákl. přenesená",J277,0)</f>
        <v>0</v>
      </c>
      <c r="BH277" s="204">
        <f>IF(N277="sníž. přenesená",J277,0)</f>
        <v>0</v>
      </c>
      <c r="BI277" s="204">
        <f>IF(N277="nulová",J277,0)</f>
        <v>0</v>
      </c>
      <c r="BJ277" s="18" t="s">
        <v>87</v>
      </c>
      <c r="BK277" s="204">
        <f>ROUND(I277*H277,2)</f>
        <v>0</v>
      </c>
      <c r="BL277" s="18" t="s">
        <v>223</v>
      </c>
      <c r="BM277" s="203" t="s">
        <v>1587</v>
      </c>
    </row>
    <row r="278" spans="1:65" s="2" customFormat="1" ht="24.2" customHeight="1">
      <c r="A278" s="36"/>
      <c r="B278" s="37"/>
      <c r="C278" s="192" t="s">
        <v>1402</v>
      </c>
      <c r="D278" s="192" t="s">
        <v>224</v>
      </c>
      <c r="E278" s="193" t="s">
        <v>1588</v>
      </c>
      <c r="F278" s="194" t="s">
        <v>1589</v>
      </c>
      <c r="G278" s="195" t="s">
        <v>698</v>
      </c>
      <c r="H278" s="196">
        <v>36</v>
      </c>
      <c r="I278" s="197"/>
      <c r="J278" s="198">
        <f>ROUND(I278*H278,2)</f>
        <v>0</v>
      </c>
      <c r="K278" s="194" t="s">
        <v>1</v>
      </c>
      <c r="L278" s="41"/>
      <c r="M278" s="199" t="s">
        <v>1</v>
      </c>
      <c r="N278" s="200" t="s">
        <v>45</v>
      </c>
      <c r="O278" s="73"/>
      <c r="P278" s="201">
        <f>O278*H278</f>
        <v>0</v>
      </c>
      <c r="Q278" s="201">
        <v>1.5E-3</v>
      </c>
      <c r="R278" s="201">
        <f>Q278*H278</f>
        <v>5.3999999999999999E-2</v>
      </c>
      <c r="S278" s="201">
        <v>0</v>
      </c>
      <c r="T278" s="202">
        <f>S278*H278</f>
        <v>0</v>
      </c>
      <c r="U278" s="36"/>
      <c r="V278" s="36"/>
      <c r="W278" s="36"/>
      <c r="X278" s="36"/>
      <c r="Y278" s="36"/>
      <c r="Z278" s="36"/>
      <c r="AA278" s="36"/>
      <c r="AB278" s="36"/>
      <c r="AC278" s="36"/>
      <c r="AD278" s="36"/>
      <c r="AE278" s="36"/>
      <c r="AR278" s="203" t="s">
        <v>223</v>
      </c>
      <c r="AT278" s="203" t="s">
        <v>224</v>
      </c>
      <c r="AU278" s="203" t="s">
        <v>19</v>
      </c>
      <c r="AY278" s="18" t="s">
        <v>220</v>
      </c>
      <c r="BE278" s="204">
        <f>IF(N278="základní",J278,0)</f>
        <v>0</v>
      </c>
      <c r="BF278" s="204">
        <f>IF(N278="snížená",J278,0)</f>
        <v>0</v>
      </c>
      <c r="BG278" s="204">
        <f>IF(N278="zákl. přenesená",J278,0)</f>
        <v>0</v>
      </c>
      <c r="BH278" s="204">
        <f>IF(N278="sníž. přenesená",J278,0)</f>
        <v>0</v>
      </c>
      <c r="BI278" s="204">
        <f>IF(N278="nulová",J278,0)</f>
        <v>0</v>
      </c>
      <c r="BJ278" s="18" t="s">
        <v>87</v>
      </c>
      <c r="BK278" s="204">
        <f>ROUND(I278*H278,2)</f>
        <v>0</v>
      </c>
      <c r="BL278" s="18" t="s">
        <v>223</v>
      </c>
      <c r="BM278" s="203" t="s">
        <v>1590</v>
      </c>
    </row>
    <row r="279" spans="1:65" s="12" customFormat="1" ht="22.9" customHeight="1">
      <c r="B279" s="176"/>
      <c r="C279" s="177"/>
      <c r="D279" s="178" t="s">
        <v>79</v>
      </c>
      <c r="E279" s="190" t="s">
        <v>223</v>
      </c>
      <c r="F279" s="190" t="s">
        <v>655</v>
      </c>
      <c r="G279" s="177"/>
      <c r="H279" s="177"/>
      <c r="I279" s="180"/>
      <c r="J279" s="191">
        <f>BK279</f>
        <v>0</v>
      </c>
      <c r="K279" s="177"/>
      <c r="L279" s="182"/>
      <c r="M279" s="183"/>
      <c r="N279" s="184"/>
      <c r="O279" s="184"/>
      <c r="P279" s="185">
        <f>SUM(P280:P315)</f>
        <v>0</v>
      </c>
      <c r="Q279" s="184"/>
      <c r="R279" s="185">
        <f>SUM(R280:R315)</f>
        <v>12740.082254000001</v>
      </c>
      <c r="S279" s="184"/>
      <c r="T279" s="186">
        <f>SUM(T280:T315)</f>
        <v>0</v>
      </c>
      <c r="AR279" s="187" t="s">
        <v>87</v>
      </c>
      <c r="AT279" s="188" t="s">
        <v>79</v>
      </c>
      <c r="AU279" s="188" t="s">
        <v>87</v>
      </c>
      <c r="AY279" s="187" t="s">
        <v>220</v>
      </c>
      <c r="BK279" s="189">
        <f>SUM(BK280:BK315)</f>
        <v>0</v>
      </c>
    </row>
    <row r="280" spans="1:65" s="2" customFormat="1" ht="37.9" customHeight="1">
      <c r="A280" s="36"/>
      <c r="B280" s="37"/>
      <c r="C280" s="192" t="s">
        <v>1408</v>
      </c>
      <c r="D280" s="192" t="s">
        <v>224</v>
      </c>
      <c r="E280" s="193" t="s">
        <v>1591</v>
      </c>
      <c r="F280" s="194" t="s">
        <v>1592</v>
      </c>
      <c r="G280" s="195" t="s">
        <v>506</v>
      </c>
      <c r="H280" s="196">
        <v>1120</v>
      </c>
      <c r="I280" s="197"/>
      <c r="J280" s="198">
        <f>ROUND(I280*H280,2)</f>
        <v>0</v>
      </c>
      <c r="K280" s="194" t="s">
        <v>228</v>
      </c>
      <c r="L280" s="41"/>
      <c r="M280" s="199" t="s">
        <v>1</v>
      </c>
      <c r="N280" s="200" t="s">
        <v>45</v>
      </c>
      <c r="O280" s="73"/>
      <c r="P280" s="201">
        <f>O280*H280</f>
        <v>0</v>
      </c>
      <c r="Q280" s="201">
        <v>0.16192000000000001</v>
      </c>
      <c r="R280" s="201">
        <f>Q280*H280</f>
        <v>181.35040000000001</v>
      </c>
      <c r="S280" s="201">
        <v>0</v>
      </c>
      <c r="T280" s="202">
        <f>S280*H280</f>
        <v>0</v>
      </c>
      <c r="U280" s="36"/>
      <c r="V280" s="36"/>
      <c r="W280" s="36"/>
      <c r="X280" s="36"/>
      <c r="Y280" s="36"/>
      <c r="Z280" s="36"/>
      <c r="AA280" s="36"/>
      <c r="AB280" s="36"/>
      <c r="AC280" s="36"/>
      <c r="AD280" s="36"/>
      <c r="AE280" s="36"/>
      <c r="AR280" s="203" t="s">
        <v>223</v>
      </c>
      <c r="AT280" s="203" t="s">
        <v>224</v>
      </c>
      <c r="AU280" s="203" t="s">
        <v>19</v>
      </c>
      <c r="AY280" s="18" t="s">
        <v>220</v>
      </c>
      <c r="BE280" s="204">
        <f>IF(N280="základní",J280,0)</f>
        <v>0</v>
      </c>
      <c r="BF280" s="204">
        <f>IF(N280="snížená",J280,0)</f>
        <v>0</v>
      </c>
      <c r="BG280" s="204">
        <f>IF(N280="zákl. přenesená",J280,0)</f>
        <v>0</v>
      </c>
      <c r="BH280" s="204">
        <f>IF(N280="sníž. přenesená",J280,0)</f>
        <v>0</v>
      </c>
      <c r="BI280" s="204">
        <f>IF(N280="nulová",J280,0)</f>
        <v>0</v>
      </c>
      <c r="BJ280" s="18" t="s">
        <v>87</v>
      </c>
      <c r="BK280" s="204">
        <f>ROUND(I280*H280,2)</f>
        <v>0</v>
      </c>
      <c r="BL280" s="18" t="s">
        <v>223</v>
      </c>
      <c r="BM280" s="203" t="s">
        <v>1593</v>
      </c>
    </row>
    <row r="281" spans="1:65" s="2" customFormat="1" ht="11.25">
      <c r="A281" s="36"/>
      <c r="B281" s="37"/>
      <c r="C281" s="38"/>
      <c r="D281" s="205" t="s">
        <v>231</v>
      </c>
      <c r="E281" s="38"/>
      <c r="F281" s="206" t="s">
        <v>1594</v>
      </c>
      <c r="G281" s="38"/>
      <c r="H281" s="38"/>
      <c r="I281" s="207"/>
      <c r="J281" s="38"/>
      <c r="K281" s="38"/>
      <c r="L281" s="41"/>
      <c r="M281" s="208"/>
      <c r="N281" s="209"/>
      <c r="O281" s="73"/>
      <c r="P281" s="73"/>
      <c r="Q281" s="73"/>
      <c r="R281" s="73"/>
      <c r="S281" s="73"/>
      <c r="T281" s="74"/>
      <c r="U281" s="36"/>
      <c r="V281" s="36"/>
      <c r="W281" s="36"/>
      <c r="X281" s="36"/>
      <c r="Y281" s="36"/>
      <c r="Z281" s="36"/>
      <c r="AA281" s="36"/>
      <c r="AB281" s="36"/>
      <c r="AC281" s="36"/>
      <c r="AD281" s="36"/>
      <c r="AE281" s="36"/>
      <c r="AT281" s="18" t="s">
        <v>231</v>
      </c>
      <c r="AU281" s="18" t="s">
        <v>19</v>
      </c>
    </row>
    <row r="282" spans="1:65" s="2" customFormat="1" ht="165.75">
      <c r="A282" s="36"/>
      <c r="B282" s="37"/>
      <c r="C282" s="38"/>
      <c r="D282" s="210" t="s">
        <v>311</v>
      </c>
      <c r="E282" s="38"/>
      <c r="F282" s="211" t="s">
        <v>1595</v>
      </c>
      <c r="G282" s="38"/>
      <c r="H282" s="38"/>
      <c r="I282" s="207"/>
      <c r="J282" s="38"/>
      <c r="K282" s="38"/>
      <c r="L282" s="41"/>
      <c r="M282" s="208"/>
      <c r="N282" s="209"/>
      <c r="O282" s="73"/>
      <c r="P282" s="73"/>
      <c r="Q282" s="73"/>
      <c r="R282" s="73"/>
      <c r="S282" s="73"/>
      <c r="T282" s="74"/>
      <c r="U282" s="36"/>
      <c r="V282" s="36"/>
      <c r="W282" s="36"/>
      <c r="X282" s="36"/>
      <c r="Y282" s="36"/>
      <c r="Z282" s="36"/>
      <c r="AA282" s="36"/>
      <c r="AB282" s="36"/>
      <c r="AC282" s="36"/>
      <c r="AD282" s="36"/>
      <c r="AE282" s="36"/>
      <c r="AT282" s="18" t="s">
        <v>311</v>
      </c>
      <c r="AU282" s="18" t="s">
        <v>19</v>
      </c>
    </row>
    <row r="283" spans="1:65" s="2" customFormat="1" ht="39">
      <c r="A283" s="36"/>
      <c r="B283" s="37"/>
      <c r="C283" s="38"/>
      <c r="D283" s="210" t="s">
        <v>233</v>
      </c>
      <c r="E283" s="38"/>
      <c r="F283" s="211" t="s">
        <v>1596</v>
      </c>
      <c r="G283" s="38"/>
      <c r="H283" s="38"/>
      <c r="I283" s="207"/>
      <c r="J283" s="38"/>
      <c r="K283" s="38"/>
      <c r="L283" s="41"/>
      <c r="M283" s="208"/>
      <c r="N283" s="209"/>
      <c r="O283" s="73"/>
      <c r="P283" s="73"/>
      <c r="Q283" s="73"/>
      <c r="R283" s="73"/>
      <c r="S283" s="73"/>
      <c r="T283" s="74"/>
      <c r="U283" s="36"/>
      <c r="V283" s="36"/>
      <c r="W283" s="36"/>
      <c r="X283" s="36"/>
      <c r="Y283" s="36"/>
      <c r="Z283" s="36"/>
      <c r="AA283" s="36"/>
      <c r="AB283" s="36"/>
      <c r="AC283" s="36"/>
      <c r="AD283" s="36"/>
      <c r="AE283" s="36"/>
      <c r="AT283" s="18" t="s">
        <v>233</v>
      </c>
      <c r="AU283" s="18" t="s">
        <v>19</v>
      </c>
    </row>
    <row r="284" spans="1:65" s="2" customFormat="1" ht="37.9" customHeight="1">
      <c r="A284" s="36"/>
      <c r="B284" s="37"/>
      <c r="C284" s="192" t="s">
        <v>1414</v>
      </c>
      <c r="D284" s="192" t="s">
        <v>224</v>
      </c>
      <c r="E284" s="193" t="s">
        <v>1597</v>
      </c>
      <c r="F284" s="194" t="s">
        <v>1592</v>
      </c>
      <c r="G284" s="195" t="s">
        <v>506</v>
      </c>
      <c r="H284" s="196">
        <v>4480</v>
      </c>
      <c r="I284" s="197"/>
      <c r="J284" s="198">
        <f>ROUND(I284*H284,2)</f>
        <v>0</v>
      </c>
      <c r="K284" s="194" t="s">
        <v>228</v>
      </c>
      <c r="L284" s="41"/>
      <c r="M284" s="199" t="s">
        <v>1</v>
      </c>
      <c r="N284" s="200" t="s">
        <v>45</v>
      </c>
      <c r="O284" s="73"/>
      <c r="P284" s="201">
        <f>O284*H284</f>
        <v>0</v>
      </c>
      <c r="Q284" s="201">
        <v>2.0240000000000001E-2</v>
      </c>
      <c r="R284" s="201">
        <f>Q284*H284</f>
        <v>90.675200000000004</v>
      </c>
      <c r="S284" s="201">
        <v>0</v>
      </c>
      <c r="T284" s="202">
        <f>S284*H284</f>
        <v>0</v>
      </c>
      <c r="U284" s="36"/>
      <c r="V284" s="36"/>
      <c r="W284" s="36"/>
      <c r="X284" s="36"/>
      <c r="Y284" s="36"/>
      <c r="Z284" s="36"/>
      <c r="AA284" s="36"/>
      <c r="AB284" s="36"/>
      <c r="AC284" s="36"/>
      <c r="AD284" s="36"/>
      <c r="AE284" s="36"/>
      <c r="AR284" s="203" t="s">
        <v>223</v>
      </c>
      <c r="AT284" s="203" t="s">
        <v>224</v>
      </c>
      <c r="AU284" s="203" t="s">
        <v>19</v>
      </c>
      <c r="AY284" s="18" t="s">
        <v>220</v>
      </c>
      <c r="BE284" s="204">
        <f>IF(N284="základní",J284,0)</f>
        <v>0</v>
      </c>
      <c r="BF284" s="204">
        <f>IF(N284="snížená",J284,0)</f>
        <v>0</v>
      </c>
      <c r="BG284" s="204">
        <f>IF(N284="zákl. přenesená",J284,0)</f>
        <v>0</v>
      </c>
      <c r="BH284" s="204">
        <f>IF(N284="sníž. přenesená",J284,0)</f>
        <v>0</v>
      </c>
      <c r="BI284" s="204">
        <f>IF(N284="nulová",J284,0)</f>
        <v>0</v>
      </c>
      <c r="BJ284" s="18" t="s">
        <v>87</v>
      </c>
      <c r="BK284" s="204">
        <f>ROUND(I284*H284,2)</f>
        <v>0</v>
      </c>
      <c r="BL284" s="18" t="s">
        <v>223</v>
      </c>
      <c r="BM284" s="203" t="s">
        <v>1598</v>
      </c>
    </row>
    <row r="285" spans="1:65" s="2" customFormat="1" ht="11.25">
      <c r="A285" s="36"/>
      <c r="B285" s="37"/>
      <c r="C285" s="38"/>
      <c r="D285" s="205" t="s">
        <v>231</v>
      </c>
      <c r="E285" s="38"/>
      <c r="F285" s="206" t="s">
        <v>1599</v>
      </c>
      <c r="G285" s="38"/>
      <c r="H285" s="38"/>
      <c r="I285" s="207"/>
      <c r="J285" s="38"/>
      <c r="K285" s="38"/>
      <c r="L285" s="41"/>
      <c r="M285" s="208"/>
      <c r="N285" s="209"/>
      <c r="O285" s="73"/>
      <c r="P285" s="73"/>
      <c r="Q285" s="73"/>
      <c r="R285" s="73"/>
      <c r="S285" s="73"/>
      <c r="T285" s="74"/>
      <c r="U285" s="36"/>
      <c r="V285" s="36"/>
      <c r="W285" s="36"/>
      <c r="X285" s="36"/>
      <c r="Y285" s="36"/>
      <c r="Z285" s="36"/>
      <c r="AA285" s="36"/>
      <c r="AB285" s="36"/>
      <c r="AC285" s="36"/>
      <c r="AD285" s="36"/>
      <c r="AE285" s="36"/>
      <c r="AT285" s="18" t="s">
        <v>231</v>
      </c>
      <c r="AU285" s="18" t="s">
        <v>19</v>
      </c>
    </row>
    <row r="286" spans="1:65" s="2" customFormat="1" ht="165.75">
      <c r="A286" s="36"/>
      <c r="B286" s="37"/>
      <c r="C286" s="38"/>
      <c r="D286" s="210" t="s">
        <v>311</v>
      </c>
      <c r="E286" s="38"/>
      <c r="F286" s="211" t="s">
        <v>1595</v>
      </c>
      <c r="G286" s="38"/>
      <c r="H286" s="38"/>
      <c r="I286" s="207"/>
      <c r="J286" s="38"/>
      <c r="K286" s="38"/>
      <c r="L286" s="41"/>
      <c r="M286" s="208"/>
      <c r="N286" s="209"/>
      <c r="O286" s="73"/>
      <c r="P286" s="73"/>
      <c r="Q286" s="73"/>
      <c r="R286" s="73"/>
      <c r="S286" s="73"/>
      <c r="T286" s="74"/>
      <c r="U286" s="36"/>
      <c r="V286" s="36"/>
      <c r="W286" s="36"/>
      <c r="X286" s="36"/>
      <c r="Y286" s="36"/>
      <c r="Z286" s="36"/>
      <c r="AA286" s="36"/>
      <c r="AB286" s="36"/>
      <c r="AC286" s="36"/>
      <c r="AD286" s="36"/>
      <c r="AE286" s="36"/>
      <c r="AT286" s="18" t="s">
        <v>311</v>
      </c>
      <c r="AU286" s="18" t="s">
        <v>19</v>
      </c>
    </row>
    <row r="287" spans="1:65" s="2" customFormat="1" ht="39">
      <c r="A287" s="36"/>
      <c r="B287" s="37"/>
      <c r="C287" s="38"/>
      <c r="D287" s="210" t="s">
        <v>233</v>
      </c>
      <c r="E287" s="38"/>
      <c r="F287" s="211" t="s">
        <v>1596</v>
      </c>
      <c r="G287" s="38"/>
      <c r="H287" s="38"/>
      <c r="I287" s="207"/>
      <c r="J287" s="38"/>
      <c r="K287" s="38"/>
      <c r="L287" s="41"/>
      <c r="M287" s="208"/>
      <c r="N287" s="209"/>
      <c r="O287" s="73"/>
      <c r="P287" s="73"/>
      <c r="Q287" s="73"/>
      <c r="R287" s="73"/>
      <c r="S287" s="73"/>
      <c r="T287" s="74"/>
      <c r="U287" s="36"/>
      <c r="V287" s="36"/>
      <c r="W287" s="36"/>
      <c r="X287" s="36"/>
      <c r="Y287" s="36"/>
      <c r="Z287" s="36"/>
      <c r="AA287" s="36"/>
      <c r="AB287" s="36"/>
      <c r="AC287" s="36"/>
      <c r="AD287" s="36"/>
      <c r="AE287" s="36"/>
      <c r="AT287" s="18" t="s">
        <v>233</v>
      </c>
      <c r="AU287" s="18" t="s">
        <v>19</v>
      </c>
    </row>
    <row r="288" spans="1:65" s="2" customFormat="1" ht="33" customHeight="1">
      <c r="A288" s="36"/>
      <c r="B288" s="37"/>
      <c r="C288" s="192" t="s">
        <v>1419</v>
      </c>
      <c r="D288" s="192" t="s">
        <v>224</v>
      </c>
      <c r="E288" s="193" t="s">
        <v>662</v>
      </c>
      <c r="F288" s="194" t="s">
        <v>663</v>
      </c>
      <c r="G288" s="195" t="s">
        <v>664</v>
      </c>
      <c r="H288" s="196">
        <v>65</v>
      </c>
      <c r="I288" s="197"/>
      <c r="J288" s="198">
        <f>ROUND(I288*H288,2)</f>
        <v>0</v>
      </c>
      <c r="K288" s="194" t="s">
        <v>228</v>
      </c>
      <c r="L288" s="41"/>
      <c r="M288" s="199" t="s">
        <v>1</v>
      </c>
      <c r="N288" s="200" t="s">
        <v>45</v>
      </c>
      <c r="O288" s="73"/>
      <c r="P288" s="201">
        <f>O288*H288</f>
        <v>0</v>
      </c>
      <c r="Q288" s="201">
        <v>1.65E-3</v>
      </c>
      <c r="R288" s="201">
        <f>Q288*H288</f>
        <v>0.10725</v>
      </c>
      <c r="S288" s="201">
        <v>0</v>
      </c>
      <c r="T288" s="202">
        <f>S288*H288</f>
        <v>0</v>
      </c>
      <c r="U288" s="36"/>
      <c r="V288" s="36"/>
      <c r="W288" s="36"/>
      <c r="X288" s="36"/>
      <c r="Y288" s="36"/>
      <c r="Z288" s="36"/>
      <c r="AA288" s="36"/>
      <c r="AB288" s="36"/>
      <c r="AC288" s="36"/>
      <c r="AD288" s="36"/>
      <c r="AE288" s="36"/>
      <c r="AR288" s="203" t="s">
        <v>223</v>
      </c>
      <c r="AT288" s="203" t="s">
        <v>224</v>
      </c>
      <c r="AU288" s="203" t="s">
        <v>19</v>
      </c>
      <c r="AY288" s="18" t="s">
        <v>220</v>
      </c>
      <c r="BE288" s="204">
        <f>IF(N288="základní",J288,0)</f>
        <v>0</v>
      </c>
      <c r="BF288" s="204">
        <f>IF(N288="snížená",J288,0)</f>
        <v>0</v>
      </c>
      <c r="BG288" s="204">
        <f>IF(N288="zákl. přenesená",J288,0)</f>
        <v>0</v>
      </c>
      <c r="BH288" s="204">
        <f>IF(N288="sníž. přenesená",J288,0)</f>
        <v>0</v>
      </c>
      <c r="BI288" s="204">
        <f>IF(N288="nulová",J288,0)</f>
        <v>0</v>
      </c>
      <c r="BJ288" s="18" t="s">
        <v>87</v>
      </c>
      <c r="BK288" s="204">
        <f>ROUND(I288*H288,2)</f>
        <v>0</v>
      </c>
      <c r="BL288" s="18" t="s">
        <v>223</v>
      </c>
      <c r="BM288" s="203" t="s">
        <v>1600</v>
      </c>
    </row>
    <row r="289" spans="1:65" s="2" customFormat="1" ht="11.25">
      <c r="A289" s="36"/>
      <c r="B289" s="37"/>
      <c r="C289" s="38"/>
      <c r="D289" s="205" t="s">
        <v>231</v>
      </c>
      <c r="E289" s="38"/>
      <c r="F289" s="206" t="s">
        <v>666</v>
      </c>
      <c r="G289" s="38"/>
      <c r="H289" s="38"/>
      <c r="I289" s="207"/>
      <c r="J289" s="38"/>
      <c r="K289" s="38"/>
      <c r="L289" s="41"/>
      <c r="M289" s="208"/>
      <c r="N289" s="209"/>
      <c r="O289" s="73"/>
      <c r="P289" s="73"/>
      <c r="Q289" s="73"/>
      <c r="R289" s="73"/>
      <c r="S289" s="73"/>
      <c r="T289" s="74"/>
      <c r="U289" s="36"/>
      <c r="V289" s="36"/>
      <c r="W289" s="36"/>
      <c r="X289" s="36"/>
      <c r="Y289" s="36"/>
      <c r="Z289" s="36"/>
      <c r="AA289" s="36"/>
      <c r="AB289" s="36"/>
      <c r="AC289" s="36"/>
      <c r="AD289" s="36"/>
      <c r="AE289" s="36"/>
      <c r="AT289" s="18" t="s">
        <v>231</v>
      </c>
      <c r="AU289" s="18" t="s">
        <v>19</v>
      </c>
    </row>
    <row r="290" spans="1:65" s="2" customFormat="1" ht="29.25">
      <c r="A290" s="36"/>
      <c r="B290" s="37"/>
      <c r="C290" s="38"/>
      <c r="D290" s="210" t="s">
        <v>311</v>
      </c>
      <c r="E290" s="38"/>
      <c r="F290" s="211" t="s">
        <v>667</v>
      </c>
      <c r="G290" s="38"/>
      <c r="H290" s="38"/>
      <c r="I290" s="207"/>
      <c r="J290" s="38"/>
      <c r="K290" s="38"/>
      <c r="L290" s="41"/>
      <c r="M290" s="208"/>
      <c r="N290" s="209"/>
      <c r="O290" s="73"/>
      <c r="P290" s="73"/>
      <c r="Q290" s="73"/>
      <c r="R290" s="73"/>
      <c r="S290" s="73"/>
      <c r="T290" s="74"/>
      <c r="U290" s="36"/>
      <c r="V290" s="36"/>
      <c r="W290" s="36"/>
      <c r="X290" s="36"/>
      <c r="Y290" s="36"/>
      <c r="Z290" s="36"/>
      <c r="AA290" s="36"/>
      <c r="AB290" s="36"/>
      <c r="AC290" s="36"/>
      <c r="AD290" s="36"/>
      <c r="AE290" s="36"/>
      <c r="AT290" s="18" t="s">
        <v>311</v>
      </c>
      <c r="AU290" s="18" t="s">
        <v>19</v>
      </c>
    </row>
    <row r="291" spans="1:65" s="2" customFormat="1" ht="16.5" customHeight="1">
      <c r="A291" s="36"/>
      <c r="B291" s="37"/>
      <c r="C291" s="247" t="s">
        <v>1422</v>
      </c>
      <c r="D291" s="247" t="s">
        <v>329</v>
      </c>
      <c r="E291" s="248" t="s">
        <v>668</v>
      </c>
      <c r="F291" s="249" t="s">
        <v>669</v>
      </c>
      <c r="G291" s="250" t="s">
        <v>664</v>
      </c>
      <c r="H291" s="251">
        <v>65</v>
      </c>
      <c r="I291" s="252"/>
      <c r="J291" s="253">
        <f>ROUND(I291*H291,2)</f>
        <v>0</v>
      </c>
      <c r="K291" s="249" t="s">
        <v>228</v>
      </c>
      <c r="L291" s="254"/>
      <c r="M291" s="255" t="s">
        <v>1</v>
      </c>
      <c r="N291" s="256" t="s">
        <v>45</v>
      </c>
      <c r="O291" s="73"/>
      <c r="P291" s="201">
        <f>O291*H291</f>
        <v>0</v>
      </c>
      <c r="Q291" s="201">
        <v>0.04</v>
      </c>
      <c r="R291" s="201">
        <f>Q291*H291</f>
        <v>2.6</v>
      </c>
      <c r="S291" s="201">
        <v>0</v>
      </c>
      <c r="T291" s="202">
        <f>S291*H291</f>
        <v>0</v>
      </c>
      <c r="U291" s="36"/>
      <c r="V291" s="36"/>
      <c r="W291" s="36"/>
      <c r="X291" s="36"/>
      <c r="Y291" s="36"/>
      <c r="Z291" s="36"/>
      <c r="AA291" s="36"/>
      <c r="AB291" s="36"/>
      <c r="AC291" s="36"/>
      <c r="AD291" s="36"/>
      <c r="AE291" s="36"/>
      <c r="AR291" s="203" t="s">
        <v>266</v>
      </c>
      <c r="AT291" s="203" t="s">
        <v>329</v>
      </c>
      <c r="AU291" s="203" t="s">
        <v>19</v>
      </c>
      <c r="AY291" s="18" t="s">
        <v>220</v>
      </c>
      <c r="BE291" s="204">
        <f>IF(N291="základní",J291,0)</f>
        <v>0</v>
      </c>
      <c r="BF291" s="204">
        <f>IF(N291="snížená",J291,0)</f>
        <v>0</v>
      </c>
      <c r="BG291" s="204">
        <f>IF(N291="zákl. přenesená",J291,0)</f>
        <v>0</v>
      </c>
      <c r="BH291" s="204">
        <f>IF(N291="sníž. přenesená",J291,0)</f>
        <v>0</v>
      </c>
      <c r="BI291" s="204">
        <f>IF(N291="nulová",J291,0)</f>
        <v>0</v>
      </c>
      <c r="BJ291" s="18" t="s">
        <v>87</v>
      </c>
      <c r="BK291" s="204">
        <f>ROUND(I291*H291,2)</f>
        <v>0</v>
      </c>
      <c r="BL291" s="18" t="s">
        <v>223</v>
      </c>
      <c r="BM291" s="203" t="s">
        <v>1601</v>
      </c>
    </row>
    <row r="292" spans="1:65" s="2" customFormat="1" ht="37.9" customHeight="1">
      <c r="A292" s="36"/>
      <c r="B292" s="37"/>
      <c r="C292" s="192" t="s">
        <v>1427</v>
      </c>
      <c r="D292" s="192" t="s">
        <v>224</v>
      </c>
      <c r="E292" s="193" t="s">
        <v>671</v>
      </c>
      <c r="F292" s="194" t="s">
        <v>672</v>
      </c>
      <c r="G292" s="195" t="s">
        <v>514</v>
      </c>
      <c r="H292" s="196">
        <v>144</v>
      </c>
      <c r="I292" s="197"/>
      <c r="J292" s="198">
        <f>ROUND(I292*H292,2)</f>
        <v>0</v>
      </c>
      <c r="K292" s="194" t="s">
        <v>228</v>
      </c>
      <c r="L292" s="41"/>
      <c r="M292" s="199" t="s">
        <v>1</v>
      </c>
      <c r="N292" s="200" t="s">
        <v>45</v>
      </c>
      <c r="O292" s="73"/>
      <c r="P292" s="201">
        <f>O292*H292</f>
        <v>0</v>
      </c>
      <c r="Q292" s="201">
        <v>2.234</v>
      </c>
      <c r="R292" s="201">
        <f>Q292*H292</f>
        <v>321.69600000000003</v>
      </c>
      <c r="S292" s="201">
        <v>0</v>
      </c>
      <c r="T292" s="202">
        <f>S292*H292</f>
        <v>0</v>
      </c>
      <c r="U292" s="36"/>
      <c r="V292" s="36"/>
      <c r="W292" s="36"/>
      <c r="X292" s="36"/>
      <c r="Y292" s="36"/>
      <c r="Z292" s="36"/>
      <c r="AA292" s="36"/>
      <c r="AB292" s="36"/>
      <c r="AC292" s="36"/>
      <c r="AD292" s="36"/>
      <c r="AE292" s="36"/>
      <c r="AR292" s="203" t="s">
        <v>223</v>
      </c>
      <c r="AT292" s="203" t="s">
        <v>224</v>
      </c>
      <c r="AU292" s="203" t="s">
        <v>19</v>
      </c>
      <c r="AY292" s="18" t="s">
        <v>220</v>
      </c>
      <c r="BE292" s="204">
        <f>IF(N292="základní",J292,0)</f>
        <v>0</v>
      </c>
      <c r="BF292" s="204">
        <f>IF(N292="snížená",J292,0)</f>
        <v>0</v>
      </c>
      <c r="BG292" s="204">
        <f>IF(N292="zákl. přenesená",J292,0)</f>
        <v>0</v>
      </c>
      <c r="BH292" s="204">
        <f>IF(N292="sníž. přenesená",J292,0)</f>
        <v>0</v>
      </c>
      <c r="BI292" s="204">
        <f>IF(N292="nulová",J292,0)</f>
        <v>0</v>
      </c>
      <c r="BJ292" s="18" t="s">
        <v>87</v>
      </c>
      <c r="BK292" s="204">
        <f>ROUND(I292*H292,2)</f>
        <v>0</v>
      </c>
      <c r="BL292" s="18" t="s">
        <v>223</v>
      </c>
      <c r="BM292" s="203" t="s">
        <v>1602</v>
      </c>
    </row>
    <row r="293" spans="1:65" s="2" customFormat="1" ht="11.25">
      <c r="A293" s="36"/>
      <c r="B293" s="37"/>
      <c r="C293" s="38"/>
      <c r="D293" s="205" t="s">
        <v>231</v>
      </c>
      <c r="E293" s="38"/>
      <c r="F293" s="206" t="s">
        <v>674</v>
      </c>
      <c r="G293" s="38"/>
      <c r="H293" s="38"/>
      <c r="I293" s="207"/>
      <c r="J293" s="38"/>
      <c r="K293" s="38"/>
      <c r="L293" s="41"/>
      <c r="M293" s="208"/>
      <c r="N293" s="209"/>
      <c r="O293" s="73"/>
      <c r="P293" s="73"/>
      <c r="Q293" s="73"/>
      <c r="R293" s="73"/>
      <c r="S293" s="73"/>
      <c r="T293" s="74"/>
      <c r="U293" s="36"/>
      <c r="V293" s="36"/>
      <c r="W293" s="36"/>
      <c r="X293" s="36"/>
      <c r="Y293" s="36"/>
      <c r="Z293" s="36"/>
      <c r="AA293" s="36"/>
      <c r="AB293" s="36"/>
      <c r="AC293" s="36"/>
      <c r="AD293" s="36"/>
      <c r="AE293" s="36"/>
      <c r="AT293" s="18" t="s">
        <v>231</v>
      </c>
      <c r="AU293" s="18" t="s">
        <v>19</v>
      </c>
    </row>
    <row r="294" spans="1:65" s="2" customFormat="1" ht="39">
      <c r="A294" s="36"/>
      <c r="B294" s="37"/>
      <c r="C294" s="38"/>
      <c r="D294" s="210" t="s">
        <v>311</v>
      </c>
      <c r="E294" s="38"/>
      <c r="F294" s="211" t="s">
        <v>675</v>
      </c>
      <c r="G294" s="38"/>
      <c r="H294" s="38"/>
      <c r="I294" s="207"/>
      <c r="J294" s="38"/>
      <c r="K294" s="38"/>
      <c r="L294" s="41"/>
      <c r="M294" s="208"/>
      <c r="N294" s="209"/>
      <c r="O294" s="73"/>
      <c r="P294" s="73"/>
      <c r="Q294" s="73"/>
      <c r="R294" s="73"/>
      <c r="S294" s="73"/>
      <c r="T294" s="74"/>
      <c r="U294" s="36"/>
      <c r="V294" s="36"/>
      <c r="W294" s="36"/>
      <c r="X294" s="36"/>
      <c r="Y294" s="36"/>
      <c r="Z294" s="36"/>
      <c r="AA294" s="36"/>
      <c r="AB294" s="36"/>
      <c r="AC294" s="36"/>
      <c r="AD294" s="36"/>
      <c r="AE294" s="36"/>
      <c r="AT294" s="18" t="s">
        <v>311</v>
      </c>
      <c r="AU294" s="18" t="s">
        <v>19</v>
      </c>
    </row>
    <row r="295" spans="1:65" s="2" customFormat="1" ht="136.5">
      <c r="A295" s="36"/>
      <c r="B295" s="37"/>
      <c r="C295" s="38"/>
      <c r="D295" s="210" t="s">
        <v>233</v>
      </c>
      <c r="E295" s="38"/>
      <c r="F295" s="211" t="s">
        <v>1603</v>
      </c>
      <c r="G295" s="38"/>
      <c r="H295" s="38"/>
      <c r="I295" s="207"/>
      <c r="J295" s="38"/>
      <c r="K295" s="38"/>
      <c r="L295" s="41"/>
      <c r="M295" s="208"/>
      <c r="N295" s="209"/>
      <c r="O295" s="73"/>
      <c r="P295" s="73"/>
      <c r="Q295" s="73"/>
      <c r="R295" s="73"/>
      <c r="S295" s="73"/>
      <c r="T295" s="74"/>
      <c r="U295" s="36"/>
      <c r="V295" s="36"/>
      <c r="W295" s="36"/>
      <c r="X295" s="36"/>
      <c r="Y295" s="36"/>
      <c r="Z295" s="36"/>
      <c r="AA295" s="36"/>
      <c r="AB295" s="36"/>
      <c r="AC295" s="36"/>
      <c r="AD295" s="36"/>
      <c r="AE295" s="36"/>
      <c r="AT295" s="18" t="s">
        <v>233</v>
      </c>
      <c r="AU295" s="18" t="s">
        <v>19</v>
      </c>
    </row>
    <row r="296" spans="1:65" s="2" customFormat="1" ht="55.5" customHeight="1">
      <c r="A296" s="36"/>
      <c r="B296" s="37"/>
      <c r="C296" s="192" t="s">
        <v>1432</v>
      </c>
      <c r="D296" s="192" t="s">
        <v>224</v>
      </c>
      <c r="E296" s="193" t="s">
        <v>1604</v>
      </c>
      <c r="F296" s="194" t="s">
        <v>678</v>
      </c>
      <c r="G296" s="195" t="s">
        <v>506</v>
      </c>
      <c r="H296" s="196">
        <v>13756</v>
      </c>
      <c r="I296" s="197"/>
      <c r="J296" s="198">
        <f>ROUND(I296*H296,2)</f>
        <v>0</v>
      </c>
      <c r="K296" s="194" t="s">
        <v>228</v>
      </c>
      <c r="L296" s="41"/>
      <c r="M296" s="199" t="s">
        <v>1</v>
      </c>
      <c r="N296" s="200" t="s">
        <v>45</v>
      </c>
      <c r="O296" s="73"/>
      <c r="P296" s="201">
        <f>O296*H296</f>
        <v>0</v>
      </c>
      <c r="Q296" s="201">
        <v>2.1000000000000001E-4</v>
      </c>
      <c r="R296" s="201">
        <f>Q296*H296</f>
        <v>2.88876</v>
      </c>
      <c r="S296" s="201">
        <v>0</v>
      </c>
      <c r="T296" s="202">
        <f>S296*H296</f>
        <v>0</v>
      </c>
      <c r="U296" s="36"/>
      <c r="V296" s="36"/>
      <c r="W296" s="36"/>
      <c r="X296" s="36"/>
      <c r="Y296" s="36"/>
      <c r="Z296" s="36"/>
      <c r="AA296" s="36"/>
      <c r="AB296" s="36"/>
      <c r="AC296" s="36"/>
      <c r="AD296" s="36"/>
      <c r="AE296" s="36"/>
      <c r="AR296" s="203" t="s">
        <v>223</v>
      </c>
      <c r="AT296" s="203" t="s">
        <v>224</v>
      </c>
      <c r="AU296" s="203" t="s">
        <v>19</v>
      </c>
      <c r="AY296" s="18" t="s">
        <v>220</v>
      </c>
      <c r="BE296" s="204">
        <f>IF(N296="základní",J296,0)</f>
        <v>0</v>
      </c>
      <c r="BF296" s="204">
        <f>IF(N296="snížená",J296,0)</f>
        <v>0</v>
      </c>
      <c r="BG296" s="204">
        <f>IF(N296="zákl. přenesená",J296,0)</f>
        <v>0</v>
      </c>
      <c r="BH296" s="204">
        <f>IF(N296="sníž. přenesená",J296,0)</f>
        <v>0</v>
      </c>
      <c r="BI296" s="204">
        <f>IF(N296="nulová",J296,0)</f>
        <v>0</v>
      </c>
      <c r="BJ296" s="18" t="s">
        <v>87</v>
      </c>
      <c r="BK296" s="204">
        <f>ROUND(I296*H296,2)</f>
        <v>0</v>
      </c>
      <c r="BL296" s="18" t="s">
        <v>223</v>
      </c>
      <c r="BM296" s="203" t="s">
        <v>1605</v>
      </c>
    </row>
    <row r="297" spans="1:65" s="2" customFormat="1" ht="11.25">
      <c r="A297" s="36"/>
      <c r="B297" s="37"/>
      <c r="C297" s="38"/>
      <c r="D297" s="205" t="s">
        <v>231</v>
      </c>
      <c r="E297" s="38"/>
      <c r="F297" s="206" t="s">
        <v>1606</v>
      </c>
      <c r="G297" s="38"/>
      <c r="H297" s="38"/>
      <c r="I297" s="207"/>
      <c r="J297" s="38"/>
      <c r="K297" s="38"/>
      <c r="L297" s="41"/>
      <c r="M297" s="208"/>
      <c r="N297" s="209"/>
      <c r="O297" s="73"/>
      <c r="P297" s="73"/>
      <c r="Q297" s="73"/>
      <c r="R297" s="73"/>
      <c r="S297" s="73"/>
      <c r="T297" s="74"/>
      <c r="U297" s="36"/>
      <c r="V297" s="36"/>
      <c r="W297" s="36"/>
      <c r="X297" s="36"/>
      <c r="Y297" s="36"/>
      <c r="Z297" s="36"/>
      <c r="AA297" s="36"/>
      <c r="AB297" s="36"/>
      <c r="AC297" s="36"/>
      <c r="AD297" s="36"/>
      <c r="AE297" s="36"/>
      <c r="AT297" s="18" t="s">
        <v>231</v>
      </c>
      <c r="AU297" s="18" t="s">
        <v>19</v>
      </c>
    </row>
    <row r="298" spans="1:65" s="2" customFormat="1" ht="117">
      <c r="A298" s="36"/>
      <c r="B298" s="37"/>
      <c r="C298" s="38"/>
      <c r="D298" s="210" t="s">
        <v>311</v>
      </c>
      <c r="E298" s="38"/>
      <c r="F298" s="211" t="s">
        <v>681</v>
      </c>
      <c r="G298" s="38"/>
      <c r="H298" s="38"/>
      <c r="I298" s="207"/>
      <c r="J298" s="38"/>
      <c r="K298" s="38"/>
      <c r="L298" s="41"/>
      <c r="M298" s="208"/>
      <c r="N298" s="209"/>
      <c r="O298" s="73"/>
      <c r="P298" s="73"/>
      <c r="Q298" s="73"/>
      <c r="R298" s="73"/>
      <c r="S298" s="73"/>
      <c r="T298" s="74"/>
      <c r="U298" s="36"/>
      <c r="V298" s="36"/>
      <c r="W298" s="36"/>
      <c r="X298" s="36"/>
      <c r="Y298" s="36"/>
      <c r="Z298" s="36"/>
      <c r="AA298" s="36"/>
      <c r="AB298" s="36"/>
      <c r="AC298" s="36"/>
      <c r="AD298" s="36"/>
      <c r="AE298" s="36"/>
      <c r="AT298" s="18" t="s">
        <v>311</v>
      </c>
      <c r="AU298" s="18" t="s">
        <v>19</v>
      </c>
    </row>
    <row r="299" spans="1:65" s="2" customFormat="1" ht="87.75">
      <c r="A299" s="36"/>
      <c r="B299" s="37"/>
      <c r="C299" s="38"/>
      <c r="D299" s="210" t="s">
        <v>233</v>
      </c>
      <c r="E299" s="38"/>
      <c r="F299" s="211" t="s">
        <v>1607</v>
      </c>
      <c r="G299" s="38"/>
      <c r="H299" s="38"/>
      <c r="I299" s="207"/>
      <c r="J299" s="38"/>
      <c r="K299" s="38"/>
      <c r="L299" s="41"/>
      <c r="M299" s="208"/>
      <c r="N299" s="209"/>
      <c r="O299" s="73"/>
      <c r="P299" s="73"/>
      <c r="Q299" s="73"/>
      <c r="R299" s="73"/>
      <c r="S299" s="73"/>
      <c r="T299" s="74"/>
      <c r="U299" s="36"/>
      <c r="V299" s="36"/>
      <c r="W299" s="36"/>
      <c r="X299" s="36"/>
      <c r="Y299" s="36"/>
      <c r="Z299" s="36"/>
      <c r="AA299" s="36"/>
      <c r="AB299" s="36"/>
      <c r="AC299" s="36"/>
      <c r="AD299" s="36"/>
      <c r="AE299" s="36"/>
      <c r="AT299" s="18" t="s">
        <v>233</v>
      </c>
      <c r="AU299" s="18" t="s">
        <v>19</v>
      </c>
    </row>
    <row r="300" spans="1:65" s="2" customFormat="1" ht="37.9" customHeight="1">
      <c r="A300" s="36"/>
      <c r="B300" s="37"/>
      <c r="C300" s="247" t="s">
        <v>1436</v>
      </c>
      <c r="D300" s="247" t="s">
        <v>329</v>
      </c>
      <c r="E300" s="248" t="s">
        <v>684</v>
      </c>
      <c r="F300" s="249" t="s">
        <v>685</v>
      </c>
      <c r="G300" s="250" t="s">
        <v>506</v>
      </c>
      <c r="H300" s="251">
        <v>15131.6</v>
      </c>
      <c r="I300" s="252"/>
      <c r="J300" s="253">
        <f>ROUND(I300*H300,2)</f>
        <v>0</v>
      </c>
      <c r="K300" s="249" t="s">
        <v>228</v>
      </c>
      <c r="L300" s="254"/>
      <c r="M300" s="255" t="s">
        <v>1</v>
      </c>
      <c r="N300" s="256" t="s">
        <v>45</v>
      </c>
      <c r="O300" s="73"/>
      <c r="P300" s="201">
        <f>O300*H300</f>
        <v>0</v>
      </c>
      <c r="Q300" s="201">
        <v>9.0000000000000006E-5</v>
      </c>
      <c r="R300" s="201">
        <f>Q300*H300</f>
        <v>1.3618440000000001</v>
      </c>
      <c r="S300" s="201">
        <v>0</v>
      </c>
      <c r="T300" s="202">
        <f>S300*H300</f>
        <v>0</v>
      </c>
      <c r="U300" s="36"/>
      <c r="V300" s="36"/>
      <c r="W300" s="36"/>
      <c r="X300" s="36"/>
      <c r="Y300" s="36"/>
      <c r="Z300" s="36"/>
      <c r="AA300" s="36"/>
      <c r="AB300" s="36"/>
      <c r="AC300" s="36"/>
      <c r="AD300" s="36"/>
      <c r="AE300" s="36"/>
      <c r="AR300" s="203" t="s">
        <v>266</v>
      </c>
      <c r="AT300" s="203" t="s">
        <v>329</v>
      </c>
      <c r="AU300" s="203" t="s">
        <v>19</v>
      </c>
      <c r="AY300" s="18" t="s">
        <v>220</v>
      </c>
      <c r="BE300" s="204">
        <f>IF(N300="základní",J300,0)</f>
        <v>0</v>
      </c>
      <c r="BF300" s="204">
        <f>IF(N300="snížená",J300,0)</f>
        <v>0</v>
      </c>
      <c r="BG300" s="204">
        <f>IF(N300="zákl. přenesená",J300,0)</f>
        <v>0</v>
      </c>
      <c r="BH300" s="204">
        <f>IF(N300="sníž. přenesená",J300,0)</f>
        <v>0</v>
      </c>
      <c r="BI300" s="204">
        <f>IF(N300="nulová",J300,0)</f>
        <v>0</v>
      </c>
      <c r="BJ300" s="18" t="s">
        <v>87</v>
      </c>
      <c r="BK300" s="204">
        <f>ROUND(I300*H300,2)</f>
        <v>0</v>
      </c>
      <c r="BL300" s="18" t="s">
        <v>223</v>
      </c>
      <c r="BM300" s="203" t="s">
        <v>1608</v>
      </c>
    </row>
    <row r="301" spans="1:65" s="2" customFormat="1" ht="19.5">
      <c r="A301" s="36"/>
      <c r="B301" s="37"/>
      <c r="C301" s="38"/>
      <c r="D301" s="210" t="s">
        <v>233</v>
      </c>
      <c r="E301" s="38"/>
      <c r="F301" s="211" t="s">
        <v>1609</v>
      </c>
      <c r="G301" s="38"/>
      <c r="H301" s="38"/>
      <c r="I301" s="207"/>
      <c r="J301" s="38"/>
      <c r="K301" s="38"/>
      <c r="L301" s="41"/>
      <c r="M301" s="208"/>
      <c r="N301" s="209"/>
      <c r="O301" s="73"/>
      <c r="P301" s="73"/>
      <c r="Q301" s="73"/>
      <c r="R301" s="73"/>
      <c r="S301" s="73"/>
      <c r="T301" s="74"/>
      <c r="U301" s="36"/>
      <c r="V301" s="36"/>
      <c r="W301" s="36"/>
      <c r="X301" s="36"/>
      <c r="Y301" s="36"/>
      <c r="Z301" s="36"/>
      <c r="AA301" s="36"/>
      <c r="AB301" s="36"/>
      <c r="AC301" s="36"/>
      <c r="AD301" s="36"/>
      <c r="AE301" s="36"/>
      <c r="AT301" s="18" t="s">
        <v>233</v>
      </c>
      <c r="AU301" s="18" t="s">
        <v>19</v>
      </c>
    </row>
    <row r="302" spans="1:65" s="13" customFormat="1" ht="11.25">
      <c r="B302" s="212"/>
      <c r="C302" s="213"/>
      <c r="D302" s="210" t="s">
        <v>235</v>
      </c>
      <c r="E302" s="214" t="s">
        <v>1</v>
      </c>
      <c r="F302" s="215" t="s">
        <v>1610</v>
      </c>
      <c r="G302" s="213"/>
      <c r="H302" s="216">
        <v>15131.6</v>
      </c>
      <c r="I302" s="217"/>
      <c r="J302" s="213"/>
      <c r="K302" s="213"/>
      <c r="L302" s="218"/>
      <c r="M302" s="219"/>
      <c r="N302" s="220"/>
      <c r="O302" s="220"/>
      <c r="P302" s="220"/>
      <c r="Q302" s="220"/>
      <c r="R302" s="220"/>
      <c r="S302" s="220"/>
      <c r="T302" s="221"/>
      <c r="AT302" s="222" t="s">
        <v>235</v>
      </c>
      <c r="AU302" s="222" t="s">
        <v>19</v>
      </c>
      <c r="AV302" s="13" t="s">
        <v>19</v>
      </c>
      <c r="AW302" s="13" t="s">
        <v>36</v>
      </c>
      <c r="AX302" s="13" t="s">
        <v>87</v>
      </c>
      <c r="AY302" s="222" t="s">
        <v>220</v>
      </c>
    </row>
    <row r="303" spans="1:65" s="2" customFormat="1" ht="37.9" customHeight="1">
      <c r="A303" s="36"/>
      <c r="B303" s="37"/>
      <c r="C303" s="192" t="s">
        <v>1442</v>
      </c>
      <c r="D303" s="192" t="s">
        <v>224</v>
      </c>
      <c r="E303" s="193" t="s">
        <v>1348</v>
      </c>
      <c r="F303" s="194" t="s">
        <v>1611</v>
      </c>
      <c r="G303" s="195" t="s">
        <v>514</v>
      </c>
      <c r="H303" s="196">
        <v>4660</v>
      </c>
      <c r="I303" s="197"/>
      <c r="J303" s="198">
        <f>ROUND(I303*H303,2)</f>
        <v>0</v>
      </c>
      <c r="K303" s="194" t="s">
        <v>228</v>
      </c>
      <c r="L303" s="41"/>
      <c r="M303" s="199" t="s">
        <v>1</v>
      </c>
      <c r="N303" s="200" t="s">
        <v>45</v>
      </c>
      <c r="O303" s="73"/>
      <c r="P303" s="201">
        <f>O303*H303</f>
        <v>0</v>
      </c>
      <c r="Q303" s="201">
        <v>2.13408</v>
      </c>
      <c r="R303" s="201">
        <f>Q303*H303</f>
        <v>9944.8127999999997</v>
      </c>
      <c r="S303" s="201">
        <v>0</v>
      </c>
      <c r="T303" s="202">
        <f>S303*H303</f>
        <v>0</v>
      </c>
      <c r="U303" s="36"/>
      <c r="V303" s="36"/>
      <c r="W303" s="36"/>
      <c r="X303" s="36"/>
      <c r="Y303" s="36"/>
      <c r="Z303" s="36"/>
      <c r="AA303" s="36"/>
      <c r="AB303" s="36"/>
      <c r="AC303" s="36"/>
      <c r="AD303" s="36"/>
      <c r="AE303" s="36"/>
      <c r="AR303" s="203" t="s">
        <v>223</v>
      </c>
      <c r="AT303" s="203" t="s">
        <v>224</v>
      </c>
      <c r="AU303" s="203" t="s">
        <v>19</v>
      </c>
      <c r="AY303" s="18" t="s">
        <v>220</v>
      </c>
      <c r="BE303" s="204">
        <f>IF(N303="základní",J303,0)</f>
        <v>0</v>
      </c>
      <c r="BF303" s="204">
        <f>IF(N303="snížená",J303,0)</f>
        <v>0</v>
      </c>
      <c r="BG303" s="204">
        <f>IF(N303="zákl. přenesená",J303,0)</f>
        <v>0</v>
      </c>
      <c r="BH303" s="204">
        <f>IF(N303="sníž. přenesená",J303,0)</f>
        <v>0</v>
      </c>
      <c r="BI303" s="204">
        <f>IF(N303="nulová",J303,0)</f>
        <v>0</v>
      </c>
      <c r="BJ303" s="18" t="s">
        <v>87</v>
      </c>
      <c r="BK303" s="204">
        <f>ROUND(I303*H303,2)</f>
        <v>0</v>
      </c>
      <c r="BL303" s="18" t="s">
        <v>223</v>
      </c>
      <c r="BM303" s="203" t="s">
        <v>1612</v>
      </c>
    </row>
    <row r="304" spans="1:65" s="2" customFormat="1" ht="11.25">
      <c r="A304" s="36"/>
      <c r="B304" s="37"/>
      <c r="C304" s="38"/>
      <c r="D304" s="205" t="s">
        <v>231</v>
      </c>
      <c r="E304" s="38"/>
      <c r="F304" s="206" t="s">
        <v>1351</v>
      </c>
      <c r="G304" s="38"/>
      <c r="H304" s="38"/>
      <c r="I304" s="207"/>
      <c r="J304" s="38"/>
      <c r="K304" s="38"/>
      <c r="L304" s="41"/>
      <c r="M304" s="208"/>
      <c r="N304" s="209"/>
      <c r="O304" s="73"/>
      <c r="P304" s="73"/>
      <c r="Q304" s="73"/>
      <c r="R304" s="73"/>
      <c r="S304" s="73"/>
      <c r="T304" s="74"/>
      <c r="U304" s="36"/>
      <c r="V304" s="36"/>
      <c r="W304" s="36"/>
      <c r="X304" s="36"/>
      <c r="Y304" s="36"/>
      <c r="Z304" s="36"/>
      <c r="AA304" s="36"/>
      <c r="AB304" s="36"/>
      <c r="AC304" s="36"/>
      <c r="AD304" s="36"/>
      <c r="AE304" s="36"/>
      <c r="AT304" s="18" t="s">
        <v>231</v>
      </c>
      <c r="AU304" s="18" t="s">
        <v>19</v>
      </c>
    </row>
    <row r="305" spans="1:65" s="2" customFormat="1" ht="78">
      <c r="A305" s="36"/>
      <c r="B305" s="37"/>
      <c r="C305" s="38"/>
      <c r="D305" s="210" t="s">
        <v>311</v>
      </c>
      <c r="E305" s="38"/>
      <c r="F305" s="211" t="s">
        <v>1230</v>
      </c>
      <c r="G305" s="38"/>
      <c r="H305" s="38"/>
      <c r="I305" s="207"/>
      <c r="J305" s="38"/>
      <c r="K305" s="38"/>
      <c r="L305" s="41"/>
      <c r="M305" s="208"/>
      <c r="N305" s="209"/>
      <c r="O305" s="73"/>
      <c r="P305" s="73"/>
      <c r="Q305" s="73"/>
      <c r="R305" s="73"/>
      <c r="S305" s="73"/>
      <c r="T305" s="74"/>
      <c r="U305" s="36"/>
      <c r="V305" s="36"/>
      <c r="W305" s="36"/>
      <c r="X305" s="36"/>
      <c r="Y305" s="36"/>
      <c r="Z305" s="36"/>
      <c r="AA305" s="36"/>
      <c r="AB305" s="36"/>
      <c r="AC305" s="36"/>
      <c r="AD305" s="36"/>
      <c r="AE305" s="36"/>
      <c r="AT305" s="18" t="s">
        <v>311</v>
      </c>
      <c r="AU305" s="18" t="s">
        <v>19</v>
      </c>
    </row>
    <row r="306" spans="1:65" s="2" customFormat="1" ht="58.5">
      <c r="A306" s="36"/>
      <c r="B306" s="37"/>
      <c r="C306" s="38"/>
      <c r="D306" s="210" t="s">
        <v>233</v>
      </c>
      <c r="E306" s="38"/>
      <c r="F306" s="211" t="s">
        <v>1613</v>
      </c>
      <c r="G306" s="38"/>
      <c r="H306" s="38"/>
      <c r="I306" s="207"/>
      <c r="J306" s="38"/>
      <c r="K306" s="38"/>
      <c r="L306" s="41"/>
      <c r="M306" s="208"/>
      <c r="N306" s="209"/>
      <c r="O306" s="73"/>
      <c r="P306" s="73"/>
      <c r="Q306" s="73"/>
      <c r="R306" s="73"/>
      <c r="S306" s="73"/>
      <c r="T306" s="74"/>
      <c r="U306" s="36"/>
      <c r="V306" s="36"/>
      <c r="W306" s="36"/>
      <c r="X306" s="36"/>
      <c r="Y306" s="36"/>
      <c r="Z306" s="36"/>
      <c r="AA306" s="36"/>
      <c r="AB306" s="36"/>
      <c r="AC306" s="36"/>
      <c r="AD306" s="36"/>
      <c r="AE306" s="36"/>
      <c r="AT306" s="18" t="s">
        <v>233</v>
      </c>
      <c r="AU306" s="18" t="s">
        <v>19</v>
      </c>
    </row>
    <row r="307" spans="1:65" s="13" customFormat="1" ht="11.25">
      <c r="B307" s="212"/>
      <c r="C307" s="213"/>
      <c r="D307" s="210" t="s">
        <v>235</v>
      </c>
      <c r="E307" s="214" t="s">
        <v>1</v>
      </c>
      <c r="F307" s="215" t="s">
        <v>1614</v>
      </c>
      <c r="G307" s="213"/>
      <c r="H307" s="216">
        <v>3100</v>
      </c>
      <c r="I307" s="217"/>
      <c r="J307" s="213"/>
      <c r="K307" s="213"/>
      <c r="L307" s="218"/>
      <c r="M307" s="219"/>
      <c r="N307" s="220"/>
      <c r="O307" s="220"/>
      <c r="P307" s="220"/>
      <c r="Q307" s="220"/>
      <c r="R307" s="220"/>
      <c r="S307" s="220"/>
      <c r="T307" s="221"/>
      <c r="AT307" s="222" t="s">
        <v>235</v>
      </c>
      <c r="AU307" s="222" t="s">
        <v>19</v>
      </c>
      <c r="AV307" s="13" t="s">
        <v>19</v>
      </c>
      <c r="AW307" s="13" t="s">
        <v>36</v>
      </c>
      <c r="AX307" s="13" t="s">
        <v>80</v>
      </c>
      <c r="AY307" s="222" t="s">
        <v>220</v>
      </c>
    </row>
    <row r="308" spans="1:65" s="13" customFormat="1" ht="11.25">
      <c r="B308" s="212"/>
      <c r="C308" s="213"/>
      <c r="D308" s="210" t="s">
        <v>235</v>
      </c>
      <c r="E308" s="214" t="s">
        <v>1</v>
      </c>
      <c r="F308" s="215" t="s">
        <v>1615</v>
      </c>
      <c r="G308" s="213"/>
      <c r="H308" s="216">
        <v>1560</v>
      </c>
      <c r="I308" s="217"/>
      <c r="J308" s="213"/>
      <c r="K308" s="213"/>
      <c r="L308" s="218"/>
      <c r="M308" s="219"/>
      <c r="N308" s="220"/>
      <c r="O308" s="220"/>
      <c r="P308" s="220"/>
      <c r="Q308" s="220"/>
      <c r="R308" s="220"/>
      <c r="S308" s="220"/>
      <c r="T308" s="221"/>
      <c r="AT308" s="222" t="s">
        <v>235</v>
      </c>
      <c r="AU308" s="222" t="s">
        <v>19</v>
      </c>
      <c r="AV308" s="13" t="s">
        <v>19</v>
      </c>
      <c r="AW308" s="13" t="s">
        <v>36</v>
      </c>
      <c r="AX308" s="13" t="s">
        <v>80</v>
      </c>
      <c r="AY308" s="222" t="s">
        <v>220</v>
      </c>
    </row>
    <row r="309" spans="1:65" s="15" customFormat="1" ht="11.25">
      <c r="B309" s="233"/>
      <c r="C309" s="234"/>
      <c r="D309" s="210" t="s">
        <v>235</v>
      </c>
      <c r="E309" s="235" t="s">
        <v>1</v>
      </c>
      <c r="F309" s="236" t="s">
        <v>355</v>
      </c>
      <c r="G309" s="234"/>
      <c r="H309" s="237">
        <v>4660</v>
      </c>
      <c r="I309" s="238"/>
      <c r="J309" s="234"/>
      <c r="K309" s="234"/>
      <c r="L309" s="239"/>
      <c r="M309" s="240"/>
      <c r="N309" s="241"/>
      <c r="O309" s="241"/>
      <c r="P309" s="241"/>
      <c r="Q309" s="241"/>
      <c r="R309" s="241"/>
      <c r="S309" s="241"/>
      <c r="T309" s="242"/>
      <c r="AT309" s="243" t="s">
        <v>235</v>
      </c>
      <c r="AU309" s="243" t="s">
        <v>19</v>
      </c>
      <c r="AV309" s="15" t="s">
        <v>223</v>
      </c>
      <c r="AW309" s="15" t="s">
        <v>36</v>
      </c>
      <c r="AX309" s="15" t="s">
        <v>87</v>
      </c>
      <c r="AY309" s="243" t="s">
        <v>220</v>
      </c>
    </row>
    <row r="310" spans="1:65" s="2" customFormat="1" ht="44.25" customHeight="1">
      <c r="A310" s="36"/>
      <c r="B310" s="37"/>
      <c r="C310" s="192" t="s">
        <v>1446</v>
      </c>
      <c r="D310" s="192" t="s">
        <v>224</v>
      </c>
      <c r="E310" s="193" t="s">
        <v>1360</v>
      </c>
      <c r="F310" s="194" t="s">
        <v>1361</v>
      </c>
      <c r="G310" s="195" t="s">
        <v>506</v>
      </c>
      <c r="H310" s="196">
        <v>6761</v>
      </c>
      <c r="I310" s="197"/>
      <c r="J310" s="198">
        <f>ROUND(I310*H310,2)</f>
        <v>0</v>
      </c>
      <c r="K310" s="194" t="s">
        <v>228</v>
      </c>
      <c r="L310" s="41"/>
      <c r="M310" s="199" t="s">
        <v>1</v>
      </c>
      <c r="N310" s="200" t="s">
        <v>45</v>
      </c>
      <c r="O310" s="73"/>
      <c r="P310" s="201">
        <f>O310*H310</f>
        <v>0</v>
      </c>
      <c r="Q310" s="201">
        <v>0</v>
      </c>
      <c r="R310" s="201">
        <f>Q310*H310</f>
        <v>0</v>
      </c>
      <c r="S310" s="201">
        <v>0</v>
      </c>
      <c r="T310" s="202">
        <f>S310*H310</f>
        <v>0</v>
      </c>
      <c r="U310" s="36"/>
      <c r="V310" s="36"/>
      <c r="W310" s="36"/>
      <c r="X310" s="36"/>
      <c r="Y310" s="36"/>
      <c r="Z310" s="36"/>
      <c r="AA310" s="36"/>
      <c r="AB310" s="36"/>
      <c r="AC310" s="36"/>
      <c r="AD310" s="36"/>
      <c r="AE310" s="36"/>
      <c r="AR310" s="203" t="s">
        <v>223</v>
      </c>
      <c r="AT310" s="203" t="s">
        <v>224</v>
      </c>
      <c r="AU310" s="203" t="s">
        <v>19</v>
      </c>
      <c r="AY310" s="18" t="s">
        <v>220</v>
      </c>
      <c r="BE310" s="204">
        <f>IF(N310="základní",J310,0)</f>
        <v>0</v>
      </c>
      <c r="BF310" s="204">
        <f>IF(N310="snížená",J310,0)</f>
        <v>0</v>
      </c>
      <c r="BG310" s="204">
        <f>IF(N310="zákl. přenesená",J310,0)</f>
        <v>0</v>
      </c>
      <c r="BH310" s="204">
        <f>IF(N310="sníž. přenesená",J310,0)</f>
        <v>0</v>
      </c>
      <c r="BI310" s="204">
        <f>IF(N310="nulová",J310,0)</f>
        <v>0</v>
      </c>
      <c r="BJ310" s="18" t="s">
        <v>87</v>
      </c>
      <c r="BK310" s="204">
        <f>ROUND(I310*H310,2)</f>
        <v>0</v>
      </c>
      <c r="BL310" s="18" t="s">
        <v>223</v>
      </c>
      <c r="BM310" s="203" t="s">
        <v>1616</v>
      </c>
    </row>
    <row r="311" spans="1:65" s="2" customFormat="1" ht="11.25">
      <c r="A311" s="36"/>
      <c r="B311" s="37"/>
      <c r="C311" s="38"/>
      <c r="D311" s="205" t="s">
        <v>231</v>
      </c>
      <c r="E311" s="38"/>
      <c r="F311" s="206" t="s">
        <v>1363</v>
      </c>
      <c r="G311" s="38"/>
      <c r="H311" s="38"/>
      <c r="I311" s="207"/>
      <c r="J311" s="38"/>
      <c r="K311" s="38"/>
      <c r="L311" s="41"/>
      <c r="M311" s="208"/>
      <c r="N311" s="209"/>
      <c r="O311" s="73"/>
      <c r="P311" s="73"/>
      <c r="Q311" s="73"/>
      <c r="R311" s="73"/>
      <c r="S311" s="73"/>
      <c r="T311" s="74"/>
      <c r="U311" s="36"/>
      <c r="V311" s="36"/>
      <c r="W311" s="36"/>
      <c r="X311" s="36"/>
      <c r="Y311" s="36"/>
      <c r="Z311" s="36"/>
      <c r="AA311" s="36"/>
      <c r="AB311" s="36"/>
      <c r="AC311" s="36"/>
      <c r="AD311" s="36"/>
      <c r="AE311" s="36"/>
      <c r="AT311" s="18" t="s">
        <v>231</v>
      </c>
      <c r="AU311" s="18" t="s">
        <v>19</v>
      </c>
    </row>
    <row r="312" spans="1:65" s="13" customFormat="1" ht="11.25">
      <c r="B312" s="212"/>
      <c r="C312" s="213"/>
      <c r="D312" s="210" t="s">
        <v>235</v>
      </c>
      <c r="E312" s="214" t="s">
        <v>1</v>
      </c>
      <c r="F312" s="215" t="s">
        <v>1617</v>
      </c>
      <c r="G312" s="213"/>
      <c r="H312" s="216">
        <v>6761</v>
      </c>
      <c r="I312" s="217"/>
      <c r="J312" s="213"/>
      <c r="K312" s="213"/>
      <c r="L312" s="218"/>
      <c r="M312" s="219"/>
      <c r="N312" s="220"/>
      <c r="O312" s="220"/>
      <c r="P312" s="220"/>
      <c r="Q312" s="220"/>
      <c r="R312" s="220"/>
      <c r="S312" s="220"/>
      <c r="T312" s="221"/>
      <c r="AT312" s="222" t="s">
        <v>235</v>
      </c>
      <c r="AU312" s="222" t="s">
        <v>19</v>
      </c>
      <c r="AV312" s="13" t="s">
        <v>19</v>
      </c>
      <c r="AW312" s="13" t="s">
        <v>36</v>
      </c>
      <c r="AX312" s="13" t="s">
        <v>87</v>
      </c>
      <c r="AY312" s="222" t="s">
        <v>220</v>
      </c>
    </row>
    <row r="313" spans="1:65" s="2" customFormat="1" ht="24.2" customHeight="1">
      <c r="A313" s="36"/>
      <c r="B313" s="37"/>
      <c r="C313" s="192" t="s">
        <v>1450</v>
      </c>
      <c r="D313" s="192" t="s">
        <v>224</v>
      </c>
      <c r="E313" s="193" t="s">
        <v>1618</v>
      </c>
      <c r="F313" s="194" t="s">
        <v>1619</v>
      </c>
      <c r="G313" s="195" t="s">
        <v>506</v>
      </c>
      <c r="H313" s="196">
        <v>3830</v>
      </c>
      <c r="I313" s="197"/>
      <c r="J313" s="198">
        <f>ROUND(I313*H313,2)</f>
        <v>0</v>
      </c>
      <c r="K313" s="194" t="s">
        <v>228</v>
      </c>
      <c r="L313" s="41"/>
      <c r="M313" s="199" t="s">
        <v>1</v>
      </c>
      <c r="N313" s="200" t="s">
        <v>45</v>
      </c>
      <c r="O313" s="73"/>
      <c r="P313" s="201">
        <f>O313*H313</f>
        <v>0</v>
      </c>
      <c r="Q313" s="201">
        <v>0.57299999999999995</v>
      </c>
      <c r="R313" s="201">
        <f>Q313*H313</f>
        <v>2194.5899999999997</v>
      </c>
      <c r="S313" s="201">
        <v>0</v>
      </c>
      <c r="T313" s="202">
        <f>S313*H313</f>
        <v>0</v>
      </c>
      <c r="U313" s="36"/>
      <c r="V313" s="36"/>
      <c r="W313" s="36"/>
      <c r="X313" s="36"/>
      <c r="Y313" s="36"/>
      <c r="Z313" s="36"/>
      <c r="AA313" s="36"/>
      <c r="AB313" s="36"/>
      <c r="AC313" s="36"/>
      <c r="AD313" s="36"/>
      <c r="AE313" s="36"/>
      <c r="AR313" s="203" t="s">
        <v>223</v>
      </c>
      <c r="AT313" s="203" t="s">
        <v>224</v>
      </c>
      <c r="AU313" s="203" t="s">
        <v>19</v>
      </c>
      <c r="AY313" s="18" t="s">
        <v>220</v>
      </c>
      <c r="BE313" s="204">
        <f>IF(N313="základní",J313,0)</f>
        <v>0</v>
      </c>
      <c r="BF313" s="204">
        <f>IF(N313="snížená",J313,0)</f>
        <v>0</v>
      </c>
      <c r="BG313" s="204">
        <f>IF(N313="zákl. přenesená",J313,0)</f>
        <v>0</v>
      </c>
      <c r="BH313" s="204">
        <f>IF(N313="sníž. přenesená",J313,0)</f>
        <v>0</v>
      </c>
      <c r="BI313" s="204">
        <f>IF(N313="nulová",J313,0)</f>
        <v>0</v>
      </c>
      <c r="BJ313" s="18" t="s">
        <v>87</v>
      </c>
      <c r="BK313" s="204">
        <f>ROUND(I313*H313,2)</f>
        <v>0</v>
      </c>
      <c r="BL313" s="18" t="s">
        <v>223</v>
      </c>
      <c r="BM313" s="203" t="s">
        <v>1620</v>
      </c>
    </row>
    <row r="314" spans="1:65" s="2" customFormat="1" ht="11.25">
      <c r="A314" s="36"/>
      <c r="B314" s="37"/>
      <c r="C314" s="38"/>
      <c r="D314" s="205" t="s">
        <v>231</v>
      </c>
      <c r="E314" s="38"/>
      <c r="F314" s="206" t="s">
        <v>1621</v>
      </c>
      <c r="G314" s="38"/>
      <c r="H314" s="38"/>
      <c r="I314" s="207"/>
      <c r="J314" s="38"/>
      <c r="K314" s="38"/>
      <c r="L314" s="41"/>
      <c r="M314" s="208"/>
      <c r="N314" s="209"/>
      <c r="O314" s="73"/>
      <c r="P314" s="73"/>
      <c r="Q314" s="73"/>
      <c r="R314" s="73"/>
      <c r="S314" s="73"/>
      <c r="T314" s="74"/>
      <c r="U314" s="36"/>
      <c r="V314" s="36"/>
      <c r="W314" s="36"/>
      <c r="X314" s="36"/>
      <c r="Y314" s="36"/>
      <c r="Z314" s="36"/>
      <c r="AA314" s="36"/>
      <c r="AB314" s="36"/>
      <c r="AC314" s="36"/>
      <c r="AD314" s="36"/>
      <c r="AE314" s="36"/>
      <c r="AT314" s="18" t="s">
        <v>231</v>
      </c>
      <c r="AU314" s="18" t="s">
        <v>19</v>
      </c>
    </row>
    <row r="315" spans="1:65" s="2" customFormat="1" ht="68.25">
      <c r="A315" s="36"/>
      <c r="B315" s="37"/>
      <c r="C315" s="38"/>
      <c r="D315" s="210" t="s">
        <v>233</v>
      </c>
      <c r="E315" s="38"/>
      <c r="F315" s="211" t="s">
        <v>1622</v>
      </c>
      <c r="G315" s="38"/>
      <c r="H315" s="38"/>
      <c r="I315" s="207"/>
      <c r="J315" s="38"/>
      <c r="K315" s="38"/>
      <c r="L315" s="41"/>
      <c r="M315" s="208"/>
      <c r="N315" s="209"/>
      <c r="O315" s="73"/>
      <c r="P315" s="73"/>
      <c r="Q315" s="73"/>
      <c r="R315" s="73"/>
      <c r="S315" s="73"/>
      <c r="T315" s="74"/>
      <c r="U315" s="36"/>
      <c r="V315" s="36"/>
      <c r="W315" s="36"/>
      <c r="X315" s="36"/>
      <c r="Y315" s="36"/>
      <c r="Z315" s="36"/>
      <c r="AA315" s="36"/>
      <c r="AB315" s="36"/>
      <c r="AC315" s="36"/>
      <c r="AD315" s="36"/>
      <c r="AE315" s="36"/>
      <c r="AT315" s="18" t="s">
        <v>233</v>
      </c>
      <c r="AU315" s="18" t="s">
        <v>19</v>
      </c>
    </row>
    <row r="316" spans="1:65" s="12" customFormat="1" ht="22.9" customHeight="1">
      <c r="B316" s="176"/>
      <c r="C316" s="177"/>
      <c r="D316" s="178" t="s">
        <v>79</v>
      </c>
      <c r="E316" s="190" t="s">
        <v>219</v>
      </c>
      <c r="F316" s="190" t="s">
        <v>861</v>
      </c>
      <c r="G316" s="177"/>
      <c r="H316" s="177"/>
      <c r="I316" s="180"/>
      <c r="J316" s="191">
        <f>BK316</f>
        <v>0</v>
      </c>
      <c r="K316" s="177"/>
      <c r="L316" s="182"/>
      <c r="M316" s="183"/>
      <c r="N316" s="184"/>
      <c r="O316" s="184"/>
      <c r="P316" s="185">
        <f>SUM(P317:P332)</f>
        <v>0</v>
      </c>
      <c r="Q316" s="184"/>
      <c r="R316" s="185">
        <f>SUM(R317:R332)</f>
        <v>47.040299999999988</v>
      </c>
      <c r="S316" s="184"/>
      <c r="T316" s="186">
        <f>SUM(T317:T332)</f>
        <v>0</v>
      </c>
      <c r="AR316" s="187" t="s">
        <v>87</v>
      </c>
      <c r="AT316" s="188" t="s">
        <v>79</v>
      </c>
      <c r="AU316" s="188" t="s">
        <v>87</v>
      </c>
      <c r="AY316" s="187" t="s">
        <v>220</v>
      </c>
      <c r="BK316" s="189">
        <f>SUM(BK317:BK332)</f>
        <v>0</v>
      </c>
    </row>
    <row r="317" spans="1:65" s="2" customFormat="1" ht="24.2" customHeight="1">
      <c r="A317" s="36"/>
      <c r="B317" s="37"/>
      <c r="C317" s="192" t="s">
        <v>1454</v>
      </c>
      <c r="D317" s="192" t="s">
        <v>224</v>
      </c>
      <c r="E317" s="193" t="s">
        <v>862</v>
      </c>
      <c r="F317" s="194" t="s">
        <v>1623</v>
      </c>
      <c r="G317" s="195" t="s">
        <v>506</v>
      </c>
      <c r="H317" s="196">
        <v>45</v>
      </c>
      <c r="I317" s="197"/>
      <c r="J317" s="198">
        <f>ROUND(I317*H317,2)</f>
        <v>0</v>
      </c>
      <c r="K317" s="194" t="s">
        <v>228</v>
      </c>
      <c r="L317" s="41"/>
      <c r="M317" s="199" t="s">
        <v>1</v>
      </c>
      <c r="N317" s="200" t="s">
        <v>45</v>
      </c>
      <c r="O317" s="73"/>
      <c r="P317" s="201">
        <f>O317*H317</f>
        <v>0</v>
      </c>
      <c r="Q317" s="201">
        <v>0.34499999999999997</v>
      </c>
      <c r="R317" s="201">
        <f>Q317*H317</f>
        <v>15.524999999999999</v>
      </c>
      <c r="S317" s="201">
        <v>0</v>
      </c>
      <c r="T317" s="202">
        <f>S317*H317</f>
        <v>0</v>
      </c>
      <c r="U317" s="36"/>
      <c r="V317" s="36"/>
      <c r="W317" s="36"/>
      <c r="X317" s="36"/>
      <c r="Y317" s="36"/>
      <c r="Z317" s="36"/>
      <c r="AA317" s="36"/>
      <c r="AB317" s="36"/>
      <c r="AC317" s="36"/>
      <c r="AD317" s="36"/>
      <c r="AE317" s="36"/>
      <c r="AR317" s="203" t="s">
        <v>223</v>
      </c>
      <c r="AT317" s="203" t="s">
        <v>224</v>
      </c>
      <c r="AU317" s="203" t="s">
        <v>19</v>
      </c>
      <c r="AY317" s="18" t="s">
        <v>220</v>
      </c>
      <c r="BE317" s="204">
        <f>IF(N317="základní",J317,0)</f>
        <v>0</v>
      </c>
      <c r="BF317" s="204">
        <f>IF(N317="snížená",J317,0)</f>
        <v>0</v>
      </c>
      <c r="BG317" s="204">
        <f>IF(N317="zákl. přenesená",J317,0)</f>
        <v>0</v>
      </c>
      <c r="BH317" s="204">
        <f>IF(N317="sníž. přenesená",J317,0)</f>
        <v>0</v>
      </c>
      <c r="BI317" s="204">
        <f>IF(N317="nulová",J317,0)</f>
        <v>0</v>
      </c>
      <c r="BJ317" s="18" t="s">
        <v>87</v>
      </c>
      <c r="BK317" s="204">
        <f>ROUND(I317*H317,2)</f>
        <v>0</v>
      </c>
      <c r="BL317" s="18" t="s">
        <v>223</v>
      </c>
      <c r="BM317" s="203" t="s">
        <v>1624</v>
      </c>
    </row>
    <row r="318" spans="1:65" s="2" customFormat="1" ht="11.25">
      <c r="A318" s="36"/>
      <c r="B318" s="37"/>
      <c r="C318" s="38"/>
      <c r="D318" s="205" t="s">
        <v>231</v>
      </c>
      <c r="E318" s="38"/>
      <c r="F318" s="206" t="s">
        <v>865</v>
      </c>
      <c r="G318" s="38"/>
      <c r="H318" s="38"/>
      <c r="I318" s="207"/>
      <c r="J318" s="38"/>
      <c r="K318" s="38"/>
      <c r="L318" s="41"/>
      <c r="M318" s="208"/>
      <c r="N318" s="209"/>
      <c r="O318" s="73"/>
      <c r="P318" s="73"/>
      <c r="Q318" s="73"/>
      <c r="R318" s="73"/>
      <c r="S318" s="73"/>
      <c r="T318" s="74"/>
      <c r="U318" s="36"/>
      <c r="V318" s="36"/>
      <c r="W318" s="36"/>
      <c r="X318" s="36"/>
      <c r="Y318" s="36"/>
      <c r="Z318" s="36"/>
      <c r="AA318" s="36"/>
      <c r="AB318" s="36"/>
      <c r="AC318" s="36"/>
      <c r="AD318" s="36"/>
      <c r="AE318" s="36"/>
      <c r="AT318" s="18" t="s">
        <v>231</v>
      </c>
      <c r="AU318" s="18" t="s">
        <v>19</v>
      </c>
    </row>
    <row r="319" spans="1:65" s="2" customFormat="1" ht="48.75">
      <c r="A319" s="36"/>
      <c r="B319" s="37"/>
      <c r="C319" s="38"/>
      <c r="D319" s="210" t="s">
        <v>233</v>
      </c>
      <c r="E319" s="38"/>
      <c r="F319" s="211" t="s">
        <v>1625</v>
      </c>
      <c r="G319" s="38"/>
      <c r="H319" s="38"/>
      <c r="I319" s="207"/>
      <c r="J319" s="38"/>
      <c r="K319" s="38"/>
      <c r="L319" s="41"/>
      <c r="M319" s="208"/>
      <c r="N319" s="209"/>
      <c r="O319" s="73"/>
      <c r="P319" s="73"/>
      <c r="Q319" s="73"/>
      <c r="R319" s="73"/>
      <c r="S319" s="73"/>
      <c r="T319" s="74"/>
      <c r="U319" s="36"/>
      <c r="V319" s="36"/>
      <c r="W319" s="36"/>
      <c r="X319" s="36"/>
      <c r="Y319" s="36"/>
      <c r="Z319" s="36"/>
      <c r="AA319" s="36"/>
      <c r="AB319" s="36"/>
      <c r="AC319" s="36"/>
      <c r="AD319" s="36"/>
      <c r="AE319" s="36"/>
      <c r="AT319" s="18" t="s">
        <v>233</v>
      </c>
      <c r="AU319" s="18" t="s">
        <v>19</v>
      </c>
    </row>
    <row r="320" spans="1:65" s="2" customFormat="1" ht="24.2" customHeight="1">
      <c r="A320" s="36"/>
      <c r="B320" s="37"/>
      <c r="C320" s="192" t="s">
        <v>1459</v>
      </c>
      <c r="D320" s="192" t="s">
        <v>224</v>
      </c>
      <c r="E320" s="193" t="s">
        <v>870</v>
      </c>
      <c r="F320" s="194" t="s">
        <v>1626</v>
      </c>
      <c r="G320" s="195" t="s">
        <v>506</v>
      </c>
      <c r="H320" s="196">
        <v>45</v>
      </c>
      <c r="I320" s="197"/>
      <c r="J320" s="198">
        <f>ROUND(I320*H320,2)</f>
        <v>0</v>
      </c>
      <c r="K320" s="194" t="s">
        <v>228</v>
      </c>
      <c r="L320" s="41"/>
      <c r="M320" s="199" t="s">
        <v>1</v>
      </c>
      <c r="N320" s="200" t="s">
        <v>45</v>
      </c>
      <c r="O320" s="73"/>
      <c r="P320" s="201">
        <f>O320*H320</f>
        <v>0</v>
      </c>
      <c r="Q320" s="201">
        <v>0.46</v>
      </c>
      <c r="R320" s="201">
        <f>Q320*H320</f>
        <v>20.7</v>
      </c>
      <c r="S320" s="201">
        <v>0</v>
      </c>
      <c r="T320" s="202">
        <f>S320*H320</f>
        <v>0</v>
      </c>
      <c r="U320" s="36"/>
      <c r="V320" s="36"/>
      <c r="W320" s="36"/>
      <c r="X320" s="36"/>
      <c r="Y320" s="36"/>
      <c r="Z320" s="36"/>
      <c r="AA320" s="36"/>
      <c r="AB320" s="36"/>
      <c r="AC320" s="36"/>
      <c r="AD320" s="36"/>
      <c r="AE320" s="36"/>
      <c r="AR320" s="203" t="s">
        <v>223</v>
      </c>
      <c r="AT320" s="203" t="s">
        <v>224</v>
      </c>
      <c r="AU320" s="203" t="s">
        <v>19</v>
      </c>
      <c r="AY320" s="18" t="s">
        <v>220</v>
      </c>
      <c r="BE320" s="204">
        <f>IF(N320="základní",J320,0)</f>
        <v>0</v>
      </c>
      <c r="BF320" s="204">
        <f>IF(N320="snížená",J320,0)</f>
        <v>0</v>
      </c>
      <c r="BG320" s="204">
        <f>IF(N320="zákl. přenesená",J320,0)</f>
        <v>0</v>
      </c>
      <c r="BH320" s="204">
        <f>IF(N320="sníž. přenesená",J320,0)</f>
        <v>0</v>
      </c>
      <c r="BI320" s="204">
        <f>IF(N320="nulová",J320,0)</f>
        <v>0</v>
      </c>
      <c r="BJ320" s="18" t="s">
        <v>87</v>
      </c>
      <c r="BK320" s="204">
        <f>ROUND(I320*H320,2)</f>
        <v>0</v>
      </c>
      <c r="BL320" s="18" t="s">
        <v>223</v>
      </c>
      <c r="BM320" s="203" t="s">
        <v>1627</v>
      </c>
    </row>
    <row r="321" spans="1:65" s="2" customFormat="1" ht="11.25">
      <c r="A321" s="36"/>
      <c r="B321" s="37"/>
      <c r="C321" s="38"/>
      <c r="D321" s="205" t="s">
        <v>231</v>
      </c>
      <c r="E321" s="38"/>
      <c r="F321" s="206" t="s">
        <v>873</v>
      </c>
      <c r="G321" s="38"/>
      <c r="H321" s="38"/>
      <c r="I321" s="207"/>
      <c r="J321" s="38"/>
      <c r="K321" s="38"/>
      <c r="L321" s="41"/>
      <c r="M321" s="208"/>
      <c r="N321" s="209"/>
      <c r="O321" s="73"/>
      <c r="P321" s="73"/>
      <c r="Q321" s="73"/>
      <c r="R321" s="73"/>
      <c r="S321" s="73"/>
      <c r="T321" s="74"/>
      <c r="U321" s="36"/>
      <c r="V321" s="36"/>
      <c r="W321" s="36"/>
      <c r="X321" s="36"/>
      <c r="Y321" s="36"/>
      <c r="Z321" s="36"/>
      <c r="AA321" s="36"/>
      <c r="AB321" s="36"/>
      <c r="AC321" s="36"/>
      <c r="AD321" s="36"/>
      <c r="AE321" s="36"/>
      <c r="AT321" s="18" t="s">
        <v>231</v>
      </c>
      <c r="AU321" s="18" t="s">
        <v>19</v>
      </c>
    </row>
    <row r="322" spans="1:65" s="2" customFormat="1" ht="48.75">
      <c r="A322" s="36"/>
      <c r="B322" s="37"/>
      <c r="C322" s="38"/>
      <c r="D322" s="210" t="s">
        <v>233</v>
      </c>
      <c r="E322" s="38"/>
      <c r="F322" s="211" t="s">
        <v>1625</v>
      </c>
      <c r="G322" s="38"/>
      <c r="H322" s="38"/>
      <c r="I322" s="207"/>
      <c r="J322" s="38"/>
      <c r="K322" s="38"/>
      <c r="L322" s="41"/>
      <c r="M322" s="208"/>
      <c r="N322" s="209"/>
      <c r="O322" s="73"/>
      <c r="P322" s="73"/>
      <c r="Q322" s="73"/>
      <c r="R322" s="73"/>
      <c r="S322" s="73"/>
      <c r="T322" s="74"/>
      <c r="U322" s="36"/>
      <c r="V322" s="36"/>
      <c r="W322" s="36"/>
      <c r="X322" s="36"/>
      <c r="Y322" s="36"/>
      <c r="Z322" s="36"/>
      <c r="AA322" s="36"/>
      <c r="AB322" s="36"/>
      <c r="AC322" s="36"/>
      <c r="AD322" s="36"/>
      <c r="AE322" s="36"/>
      <c r="AT322" s="18" t="s">
        <v>233</v>
      </c>
      <c r="AU322" s="18" t="s">
        <v>19</v>
      </c>
    </row>
    <row r="323" spans="1:65" s="2" customFormat="1" ht="24.2" customHeight="1">
      <c r="A323" s="36"/>
      <c r="B323" s="37"/>
      <c r="C323" s="192" t="s">
        <v>1466</v>
      </c>
      <c r="D323" s="192" t="s">
        <v>224</v>
      </c>
      <c r="E323" s="193" t="s">
        <v>1628</v>
      </c>
      <c r="F323" s="194" t="s">
        <v>1629</v>
      </c>
      <c r="G323" s="195" t="s">
        <v>506</v>
      </c>
      <c r="H323" s="196">
        <v>45</v>
      </c>
      <c r="I323" s="197"/>
      <c r="J323" s="198">
        <f>ROUND(I323*H323,2)</f>
        <v>0</v>
      </c>
      <c r="K323" s="194" t="s">
        <v>228</v>
      </c>
      <c r="L323" s="41"/>
      <c r="M323" s="199" t="s">
        <v>1</v>
      </c>
      <c r="N323" s="200" t="s">
        <v>45</v>
      </c>
      <c r="O323" s="73"/>
      <c r="P323" s="201">
        <f>O323*H323</f>
        <v>0</v>
      </c>
      <c r="Q323" s="201">
        <v>6.5199999999999998E-3</v>
      </c>
      <c r="R323" s="201">
        <f>Q323*H323</f>
        <v>0.29339999999999999</v>
      </c>
      <c r="S323" s="201">
        <v>0</v>
      </c>
      <c r="T323" s="202">
        <f>S323*H323</f>
        <v>0</v>
      </c>
      <c r="U323" s="36"/>
      <c r="V323" s="36"/>
      <c r="W323" s="36"/>
      <c r="X323" s="36"/>
      <c r="Y323" s="36"/>
      <c r="Z323" s="36"/>
      <c r="AA323" s="36"/>
      <c r="AB323" s="36"/>
      <c r="AC323" s="36"/>
      <c r="AD323" s="36"/>
      <c r="AE323" s="36"/>
      <c r="AR323" s="203" t="s">
        <v>223</v>
      </c>
      <c r="AT323" s="203" t="s">
        <v>224</v>
      </c>
      <c r="AU323" s="203" t="s">
        <v>19</v>
      </c>
      <c r="AY323" s="18" t="s">
        <v>220</v>
      </c>
      <c r="BE323" s="204">
        <f>IF(N323="základní",J323,0)</f>
        <v>0</v>
      </c>
      <c r="BF323" s="204">
        <f>IF(N323="snížená",J323,0)</f>
        <v>0</v>
      </c>
      <c r="BG323" s="204">
        <f>IF(N323="zákl. přenesená",J323,0)</f>
        <v>0</v>
      </c>
      <c r="BH323" s="204">
        <f>IF(N323="sníž. přenesená",J323,0)</f>
        <v>0</v>
      </c>
      <c r="BI323" s="204">
        <f>IF(N323="nulová",J323,0)</f>
        <v>0</v>
      </c>
      <c r="BJ323" s="18" t="s">
        <v>87</v>
      </c>
      <c r="BK323" s="204">
        <f>ROUND(I323*H323,2)</f>
        <v>0</v>
      </c>
      <c r="BL323" s="18" t="s">
        <v>223</v>
      </c>
      <c r="BM323" s="203" t="s">
        <v>1630</v>
      </c>
    </row>
    <row r="324" spans="1:65" s="2" customFormat="1" ht="11.25">
      <c r="A324" s="36"/>
      <c r="B324" s="37"/>
      <c r="C324" s="38"/>
      <c r="D324" s="205" t="s">
        <v>231</v>
      </c>
      <c r="E324" s="38"/>
      <c r="F324" s="206" t="s">
        <v>1631</v>
      </c>
      <c r="G324" s="38"/>
      <c r="H324" s="38"/>
      <c r="I324" s="207"/>
      <c r="J324" s="38"/>
      <c r="K324" s="38"/>
      <c r="L324" s="41"/>
      <c r="M324" s="208"/>
      <c r="N324" s="209"/>
      <c r="O324" s="73"/>
      <c r="P324" s="73"/>
      <c r="Q324" s="73"/>
      <c r="R324" s="73"/>
      <c r="S324" s="73"/>
      <c r="T324" s="74"/>
      <c r="U324" s="36"/>
      <c r="V324" s="36"/>
      <c r="W324" s="36"/>
      <c r="X324" s="36"/>
      <c r="Y324" s="36"/>
      <c r="Z324" s="36"/>
      <c r="AA324" s="36"/>
      <c r="AB324" s="36"/>
      <c r="AC324" s="36"/>
      <c r="AD324" s="36"/>
      <c r="AE324" s="36"/>
      <c r="AT324" s="18" t="s">
        <v>231</v>
      </c>
      <c r="AU324" s="18" t="s">
        <v>19</v>
      </c>
    </row>
    <row r="325" spans="1:65" s="2" customFormat="1" ht="48.75">
      <c r="A325" s="36"/>
      <c r="B325" s="37"/>
      <c r="C325" s="38"/>
      <c r="D325" s="210" t="s">
        <v>233</v>
      </c>
      <c r="E325" s="38"/>
      <c r="F325" s="211" t="s">
        <v>1625</v>
      </c>
      <c r="G325" s="38"/>
      <c r="H325" s="38"/>
      <c r="I325" s="207"/>
      <c r="J325" s="38"/>
      <c r="K325" s="38"/>
      <c r="L325" s="41"/>
      <c r="M325" s="208"/>
      <c r="N325" s="209"/>
      <c r="O325" s="73"/>
      <c r="P325" s="73"/>
      <c r="Q325" s="73"/>
      <c r="R325" s="73"/>
      <c r="S325" s="73"/>
      <c r="T325" s="74"/>
      <c r="U325" s="36"/>
      <c r="V325" s="36"/>
      <c r="W325" s="36"/>
      <c r="X325" s="36"/>
      <c r="Y325" s="36"/>
      <c r="Z325" s="36"/>
      <c r="AA325" s="36"/>
      <c r="AB325" s="36"/>
      <c r="AC325" s="36"/>
      <c r="AD325" s="36"/>
      <c r="AE325" s="36"/>
      <c r="AT325" s="18" t="s">
        <v>233</v>
      </c>
      <c r="AU325" s="18" t="s">
        <v>19</v>
      </c>
    </row>
    <row r="326" spans="1:65" s="2" customFormat="1" ht="24.2" customHeight="1">
      <c r="A326" s="36"/>
      <c r="B326" s="37"/>
      <c r="C326" s="192" t="s">
        <v>1472</v>
      </c>
      <c r="D326" s="192" t="s">
        <v>224</v>
      </c>
      <c r="E326" s="193" t="s">
        <v>1632</v>
      </c>
      <c r="F326" s="194" t="s">
        <v>1633</v>
      </c>
      <c r="G326" s="195" t="s">
        <v>506</v>
      </c>
      <c r="H326" s="196">
        <v>45</v>
      </c>
      <c r="I326" s="197"/>
      <c r="J326" s="198">
        <f>ROUND(I326*H326,2)</f>
        <v>0</v>
      </c>
      <c r="K326" s="194" t="s">
        <v>228</v>
      </c>
      <c r="L326" s="41"/>
      <c r="M326" s="199" t="s">
        <v>1</v>
      </c>
      <c r="N326" s="200" t="s">
        <v>45</v>
      </c>
      <c r="O326" s="73"/>
      <c r="P326" s="201">
        <f>O326*H326</f>
        <v>0</v>
      </c>
      <c r="Q326" s="201">
        <v>7.0200000000000002E-3</v>
      </c>
      <c r="R326" s="201">
        <f>Q326*H326</f>
        <v>0.31590000000000001</v>
      </c>
      <c r="S326" s="201">
        <v>0</v>
      </c>
      <c r="T326" s="202">
        <f>S326*H326</f>
        <v>0</v>
      </c>
      <c r="U326" s="36"/>
      <c r="V326" s="36"/>
      <c r="W326" s="36"/>
      <c r="X326" s="36"/>
      <c r="Y326" s="36"/>
      <c r="Z326" s="36"/>
      <c r="AA326" s="36"/>
      <c r="AB326" s="36"/>
      <c r="AC326" s="36"/>
      <c r="AD326" s="36"/>
      <c r="AE326" s="36"/>
      <c r="AR326" s="203" t="s">
        <v>223</v>
      </c>
      <c r="AT326" s="203" t="s">
        <v>224</v>
      </c>
      <c r="AU326" s="203" t="s">
        <v>19</v>
      </c>
      <c r="AY326" s="18" t="s">
        <v>220</v>
      </c>
      <c r="BE326" s="204">
        <f>IF(N326="základní",J326,0)</f>
        <v>0</v>
      </c>
      <c r="BF326" s="204">
        <f>IF(N326="snížená",J326,0)</f>
        <v>0</v>
      </c>
      <c r="BG326" s="204">
        <f>IF(N326="zákl. přenesená",J326,0)</f>
        <v>0</v>
      </c>
      <c r="BH326" s="204">
        <f>IF(N326="sníž. přenesená",J326,0)</f>
        <v>0</v>
      </c>
      <c r="BI326" s="204">
        <f>IF(N326="nulová",J326,0)</f>
        <v>0</v>
      </c>
      <c r="BJ326" s="18" t="s">
        <v>87</v>
      </c>
      <c r="BK326" s="204">
        <f>ROUND(I326*H326,2)</f>
        <v>0</v>
      </c>
      <c r="BL326" s="18" t="s">
        <v>223</v>
      </c>
      <c r="BM326" s="203" t="s">
        <v>1634</v>
      </c>
    </row>
    <row r="327" spans="1:65" s="2" customFormat="1" ht="11.25">
      <c r="A327" s="36"/>
      <c r="B327" s="37"/>
      <c r="C327" s="38"/>
      <c r="D327" s="205" t="s">
        <v>231</v>
      </c>
      <c r="E327" s="38"/>
      <c r="F327" s="206" t="s">
        <v>1635</v>
      </c>
      <c r="G327" s="38"/>
      <c r="H327" s="38"/>
      <c r="I327" s="207"/>
      <c r="J327" s="38"/>
      <c r="K327" s="38"/>
      <c r="L327" s="41"/>
      <c r="M327" s="208"/>
      <c r="N327" s="209"/>
      <c r="O327" s="73"/>
      <c r="P327" s="73"/>
      <c r="Q327" s="73"/>
      <c r="R327" s="73"/>
      <c r="S327" s="73"/>
      <c r="T327" s="74"/>
      <c r="U327" s="36"/>
      <c r="V327" s="36"/>
      <c r="W327" s="36"/>
      <c r="X327" s="36"/>
      <c r="Y327" s="36"/>
      <c r="Z327" s="36"/>
      <c r="AA327" s="36"/>
      <c r="AB327" s="36"/>
      <c r="AC327" s="36"/>
      <c r="AD327" s="36"/>
      <c r="AE327" s="36"/>
      <c r="AT327" s="18" t="s">
        <v>231</v>
      </c>
      <c r="AU327" s="18" t="s">
        <v>19</v>
      </c>
    </row>
    <row r="328" spans="1:65" s="2" customFormat="1" ht="48.75">
      <c r="A328" s="36"/>
      <c r="B328" s="37"/>
      <c r="C328" s="38"/>
      <c r="D328" s="210" t="s">
        <v>233</v>
      </c>
      <c r="E328" s="38"/>
      <c r="F328" s="211" t="s">
        <v>1625</v>
      </c>
      <c r="G328" s="38"/>
      <c r="H328" s="38"/>
      <c r="I328" s="207"/>
      <c r="J328" s="38"/>
      <c r="K328" s="38"/>
      <c r="L328" s="41"/>
      <c r="M328" s="208"/>
      <c r="N328" s="209"/>
      <c r="O328" s="73"/>
      <c r="P328" s="73"/>
      <c r="Q328" s="73"/>
      <c r="R328" s="73"/>
      <c r="S328" s="73"/>
      <c r="T328" s="74"/>
      <c r="U328" s="36"/>
      <c r="V328" s="36"/>
      <c r="W328" s="36"/>
      <c r="X328" s="36"/>
      <c r="Y328" s="36"/>
      <c r="Z328" s="36"/>
      <c r="AA328" s="36"/>
      <c r="AB328" s="36"/>
      <c r="AC328" s="36"/>
      <c r="AD328" s="36"/>
      <c r="AE328" s="36"/>
      <c r="AT328" s="18" t="s">
        <v>233</v>
      </c>
      <c r="AU328" s="18" t="s">
        <v>19</v>
      </c>
    </row>
    <row r="329" spans="1:65" s="2" customFormat="1" ht="49.15" customHeight="1">
      <c r="A329" s="36"/>
      <c r="B329" s="37"/>
      <c r="C329" s="192" t="s">
        <v>1347</v>
      </c>
      <c r="D329" s="192" t="s">
        <v>224</v>
      </c>
      <c r="E329" s="193" t="s">
        <v>897</v>
      </c>
      <c r="F329" s="194" t="s">
        <v>1636</v>
      </c>
      <c r="G329" s="195" t="s">
        <v>506</v>
      </c>
      <c r="H329" s="196">
        <v>45</v>
      </c>
      <c r="I329" s="197"/>
      <c r="J329" s="198">
        <f>ROUND(I329*H329,2)</f>
        <v>0</v>
      </c>
      <c r="K329" s="194" t="s">
        <v>228</v>
      </c>
      <c r="L329" s="41"/>
      <c r="M329" s="199" t="s">
        <v>1</v>
      </c>
      <c r="N329" s="200" t="s">
        <v>45</v>
      </c>
      <c r="O329" s="73"/>
      <c r="P329" s="201">
        <f>O329*H329</f>
        <v>0</v>
      </c>
      <c r="Q329" s="201">
        <v>0.2268</v>
      </c>
      <c r="R329" s="201">
        <f>Q329*H329</f>
        <v>10.206</v>
      </c>
      <c r="S329" s="201">
        <v>0</v>
      </c>
      <c r="T329" s="202">
        <f>S329*H329</f>
        <v>0</v>
      </c>
      <c r="U329" s="36"/>
      <c r="V329" s="36"/>
      <c r="W329" s="36"/>
      <c r="X329" s="36"/>
      <c r="Y329" s="36"/>
      <c r="Z329" s="36"/>
      <c r="AA329" s="36"/>
      <c r="AB329" s="36"/>
      <c r="AC329" s="36"/>
      <c r="AD329" s="36"/>
      <c r="AE329" s="36"/>
      <c r="AR329" s="203" t="s">
        <v>223</v>
      </c>
      <c r="AT329" s="203" t="s">
        <v>224</v>
      </c>
      <c r="AU329" s="203" t="s">
        <v>19</v>
      </c>
      <c r="AY329" s="18" t="s">
        <v>220</v>
      </c>
      <c r="BE329" s="204">
        <f>IF(N329="základní",J329,0)</f>
        <v>0</v>
      </c>
      <c r="BF329" s="204">
        <f>IF(N329="snížená",J329,0)</f>
        <v>0</v>
      </c>
      <c r="BG329" s="204">
        <f>IF(N329="zákl. přenesená",J329,0)</f>
        <v>0</v>
      </c>
      <c r="BH329" s="204">
        <f>IF(N329="sníž. přenesená",J329,0)</f>
        <v>0</v>
      </c>
      <c r="BI329" s="204">
        <f>IF(N329="nulová",J329,0)</f>
        <v>0</v>
      </c>
      <c r="BJ329" s="18" t="s">
        <v>87</v>
      </c>
      <c r="BK329" s="204">
        <f>ROUND(I329*H329,2)</f>
        <v>0</v>
      </c>
      <c r="BL329" s="18" t="s">
        <v>223</v>
      </c>
      <c r="BM329" s="203" t="s">
        <v>1637</v>
      </c>
    </row>
    <row r="330" spans="1:65" s="2" customFormat="1" ht="11.25">
      <c r="A330" s="36"/>
      <c r="B330" s="37"/>
      <c r="C330" s="38"/>
      <c r="D330" s="205" t="s">
        <v>231</v>
      </c>
      <c r="E330" s="38"/>
      <c r="F330" s="206" t="s">
        <v>900</v>
      </c>
      <c r="G330" s="38"/>
      <c r="H330" s="38"/>
      <c r="I330" s="207"/>
      <c r="J330" s="38"/>
      <c r="K330" s="38"/>
      <c r="L330" s="41"/>
      <c r="M330" s="208"/>
      <c r="N330" s="209"/>
      <c r="O330" s="73"/>
      <c r="P330" s="73"/>
      <c r="Q330" s="73"/>
      <c r="R330" s="73"/>
      <c r="S330" s="73"/>
      <c r="T330" s="74"/>
      <c r="U330" s="36"/>
      <c r="V330" s="36"/>
      <c r="W330" s="36"/>
      <c r="X330" s="36"/>
      <c r="Y330" s="36"/>
      <c r="Z330" s="36"/>
      <c r="AA330" s="36"/>
      <c r="AB330" s="36"/>
      <c r="AC330" s="36"/>
      <c r="AD330" s="36"/>
      <c r="AE330" s="36"/>
      <c r="AT330" s="18" t="s">
        <v>231</v>
      </c>
      <c r="AU330" s="18" t="s">
        <v>19</v>
      </c>
    </row>
    <row r="331" spans="1:65" s="2" customFormat="1" ht="29.25">
      <c r="A331" s="36"/>
      <c r="B331" s="37"/>
      <c r="C331" s="38"/>
      <c r="D331" s="210" t="s">
        <v>311</v>
      </c>
      <c r="E331" s="38"/>
      <c r="F331" s="211" t="s">
        <v>901</v>
      </c>
      <c r="G331" s="38"/>
      <c r="H331" s="38"/>
      <c r="I331" s="207"/>
      <c r="J331" s="38"/>
      <c r="K331" s="38"/>
      <c r="L331" s="41"/>
      <c r="M331" s="208"/>
      <c r="N331" s="209"/>
      <c r="O331" s="73"/>
      <c r="P331" s="73"/>
      <c r="Q331" s="73"/>
      <c r="R331" s="73"/>
      <c r="S331" s="73"/>
      <c r="T331" s="74"/>
      <c r="U331" s="36"/>
      <c r="V331" s="36"/>
      <c r="W331" s="36"/>
      <c r="X331" s="36"/>
      <c r="Y331" s="36"/>
      <c r="Z331" s="36"/>
      <c r="AA331" s="36"/>
      <c r="AB331" s="36"/>
      <c r="AC331" s="36"/>
      <c r="AD331" s="36"/>
      <c r="AE331" s="36"/>
      <c r="AT331" s="18" t="s">
        <v>311</v>
      </c>
      <c r="AU331" s="18" t="s">
        <v>19</v>
      </c>
    </row>
    <row r="332" spans="1:65" s="2" customFormat="1" ht="48.75">
      <c r="A332" s="36"/>
      <c r="B332" s="37"/>
      <c r="C332" s="38"/>
      <c r="D332" s="210" t="s">
        <v>233</v>
      </c>
      <c r="E332" s="38"/>
      <c r="F332" s="211" t="s">
        <v>1638</v>
      </c>
      <c r="G332" s="38"/>
      <c r="H332" s="38"/>
      <c r="I332" s="207"/>
      <c r="J332" s="38"/>
      <c r="K332" s="38"/>
      <c r="L332" s="41"/>
      <c r="M332" s="208"/>
      <c r="N332" s="209"/>
      <c r="O332" s="73"/>
      <c r="P332" s="73"/>
      <c r="Q332" s="73"/>
      <c r="R332" s="73"/>
      <c r="S332" s="73"/>
      <c r="T332" s="74"/>
      <c r="U332" s="36"/>
      <c r="V332" s="36"/>
      <c r="W332" s="36"/>
      <c r="X332" s="36"/>
      <c r="Y332" s="36"/>
      <c r="Z332" s="36"/>
      <c r="AA332" s="36"/>
      <c r="AB332" s="36"/>
      <c r="AC332" s="36"/>
      <c r="AD332" s="36"/>
      <c r="AE332" s="36"/>
      <c r="AT332" s="18" t="s">
        <v>233</v>
      </c>
      <c r="AU332" s="18" t="s">
        <v>19</v>
      </c>
    </row>
    <row r="333" spans="1:65" s="12" customFormat="1" ht="22.9" customHeight="1">
      <c r="B333" s="176"/>
      <c r="C333" s="177"/>
      <c r="D333" s="178" t="s">
        <v>79</v>
      </c>
      <c r="E333" s="190" t="s">
        <v>266</v>
      </c>
      <c r="F333" s="190" t="s">
        <v>695</v>
      </c>
      <c r="G333" s="177"/>
      <c r="H333" s="177"/>
      <c r="I333" s="180"/>
      <c r="J333" s="191">
        <f>BK333</f>
        <v>0</v>
      </c>
      <c r="K333" s="177"/>
      <c r="L333" s="182"/>
      <c r="M333" s="183"/>
      <c r="N333" s="184"/>
      <c r="O333" s="184"/>
      <c r="P333" s="185">
        <f>SUM(P334:P369)</f>
        <v>0</v>
      </c>
      <c r="Q333" s="184"/>
      <c r="R333" s="185">
        <f>SUM(R334:R369)</f>
        <v>63.44106</v>
      </c>
      <c r="S333" s="184"/>
      <c r="T333" s="186">
        <f>SUM(T334:T369)</f>
        <v>0</v>
      </c>
      <c r="AR333" s="187" t="s">
        <v>87</v>
      </c>
      <c r="AT333" s="188" t="s">
        <v>79</v>
      </c>
      <c r="AU333" s="188" t="s">
        <v>87</v>
      </c>
      <c r="AY333" s="187" t="s">
        <v>220</v>
      </c>
      <c r="BK333" s="189">
        <f>SUM(BK334:BK369)</f>
        <v>0</v>
      </c>
    </row>
    <row r="334" spans="1:65" s="2" customFormat="1" ht="37.9" customHeight="1">
      <c r="A334" s="36"/>
      <c r="B334" s="37"/>
      <c r="C334" s="192" t="s">
        <v>1354</v>
      </c>
      <c r="D334" s="192" t="s">
        <v>224</v>
      </c>
      <c r="E334" s="193" t="s">
        <v>1639</v>
      </c>
      <c r="F334" s="194" t="s">
        <v>1640</v>
      </c>
      <c r="G334" s="195" t="s">
        <v>698</v>
      </c>
      <c r="H334" s="196">
        <v>32</v>
      </c>
      <c r="I334" s="197"/>
      <c r="J334" s="198">
        <f>ROUND(I334*H334,2)</f>
        <v>0</v>
      </c>
      <c r="K334" s="194" t="s">
        <v>228</v>
      </c>
      <c r="L334" s="41"/>
      <c r="M334" s="199" t="s">
        <v>1</v>
      </c>
      <c r="N334" s="200" t="s">
        <v>45</v>
      </c>
      <c r="O334" s="73"/>
      <c r="P334" s="201">
        <f>O334*H334</f>
        <v>0</v>
      </c>
      <c r="Q334" s="201">
        <v>1.0000000000000001E-5</v>
      </c>
      <c r="R334" s="201">
        <f>Q334*H334</f>
        <v>3.2000000000000003E-4</v>
      </c>
      <c r="S334" s="201">
        <v>0</v>
      </c>
      <c r="T334" s="202">
        <f>S334*H334</f>
        <v>0</v>
      </c>
      <c r="U334" s="36"/>
      <c r="V334" s="36"/>
      <c r="W334" s="36"/>
      <c r="X334" s="36"/>
      <c r="Y334" s="36"/>
      <c r="Z334" s="36"/>
      <c r="AA334" s="36"/>
      <c r="AB334" s="36"/>
      <c r="AC334" s="36"/>
      <c r="AD334" s="36"/>
      <c r="AE334" s="36"/>
      <c r="AR334" s="203" t="s">
        <v>223</v>
      </c>
      <c r="AT334" s="203" t="s">
        <v>224</v>
      </c>
      <c r="AU334" s="203" t="s">
        <v>19</v>
      </c>
      <c r="AY334" s="18" t="s">
        <v>220</v>
      </c>
      <c r="BE334" s="204">
        <f>IF(N334="základní",J334,0)</f>
        <v>0</v>
      </c>
      <c r="BF334" s="204">
        <f>IF(N334="snížená",J334,0)</f>
        <v>0</v>
      </c>
      <c r="BG334" s="204">
        <f>IF(N334="zákl. přenesená",J334,0)</f>
        <v>0</v>
      </c>
      <c r="BH334" s="204">
        <f>IF(N334="sníž. přenesená",J334,0)</f>
        <v>0</v>
      </c>
      <c r="BI334" s="204">
        <f>IF(N334="nulová",J334,0)</f>
        <v>0</v>
      </c>
      <c r="BJ334" s="18" t="s">
        <v>87</v>
      </c>
      <c r="BK334" s="204">
        <f>ROUND(I334*H334,2)</f>
        <v>0</v>
      </c>
      <c r="BL334" s="18" t="s">
        <v>223</v>
      </c>
      <c r="BM334" s="203" t="s">
        <v>1641</v>
      </c>
    </row>
    <row r="335" spans="1:65" s="2" customFormat="1" ht="11.25">
      <c r="A335" s="36"/>
      <c r="B335" s="37"/>
      <c r="C335" s="38"/>
      <c r="D335" s="205" t="s">
        <v>231</v>
      </c>
      <c r="E335" s="38"/>
      <c r="F335" s="206" t="s">
        <v>1642</v>
      </c>
      <c r="G335" s="38"/>
      <c r="H335" s="38"/>
      <c r="I335" s="207"/>
      <c r="J335" s="38"/>
      <c r="K335" s="38"/>
      <c r="L335" s="41"/>
      <c r="M335" s="208"/>
      <c r="N335" s="209"/>
      <c r="O335" s="73"/>
      <c r="P335" s="73"/>
      <c r="Q335" s="73"/>
      <c r="R335" s="73"/>
      <c r="S335" s="73"/>
      <c r="T335" s="74"/>
      <c r="U335" s="36"/>
      <c r="V335" s="36"/>
      <c r="W335" s="36"/>
      <c r="X335" s="36"/>
      <c r="Y335" s="36"/>
      <c r="Z335" s="36"/>
      <c r="AA335" s="36"/>
      <c r="AB335" s="36"/>
      <c r="AC335" s="36"/>
      <c r="AD335" s="36"/>
      <c r="AE335" s="36"/>
      <c r="AT335" s="18" t="s">
        <v>231</v>
      </c>
      <c r="AU335" s="18" t="s">
        <v>19</v>
      </c>
    </row>
    <row r="336" spans="1:65" s="2" customFormat="1" ht="58.5">
      <c r="A336" s="36"/>
      <c r="B336" s="37"/>
      <c r="C336" s="38"/>
      <c r="D336" s="210" t="s">
        <v>233</v>
      </c>
      <c r="E336" s="38"/>
      <c r="F336" s="211" t="s">
        <v>1643</v>
      </c>
      <c r="G336" s="38"/>
      <c r="H336" s="38"/>
      <c r="I336" s="207"/>
      <c r="J336" s="38"/>
      <c r="K336" s="38"/>
      <c r="L336" s="41"/>
      <c r="M336" s="208"/>
      <c r="N336" s="209"/>
      <c r="O336" s="73"/>
      <c r="P336" s="73"/>
      <c r="Q336" s="73"/>
      <c r="R336" s="73"/>
      <c r="S336" s="73"/>
      <c r="T336" s="74"/>
      <c r="U336" s="36"/>
      <c r="V336" s="36"/>
      <c r="W336" s="36"/>
      <c r="X336" s="36"/>
      <c r="Y336" s="36"/>
      <c r="Z336" s="36"/>
      <c r="AA336" s="36"/>
      <c r="AB336" s="36"/>
      <c r="AC336" s="36"/>
      <c r="AD336" s="36"/>
      <c r="AE336" s="36"/>
      <c r="AT336" s="18" t="s">
        <v>233</v>
      </c>
      <c r="AU336" s="18" t="s">
        <v>19</v>
      </c>
    </row>
    <row r="337" spans="1:65" s="2" customFormat="1" ht="44.25" customHeight="1">
      <c r="A337" s="36"/>
      <c r="B337" s="37"/>
      <c r="C337" s="247" t="s">
        <v>1359</v>
      </c>
      <c r="D337" s="247" t="s">
        <v>329</v>
      </c>
      <c r="E337" s="248" t="s">
        <v>702</v>
      </c>
      <c r="F337" s="249" t="s">
        <v>1644</v>
      </c>
      <c r="G337" s="250" t="s">
        <v>698</v>
      </c>
      <c r="H337" s="251">
        <v>32</v>
      </c>
      <c r="I337" s="252"/>
      <c r="J337" s="253">
        <f>ROUND(I337*H337,2)</f>
        <v>0</v>
      </c>
      <c r="K337" s="249" t="s">
        <v>228</v>
      </c>
      <c r="L337" s="254"/>
      <c r="M337" s="255" t="s">
        <v>1</v>
      </c>
      <c r="N337" s="256" t="s">
        <v>45</v>
      </c>
      <c r="O337" s="73"/>
      <c r="P337" s="201">
        <f>O337*H337</f>
        <v>0</v>
      </c>
      <c r="Q337" s="201">
        <v>0.6</v>
      </c>
      <c r="R337" s="201">
        <f>Q337*H337</f>
        <v>19.2</v>
      </c>
      <c r="S337" s="201">
        <v>0</v>
      </c>
      <c r="T337" s="202">
        <f>S337*H337</f>
        <v>0</v>
      </c>
      <c r="U337" s="36"/>
      <c r="V337" s="36"/>
      <c r="W337" s="36"/>
      <c r="X337" s="36"/>
      <c r="Y337" s="36"/>
      <c r="Z337" s="36"/>
      <c r="AA337" s="36"/>
      <c r="AB337" s="36"/>
      <c r="AC337" s="36"/>
      <c r="AD337" s="36"/>
      <c r="AE337" s="36"/>
      <c r="AR337" s="203" t="s">
        <v>266</v>
      </c>
      <c r="AT337" s="203" t="s">
        <v>329</v>
      </c>
      <c r="AU337" s="203" t="s">
        <v>19</v>
      </c>
      <c r="AY337" s="18" t="s">
        <v>220</v>
      </c>
      <c r="BE337" s="204">
        <f>IF(N337="základní",J337,0)</f>
        <v>0</v>
      </c>
      <c r="BF337" s="204">
        <f>IF(N337="snížená",J337,0)</f>
        <v>0</v>
      </c>
      <c r="BG337" s="204">
        <f>IF(N337="zákl. přenesená",J337,0)</f>
        <v>0</v>
      </c>
      <c r="BH337" s="204">
        <f>IF(N337="sníž. přenesená",J337,0)</f>
        <v>0</v>
      </c>
      <c r="BI337" s="204">
        <f>IF(N337="nulová",J337,0)</f>
        <v>0</v>
      </c>
      <c r="BJ337" s="18" t="s">
        <v>87</v>
      </c>
      <c r="BK337" s="204">
        <f>ROUND(I337*H337,2)</f>
        <v>0</v>
      </c>
      <c r="BL337" s="18" t="s">
        <v>223</v>
      </c>
      <c r="BM337" s="203" t="s">
        <v>1645</v>
      </c>
    </row>
    <row r="338" spans="1:65" s="2" customFormat="1" ht="39">
      <c r="A338" s="36"/>
      <c r="B338" s="37"/>
      <c r="C338" s="38"/>
      <c r="D338" s="210" t="s">
        <v>233</v>
      </c>
      <c r="E338" s="38"/>
      <c r="F338" s="211" t="s">
        <v>1646</v>
      </c>
      <c r="G338" s="38"/>
      <c r="H338" s="38"/>
      <c r="I338" s="207"/>
      <c r="J338" s="38"/>
      <c r="K338" s="38"/>
      <c r="L338" s="41"/>
      <c r="M338" s="208"/>
      <c r="N338" s="209"/>
      <c r="O338" s="73"/>
      <c r="P338" s="73"/>
      <c r="Q338" s="73"/>
      <c r="R338" s="73"/>
      <c r="S338" s="73"/>
      <c r="T338" s="74"/>
      <c r="U338" s="36"/>
      <c r="V338" s="36"/>
      <c r="W338" s="36"/>
      <c r="X338" s="36"/>
      <c r="Y338" s="36"/>
      <c r="Z338" s="36"/>
      <c r="AA338" s="36"/>
      <c r="AB338" s="36"/>
      <c r="AC338" s="36"/>
      <c r="AD338" s="36"/>
      <c r="AE338" s="36"/>
      <c r="AT338" s="18" t="s">
        <v>233</v>
      </c>
      <c r="AU338" s="18" t="s">
        <v>19</v>
      </c>
    </row>
    <row r="339" spans="1:65" s="2" customFormat="1" ht="37.9" customHeight="1">
      <c r="A339" s="36"/>
      <c r="B339" s="37"/>
      <c r="C339" s="192" t="s">
        <v>1647</v>
      </c>
      <c r="D339" s="192" t="s">
        <v>224</v>
      </c>
      <c r="E339" s="193" t="s">
        <v>1113</v>
      </c>
      <c r="F339" s="194" t="s">
        <v>1648</v>
      </c>
      <c r="G339" s="195" t="s">
        <v>698</v>
      </c>
      <c r="H339" s="196">
        <v>41</v>
      </c>
      <c r="I339" s="197"/>
      <c r="J339" s="198">
        <f>ROUND(I339*H339,2)</f>
        <v>0</v>
      </c>
      <c r="K339" s="194" t="s">
        <v>228</v>
      </c>
      <c r="L339" s="41"/>
      <c r="M339" s="199" t="s">
        <v>1</v>
      </c>
      <c r="N339" s="200" t="s">
        <v>45</v>
      </c>
      <c r="O339" s="73"/>
      <c r="P339" s="201">
        <f>O339*H339</f>
        <v>0</v>
      </c>
      <c r="Q339" s="201">
        <v>1.0000000000000001E-5</v>
      </c>
      <c r="R339" s="201">
        <f>Q339*H339</f>
        <v>4.1000000000000005E-4</v>
      </c>
      <c r="S339" s="201">
        <v>0</v>
      </c>
      <c r="T339" s="202">
        <f>S339*H339</f>
        <v>0</v>
      </c>
      <c r="U339" s="36"/>
      <c r="V339" s="36"/>
      <c r="W339" s="36"/>
      <c r="X339" s="36"/>
      <c r="Y339" s="36"/>
      <c r="Z339" s="36"/>
      <c r="AA339" s="36"/>
      <c r="AB339" s="36"/>
      <c r="AC339" s="36"/>
      <c r="AD339" s="36"/>
      <c r="AE339" s="36"/>
      <c r="AR339" s="203" t="s">
        <v>223</v>
      </c>
      <c r="AT339" s="203" t="s">
        <v>224</v>
      </c>
      <c r="AU339" s="203" t="s">
        <v>19</v>
      </c>
      <c r="AY339" s="18" t="s">
        <v>220</v>
      </c>
      <c r="BE339" s="204">
        <f>IF(N339="základní",J339,0)</f>
        <v>0</v>
      </c>
      <c r="BF339" s="204">
        <f>IF(N339="snížená",J339,0)</f>
        <v>0</v>
      </c>
      <c r="BG339" s="204">
        <f>IF(N339="zákl. přenesená",J339,0)</f>
        <v>0</v>
      </c>
      <c r="BH339" s="204">
        <f>IF(N339="sníž. přenesená",J339,0)</f>
        <v>0</v>
      </c>
      <c r="BI339" s="204">
        <f>IF(N339="nulová",J339,0)</f>
        <v>0</v>
      </c>
      <c r="BJ339" s="18" t="s">
        <v>87</v>
      </c>
      <c r="BK339" s="204">
        <f>ROUND(I339*H339,2)</f>
        <v>0</v>
      </c>
      <c r="BL339" s="18" t="s">
        <v>223</v>
      </c>
      <c r="BM339" s="203" t="s">
        <v>1649</v>
      </c>
    </row>
    <row r="340" spans="1:65" s="2" customFormat="1" ht="11.25">
      <c r="A340" s="36"/>
      <c r="B340" s="37"/>
      <c r="C340" s="38"/>
      <c r="D340" s="205" t="s">
        <v>231</v>
      </c>
      <c r="E340" s="38"/>
      <c r="F340" s="206" t="s">
        <v>1116</v>
      </c>
      <c r="G340" s="38"/>
      <c r="H340" s="38"/>
      <c r="I340" s="207"/>
      <c r="J340" s="38"/>
      <c r="K340" s="38"/>
      <c r="L340" s="41"/>
      <c r="M340" s="208"/>
      <c r="N340" s="209"/>
      <c r="O340" s="73"/>
      <c r="P340" s="73"/>
      <c r="Q340" s="73"/>
      <c r="R340" s="73"/>
      <c r="S340" s="73"/>
      <c r="T340" s="74"/>
      <c r="U340" s="36"/>
      <c r="V340" s="36"/>
      <c r="W340" s="36"/>
      <c r="X340" s="36"/>
      <c r="Y340" s="36"/>
      <c r="Z340" s="36"/>
      <c r="AA340" s="36"/>
      <c r="AB340" s="36"/>
      <c r="AC340" s="36"/>
      <c r="AD340" s="36"/>
      <c r="AE340" s="36"/>
      <c r="AT340" s="18" t="s">
        <v>231</v>
      </c>
      <c r="AU340" s="18" t="s">
        <v>19</v>
      </c>
    </row>
    <row r="341" spans="1:65" s="2" customFormat="1" ht="39">
      <c r="A341" s="36"/>
      <c r="B341" s="37"/>
      <c r="C341" s="38"/>
      <c r="D341" s="210" t="s">
        <v>233</v>
      </c>
      <c r="E341" s="38"/>
      <c r="F341" s="211" t="s">
        <v>1650</v>
      </c>
      <c r="G341" s="38"/>
      <c r="H341" s="38"/>
      <c r="I341" s="207"/>
      <c r="J341" s="38"/>
      <c r="K341" s="38"/>
      <c r="L341" s="41"/>
      <c r="M341" s="208"/>
      <c r="N341" s="209"/>
      <c r="O341" s="73"/>
      <c r="P341" s="73"/>
      <c r="Q341" s="73"/>
      <c r="R341" s="73"/>
      <c r="S341" s="73"/>
      <c r="T341" s="74"/>
      <c r="U341" s="36"/>
      <c r="V341" s="36"/>
      <c r="W341" s="36"/>
      <c r="X341" s="36"/>
      <c r="Y341" s="36"/>
      <c r="Z341" s="36"/>
      <c r="AA341" s="36"/>
      <c r="AB341" s="36"/>
      <c r="AC341" s="36"/>
      <c r="AD341" s="36"/>
      <c r="AE341" s="36"/>
      <c r="AT341" s="18" t="s">
        <v>233</v>
      </c>
      <c r="AU341" s="18" t="s">
        <v>19</v>
      </c>
    </row>
    <row r="342" spans="1:65" s="2" customFormat="1" ht="44.25" customHeight="1">
      <c r="A342" s="36"/>
      <c r="B342" s="37"/>
      <c r="C342" s="247" t="s">
        <v>1469</v>
      </c>
      <c r="D342" s="247" t="s">
        <v>329</v>
      </c>
      <c r="E342" s="248" t="s">
        <v>1118</v>
      </c>
      <c r="F342" s="249" t="s">
        <v>1240</v>
      </c>
      <c r="G342" s="250" t="s">
        <v>698</v>
      </c>
      <c r="H342" s="251">
        <v>41</v>
      </c>
      <c r="I342" s="252"/>
      <c r="J342" s="253">
        <f>ROUND(I342*H342,2)</f>
        <v>0</v>
      </c>
      <c r="K342" s="249" t="s">
        <v>228</v>
      </c>
      <c r="L342" s="254"/>
      <c r="M342" s="255" t="s">
        <v>1</v>
      </c>
      <c r="N342" s="256" t="s">
        <v>45</v>
      </c>
      <c r="O342" s="73"/>
      <c r="P342" s="201">
        <f>O342*H342</f>
        <v>0</v>
      </c>
      <c r="Q342" s="201">
        <v>0.98</v>
      </c>
      <c r="R342" s="201">
        <f>Q342*H342</f>
        <v>40.18</v>
      </c>
      <c r="S342" s="201">
        <v>0</v>
      </c>
      <c r="T342" s="202">
        <f>S342*H342</f>
        <v>0</v>
      </c>
      <c r="U342" s="36"/>
      <c r="V342" s="36"/>
      <c r="W342" s="36"/>
      <c r="X342" s="36"/>
      <c r="Y342" s="36"/>
      <c r="Z342" s="36"/>
      <c r="AA342" s="36"/>
      <c r="AB342" s="36"/>
      <c r="AC342" s="36"/>
      <c r="AD342" s="36"/>
      <c r="AE342" s="36"/>
      <c r="AR342" s="203" t="s">
        <v>266</v>
      </c>
      <c r="AT342" s="203" t="s">
        <v>329</v>
      </c>
      <c r="AU342" s="203" t="s">
        <v>19</v>
      </c>
      <c r="AY342" s="18" t="s">
        <v>220</v>
      </c>
      <c r="BE342" s="204">
        <f>IF(N342="základní",J342,0)</f>
        <v>0</v>
      </c>
      <c r="BF342" s="204">
        <f>IF(N342="snížená",J342,0)</f>
        <v>0</v>
      </c>
      <c r="BG342" s="204">
        <f>IF(N342="zákl. přenesená",J342,0)</f>
        <v>0</v>
      </c>
      <c r="BH342" s="204">
        <f>IF(N342="sníž. přenesená",J342,0)</f>
        <v>0</v>
      </c>
      <c r="BI342" s="204">
        <f>IF(N342="nulová",J342,0)</f>
        <v>0</v>
      </c>
      <c r="BJ342" s="18" t="s">
        <v>87</v>
      </c>
      <c r="BK342" s="204">
        <f>ROUND(I342*H342,2)</f>
        <v>0</v>
      </c>
      <c r="BL342" s="18" t="s">
        <v>223</v>
      </c>
      <c r="BM342" s="203" t="s">
        <v>1651</v>
      </c>
    </row>
    <row r="343" spans="1:65" s="2" customFormat="1" ht="37.9" customHeight="1">
      <c r="A343" s="36"/>
      <c r="B343" s="37"/>
      <c r="C343" s="192" t="s">
        <v>1652</v>
      </c>
      <c r="D343" s="192" t="s">
        <v>224</v>
      </c>
      <c r="E343" s="193" t="s">
        <v>1386</v>
      </c>
      <c r="F343" s="194" t="s">
        <v>706</v>
      </c>
      <c r="G343" s="195" t="s">
        <v>698</v>
      </c>
      <c r="H343" s="196">
        <v>30</v>
      </c>
      <c r="I343" s="197"/>
      <c r="J343" s="198">
        <f>ROUND(I343*H343,2)</f>
        <v>0</v>
      </c>
      <c r="K343" s="194" t="s">
        <v>228</v>
      </c>
      <c r="L343" s="41"/>
      <c r="M343" s="199" t="s">
        <v>1</v>
      </c>
      <c r="N343" s="200" t="s">
        <v>45</v>
      </c>
      <c r="O343" s="73"/>
      <c r="P343" s="201">
        <f>O343*H343</f>
        <v>0</v>
      </c>
      <c r="Q343" s="201">
        <v>1.0000000000000001E-5</v>
      </c>
      <c r="R343" s="201">
        <f>Q343*H343</f>
        <v>3.0000000000000003E-4</v>
      </c>
      <c r="S343" s="201">
        <v>0</v>
      </c>
      <c r="T343" s="202">
        <f>S343*H343</f>
        <v>0</v>
      </c>
      <c r="U343" s="36"/>
      <c r="V343" s="36"/>
      <c r="W343" s="36"/>
      <c r="X343" s="36"/>
      <c r="Y343" s="36"/>
      <c r="Z343" s="36"/>
      <c r="AA343" s="36"/>
      <c r="AB343" s="36"/>
      <c r="AC343" s="36"/>
      <c r="AD343" s="36"/>
      <c r="AE343" s="36"/>
      <c r="AR343" s="203" t="s">
        <v>223</v>
      </c>
      <c r="AT343" s="203" t="s">
        <v>224</v>
      </c>
      <c r="AU343" s="203" t="s">
        <v>19</v>
      </c>
      <c r="AY343" s="18" t="s">
        <v>220</v>
      </c>
      <c r="BE343" s="204">
        <f>IF(N343="základní",J343,0)</f>
        <v>0</v>
      </c>
      <c r="BF343" s="204">
        <f>IF(N343="snížená",J343,0)</f>
        <v>0</v>
      </c>
      <c r="BG343" s="204">
        <f>IF(N343="zákl. přenesená",J343,0)</f>
        <v>0</v>
      </c>
      <c r="BH343" s="204">
        <f>IF(N343="sníž. přenesená",J343,0)</f>
        <v>0</v>
      </c>
      <c r="BI343" s="204">
        <f>IF(N343="nulová",J343,0)</f>
        <v>0</v>
      </c>
      <c r="BJ343" s="18" t="s">
        <v>87</v>
      </c>
      <c r="BK343" s="204">
        <f>ROUND(I343*H343,2)</f>
        <v>0</v>
      </c>
      <c r="BL343" s="18" t="s">
        <v>223</v>
      </c>
      <c r="BM343" s="203" t="s">
        <v>1653</v>
      </c>
    </row>
    <row r="344" spans="1:65" s="2" customFormat="1" ht="11.25">
      <c r="A344" s="36"/>
      <c r="B344" s="37"/>
      <c r="C344" s="38"/>
      <c r="D344" s="205" t="s">
        <v>231</v>
      </c>
      <c r="E344" s="38"/>
      <c r="F344" s="206" t="s">
        <v>1388</v>
      </c>
      <c r="G344" s="38"/>
      <c r="H344" s="38"/>
      <c r="I344" s="207"/>
      <c r="J344" s="38"/>
      <c r="K344" s="38"/>
      <c r="L344" s="41"/>
      <c r="M344" s="208"/>
      <c r="N344" s="209"/>
      <c r="O344" s="73"/>
      <c r="P344" s="73"/>
      <c r="Q344" s="73"/>
      <c r="R344" s="73"/>
      <c r="S344" s="73"/>
      <c r="T344" s="74"/>
      <c r="U344" s="36"/>
      <c r="V344" s="36"/>
      <c r="W344" s="36"/>
      <c r="X344" s="36"/>
      <c r="Y344" s="36"/>
      <c r="Z344" s="36"/>
      <c r="AA344" s="36"/>
      <c r="AB344" s="36"/>
      <c r="AC344" s="36"/>
      <c r="AD344" s="36"/>
      <c r="AE344" s="36"/>
      <c r="AT344" s="18" t="s">
        <v>231</v>
      </c>
      <c r="AU344" s="18" t="s">
        <v>19</v>
      </c>
    </row>
    <row r="345" spans="1:65" s="2" customFormat="1" ht="97.5">
      <c r="A345" s="36"/>
      <c r="B345" s="37"/>
      <c r="C345" s="38"/>
      <c r="D345" s="210" t="s">
        <v>311</v>
      </c>
      <c r="E345" s="38"/>
      <c r="F345" s="211" t="s">
        <v>1389</v>
      </c>
      <c r="G345" s="38"/>
      <c r="H345" s="38"/>
      <c r="I345" s="207"/>
      <c r="J345" s="38"/>
      <c r="K345" s="38"/>
      <c r="L345" s="41"/>
      <c r="M345" s="208"/>
      <c r="N345" s="209"/>
      <c r="O345" s="73"/>
      <c r="P345" s="73"/>
      <c r="Q345" s="73"/>
      <c r="R345" s="73"/>
      <c r="S345" s="73"/>
      <c r="T345" s="74"/>
      <c r="U345" s="36"/>
      <c r="V345" s="36"/>
      <c r="W345" s="36"/>
      <c r="X345" s="36"/>
      <c r="Y345" s="36"/>
      <c r="Z345" s="36"/>
      <c r="AA345" s="36"/>
      <c r="AB345" s="36"/>
      <c r="AC345" s="36"/>
      <c r="AD345" s="36"/>
      <c r="AE345" s="36"/>
      <c r="AT345" s="18" t="s">
        <v>311</v>
      </c>
      <c r="AU345" s="18" t="s">
        <v>19</v>
      </c>
    </row>
    <row r="346" spans="1:65" s="2" customFormat="1" ht="58.5">
      <c r="A346" s="36"/>
      <c r="B346" s="37"/>
      <c r="C346" s="38"/>
      <c r="D346" s="210" t="s">
        <v>233</v>
      </c>
      <c r="E346" s="38"/>
      <c r="F346" s="211" t="s">
        <v>1654</v>
      </c>
      <c r="G346" s="38"/>
      <c r="H346" s="38"/>
      <c r="I346" s="207"/>
      <c r="J346" s="38"/>
      <c r="K346" s="38"/>
      <c r="L346" s="41"/>
      <c r="M346" s="208"/>
      <c r="N346" s="209"/>
      <c r="O346" s="73"/>
      <c r="P346" s="73"/>
      <c r="Q346" s="73"/>
      <c r="R346" s="73"/>
      <c r="S346" s="73"/>
      <c r="T346" s="74"/>
      <c r="U346" s="36"/>
      <c r="V346" s="36"/>
      <c r="W346" s="36"/>
      <c r="X346" s="36"/>
      <c r="Y346" s="36"/>
      <c r="Z346" s="36"/>
      <c r="AA346" s="36"/>
      <c r="AB346" s="36"/>
      <c r="AC346" s="36"/>
      <c r="AD346" s="36"/>
      <c r="AE346" s="36"/>
      <c r="AT346" s="18" t="s">
        <v>233</v>
      </c>
      <c r="AU346" s="18" t="s">
        <v>19</v>
      </c>
    </row>
    <row r="347" spans="1:65" s="2" customFormat="1" ht="16.5" customHeight="1">
      <c r="A347" s="36"/>
      <c r="B347" s="37"/>
      <c r="C347" s="247" t="s">
        <v>1655</v>
      </c>
      <c r="D347" s="247" t="s">
        <v>329</v>
      </c>
      <c r="E347" s="248" t="s">
        <v>1390</v>
      </c>
      <c r="F347" s="249" t="s">
        <v>1656</v>
      </c>
      <c r="G347" s="250" t="s">
        <v>698</v>
      </c>
      <c r="H347" s="251">
        <v>30</v>
      </c>
      <c r="I347" s="252"/>
      <c r="J347" s="253">
        <f>ROUND(I347*H347,2)</f>
        <v>0</v>
      </c>
      <c r="K347" s="249" t="s">
        <v>228</v>
      </c>
      <c r="L347" s="254"/>
      <c r="M347" s="255" t="s">
        <v>1</v>
      </c>
      <c r="N347" s="256" t="s">
        <v>45</v>
      </c>
      <c r="O347" s="73"/>
      <c r="P347" s="201">
        <f>O347*H347</f>
        <v>0</v>
      </c>
      <c r="Q347" s="201">
        <v>4.2599999999999999E-3</v>
      </c>
      <c r="R347" s="201">
        <f>Q347*H347</f>
        <v>0.1278</v>
      </c>
      <c r="S347" s="201">
        <v>0</v>
      </c>
      <c r="T347" s="202">
        <f>S347*H347</f>
        <v>0</v>
      </c>
      <c r="U347" s="36"/>
      <c r="V347" s="36"/>
      <c r="W347" s="36"/>
      <c r="X347" s="36"/>
      <c r="Y347" s="36"/>
      <c r="Z347" s="36"/>
      <c r="AA347" s="36"/>
      <c r="AB347" s="36"/>
      <c r="AC347" s="36"/>
      <c r="AD347" s="36"/>
      <c r="AE347" s="36"/>
      <c r="AR347" s="203" t="s">
        <v>266</v>
      </c>
      <c r="AT347" s="203" t="s">
        <v>329</v>
      </c>
      <c r="AU347" s="203" t="s">
        <v>19</v>
      </c>
      <c r="AY347" s="18" t="s">
        <v>220</v>
      </c>
      <c r="BE347" s="204">
        <f>IF(N347="základní",J347,0)</f>
        <v>0</v>
      </c>
      <c r="BF347" s="204">
        <f>IF(N347="snížená",J347,0)</f>
        <v>0</v>
      </c>
      <c r="BG347" s="204">
        <f>IF(N347="zákl. přenesená",J347,0)</f>
        <v>0</v>
      </c>
      <c r="BH347" s="204">
        <f>IF(N347="sníž. přenesená",J347,0)</f>
        <v>0</v>
      </c>
      <c r="BI347" s="204">
        <f>IF(N347="nulová",J347,0)</f>
        <v>0</v>
      </c>
      <c r="BJ347" s="18" t="s">
        <v>87</v>
      </c>
      <c r="BK347" s="204">
        <f>ROUND(I347*H347,2)</f>
        <v>0</v>
      </c>
      <c r="BL347" s="18" t="s">
        <v>223</v>
      </c>
      <c r="BM347" s="203" t="s">
        <v>1657</v>
      </c>
    </row>
    <row r="348" spans="1:65" s="2" customFormat="1" ht="37.9" customHeight="1">
      <c r="A348" s="36"/>
      <c r="B348" s="37"/>
      <c r="C348" s="192" t="s">
        <v>1658</v>
      </c>
      <c r="D348" s="192" t="s">
        <v>224</v>
      </c>
      <c r="E348" s="193" t="s">
        <v>1659</v>
      </c>
      <c r="F348" s="194" t="s">
        <v>712</v>
      </c>
      <c r="G348" s="195" t="s">
        <v>698</v>
      </c>
      <c r="H348" s="196">
        <v>2.5</v>
      </c>
      <c r="I348" s="197"/>
      <c r="J348" s="198">
        <f>ROUND(I348*H348,2)</f>
        <v>0</v>
      </c>
      <c r="K348" s="194" t="s">
        <v>228</v>
      </c>
      <c r="L348" s="41"/>
      <c r="M348" s="199" t="s">
        <v>1</v>
      </c>
      <c r="N348" s="200" t="s">
        <v>45</v>
      </c>
      <c r="O348" s="73"/>
      <c r="P348" s="201">
        <f>O348*H348</f>
        <v>0</v>
      </c>
      <c r="Q348" s="201">
        <v>2.0000000000000002E-5</v>
      </c>
      <c r="R348" s="201">
        <f>Q348*H348</f>
        <v>5.0000000000000002E-5</v>
      </c>
      <c r="S348" s="201">
        <v>0</v>
      </c>
      <c r="T348" s="202">
        <f>S348*H348</f>
        <v>0</v>
      </c>
      <c r="U348" s="36"/>
      <c r="V348" s="36"/>
      <c r="W348" s="36"/>
      <c r="X348" s="36"/>
      <c r="Y348" s="36"/>
      <c r="Z348" s="36"/>
      <c r="AA348" s="36"/>
      <c r="AB348" s="36"/>
      <c r="AC348" s="36"/>
      <c r="AD348" s="36"/>
      <c r="AE348" s="36"/>
      <c r="AR348" s="203" t="s">
        <v>223</v>
      </c>
      <c r="AT348" s="203" t="s">
        <v>224</v>
      </c>
      <c r="AU348" s="203" t="s">
        <v>19</v>
      </c>
      <c r="AY348" s="18" t="s">
        <v>220</v>
      </c>
      <c r="BE348" s="204">
        <f>IF(N348="základní",J348,0)</f>
        <v>0</v>
      </c>
      <c r="BF348" s="204">
        <f>IF(N348="snížená",J348,0)</f>
        <v>0</v>
      </c>
      <c r="BG348" s="204">
        <f>IF(N348="zákl. přenesená",J348,0)</f>
        <v>0</v>
      </c>
      <c r="BH348" s="204">
        <f>IF(N348="sníž. přenesená",J348,0)</f>
        <v>0</v>
      </c>
      <c r="BI348" s="204">
        <f>IF(N348="nulová",J348,0)</f>
        <v>0</v>
      </c>
      <c r="BJ348" s="18" t="s">
        <v>87</v>
      </c>
      <c r="BK348" s="204">
        <f>ROUND(I348*H348,2)</f>
        <v>0</v>
      </c>
      <c r="BL348" s="18" t="s">
        <v>223</v>
      </c>
      <c r="BM348" s="203" t="s">
        <v>1660</v>
      </c>
    </row>
    <row r="349" spans="1:65" s="2" customFormat="1" ht="11.25">
      <c r="A349" s="36"/>
      <c r="B349" s="37"/>
      <c r="C349" s="38"/>
      <c r="D349" s="205" t="s">
        <v>231</v>
      </c>
      <c r="E349" s="38"/>
      <c r="F349" s="206" t="s">
        <v>1661</v>
      </c>
      <c r="G349" s="38"/>
      <c r="H349" s="38"/>
      <c r="I349" s="207"/>
      <c r="J349" s="38"/>
      <c r="K349" s="38"/>
      <c r="L349" s="41"/>
      <c r="M349" s="208"/>
      <c r="N349" s="209"/>
      <c r="O349" s="73"/>
      <c r="P349" s="73"/>
      <c r="Q349" s="73"/>
      <c r="R349" s="73"/>
      <c r="S349" s="73"/>
      <c r="T349" s="74"/>
      <c r="U349" s="36"/>
      <c r="V349" s="36"/>
      <c r="W349" s="36"/>
      <c r="X349" s="36"/>
      <c r="Y349" s="36"/>
      <c r="Z349" s="36"/>
      <c r="AA349" s="36"/>
      <c r="AB349" s="36"/>
      <c r="AC349" s="36"/>
      <c r="AD349" s="36"/>
      <c r="AE349" s="36"/>
      <c r="AT349" s="18" t="s">
        <v>231</v>
      </c>
      <c r="AU349" s="18" t="s">
        <v>19</v>
      </c>
    </row>
    <row r="350" spans="1:65" s="2" customFormat="1" ht="97.5">
      <c r="A350" s="36"/>
      <c r="B350" s="37"/>
      <c r="C350" s="38"/>
      <c r="D350" s="210" t="s">
        <v>311</v>
      </c>
      <c r="E350" s="38"/>
      <c r="F350" s="211" t="s">
        <v>1389</v>
      </c>
      <c r="G350" s="38"/>
      <c r="H350" s="38"/>
      <c r="I350" s="207"/>
      <c r="J350" s="38"/>
      <c r="K350" s="38"/>
      <c r="L350" s="41"/>
      <c r="M350" s="208"/>
      <c r="N350" s="209"/>
      <c r="O350" s="73"/>
      <c r="P350" s="73"/>
      <c r="Q350" s="73"/>
      <c r="R350" s="73"/>
      <c r="S350" s="73"/>
      <c r="T350" s="74"/>
      <c r="U350" s="36"/>
      <c r="V350" s="36"/>
      <c r="W350" s="36"/>
      <c r="X350" s="36"/>
      <c r="Y350" s="36"/>
      <c r="Z350" s="36"/>
      <c r="AA350" s="36"/>
      <c r="AB350" s="36"/>
      <c r="AC350" s="36"/>
      <c r="AD350" s="36"/>
      <c r="AE350" s="36"/>
      <c r="AT350" s="18" t="s">
        <v>311</v>
      </c>
      <c r="AU350" s="18" t="s">
        <v>19</v>
      </c>
    </row>
    <row r="351" spans="1:65" s="2" customFormat="1" ht="39">
      <c r="A351" s="36"/>
      <c r="B351" s="37"/>
      <c r="C351" s="38"/>
      <c r="D351" s="210" t="s">
        <v>233</v>
      </c>
      <c r="E351" s="38"/>
      <c r="F351" s="211" t="s">
        <v>1662</v>
      </c>
      <c r="G351" s="38"/>
      <c r="H351" s="38"/>
      <c r="I351" s="207"/>
      <c r="J351" s="38"/>
      <c r="K351" s="38"/>
      <c r="L351" s="41"/>
      <c r="M351" s="208"/>
      <c r="N351" s="209"/>
      <c r="O351" s="73"/>
      <c r="P351" s="73"/>
      <c r="Q351" s="73"/>
      <c r="R351" s="73"/>
      <c r="S351" s="73"/>
      <c r="T351" s="74"/>
      <c r="U351" s="36"/>
      <c r="V351" s="36"/>
      <c r="W351" s="36"/>
      <c r="X351" s="36"/>
      <c r="Y351" s="36"/>
      <c r="Z351" s="36"/>
      <c r="AA351" s="36"/>
      <c r="AB351" s="36"/>
      <c r="AC351" s="36"/>
      <c r="AD351" s="36"/>
      <c r="AE351" s="36"/>
      <c r="AT351" s="18" t="s">
        <v>233</v>
      </c>
      <c r="AU351" s="18" t="s">
        <v>19</v>
      </c>
    </row>
    <row r="352" spans="1:65" s="2" customFormat="1" ht="16.5" customHeight="1">
      <c r="A352" s="36"/>
      <c r="B352" s="37"/>
      <c r="C352" s="247" t="s">
        <v>1663</v>
      </c>
      <c r="D352" s="247" t="s">
        <v>329</v>
      </c>
      <c r="E352" s="248" t="s">
        <v>1664</v>
      </c>
      <c r="F352" s="249" t="s">
        <v>1656</v>
      </c>
      <c r="G352" s="250" t="s">
        <v>698</v>
      </c>
      <c r="H352" s="251">
        <v>2.5</v>
      </c>
      <c r="I352" s="252"/>
      <c r="J352" s="253">
        <f>ROUND(I352*H352,2)</f>
        <v>0</v>
      </c>
      <c r="K352" s="249" t="s">
        <v>228</v>
      </c>
      <c r="L352" s="254"/>
      <c r="M352" s="255" t="s">
        <v>1</v>
      </c>
      <c r="N352" s="256" t="s">
        <v>45</v>
      </c>
      <c r="O352" s="73"/>
      <c r="P352" s="201">
        <f>O352*H352</f>
        <v>0</v>
      </c>
      <c r="Q352" s="201">
        <v>1.146E-2</v>
      </c>
      <c r="R352" s="201">
        <f>Q352*H352</f>
        <v>2.8649999999999998E-2</v>
      </c>
      <c r="S352" s="201">
        <v>0</v>
      </c>
      <c r="T352" s="202">
        <f>S352*H352</f>
        <v>0</v>
      </c>
      <c r="U352" s="36"/>
      <c r="V352" s="36"/>
      <c r="W352" s="36"/>
      <c r="X352" s="36"/>
      <c r="Y352" s="36"/>
      <c r="Z352" s="36"/>
      <c r="AA352" s="36"/>
      <c r="AB352" s="36"/>
      <c r="AC352" s="36"/>
      <c r="AD352" s="36"/>
      <c r="AE352" s="36"/>
      <c r="AR352" s="203" t="s">
        <v>266</v>
      </c>
      <c r="AT352" s="203" t="s">
        <v>329</v>
      </c>
      <c r="AU352" s="203" t="s">
        <v>19</v>
      </c>
      <c r="AY352" s="18" t="s">
        <v>220</v>
      </c>
      <c r="BE352" s="204">
        <f>IF(N352="základní",J352,0)</f>
        <v>0</v>
      </c>
      <c r="BF352" s="204">
        <f>IF(N352="snížená",J352,0)</f>
        <v>0</v>
      </c>
      <c r="BG352" s="204">
        <f>IF(N352="zákl. přenesená",J352,0)</f>
        <v>0</v>
      </c>
      <c r="BH352" s="204">
        <f>IF(N352="sníž. přenesená",J352,0)</f>
        <v>0</v>
      </c>
      <c r="BI352" s="204">
        <f>IF(N352="nulová",J352,0)</f>
        <v>0</v>
      </c>
      <c r="BJ352" s="18" t="s">
        <v>87</v>
      </c>
      <c r="BK352" s="204">
        <f>ROUND(I352*H352,2)</f>
        <v>0</v>
      </c>
      <c r="BL352" s="18" t="s">
        <v>223</v>
      </c>
      <c r="BM352" s="203" t="s">
        <v>1665</v>
      </c>
    </row>
    <row r="353" spans="1:65" s="2" customFormat="1" ht="24.2" customHeight="1">
      <c r="A353" s="36"/>
      <c r="B353" s="37"/>
      <c r="C353" s="192" t="s">
        <v>1666</v>
      </c>
      <c r="D353" s="192" t="s">
        <v>224</v>
      </c>
      <c r="E353" s="193" t="s">
        <v>1667</v>
      </c>
      <c r="F353" s="194" t="s">
        <v>1668</v>
      </c>
      <c r="G353" s="195" t="s">
        <v>664</v>
      </c>
      <c r="H353" s="196">
        <v>1</v>
      </c>
      <c r="I353" s="197"/>
      <c r="J353" s="198">
        <f>ROUND(I353*H353,2)</f>
        <v>0</v>
      </c>
      <c r="K353" s="194" t="s">
        <v>228</v>
      </c>
      <c r="L353" s="41"/>
      <c r="M353" s="199" t="s">
        <v>1</v>
      </c>
      <c r="N353" s="200" t="s">
        <v>45</v>
      </c>
      <c r="O353" s="73"/>
      <c r="P353" s="201">
        <f>O353*H353</f>
        <v>0</v>
      </c>
      <c r="Q353" s="201">
        <v>4.725E-2</v>
      </c>
      <c r="R353" s="201">
        <f>Q353*H353</f>
        <v>4.725E-2</v>
      </c>
      <c r="S353" s="201">
        <v>0</v>
      </c>
      <c r="T353" s="202">
        <f>S353*H353</f>
        <v>0</v>
      </c>
      <c r="U353" s="36"/>
      <c r="V353" s="36"/>
      <c r="W353" s="36"/>
      <c r="X353" s="36"/>
      <c r="Y353" s="36"/>
      <c r="Z353" s="36"/>
      <c r="AA353" s="36"/>
      <c r="AB353" s="36"/>
      <c r="AC353" s="36"/>
      <c r="AD353" s="36"/>
      <c r="AE353" s="36"/>
      <c r="AR353" s="203" t="s">
        <v>223</v>
      </c>
      <c r="AT353" s="203" t="s">
        <v>224</v>
      </c>
      <c r="AU353" s="203" t="s">
        <v>19</v>
      </c>
      <c r="AY353" s="18" t="s">
        <v>220</v>
      </c>
      <c r="BE353" s="204">
        <f>IF(N353="základní",J353,0)</f>
        <v>0</v>
      </c>
      <c r="BF353" s="204">
        <f>IF(N353="snížená",J353,0)</f>
        <v>0</v>
      </c>
      <c r="BG353" s="204">
        <f>IF(N353="zákl. přenesená",J353,0)</f>
        <v>0</v>
      </c>
      <c r="BH353" s="204">
        <f>IF(N353="sníž. přenesená",J353,0)</f>
        <v>0</v>
      </c>
      <c r="BI353" s="204">
        <f>IF(N353="nulová",J353,0)</f>
        <v>0</v>
      </c>
      <c r="BJ353" s="18" t="s">
        <v>87</v>
      </c>
      <c r="BK353" s="204">
        <f>ROUND(I353*H353,2)</f>
        <v>0</v>
      </c>
      <c r="BL353" s="18" t="s">
        <v>223</v>
      </c>
      <c r="BM353" s="203" t="s">
        <v>1669</v>
      </c>
    </row>
    <row r="354" spans="1:65" s="2" customFormat="1" ht="11.25">
      <c r="A354" s="36"/>
      <c r="B354" s="37"/>
      <c r="C354" s="38"/>
      <c r="D354" s="205" t="s">
        <v>231</v>
      </c>
      <c r="E354" s="38"/>
      <c r="F354" s="206" t="s">
        <v>1670</v>
      </c>
      <c r="G354" s="38"/>
      <c r="H354" s="38"/>
      <c r="I354" s="207"/>
      <c r="J354" s="38"/>
      <c r="K354" s="38"/>
      <c r="L354" s="41"/>
      <c r="M354" s="208"/>
      <c r="N354" s="209"/>
      <c r="O354" s="73"/>
      <c r="P354" s="73"/>
      <c r="Q354" s="73"/>
      <c r="R354" s="73"/>
      <c r="S354" s="73"/>
      <c r="T354" s="74"/>
      <c r="U354" s="36"/>
      <c r="V354" s="36"/>
      <c r="W354" s="36"/>
      <c r="X354" s="36"/>
      <c r="Y354" s="36"/>
      <c r="Z354" s="36"/>
      <c r="AA354" s="36"/>
      <c r="AB354" s="36"/>
      <c r="AC354" s="36"/>
      <c r="AD354" s="36"/>
      <c r="AE354" s="36"/>
      <c r="AT354" s="18" t="s">
        <v>231</v>
      </c>
      <c r="AU354" s="18" t="s">
        <v>19</v>
      </c>
    </row>
    <row r="355" spans="1:65" s="2" customFormat="1" ht="156">
      <c r="A355" s="36"/>
      <c r="B355" s="37"/>
      <c r="C355" s="38"/>
      <c r="D355" s="210" t="s">
        <v>311</v>
      </c>
      <c r="E355" s="38"/>
      <c r="F355" s="211" t="s">
        <v>1125</v>
      </c>
      <c r="G355" s="38"/>
      <c r="H355" s="38"/>
      <c r="I355" s="207"/>
      <c r="J355" s="38"/>
      <c r="K355" s="38"/>
      <c r="L355" s="41"/>
      <c r="M355" s="208"/>
      <c r="N355" s="209"/>
      <c r="O355" s="73"/>
      <c r="P355" s="73"/>
      <c r="Q355" s="73"/>
      <c r="R355" s="73"/>
      <c r="S355" s="73"/>
      <c r="T355" s="74"/>
      <c r="U355" s="36"/>
      <c r="V355" s="36"/>
      <c r="W355" s="36"/>
      <c r="X355" s="36"/>
      <c r="Y355" s="36"/>
      <c r="Z355" s="36"/>
      <c r="AA355" s="36"/>
      <c r="AB355" s="36"/>
      <c r="AC355" s="36"/>
      <c r="AD355" s="36"/>
      <c r="AE355" s="36"/>
      <c r="AT355" s="18" t="s">
        <v>311</v>
      </c>
      <c r="AU355" s="18" t="s">
        <v>19</v>
      </c>
    </row>
    <row r="356" spans="1:65" s="2" customFormat="1" ht="39">
      <c r="A356" s="36"/>
      <c r="B356" s="37"/>
      <c r="C356" s="38"/>
      <c r="D356" s="210" t="s">
        <v>233</v>
      </c>
      <c r="E356" s="38"/>
      <c r="F356" s="211" t="s">
        <v>1671</v>
      </c>
      <c r="G356" s="38"/>
      <c r="H356" s="38"/>
      <c r="I356" s="207"/>
      <c r="J356" s="38"/>
      <c r="K356" s="38"/>
      <c r="L356" s="41"/>
      <c r="M356" s="208"/>
      <c r="N356" s="209"/>
      <c r="O356" s="73"/>
      <c r="P356" s="73"/>
      <c r="Q356" s="73"/>
      <c r="R356" s="73"/>
      <c r="S356" s="73"/>
      <c r="T356" s="74"/>
      <c r="U356" s="36"/>
      <c r="V356" s="36"/>
      <c r="W356" s="36"/>
      <c r="X356" s="36"/>
      <c r="Y356" s="36"/>
      <c r="Z356" s="36"/>
      <c r="AA356" s="36"/>
      <c r="AB356" s="36"/>
      <c r="AC356" s="36"/>
      <c r="AD356" s="36"/>
      <c r="AE356" s="36"/>
      <c r="AT356" s="18" t="s">
        <v>233</v>
      </c>
      <c r="AU356" s="18" t="s">
        <v>19</v>
      </c>
    </row>
    <row r="357" spans="1:65" s="2" customFormat="1" ht="21.75" customHeight="1">
      <c r="A357" s="36"/>
      <c r="B357" s="37"/>
      <c r="C357" s="247" t="s">
        <v>1672</v>
      </c>
      <c r="D357" s="247" t="s">
        <v>329</v>
      </c>
      <c r="E357" s="248" t="s">
        <v>1673</v>
      </c>
      <c r="F357" s="249" t="s">
        <v>1674</v>
      </c>
      <c r="G357" s="250" t="s">
        <v>664</v>
      </c>
      <c r="H357" s="251">
        <v>1</v>
      </c>
      <c r="I357" s="252"/>
      <c r="J357" s="253">
        <f>ROUND(I357*H357,2)</f>
        <v>0</v>
      </c>
      <c r="K357" s="249" t="s">
        <v>228</v>
      </c>
      <c r="L357" s="254"/>
      <c r="M357" s="255" t="s">
        <v>1</v>
      </c>
      <c r="N357" s="256" t="s">
        <v>45</v>
      </c>
      <c r="O357" s="73"/>
      <c r="P357" s="201">
        <f>O357*H357</f>
        <v>0</v>
      </c>
      <c r="Q357" s="201">
        <v>1.6E-2</v>
      </c>
      <c r="R357" s="201">
        <f>Q357*H357</f>
        <v>1.6E-2</v>
      </c>
      <c r="S357" s="201">
        <v>0</v>
      </c>
      <c r="T357" s="202">
        <f>S357*H357</f>
        <v>0</v>
      </c>
      <c r="U357" s="36"/>
      <c r="V357" s="36"/>
      <c r="W357" s="36"/>
      <c r="X357" s="36"/>
      <c r="Y357" s="36"/>
      <c r="Z357" s="36"/>
      <c r="AA357" s="36"/>
      <c r="AB357" s="36"/>
      <c r="AC357" s="36"/>
      <c r="AD357" s="36"/>
      <c r="AE357" s="36"/>
      <c r="AR357" s="203" t="s">
        <v>266</v>
      </c>
      <c r="AT357" s="203" t="s">
        <v>329</v>
      </c>
      <c r="AU357" s="203" t="s">
        <v>19</v>
      </c>
      <c r="AY357" s="18" t="s">
        <v>220</v>
      </c>
      <c r="BE357" s="204">
        <f>IF(N357="základní",J357,0)</f>
        <v>0</v>
      </c>
      <c r="BF357" s="204">
        <f>IF(N357="snížená",J357,0)</f>
        <v>0</v>
      </c>
      <c r="BG357" s="204">
        <f>IF(N357="zákl. přenesená",J357,0)</f>
        <v>0</v>
      </c>
      <c r="BH357" s="204">
        <f>IF(N357="sníž. přenesená",J357,0)</f>
        <v>0</v>
      </c>
      <c r="BI357" s="204">
        <f>IF(N357="nulová",J357,0)</f>
        <v>0</v>
      </c>
      <c r="BJ357" s="18" t="s">
        <v>87</v>
      </c>
      <c r="BK357" s="204">
        <f>ROUND(I357*H357,2)</f>
        <v>0</v>
      </c>
      <c r="BL357" s="18" t="s">
        <v>223</v>
      </c>
      <c r="BM357" s="203" t="s">
        <v>1675</v>
      </c>
    </row>
    <row r="358" spans="1:65" s="2" customFormat="1" ht="24.2" customHeight="1">
      <c r="A358" s="36"/>
      <c r="B358" s="37"/>
      <c r="C358" s="192" t="s">
        <v>1676</v>
      </c>
      <c r="D358" s="192" t="s">
        <v>224</v>
      </c>
      <c r="E358" s="193" t="s">
        <v>1393</v>
      </c>
      <c r="F358" s="194" t="s">
        <v>1394</v>
      </c>
      <c r="G358" s="195" t="s">
        <v>664</v>
      </c>
      <c r="H358" s="196">
        <v>1</v>
      </c>
      <c r="I358" s="197"/>
      <c r="J358" s="198">
        <f>ROUND(I358*H358,2)</f>
        <v>0</v>
      </c>
      <c r="K358" s="194" t="s">
        <v>228</v>
      </c>
      <c r="L358" s="41"/>
      <c r="M358" s="199" t="s">
        <v>1</v>
      </c>
      <c r="N358" s="200" t="s">
        <v>45</v>
      </c>
      <c r="O358" s="73"/>
      <c r="P358" s="201">
        <f>O358*H358</f>
        <v>0</v>
      </c>
      <c r="Q358" s="201">
        <v>2.9399999999999999E-3</v>
      </c>
      <c r="R358" s="201">
        <f>Q358*H358</f>
        <v>2.9399999999999999E-3</v>
      </c>
      <c r="S358" s="201">
        <v>0</v>
      </c>
      <c r="T358" s="202">
        <f>S358*H358</f>
        <v>0</v>
      </c>
      <c r="U358" s="36"/>
      <c r="V358" s="36"/>
      <c r="W358" s="36"/>
      <c r="X358" s="36"/>
      <c r="Y358" s="36"/>
      <c r="Z358" s="36"/>
      <c r="AA358" s="36"/>
      <c r="AB358" s="36"/>
      <c r="AC358" s="36"/>
      <c r="AD358" s="36"/>
      <c r="AE358" s="36"/>
      <c r="AR358" s="203" t="s">
        <v>223</v>
      </c>
      <c r="AT358" s="203" t="s">
        <v>224</v>
      </c>
      <c r="AU358" s="203" t="s">
        <v>19</v>
      </c>
      <c r="AY358" s="18" t="s">
        <v>220</v>
      </c>
      <c r="BE358" s="204">
        <f>IF(N358="základní",J358,0)</f>
        <v>0</v>
      </c>
      <c r="BF358" s="204">
        <f>IF(N358="snížená",J358,0)</f>
        <v>0</v>
      </c>
      <c r="BG358" s="204">
        <f>IF(N358="zákl. přenesená",J358,0)</f>
        <v>0</v>
      </c>
      <c r="BH358" s="204">
        <f>IF(N358="sníž. přenesená",J358,0)</f>
        <v>0</v>
      </c>
      <c r="BI358" s="204">
        <f>IF(N358="nulová",J358,0)</f>
        <v>0</v>
      </c>
      <c r="BJ358" s="18" t="s">
        <v>87</v>
      </c>
      <c r="BK358" s="204">
        <f>ROUND(I358*H358,2)</f>
        <v>0</v>
      </c>
      <c r="BL358" s="18" t="s">
        <v>223</v>
      </c>
      <c r="BM358" s="203" t="s">
        <v>1677</v>
      </c>
    </row>
    <row r="359" spans="1:65" s="2" customFormat="1" ht="11.25">
      <c r="A359" s="36"/>
      <c r="B359" s="37"/>
      <c r="C359" s="38"/>
      <c r="D359" s="205" t="s">
        <v>231</v>
      </c>
      <c r="E359" s="38"/>
      <c r="F359" s="206" t="s">
        <v>1396</v>
      </c>
      <c r="G359" s="38"/>
      <c r="H359" s="38"/>
      <c r="I359" s="207"/>
      <c r="J359" s="38"/>
      <c r="K359" s="38"/>
      <c r="L359" s="41"/>
      <c r="M359" s="208"/>
      <c r="N359" s="209"/>
      <c r="O359" s="73"/>
      <c r="P359" s="73"/>
      <c r="Q359" s="73"/>
      <c r="R359" s="73"/>
      <c r="S359" s="73"/>
      <c r="T359" s="74"/>
      <c r="U359" s="36"/>
      <c r="V359" s="36"/>
      <c r="W359" s="36"/>
      <c r="X359" s="36"/>
      <c r="Y359" s="36"/>
      <c r="Z359" s="36"/>
      <c r="AA359" s="36"/>
      <c r="AB359" s="36"/>
      <c r="AC359" s="36"/>
      <c r="AD359" s="36"/>
      <c r="AE359" s="36"/>
      <c r="AT359" s="18" t="s">
        <v>231</v>
      </c>
      <c r="AU359" s="18" t="s">
        <v>19</v>
      </c>
    </row>
    <row r="360" spans="1:65" s="2" customFormat="1" ht="175.5">
      <c r="A360" s="36"/>
      <c r="B360" s="37"/>
      <c r="C360" s="38"/>
      <c r="D360" s="210" t="s">
        <v>311</v>
      </c>
      <c r="E360" s="38"/>
      <c r="F360" s="211" t="s">
        <v>1397</v>
      </c>
      <c r="G360" s="38"/>
      <c r="H360" s="38"/>
      <c r="I360" s="207"/>
      <c r="J360" s="38"/>
      <c r="K360" s="38"/>
      <c r="L360" s="41"/>
      <c r="M360" s="208"/>
      <c r="N360" s="209"/>
      <c r="O360" s="73"/>
      <c r="P360" s="73"/>
      <c r="Q360" s="73"/>
      <c r="R360" s="73"/>
      <c r="S360" s="73"/>
      <c r="T360" s="74"/>
      <c r="U360" s="36"/>
      <c r="V360" s="36"/>
      <c r="W360" s="36"/>
      <c r="X360" s="36"/>
      <c r="Y360" s="36"/>
      <c r="Z360" s="36"/>
      <c r="AA360" s="36"/>
      <c r="AB360" s="36"/>
      <c r="AC360" s="36"/>
      <c r="AD360" s="36"/>
      <c r="AE360" s="36"/>
      <c r="AT360" s="18" t="s">
        <v>311</v>
      </c>
      <c r="AU360" s="18" t="s">
        <v>19</v>
      </c>
    </row>
    <row r="361" spans="1:65" s="2" customFormat="1" ht="39">
      <c r="A361" s="36"/>
      <c r="B361" s="37"/>
      <c r="C361" s="38"/>
      <c r="D361" s="210" t="s">
        <v>233</v>
      </c>
      <c r="E361" s="38"/>
      <c r="F361" s="211" t="s">
        <v>1671</v>
      </c>
      <c r="G361" s="38"/>
      <c r="H361" s="38"/>
      <c r="I361" s="207"/>
      <c r="J361" s="38"/>
      <c r="K361" s="38"/>
      <c r="L361" s="41"/>
      <c r="M361" s="208"/>
      <c r="N361" s="209"/>
      <c r="O361" s="73"/>
      <c r="P361" s="73"/>
      <c r="Q361" s="73"/>
      <c r="R361" s="73"/>
      <c r="S361" s="73"/>
      <c r="T361" s="74"/>
      <c r="U361" s="36"/>
      <c r="V361" s="36"/>
      <c r="W361" s="36"/>
      <c r="X361" s="36"/>
      <c r="Y361" s="36"/>
      <c r="Z361" s="36"/>
      <c r="AA361" s="36"/>
      <c r="AB361" s="36"/>
      <c r="AC361" s="36"/>
      <c r="AD361" s="36"/>
      <c r="AE361" s="36"/>
      <c r="AT361" s="18" t="s">
        <v>233</v>
      </c>
      <c r="AU361" s="18" t="s">
        <v>19</v>
      </c>
    </row>
    <row r="362" spans="1:65" s="2" customFormat="1" ht="55.5" customHeight="1">
      <c r="A362" s="36"/>
      <c r="B362" s="37"/>
      <c r="C362" s="247" t="s">
        <v>1678</v>
      </c>
      <c r="D362" s="247" t="s">
        <v>329</v>
      </c>
      <c r="E362" s="248" t="s">
        <v>1399</v>
      </c>
      <c r="F362" s="249" t="s">
        <v>1400</v>
      </c>
      <c r="G362" s="250" t="s">
        <v>664</v>
      </c>
      <c r="H362" s="251">
        <v>1</v>
      </c>
      <c r="I362" s="252"/>
      <c r="J362" s="253">
        <f>ROUND(I362*H362,2)</f>
        <v>0</v>
      </c>
      <c r="K362" s="249" t="s">
        <v>228</v>
      </c>
      <c r="L362" s="254"/>
      <c r="M362" s="255" t="s">
        <v>1</v>
      </c>
      <c r="N362" s="256" t="s">
        <v>45</v>
      </c>
      <c r="O362" s="73"/>
      <c r="P362" s="201">
        <f>O362*H362</f>
        <v>0</v>
      </c>
      <c r="Q362" s="201">
        <v>1.7500000000000002E-2</v>
      </c>
      <c r="R362" s="201">
        <f>Q362*H362</f>
        <v>1.7500000000000002E-2</v>
      </c>
      <c r="S362" s="201">
        <v>0</v>
      </c>
      <c r="T362" s="202">
        <f>S362*H362</f>
        <v>0</v>
      </c>
      <c r="U362" s="36"/>
      <c r="V362" s="36"/>
      <c r="W362" s="36"/>
      <c r="X362" s="36"/>
      <c r="Y362" s="36"/>
      <c r="Z362" s="36"/>
      <c r="AA362" s="36"/>
      <c r="AB362" s="36"/>
      <c r="AC362" s="36"/>
      <c r="AD362" s="36"/>
      <c r="AE362" s="36"/>
      <c r="AR362" s="203" t="s">
        <v>266</v>
      </c>
      <c r="AT362" s="203" t="s">
        <v>329</v>
      </c>
      <c r="AU362" s="203" t="s">
        <v>19</v>
      </c>
      <c r="AY362" s="18" t="s">
        <v>220</v>
      </c>
      <c r="BE362" s="204">
        <f>IF(N362="základní",J362,0)</f>
        <v>0</v>
      </c>
      <c r="BF362" s="204">
        <f>IF(N362="snížená",J362,0)</f>
        <v>0</v>
      </c>
      <c r="BG362" s="204">
        <f>IF(N362="zákl. přenesená",J362,0)</f>
        <v>0</v>
      </c>
      <c r="BH362" s="204">
        <f>IF(N362="sníž. přenesená",J362,0)</f>
        <v>0</v>
      </c>
      <c r="BI362" s="204">
        <f>IF(N362="nulová",J362,0)</f>
        <v>0</v>
      </c>
      <c r="BJ362" s="18" t="s">
        <v>87</v>
      </c>
      <c r="BK362" s="204">
        <f>ROUND(I362*H362,2)</f>
        <v>0</v>
      </c>
      <c r="BL362" s="18" t="s">
        <v>223</v>
      </c>
      <c r="BM362" s="203" t="s">
        <v>1679</v>
      </c>
    </row>
    <row r="363" spans="1:65" s="2" customFormat="1" ht="33" customHeight="1">
      <c r="A363" s="36"/>
      <c r="B363" s="37"/>
      <c r="C363" s="192" t="s">
        <v>1680</v>
      </c>
      <c r="D363" s="192" t="s">
        <v>224</v>
      </c>
      <c r="E363" s="193" t="s">
        <v>1681</v>
      </c>
      <c r="F363" s="194" t="s">
        <v>1682</v>
      </c>
      <c r="G363" s="195" t="s">
        <v>664</v>
      </c>
      <c r="H363" s="196">
        <v>1</v>
      </c>
      <c r="I363" s="197"/>
      <c r="J363" s="198">
        <f>ROUND(I363*H363,2)</f>
        <v>0</v>
      </c>
      <c r="K363" s="194" t="s">
        <v>1</v>
      </c>
      <c r="L363" s="41"/>
      <c r="M363" s="199" t="s">
        <v>1</v>
      </c>
      <c r="N363" s="200" t="s">
        <v>45</v>
      </c>
      <c r="O363" s="73"/>
      <c r="P363" s="201">
        <f>O363*H363</f>
        <v>0</v>
      </c>
      <c r="Q363" s="201">
        <v>2.02704</v>
      </c>
      <c r="R363" s="201">
        <f>Q363*H363</f>
        <v>2.02704</v>
      </c>
      <c r="S363" s="201">
        <v>0</v>
      </c>
      <c r="T363" s="202">
        <f>S363*H363</f>
        <v>0</v>
      </c>
      <c r="U363" s="36"/>
      <c r="V363" s="36"/>
      <c r="W363" s="36"/>
      <c r="X363" s="36"/>
      <c r="Y363" s="36"/>
      <c r="Z363" s="36"/>
      <c r="AA363" s="36"/>
      <c r="AB363" s="36"/>
      <c r="AC363" s="36"/>
      <c r="AD363" s="36"/>
      <c r="AE363" s="36"/>
      <c r="AR363" s="203" t="s">
        <v>223</v>
      </c>
      <c r="AT363" s="203" t="s">
        <v>224</v>
      </c>
      <c r="AU363" s="203" t="s">
        <v>19</v>
      </c>
      <c r="AY363" s="18" t="s">
        <v>220</v>
      </c>
      <c r="BE363" s="204">
        <f>IF(N363="základní",J363,0)</f>
        <v>0</v>
      </c>
      <c r="BF363" s="204">
        <f>IF(N363="snížená",J363,0)</f>
        <v>0</v>
      </c>
      <c r="BG363" s="204">
        <f>IF(N363="zákl. přenesená",J363,0)</f>
        <v>0</v>
      </c>
      <c r="BH363" s="204">
        <f>IF(N363="sníž. přenesená",J363,0)</f>
        <v>0</v>
      </c>
      <c r="BI363" s="204">
        <f>IF(N363="nulová",J363,0)</f>
        <v>0</v>
      </c>
      <c r="BJ363" s="18" t="s">
        <v>87</v>
      </c>
      <c r="BK363" s="204">
        <f>ROUND(I363*H363,2)</f>
        <v>0</v>
      </c>
      <c r="BL363" s="18" t="s">
        <v>223</v>
      </c>
      <c r="BM363" s="203" t="s">
        <v>1683</v>
      </c>
    </row>
    <row r="364" spans="1:65" s="2" customFormat="1" ht="39">
      <c r="A364" s="36"/>
      <c r="B364" s="37"/>
      <c r="C364" s="38"/>
      <c r="D364" s="210" t="s">
        <v>233</v>
      </c>
      <c r="E364" s="38"/>
      <c r="F364" s="211" t="s">
        <v>1671</v>
      </c>
      <c r="G364" s="38"/>
      <c r="H364" s="38"/>
      <c r="I364" s="207"/>
      <c r="J364" s="38"/>
      <c r="K364" s="38"/>
      <c r="L364" s="41"/>
      <c r="M364" s="208"/>
      <c r="N364" s="209"/>
      <c r="O364" s="73"/>
      <c r="P364" s="73"/>
      <c r="Q364" s="73"/>
      <c r="R364" s="73"/>
      <c r="S364" s="73"/>
      <c r="T364" s="74"/>
      <c r="U364" s="36"/>
      <c r="V364" s="36"/>
      <c r="W364" s="36"/>
      <c r="X364" s="36"/>
      <c r="Y364" s="36"/>
      <c r="Z364" s="36"/>
      <c r="AA364" s="36"/>
      <c r="AB364" s="36"/>
      <c r="AC364" s="36"/>
      <c r="AD364" s="36"/>
      <c r="AE364" s="36"/>
      <c r="AT364" s="18" t="s">
        <v>233</v>
      </c>
      <c r="AU364" s="18" t="s">
        <v>19</v>
      </c>
    </row>
    <row r="365" spans="1:65" s="2" customFormat="1" ht="16.5" customHeight="1">
      <c r="A365" s="36"/>
      <c r="B365" s="37"/>
      <c r="C365" s="192" t="s">
        <v>1684</v>
      </c>
      <c r="D365" s="192" t="s">
        <v>224</v>
      </c>
      <c r="E365" s="193" t="s">
        <v>716</v>
      </c>
      <c r="F365" s="194" t="s">
        <v>1685</v>
      </c>
      <c r="G365" s="195" t="s">
        <v>664</v>
      </c>
      <c r="H365" s="196">
        <v>5</v>
      </c>
      <c r="I365" s="197"/>
      <c r="J365" s="198">
        <f>ROUND(I365*H365,2)</f>
        <v>0</v>
      </c>
      <c r="K365" s="194" t="s">
        <v>228</v>
      </c>
      <c r="L365" s="41"/>
      <c r="M365" s="199" t="s">
        <v>1</v>
      </c>
      <c r="N365" s="200" t="s">
        <v>45</v>
      </c>
      <c r="O365" s="73"/>
      <c r="P365" s="201">
        <f>O365*H365</f>
        <v>0</v>
      </c>
      <c r="Q365" s="201">
        <v>0.32906000000000002</v>
      </c>
      <c r="R365" s="201">
        <f>Q365*H365</f>
        <v>1.6453000000000002</v>
      </c>
      <c r="S365" s="201">
        <v>0</v>
      </c>
      <c r="T365" s="202">
        <f>S365*H365</f>
        <v>0</v>
      </c>
      <c r="U365" s="36"/>
      <c r="V365" s="36"/>
      <c r="W365" s="36"/>
      <c r="X365" s="36"/>
      <c r="Y365" s="36"/>
      <c r="Z365" s="36"/>
      <c r="AA365" s="36"/>
      <c r="AB365" s="36"/>
      <c r="AC365" s="36"/>
      <c r="AD365" s="36"/>
      <c r="AE365" s="36"/>
      <c r="AR365" s="203" t="s">
        <v>223</v>
      </c>
      <c r="AT365" s="203" t="s">
        <v>224</v>
      </c>
      <c r="AU365" s="203" t="s">
        <v>19</v>
      </c>
      <c r="AY365" s="18" t="s">
        <v>220</v>
      </c>
      <c r="BE365" s="204">
        <f>IF(N365="základní",J365,0)</f>
        <v>0</v>
      </c>
      <c r="BF365" s="204">
        <f>IF(N365="snížená",J365,0)</f>
        <v>0</v>
      </c>
      <c r="BG365" s="204">
        <f>IF(N365="zákl. přenesená",J365,0)</f>
        <v>0</v>
      </c>
      <c r="BH365" s="204">
        <f>IF(N365="sníž. přenesená",J365,0)</f>
        <v>0</v>
      </c>
      <c r="BI365" s="204">
        <f>IF(N365="nulová",J365,0)</f>
        <v>0</v>
      </c>
      <c r="BJ365" s="18" t="s">
        <v>87</v>
      </c>
      <c r="BK365" s="204">
        <f>ROUND(I365*H365,2)</f>
        <v>0</v>
      </c>
      <c r="BL365" s="18" t="s">
        <v>223</v>
      </c>
      <c r="BM365" s="203" t="s">
        <v>1686</v>
      </c>
    </row>
    <row r="366" spans="1:65" s="2" customFormat="1" ht="11.25">
      <c r="A366" s="36"/>
      <c r="B366" s="37"/>
      <c r="C366" s="38"/>
      <c r="D366" s="205" t="s">
        <v>231</v>
      </c>
      <c r="E366" s="38"/>
      <c r="F366" s="206" t="s">
        <v>719</v>
      </c>
      <c r="G366" s="38"/>
      <c r="H366" s="38"/>
      <c r="I366" s="207"/>
      <c r="J366" s="38"/>
      <c r="K366" s="38"/>
      <c r="L366" s="41"/>
      <c r="M366" s="208"/>
      <c r="N366" s="209"/>
      <c r="O366" s="73"/>
      <c r="P366" s="73"/>
      <c r="Q366" s="73"/>
      <c r="R366" s="73"/>
      <c r="S366" s="73"/>
      <c r="T366" s="74"/>
      <c r="U366" s="36"/>
      <c r="V366" s="36"/>
      <c r="W366" s="36"/>
      <c r="X366" s="36"/>
      <c r="Y366" s="36"/>
      <c r="Z366" s="36"/>
      <c r="AA366" s="36"/>
      <c r="AB366" s="36"/>
      <c r="AC366" s="36"/>
      <c r="AD366" s="36"/>
      <c r="AE366" s="36"/>
      <c r="AT366" s="18" t="s">
        <v>231</v>
      </c>
      <c r="AU366" s="18" t="s">
        <v>19</v>
      </c>
    </row>
    <row r="367" spans="1:65" s="2" customFormat="1" ht="39">
      <c r="A367" s="36"/>
      <c r="B367" s="37"/>
      <c r="C367" s="38"/>
      <c r="D367" s="210" t="s">
        <v>311</v>
      </c>
      <c r="E367" s="38"/>
      <c r="F367" s="211" t="s">
        <v>720</v>
      </c>
      <c r="G367" s="38"/>
      <c r="H367" s="38"/>
      <c r="I367" s="207"/>
      <c r="J367" s="38"/>
      <c r="K367" s="38"/>
      <c r="L367" s="41"/>
      <c r="M367" s="208"/>
      <c r="N367" s="209"/>
      <c r="O367" s="73"/>
      <c r="P367" s="73"/>
      <c r="Q367" s="73"/>
      <c r="R367" s="73"/>
      <c r="S367" s="73"/>
      <c r="T367" s="74"/>
      <c r="U367" s="36"/>
      <c r="V367" s="36"/>
      <c r="W367" s="36"/>
      <c r="X367" s="36"/>
      <c r="Y367" s="36"/>
      <c r="Z367" s="36"/>
      <c r="AA367" s="36"/>
      <c r="AB367" s="36"/>
      <c r="AC367" s="36"/>
      <c r="AD367" s="36"/>
      <c r="AE367" s="36"/>
      <c r="AT367" s="18" t="s">
        <v>311</v>
      </c>
      <c r="AU367" s="18" t="s">
        <v>19</v>
      </c>
    </row>
    <row r="368" spans="1:65" s="2" customFormat="1" ht="39">
      <c r="A368" s="36"/>
      <c r="B368" s="37"/>
      <c r="C368" s="38"/>
      <c r="D368" s="210" t="s">
        <v>233</v>
      </c>
      <c r="E368" s="38"/>
      <c r="F368" s="211" t="s">
        <v>1687</v>
      </c>
      <c r="G368" s="38"/>
      <c r="H368" s="38"/>
      <c r="I368" s="207"/>
      <c r="J368" s="38"/>
      <c r="K368" s="38"/>
      <c r="L368" s="41"/>
      <c r="M368" s="208"/>
      <c r="N368" s="209"/>
      <c r="O368" s="73"/>
      <c r="P368" s="73"/>
      <c r="Q368" s="73"/>
      <c r="R368" s="73"/>
      <c r="S368" s="73"/>
      <c r="T368" s="74"/>
      <c r="U368" s="36"/>
      <c r="V368" s="36"/>
      <c r="W368" s="36"/>
      <c r="X368" s="36"/>
      <c r="Y368" s="36"/>
      <c r="Z368" s="36"/>
      <c r="AA368" s="36"/>
      <c r="AB368" s="36"/>
      <c r="AC368" s="36"/>
      <c r="AD368" s="36"/>
      <c r="AE368" s="36"/>
      <c r="AT368" s="18" t="s">
        <v>233</v>
      </c>
      <c r="AU368" s="18" t="s">
        <v>19</v>
      </c>
    </row>
    <row r="369" spans="1:65" s="2" customFormat="1" ht="16.5" customHeight="1">
      <c r="A369" s="36"/>
      <c r="B369" s="37"/>
      <c r="C369" s="247" t="s">
        <v>1688</v>
      </c>
      <c r="D369" s="247" t="s">
        <v>329</v>
      </c>
      <c r="E369" s="248" t="s">
        <v>722</v>
      </c>
      <c r="F369" s="249" t="s">
        <v>1689</v>
      </c>
      <c r="G369" s="250" t="s">
        <v>664</v>
      </c>
      <c r="H369" s="251">
        <v>5</v>
      </c>
      <c r="I369" s="252"/>
      <c r="J369" s="253">
        <f>ROUND(I369*H369,2)</f>
        <v>0</v>
      </c>
      <c r="K369" s="249" t="s">
        <v>228</v>
      </c>
      <c r="L369" s="254"/>
      <c r="M369" s="255" t="s">
        <v>1</v>
      </c>
      <c r="N369" s="256" t="s">
        <v>45</v>
      </c>
      <c r="O369" s="73"/>
      <c r="P369" s="201">
        <f>O369*H369</f>
        <v>0</v>
      </c>
      <c r="Q369" s="201">
        <v>2.9499999999999998E-2</v>
      </c>
      <c r="R369" s="201">
        <f>Q369*H369</f>
        <v>0.14749999999999999</v>
      </c>
      <c r="S369" s="201">
        <v>0</v>
      </c>
      <c r="T369" s="202">
        <f>S369*H369</f>
        <v>0</v>
      </c>
      <c r="U369" s="36"/>
      <c r="V369" s="36"/>
      <c r="W369" s="36"/>
      <c r="X369" s="36"/>
      <c r="Y369" s="36"/>
      <c r="Z369" s="36"/>
      <c r="AA369" s="36"/>
      <c r="AB369" s="36"/>
      <c r="AC369" s="36"/>
      <c r="AD369" s="36"/>
      <c r="AE369" s="36"/>
      <c r="AR369" s="203" t="s">
        <v>266</v>
      </c>
      <c r="AT369" s="203" t="s">
        <v>329</v>
      </c>
      <c r="AU369" s="203" t="s">
        <v>19</v>
      </c>
      <c r="AY369" s="18" t="s">
        <v>220</v>
      </c>
      <c r="BE369" s="204">
        <f>IF(N369="základní",J369,0)</f>
        <v>0</v>
      </c>
      <c r="BF369" s="204">
        <f>IF(N369="snížená",J369,0)</f>
        <v>0</v>
      </c>
      <c r="BG369" s="204">
        <f>IF(N369="zákl. přenesená",J369,0)</f>
        <v>0</v>
      </c>
      <c r="BH369" s="204">
        <f>IF(N369="sníž. přenesená",J369,0)</f>
        <v>0</v>
      </c>
      <c r="BI369" s="204">
        <f>IF(N369="nulová",J369,0)</f>
        <v>0</v>
      </c>
      <c r="BJ369" s="18" t="s">
        <v>87</v>
      </c>
      <c r="BK369" s="204">
        <f>ROUND(I369*H369,2)</f>
        <v>0</v>
      </c>
      <c r="BL369" s="18" t="s">
        <v>223</v>
      </c>
      <c r="BM369" s="203" t="s">
        <v>1690</v>
      </c>
    </row>
    <row r="370" spans="1:65" s="12" customFormat="1" ht="22.9" customHeight="1">
      <c r="B370" s="176"/>
      <c r="C370" s="177"/>
      <c r="D370" s="178" t="s">
        <v>79</v>
      </c>
      <c r="E370" s="190" t="s">
        <v>271</v>
      </c>
      <c r="F370" s="190" t="s">
        <v>726</v>
      </c>
      <c r="G370" s="177"/>
      <c r="H370" s="177"/>
      <c r="I370" s="180"/>
      <c r="J370" s="191">
        <f>BK370</f>
        <v>0</v>
      </c>
      <c r="K370" s="177"/>
      <c r="L370" s="182"/>
      <c r="M370" s="183"/>
      <c r="N370" s="184"/>
      <c r="O370" s="184"/>
      <c r="P370" s="185">
        <f>SUM(P371:P404)</f>
        <v>0</v>
      </c>
      <c r="Q370" s="184"/>
      <c r="R370" s="185">
        <f>SUM(R371:R404)</f>
        <v>399.23878000000002</v>
      </c>
      <c r="S370" s="184"/>
      <c r="T370" s="186">
        <f>SUM(T371:T404)</f>
        <v>6.1000000000000005</v>
      </c>
      <c r="AR370" s="187" t="s">
        <v>87</v>
      </c>
      <c r="AT370" s="188" t="s">
        <v>79</v>
      </c>
      <c r="AU370" s="188" t="s">
        <v>87</v>
      </c>
      <c r="AY370" s="187" t="s">
        <v>220</v>
      </c>
      <c r="BK370" s="189">
        <f>SUM(BK371:BK404)</f>
        <v>0</v>
      </c>
    </row>
    <row r="371" spans="1:65" s="2" customFormat="1" ht="24.2" customHeight="1">
      <c r="A371" s="36"/>
      <c r="B371" s="37"/>
      <c r="C371" s="192" t="s">
        <v>1691</v>
      </c>
      <c r="D371" s="192" t="s">
        <v>224</v>
      </c>
      <c r="E371" s="193" t="s">
        <v>1692</v>
      </c>
      <c r="F371" s="194" t="s">
        <v>1693</v>
      </c>
      <c r="G371" s="195" t="s">
        <v>664</v>
      </c>
      <c r="H371" s="196">
        <v>2</v>
      </c>
      <c r="I371" s="197"/>
      <c r="J371" s="198">
        <f>ROUND(I371*H371,2)</f>
        <v>0</v>
      </c>
      <c r="K371" s="194" t="s">
        <v>1</v>
      </c>
      <c r="L371" s="41"/>
      <c r="M371" s="199" t="s">
        <v>1</v>
      </c>
      <c r="N371" s="200" t="s">
        <v>45</v>
      </c>
      <c r="O371" s="73"/>
      <c r="P371" s="201">
        <f>O371*H371</f>
        <v>0</v>
      </c>
      <c r="Q371" s="201">
        <v>0.11903</v>
      </c>
      <c r="R371" s="201">
        <f>Q371*H371</f>
        <v>0.23805999999999999</v>
      </c>
      <c r="S371" s="201">
        <v>0</v>
      </c>
      <c r="T371" s="202">
        <f>S371*H371</f>
        <v>0</v>
      </c>
      <c r="U371" s="36"/>
      <c r="V371" s="36"/>
      <c r="W371" s="36"/>
      <c r="X371" s="36"/>
      <c r="Y371" s="36"/>
      <c r="Z371" s="36"/>
      <c r="AA371" s="36"/>
      <c r="AB371" s="36"/>
      <c r="AC371" s="36"/>
      <c r="AD371" s="36"/>
      <c r="AE371" s="36"/>
      <c r="AR371" s="203" t="s">
        <v>223</v>
      </c>
      <c r="AT371" s="203" t="s">
        <v>224</v>
      </c>
      <c r="AU371" s="203" t="s">
        <v>19</v>
      </c>
      <c r="AY371" s="18" t="s">
        <v>220</v>
      </c>
      <c r="BE371" s="204">
        <f>IF(N371="základní",J371,0)</f>
        <v>0</v>
      </c>
      <c r="BF371" s="204">
        <f>IF(N371="snížená",J371,0)</f>
        <v>0</v>
      </c>
      <c r="BG371" s="204">
        <f>IF(N371="zákl. přenesená",J371,0)</f>
        <v>0</v>
      </c>
      <c r="BH371" s="204">
        <f>IF(N371="sníž. přenesená",J371,0)</f>
        <v>0</v>
      </c>
      <c r="BI371" s="204">
        <f>IF(N371="nulová",J371,0)</f>
        <v>0</v>
      </c>
      <c r="BJ371" s="18" t="s">
        <v>87</v>
      </c>
      <c r="BK371" s="204">
        <f>ROUND(I371*H371,2)</f>
        <v>0</v>
      </c>
      <c r="BL371" s="18" t="s">
        <v>223</v>
      </c>
      <c r="BM371" s="203" t="s">
        <v>1694</v>
      </c>
    </row>
    <row r="372" spans="1:65" s="2" customFormat="1" ht="39">
      <c r="A372" s="36"/>
      <c r="B372" s="37"/>
      <c r="C372" s="38"/>
      <c r="D372" s="210" t="s">
        <v>233</v>
      </c>
      <c r="E372" s="38"/>
      <c r="F372" s="211" t="s">
        <v>1695</v>
      </c>
      <c r="G372" s="38"/>
      <c r="H372" s="38"/>
      <c r="I372" s="207"/>
      <c r="J372" s="38"/>
      <c r="K372" s="38"/>
      <c r="L372" s="41"/>
      <c r="M372" s="208"/>
      <c r="N372" s="209"/>
      <c r="O372" s="73"/>
      <c r="P372" s="73"/>
      <c r="Q372" s="73"/>
      <c r="R372" s="73"/>
      <c r="S372" s="73"/>
      <c r="T372" s="74"/>
      <c r="U372" s="36"/>
      <c r="V372" s="36"/>
      <c r="W372" s="36"/>
      <c r="X372" s="36"/>
      <c r="Y372" s="36"/>
      <c r="Z372" s="36"/>
      <c r="AA372" s="36"/>
      <c r="AB372" s="36"/>
      <c r="AC372" s="36"/>
      <c r="AD372" s="36"/>
      <c r="AE372" s="36"/>
      <c r="AT372" s="18" t="s">
        <v>233</v>
      </c>
      <c r="AU372" s="18" t="s">
        <v>19</v>
      </c>
    </row>
    <row r="373" spans="1:65" s="2" customFormat="1" ht="24.2" customHeight="1">
      <c r="A373" s="36"/>
      <c r="B373" s="37"/>
      <c r="C373" s="192" t="s">
        <v>1696</v>
      </c>
      <c r="D373" s="192" t="s">
        <v>224</v>
      </c>
      <c r="E373" s="193" t="s">
        <v>1697</v>
      </c>
      <c r="F373" s="194" t="s">
        <v>1698</v>
      </c>
      <c r="G373" s="195" t="s">
        <v>664</v>
      </c>
      <c r="H373" s="196">
        <v>2</v>
      </c>
      <c r="I373" s="197"/>
      <c r="J373" s="198">
        <f>ROUND(I373*H373,2)</f>
        <v>0</v>
      </c>
      <c r="K373" s="194" t="s">
        <v>228</v>
      </c>
      <c r="L373" s="41"/>
      <c r="M373" s="199" t="s">
        <v>1</v>
      </c>
      <c r="N373" s="200" t="s">
        <v>45</v>
      </c>
      <c r="O373" s="73"/>
      <c r="P373" s="201">
        <f>O373*H373</f>
        <v>0</v>
      </c>
      <c r="Q373" s="201">
        <v>0.10940999999999999</v>
      </c>
      <c r="R373" s="201">
        <f>Q373*H373</f>
        <v>0.21881999999999999</v>
      </c>
      <c r="S373" s="201">
        <v>0</v>
      </c>
      <c r="T373" s="202">
        <f>S373*H373</f>
        <v>0</v>
      </c>
      <c r="U373" s="36"/>
      <c r="V373" s="36"/>
      <c r="W373" s="36"/>
      <c r="X373" s="36"/>
      <c r="Y373" s="36"/>
      <c r="Z373" s="36"/>
      <c r="AA373" s="36"/>
      <c r="AB373" s="36"/>
      <c r="AC373" s="36"/>
      <c r="AD373" s="36"/>
      <c r="AE373" s="36"/>
      <c r="AR373" s="203" t="s">
        <v>223</v>
      </c>
      <c r="AT373" s="203" t="s">
        <v>224</v>
      </c>
      <c r="AU373" s="203" t="s">
        <v>19</v>
      </c>
      <c r="AY373" s="18" t="s">
        <v>220</v>
      </c>
      <c r="BE373" s="204">
        <f>IF(N373="základní",J373,0)</f>
        <v>0</v>
      </c>
      <c r="BF373" s="204">
        <f>IF(N373="snížená",J373,0)</f>
        <v>0</v>
      </c>
      <c r="BG373" s="204">
        <f>IF(N373="zákl. přenesená",J373,0)</f>
        <v>0</v>
      </c>
      <c r="BH373" s="204">
        <f>IF(N373="sníž. přenesená",J373,0)</f>
        <v>0</v>
      </c>
      <c r="BI373" s="204">
        <f>IF(N373="nulová",J373,0)</f>
        <v>0</v>
      </c>
      <c r="BJ373" s="18" t="s">
        <v>87</v>
      </c>
      <c r="BK373" s="204">
        <f>ROUND(I373*H373,2)</f>
        <v>0</v>
      </c>
      <c r="BL373" s="18" t="s">
        <v>223</v>
      </c>
      <c r="BM373" s="203" t="s">
        <v>1699</v>
      </c>
    </row>
    <row r="374" spans="1:65" s="2" customFormat="1" ht="11.25">
      <c r="A374" s="36"/>
      <c r="B374" s="37"/>
      <c r="C374" s="38"/>
      <c r="D374" s="205" t="s">
        <v>231</v>
      </c>
      <c r="E374" s="38"/>
      <c r="F374" s="206" t="s">
        <v>1700</v>
      </c>
      <c r="G374" s="38"/>
      <c r="H374" s="38"/>
      <c r="I374" s="207"/>
      <c r="J374" s="38"/>
      <c r="K374" s="38"/>
      <c r="L374" s="41"/>
      <c r="M374" s="208"/>
      <c r="N374" s="209"/>
      <c r="O374" s="73"/>
      <c r="P374" s="73"/>
      <c r="Q374" s="73"/>
      <c r="R374" s="73"/>
      <c r="S374" s="73"/>
      <c r="T374" s="74"/>
      <c r="U374" s="36"/>
      <c r="V374" s="36"/>
      <c r="W374" s="36"/>
      <c r="X374" s="36"/>
      <c r="Y374" s="36"/>
      <c r="Z374" s="36"/>
      <c r="AA374" s="36"/>
      <c r="AB374" s="36"/>
      <c r="AC374" s="36"/>
      <c r="AD374" s="36"/>
      <c r="AE374" s="36"/>
      <c r="AT374" s="18" t="s">
        <v>231</v>
      </c>
      <c r="AU374" s="18" t="s">
        <v>19</v>
      </c>
    </row>
    <row r="375" spans="1:65" s="2" customFormat="1" ht="87.75">
      <c r="A375" s="36"/>
      <c r="B375" s="37"/>
      <c r="C375" s="38"/>
      <c r="D375" s="210" t="s">
        <v>311</v>
      </c>
      <c r="E375" s="38"/>
      <c r="F375" s="211" t="s">
        <v>1701</v>
      </c>
      <c r="G375" s="38"/>
      <c r="H375" s="38"/>
      <c r="I375" s="207"/>
      <c r="J375" s="38"/>
      <c r="K375" s="38"/>
      <c r="L375" s="41"/>
      <c r="M375" s="208"/>
      <c r="N375" s="209"/>
      <c r="O375" s="73"/>
      <c r="P375" s="73"/>
      <c r="Q375" s="73"/>
      <c r="R375" s="73"/>
      <c r="S375" s="73"/>
      <c r="T375" s="74"/>
      <c r="U375" s="36"/>
      <c r="V375" s="36"/>
      <c r="W375" s="36"/>
      <c r="X375" s="36"/>
      <c r="Y375" s="36"/>
      <c r="Z375" s="36"/>
      <c r="AA375" s="36"/>
      <c r="AB375" s="36"/>
      <c r="AC375" s="36"/>
      <c r="AD375" s="36"/>
      <c r="AE375" s="36"/>
      <c r="AT375" s="18" t="s">
        <v>311</v>
      </c>
      <c r="AU375" s="18" t="s">
        <v>19</v>
      </c>
    </row>
    <row r="376" spans="1:65" s="2" customFormat="1" ht="39">
      <c r="A376" s="36"/>
      <c r="B376" s="37"/>
      <c r="C376" s="38"/>
      <c r="D376" s="210" t="s">
        <v>233</v>
      </c>
      <c r="E376" s="38"/>
      <c r="F376" s="211" t="s">
        <v>1702</v>
      </c>
      <c r="G376" s="38"/>
      <c r="H376" s="38"/>
      <c r="I376" s="207"/>
      <c r="J376" s="38"/>
      <c r="K376" s="38"/>
      <c r="L376" s="41"/>
      <c r="M376" s="208"/>
      <c r="N376" s="209"/>
      <c r="O376" s="73"/>
      <c r="P376" s="73"/>
      <c r="Q376" s="73"/>
      <c r="R376" s="73"/>
      <c r="S376" s="73"/>
      <c r="T376" s="74"/>
      <c r="U376" s="36"/>
      <c r="V376" s="36"/>
      <c r="W376" s="36"/>
      <c r="X376" s="36"/>
      <c r="Y376" s="36"/>
      <c r="Z376" s="36"/>
      <c r="AA376" s="36"/>
      <c r="AB376" s="36"/>
      <c r="AC376" s="36"/>
      <c r="AD376" s="36"/>
      <c r="AE376" s="36"/>
      <c r="AT376" s="18" t="s">
        <v>233</v>
      </c>
      <c r="AU376" s="18" t="s">
        <v>19</v>
      </c>
    </row>
    <row r="377" spans="1:65" s="2" customFormat="1" ht="21.75" customHeight="1">
      <c r="A377" s="36"/>
      <c r="B377" s="37"/>
      <c r="C377" s="247" t="s">
        <v>1703</v>
      </c>
      <c r="D377" s="247" t="s">
        <v>329</v>
      </c>
      <c r="E377" s="248" t="s">
        <v>1704</v>
      </c>
      <c r="F377" s="249" t="s">
        <v>1705</v>
      </c>
      <c r="G377" s="250" t="s">
        <v>664</v>
      </c>
      <c r="H377" s="251">
        <v>2</v>
      </c>
      <c r="I377" s="252"/>
      <c r="J377" s="253">
        <f>ROUND(I377*H377,2)</f>
        <v>0</v>
      </c>
      <c r="K377" s="249" t="s">
        <v>228</v>
      </c>
      <c r="L377" s="254"/>
      <c r="M377" s="255" t="s">
        <v>1</v>
      </c>
      <c r="N377" s="256" t="s">
        <v>45</v>
      </c>
      <c r="O377" s="73"/>
      <c r="P377" s="201">
        <f>O377*H377</f>
        <v>0</v>
      </c>
      <c r="Q377" s="201">
        <v>6.1000000000000004E-3</v>
      </c>
      <c r="R377" s="201">
        <f>Q377*H377</f>
        <v>1.2200000000000001E-2</v>
      </c>
      <c r="S377" s="201">
        <v>0</v>
      </c>
      <c r="T377" s="202">
        <f>S377*H377</f>
        <v>0</v>
      </c>
      <c r="U377" s="36"/>
      <c r="V377" s="36"/>
      <c r="W377" s="36"/>
      <c r="X377" s="36"/>
      <c r="Y377" s="36"/>
      <c r="Z377" s="36"/>
      <c r="AA377" s="36"/>
      <c r="AB377" s="36"/>
      <c r="AC377" s="36"/>
      <c r="AD377" s="36"/>
      <c r="AE377" s="36"/>
      <c r="AR377" s="203" t="s">
        <v>266</v>
      </c>
      <c r="AT377" s="203" t="s">
        <v>329</v>
      </c>
      <c r="AU377" s="203" t="s">
        <v>19</v>
      </c>
      <c r="AY377" s="18" t="s">
        <v>220</v>
      </c>
      <c r="BE377" s="204">
        <f>IF(N377="základní",J377,0)</f>
        <v>0</v>
      </c>
      <c r="BF377" s="204">
        <f>IF(N377="snížená",J377,0)</f>
        <v>0</v>
      </c>
      <c r="BG377" s="204">
        <f>IF(N377="zákl. přenesená",J377,0)</f>
        <v>0</v>
      </c>
      <c r="BH377" s="204">
        <f>IF(N377="sníž. přenesená",J377,0)</f>
        <v>0</v>
      </c>
      <c r="BI377" s="204">
        <f>IF(N377="nulová",J377,0)</f>
        <v>0</v>
      </c>
      <c r="BJ377" s="18" t="s">
        <v>87</v>
      </c>
      <c r="BK377" s="204">
        <f>ROUND(I377*H377,2)</f>
        <v>0</v>
      </c>
      <c r="BL377" s="18" t="s">
        <v>223</v>
      </c>
      <c r="BM377" s="203" t="s">
        <v>1706</v>
      </c>
    </row>
    <row r="378" spans="1:65" s="2" customFormat="1" ht="24.2" customHeight="1">
      <c r="A378" s="36"/>
      <c r="B378" s="37"/>
      <c r="C378" s="192" t="s">
        <v>1707</v>
      </c>
      <c r="D378" s="192" t="s">
        <v>224</v>
      </c>
      <c r="E378" s="193" t="s">
        <v>1708</v>
      </c>
      <c r="F378" s="194" t="s">
        <v>1709</v>
      </c>
      <c r="G378" s="195" t="s">
        <v>664</v>
      </c>
      <c r="H378" s="196">
        <v>2</v>
      </c>
      <c r="I378" s="197"/>
      <c r="J378" s="198">
        <f>ROUND(I378*H378,2)</f>
        <v>0</v>
      </c>
      <c r="K378" s="194" t="s">
        <v>228</v>
      </c>
      <c r="L378" s="41"/>
      <c r="M378" s="199" t="s">
        <v>1</v>
      </c>
      <c r="N378" s="200" t="s">
        <v>45</v>
      </c>
      <c r="O378" s="73"/>
      <c r="P378" s="201">
        <f>O378*H378</f>
        <v>0</v>
      </c>
      <c r="Q378" s="201">
        <v>6.9999999999999999E-4</v>
      </c>
      <c r="R378" s="201">
        <f>Q378*H378</f>
        <v>1.4E-3</v>
      </c>
      <c r="S378" s="201">
        <v>0</v>
      </c>
      <c r="T378" s="202">
        <f>S378*H378</f>
        <v>0</v>
      </c>
      <c r="U378" s="36"/>
      <c r="V378" s="36"/>
      <c r="W378" s="36"/>
      <c r="X378" s="36"/>
      <c r="Y378" s="36"/>
      <c r="Z378" s="36"/>
      <c r="AA378" s="36"/>
      <c r="AB378" s="36"/>
      <c r="AC378" s="36"/>
      <c r="AD378" s="36"/>
      <c r="AE378" s="36"/>
      <c r="AR378" s="203" t="s">
        <v>223</v>
      </c>
      <c r="AT378" s="203" t="s">
        <v>224</v>
      </c>
      <c r="AU378" s="203" t="s">
        <v>19</v>
      </c>
      <c r="AY378" s="18" t="s">
        <v>220</v>
      </c>
      <c r="BE378" s="204">
        <f>IF(N378="základní",J378,0)</f>
        <v>0</v>
      </c>
      <c r="BF378" s="204">
        <f>IF(N378="snížená",J378,0)</f>
        <v>0</v>
      </c>
      <c r="BG378" s="204">
        <f>IF(N378="zákl. přenesená",J378,0)</f>
        <v>0</v>
      </c>
      <c r="BH378" s="204">
        <f>IF(N378="sníž. přenesená",J378,0)</f>
        <v>0</v>
      </c>
      <c r="BI378" s="204">
        <f>IF(N378="nulová",J378,0)</f>
        <v>0</v>
      </c>
      <c r="BJ378" s="18" t="s">
        <v>87</v>
      </c>
      <c r="BK378" s="204">
        <f>ROUND(I378*H378,2)</f>
        <v>0</v>
      </c>
      <c r="BL378" s="18" t="s">
        <v>223</v>
      </c>
      <c r="BM378" s="203" t="s">
        <v>1710</v>
      </c>
    </row>
    <row r="379" spans="1:65" s="2" customFormat="1" ht="11.25">
      <c r="A379" s="36"/>
      <c r="B379" s="37"/>
      <c r="C379" s="38"/>
      <c r="D379" s="205" t="s">
        <v>231</v>
      </c>
      <c r="E379" s="38"/>
      <c r="F379" s="206" t="s">
        <v>1711</v>
      </c>
      <c r="G379" s="38"/>
      <c r="H379" s="38"/>
      <c r="I379" s="207"/>
      <c r="J379" s="38"/>
      <c r="K379" s="38"/>
      <c r="L379" s="41"/>
      <c r="M379" s="208"/>
      <c r="N379" s="209"/>
      <c r="O379" s="73"/>
      <c r="P379" s="73"/>
      <c r="Q379" s="73"/>
      <c r="R379" s="73"/>
      <c r="S379" s="73"/>
      <c r="T379" s="74"/>
      <c r="U379" s="36"/>
      <c r="V379" s="36"/>
      <c r="W379" s="36"/>
      <c r="X379" s="36"/>
      <c r="Y379" s="36"/>
      <c r="Z379" s="36"/>
      <c r="AA379" s="36"/>
      <c r="AB379" s="36"/>
      <c r="AC379" s="36"/>
      <c r="AD379" s="36"/>
      <c r="AE379" s="36"/>
      <c r="AT379" s="18" t="s">
        <v>231</v>
      </c>
      <c r="AU379" s="18" t="s">
        <v>19</v>
      </c>
    </row>
    <row r="380" spans="1:65" s="2" customFormat="1" ht="146.25">
      <c r="A380" s="36"/>
      <c r="B380" s="37"/>
      <c r="C380" s="38"/>
      <c r="D380" s="210" t="s">
        <v>311</v>
      </c>
      <c r="E380" s="38"/>
      <c r="F380" s="211" t="s">
        <v>1712</v>
      </c>
      <c r="G380" s="38"/>
      <c r="H380" s="38"/>
      <c r="I380" s="207"/>
      <c r="J380" s="38"/>
      <c r="K380" s="38"/>
      <c r="L380" s="41"/>
      <c r="M380" s="208"/>
      <c r="N380" s="209"/>
      <c r="O380" s="73"/>
      <c r="P380" s="73"/>
      <c r="Q380" s="73"/>
      <c r="R380" s="73"/>
      <c r="S380" s="73"/>
      <c r="T380" s="74"/>
      <c r="U380" s="36"/>
      <c r="V380" s="36"/>
      <c r="W380" s="36"/>
      <c r="X380" s="36"/>
      <c r="Y380" s="36"/>
      <c r="Z380" s="36"/>
      <c r="AA380" s="36"/>
      <c r="AB380" s="36"/>
      <c r="AC380" s="36"/>
      <c r="AD380" s="36"/>
      <c r="AE380" s="36"/>
      <c r="AT380" s="18" t="s">
        <v>311</v>
      </c>
      <c r="AU380" s="18" t="s">
        <v>19</v>
      </c>
    </row>
    <row r="381" spans="1:65" s="2" customFormat="1" ht="16.5" customHeight="1">
      <c r="A381" s="36"/>
      <c r="B381" s="37"/>
      <c r="C381" s="247" t="s">
        <v>1713</v>
      </c>
      <c r="D381" s="247" t="s">
        <v>329</v>
      </c>
      <c r="E381" s="248" t="s">
        <v>1714</v>
      </c>
      <c r="F381" s="249" t="s">
        <v>1715</v>
      </c>
      <c r="G381" s="250" t="s">
        <v>664</v>
      </c>
      <c r="H381" s="251">
        <v>1</v>
      </c>
      <c r="I381" s="252"/>
      <c r="J381" s="253">
        <f>ROUND(I381*H381,2)</f>
        <v>0</v>
      </c>
      <c r="K381" s="249" t="s">
        <v>228</v>
      </c>
      <c r="L381" s="254"/>
      <c r="M381" s="255" t="s">
        <v>1</v>
      </c>
      <c r="N381" s="256" t="s">
        <v>45</v>
      </c>
      <c r="O381" s="73"/>
      <c r="P381" s="201">
        <f>O381*H381</f>
        <v>0</v>
      </c>
      <c r="Q381" s="201">
        <v>5.0000000000000001E-3</v>
      </c>
      <c r="R381" s="201">
        <f>Q381*H381</f>
        <v>5.0000000000000001E-3</v>
      </c>
      <c r="S381" s="201">
        <v>0</v>
      </c>
      <c r="T381" s="202">
        <f>S381*H381</f>
        <v>0</v>
      </c>
      <c r="U381" s="36"/>
      <c r="V381" s="36"/>
      <c r="W381" s="36"/>
      <c r="X381" s="36"/>
      <c r="Y381" s="36"/>
      <c r="Z381" s="36"/>
      <c r="AA381" s="36"/>
      <c r="AB381" s="36"/>
      <c r="AC381" s="36"/>
      <c r="AD381" s="36"/>
      <c r="AE381" s="36"/>
      <c r="AR381" s="203" t="s">
        <v>266</v>
      </c>
      <c r="AT381" s="203" t="s">
        <v>329</v>
      </c>
      <c r="AU381" s="203" t="s">
        <v>19</v>
      </c>
      <c r="AY381" s="18" t="s">
        <v>220</v>
      </c>
      <c r="BE381" s="204">
        <f>IF(N381="základní",J381,0)</f>
        <v>0</v>
      </c>
      <c r="BF381" s="204">
        <f>IF(N381="snížená",J381,0)</f>
        <v>0</v>
      </c>
      <c r="BG381" s="204">
        <f>IF(N381="zákl. přenesená",J381,0)</f>
        <v>0</v>
      </c>
      <c r="BH381" s="204">
        <f>IF(N381="sníž. přenesená",J381,0)</f>
        <v>0</v>
      </c>
      <c r="BI381" s="204">
        <f>IF(N381="nulová",J381,0)</f>
        <v>0</v>
      </c>
      <c r="BJ381" s="18" t="s">
        <v>87</v>
      </c>
      <c r="BK381" s="204">
        <f>ROUND(I381*H381,2)</f>
        <v>0</v>
      </c>
      <c r="BL381" s="18" t="s">
        <v>223</v>
      </c>
      <c r="BM381" s="203" t="s">
        <v>1716</v>
      </c>
    </row>
    <row r="382" spans="1:65" s="2" customFormat="1" ht="24.2" customHeight="1">
      <c r="A382" s="36"/>
      <c r="B382" s="37"/>
      <c r="C382" s="247" t="s">
        <v>1717</v>
      </c>
      <c r="D382" s="247" t="s">
        <v>329</v>
      </c>
      <c r="E382" s="248" t="s">
        <v>1718</v>
      </c>
      <c r="F382" s="249" t="s">
        <v>1719</v>
      </c>
      <c r="G382" s="250" t="s">
        <v>664</v>
      </c>
      <c r="H382" s="251">
        <v>1</v>
      </c>
      <c r="I382" s="252"/>
      <c r="J382" s="253">
        <f>ROUND(I382*H382,2)</f>
        <v>0</v>
      </c>
      <c r="K382" s="249" t="s">
        <v>228</v>
      </c>
      <c r="L382" s="254"/>
      <c r="M382" s="255" t="s">
        <v>1</v>
      </c>
      <c r="N382" s="256" t="s">
        <v>45</v>
      </c>
      <c r="O382" s="73"/>
      <c r="P382" s="201">
        <f>O382*H382</f>
        <v>0</v>
      </c>
      <c r="Q382" s="201">
        <v>2.5000000000000001E-3</v>
      </c>
      <c r="R382" s="201">
        <f>Q382*H382</f>
        <v>2.5000000000000001E-3</v>
      </c>
      <c r="S382" s="201">
        <v>0</v>
      </c>
      <c r="T382" s="202">
        <f>S382*H382</f>
        <v>0</v>
      </c>
      <c r="U382" s="36"/>
      <c r="V382" s="36"/>
      <c r="W382" s="36"/>
      <c r="X382" s="36"/>
      <c r="Y382" s="36"/>
      <c r="Z382" s="36"/>
      <c r="AA382" s="36"/>
      <c r="AB382" s="36"/>
      <c r="AC382" s="36"/>
      <c r="AD382" s="36"/>
      <c r="AE382" s="36"/>
      <c r="AR382" s="203" t="s">
        <v>266</v>
      </c>
      <c r="AT382" s="203" t="s">
        <v>329</v>
      </c>
      <c r="AU382" s="203" t="s">
        <v>19</v>
      </c>
      <c r="AY382" s="18" t="s">
        <v>220</v>
      </c>
      <c r="BE382" s="204">
        <f>IF(N382="základní",J382,0)</f>
        <v>0</v>
      </c>
      <c r="BF382" s="204">
        <f>IF(N382="snížená",J382,0)</f>
        <v>0</v>
      </c>
      <c r="BG382" s="204">
        <f>IF(N382="zákl. přenesená",J382,0)</f>
        <v>0</v>
      </c>
      <c r="BH382" s="204">
        <f>IF(N382="sníž. přenesená",J382,0)</f>
        <v>0</v>
      </c>
      <c r="BI382" s="204">
        <f>IF(N382="nulová",J382,0)</f>
        <v>0</v>
      </c>
      <c r="BJ382" s="18" t="s">
        <v>87</v>
      </c>
      <c r="BK382" s="204">
        <f>ROUND(I382*H382,2)</f>
        <v>0</v>
      </c>
      <c r="BL382" s="18" t="s">
        <v>223</v>
      </c>
      <c r="BM382" s="203" t="s">
        <v>1720</v>
      </c>
    </row>
    <row r="383" spans="1:65" s="2" customFormat="1" ht="33" customHeight="1">
      <c r="A383" s="36"/>
      <c r="B383" s="37"/>
      <c r="C383" s="192" t="s">
        <v>1721</v>
      </c>
      <c r="D383" s="192" t="s">
        <v>224</v>
      </c>
      <c r="E383" s="193" t="s">
        <v>907</v>
      </c>
      <c r="F383" s="194" t="s">
        <v>908</v>
      </c>
      <c r="G383" s="195" t="s">
        <v>664</v>
      </c>
      <c r="H383" s="196">
        <v>2</v>
      </c>
      <c r="I383" s="197"/>
      <c r="J383" s="198">
        <f>ROUND(I383*H383,2)</f>
        <v>0</v>
      </c>
      <c r="K383" s="194" t="s">
        <v>228</v>
      </c>
      <c r="L383" s="41"/>
      <c r="M383" s="199" t="s">
        <v>1</v>
      </c>
      <c r="N383" s="200" t="s">
        <v>45</v>
      </c>
      <c r="O383" s="73"/>
      <c r="P383" s="201">
        <f>O383*H383</f>
        <v>0</v>
      </c>
      <c r="Q383" s="201">
        <v>0</v>
      </c>
      <c r="R383" s="201">
        <f>Q383*H383</f>
        <v>0</v>
      </c>
      <c r="S383" s="201">
        <v>0</v>
      </c>
      <c r="T383" s="202">
        <f>S383*H383</f>
        <v>0</v>
      </c>
      <c r="U383" s="36"/>
      <c r="V383" s="36"/>
      <c r="W383" s="36"/>
      <c r="X383" s="36"/>
      <c r="Y383" s="36"/>
      <c r="Z383" s="36"/>
      <c r="AA383" s="36"/>
      <c r="AB383" s="36"/>
      <c r="AC383" s="36"/>
      <c r="AD383" s="36"/>
      <c r="AE383" s="36"/>
      <c r="AR383" s="203" t="s">
        <v>223</v>
      </c>
      <c r="AT383" s="203" t="s">
        <v>224</v>
      </c>
      <c r="AU383" s="203" t="s">
        <v>19</v>
      </c>
      <c r="AY383" s="18" t="s">
        <v>220</v>
      </c>
      <c r="BE383" s="204">
        <f>IF(N383="základní",J383,0)</f>
        <v>0</v>
      </c>
      <c r="BF383" s="204">
        <f>IF(N383="snížená",J383,0)</f>
        <v>0</v>
      </c>
      <c r="BG383" s="204">
        <f>IF(N383="zákl. přenesená",J383,0)</f>
        <v>0</v>
      </c>
      <c r="BH383" s="204">
        <f>IF(N383="sníž. přenesená",J383,0)</f>
        <v>0</v>
      </c>
      <c r="BI383" s="204">
        <f>IF(N383="nulová",J383,0)</f>
        <v>0</v>
      </c>
      <c r="BJ383" s="18" t="s">
        <v>87</v>
      </c>
      <c r="BK383" s="204">
        <f>ROUND(I383*H383,2)</f>
        <v>0</v>
      </c>
      <c r="BL383" s="18" t="s">
        <v>223</v>
      </c>
      <c r="BM383" s="203" t="s">
        <v>1722</v>
      </c>
    </row>
    <row r="384" spans="1:65" s="2" customFormat="1" ht="11.25">
      <c r="A384" s="36"/>
      <c r="B384" s="37"/>
      <c r="C384" s="38"/>
      <c r="D384" s="205" t="s">
        <v>231</v>
      </c>
      <c r="E384" s="38"/>
      <c r="F384" s="206" t="s">
        <v>910</v>
      </c>
      <c r="G384" s="38"/>
      <c r="H384" s="38"/>
      <c r="I384" s="207"/>
      <c r="J384" s="38"/>
      <c r="K384" s="38"/>
      <c r="L384" s="41"/>
      <c r="M384" s="208"/>
      <c r="N384" s="209"/>
      <c r="O384" s="73"/>
      <c r="P384" s="73"/>
      <c r="Q384" s="73"/>
      <c r="R384" s="73"/>
      <c r="S384" s="73"/>
      <c r="T384" s="74"/>
      <c r="U384" s="36"/>
      <c r="V384" s="36"/>
      <c r="W384" s="36"/>
      <c r="X384" s="36"/>
      <c r="Y384" s="36"/>
      <c r="Z384" s="36"/>
      <c r="AA384" s="36"/>
      <c r="AB384" s="36"/>
      <c r="AC384" s="36"/>
      <c r="AD384" s="36"/>
      <c r="AE384" s="36"/>
      <c r="AT384" s="18" t="s">
        <v>231</v>
      </c>
      <c r="AU384" s="18" t="s">
        <v>19</v>
      </c>
    </row>
    <row r="385" spans="1:65" s="2" customFormat="1" ht="87.75">
      <c r="A385" s="36"/>
      <c r="B385" s="37"/>
      <c r="C385" s="38"/>
      <c r="D385" s="210" t="s">
        <v>311</v>
      </c>
      <c r="E385" s="38"/>
      <c r="F385" s="211" t="s">
        <v>911</v>
      </c>
      <c r="G385" s="38"/>
      <c r="H385" s="38"/>
      <c r="I385" s="207"/>
      <c r="J385" s="38"/>
      <c r="K385" s="38"/>
      <c r="L385" s="41"/>
      <c r="M385" s="208"/>
      <c r="N385" s="209"/>
      <c r="O385" s="73"/>
      <c r="P385" s="73"/>
      <c r="Q385" s="73"/>
      <c r="R385" s="73"/>
      <c r="S385" s="73"/>
      <c r="T385" s="74"/>
      <c r="U385" s="36"/>
      <c r="V385" s="36"/>
      <c r="W385" s="36"/>
      <c r="X385" s="36"/>
      <c r="Y385" s="36"/>
      <c r="Z385" s="36"/>
      <c r="AA385" s="36"/>
      <c r="AB385" s="36"/>
      <c r="AC385" s="36"/>
      <c r="AD385" s="36"/>
      <c r="AE385" s="36"/>
      <c r="AT385" s="18" t="s">
        <v>311</v>
      </c>
      <c r="AU385" s="18" t="s">
        <v>19</v>
      </c>
    </row>
    <row r="386" spans="1:65" s="2" customFormat="1" ht="39">
      <c r="A386" s="36"/>
      <c r="B386" s="37"/>
      <c r="C386" s="38"/>
      <c r="D386" s="210" t="s">
        <v>233</v>
      </c>
      <c r="E386" s="38"/>
      <c r="F386" s="211" t="s">
        <v>1723</v>
      </c>
      <c r="G386" s="38"/>
      <c r="H386" s="38"/>
      <c r="I386" s="207"/>
      <c r="J386" s="38"/>
      <c r="K386" s="38"/>
      <c r="L386" s="41"/>
      <c r="M386" s="208"/>
      <c r="N386" s="209"/>
      <c r="O386" s="73"/>
      <c r="P386" s="73"/>
      <c r="Q386" s="73"/>
      <c r="R386" s="73"/>
      <c r="S386" s="73"/>
      <c r="T386" s="74"/>
      <c r="U386" s="36"/>
      <c r="V386" s="36"/>
      <c r="W386" s="36"/>
      <c r="X386" s="36"/>
      <c r="Y386" s="36"/>
      <c r="Z386" s="36"/>
      <c r="AA386" s="36"/>
      <c r="AB386" s="36"/>
      <c r="AC386" s="36"/>
      <c r="AD386" s="36"/>
      <c r="AE386" s="36"/>
      <c r="AT386" s="18" t="s">
        <v>233</v>
      </c>
      <c r="AU386" s="18" t="s">
        <v>19</v>
      </c>
    </row>
    <row r="387" spans="1:65" s="2" customFormat="1" ht="16.5" customHeight="1">
      <c r="A387" s="36"/>
      <c r="B387" s="37"/>
      <c r="C387" s="247" t="s">
        <v>1724</v>
      </c>
      <c r="D387" s="247" t="s">
        <v>329</v>
      </c>
      <c r="E387" s="248" t="s">
        <v>917</v>
      </c>
      <c r="F387" s="249" t="s">
        <v>1725</v>
      </c>
      <c r="G387" s="250" t="s">
        <v>664</v>
      </c>
      <c r="H387" s="251">
        <v>2</v>
      </c>
      <c r="I387" s="252"/>
      <c r="J387" s="253">
        <f>ROUND(I387*H387,2)</f>
        <v>0</v>
      </c>
      <c r="K387" s="249" t="s">
        <v>228</v>
      </c>
      <c r="L387" s="254"/>
      <c r="M387" s="255" t="s">
        <v>1</v>
      </c>
      <c r="N387" s="256" t="s">
        <v>45</v>
      </c>
      <c r="O387" s="73"/>
      <c r="P387" s="201">
        <f>O387*H387</f>
        <v>0</v>
      </c>
      <c r="Q387" s="201">
        <v>2.0999999999999999E-3</v>
      </c>
      <c r="R387" s="201">
        <f>Q387*H387</f>
        <v>4.1999999999999997E-3</v>
      </c>
      <c r="S387" s="201">
        <v>0</v>
      </c>
      <c r="T387" s="202">
        <f>S387*H387</f>
        <v>0</v>
      </c>
      <c r="U387" s="36"/>
      <c r="V387" s="36"/>
      <c r="W387" s="36"/>
      <c r="X387" s="36"/>
      <c r="Y387" s="36"/>
      <c r="Z387" s="36"/>
      <c r="AA387" s="36"/>
      <c r="AB387" s="36"/>
      <c r="AC387" s="36"/>
      <c r="AD387" s="36"/>
      <c r="AE387" s="36"/>
      <c r="AR387" s="203" t="s">
        <v>266</v>
      </c>
      <c r="AT387" s="203" t="s">
        <v>329</v>
      </c>
      <c r="AU387" s="203" t="s">
        <v>19</v>
      </c>
      <c r="AY387" s="18" t="s">
        <v>220</v>
      </c>
      <c r="BE387" s="204">
        <f>IF(N387="základní",J387,0)</f>
        <v>0</v>
      </c>
      <c r="BF387" s="204">
        <f>IF(N387="snížená",J387,0)</f>
        <v>0</v>
      </c>
      <c r="BG387" s="204">
        <f>IF(N387="zákl. přenesená",J387,0)</f>
        <v>0</v>
      </c>
      <c r="BH387" s="204">
        <f>IF(N387="sníž. přenesená",J387,0)</f>
        <v>0</v>
      </c>
      <c r="BI387" s="204">
        <f>IF(N387="nulová",J387,0)</f>
        <v>0</v>
      </c>
      <c r="BJ387" s="18" t="s">
        <v>87</v>
      </c>
      <c r="BK387" s="204">
        <f>ROUND(I387*H387,2)</f>
        <v>0</v>
      </c>
      <c r="BL387" s="18" t="s">
        <v>223</v>
      </c>
      <c r="BM387" s="203" t="s">
        <v>1726</v>
      </c>
    </row>
    <row r="388" spans="1:65" s="2" customFormat="1" ht="55.5" customHeight="1">
      <c r="A388" s="36"/>
      <c r="B388" s="37"/>
      <c r="C388" s="192" t="s">
        <v>1727</v>
      </c>
      <c r="D388" s="192" t="s">
        <v>224</v>
      </c>
      <c r="E388" s="193" t="s">
        <v>920</v>
      </c>
      <c r="F388" s="194" t="s">
        <v>1728</v>
      </c>
      <c r="G388" s="195" t="s">
        <v>698</v>
      </c>
      <c r="H388" s="196">
        <v>30</v>
      </c>
      <c r="I388" s="197"/>
      <c r="J388" s="198">
        <f>ROUND(I388*H388,2)</f>
        <v>0</v>
      </c>
      <c r="K388" s="194" t="s">
        <v>228</v>
      </c>
      <c r="L388" s="41"/>
      <c r="M388" s="199" t="s">
        <v>1</v>
      </c>
      <c r="N388" s="200" t="s">
        <v>45</v>
      </c>
      <c r="O388" s="73"/>
      <c r="P388" s="201">
        <f>O388*H388</f>
        <v>0</v>
      </c>
      <c r="Q388" s="201">
        <v>0.15540000000000001</v>
      </c>
      <c r="R388" s="201">
        <f>Q388*H388</f>
        <v>4.6619999999999999</v>
      </c>
      <c r="S388" s="201">
        <v>0</v>
      </c>
      <c r="T388" s="202">
        <f>S388*H388</f>
        <v>0</v>
      </c>
      <c r="U388" s="36"/>
      <c r="V388" s="36"/>
      <c r="W388" s="36"/>
      <c r="X388" s="36"/>
      <c r="Y388" s="36"/>
      <c r="Z388" s="36"/>
      <c r="AA388" s="36"/>
      <c r="AB388" s="36"/>
      <c r="AC388" s="36"/>
      <c r="AD388" s="36"/>
      <c r="AE388" s="36"/>
      <c r="AR388" s="203" t="s">
        <v>223</v>
      </c>
      <c r="AT388" s="203" t="s">
        <v>224</v>
      </c>
      <c r="AU388" s="203" t="s">
        <v>19</v>
      </c>
      <c r="AY388" s="18" t="s">
        <v>220</v>
      </c>
      <c r="BE388" s="204">
        <f>IF(N388="základní",J388,0)</f>
        <v>0</v>
      </c>
      <c r="BF388" s="204">
        <f>IF(N388="snížená",J388,0)</f>
        <v>0</v>
      </c>
      <c r="BG388" s="204">
        <f>IF(N388="zákl. přenesená",J388,0)</f>
        <v>0</v>
      </c>
      <c r="BH388" s="204">
        <f>IF(N388="sníž. přenesená",J388,0)</f>
        <v>0</v>
      </c>
      <c r="BI388" s="204">
        <f>IF(N388="nulová",J388,0)</f>
        <v>0</v>
      </c>
      <c r="BJ388" s="18" t="s">
        <v>87</v>
      </c>
      <c r="BK388" s="204">
        <f>ROUND(I388*H388,2)</f>
        <v>0</v>
      </c>
      <c r="BL388" s="18" t="s">
        <v>223</v>
      </c>
      <c r="BM388" s="203" t="s">
        <v>1729</v>
      </c>
    </row>
    <row r="389" spans="1:65" s="2" customFormat="1" ht="11.25">
      <c r="A389" s="36"/>
      <c r="B389" s="37"/>
      <c r="C389" s="38"/>
      <c r="D389" s="205" t="s">
        <v>231</v>
      </c>
      <c r="E389" s="38"/>
      <c r="F389" s="206" t="s">
        <v>923</v>
      </c>
      <c r="G389" s="38"/>
      <c r="H389" s="38"/>
      <c r="I389" s="207"/>
      <c r="J389" s="38"/>
      <c r="K389" s="38"/>
      <c r="L389" s="41"/>
      <c r="M389" s="208"/>
      <c r="N389" s="209"/>
      <c r="O389" s="73"/>
      <c r="P389" s="73"/>
      <c r="Q389" s="73"/>
      <c r="R389" s="73"/>
      <c r="S389" s="73"/>
      <c r="T389" s="74"/>
      <c r="U389" s="36"/>
      <c r="V389" s="36"/>
      <c r="W389" s="36"/>
      <c r="X389" s="36"/>
      <c r="Y389" s="36"/>
      <c r="Z389" s="36"/>
      <c r="AA389" s="36"/>
      <c r="AB389" s="36"/>
      <c r="AC389" s="36"/>
      <c r="AD389" s="36"/>
      <c r="AE389" s="36"/>
      <c r="AT389" s="18" t="s">
        <v>231</v>
      </c>
      <c r="AU389" s="18" t="s">
        <v>19</v>
      </c>
    </row>
    <row r="390" spans="1:65" s="2" customFormat="1" ht="97.5">
      <c r="A390" s="36"/>
      <c r="B390" s="37"/>
      <c r="C390" s="38"/>
      <c r="D390" s="210" t="s">
        <v>311</v>
      </c>
      <c r="E390" s="38"/>
      <c r="F390" s="211" t="s">
        <v>924</v>
      </c>
      <c r="G390" s="38"/>
      <c r="H390" s="38"/>
      <c r="I390" s="207"/>
      <c r="J390" s="38"/>
      <c r="K390" s="38"/>
      <c r="L390" s="41"/>
      <c r="M390" s="208"/>
      <c r="N390" s="209"/>
      <c r="O390" s="73"/>
      <c r="P390" s="73"/>
      <c r="Q390" s="73"/>
      <c r="R390" s="73"/>
      <c r="S390" s="73"/>
      <c r="T390" s="74"/>
      <c r="U390" s="36"/>
      <c r="V390" s="36"/>
      <c r="W390" s="36"/>
      <c r="X390" s="36"/>
      <c r="Y390" s="36"/>
      <c r="Z390" s="36"/>
      <c r="AA390" s="36"/>
      <c r="AB390" s="36"/>
      <c r="AC390" s="36"/>
      <c r="AD390" s="36"/>
      <c r="AE390" s="36"/>
      <c r="AT390" s="18" t="s">
        <v>311</v>
      </c>
      <c r="AU390" s="18" t="s">
        <v>19</v>
      </c>
    </row>
    <row r="391" spans="1:65" s="2" customFormat="1" ht="39">
      <c r="A391" s="36"/>
      <c r="B391" s="37"/>
      <c r="C391" s="38"/>
      <c r="D391" s="210" t="s">
        <v>233</v>
      </c>
      <c r="E391" s="38"/>
      <c r="F391" s="211" t="s">
        <v>1730</v>
      </c>
      <c r="G391" s="38"/>
      <c r="H391" s="38"/>
      <c r="I391" s="207"/>
      <c r="J391" s="38"/>
      <c r="K391" s="38"/>
      <c r="L391" s="41"/>
      <c r="M391" s="208"/>
      <c r="N391" s="209"/>
      <c r="O391" s="73"/>
      <c r="P391" s="73"/>
      <c r="Q391" s="73"/>
      <c r="R391" s="73"/>
      <c r="S391" s="73"/>
      <c r="T391" s="74"/>
      <c r="U391" s="36"/>
      <c r="V391" s="36"/>
      <c r="W391" s="36"/>
      <c r="X391" s="36"/>
      <c r="Y391" s="36"/>
      <c r="Z391" s="36"/>
      <c r="AA391" s="36"/>
      <c r="AB391" s="36"/>
      <c r="AC391" s="36"/>
      <c r="AD391" s="36"/>
      <c r="AE391" s="36"/>
      <c r="AT391" s="18" t="s">
        <v>233</v>
      </c>
      <c r="AU391" s="18" t="s">
        <v>19</v>
      </c>
    </row>
    <row r="392" spans="1:65" s="2" customFormat="1" ht="21.75" customHeight="1">
      <c r="A392" s="36"/>
      <c r="B392" s="37"/>
      <c r="C392" s="247" t="s">
        <v>1731</v>
      </c>
      <c r="D392" s="247" t="s">
        <v>329</v>
      </c>
      <c r="E392" s="248" t="s">
        <v>1732</v>
      </c>
      <c r="F392" s="249" t="s">
        <v>1733</v>
      </c>
      <c r="G392" s="250" t="s">
        <v>698</v>
      </c>
      <c r="H392" s="251">
        <v>30</v>
      </c>
      <c r="I392" s="252"/>
      <c r="J392" s="253">
        <f>ROUND(I392*H392,2)</f>
        <v>0</v>
      </c>
      <c r="K392" s="249" t="s">
        <v>228</v>
      </c>
      <c r="L392" s="254"/>
      <c r="M392" s="255" t="s">
        <v>1</v>
      </c>
      <c r="N392" s="256" t="s">
        <v>45</v>
      </c>
      <c r="O392" s="73"/>
      <c r="P392" s="201">
        <f>O392*H392</f>
        <v>0</v>
      </c>
      <c r="Q392" s="201">
        <v>5.5E-2</v>
      </c>
      <c r="R392" s="201">
        <f>Q392*H392</f>
        <v>1.65</v>
      </c>
      <c r="S392" s="201">
        <v>0</v>
      </c>
      <c r="T392" s="202">
        <f>S392*H392</f>
        <v>0</v>
      </c>
      <c r="U392" s="36"/>
      <c r="V392" s="36"/>
      <c r="W392" s="36"/>
      <c r="X392" s="36"/>
      <c r="Y392" s="36"/>
      <c r="Z392" s="36"/>
      <c r="AA392" s="36"/>
      <c r="AB392" s="36"/>
      <c r="AC392" s="36"/>
      <c r="AD392" s="36"/>
      <c r="AE392" s="36"/>
      <c r="AR392" s="203" t="s">
        <v>266</v>
      </c>
      <c r="AT392" s="203" t="s">
        <v>329</v>
      </c>
      <c r="AU392" s="203" t="s">
        <v>19</v>
      </c>
      <c r="AY392" s="18" t="s">
        <v>220</v>
      </c>
      <c r="BE392" s="204">
        <f>IF(N392="základní",J392,0)</f>
        <v>0</v>
      </c>
      <c r="BF392" s="204">
        <f>IF(N392="snížená",J392,0)</f>
        <v>0</v>
      </c>
      <c r="BG392" s="204">
        <f>IF(N392="zákl. přenesená",J392,0)</f>
        <v>0</v>
      </c>
      <c r="BH392" s="204">
        <f>IF(N392="sníž. přenesená",J392,0)</f>
        <v>0</v>
      </c>
      <c r="BI392" s="204">
        <f>IF(N392="nulová",J392,0)</f>
        <v>0</v>
      </c>
      <c r="BJ392" s="18" t="s">
        <v>87</v>
      </c>
      <c r="BK392" s="204">
        <f>ROUND(I392*H392,2)</f>
        <v>0</v>
      </c>
      <c r="BL392" s="18" t="s">
        <v>223</v>
      </c>
      <c r="BM392" s="203" t="s">
        <v>1734</v>
      </c>
    </row>
    <row r="393" spans="1:65" s="2" customFormat="1" ht="55.5" customHeight="1">
      <c r="A393" s="36"/>
      <c r="B393" s="37"/>
      <c r="C393" s="192" t="s">
        <v>1735</v>
      </c>
      <c r="D393" s="192" t="s">
        <v>224</v>
      </c>
      <c r="E393" s="193" t="s">
        <v>727</v>
      </c>
      <c r="F393" s="194" t="s">
        <v>728</v>
      </c>
      <c r="G393" s="195" t="s">
        <v>698</v>
      </c>
      <c r="H393" s="196">
        <v>740</v>
      </c>
      <c r="I393" s="197"/>
      <c r="J393" s="198">
        <f>ROUND(I393*H393,2)</f>
        <v>0</v>
      </c>
      <c r="K393" s="194" t="s">
        <v>228</v>
      </c>
      <c r="L393" s="41"/>
      <c r="M393" s="199" t="s">
        <v>1</v>
      </c>
      <c r="N393" s="200" t="s">
        <v>45</v>
      </c>
      <c r="O393" s="73"/>
      <c r="P393" s="201">
        <f>O393*H393</f>
        <v>0</v>
      </c>
      <c r="Q393" s="201">
        <v>0.29032999999999998</v>
      </c>
      <c r="R393" s="201">
        <f>Q393*H393</f>
        <v>214.84419999999997</v>
      </c>
      <c r="S393" s="201">
        <v>0</v>
      </c>
      <c r="T393" s="202">
        <f>S393*H393</f>
        <v>0</v>
      </c>
      <c r="U393" s="36"/>
      <c r="V393" s="36"/>
      <c r="W393" s="36"/>
      <c r="X393" s="36"/>
      <c r="Y393" s="36"/>
      <c r="Z393" s="36"/>
      <c r="AA393" s="36"/>
      <c r="AB393" s="36"/>
      <c r="AC393" s="36"/>
      <c r="AD393" s="36"/>
      <c r="AE393" s="36"/>
      <c r="AR393" s="203" t="s">
        <v>223</v>
      </c>
      <c r="AT393" s="203" t="s">
        <v>224</v>
      </c>
      <c r="AU393" s="203" t="s">
        <v>19</v>
      </c>
      <c r="AY393" s="18" t="s">
        <v>220</v>
      </c>
      <c r="BE393" s="204">
        <f>IF(N393="základní",J393,0)</f>
        <v>0</v>
      </c>
      <c r="BF393" s="204">
        <f>IF(N393="snížená",J393,0)</f>
        <v>0</v>
      </c>
      <c r="BG393" s="204">
        <f>IF(N393="zákl. přenesená",J393,0)</f>
        <v>0</v>
      </c>
      <c r="BH393" s="204">
        <f>IF(N393="sníž. přenesená",J393,0)</f>
        <v>0</v>
      </c>
      <c r="BI393" s="204">
        <f>IF(N393="nulová",J393,0)</f>
        <v>0</v>
      </c>
      <c r="BJ393" s="18" t="s">
        <v>87</v>
      </c>
      <c r="BK393" s="204">
        <f>ROUND(I393*H393,2)</f>
        <v>0</v>
      </c>
      <c r="BL393" s="18" t="s">
        <v>223</v>
      </c>
      <c r="BM393" s="203" t="s">
        <v>1736</v>
      </c>
    </row>
    <row r="394" spans="1:65" s="2" customFormat="1" ht="11.25">
      <c r="A394" s="36"/>
      <c r="B394" s="37"/>
      <c r="C394" s="38"/>
      <c r="D394" s="205" t="s">
        <v>231</v>
      </c>
      <c r="E394" s="38"/>
      <c r="F394" s="206" t="s">
        <v>730</v>
      </c>
      <c r="G394" s="38"/>
      <c r="H394" s="38"/>
      <c r="I394" s="207"/>
      <c r="J394" s="38"/>
      <c r="K394" s="38"/>
      <c r="L394" s="41"/>
      <c r="M394" s="208"/>
      <c r="N394" s="209"/>
      <c r="O394" s="73"/>
      <c r="P394" s="73"/>
      <c r="Q394" s="73"/>
      <c r="R394" s="73"/>
      <c r="S394" s="73"/>
      <c r="T394" s="74"/>
      <c r="U394" s="36"/>
      <c r="V394" s="36"/>
      <c r="W394" s="36"/>
      <c r="X394" s="36"/>
      <c r="Y394" s="36"/>
      <c r="Z394" s="36"/>
      <c r="AA394" s="36"/>
      <c r="AB394" s="36"/>
      <c r="AC394" s="36"/>
      <c r="AD394" s="36"/>
      <c r="AE394" s="36"/>
      <c r="AT394" s="18" t="s">
        <v>231</v>
      </c>
      <c r="AU394" s="18" t="s">
        <v>19</v>
      </c>
    </row>
    <row r="395" spans="1:65" s="2" customFormat="1" ht="29.25">
      <c r="A395" s="36"/>
      <c r="B395" s="37"/>
      <c r="C395" s="38"/>
      <c r="D395" s="210" t="s">
        <v>233</v>
      </c>
      <c r="E395" s="38"/>
      <c r="F395" s="211" t="s">
        <v>1737</v>
      </c>
      <c r="G395" s="38"/>
      <c r="H395" s="38"/>
      <c r="I395" s="207"/>
      <c r="J395" s="38"/>
      <c r="K395" s="38"/>
      <c r="L395" s="41"/>
      <c r="M395" s="208"/>
      <c r="N395" s="209"/>
      <c r="O395" s="73"/>
      <c r="P395" s="73"/>
      <c r="Q395" s="73"/>
      <c r="R395" s="73"/>
      <c r="S395" s="73"/>
      <c r="T395" s="74"/>
      <c r="U395" s="36"/>
      <c r="V395" s="36"/>
      <c r="W395" s="36"/>
      <c r="X395" s="36"/>
      <c r="Y395" s="36"/>
      <c r="Z395" s="36"/>
      <c r="AA395" s="36"/>
      <c r="AB395" s="36"/>
      <c r="AC395" s="36"/>
      <c r="AD395" s="36"/>
      <c r="AE395" s="36"/>
      <c r="AT395" s="18" t="s">
        <v>233</v>
      </c>
      <c r="AU395" s="18" t="s">
        <v>19</v>
      </c>
    </row>
    <row r="396" spans="1:65" s="13" customFormat="1" ht="11.25">
      <c r="B396" s="212"/>
      <c r="C396" s="213"/>
      <c r="D396" s="210" t="s">
        <v>235</v>
      </c>
      <c r="E396" s="214" t="s">
        <v>1</v>
      </c>
      <c r="F396" s="215" t="s">
        <v>1738</v>
      </c>
      <c r="G396" s="213"/>
      <c r="H396" s="216">
        <v>740</v>
      </c>
      <c r="I396" s="217"/>
      <c r="J396" s="213"/>
      <c r="K396" s="213"/>
      <c r="L396" s="218"/>
      <c r="M396" s="219"/>
      <c r="N396" s="220"/>
      <c r="O396" s="220"/>
      <c r="P396" s="220"/>
      <c r="Q396" s="220"/>
      <c r="R396" s="220"/>
      <c r="S396" s="220"/>
      <c r="T396" s="221"/>
      <c r="AT396" s="222" t="s">
        <v>235</v>
      </c>
      <c r="AU396" s="222" t="s">
        <v>19</v>
      </c>
      <c r="AV396" s="13" t="s">
        <v>19</v>
      </c>
      <c r="AW396" s="13" t="s">
        <v>36</v>
      </c>
      <c r="AX396" s="13" t="s">
        <v>87</v>
      </c>
      <c r="AY396" s="222" t="s">
        <v>220</v>
      </c>
    </row>
    <row r="397" spans="1:65" s="2" customFormat="1" ht="16.5" customHeight="1">
      <c r="A397" s="36"/>
      <c r="B397" s="37"/>
      <c r="C397" s="247" t="s">
        <v>1739</v>
      </c>
      <c r="D397" s="247" t="s">
        <v>329</v>
      </c>
      <c r="E397" s="248" t="s">
        <v>733</v>
      </c>
      <c r="F397" s="249" t="s">
        <v>734</v>
      </c>
      <c r="G397" s="250" t="s">
        <v>698</v>
      </c>
      <c r="H397" s="251">
        <v>740</v>
      </c>
      <c r="I397" s="252"/>
      <c r="J397" s="253">
        <f>ROUND(I397*H397,2)</f>
        <v>0</v>
      </c>
      <c r="K397" s="249" t="s">
        <v>228</v>
      </c>
      <c r="L397" s="254"/>
      <c r="M397" s="255" t="s">
        <v>1</v>
      </c>
      <c r="N397" s="256" t="s">
        <v>45</v>
      </c>
      <c r="O397" s="73"/>
      <c r="P397" s="201">
        <f>O397*H397</f>
        <v>0</v>
      </c>
      <c r="Q397" s="201">
        <v>0.24</v>
      </c>
      <c r="R397" s="201">
        <f>Q397*H397</f>
        <v>177.6</v>
      </c>
      <c r="S397" s="201">
        <v>0</v>
      </c>
      <c r="T397" s="202">
        <f>S397*H397</f>
        <v>0</v>
      </c>
      <c r="U397" s="36"/>
      <c r="V397" s="36"/>
      <c r="W397" s="36"/>
      <c r="X397" s="36"/>
      <c r="Y397" s="36"/>
      <c r="Z397" s="36"/>
      <c r="AA397" s="36"/>
      <c r="AB397" s="36"/>
      <c r="AC397" s="36"/>
      <c r="AD397" s="36"/>
      <c r="AE397" s="36"/>
      <c r="AR397" s="203" t="s">
        <v>266</v>
      </c>
      <c r="AT397" s="203" t="s">
        <v>329</v>
      </c>
      <c r="AU397" s="203" t="s">
        <v>19</v>
      </c>
      <c r="AY397" s="18" t="s">
        <v>220</v>
      </c>
      <c r="BE397" s="204">
        <f>IF(N397="základní",J397,0)</f>
        <v>0</v>
      </c>
      <c r="BF397" s="204">
        <f>IF(N397="snížená",J397,0)</f>
        <v>0</v>
      </c>
      <c r="BG397" s="204">
        <f>IF(N397="zákl. přenesená",J397,0)</f>
        <v>0</v>
      </c>
      <c r="BH397" s="204">
        <f>IF(N397="sníž. přenesená",J397,0)</f>
        <v>0</v>
      </c>
      <c r="BI397" s="204">
        <f>IF(N397="nulová",J397,0)</f>
        <v>0</v>
      </c>
      <c r="BJ397" s="18" t="s">
        <v>87</v>
      </c>
      <c r="BK397" s="204">
        <f>ROUND(I397*H397,2)</f>
        <v>0</v>
      </c>
      <c r="BL397" s="18" t="s">
        <v>223</v>
      </c>
      <c r="BM397" s="203" t="s">
        <v>1740</v>
      </c>
    </row>
    <row r="398" spans="1:65" s="13" customFormat="1" ht="11.25">
      <c r="B398" s="212"/>
      <c r="C398" s="213"/>
      <c r="D398" s="210" t="s">
        <v>235</v>
      </c>
      <c r="E398" s="214" t="s">
        <v>1</v>
      </c>
      <c r="F398" s="215" t="s">
        <v>1738</v>
      </c>
      <c r="G398" s="213"/>
      <c r="H398" s="216">
        <v>740</v>
      </c>
      <c r="I398" s="217"/>
      <c r="J398" s="213"/>
      <c r="K398" s="213"/>
      <c r="L398" s="218"/>
      <c r="M398" s="219"/>
      <c r="N398" s="220"/>
      <c r="O398" s="220"/>
      <c r="P398" s="220"/>
      <c r="Q398" s="220"/>
      <c r="R398" s="220"/>
      <c r="S398" s="220"/>
      <c r="T398" s="221"/>
      <c r="AT398" s="222" t="s">
        <v>235</v>
      </c>
      <c r="AU398" s="222" t="s">
        <v>19</v>
      </c>
      <c r="AV398" s="13" t="s">
        <v>19</v>
      </c>
      <c r="AW398" s="13" t="s">
        <v>36</v>
      </c>
      <c r="AX398" s="13" t="s">
        <v>87</v>
      </c>
      <c r="AY398" s="222" t="s">
        <v>220</v>
      </c>
    </row>
    <row r="399" spans="1:65" s="2" customFormat="1" ht="37.9" customHeight="1">
      <c r="A399" s="36"/>
      <c r="B399" s="37"/>
      <c r="C399" s="192" t="s">
        <v>1741</v>
      </c>
      <c r="D399" s="192" t="s">
        <v>224</v>
      </c>
      <c r="E399" s="193" t="s">
        <v>736</v>
      </c>
      <c r="F399" s="194" t="s">
        <v>737</v>
      </c>
      <c r="G399" s="195" t="s">
        <v>664</v>
      </c>
      <c r="H399" s="196">
        <v>5</v>
      </c>
      <c r="I399" s="197"/>
      <c r="J399" s="198">
        <f>ROUND(I399*H399,2)</f>
        <v>0</v>
      </c>
      <c r="K399" s="194" t="s">
        <v>228</v>
      </c>
      <c r="L399" s="41"/>
      <c r="M399" s="199" t="s">
        <v>1</v>
      </c>
      <c r="N399" s="200" t="s">
        <v>45</v>
      </c>
      <c r="O399" s="73"/>
      <c r="P399" s="201">
        <f>O399*H399</f>
        <v>0</v>
      </c>
      <c r="Q399" s="201">
        <v>8.0000000000000007E-5</v>
      </c>
      <c r="R399" s="201">
        <f>Q399*H399</f>
        <v>4.0000000000000002E-4</v>
      </c>
      <c r="S399" s="201">
        <v>0</v>
      </c>
      <c r="T399" s="202">
        <f>S399*H399</f>
        <v>0</v>
      </c>
      <c r="U399" s="36"/>
      <c r="V399" s="36"/>
      <c r="W399" s="36"/>
      <c r="X399" s="36"/>
      <c r="Y399" s="36"/>
      <c r="Z399" s="36"/>
      <c r="AA399" s="36"/>
      <c r="AB399" s="36"/>
      <c r="AC399" s="36"/>
      <c r="AD399" s="36"/>
      <c r="AE399" s="36"/>
      <c r="AR399" s="203" t="s">
        <v>223</v>
      </c>
      <c r="AT399" s="203" t="s">
        <v>224</v>
      </c>
      <c r="AU399" s="203" t="s">
        <v>19</v>
      </c>
      <c r="AY399" s="18" t="s">
        <v>220</v>
      </c>
      <c r="BE399" s="204">
        <f>IF(N399="základní",J399,0)</f>
        <v>0</v>
      </c>
      <c r="BF399" s="204">
        <f>IF(N399="snížená",J399,0)</f>
        <v>0</v>
      </c>
      <c r="BG399" s="204">
        <f>IF(N399="zákl. přenesená",J399,0)</f>
        <v>0</v>
      </c>
      <c r="BH399" s="204">
        <f>IF(N399="sníž. přenesená",J399,0)</f>
        <v>0</v>
      </c>
      <c r="BI399" s="204">
        <f>IF(N399="nulová",J399,0)</f>
        <v>0</v>
      </c>
      <c r="BJ399" s="18" t="s">
        <v>87</v>
      </c>
      <c r="BK399" s="204">
        <f>ROUND(I399*H399,2)</f>
        <v>0</v>
      </c>
      <c r="BL399" s="18" t="s">
        <v>223</v>
      </c>
      <c r="BM399" s="203" t="s">
        <v>1742</v>
      </c>
    </row>
    <row r="400" spans="1:65" s="2" customFormat="1" ht="11.25">
      <c r="A400" s="36"/>
      <c r="B400" s="37"/>
      <c r="C400" s="38"/>
      <c r="D400" s="205" t="s">
        <v>231</v>
      </c>
      <c r="E400" s="38"/>
      <c r="F400" s="206" t="s">
        <v>739</v>
      </c>
      <c r="G400" s="38"/>
      <c r="H400" s="38"/>
      <c r="I400" s="207"/>
      <c r="J400" s="38"/>
      <c r="K400" s="38"/>
      <c r="L400" s="41"/>
      <c r="M400" s="208"/>
      <c r="N400" s="209"/>
      <c r="O400" s="73"/>
      <c r="P400" s="73"/>
      <c r="Q400" s="73"/>
      <c r="R400" s="73"/>
      <c r="S400" s="73"/>
      <c r="T400" s="74"/>
      <c r="U400" s="36"/>
      <c r="V400" s="36"/>
      <c r="W400" s="36"/>
      <c r="X400" s="36"/>
      <c r="Y400" s="36"/>
      <c r="Z400" s="36"/>
      <c r="AA400" s="36"/>
      <c r="AB400" s="36"/>
      <c r="AC400" s="36"/>
      <c r="AD400" s="36"/>
      <c r="AE400" s="36"/>
      <c r="AT400" s="18" t="s">
        <v>231</v>
      </c>
      <c r="AU400" s="18" t="s">
        <v>19</v>
      </c>
    </row>
    <row r="401" spans="1:65" s="2" customFormat="1" ht="97.5">
      <c r="A401" s="36"/>
      <c r="B401" s="37"/>
      <c r="C401" s="38"/>
      <c r="D401" s="210" t="s">
        <v>311</v>
      </c>
      <c r="E401" s="38"/>
      <c r="F401" s="211" t="s">
        <v>740</v>
      </c>
      <c r="G401" s="38"/>
      <c r="H401" s="38"/>
      <c r="I401" s="207"/>
      <c r="J401" s="38"/>
      <c r="K401" s="38"/>
      <c r="L401" s="41"/>
      <c r="M401" s="208"/>
      <c r="N401" s="209"/>
      <c r="O401" s="73"/>
      <c r="P401" s="73"/>
      <c r="Q401" s="73"/>
      <c r="R401" s="73"/>
      <c r="S401" s="73"/>
      <c r="T401" s="74"/>
      <c r="U401" s="36"/>
      <c r="V401" s="36"/>
      <c r="W401" s="36"/>
      <c r="X401" s="36"/>
      <c r="Y401" s="36"/>
      <c r="Z401" s="36"/>
      <c r="AA401" s="36"/>
      <c r="AB401" s="36"/>
      <c r="AC401" s="36"/>
      <c r="AD401" s="36"/>
      <c r="AE401" s="36"/>
      <c r="AT401" s="18" t="s">
        <v>311</v>
      </c>
      <c r="AU401" s="18" t="s">
        <v>19</v>
      </c>
    </row>
    <row r="402" spans="1:65" s="2" customFormat="1" ht="39">
      <c r="A402" s="36"/>
      <c r="B402" s="37"/>
      <c r="C402" s="38"/>
      <c r="D402" s="210" t="s">
        <v>233</v>
      </c>
      <c r="E402" s="38"/>
      <c r="F402" s="211" t="s">
        <v>1687</v>
      </c>
      <c r="G402" s="38"/>
      <c r="H402" s="38"/>
      <c r="I402" s="207"/>
      <c r="J402" s="38"/>
      <c r="K402" s="38"/>
      <c r="L402" s="41"/>
      <c r="M402" s="208"/>
      <c r="N402" s="209"/>
      <c r="O402" s="73"/>
      <c r="P402" s="73"/>
      <c r="Q402" s="73"/>
      <c r="R402" s="73"/>
      <c r="S402" s="73"/>
      <c r="T402" s="74"/>
      <c r="U402" s="36"/>
      <c r="V402" s="36"/>
      <c r="W402" s="36"/>
      <c r="X402" s="36"/>
      <c r="Y402" s="36"/>
      <c r="Z402" s="36"/>
      <c r="AA402" s="36"/>
      <c r="AB402" s="36"/>
      <c r="AC402" s="36"/>
      <c r="AD402" s="36"/>
      <c r="AE402" s="36"/>
      <c r="AT402" s="18" t="s">
        <v>233</v>
      </c>
      <c r="AU402" s="18" t="s">
        <v>19</v>
      </c>
    </row>
    <row r="403" spans="1:65" s="2" customFormat="1" ht="37.9" customHeight="1">
      <c r="A403" s="36"/>
      <c r="B403" s="37"/>
      <c r="C403" s="192" t="s">
        <v>1743</v>
      </c>
      <c r="D403" s="192" t="s">
        <v>224</v>
      </c>
      <c r="E403" s="193" t="s">
        <v>1447</v>
      </c>
      <c r="F403" s="194" t="s">
        <v>1744</v>
      </c>
      <c r="G403" s="195" t="s">
        <v>698</v>
      </c>
      <c r="H403" s="196">
        <v>610</v>
      </c>
      <c r="I403" s="197"/>
      <c r="J403" s="198">
        <f>ROUND(I403*H403,2)</f>
        <v>0</v>
      </c>
      <c r="K403" s="194" t="s">
        <v>1</v>
      </c>
      <c r="L403" s="41"/>
      <c r="M403" s="199" t="s">
        <v>1</v>
      </c>
      <c r="N403" s="200" t="s">
        <v>45</v>
      </c>
      <c r="O403" s="73"/>
      <c r="P403" s="201">
        <f>O403*H403</f>
        <v>0</v>
      </c>
      <c r="Q403" s="201">
        <v>0</v>
      </c>
      <c r="R403" s="201">
        <f>Q403*H403</f>
        <v>0</v>
      </c>
      <c r="S403" s="201">
        <v>0.01</v>
      </c>
      <c r="T403" s="202">
        <f>S403*H403</f>
        <v>6.1000000000000005</v>
      </c>
      <c r="U403" s="36"/>
      <c r="V403" s="36"/>
      <c r="W403" s="36"/>
      <c r="X403" s="36"/>
      <c r="Y403" s="36"/>
      <c r="Z403" s="36"/>
      <c r="AA403" s="36"/>
      <c r="AB403" s="36"/>
      <c r="AC403" s="36"/>
      <c r="AD403" s="36"/>
      <c r="AE403" s="36"/>
      <c r="AR403" s="203" t="s">
        <v>223</v>
      </c>
      <c r="AT403" s="203" t="s">
        <v>224</v>
      </c>
      <c r="AU403" s="203" t="s">
        <v>19</v>
      </c>
      <c r="AY403" s="18" t="s">
        <v>220</v>
      </c>
      <c r="BE403" s="204">
        <f>IF(N403="základní",J403,0)</f>
        <v>0</v>
      </c>
      <c r="BF403" s="204">
        <f>IF(N403="snížená",J403,0)</f>
        <v>0</v>
      </c>
      <c r="BG403" s="204">
        <f>IF(N403="zákl. přenesená",J403,0)</f>
        <v>0</v>
      </c>
      <c r="BH403" s="204">
        <f>IF(N403="sníž. přenesená",J403,0)</f>
        <v>0</v>
      </c>
      <c r="BI403" s="204">
        <f>IF(N403="nulová",J403,0)</f>
        <v>0</v>
      </c>
      <c r="BJ403" s="18" t="s">
        <v>87</v>
      </c>
      <c r="BK403" s="204">
        <f>ROUND(I403*H403,2)</f>
        <v>0</v>
      </c>
      <c r="BL403" s="18" t="s">
        <v>223</v>
      </c>
      <c r="BM403" s="203" t="s">
        <v>1745</v>
      </c>
    </row>
    <row r="404" spans="1:65" s="2" customFormat="1" ht="39">
      <c r="A404" s="36"/>
      <c r="B404" s="37"/>
      <c r="C404" s="38"/>
      <c r="D404" s="210" t="s">
        <v>233</v>
      </c>
      <c r="E404" s="38"/>
      <c r="F404" s="211" t="s">
        <v>1746</v>
      </c>
      <c r="G404" s="38"/>
      <c r="H404" s="38"/>
      <c r="I404" s="207"/>
      <c r="J404" s="38"/>
      <c r="K404" s="38"/>
      <c r="L404" s="41"/>
      <c r="M404" s="208"/>
      <c r="N404" s="209"/>
      <c r="O404" s="73"/>
      <c r="P404" s="73"/>
      <c r="Q404" s="73"/>
      <c r="R404" s="73"/>
      <c r="S404" s="73"/>
      <c r="T404" s="74"/>
      <c r="U404" s="36"/>
      <c r="V404" s="36"/>
      <c r="W404" s="36"/>
      <c r="X404" s="36"/>
      <c r="Y404" s="36"/>
      <c r="Z404" s="36"/>
      <c r="AA404" s="36"/>
      <c r="AB404" s="36"/>
      <c r="AC404" s="36"/>
      <c r="AD404" s="36"/>
      <c r="AE404" s="36"/>
      <c r="AT404" s="18" t="s">
        <v>233</v>
      </c>
      <c r="AU404" s="18" t="s">
        <v>19</v>
      </c>
    </row>
    <row r="405" spans="1:65" s="12" customFormat="1" ht="22.9" customHeight="1">
      <c r="B405" s="176"/>
      <c r="C405" s="177"/>
      <c r="D405" s="178" t="s">
        <v>79</v>
      </c>
      <c r="E405" s="190" t="s">
        <v>741</v>
      </c>
      <c r="F405" s="190" t="s">
        <v>742</v>
      </c>
      <c r="G405" s="177"/>
      <c r="H405" s="177"/>
      <c r="I405" s="180"/>
      <c r="J405" s="191">
        <f>BK405</f>
        <v>0</v>
      </c>
      <c r="K405" s="177"/>
      <c r="L405" s="182"/>
      <c r="M405" s="183"/>
      <c r="N405" s="184"/>
      <c r="O405" s="184"/>
      <c r="P405" s="185">
        <f>SUM(P406:P410)</f>
        <v>0</v>
      </c>
      <c r="Q405" s="184"/>
      <c r="R405" s="185">
        <f>SUM(R406:R410)</f>
        <v>0</v>
      </c>
      <c r="S405" s="184"/>
      <c r="T405" s="186">
        <f>SUM(T406:T410)</f>
        <v>0</v>
      </c>
      <c r="AR405" s="187" t="s">
        <v>87</v>
      </c>
      <c r="AT405" s="188" t="s">
        <v>79</v>
      </c>
      <c r="AU405" s="188" t="s">
        <v>87</v>
      </c>
      <c r="AY405" s="187" t="s">
        <v>220</v>
      </c>
      <c r="BK405" s="189">
        <f>SUM(BK406:BK410)</f>
        <v>0</v>
      </c>
    </row>
    <row r="406" spans="1:65" s="2" customFormat="1" ht="33" customHeight="1">
      <c r="A406" s="36"/>
      <c r="B406" s="37"/>
      <c r="C406" s="192" t="s">
        <v>1747</v>
      </c>
      <c r="D406" s="192" t="s">
        <v>224</v>
      </c>
      <c r="E406" s="193" t="s">
        <v>743</v>
      </c>
      <c r="F406" s="194" t="s">
        <v>744</v>
      </c>
      <c r="G406" s="195" t="s">
        <v>650</v>
      </c>
      <c r="H406" s="196">
        <v>13927.271000000001</v>
      </c>
      <c r="I406" s="197"/>
      <c r="J406" s="198">
        <f>ROUND(I406*H406,2)</f>
        <v>0</v>
      </c>
      <c r="K406" s="194" t="s">
        <v>228</v>
      </c>
      <c r="L406" s="41"/>
      <c r="M406" s="199" t="s">
        <v>1</v>
      </c>
      <c r="N406" s="200" t="s">
        <v>45</v>
      </c>
      <c r="O406" s="73"/>
      <c r="P406" s="201">
        <f>O406*H406</f>
        <v>0</v>
      </c>
      <c r="Q406" s="201">
        <v>0</v>
      </c>
      <c r="R406" s="201">
        <f>Q406*H406</f>
        <v>0</v>
      </c>
      <c r="S406" s="201">
        <v>0</v>
      </c>
      <c r="T406" s="202">
        <f>S406*H406</f>
        <v>0</v>
      </c>
      <c r="U406" s="36"/>
      <c r="V406" s="36"/>
      <c r="W406" s="36"/>
      <c r="X406" s="36"/>
      <c r="Y406" s="36"/>
      <c r="Z406" s="36"/>
      <c r="AA406" s="36"/>
      <c r="AB406" s="36"/>
      <c r="AC406" s="36"/>
      <c r="AD406" s="36"/>
      <c r="AE406" s="36"/>
      <c r="AR406" s="203" t="s">
        <v>223</v>
      </c>
      <c r="AT406" s="203" t="s">
        <v>224</v>
      </c>
      <c r="AU406" s="203" t="s">
        <v>19</v>
      </c>
      <c r="AY406" s="18" t="s">
        <v>220</v>
      </c>
      <c r="BE406" s="204">
        <f>IF(N406="základní",J406,0)</f>
        <v>0</v>
      </c>
      <c r="BF406" s="204">
        <f>IF(N406="snížená",J406,0)</f>
        <v>0</v>
      </c>
      <c r="BG406" s="204">
        <f>IF(N406="zákl. přenesená",J406,0)</f>
        <v>0</v>
      </c>
      <c r="BH406" s="204">
        <f>IF(N406="sníž. přenesená",J406,0)</f>
        <v>0</v>
      </c>
      <c r="BI406" s="204">
        <f>IF(N406="nulová",J406,0)</f>
        <v>0</v>
      </c>
      <c r="BJ406" s="18" t="s">
        <v>87</v>
      </c>
      <c r="BK406" s="204">
        <f>ROUND(I406*H406,2)</f>
        <v>0</v>
      </c>
      <c r="BL406" s="18" t="s">
        <v>223</v>
      </c>
      <c r="BM406" s="203" t="s">
        <v>1748</v>
      </c>
    </row>
    <row r="407" spans="1:65" s="2" customFormat="1" ht="11.25">
      <c r="A407" s="36"/>
      <c r="B407" s="37"/>
      <c r="C407" s="38"/>
      <c r="D407" s="205" t="s">
        <v>231</v>
      </c>
      <c r="E407" s="38"/>
      <c r="F407" s="206" t="s">
        <v>746</v>
      </c>
      <c r="G407" s="38"/>
      <c r="H407" s="38"/>
      <c r="I407" s="207"/>
      <c r="J407" s="38"/>
      <c r="K407" s="38"/>
      <c r="L407" s="41"/>
      <c r="M407" s="208"/>
      <c r="N407" s="209"/>
      <c r="O407" s="73"/>
      <c r="P407" s="73"/>
      <c r="Q407" s="73"/>
      <c r="R407" s="73"/>
      <c r="S407" s="73"/>
      <c r="T407" s="74"/>
      <c r="U407" s="36"/>
      <c r="V407" s="36"/>
      <c r="W407" s="36"/>
      <c r="X407" s="36"/>
      <c r="Y407" s="36"/>
      <c r="Z407" s="36"/>
      <c r="AA407" s="36"/>
      <c r="AB407" s="36"/>
      <c r="AC407" s="36"/>
      <c r="AD407" s="36"/>
      <c r="AE407" s="36"/>
      <c r="AT407" s="18" t="s">
        <v>231</v>
      </c>
      <c r="AU407" s="18" t="s">
        <v>19</v>
      </c>
    </row>
    <row r="408" spans="1:65" s="2" customFormat="1" ht="29.25">
      <c r="A408" s="36"/>
      <c r="B408" s="37"/>
      <c r="C408" s="38"/>
      <c r="D408" s="210" t="s">
        <v>311</v>
      </c>
      <c r="E408" s="38"/>
      <c r="F408" s="211" t="s">
        <v>747</v>
      </c>
      <c r="G408" s="38"/>
      <c r="H408" s="38"/>
      <c r="I408" s="207"/>
      <c r="J408" s="38"/>
      <c r="K408" s="38"/>
      <c r="L408" s="41"/>
      <c r="M408" s="208"/>
      <c r="N408" s="209"/>
      <c r="O408" s="73"/>
      <c r="P408" s="73"/>
      <c r="Q408" s="73"/>
      <c r="R408" s="73"/>
      <c r="S408" s="73"/>
      <c r="T408" s="74"/>
      <c r="U408" s="36"/>
      <c r="V408" s="36"/>
      <c r="W408" s="36"/>
      <c r="X408" s="36"/>
      <c r="Y408" s="36"/>
      <c r="Z408" s="36"/>
      <c r="AA408" s="36"/>
      <c r="AB408" s="36"/>
      <c r="AC408" s="36"/>
      <c r="AD408" s="36"/>
      <c r="AE408" s="36"/>
      <c r="AT408" s="18" t="s">
        <v>311</v>
      </c>
      <c r="AU408" s="18" t="s">
        <v>19</v>
      </c>
    </row>
    <row r="409" spans="1:65" s="2" customFormat="1" ht="44.25" customHeight="1">
      <c r="A409" s="36"/>
      <c r="B409" s="37"/>
      <c r="C409" s="192" t="s">
        <v>1749</v>
      </c>
      <c r="D409" s="192" t="s">
        <v>224</v>
      </c>
      <c r="E409" s="193" t="s">
        <v>748</v>
      </c>
      <c r="F409" s="194" t="s">
        <v>749</v>
      </c>
      <c r="G409" s="195" t="s">
        <v>650</v>
      </c>
      <c r="H409" s="196">
        <v>13927.271000000001</v>
      </c>
      <c r="I409" s="197"/>
      <c r="J409" s="198">
        <f>ROUND(I409*H409,2)</f>
        <v>0</v>
      </c>
      <c r="K409" s="194" t="s">
        <v>228</v>
      </c>
      <c r="L409" s="41"/>
      <c r="M409" s="199" t="s">
        <v>1</v>
      </c>
      <c r="N409" s="200" t="s">
        <v>45</v>
      </c>
      <c r="O409" s="73"/>
      <c r="P409" s="201">
        <f>O409*H409</f>
        <v>0</v>
      </c>
      <c r="Q409" s="201">
        <v>0</v>
      </c>
      <c r="R409" s="201">
        <f>Q409*H409</f>
        <v>0</v>
      </c>
      <c r="S409" s="201">
        <v>0</v>
      </c>
      <c r="T409" s="202">
        <f>S409*H409</f>
        <v>0</v>
      </c>
      <c r="U409" s="36"/>
      <c r="V409" s="36"/>
      <c r="W409" s="36"/>
      <c r="X409" s="36"/>
      <c r="Y409" s="36"/>
      <c r="Z409" s="36"/>
      <c r="AA409" s="36"/>
      <c r="AB409" s="36"/>
      <c r="AC409" s="36"/>
      <c r="AD409" s="36"/>
      <c r="AE409" s="36"/>
      <c r="AR409" s="203" t="s">
        <v>223</v>
      </c>
      <c r="AT409" s="203" t="s">
        <v>224</v>
      </c>
      <c r="AU409" s="203" t="s">
        <v>19</v>
      </c>
      <c r="AY409" s="18" t="s">
        <v>220</v>
      </c>
      <c r="BE409" s="204">
        <f>IF(N409="základní",J409,0)</f>
        <v>0</v>
      </c>
      <c r="BF409" s="204">
        <f>IF(N409="snížená",J409,0)</f>
        <v>0</v>
      </c>
      <c r="BG409" s="204">
        <f>IF(N409="zákl. přenesená",J409,0)</f>
        <v>0</v>
      </c>
      <c r="BH409" s="204">
        <f>IF(N409="sníž. přenesená",J409,0)</f>
        <v>0</v>
      </c>
      <c r="BI409" s="204">
        <f>IF(N409="nulová",J409,0)</f>
        <v>0</v>
      </c>
      <c r="BJ409" s="18" t="s">
        <v>87</v>
      </c>
      <c r="BK409" s="204">
        <f>ROUND(I409*H409,2)</f>
        <v>0</v>
      </c>
      <c r="BL409" s="18" t="s">
        <v>223</v>
      </c>
      <c r="BM409" s="203" t="s">
        <v>1750</v>
      </c>
    </row>
    <row r="410" spans="1:65" s="2" customFormat="1" ht="11.25">
      <c r="A410" s="36"/>
      <c r="B410" s="37"/>
      <c r="C410" s="38"/>
      <c r="D410" s="205" t="s">
        <v>231</v>
      </c>
      <c r="E410" s="38"/>
      <c r="F410" s="206" t="s">
        <v>751</v>
      </c>
      <c r="G410" s="38"/>
      <c r="H410" s="38"/>
      <c r="I410" s="207"/>
      <c r="J410" s="38"/>
      <c r="K410" s="38"/>
      <c r="L410" s="41"/>
      <c r="M410" s="208"/>
      <c r="N410" s="209"/>
      <c r="O410" s="73"/>
      <c r="P410" s="73"/>
      <c r="Q410" s="73"/>
      <c r="R410" s="73"/>
      <c r="S410" s="73"/>
      <c r="T410" s="74"/>
      <c r="U410" s="36"/>
      <c r="V410" s="36"/>
      <c r="W410" s="36"/>
      <c r="X410" s="36"/>
      <c r="Y410" s="36"/>
      <c r="Z410" s="36"/>
      <c r="AA410" s="36"/>
      <c r="AB410" s="36"/>
      <c r="AC410" s="36"/>
      <c r="AD410" s="36"/>
      <c r="AE410" s="36"/>
      <c r="AT410" s="18" t="s">
        <v>231</v>
      </c>
      <c r="AU410" s="18" t="s">
        <v>19</v>
      </c>
    </row>
    <row r="411" spans="1:65" s="12" customFormat="1" ht="25.9" customHeight="1">
      <c r="B411" s="176"/>
      <c r="C411" s="177"/>
      <c r="D411" s="178" t="s">
        <v>79</v>
      </c>
      <c r="E411" s="179" t="s">
        <v>752</v>
      </c>
      <c r="F411" s="179" t="s">
        <v>753</v>
      </c>
      <c r="G411" s="177"/>
      <c r="H411" s="177"/>
      <c r="I411" s="180"/>
      <c r="J411" s="181">
        <f>BK411</f>
        <v>0</v>
      </c>
      <c r="K411" s="177"/>
      <c r="L411" s="182"/>
      <c r="M411" s="183"/>
      <c r="N411" s="184"/>
      <c r="O411" s="184"/>
      <c r="P411" s="185">
        <f>P412</f>
        <v>0</v>
      </c>
      <c r="Q411" s="184"/>
      <c r="R411" s="185">
        <f>R412</f>
        <v>0.10204999999999999</v>
      </c>
      <c r="S411" s="184"/>
      <c r="T411" s="186">
        <f>T412</f>
        <v>0</v>
      </c>
      <c r="AR411" s="187" t="s">
        <v>19</v>
      </c>
      <c r="AT411" s="188" t="s">
        <v>79</v>
      </c>
      <c r="AU411" s="188" t="s">
        <v>80</v>
      </c>
      <c r="AY411" s="187" t="s">
        <v>220</v>
      </c>
      <c r="BK411" s="189">
        <f>BK412</f>
        <v>0</v>
      </c>
    </row>
    <row r="412" spans="1:65" s="12" customFormat="1" ht="22.9" customHeight="1">
      <c r="B412" s="176"/>
      <c r="C412" s="177"/>
      <c r="D412" s="178" t="s">
        <v>79</v>
      </c>
      <c r="E412" s="190" t="s">
        <v>754</v>
      </c>
      <c r="F412" s="190" t="s">
        <v>755</v>
      </c>
      <c r="G412" s="177"/>
      <c r="H412" s="177"/>
      <c r="I412" s="180"/>
      <c r="J412" s="191">
        <f>BK412</f>
        <v>0</v>
      </c>
      <c r="K412" s="177"/>
      <c r="L412" s="182"/>
      <c r="M412" s="183"/>
      <c r="N412" s="184"/>
      <c r="O412" s="184"/>
      <c r="P412" s="185">
        <f>SUM(P413:P419)</f>
        <v>0</v>
      </c>
      <c r="Q412" s="184"/>
      <c r="R412" s="185">
        <f>SUM(R413:R419)</f>
        <v>0.10204999999999999</v>
      </c>
      <c r="S412" s="184"/>
      <c r="T412" s="186">
        <f>SUM(T413:T419)</f>
        <v>0</v>
      </c>
      <c r="AR412" s="187" t="s">
        <v>19</v>
      </c>
      <c r="AT412" s="188" t="s">
        <v>79</v>
      </c>
      <c r="AU412" s="188" t="s">
        <v>87</v>
      </c>
      <c r="AY412" s="187" t="s">
        <v>220</v>
      </c>
      <c r="BK412" s="189">
        <f>SUM(BK413:BK419)</f>
        <v>0</v>
      </c>
    </row>
    <row r="413" spans="1:65" s="2" customFormat="1" ht="16.5" customHeight="1">
      <c r="A413" s="36"/>
      <c r="B413" s="37"/>
      <c r="C413" s="192" t="s">
        <v>1751</v>
      </c>
      <c r="D413" s="192" t="s">
        <v>224</v>
      </c>
      <c r="E413" s="193" t="s">
        <v>1143</v>
      </c>
      <c r="F413" s="194" t="s">
        <v>1144</v>
      </c>
      <c r="G413" s="195" t="s">
        <v>583</v>
      </c>
      <c r="H413" s="196">
        <v>1</v>
      </c>
      <c r="I413" s="197"/>
      <c r="J413" s="198">
        <f>ROUND(I413*H413,2)</f>
        <v>0</v>
      </c>
      <c r="K413" s="194" t="s">
        <v>228</v>
      </c>
      <c r="L413" s="41"/>
      <c r="M413" s="199" t="s">
        <v>1</v>
      </c>
      <c r="N413" s="200" t="s">
        <v>45</v>
      </c>
      <c r="O413" s="73"/>
      <c r="P413" s="201">
        <f>O413*H413</f>
        <v>0</v>
      </c>
      <c r="Q413" s="201">
        <v>5.0000000000000002E-5</v>
      </c>
      <c r="R413" s="201">
        <f>Q413*H413</f>
        <v>5.0000000000000002E-5</v>
      </c>
      <c r="S413" s="201">
        <v>0</v>
      </c>
      <c r="T413" s="202">
        <f>S413*H413</f>
        <v>0</v>
      </c>
      <c r="U413" s="36"/>
      <c r="V413" s="36"/>
      <c r="W413" s="36"/>
      <c r="X413" s="36"/>
      <c r="Y413" s="36"/>
      <c r="Z413" s="36"/>
      <c r="AA413" s="36"/>
      <c r="AB413" s="36"/>
      <c r="AC413" s="36"/>
      <c r="AD413" s="36"/>
      <c r="AE413" s="36"/>
      <c r="AR413" s="203" t="s">
        <v>315</v>
      </c>
      <c r="AT413" s="203" t="s">
        <v>224</v>
      </c>
      <c r="AU413" s="203" t="s">
        <v>19</v>
      </c>
      <c r="AY413" s="18" t="s">
        <v>220</v>
      </c>
      <c r="BE413" s="204">
        <f>IF(N413="základní",J413,0)</f>
        <v>0</v>
      </c>
      <c r="BF413" s="204">
        <f>IF(N413="snížená",J413,0)</f>
        <v>0</v>
      </c>
      <c r="BG413" s="204">
        <f>IF(N413="zákl. přenesená",J413,0)</f>
        <v>0</v>
      </c>
      <c r="BH413" s="204">
        <f>IF(N413="sníž. přenesená",J413,0)</f>
        <v>0</v>
      </c>
      <c r="BI413" s="204">
        <f>IF(N413="nulová",J413,0)</f>
        <v>0</v>
      </c>
      <c r="BJ413" s="18" t="s">
        <v>87</v>
      </c>
      <c r="BK413" s="204">
        <f>ROUND(I413*H413,2)</f>
        <v>0</v>
      </c>
      <c r="BL413" s="18" t="s">
        <v>315</v>
      </c>
      <c r="BM413" s="203" t="s">
        <v>1752</v>
      </c>
    </row>
    <row r="414" spans="1:65" s="2" customFormat="1" ht="11.25">
      <c r="A414" s="36"/>
      <c r="B414" s="37"/>
      <c r="C414" s="38"/>
      <c r="D414" s="205" t="s">
        <v>231</v>
      </c>
      <c r="E414" s="38"/>
      <c r="F414" s="206" t="s">
        <v>1146</v>
      </c>
      <c r="G414" s="38"/>
      <c r="H414" s="38"/>
      <c r="I414" s="207"/>
      <c r="J414" s="38"/>
      <c r="K414" s="38"/>
      <c r="L414" s="41"/>
      <c r="M414" s="208"/>
      <c r="N414" s="209"/>
      <c r="O414" s="73"/>
      <c r="P414" s="73"/>
      <c r="Q414" s="73"/>
      <c r="R414" s="73"/>
      <c r="S414" s="73"/>
      <c r="T414" s="74"/>
      <c r="U414" s="36"/>
      <c r="V414" s="36"/>
      <c r="W414" s="36"/>
      <c r="X414" s="36"/>
      <c r="Y414" s="36"/>
      <c r="Z414" s="36"/>
      <c r="AA414" s="36"/>
      <c r="AB414" s="36"/>
      <c r="AC414" s="36"/>
      <c r="AD414" s="36"/>
      <c r="AE414" s="36"/>
      <c r="AT414" s="18" t="s">
        <v>231</v>
      </c>
      <c r="AU414" s="18" t="s">
        <v>19</v>
      </c>
    </row>
    <row r="415" spans="1:65" s="2" customFormat="1" ht="48.75">
      <c r="A415" s="36"/>
      <c r="B415" s="37"/>
      <c r="C415" s="38"/>
      <c r="D415" s="210" t="s">
        <v>311</v>
      </c>
      <c r="E415" s="38"/>
      <c r="F415" s="211" t="s">
        <v>1147</v>
      </c>
      <c r="G415" s="38"/>
      <c r="H415" s="38"/>
      <c r="I415" s="207"/>
      <c r="J415" s="38"/>
      <c r="K415" s="38"/>
      <c r="L415" s="41"/>
      <c r="M415" s="208"/>
      <c r="N415" s="209"/>
      <c r="O415" s="73"/>
      <c r="P415" s="73"/>
      <c r="Q415" s="73"/>
      <c r="R415" s="73"/>
      <c r="S415" s="73"/>
      <c r="T415" s="74"/>
      <c r="U415" s="36"/>
      <c r="V415" s="36"/>
      <c r="W415" s="36"/>
      <c r="X415" s="36"/>
      <c r="Y415" s="36"/>
      <c r="Z415" s="36"/>
      <c r="AA415" s="36"/>
      <c r="AB415" s="36"/>
      <c r="AC415" s="36"/>
      <c r="AD415" s="36"/>
      <c r="AE415" s="36"/>
      <c r="AT415" s="18" t="s">
        <v>311</v>
      </c>
      <c r="AU415" s="18" t="s">
        <v>19</v>
      </c>
    </row>
    <row r="416" spans="1:65" s="2" customFormat="1" ht="39">
      <c r="A416" s="36"/>
      <c r="B416" s="37"/>
      <c r="C416" s="38"/>
      <c r="D416" s="210" t="s">
        <v>233</v>
      </c>
      <c r="E416" s="38"/>
      <c r="F416" s="211" t="s">
        <v>1671</v>
      </c>
      <c r="G416" s="38"/>
      <c r="H416" s="38"/>
      <c r="I416" s="207"/>
      <c r="J416" s="38"/>
      <c r="K416" s="38"/>
      <c r="L416" s="41"/>
      <c r="M416" s="208"/>
      <c r="N416" s="209"/>
      <c r="O416" s="73"/>
      <c r="P416" s="73"/>
      <c r="Q416" s="73"/>
      <c r="R416" s="73"/>
      <c r="S416" s="73"/>
      <c r="T416" s="74"/>
      <c r="U416" s="36"/>
      <c r="V416" s="36"/>
      <c r="W416" s="36"/>
      <c r="X416" s="36"/>
      <c r="Y416" s="36"/>
      <c r="Z416" s="36"/>
      <c r="AA416" s="36"/>
      <c r="AB416" s="36"/>
      <c r="AC416" s="36"/>
      <c r="AD416" s="36"/>
      <c r="AE416" s="36"/>
      <c r="AT416" s="18" t="s">
        <v>233</v>
      </c>
      <c r="AU416" s="18" t="s">
        <v>19</v>
      </c>
    </row>
    <row r="417" spans="1:65" s="2" customFormat="1" ht="24.2" customHeight="1">
      <c r="A417" s="36"/>
      <c r="B417" s="37"/>
      <c r="C417" s="247" t="s">
        <v>1753</v>
      </c>
      <c r="D417" s="247" t="s">
        <v>329</v>
      </c>
      <c r="E417" s="248" t="s">
        <v>1149</v>
      </c>
      <c r="F417" s="249" t="s">
        <v>1754</v>
      </c>
      <c r="G417" s="250" t="s">
        <v>664</v>
      </c>
      <c r="H417" s="251">
        <v>1</v>
      </c>
      <c r="I417" s="252"/>
      <c r="J417" s="253">
        <f>ROUND(I417*H417,2)</f>
        <v>0</v>
      </c>
      <c r="K417" s="249" t="s">
        <v>1</v>
      </c>
      <c r="L417" s="254"/>
      <c r="M417" s="255" t="s">
        <v>1</v>
      </c>
      <c r="N417" s="256" t="s">
        <v>45</v>
      </c>
      <c r="O417" s="73"/>
      <c r="P417" s="201">
        <f>O417*H417</f>
        <v>0</v>
      </c>
      <c r="Q417" s="201">
        <v>0.10199999999999999</v>
      </c>
      <c r="R417" s="201">
        <f>Q417*H417</f>
        <v>0.10199999999999999</v>
      </c>
      <c r="S417" s="201">
        <v>0</v>
      </c>
      <c r="T417" s="202">
        <f>S417*H417</f>
        <v>0</v>
      </c>
      <c r="U417" s="36"/>
      <c r="V417" s="36"/>
      <c r="W417" s="36"/>
      <c r="X417" s="36"/>
      <c r="Y417" s="36"/>
      <c r="Z417" s="36"/>
      <c r="AA417" s="36"/>
      <c r="AB417" s="36"/>
      <c r="AC417" s="36"/>
      <c r="AD417" s="36"/>
      <c r="AE417" s="36"/>
      <c r="AR417" s="203" t="s">
        <v>415</v>
      </c>
      <c r="AT417" s="203" t="s">
        <v>329</v>
      </c>
      <c r="AU417" s="203" t="s">
        <v>19</v>
      </c>
      <c r="AY417" s="18" t="s">
        <v>220</v>
      </c>
      <c r="BE417" s="204">
        <f>IF(N417="základní",J417,0)</f>
        <v>0</v>
      </c>
      <c r="BF417" s="204">
        <f>IF(N417="snížená",J417,0)</f>
        <v>0</v>
      </c>
      <c r="BG417" s="204">
        <f>IF(N417="zákl. přenesená",J417,0)</f>
        <v>0</v>
      </c>
      <c r="BH417" s="204">
        <f>IF(N417="sníž. přenesená",J417,0)</f>
        <v>0</v>
      </c>
      <c r="BI417" s="204">
        <f>IF(N417="nulová",J417,0)</f>
        <v>0</v>
      </c>
      <c r="BJ417" s="18" t="s">
        <v>87</v>
      </c>
      <c r="BK417" s="204">
        <f>ROUND(I417*H417,2)</f>
        <v>0</v>
      </c>
      <c r="BL417" s="18" t="s">
        <v>315</v>
      </c>
      <c r="BM417" s="203" t="s">
        <v>1755</v>
      </c>
    </row>
    <row r="418" spans="1:65" s="2" customFormat="1" ht="24.2" customHeight="1">
      <c r="A418" s="36"/>
      <c r="B418" s="37"/>
      <c r="C418" s="192" t="s">
        <v>1756</v>
      </c>
      <c r="D418" s="192" t="s">
        <v>224</v>
      </c>
      <c r="E418" s="193" t="s">
        <v>757</v>
      </c>
      <c r="F418" s="194" t="s">
        <v>1166</v>
      </c>
      <c r="G418" s="195" t="s">
        <v>664</v>
      </c>
      <c r="H418" s="196">
        <v>7</v>
      </c>
      <c r="I418" s="197"/>
      <c r="J418" s="198">
        <f>ROUND(I418*H418,2)</f>
        <v>0</v>
      </c>
      <c r="K418" s="194" t="s">
        <v>1</v>
      </c>
      <c r="L418" s="41"/>
      <c r="M418" s="199" t="s">
        <v>1</v>
      </c>
      <c r="N418" s="200" t="s">
        <v>45</v>
      </c>
      <c r="O418" s="73"/>
      <c r="P418" s="201">
        <f>O418*H418</f>
        <v>0</v>
      </c>
      <c r="Q418" s="201">
        <v>0</v>
      </c>
      <c r="R418" s="201">
        <f>Q418*H418</f>
        <v>0</v>
      </c>
      <c r="S418" s="201">
        <v>0</v>
      </c>
      <c r="T418" s="202">
        <f>S418*H418</f>
        <v>0</v>
      </c>
      <c r="U418" s="36"/>
      <c r="V418" s="36"/>
      <c r="W418" s="36"/>
      <c r="X418" s="36"/>
      <c r="Y418" s="36"/>
      <c r="Z418" s="36"/>
      <c r="AA418" s="36"/>
      <c r="AB418" s="36"/>
      <c r="AC418" s="36"/>
      <c r="AD418" s="36"/>
      <c r="AE418" s="36"/>
      <c r="AR418" s="203" t="s">
        <v>223</v>
      </c>
      <c r="AT418" s="203" t="s">
        <v>224</v>
      </c>
      <c r="AU418" s="203" t="s">
        <v>19</v>
      </c>
      <c r="AY418" s="18" t="s">
        <v>220</v>
      </c>
      <c r="BE418" s="204">
        <f>IF(N418="základní",J418,0)</f>
        <v>0</v>
      </c>
      <c r="BF418" s="204">
        <f>IF(N418="snížená",J418,0)</f>
        <v>0</v>
      </c>
      <c r="BG418" s="204">
        <f>IF(N418="zákl. přenesená",J418,0)</f>
        <v>0</v>
      </c>
      <c r="BH418" s="204">
        <f>IF(N418="sníž. přenesená",J418,0)</f>
        <v>0</v>
      </c>
      <c r="BI418" s="204">
        <f>IF(N418="nulová",J418,0)</f>
        <v>0</v>
      </c>
      <c r="BJ418" s="18" t="s">
        <v>87</v>
      </c>
      <c r="BK418" s="204">
        <f>ROUND(I418*H418,2)</f>
        <v>0</v>
      </c>
      <c r="BL418" s="18" t="s">
        <v>223</v>
      </c>
      <c r="BM418" s="203" t="s">
        <v>1757</v>
      </c>
    </row>
    <row r="419" spans="1:65" s="2" customFormat="1" ht="39">
      <c r="A419" s="36"/>
      <c r="B419" s="37"/>
      <c r="C419" s="38"/>
      <c r="D419" s="210" t="s">
        <v>233</v>
      </c>
      <c r="E419" s="38"/>
      <c r="F419" s="211" t="s">
        <v>1758</v>
      </c>
      <c r="G419" s="38"/>
      <c r="H419" s="38"/>
      <c r="I419" s="207"/>
      <c r="J419" s="38"/>
      <c r="K419" s="38"/>
      <c r="L419" s="41"/>
      <c r="M419" s="257"/>
      <c r="N419" s="258"/>
      <c r="O419" s="259"/>
      <c r="P419" s="259"/>
      <c r="Q419" s="259"/>
      <c r="R419" s="259"/>
      <c r="S419" s="259"/>
      <c r="T419" s="260"/>
      <c r="U419" s="36"/>
      <c r="V419" s="36"/>
      <c r="W419" s="36"/>
      <c r="X419" s="36"/>
      <c r="Y419" s="36"/>
      <c r="Z419" s="36"/>
      <c r="AA419" s="36"/>
      <c r="AB419" s="36"/>
      <c r="AC419" s="36"/>
      <c r="AD419" s="36"/>
      <c r="AE419" s="36"/>
      <c r="AT419" s="18" t="s">
        <v>233</v>
      </c>
      <c r="AU419" s="18" t="s">
        <v>19</v>
      </c>
    </row>
    <row r="420" spans="1:65" s="2" customFormat="1" ht="6.95" customHeight="1">
      <c r="A420" s="36"/>
      <c r="B420" s="56"/>
      <c r="C420" s="57"/>
      <c r="D420" s="57"/>
      <c r="E420" s="57"/>
      <c r="F420" s="57"/>
      <c r="G420" s="57"/>
      <c r="H420" s="57"/>
      <c r="I420" s="57"/>
      <c r="J420" s="57"/>
      <c r="K420" s="57"/>
      <c r="L420" s="41"/>
      <c r="M420" s="36"/>
      <c r="O420" s="36"/>
      <c r="P420" s="36"/>
      <c r="Q420" s="36"/>
      <c r="R420" s="36"/>
      <c r="S420" s="36"/>
      <c r="T420" s="36"/>
      <c r="U420" s="36"/>
      <c r="V420" s="36"/>
      <c r="W420" s="36"/>
      <c r="X420" s="36"/>
      <c r="Y420" s="36"/>
      <c r="Z420" s="36"/>
      <c r="AA420" s="36"/>
      <c r="AB420" s="36"/>
      <c r="AC420" s="36"/>
      <c r="AD420" s="36"/>
      <c r="AE420" s="36"/>
    </row>
  </sheetData>
  <mergeCells count="12">
    <mergeCell ref="E123:H123"/>
    <mergeCell ref="L2:V2"/>
    <mergeCell ref="E85:H85"/>
    <mergeCell ref="E87:H87"/>
    <mergeCell ref="E89:H89"/>
    <mergeCell ref="E119:H119"/>
    <mergeCell ref="E121:H121"/>
    <mergeCell ref="E7:H7"/>
    <mergeCell ref="E9:H9"/>
    <mergeCell ref="E11:H11"/>
    <mergeCell ref="E20:H20"/>
    <mergeCell ref="E29:H29"/>
  </mergeCells>
  <hyperlinks>
    <hyperlink ref="F135" r:id="rId1"/>
    <hyperlink ref="F139" r:id="rId2"/>
    <hyperlink ref="F143" r:id="rId3"/>
    <hyperlink ref="F147" r:id="rId4"/>
    <hyperlink ref="F151" r:id="rId5"/>
    <hyperlink ref="F155" r:id="rId6"/>
    <hyperlink ref="F158" r:id="rId7"/>
    <hyperlink ref="F166" r:id="rId8"/>
    <hyperlink ref="F173" r:id="rId9"/>
    <hyperlink ref="F177" r:id="rId10"/>
    <hyperlink ref="F184" r:id="rId11"/>
    <hyperlink ref="F188" r:id="rId12"/>
    <hyperlink ref="F192" r:id="rId13"/>
    <hyperlink ref="F196" r:id="rId14"/>
    <hyperlink ref="F200" r:id="rId15"/>
    <hyperlink ref="F205" r:id="rId16"/>
    <hyperlink ref="F210" r:id="rId17"/>
    <hyperlink ref="F215" r:id="rId18"/>
    <hyperlink ref="F219" r:id="rId19"/>
    <hyperlink ref="F223" r:id="rId20"/>
    <hyperlink ref="F227" r:id="rId21"/>
    <hyperlink ref="F235" r:id="rId22"/>
    <hyperlink ref="F239" r:id="rId23"/>
    <hyperlink ref="F243" r:id="rId24"/>
    <hyperlink ref="F247" r:id="rId25"/>
    <hyperlink ref="F251" r:id="rId26"/>
    <hyperlink ref="F255" r:id="rId27"/>
    <hyperlink ref="F259" r:id="rId28"/>
    <hyperlink ref="F265" r:id="rId29"/>
    <hyperlink ref="F274" r:id="rId30"/>
    <hyperlink ref="F281" r:id="rId31"/>
    <hyperlink ref="F285" r:id="rId32"/>
    <hyperlink ref="F289" r:id="rId33"/>
    <hyperlink ref="F293" r:id="rId34"/>
    <hyperlink ref="F297" r:id="rId35"/>
    <hyperlink ref="F304" r:id="rId36"/>
    <hyperlink ref="F311" r:id="rId37"/>
    <hyperlink ref="F314" r:id="rId38"/>
    <hyperlink ref="F318" r:id="rId39"/>
    <hyperlink ref="F321" r:id="rId40"/>
    <hyperlink ref="F324" r:id="rId41"/>
    <hyperlink ref="F327" r:id="rId42"/>
    <hyperlink ref="F330" r:id="rId43"/>
    <hyperlink ref="F335" r:id="rId44"/>
    <hyperlink ref="F340" r:id="rId45"/>
    <hyperlink ref="F344" r:id="rId46"/>
    <hyperlink ref="F349" r:id="rId47"/>
    <hyperlink ref="F354" r:id="rId48"/>
    <hyperlink ref="F359" r:id="rId49"/>
    <hyperlink ref="F366" r:id="rId50"/>
    <hyperlink ref="F374" r:id="rId51"/>
    <hyperlink ref="F379" r:id="rId52"/>
    <hyperlink ref="F384" r:id="rId53"/>
    <hyperlink ref="F389" r:id="rId54"/>
    <hyperlink ref="F394" r:id="rId55"/>
    <hyperlink ref="F400" r:id="rId56"/>
    <hyperlink ref="F407" r:id="rId57"/>
    <hyperlink ref="F410" r:id="rId58"/>
    <hyperlink ref="F414" r:id="rId59"/>
  </hyperlinks>
  <pageMargins left="0.39374999999999999" right="0.39374999999999999" top="0.39374999999999999" bottom="0.39374999999999999" header="0" footer="0"/>
  <pageSetup orientation="portrait" blackAndWhite="1"/>
</worksheet>
</file>

<file path=xl/worksheets/sheet10.xml><?xml version="1.0" encoding="utf-8"?>
<worksheet xmlns="http://schemas.openxmlformats.org/spreadsheetml/2006/main" xmlns:r="http://schemas.openxmlformats.org/officeDocument/2006/relationships">
  <sheetPr>
    <pageSetUpPr fitToPage="1"/>
  </sheetPr>
  <dimension ref="A2:BM930"/>
  <sheetViews>
    <sheetView showGridLines="0" topLeftCell="A286" workbookViewId="0">
      <selection activeCell="F310" sqref="F310"/>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5"/>
      <c r="M2" s="305"/>
      <c r="N2" s="305"/>
      <c r="O2" s="305"/>
      <c r="P2" s="305"/>
      <c r="Q2" s="305"/>
      <c r="R2" s="305"/>
      <c r="S2" s="305"/>
      <c r="T2" s="305"/>
      <c r="U2" s="305"/>
      <c r="V2" s="305"/>
      <c r="AT2" s="18" t="s">
        <v>119</v>
      </c>
      <c r="AZ2" s="267" t="s">
        <v>1759</v>
      </c>
      <c r="BA2" s="267" t="s">
        <v>345</v>
      </c>
      <c r="BB2" s="267" t="s">
        <v>1</v>
      </c>
      <c r="BC2" s="267" t="s">
        <v>1760</v>
      </c>
      <c r="BD2" s="267" t="s">
        <v>19</v>
      </c>
    </row>
    <row r="3" spans="1:56" s="1" customFormat="1" ht="6.95" customHeight="1">
      <c r="B3" s="116"/>
      <c r="C3" s="117"/>
      <c r="D3" s="117"/>
      <c r="E3" s="117"/>
      <c r="F3" s="117"/>
      <c r="G3" s="117"/>
      <c r="H3" s="117"/>
      <c r="I3" s="117"/>
      <c r="J3" s="117"/>
      <c r="K3" s="117"/>
      <c r="L3" s="21"/>
      <c r="AT3" s="18" t="s">
        <v>19</v>
      </c>
      <c r="AZ3" s="267" t="s">
        <v>775</v>
      </c>
      <c r="BA3" s="267" t="s">
        <v>775</v>
      </c>
      <c r="BB3" s="267" t="s">
        <v>1</v>
      </c>
      <c r="BC3" s="267" t="s">
        <v>1761</v>
      </c>
      <c r="BD3" s="267" t="s">
        <v>19</v>
      </c>
    </row>
    <row r="4" spans="1:56" s="1" customFormat="1" ht="24.95" customHeight="1">
      <c r="B4" s="21"/>
      <c r="D4" s="118" t="s">
        <v>187</v>
      </c>
      <c r="L4" s="21"/>
      <c r="M4" s="119" t="s">
        <v>9</v>
      </c>
      <c r="AT4" s="18" t="s">
        <v>4</v>
      </c>
      <c r="AZ4" s="267" t="s">
        <v>1762</v>
      </c>
      <c r="BA4" s="267" t="s">
        <v>834</v>
      </c>
      <c r="BB4" s="267" t="s">
        <v>1</v>
      </c>
      <c r="BC4" s="267" t="s">
        <v>1763</v>
      </c>
      <c r="BD4" s="267" t="s">
        <v>19</v>
      </c>
    </row>
    <row r="5" spans="1:56" s="1" customFormat="1" ht="6.95" customHeight="1">
      <c r="B5" s="21"/>
      <c r="L5" s="21"/>
      <c r="AZ5" s="267" t="s">
        <v>1764</v>
      </c>
      <c r="BA5" s="267" t="s">
        <v>1765</v>
      </c>
      <c r="BB5" s="267" t="s">
        <v>1</v>
      </c>
      <c r="BC5" s="267" t="s">
        <v>1766</v>
      </c>
      <c r="BD5" s="267" t="s">
        <v>19</v>
      </c>
    </row>
    <row r="6" spans="1:56" s="1" customFormat="1" ht="12" customHeight="1">
      <c r="B6" s="21"/>
      <c r="D6" s="120" t="s">
        <v>15</v>
      </c>
      <c r="L6" s="21"/>
      <c r="AZ6" s="267" t="s">
        <v>1767</v>
      </c>
      <c r="BA6" s="267" t="s">
        <v>1768</v>
      </c>
      <c r="BB6" s="267" t="s">
        <v>1</v>
      </c>
      <c r="BC6" s="267" t="s">
        <v>1769</v>
      </c>
      <c r="BD6" s="267" t="s">
        <v>19</v>
      </c>
    </row>
    <row r="7" spans="1:56" s="1" customFormat="1" ht="26.25" customHeight="1">
      <c r="B7" s="21"/>
      <c r="E7" s="332" t="str">
        <f>'Rekapitulace stavby'!K6</f>
        <v>Ochranná hráz na Odře a Orlovské Stružce, Bohumín-Pudlov, stavba č. 5047_2021_soutez</v>
      </c>
      <c r="F7" s="333"/>
      <c r="G7" s="333"/>
      <c r="H7" s="333"/>
      <c r="L7" s="21"/>
      <c r="AZ7" s="267" t="s">
        <v>1770</v>
      </c>
      <c r="BA7" s="267" t="s">
        <v>1771</v>
      </c>
      <c r="BB7" s="267" t="s">
        <v>1</v>
      </c>
      <c r="BC7" s="267" t="s">
        <v>1772</v>
      </c>
      <c r="BD7" s="267" t="s">
        <v>19</v>
      </c>
    </row>
    <row r="8" spans="1:56" s="1" customFormat="1" ht="12" customHeight="1">
      <c r="B8" s="21"/>
      <c r="D8" s="120" t="s">
        <v>188</v>
      </c>
      <c r="L8" s="21"/>
      <c r="AZ8" s="267" t="s">
        <v>1773</v>
      </c>
      <c r="BA8" s="267" t="s">
        <v>1774</v>
      </c>
      <c r="BB8" s="267" t="s">
        <v>1</v>
      </c>
      <c r="BC8" s="267" t="s">
        <v>1775</v>
      </c>
      <c r="BD8" s="267" t="s">
        <v>19</v>
      </c>
    </row>
    <row r="9" spans="1:56" s="2" customFormat="1" ht="16.5" customHeight="1">
      <c r="A9" s="36"/>
      <c r="B9" s="41"/>
      <c r="C9" s="36"/>
      <c r="D9" s="36"/>
      <c r="E9" s="332" t="s">
        <v>1244</v>
      </c>
      <c r="F9" s="335"/>
      <c r="G9" s="335"/>
      <c r="H9" s="335"/>
      <c r="I9" s="36"/>
      <c r="J9" s="36"/>
      <c r="K9" s="36"/>
      <c r="L9" s="53"/>
      <c r="S9" s="36"/>
      <c r="T9" s="36"/>
      <c r="U9" s="36"/>
      <c r="V9" s="36"/>
      <c r="W9" s="36"/>
      <c r="X9" s="36"/>
      <c r="Y9" s="36"/>
      <c r="Z9" s="36"/>
      <c r="AA9" s="36"/>
      <c r="AB9" s="36"/>
      <c r="AC9" s="36"/>
      <c r="AD9" s="36"/>
      <c r="AE9" s="36"/>
      <c r="AZ9" s="267" t="s">
        <v>1776</v>
      </c>
      <c r="BA9" s="267" t="s">
        <v>1777</v>
      </c>
      <c r="BB9" s="267" t="s">
        <v>1</v>
      </c>
      <c r="BC9" s="267" t="s">
        <v>1778</v>
      </c>
      <c r="BD9" s="267" t="s">
        <v>19</v>
      </c>
    </row>
    <row r="10" spans="1:5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c r="AZ10" s="267" t="s">
        <v>1779</v>
      </c>
      <c r="BA10" s="267" t="s">
        <v>1780</v>
      </c>
      <c r="BB10" s="267" t="s">
        <v>1</v>
      </c>
      <c r="BC10" s="267" t="s">
        <v>1781</v>
      </c>
      <c r="BD10" s="267" t="s">
        <v>19</v>
      </c>
    </row>
    <row r="11" spans="1:56" s="2" customFormat="1" ht="16.5" customHeight="1">
      <c r="A11" s="36"/>
      <c r="B11" s="41"/>
      <c r="C11" s="36"/>
      <c r="D11" s="36"/>
      <c r="E11" s="334" t="s">
        <v>1782</v>
      </c>
      <c r="F11" s="335"/>
      <c r="G11" s="335"/>
      <c r="H11" s="335"/>
      <c r="I11" s="36"/>
      <c r="J11" s="36"/>
      <c r="K11" s="36"/>
      <c r="L11" s="53"/>
      <c r="S11" s="36"/>
      <c r="T11" s="36"/>
      <c r="U11" s="36"/>
      <c r="V11" s="36"/>
      <c r="W11" s="36"/>
      <c r="X11" s="36"/>
      <c r="Y11" s="36"/>
      <c r="Z11" s="36"/>
      <c r="AA11" s="36"/>
      <c r="AB11" s="36"/>
      <c r="AC11" s="36"/>
      <c r="AD11" s="36"/>
      <c r="AE11" s="36"/>
      <c r="AZ11" s="267" t="s">
        <v>1783</v>
      </c>
      <c r="BA11" s="267" t="s">
        <v>1783</v>
      </c>
      <c r="BB11" s="267" t="s">
        <v>1</v>
      </c>
      <c r="BC11" s="267" t="s">
        <v>441</v>
      </c>
      <c r="BD11" s="267" t="s">
        <v>19</v>
      </c>
    </row>
    <row r="12" spans="1:5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c r="AZ12" s="267" t="s">
        <v>1784</v>
      </c>
      <c r="BA12" s="267" t="s">
        <v>1784</v>
      </c>
      <c r="BB12" s="267" t="s">
        <v>1</v>
      </c>
      <c r="BC12" s="267" t="s">
        <v>1785</v>
      </c>
      <c r="BD12" s="267" t="s">
        <v>19</v>
      </c>
    </row>
    <row r="13" spans="1:56" s="2" customFormat="1" ht="12" customHeight="1">
      <c r="A13" s="36"/>
      <c r="B13" s="41"/>
      <c r="C13" s="36"/>
      <c r="D13" s="120" t="s">
        <v>17</v>
      </c>
      <c r="E13" s="36"/>
      <c r="F13" s="111" t="s">
        <v>120</v>
      </c>
      <c r="G13" s="36"/>
      <c r="H13" s="36"/>
      <c r="I13" s="120" t="s">
        <v>18</v>
      </c>
      <c r="J13" s="111" t="s">
        <v>1786</v>
      </c>
      <c r="K13" s="36"/>
      <c r="L13" s="53"/>
      <c r="S13" s="36"/>
      <c r="T13" s="36"/>
      <c r="U13" s="36"/>
      <c r="V13" s="36"/>
      <c r="W13" s="36"/>
      <c r="X13" s="36"/>
      <c r="Y13" s="36"/>
      <c r="Z13" s="36"/>
      <c r="AA13" s="36"/>
      <c r="AB13" s="36"/>
      <c r="AC13" s="36"/>
      <c r="AD13" s="36"/>
      <c r="AE13" s="36"/>
      <c r="AZ13" s="267" t="s">
        <v>1787</v>
      </c>
      <c r="BA13" s="267" t="s">
        <v>1787</v>
      </c>
      <c r="BB13" s="267" t="s">
        <v>1</v>
      </c>
      <c r="BC13" s="267" t="s">
        <v>1788</v>
      </c>
      <c r="BD13" s="267" t="s">
        <v>19</v>
      </c>
    </row>
    <row r="14" spans="1:56" s="2" customFormat="1" ht="12" customHeight="1">
      <c r="A14" s="36"/>
      <c r="B14" s="41"/>
      <c r="C14" s="36"/>
      <c r="D14" s="120" t="s">
        <v>20</v>
      </c>
      <c r="E14" s="36"/>
      <c r="F14" s="111" t="s">
        <v>21</v>
      </c>
      <c r="G14" s="36"/>
      <c r="H14" s="36"/>
      <c r="I14" s="120" t="s">
        <v>22</v>
      </c>
      <c r="J14" s="121" t="str">
        <f>'Rekapitulace stavby'!AN8</f>
        <v>30. 11. 2020</v>
      </c>
      <c r="K14" s="36"/>
      <c r="L14" s="53"/>
      <c r="S14" s="36"/>
      <c r="T14" s="36"/>
      <c r="U14" s="36"/>
      <c r="V14" s="36"/>
      <c r="W14" s="36"/>
      <c r="X14" s="36"/>
      <c r="Y14" s="36"/>
      <c r="Z14" s="36"/>
      <c r="AA14" s="36"/>
      <c r="AB14" s="36"/>
      <c r="AC14" s="36"/>
      <c r="AD14" s="36"/>
      <c r="AE14" s="36"/>
      <c r="AZ14" s="267" t="s">
        <v>1789</v>
      </c>
      <c r="BA14" s="267" t="s">
        <v>1789</v>
      </c>
      <c r="BB14" s="267" t="s">
        <v>1</v>
      </c>
      <c r="BC14" s="267" t="s">
        <v>1790</v>
      </c>
      <c r="BD14" s="267" t="s">
        <v>19</v>
      </c>
    </row>
    <row r="15" spans="1:56" s="2" customFormat="1" ht="21.75" customHeight="1">
      <c r="A15" s="36"/>
      <c r="B15" s="41"/>
      <c r="C15" s="36"/>
      <c r="D15" s="261" t="s">
        <v>24</v>
      </c>
      <c r="E15" s="36"/>
      <c r="F15" s="262" t="s">
        <v>25</v>
      </c>
      <c r="G15" s="36"/>
      <c r="H15" s="36"/>
      <c r="I15" s="261" t="s">
        <v>26</v>
      </c>
      <c r="J15" s="262" t="s">
        <v>1791</v>
      </c>
      <c r="K15" s="36"/>
      <c r="L15" s="53"/>
      <c r="S15" s="36"/>
      <c r="T15" s="36"/>
      <c r="U15" s="36"/>
      <c r="V15" s="36"/>
      <c r="W15" s="36"/>
      <c r="X15" s="36"/>
      <c r="Y15" s="36"/>
      <c r="Z15" s="36"/>
      <c r="AA15" s="36"/>
      <c r="AB15" s="36"/>
      <c r="AC15" s="36"/>
      <c r="AD15" s="36"/>
      <c r="AE15" s="36"/>
      <c r="AZ15" s="267" t="s">
        <v>1792</v>
      </c>
      <c r="BA15" s="267" t="s">
        <v>1793</v>
      </c>
      <c r="BB15" s="267" t="s">
        <v>1</v>
      </c>
      <c r="BC15" s="267" t="s">
        <v>1794</v>
      </c>
      <c r="BD15" s="267" t="s">
        <v>19</v>
      </c>
    </row>
    <row r="16" spans="1:5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c r="AZ16" s="267" t="s">
        <v>1795</v>
      </c>
      <c r="BA16" s="267" t="s">
        <v>859</v>
      </c>
      <c r="BB16" s="267" t="s">
        <v>1</v>
      </c>
      <c r="BC16" s="267" t="s">
        <v>1796</v>
      </c>
      <c r="BD16" s="267" t="s">
        <v>19</v>
      </c>
    </row>
    <row r="17" spans="1:56" s="2" customFormat="1" ht="18" customHeight="1">
      <c r="A17" s="36"/>
      <c r="B17" s="41"/>
      <c r="C17" s="36"/>
      <c r="D17" s="36"/>
      <c r="E17" s="111" t="s">
        <v>30</v>
      </c>
      <c r="F17" s="36"/>
      <c r="G17" s="36"/>
      <c r="H17" s="36"/>
      <c r="I17" s="120" t="s">
        <v>31</v>
      </c>
      <c r="J17" s="111" t="s">
        <v>1</v>
      </c>
      <c r="K17" s="36"/>
      <c r="L17" s="53"/>
      <c r="S17" s="36"/>
      <c r="T17" s="36"/>
      <c r="U17" s="36"/>
      <c r="V17" s="36"/>
      <c r="W17" s="36"/>
      <c r="X17" s="36"/>
      <c r="Y17" s="36"/>
      <c r="Z17" s="36"/>
      <c r="AA17" s="36"/>
      <c r="AB17" s="36"/>
      <c r="AC17" s="36"/>
      <c r="AD17" s="36"/>
      <c r="AE17" s="36"/>
      <c r="AZ17" s="267" t="s">
        <v>885</v>
      </c>
      <c r="BA17" s="267" t="s">
        <v>885</v>
      </c>
      <c r="BB17" s="267" t="s">
        <v>1</v>
      </c>
      <c r="BC17" s="267" t="s">
        <v>1797</v>
      </c>
      <c r="BD17" s="267" t="s">
        <v>19</v>
      </c>
    </row>
    <row r="18" spans="1:56"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c r="AZ18" s="267" t="s">
        <v>985</v>
      </c>
      <c r="BA18" s="267" t="s">
        <v>985</v>
      </c>
      <c r="BB18" s="267" t="s">
        <v>1</v>
      </c>
      <c r="BC18" s="267" t="s">
        <v>1761</v>
      </c>
      <c r="BD18" s="267" t="s">
        <v>19</v>
      </c>
    </row>
    <row r="19" spans="1:56"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c r="AZ19" s="267" t="s">
        <v>1798</v>
      </c>
      <c r="BA19" s="267" t="s">
        <v>1057</v>
      </c>
      <c r="BB19" s="267" t="s">
        <v>1</v>
      </c>
      <c r="BC19" s="267" t="s">
        <v>1799</v>
      </c>
      <c r="BD19" s="267" t="s">
        <v>19</v>
      </c>
    </row>
    <row r="20" spans="1:56"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c r="AZ20" s="267" t="s">
        <v>1800</v>
      </c>
      <c r="BA20" s="267" t="s">
        <v>1801</v>
      </c>
      <c r="BB20" s="267" t="s">
        <v>1</v>
      </c>
      <c r="BC20" s="267" t="s">
        <v>1802</v>
      </c>
      <c r="BD20" s="267" t="s">
        <v>19</v>
      </c>
    </row>
    <row r="21" spans="1:56"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c r="AZ21" s="267" t="s">
        <v>1803</v>
      </c>
      <c r="BA21" s="267" t="s">
        <v>1804</v>
      </c>
      <c r="BB21" s="267" t="s">
        <v>1</v>
      </c>
      <c r="BC21" s="267" t="s">
        <v>1805</v>
      </c>
      <c r="BD21" s="267" t="s">
        <v>19</v>
      </c>
    </row>
    <row r="22" spans="1:56"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c r="AZ22" s="267" t="s">
        <v>1806</v>
      </c>
      <c r="BA22" s="267" t="s">
        <v>1807</v>
      </c>
      <c r="BB22" s="267" t="s">
        <v>1</v>
      </c>
      <c r="BC22" s="267" t="s">
        <v>1808</v>
      </c>
      <c r="BD22" s="267" t="s">
        <v>19</v>
      </c>
    </row>
    <row r="23" spans="1:56" s="2" customFormat="1" ht="18" customHeight="1">
      <c r="A23" s="36"/>
      <c r="B23" s="41"/>
      <c r="C23" s="36"/>
      <c r="D23" s="36"/>
      <c r="E23" s="111" t="s">
        <v>35</v>
      </c>
      <c r="F23" s="36"/>
      <c r="G23" s="36"/>
      <c r="H23" s="36"/>
      <c r="I23" s="120" t="s">
        <v>31</v>
      </c>
      <c r="J23" s="111" t="s">
        <v>1</v>
      </c>
      <c r="K23" s="36"/>
      <c r="L23" s="53"/>
      <c r="S23" s="36"/>
      <c r="T23" s="36"/>
      <c r="U23" s="36"/>
      <c r="V23" s="36"/>
      <c r="W23" s="36"/>
      <c r="X23" s="36"/>
      <c r="Y23" s="36"/>
      <c r="Z23" s="36"/>
      <c r="AA23" s="36"/>
      <c r="AB23" s="36"/>
      <c r="AC23" s="36"/>
      <c r="AD23" s="36"/>
      <c r="AE23" s="36"/>
      <c r="AZ23" s="267" t="s">
        <v>1809</v>
      </c>
      <c r="BA23" s="267" t="s">
        <v>1810</v>
      </c>
      <c r="BB23" s="267" t="s">
        <v>1</v>
      </c>
      <c r="BC23" s="267" t="s">
        <v>1811</v>
      </c>
      <c r="BD23" s="267" t="s">
        <v>19</v>
      </c>
    </row>
    <row r="24" spans="1:56"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c r="AZ24" s="267" t="s">
        <v>1812</v>
      </c>
      <c r="BA24" s="267" t="s">
        <v>1813</v>
      </c>
      <c r="BB24" s="267" t="s">
        <v>1</v>
      </c>
      <c r="BC24" s="267" t="s">
        <v>1814</v>
      </c>
      <c r="BD24" s="267" t="s">
        <v>19</v>
      </c>
    </row>
    <row r="25" spans="1:56" s="2" customFormat="1" ht="12" customHeight="1">
      <c r="A25" s="36"/>
      <c r="B25" s="41"/>
      <c r="C25" s="36"/>
      <c r="D25" s="120" t="s">
        <v>37</v>
      </c>
      <c r="E25" s="36"/>
      <c r="F25" s="36"/>
      <c r="G25" s="36"/>
      <c r="H25" s="36"/>
      <c r="I25" s="120" t="s">
        <v>29</v>
      </c>
      <c r="J25" s="111" t="str">
        <f>IF('Rekapitulace stavby'!AN19="","",'Rekapitulace stavby'!AN19)</f>
        <v/>
      </c>
      <c r="K25" s="36"/>
      <c r="L25" s="53"/>
      <c r="S25" s="36"/>
      <c r="T25" s="36"/>
      <c r="U25" s="36"/>
      <c r="V25" s="36"/>
      <c r="W25" s="36"/>
      <c r="X25" s="36"/>
      <c r="Y25" s="36"/>
      <c r="Z25" s="36"/>
      <c r="AA25" s="36"/>
      <c r="AB25" s="36"/>
      <c r="AC25" s="36"/>
      <c r="AD25" s="36"/>
      <c r="AE25" s="36"/>
      <c r="AZ25" s="267" t="s">
        <v>1815</v>
      </c>
      <c r="BA25" s="267" t="s">
        <v>1816</v>
      </c>
      <c r="BB25" s="267" t="s">
        <v>1</v>
      </c>
      <c r="BC25" s="267" t="s">
        <v>1817</v>
      </c>
      <c r="BD25" s="267" t="s">
        <v>19</v>
      </c>
    </row>
    <row r="26" spans="1:56" s="2" customFormat="1" ht="18" customHeight="1">
      <c r="A26" s="36"/>
      <c r="B26" s="41"/>
      <c r="C26" s="36"/>
      <c r="D26" s="36"/>
      <c r="E26" s="111" t="str">
        <f>IF('Rekapitulace stavby'!E20="","",'Rekapitulace stavby'!E20)</f>
        <v xml:space="preserve"> </v>
      </c>
      <c r="F26" s="36"/>
      <c r="G26" s="36"/>
      <c r="H26" s="36"/>
      <c r="I26" s="120" t="s">
        <v>31</v>
      </c>
      <c r="J26" s="111" t="str">
        <f>IF('Rekapitulace stavby'!AN20="","",'Rekapitulace stavby'!AN20)</f>
        <v/>
      </c>
      <c r="K26" s="36"/>
      <c r="L26" s="53"/>
      <c r="S26" s="36"/>
      <c r="T26" s="36"/>
      <c r="U26" s="36"/>
      <c r="V26" s="36"/>
      <c r="W26" s="36"/>
      <c r="X26" s="36"/>
      <c r="Y26" s="36"/>
      <c r="Z26" s="36"/>
      <c r="AA26" s="36"/>
      <c r="AB26" s="36"/>
      <c r="AC26" s="36"/>
      <c r="AD26" s="36"/>
      <c r="AE26" s="36"/>
      <c r="AZ26" s="267" t="s">
        <v>1818</v>
      </c>
      <c r="BA26" s="267" t="s">
        <v>1819</v>
      </c>
      <c r="BB26" s="267" t="s">
        <v>1</v>
      </c>
      <c r="BC26" s="267" t="s">
        <v>1820</v>
      </c>
      <c r="BD26" s="267" t="s">
        <v>19</v>
      </c>
    </row>
    <row r="27" spans="1:56"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c r="AZ27" s="267" t="s">
        <v>1821</v>
      </c>
      <c r="BA27" s="267" t="s">
        <v>1822</v>
      </c>
      <c r="BB27" s="267" t="s">
        <v>1</v>
      </c>
      <c r="BC27" s="267" t="s">
        <v>1823</v>
      </c>
      <c r="BD27" s="267" t="s">
        <v>19</v>
      </c>
    </row>
    <row r="28" spans="1:56"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c r="AZ28" s="267" t="s">
        <v>1824</v>
      </c>
      <c r="BA28" s="267" t="s">
        <v>1825</v>
      </c>
      <c r="BB28" s="267" t="s">
        <v>1</v>
      </c>
      <c r="BC28" s="267" t="s">
        <v>1826</v>
      </c>
      <c r="BD28" s="267" t="s">
        <v>19</v>
      </c>
    </row>
    <row r="29" spans="1:56"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c r="AZ29" s="268" t="s">
        <v>1827</v>
      </c>
      <c r="BA29" s="268" t="s">
        <v>819</v>
      </c>
      <c r="BB29" s="268" t="s">
        <v>1</v>
      </c>
      <c r="BC29" s="268" t="s">
        <v>294</v>
      </c>
      <c r="BD29" s="268" t="s">
        <v>19</v>
      </c>
    </row>
    <row r="30" spans="1:56"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c r="AZ30" s="267" t="s">
        <v>1828</v>
      </c>
      <c r="BA30" s="267" t="s">
        <v>1829</v>
      </c>
      <c r="BB30" s="267" t="s">
        <v>1</v>
      </c>
      <c r="BC30" s="267" t="s">
        <v>1830</v>
      </c>
      <c r="BD30" s="267" t="s">
        <v>19</v>
      </c>
    </row>
    <row r="31" spans="1:56"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c r="AZ31" s="267" t="s">
        <v>1831</v>
      </c>
      <c r="BA31" s="267" t="s">
        <v>1832</v>
      </c>
      <c r="BB31" s="267" t="s">
        <v>1</v>
      </c>
      <c r="BC31" s="267" t="s">
        <v>1833</v>
      </c>
      <c r="BD31" s="267" t="s">
        <v>19</v>
      </c>
    </row>
    <row r="32" spans="1:56" s="2" customFormat="1" ht="25.35" customHeight="1">
      <c r="A32" s="36"/>
      <c r="B32" s="41"/>
      <c r="C32" s="36"/>
      <c r="D32" s="126" t="s">
        <v>40</v>
      </c>
      <c r="E32" s="36"/>
      <c r="F32" s="36"/>
      <c r="G32" s="36"/>
      <c r="H32" s="36"/>
      <c r="I32" s="36"/>
      <c r="J32" s="127">
        <f>ROUND(J130, 2)</f>
        <v>0</v>
      </c>
      <c r="K32" s="36"/>
      <c r="L32" s="53"/>
      <c r="S32" s="36"/>
      <c r="T32" s="36"/>
      <c r="U32" s="36"/>
      <c r="V32" s="36"/>
      <c r="W32" s="36"/>
      <c r="X32" s="36"/>
      <c r="Y32" s="36"/>
      <c r="Z32" s="36"/>
      <c r="AA32" s="36"/>
      <c r="AB32" s="36"/>
      <c r="AC32" s="36"/>
      <c r="AD32" s="36"/>
      <c r="AE32" s="36"/>
      <c r="AZ32" s="267" t="s">
        <v>1834</v>
      </c>
      <c r="BA32" s="267" t="s">
        <v>1835</v>
      </c>
      <c r="BB32" s="267" t="s">
        <v>1</v>
      </c>
      <c r="BC32" s="267" t="s">
        <v>1836</v>
      </c>
      <c r="BD32" s="267" t="s">
        <v>19</v>
      </c>
    </row>
    <row r="33" spans="1:56"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c r="AZ33" s="267" t="s">
        <v>1837</v>
      </c>
      <c r="BA33" s="267" t="s">
        <v>1837</v>
      </c>
      <c r="BB33" s="267" t="s">
        <v>1</v>
      </c>
      <c r="BC33" s="267" t="s">
        <v>1838</v>
      </c>
      <c r="BD33" s="267" t="s">
        <v>19</v>
      </c>
    </row>
    <row r="34" spans="1:56"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c r="AZ34" s="267" t="s">
        <v>1002</v>
      </c>
      <c r="BA34" s="267" t="s">
        <v>1002</v>
      </c>
      <c r="BB34" s="267" t="s">
        <v>1</v>
      </c>
      <c r="BC34" s="267" t="s">
        <v>294</v>
      </c>
      <c r="BD34" s="267" t="s">
        <v>19</v>
      </c>
    </row>
    <row r="35" spans="1:56" s="2" customFormat="1" ht="14.45" customHeight="1">
      <c r="A35" s="36"/>
      <c r="B35" s="41"/>
      <c r="C35" s="36"/>
      <c r="D35" s="129" t="s">
        <v>44</v>
      </c>
      <c r="E35" s="120" t="s">
        <v>45</v>
      </c>
      <c r="F35" s="130">
        <f>ROUND((SUM(BE130:BE929)),  2)</f>
        <v>0</v>
      </c>
      <c r="G35" s="36"/>
      <c r="H35" s="36"/>
      <c r="I35" s="131">
        <v>0.2</v>
      </c>
      <c r="J35" s="130">
        <f>ROUND(((SUM(BE130:BE929))*I35),  2)</f>
        <v>0</v>
      </c>
      <c r="K35" s="36"/>
      <c r="L35" s="53"/>
      <c r="S35" s="36"/>
      <c r="T35" s="36"/>
      <c r="U35" s="36"/>
      <c r="V35" s="36"/>
      <c r="W35" s="36"/>
      <c r="X35" s="36"/>
      <c r="Y35" s="36"/>
      <c r="Z35" s="36"/>
      <c r="AA35" s="36"/>
      <c r="AB35" s="36"/>
      <c r="AC35" s="36"/>
      <c r="AD35" s="36"/>
      <c r="AE35" s="36"/>
      <c r="AZ35" s="267" t="s">
        <v>1839</v>
      </c>
      <c r="BA35" s="267" t="s">
        <v>1839</v>
      </c>
      <c r="BB35" s="267" t="s">
        <v>1</v>
      </c>
      <c r="BC35" s="267" t="s">
        <v>1840</v>
      </c>
      <c r="BD35" s="267" t="s">
        <v>19</v>
      </c>
    </row>
    <row r="36" spans="1:56" s="2" customFormat="1" ht="14.45" customHeight="1">
      <c r="A36" s="36"/>
      <c r="B36" s="41"/>
      <c r="C36" s="36"/>
      <c r="D36" s="36"/>
      <c r="E36" s="120" t="s">
        <v>46</v>
      </c>
      <c r="F36" s="130">
        <f>ROUND((SUM(BF130:BF929)),  2)</f>
        <v>0</v>
      </c>
      <c r="G36" s="36"/>
      <c r="H36" s="36"/>
      <c r="I36" s="131">
        <v>0.2</v>
      </c>
      <c r="J36" s="130">
        <f>ROUND(((SUM(BF130:BF929))*I36),  2)</f>
        <v>0</v>
      </c>
      <c r="K36" s="36"/>
      <c r="L36" s="53"/>
      <c r="S36" s="36"/>
      <c r="T36" s="36"/>
      <c r="U36" s="36"/>
      <c r="V36" s="36"/>
      <c r="W36" s="36"/>
      <c r="X36" s="36"/>
      <c r="Y36" s="36"/>
      <c r="Z36" s="36"/>
      <c r="AA36" s="36"/>
      <c r="AB36" s="36"/>
      <c r="AC36" s="36"/>
      <c r="AD36" s="36"/>
      <c r="AE36" s="36"/>
      <c r="AZ36" s="267" t="s">
        <v>1841</v>
      </c>
      <c r="BA36" s="267" t="s">
        <v>1842</v>
      </c>
      <c r="BB36" s="267" t="s">
        <v>1</v>
      </c>
      <c r="BC36" s="267" t="s">
        <v>1843</v>
      </c>
      <c r="BD36" s="267" t="s">
        <v>19</v>
      </c>
    </row>
    <row r="37" spans="1:56" s="2" customFormat="1" ht="14.45" hidden="1" customHeight="1">
      <c r="A37" s="36"/>
      <c r="B37" s="41"/>
      <c r="C37" s="36"/>
      <c r="D37" s="36"/>
      <c r="E37" s="120" t="s">
        <v>47</v>
      </c>
      <c r="F37" s="130">
        <f>ROUND((SUM(BG130:BG929)),  2)</f>
        <v>0</v>
      </c>
      <c r="G37" s="36"/>
      <c r="H37" s="36"/>
      <c r="I37" s="131">
        <v>0.2</v>
      </c>
      <c r="J37" s="130">
        <f>0</f>
        <v>0</v>
      </c>
      <c r="K37" s="36"/>
      <c r="L37" s="53"/>
      <c r="S37" s="36"/>
      <c r="T37" s="36"/>
      <c r="U37" s="36"/>
      <c r="V37" s="36"/>
      <c r="W37" s="36"/>
      <c r="X37" s="36"/>
      <c r="Y37" s="36"/>
      <c r="Z37" s="36"/>
      <c r="AA37" s="36"/>
      <c r="AB37" s="36"/>
      <c r="AC37" s="36"/>
      <c r="AD37" s="36"/>
      <c r="AE37" s="36"/>
      <c r="AZ37" s="267" t="s">
        <v>1844</v>
      </c>
      <c r="BA37" s="267" t="s">
        <v>1844</v>
      </c>
      <c r="BB37" s="267" t="s">
        <v>1</v>
      </c>
      <c r="BC37" s="267" t="s">
        <v>1843</v>
      </c>
      <c r="BD37" s="267" t="s">
        <v>19</v>
      </c>
    </row>
    <row r="38" spans="1:56" s="2" customFormat="1" ht="14.45" hidden="1" customHeight="1">
      <c r="A38" s="36"/>
      <c r="B38" s="41"/>
      <c r="C38" s="36"/>
      <c r="D38" s="36"/>
      <c r="E38" s="120" t="s">
        <v>48</v>
      </c>
      <c r="F38" s="130">
        <f>ROUND((SUM(BH130:BH929)),  2)</f>
        <v>0</v>
      </c>
      <c r="G38" s="36"/>
      <c r="H38" s="36"/>
      <c r="I38" s="131">
        <v>0.2</v>
      </c>
      <c r="J38" s="130">
        <f>0</f>
        <v>0</v>
      </c>
      <c r="K38" s="36"/>
      <c r="L38" s="53"/>
      <c r="S38" s="36"/>
      <c r="T38" s="36"/>
      <c r="U38" s="36"/>
      <c r="V38" s="36"/>
      <c r="W38" s="36"/>
      <c r="X38" s="36"/>
      <c r="Y38" s="36"/>
      <c r="Z38" s="36"/>
      <c r="AA38" s="36"/>
      <c r="AB38" s="36"/>
      <c r="AC38" s="36"/>
      <c r="AD38" s="36"/>
      <c r="AE38" s="36"/>
      <c r="AZ38" s="267" t="s">
        <v>1845</v>
      </c>
      <c r="BA38" s="267" t="s">
        <v>1845</v>
      </c>
      <c r="BB38" s="267" t="s">
        <v>1</v>
      </c>
      <c r="BC38" s="267" t="s">
        <v>1846</v>
      </c>
      <c r="BD38" s="267" t="s">
        <v>19</v>
      </c>
    </row>
    <row r="39" spans="1:56" s="2" customFormat="1" ht="14.45" hidden="1" customHeight="1">
      <c r="A39" s="36"/>
      <c r="B39" s="41"/>
      <c r="C39" s="36"/>
      <c r="D39" s="36"/>
      <c r="E39" s="120" t="s">
        <v>49</v>
      </c>
      <c r="F39" s="130">
        <f>ROUND((SUM(BI130:BI929)),  2)</f>
        <v>0</v>
      </c>
      <c r="G39" s="36"/>
      <c r="H39" s="36"/>
      <c r="I39" s="131">
        <v>0</v>
      </c>
      <c r="J39" s="130">
        <f>0</f>
        <v>0</v>
      </c>
      <c r="K39" s="36"/>
      <c r="L39" s="53"/>
      <c r="S39" s="36"/>
      <c r="T39" s="36"/>
      <c r="U39" s="36"/>
      <c r="V39" s="36"/>
      <c r="W39" s="36"/>
      <c r="X39" s="36"/>
      <c r="Y39" s="36"/>
      <c r="Z39" s="36"/>
      <c r="AA39" s="36"/>
      <c r="AB39" s="36"/>
      <c r="AC39" s="36"/>
      <c r="AD39" s="36"/>
      <c r="AE39" s="36"/>
      <c r="AZ39" s="267" t="s">
        <v>1847</v>
      </c>
      <c r="BA39" s="267" t="s">
        <v>1848</v>
      </c>
      <c r="BB39" s="267" t="s">
        <v>1</v>
      </c>
      <c r="BC39" s="267" t="s">
        <v>1849</v>
      </c>
      <c r="BD39" s="267" t="s">
        <v>19</v>
      </c>
    </row>
    <row r="40" spans="1:56"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c r="AZ40" s="267" t="s">
        <v>1850</v>
      </c>
      <c r="BA40" s="267" t="s">
        <v>1851</v>
      </c>
      <c r="BB40" s="267" t="s">
        <v>1</v>
      </c>
      <c r="BC40" s="267" t="s">
        <v>1852</v>
      </c>
      <c r="BD40" s="267" t="s">
        <v>19</v>
      </c>
    </row>
    <row r="41" spans="1:56"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c r="AZ41" s="267" t="s">
        <v>1853</v>
      </c>
      <c r="BA41" s="267" t="s">
        <v>1854</v>
      </c>
      <c r="BB41" s="267" t="s">
        <v>1</v>
      </c>
      <c r="BC41" s="267" t="s">
        <v>1855</v>
      </c>
      <c r="BD41" s="267" t="s">
        <v>19</v>
      </c>
    </row>
    <row r="42" spans="1:56"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c r="AZ42" s="267" t="s">
        <v>1856</v>
      </c>
      <c r="BA42" s="267" t="s">
        <v>1857</v>
      </c>
      <c r="BB42" s="267" t="s">
        <v>1</v>
      </c>
      <c r="BC42" s="267" t="s">
        <v>1858</v>
      </c>
      <c r="BD42" s="267" t="s">
        <v>19</v>
      </c>
    </row>
    <row r="43" spans="1:56" s="1" customFormat="1" ht="14.45" customHeight="1">
      <c r="B43" s="21"/>
      <c r="L43" s="21"/>
      <c r="AZ43" s="267" t="s">
        <v>1859</v>
      </c>
      <c r="BA43" s="267" t="s">
        <v>1859</v>
      </c>
      <c r="BB43" s="267" t="s">
        <v>1</v>
      </c>
      <c r="BC43" s="267" t="s">
        <v>1860</v>
      </c>
      <c r="BD43" s="267" t="s">
        <v>19</v>
      </c>
    </row>
    <row r="44" spans="1:56" s="1" customFormat="1" ht="14.45" customHeight="1">
      <c r="B44" s="21"/>
      <c r="L44" s="21"/>
      <c r="AZ44" s="267" t="s">
        <v>1861</v>
      </c>
      <c r="BA44" s="267" t="s">
        <v>1861</v>
      </c>
      <c r="BB44" s="267" t="s">
        <v>1</v>
      </c>
      <c r="BC44" s="267" t="s">
        <v>1862</v>
      </c>
      <c r="BD44" s="267" t="s">
        <v>19</v>
      </c>
    </row>
    <row r="45" spans="1:56" s="1" customFormat="1" ht="14.45" customHeight="1">
      <c r="B45" s="21"/>
      <c r="L45" s="21"/>
      <c r="AZ45" s="267" t="s">
        <v>1863</v>
      </c>
      <c r="BA45" s="267" t="s">
        <v>1863</v>
      </c>
      <c r="BB45" s="267" t="s">
        <v>1</v>
      </c>
      <c r="BC45" s="267" t="s">
        <v>1864</v>
      </c>
      <c r="BD45" s="267" t="s">
        <v>19</v>
      </c>
    </row>
    <row r="46" spans="1:56" s="1" customFormat="1" ht="14.45" customHeight="1">
      <c r="B46" s="21"/>
      <c r="L46" s="21"/>
      <c r="AZ46" s="267" t="s">
        <v>1865</v>
      </c>
      <c r="BA46" s="267" t="s">
        <v>1865</v>
      </c>
      <c r="BB46" s="267" t="s">
        <v>1</v>
      </c>
      <c r="BC46" s="267" t="s">
        <v>1866</v>
      </c>
      <c r="BD46" s="267" t="s">
        <v>19</v>
      </c>
    </row>
    <row r="47" spans="1:56" s="1" customFormat="1" ht="14.45" customHeight="1">
      <c r="B47" s="21"/>
      <c r="L47" s="21"/>
      <c r="AZ47" s="267" t="s">
        <v>1867</v>
      </c>
      <c r="BA47" s="267" t="s">
        <v>1868</v>
      </c>
      <c r="BB47" s="267" t="s">
        <v>1</v>
      </c>
      <c r="BC47" s="267" t="s">
        <v>1869</v>
      </c>
      <c r="BD47" s="267" t="s">
        <v>19</v>
      </c>
    </row>
    <row r="48" spans="1:56" s="1" customFormat="1" ht="14.45" customHeight="1">
      <c r="B48" s="21"/>
      <c r="L48" s="21"/>
      <c r="AZ48" s="267" t="s">
        <v>1870</v>
      </c>
      <c r="BA48" s="267" t="s">
        <v>1871</v>
      </c>
      <c r="BB48" s="267" t="s">
        <v>1</v>
      </c>
      <c r="BC48" s="267" t="s">
        <v>1869</v>
      </c>
      <c r="BD48" s="267" t="s">
        <v>19</v>
      </c>
    </row>
    <row r="49" spans="1:56" s="2" customFormat="1" ht="14.45" customHeight="1">
      <c r="B49" s="53"/>
      <c r="D49" s="139" t="s">
        <v>53</v>
      </c>
      <c r="E49" s="140"/>
      <c r="F49" s="140"/>
      <c r="G49" s="139" t="s">
        <v>54</v>
      </c>
      <c r="H49" s="140"/>
      <c r="I49" s="140"/>
      <c r="J49" s="140"/>
      <c r="K49" s="140"/>
      <c r="L49" s="53"/>
      <c r="AZ49" s="267" t="s">
        <v>1872</v>
      </c>
      <c r="BA49" s="267" t="s">
        <v>1873</v>
      </c>
      <c r="BB49" s="267" t="s">
        <v>1</v>
      </c>
      <c r="BC49" s="267" t="s">
        <v>1874</v>
      </c>
      <c r="BD49" s="267" t="s">
        <v>19</v>
      </c>
    </row>
    <row r="50" spans="1:56" ht="11.25">
      <c r="B50" s="21"/>
      <c r="L50" s="21"/>
      <c r="AZ50" s="267" t="s">
        <v>1875</v>
      </c>
      <c r="BA50" s="267" t="s">
        <v>1875</v>
      </c>
      <c r="BB50" s="267" t="s">
        <v>1</v>
      </c>
      <c r="BC50" s="267" t="s">
        <v>1794</v>
      </c>
      <c r="BD50" s="267" t="s">
        <v>19</v>
      </c>
    </row>
    <row r="51" spans="1:56" ht="11.25">
      <c r="B51" s="21"/>
      <c r="L51" s="21"/>
      <c r="AZ51" s="267" t="s">
        <v>1876</v>
      </c>
      <c r="BA51" s="267" t="s">
        <v>1877</v>
      </c>
      <c r="BB51" s="267" t="s">
        <v>1</v>
      </c>
      <c r="BC51" s="267" t="s">
        <v>266</v>
      </c>
      <c r="BD51" s="267" t="s">
        <v>19</v>
      </c>
    </row>
    <row r="52" spans="1:56" ht="11.25">
      <c r="B52" s="21"/>
      <c r="L52" s="21"/>
      <c r="AZ52" s="267" t="s">
        <v>1878</v>
      </c>
      <c r="BA52" s="267" t="s">
        <v>1878</v>
      </c>
      <c r="BB52" s="267" t="s">
        <v>1</v>
      </c>
      <c r="BC52" s="267" t="s">
        <v>1879</v>
      </c>
      <c r="BD52" s="267" t="s">
        <v>19</v>
      </c>
    </row>
    <row r="53" spans="1:56" ht="11.25">
      <c r="B53" s="21"/>
      <c r="L53" s="21"/>
      <c r="AZ53" s="267" t="s">
        <v>1880</v>
      </c>
      <c r="BA53" s="267" t="s">
        <v>1880</v>
      </c>
      <c r="BB53" s="267" t="s">
        <v>1</v>
      </c>
      <c r="BC53" s="267" t="s">
        <v>1881</v>
      </c>
      <c r="BD53" s="267" t="s">
        <v>19</v>
      </c>
    </row>
    <row r="54" spans="1:56" ht="11.25">
      <c r="B54" s="21"/>
      <c r="L54" s="21"/>
      <c r="AZ54" s="267" t="s">
        <v>1882</v>
      </c>
      <c r="BA54" s="267" t="s">
        <v>1882</v>
      </c>
      <c r="BB54" s="267" t="s">
        <v>1</v>
      </c>
      <c r="BC54" s="267" t="s">
        <v>1883</v>
      </c>
      <c r="BD54" s="267" t="s">
        <v>19</v>
      </c>
    </row>
    <row r="55" spans="1:56" ht="11.25">
      <c r="B55" s="21"/>
      <c r="L55" s="21"/>
      <c r="AZ55" s="267" t="s">
        <v>1884</v>
      </c>
      <c r="BA55" s="267" t="s">
        <v>1884</v>
      </c>
      <c r="BB55" s="267" t="s">
        <v>1</v>
      </c>
      <c r="BC55" s="267" t="s">
        <v>1885</v>
      </c>
      <c r="BD55" s="267" t="s">
        <v>19</v>
      </c>
    </row>
    <row r="56" spans="1:56" ht="11.25">
      <c r="B56" s="21"/>
      <c r="L56" s="21"/>
      <c r="AZ56" s="267" t="s">
        <v>1886</v>
      </c>
      <c r="BA56" s="267" t="s">
        <v>1886</v>
      </c>
      <c r="BB56" s="267" t="s">
        <v>1</v>
      </c>
      <c r="BC56" s="267" t="s">
        <v>336</v>
      </c>
      <c r="BD56" s="267" t="s">
        <v>19</v>
      </c>
    </row>
    <row r="57" spans="1:56" ht="11.25">
      <c r="B57" s="21"/>
      <c r="L57" s="21"/>
      <c r="AZ57" s="267" t="s">
        <v>1887</v>
      </c>
      <c r="BA57" s="267" t="s">
        <v>1887</v>
      </c>
      <c r="BB57" s="267" t="s">
        <v>1</v>
      </c>
      <c r="BC57" s="267" t="s">
        <v>1769</v>
      </c>
      <c r="BD57" s="267" t="s">
        <v>19</v>
      </c>
    </row>
    <row r="58" spans="1:56" ht="11.25">
      <c r="B58" s="21"/>
      <c r="L58" s="21"/>
      <c r="AZ58" s="267" t="s">
        <v>1888</v>
      </c>
      <c r="BA58" s="267" t="s">
        <v>1888</v>
      </c>
      <c r="BB58" s="267" t="s">
        <v>1</v>
      </c>
      <c r="BC58" s="267" t="s">
        <v>1889</v>
      </c>
      <c r="BD58" s="267" t="s">
        <v>19</v>
      </c>
    </row>
    <row r="59" spans="1:56" ht="11.25">
      <c r="B59" s="21"/>
      <c r="L59" s="21"/>
      <c r="AZ59" s="267" t="s">
        <v>1890</v>
      </c>
      <c r="BA59" s="267" t="s">
        <v>1890</v>
      </c>
      <c r="BB59" s="267" t="s">
        <v>1</v>
      </c>
      <c r="BC59" s="267" t="s">
        <v>1891</v>
      </c>
      <c r="BD59" s="267" t="s">
        <v>19</v>
      </c>
    </row>
    <row r="60" spans="1:56" s="2" customFormat="1" ht="12.75">
      <c r="A60" s="36"/>
      <c r="B60" s="41"/>
      <c r="C60" s="36"/>
      <c r="D60" s="141" t="s">
        <v>55</v>
      </c>
      <c r="E60" s="142"/>
      <c r="F60" s="143" t="s">
        <v>56</v>
      </c>
      <c r="G60" s="141" t="s">
        <v>55</v>
      </c>
      <c r="H60" s="142"/>
      <c r="I60" s="142"/>
      <c r="J60" s="144" t="s">
        <v>56</v>
      </c>
      <c r="K60" s="142"/>
      <c r="L60" s="53"/>
      <c r="S60" s="36"/>
      <c r="T60" s="36"/>
      <c r="U60" s="36"/>
      <c r="V60" s="36"/>
      <c r="W60" s="36"/>
      <c r="X60" s="36"/>
      <c r="Y60" s="36"/>
      <c r="Z60" s="36"/>
      <c r="AA60" s="36"/>
      <c r="AB60" s="36"/>
      <c r="AC60" s="36"/>
      <c r="AD60" s="36"/>
      <c r="AE60" s="36"/>
      <c r="AZ60" s="267" t="s">
        <v>1892</v>
      </c>
      <c r="BA60" s="267" t="s">
        <v>1892</v>
      </c>
      <c r="BB60" s="267" t="s">
        <v>1</v>
      </c>
      <c r="BC60" s="267" t="s">
        <v>1893</v>
      </c>
      <c r="BD60" s="267" t="s">
        <v>19</v>
      </c>
    </row>
    <row r="61" spans="1:56" ht="11.25">
      <c r="B61" s="21"/>
      <c r="L61" s="21"/>
      <c r="AZ61" s="267" t="s">
        <v>1894</v>
      </c>
      <c r="BA61" s="267" t="s">
        <v>1894</v>
      </c>
      <c r="BB61" s="267" t="s">
        <v>1</v>
      </c>
      <c r="BC61" s="267" t="s">
        <v>1893</v>
      </c>
      <c r="BD61" s="267" t="s">
        <v>19</v>
      </c>
    </row>
    <row r="62" spans="1:56" ht="11.25">
      <c r="B62" s="21"/>
      <c r="L62" s="21"/>
      <c r="AZ62" s="267" t="s">
        <v>1895</v>
      </c>
      <c r="BA62" s="267" t="s">
        <v>1895</v>
      </c>
      <c r="BB62" s="267" t="s">
        <v>1</v>
      </c>
      <c r="BC62" s="267" t="s">
        <v>1896</v>
      </c>
      <c r="BD62" s="267" t="s">
        <v>19</v>
      </c>
    </row>
    <row r="63" spans="1:56" ht="11.25">
      <c r="B63" s="21"/>
      <c r="L63" s="21"/>
      <c r="AZ63" s="267" t="s">
        <v>1897</v>
      </c>
      <c r="BA63" s="267" t="s">
        <v>1897</v>
      </c>
      <c r="BB63" s="267" t="s">
        <v>1</v>
      </c>
      <c r="BC63" s="267" t="s">
        <v>1898</v>
      </c>
      <c r="BD63" s="267" t="s">
        <v>19</v>
      </c>
    </row>
    <row r="64" spans="1:56" s="2" customFormat="1" ht="12.75">
      <c r="A64" s="36"/>
      <c r="B64" s="41"/>
      <c r="C64" s="36"/>
      <c r="D64" s="139" t="s">
        <v>57</v>
      </c>
      <c r="E64" s="145"/>
      <c r="F64" s="145"/>
      <c r="G64" s="139" t="s">
        <v>58</v>
      </c>
      <c r="H64" s="145"/>
      <c r="I64" s="145"/>
      <c r="J64" s="145"/>
      <c r="K64" s="145"/>
      <c r="L64" s="53"/>
      <c r="S64" s="36"/>
      <c r="T64" s="36"/>
      <c r="U64" s="36"/>
      <c r="V64" s="36"/>
      <c r="W64" s="36"/>
      <c r="X64" s="36"/>
      <c r="Y64" s="36"/>
      <c r="Z64" s="36"/>
      <c r="AA64" s="36"/>
      <c r="AB64" s="36"/>
      <c r="AC64" s="36"/>
      <c r="AD64" s="36"/>
      <c r="AE64" s="36"/>
      <c r="AZ64" s="267" t="s">
        <v>1899</v>
      </c>
      <c r="BA64" s="267" t="s">
        <v>1899</v>
      </c>
      <c r="BB64" s="267" t="s">
        <v>1</v>
      </c>
      <c r="BC64" s="267" t="s">
        <v>1866</v>
      </c>
      <c r="BD64" s="267" t="s">
        <v>19</v>
      </c>
    </row>
    <row r="65" spans="1:56" ht="11.25">
      <c r="B65" s="21"/>
      <c r="L65" s="21"/>
      <c r="AZ65" s="267" t="s">
        <v>1900</v>
      </c>
      <c r="BA65" s="267" t="s">
        <v>1900</v>
      </c>
      <c r="BB65" s="267" t="s">
        <v>1</v>
      </c>
      <c r="BC65" s="267" t="s">
        <v>1901</v>
      </c>
      <c r="BD65" s="267" t="s">
        <v>19</v>
      </c>
    </row>
    <row r="66" spans="1:56" ht="11.25">
      <c r="B66" s="21"/>
      <c r="L66" s="21"/>
    </row>
    <row r="67" spans="1:56" ht="11.25">
      <c r="B67" s="21"/>
      <c r="L67" s="21"/>
    </row>
    <row r="68" spans="1:56" ht="11.25">
      <c r="B68" s="21"/>
      <c r="L68" s="21"/>
    </row>
    <row r="69" spans="1:56" ht="11.25">
      <c r="B69" s="21"/>
      <c r="L69" s="21"/>
    </row>
    <row r="70" spans="1:56" ht="11.25">
      <c r="B70" s="21"/>
      <c r="L70" s="21"/>
    </row>
    <row r="71" spans="1:56" ht="11.25">
      <c r="B71" s="21"/>
      <c r="L71" s="21"/>
    </row>
    <row r="72" spans="1:56" ht="11.25">
      <c r="B72" s="21"/>
      <c r="L72" s="21"/>
    </row>
    <row r="73" spans="1:56" ht="11.25">
      <c r="B73" s="21"/>
      <c r="L73" s="21"/>
    </row>
    <row r="74" spans="1:56" ht="11.25">
      <c r="B74" s="21"/>
      <c r="L74" s="21"/>
    </row>
    <row r="75" spans="1:56" s="2" customFormat="1" ht="12.75">
      <c r="A75" s="36"/>
      <c r="B75" s="41"/>
      <c r="C75" s="36"/>
      <c r="D75" s="141" t="s">
        <v>55</v>
      </c>
      <c r="E75" s="142"/>
      <c r="F75" s="143" t="s">
        <v>56</v>
      </c>
      <c r="G75" s="141" t="s">
        <v>55</v>
      </c>
      <c r="H75" s="142"/>
      <c r="I75" s="142"/>
      <c r="J75" s="144" t="s">
        <v>56</v>
      </c>
      <c r="K75" s="142"/>
      <c r="L75" s="53"/>
      <c r="S75" s="36"/>
      <c r="T75" s="36"/>
      <c r="U75" s="36"/>
      <c r="V75" s="36"/>
      <c r="W75" s="36"/>
      <c r="X75" s="36"/>
      <c r="Y75" s="36"/>
      <c r="Z75" s="36"/>
      <c r="AA75" s="36"/>
      <c r="AB75" s="36"/>
      <c r="AC75" s="36"/>
      <c r="AD75" s="36"/>
      <c r="AE75" s="36"/>
    </row>
    <row r="76" spans="1:56" s="2" customFormat="1" ht="14.45" customHeight="1">
      <c r="A76" s="36"/>
      <c r="B76" s="146"/>
      <c r="C76" s="147"/>
      <c r="D76" s="147"/>
      <c r="E76" s="147"/>
      <c r="F76" s="147"/>
      <c r="G76" s="147"/>
      <c r="H76" s="147"/>
      <c r="I76" s="147"/>
      <c r="J76" s="147"/>
      <c r="K76" s="147"/>
      <c r="L76" s="53"/>
      <c r="S76" s="36"/>
      <c r="T76" s="36"/>
      <c r="U76" s="36"/>
      <c r="V76" s="36"/>
      <c r="W76" s="36"/>
      <c r="X76" s="36"/>
      <c r="Y76" s="36"/>
      <c r="Z76" s="36"/>
      <c r="AA76" s="36"/>
      <c r="AB76" s="36"/>
      <c r="AC76" s="36"/>
      <c r="AD76" s="36"/>
      <c r="AE76" s="36"/>
    </row>
    <row r="80" spans="1:56" s="2" customFormat="1" ht="6.95" customHeight="1">
      <c r="A80" s="36"/>
      <c r="B80" s="148"/>
      <c r="C80" s="149"/>
      <c r="D80" s="149"/>
      <c r="E80" s="149"/>
      <c r="F80" s="149"/>
      <c r="G80" s="149"/>
      <c r="H80" s="149"/>
      <c r="I80" s="149"/>
      <c r="J80" s="149"/>
      <c r="K80" s="149"/>
      <c r="L80" s="53"/>
      <c r="S80" s="36"/>
      <c r="T80" s="36"/>
      <c r="U80" s="36"/>
      <c r="V80" s="36"/>
      <c r="W80" s="36"/>
      <c r="X80" s="36"/>
      <c r="Y80" s="36"/>
      <c r="Z80" s="36"/>
      <c r="AA80" s="36"/>
      <c r="AB80" s="36"/>
      <c r="AC80" s="36"/>
      <c r="AD80" s="36"/>
      <c r="AE80" s="36"/>
    </row>
    <row r="81" spans="1:31" s="2" customFormat="1" ht="24.95" customHeight="1">
      <c r="A81" s="36"/>
      <c r="B81" s="37"/>
      <c r="C81" s="24" t="s">
        <v>190</v>
      </c>
      <c r="D81" s="38"/>
      <c r="E81" s="38"/>
      <c r="F81" s="38"/>
      <c r="G81" s="38"/>
      <c r="H81" s="38"/>
      <c r="I81" s="38"/>
      <c r="J81" s="38"/>
      <c r="K81" s="38"/>
      <c r="L81" s="53"/>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12" customHeight="1">
      <c r="A83" s="36"/>
      <c r="B83" s="37"/>
      <c r="C83" s="30" t="s">
        <v>15</v>
      </c>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26.25" customHeight="1">
      <c r="A84" s="36"/>
      <c r="B84" s="37"/>
      <c r="C84" s="38"/>
      <c r="D84" s="38"/>
      <c r="E84" s="339" t="str">
        <f>E7</f>
        <v>Ochranná hráz na Odře a Orlovské Stružce, Bohumín-Pudlov, stavba č. 5047_2021_soutez</v>
      </c>
      <c r="F84" s="340"/>
      <c r="G84" s="340"/>
      <c r="H84" s="340"/>
      <c r="I84" s="38"/>
      <c r="J84" s="38"/>
      <c r="K84" s="38"/>
      <c r="L84" s="53"/>
      <c r="S84" s="36"/>
      <c r="T84" s="36"/>
      <c r="U84" s="36"/>
      <c r="V84" s="36"/>
      <c r="W84" s="36"/>
      <c r="X84" s="36"/>
      <c r="Y84" s="36"/>
      <c r="Z84" s="36"/>
      <c r="AA84" s="36"/>
      <c r="AB84" s="36"/>
      <c r="AC84" s="36"/>
      <c r="AD84" s="36"/>
      <c r="AE84" s="36"/>
    </row>
    <row r="85" spans="1:31" s="1" customFormat="1" ht="12" customHeight="1">
      <c r="B85" s="22"/>
      <c r="C85" s="30" t="s">
        <v>188</v>
      </c>
      <c r="D85" s="23"/>
      <c r="E85" s="23"/>
      <c r="F85" s="23"/>
      <c r="G85" s="23"/>
      <c r="H85" s="23"/>
      <c r="I85" s="23"/>
      <c r="J85" s="23"/>
      <c r="K85" s="23"/>
      <c r="L85" s="21"/>
    </row>
    <row r="86" spans="1:31" s="2" customFormat="1" ht="16.5" customHeight="1">
      <c r="A86" s="36"/>
      <c r="B86" s="37"/>
      <c r="C86" s="38"/>
      <c r="D86" s="38"/>
      <c r="E86" s="339" t="s">
        <v>1244</v>
      </c>
      <c r="F86" s="341"/>
      <c r="G86" s="341"/>
      <c r="H86" s="341"/>
      <c r="I86" s="38"/>
      <c r="J86" s="38"/>
      <c r="K86" s="38"/>
      <c r="L86" s="53"/>
      <c r="S86" s="36"/>
      <c r="T86" s="36"/>
      <c r="U86" s="36"/>
      <c r="V86" s="36"/>
      <c r="W86" s="36"/>
      <c r="X86" s="36"/>
      <c r="Y86" s="36"/>
      <c r="Z86" s="36"/>
      <c r="AA86" s="36"/>
      <c r="AB86" s="36"/>
      <c r="AC86" s="36"/>
      <c r="AD86" s="36"/>
      <c r="AE86" s="36"/>
    </row>
    <row r="87" spans="1:31" s="2" customFormat="1" ht="12" customHeight="1">
      <c r="A87" s="36"/>
      <c r="B87" s="37"/>
      <c r="C87" s="30" t="s">
        <v>485</v>
      </c>
      <c r="D87" s="38"/>
      <c r="E87" s="38"/>
      <c r="F87" s="38"/>
      <c r="G87" s="38"/>
      <c r="H87" s="38"/>
      <c r="I87" s="38"/>
      <c r="J87" s="38"/>
      <c r="K87" s="38"/>
      <c r="L87" s="53"/>
      <c r="S87" s="36"/>
      <c r="T87" s="36"/>
      <c r="U87" s="36"/>
      <c r="V87" s="36"/>
      <c r="W87" s="36"/>
      <c r="X87" s="36"/>
      <c r="Y87" s="36"/>
      <c r="Z87" s="36"/>
      <c r="AA87" s="36"/>
      <c r="AB87" s="36"/>
      <c r="AC87" s="36"/>
      <c r="AD87" s="36"/>
      <c r="AE87" s="36"/>
    </row>
    <row r="88" spans="1:31" s="2" customFormat="1" ht="16.5" customHeight="1">
      <c r="A88" s="36"/>
      <c r="B88" s="37"/>
      <c r="C88" s="38"/>
      <c r="D88" s="38"/>
      <c r="E88" s="312" t="str">
        <f>E11</f>
        <v>SO-02.03 - Rekonstrukce mostu v km 1,791 – ulice Vrbická</v>
      </c>
      <c r="F88" s="341"/>
      <c r="G88" s="341"/>
      <c r="H88" s="341"/>
      <c r="I88" s="38"/>
      <c r="J88" s="38"/>
      <c r="K88" s="38"/>
      <c r="L88" s="53"/>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20</v>
      </c>
      <c r="D90" s="38"/>
      <c r="E90" s="38"/>
      <c r="F90" s="28" t="str">
        <f>F14</f>
        <v>Bohumín</v>
      </c>
      <c r="G90" s="38"/>
      <c r="H90" s="38"/>
      <c r="I90" s="30" t="s">
        <v>22</v>
      </c>
      <c r="J90" s="68" t="str">
        <f>IF(J14="","",J14)</f>
        <v>30. 11. 2020</v>
      </c>
      <c r="K90" s="38"/>
      <c r="L90" s="53"/>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53"/>
      <c r="S91" s="36"/>
      <c r="T91" s="36"/>
      <c r="U91" s="36"/>
      <c r="V91" s="36"/>
      <c r="W91" s="36"/>
      <c r="X91" s="36"/>
      <c r="Y91" s="36"/>
      <c r="Z91" s="36"/>
      <c r="AA91" s="36"/>
      <c r="AB91" s="36"/>
      <c r="AC91" s="36"/>
      <c r="AD91" s="36"/>
      <c r="AE91" s="36"/>
    </row>
    <row r="92" spans="1:31" s="2" customFormat="1" ht="25.7" customHeight="1">
      <c r="A92" s="36"/>
      <c r="B92" s="37"/>
      <c r="C92" s="30" t="s">
        <v>28</v>
      </c>
      <c r="D92" s="38"/>
      <c r="E92" s="38"/>
      <c r="F92" s="28" t="str">
        <f>E17</f>
        <v>Povodí Odry, s.p.</v>
      </c>
      <c r="G92" s="38"/>
      <c r="H92" s="38"/>
      <c r="I92" s="30" t="s">
        <v>34</v>
      </c>
      <c r="J92" s="34" t="str">
        <f>E23</f>
        <v>Dopravoprojekt Brno a.s.</v>
      </c>
      <c r="K92" s="38"/>
      <c r="L92" s="53"/>
      <c r="S92" s="36"/>
      <c r="T92" s="36"/>
      <c r="U92" s="36"/>
      <c r="V92" s="36"/>
      <c r="W92" s="36"/>
      <c r="X92" s="36"/>
      <c r="Y92" s="36"/>
      <c r="Z92" s="36"/>
      <c r="AA92" s="36"/>
      <c r="AB92" s="36"/>
      <c r="AC92" s="36"/>
      <c r="AD92" s="36"/>
      <c r="AE92" s="36"/>
    </row>
    <row r="93" spans="1:31" s="2" customFormat="1" ht="15.2" customHeight="1">
      <c r="A93" s="36"/>
      <c r="B93" s="37"/>
      <c r="C93" s="30" t="s">
        <v>32</v>
      </c>
      <c r="D93" s="38"/>
      <c r="E93" s="38"/>
      <c r="F93" s="28" t="str">
        <f>IF(E20="","",E20)</f>
        <v>Vyplň údaj</v>
      </c>
      <c r="G93" s="38"/>
      <c r="H93" s="38"/>
      <c r="I93" s="30" t="s">
        <v>37</v>
      </c>
      <c r="J93" s="34" t="str">
        <f>E26</f>
        <v xml:space="preserve"> </v>
      </c>
      <c r="K93" s="38"/>
      <c r="L93" s="53"/>
      <c r="S93" s="36"/>
      <c r="T93" s="36"/>
      <c r="U93" s="36"/>
      <c r="V93" s="36"/>
      <c r="W93" s="36"/>
      <c r="X93" s="36"/>
      <c r="Y93" s="36"/>
      <c r="Z93" s="36"/>
      <c r="AA93" s="36"/>
      <c r="AB93" s="36"/>
      <c r="AC93" s="36"/>
      <c r="AD93" s="36"/>
      <c r="AE93" s="36"/>
    </row>
    <row r="94" spans="1:31" s="2" customFormat="1" ht="10.3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9.25" customHeight="1">
      <c r="A95" s="36"/>
      <c r="B95" s="37"/>
      <c r="C95" s="150" t="s">
        <v>191</v>
      </c>
      <c r="D95" s="151"/>
      <c r="E95" s="151"/>
      <c r="F95" s="151"/>
      <c r="G95" s="151"/>
      <c r="H95" s="151"/>
      <c r="I95" s="151"/>
      <c r="J95" s="152" t="s">
        <v>192</v>
      </c>
      <c r="K95" s="151"/>
      <c r="L95" s="53"/>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53"/>
      <c r="S96" s="36"/>
      <c r="T96" s="36"/>
      <c r="U96" s="36"/>
      <c r="V96" s="36"/>
      <c r="W96" s="36"/>
      <c r="X96" s="36"/>
      <c r="Y96" s="36"/>
      <c r="Z96" s="36"/>
      <c r="AA96" s="36"/>
      <c r="AB96" s="36"/>
      <c r="AC96" s="36"/>
      <c r="AD96" s="36"/>
      <c r="AE96" s="36"/>
    </row>
    <row r="97" spans="1:47" s="2" customFormat="1" ht="22.9" customHeight="1">
      <c r="A97" s="36"/>
      <c r="B97" s="37"/>
      <c r="C97" s="153" t="s">
        <v>193</v>
      </c>
      <c r="D97" s="38"/>
      <c r="E97" s="38"/>
      <c r="F97" s="38"/>
      <c r="G97" s="38"/>
      <c r="H97" s="38"/>
      <c r="I97" s="38"/>
      <c r="J97" s="86">
        <f>J130</f>
        <v>0</v>
      </c>
      <c r="K97" s="38"/>
      <c r="L97" s="53"/>
      <c r="S97" s="36"/>
      <c r="T97" s="36"/>
      <c r="U97" s="36"/>
      <c r="V97" s="36"/>
      <c r="W97" s="36"/>
      <c r="X97" s="36"/>
      <c r="Y97" s="36"/>
      <c r="Z97" s="36"/>
      <c r="AA97" s="36"/>
      <c r="AB97" s="36"/>
      <c r="AC97" s="36"/>
      <c r="AD97" s="36"/>
      <c r="AE97" s="36"/>
      <c r="AU97" s="18" t="s">
        <v>194</v>
      </c>
    </row>
    <row r="98" spans="1:47" s="9" customFormat="1" ht="24.95" customHeight="1">
      <c r="B98" s="154"/>
      <c r="C98" s="155"/>
      <c r="D98" s="156" t="s">
        <v>1902</v>
      </c>
      <c r="E98" s="157"/>
      <c r="F98" s="157"/>
      <c r="G98" s="157"/>
      <c r="H98" s="157"/>
      <c r="I98" s="157"/>
      <c r="J98" s="158">
        <f>J131</f>
        <v>0</v>
      </c>
      <c r="K98" s="155"/>
      <c r="L98" s="159"/>
    </row>
    <row r="99" spans="1:47" s="9" customFormat="1" ht="24.95" customHeight="1">
      <c r="B99" s="154"/>
      <c r="C99" s="155"/>
      <c r="D99" s="156" t="s">
        <v>1903</v>
      </c>
      <c r="E99" s="157"/>
      <c r="F99" s="157"/>
      <c r="G99" s="157"/>
      <c r="H99" s="157"/>
      <c r="I99" s="157"/>
      <c r="J99" s="158">
        <f>J284</f>
        <v>0</v>
      </c>
      <c r="K99" s="155"/>
      <c r="L99" s="159"/>
    </row>
    <row r="100" spans="1:47" s="9" customFormat="1" ht="24.95" customHeight="1">
      <c r="B100" s="154"/>
      <c r="C100" s="155"/>
      <c r="D100" s="156" t="s">
        <v>1904</v>
      </c>
      <c r="E100" s="157"/>
      <c r="F100" s="157"/>
      <c r="G100" s="157"/>
      <c r="H100" s="157"/>
      <c r="I100" s="157"/>
      <c r="J100" s="158">
        <f>J371</f>
        <v>0</v>
      </c>
      <c r="K100" s="155"/>
      <c r="L100" s="159"/>
    </row>
    <row r="101" spans="1:47" s="9" customFormat="1" ht="24.95" customHeight="1">
      <c r="B101" s="154"/>
      <c r="C101" s="155"/>
      <c r="D101" s="156" t="s">
        <v>1905</v>
      </c>
      <c r="E101" s="157"/>
      <c r="F101" s="157"/>
      <c r="G101" s="157"/>
      <c r="H101" s="157"/>
      <c r="I101" s="157"/>
      <c r="J101" s="158">
        <f>J462</f>
        <v>0</v>
      </c>
      <c r="K101" s="155"/>
      <c r="L101" s="159"/>
    </row>
    <row r="102" spans="1:47" s="9" customFormat="1" ht="24.95" customHeight="1">
      <c r="B102" s="154"/>
      <c r="C102" s="155"/>
      <c r="D102" s="156" t="s">
        <v>1906</v>
      </c>
      <c r="E102" s="157"/>
      <c r="F102" s="157"/>
      <c r="G102" s="157"/>
      <c r="H102" s="157"/>
      <c r="I102" s="157"/>
      <c r="J102" s="158">
        <f>J612</f>
        <v>0</v>
      </c>
      <c r="K102" s="155"/>
      <c r="L102" s="159"/>
    </row>
    <row r="103" spans="1:47" s="9" customFormat="1" ht="24.95" customHeight="1">
      <c r="B103" s="154"/>
      <c r="C103" s="155"/>
      <c r="D103" s="156" t="s">
        <v>1907</v>
      </c>
      <c r="E103" s="157"/>
      <c r="F103" s="157"/>
      <c r="G103" s="157"/>
      <c r="H103" s="157"/>
      <c r="I103" s="157"/>
      <c r="J103" s="158">
        <f>J696</f>
        <v>0</v>
      </c>
      <c r="K103" s="155"/>
      <c r="L103" s="159"/>
    </row>
    <row r="104" spans="1:47" s="9" customFormat="1" ht="24.95" customHeight="1">
      <c r="B104" s="154"/>
      <c r="C104" s="155"/>
      <c r="D104" s="156" t="s">
        <v>1908</v>
      </c>
      <c r="E104" s="157"/>
      <c r="F104" s="157"/>
      <c r="G104" s="157"/>
      <c r="H104" s="157"/>
      <c r="I104" s="157"/>
      <c r="J104" s="158">
        <f>J701</f>
        <v>0</v>
      </c>
      <c r="K104" s="155"/>
      <c r="L104" s="159"/>
    </row>
    <row r="105" spans="1:47" s="9" customFormat="1" ht="24.95" customHeight="1">
      <c r="B105" s="154"/>
      <c r="C105" s="155"/>
      <c r="D105" s="156" t="s">
        <v>1909</v>
      </c>
      <c r="E105" s="157"/>
      <c r="F105" s="157"/>
      <c r="G105" s="157"/>
      <c r="H105" s="157"/>
      <c r="I105" s="157"/>
      <c r="J105" s="158">
        <f>J808</f>
        <v>0</v>
      </c>
      <c r="K105" s="155"/>
      <c r="L105" s="159"/>
    </row>
    <row r="106" spans="1:47" s="9" customFormat="1" ht="24.95" customHeight="1">
      <c r="B106" s="154"/>
      <c r="C106" s="155"/>
      <c r="D106" s="156" t="s">
        <v>1910</v>
      </c>
      <c r="E106" s="157"/>
      <c r="F106" s="157"/>
      <c r="G106" s="157"/>
      <c r="H106" s="157"/>
      <c r="I106" s="157"/>
      <c r="J106" s="158">
        <f>J821</f>
        <v>0</v>
      </c>
      <c r="K106" s="155"/>
      <c r="L106" s="159"/>
    </row>
    <row r="107" spans="1:47" s="9" customFormat="1" ht="24.95" customHeight="1">
      <c r="B107" s="154"/>
      <c r="C107" s="155"/>
      <c r="D107" s="156" t="s">
        <v>1911</v>
      </c>
      <c r="E107" s="157"/>
      <c r="F107" s="157"/>
      <c r="G107" s="157"/>
      <c r="H107" s="157"/>
      <c r="I107" s="157"/>
      <c r="J107" s="158">
        <f>J892</f>
        <v>0</v>
      </c>
      <c r="K107" s="155"/>
      <c r="L107" s="159"/>
    </row>
    <row r="108" spans="1:47" s="9" customFormat="1" ht="24.95" customHeight="1">
      <c r="B108" s="154"/>
      <c r="C108" s="155"/>
      <c r="D108" s="156" t="s">
        <v>1912</v>
      </c>
      <c r="E108" s="157"/>
      <c r="F108" s="157"/>
      <c r="G108" s="157"/>
      <c r="H108" s="157"/>
      <c r="I108" s="157"/>
      <c r="J108" s="158">
        <f>J923</f>
        <v>0</v>
      </c>
      <c r="K108" s="155"/>
      <c r="L108" s="159"/>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204</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15</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26.25" customHeight="1">
      <c r="A118" s="36"/>
      <c r="B118" s="37"/>
      <c r="C118" s="38"/>
      <c r="D118" s="38"/>
      <c r="E118" s="339" t="str">
        <f>E7</f>
        <v>Ochranná hráz na Odře a Orlovské Stružce, Bohumín-Pudlov, stavba č. 5047_2021_soutez</v>
      </c>
      <c r="F118" s="340"/>
      <c r="G118" s="340"/>
      <c r="H118" s="34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188</v>
      </c>
      <c r="D119" s="23"/>
      <c r="E119" s="23"/>
      <c r="F119" s="23"/>
      <c r="G119" s="23"/>
      <c r="H119" s="23"/>
      <c r="I119" s="23"/>
      <c r="J119" s="23"/>
      <c r="K119" s="23"/>
      <c r="L119" s="21"/>
    </row>
    <row r="120" spans="1:31" s="2" customFormat="1" ht="16.5" customHeight="1">
      <c r="A120" s="36"/>
      <c r="B120" s="37"/>
      <c r="C120" s="38"/>
      <c r="D120" s="38"/>
      <c r="E120" s="339" t="s">
        <v>1244</v>
      </c>
      <c r="F120" s="341"/>
      <c r="G120" s="341"/>
      <c r="H120" s="341"/>
      <c r="I120" s="38"/>
      <c r="J120" s="38"/>
      <c r="K120" s="38"/>
      <c r="L120" s="53"/>
      <c r="S120" s="36"/>
      <c r="T120" s="36"/>
      <c r="U120" s="36"/>
      <c r="V120" s="36"/>
      <c r="W120" s="36"/>
      <c r="X120" s="36"/>
      <c r="Y120" s="36"/>
      <c r="Z120" s="36"/>
      <c r="AA120" s="36"/>
      <c r="AB120" s="36"/>
      <c r="AC120" s="36"/>
      <c r="AD120" s="36"/>
      <c r="AE120" s="36"/>
    </row>
    <row r="121" spans="1:31" s="2" customFormat="1" ht="12" customHeight="1">
      <c r="A121" s="36"/>
      <c r="B121" s="37"/>
      <c r="C121" s="30" t="s">
        <v>485</v>
      </c>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31" s="2" customFormat="1" ht="16.5" customHeight="1">
      <c r="A122" s="36"/>
      <c r="B122" s="37"/>
      <c r="C122" s="38"/>
      <c r="D122" s="38"/>
      <c r="E122" s="312" t="str">
        <f>E11</f>
        <v>SO-02.03 - Rekonstrukce mostu v km 1,791 – ulice Vrbická</v>
      </c>
      <c r="F122" s="341"/>
      <c r="G122" s="341"/>
      <c r="H122" s="341"/>
      <c r="I122" s="38"/>
      <c r="J122" s="38"/>
      <c r="K122" s="38"/>
      <c r="L122" s="53"/>
      <c r="S122" s="36"/>
      <c r="T122" s="36"/>
      <c r="U122" s="36"/>
      <c r="V122" s="36"/>
      <c r="W122" s="36"/>
      <c r="X122" s="36"/>
      <c r="Y122" s="36"/>
      <c r="Z122" s="36"/>
      <c r="AA122" s="36"/>
      <c r="AB122" s="36"/>
      <c r="AC122" s="36"/>
      <c r="AD122" s="36"/>
      <c r="AE122" s="36"/>
    </row>
    <row r="123" spans="1:31"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2" customHeight="1">
      <c r="A124" s="36"/>
      <c r="B124" s="37"/>
      <c r="C124" s="30" t="s">
        <v>20</v>
      </c>
      <c r="D124" s="38"/>
      <c r="E124" s="38"/>
      <c r="F124" s="28" t="str">
        <f>F14</f>
        <v>Bohumín</v>
      </c>
      <c r="G124" s="38"/>
      <c r="H124" s="38"/>
      <c r="I124" s="30" t="s">
        <v>22</v>
      </c>
      <c r="J124" s="68" t="str">
        <f>IF(J14="","",J14)</f>
        <v>30. 11. 2020</v>
      </c>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25.7" customHeight="1">
      <c r="A126" s="36"/>
      <c r="B126" s="37"/>
      <c r="C126" s="30" t="s">
        <v>28</v>
      </c>
      <c r="D126" s="38"/>
      <c r="E126" s="38"/>
      <c r="F126" s="28" t="str">
        <f>E17</f>
        <v>Povodí Odry, s.p.</v>
      </c>
      <c r="G126" s="38"/>
      <c r="H126" s="38"/>
      <c r="I126" s="30" t="s">
        <v>34</v>
      </c>
      <c r="J126" s="34" t="str">
        <f>E23</f>
        <v>Dopravoprojekt Brno a.s.</v>
      </c>
      <c r="K126" s="38"/>
      <c r="L126" s="53"/>
      <c r="S126" s="36"/>
      <c r="T126" s="36"/>
      <c r="U126" s="36"/>
      <c r="V126" s="36"/>
      <c r="W126" s="36"/>
      <c r="X126" s="36"/>
      <c r="Y126" s="36"/>
      <c r="Z126" s="36"/>
      <c r="AA126" s="36"/>
      <c r="AB126" s="36"/>
      <c r="AC126" s="36"/>
      <c r="AD126" s="36"/>
      <c r="AE126" s="36"/>
    </row>
    <row r="127" spans="1:31" s="2" customFormat="1" ht="15.2" customHeight="1">
      <c r="A127" s="36"/>
      <c r="B127" s="37"/>
      <c r="C127" s="30" t="s">
        <v>32</v>
      </c>
      <c r="D127" s="38"/>
      <c r="E127" s="38"/>
      <c r="F127" s="28" t="str">
        <f>IF(E20="","",E20)</f>
        <v>Vyplň údaj</v>
      </c>
      <c r="G127" s="38"/>
      <c r="H127" s="38"/>
      <c r="I127" s="30" t="s">
        <v>37</v>
      </c>
      <c r="J127" s="34" t="str">
        <f>E26</f>
        <v xml:space="preserve"> </v>
      </c>
      <c r="K127" s="38"/>
      <c r="L127" s="53"/>
      <c r="S127" s="36"/>
      <c r="T127" s="36"/>
      <c r="U127" s="36"/>
      <c r="V127" s="36"/>
      <c r="W127" s="36"/>
      <c r="X127" s="36"/>
      <c r="Y127" s="36"/>
      <c r="Z127" s="36"/>
      <c r="AA127" s="36"/>
      <c r="AB127" s="36"/>
      <c r="AC127" s="36"/>
      <c r="AD127" s="36"/>
      <c r="AE127" s="36"/>
    </row>
    <row r="128" spans="1:31" s="2" customFormat="1" ht="10.35" customHeight="1">
      <c r="A128" s="36"/>
      <c r="B128" s="37"/>
      <c r="C128" s="38"/>
      <c r="D128" s="38"/>
      <c r="E128" s="38"/>
      <c r="F128" s="38"/>
      <c r="G128" s="38"/>
      <c r="H128" s="38"/>
      <c r="I128" s="38"/>
      <c r="J128" s="38"/>
      <c r="K128" s="38"/>
      <c r="L128" s="53"/>
      <c r="S128" s="36"/>
      <c r="T128" s="36"/>
      <c r="U128" s="36"/>
      <c r="V128" s="36"/>
      <c r="W128" s="36"/>
      <c r="X128" s="36"/>
      <c r="Y128" s="36"/>
      <c r="Z128" s="36"/>
      <c r="AA128" s="36"/>
      <c r="AB128" s="36"/>
      <c r="AC128" s="36"/>
      <c r="AD128" s="36"/>
      <c r="AE128" s="36"/>
    </row>
    <row r="129" spans="1:65" s="11" customFormat="1" ht="29.25" customHeight="1">
      <c r="A129" s="165"/>
      <c r="B129" s="166"/>
      <c r="C129" s="167" t="s">
        <v>205</v>
      </c>
      <c r="D129" s="168" t="s">
        <v>65</v>
      </c>
      <c r="E129" s="168" t="s">
        <v>61</v>
      </c>
      <c r="F129" s="168" t="s">
        <v>62</v>
      </c>
      <c r="G129" s="168" t="s">
        <v>206</v>
      </c>
      <c r="H129" s="168" t="s">
        <v>207</v>
      </c>
      <c r="I129" s="168" t="s">
        <v>208</v>
      </c>
      <c r="J129" s="168" t="s">
        <v>192</v>
      </c>
      <c r="K129" s="169" t="s">
        <v>209</v>
      </c>
      <c r="L129" s="170"/>
      <c r="M129" s="77" t="s">
        <v>1</v>
      </c>
      <c r="N129" s="78" t="s">
        <v>44</v>
      </c>
      <c r="O129" s="78" t="s">
        <v>210</v>
      </c>
      <c r="P129" s="78" t="s">
        <v>211</v>
      </c>
      <c r="Q129" s="78" t="s">
        <v>212</v>
      </c>
      <c r="R129" s="78" t="s">
        <v>213</v>
      </c>
      <c r="S129" s="78" t="s">
        <v>214</v>
      </c>
      <c r="T129" s="79" t="s">
        <v>215</v>
      </c>
      <c r="U129" s="165"/>
      <c r="V129" s="165"/>
      <c r="W129" s="165"/>
      <c r="X129" s="165"/>
      <c r="Y129" s="165"/>
      <c r="Z129" s="165"/>
      <c r="AA129" s="165"/>
      <c r="AB129" s="165"/>
      <c r="AC129" s="165"/>
      <c r="AD129" s="165"/>
      <c r="AE129" s="165"/>
    </row>
    <row r="130" spans="1:65" s="2" customFormat="1" ht="22.9" customHeight="1">
      <c r="A130" s="36"/>
      <c r="B130" s="37"/>
      <c r="C130" s="84" t="s">
        <v>216</v>
      </c>
      <c r="D130" s="38"/>
      <c r="E130" s="38"/>
      <c r="F130" s="38"/>
      <c r="G130" s="38"/>
      <c r="H130" s="38"/>
      <c r="I130" s="38"/>
      <c r="J130" s="171">
        <f>BK130</f>
        <v>0</v>
      </c>
      <c r="K130" s="38"/>
      <c r="L130" s="41"/>
      <c r="M130" s="80"/>
      <c r="N130" s="172"/>
      <c r="O130" s="81"/>
      <c r="P130" s="173">
        <f>P131+P284+P371+P462+P612+P696+P701+P808+P821+P892+P923</f>
        <v>0</v>
      </c>
      <c r="Q130" s="81"/>
      <c r="R130" s="173">
        <f>R131+R284+R371+R462+R612+R696+R701+R808+R821+R892+R923</f>
        <v>1423.4143080599999</v>
      </c>
      <c r="S130" s="81"/>
      <c r="T130" s="174">
        <f>T131+T284+T371+T462+T612+T696+T701+T808+T821+T892+T923</f>
        <v>484.34019999999998</v>
      </c>
      <c r="U130" s="36"/>
      <c r="V130" s="36"/>
      <c r="W130" s="36"/>
      <c r="X130" s="36"/>
      <c r="Y130" s="36"/>
      <c r="Z130" s="36"/>
      <c r="AA130" s="36"/>
      <c r="AB130" s="36"/>
      <c r="AC130" s="36"/>
      <c r="AD130" s="36"/>
      <c r="AE130" s="36"/>
      <c r="AT130" s="18" t="s">
        <v>79</v>
      </c>
      <c r="AU130" s="18" t="s">
        <v>194</v>
      </c>
      <c r="BK130" s="175">
        <f>BK131+BK284+BK371+BK462+BK612+BK696+BK701+BK808+BK821+BK892+BK923</f>
        <v>0</v>
      </c>
    </row>
    <row r="131" spans="1:65" s="12" customFormat="1" ht="25.9" customHeight="1">
      <c r="B131" s="176"/>
      <c r="C131" s="177"/>
      <c r="D131" s="178" t="s">
        <v>79</v>
      </c>
      <c r="E131" s="179" t="s">
        <v>87</v>
      </c>
      <c r="F131" s="179" t="s">
        <v>503</v>
      </c>
      <c r="G131" s="177"/>
      <c r="H131" s="177"/>
      <c r="I131" s="180"/>
      <c r="J131" s="181">
        <f>BK131</f>
        <v>0</v>
      </c>
      <c r="K131" s="177"/>
      <c r="L131" s="182"/>
      <c r="M131" s="183"/>
      <c r="N131" s="184"/>
      <c r="O131" s="184"/>
      <c r="P131" s="185">
        <f>SUM(P132:P283)</f>
        <v>0</v>
      </c>
      <c r="Q131" s="184"/>
      <c r="R131" s="185">
        <f>SUM(R132:R283)</f>
        <v>186.9394657</v>
      </c>
      <c r="S131" s="184"/>
      <c r="T131" s="186">
        <f>SUM(T132:T283)</f>
        <v>265.85399999999998</v>
      </c>
      <c r="AR131" s="187" t="s">
        <v>223</v>
      </c>
      <c r="AT131" s="188" t="s">
        <v>79</v>
      </c>
      <c r="AU131" s="188" t="s">
        <v>80</v>
      </c>
      <c r="AY131" s="187" t="s">
        <v>220</v>
      </c>
      <c r="BK131" s="189">
        <f>SUM(BK132:BK283)</f>
        <v>0</v>
      </c>
    </row>
    <row r="132" spans="1:65" s="2" customFormat="1" ht="66.75" customHeight="1">
      <c r="A132" s="36"/>
      <c r="B132" s="37"/>
      <c r="C132" s="192" t="s">
        <v>87</v>
      </c>
      <c r="D132" s="192" t="s">
        <v>224</v>
      </c>
      <c r="E132" s="193" t="s">
        <v>1913</v>
      </c>
      <c r="F132" s="194" t="s">
        <v>1914</v>
      </c>
      <c r="G132" s="195" t="s">
        <v>506</v>
      </c>
      <c r="H132" s="196">
        <v>334</v>
      </c>
      <c r="I132" s="197"/>
      <c r="J132" s="198">
        <f>ROUND(I132*H132,2)</f>
        <v>0</v>
      </c>
      <c r="K132" s="194" t="s">
        <v>228</v>
      </c>
      <c r="L132" s="41"/>
      <c r="M132" s="199" t="s">
        <v>1</v>
      </c>
      <c r="N132" s="200" t="s">
        <v>45</v>
      </c>
      <c r="O132" s="73"/>
      <c r="P132" s="201">
        <f>O132*H132</f>
        <v>0</v>
      </c>
      <c r="Q132" s="201">
        <v>0</v>
      </c>
      <c r="R132" s="201">
        <f>Q132*H132</f>
        <v>0</v>
      </c>
      <c r="S132" s="201">
        <v>0.5</v>
      </c>
      <c r="T132" s="202">
        <f>S132*H132</f>
        <v>167</v>
      </c>
      <c r="U132" s="36"/>
      <c r="V132" s="36"/>
      <c r="W132" s="36"/>
      <c r="X132" s="36"/>
      <c r="Y132" s="36"/>
      <c r="Z132" s="36"/>
      <c r="AA132" s="36"/>
      <c r="AB132" s="36"/>
      <c r="AC132" s="36"/>
      <c r="AD132" s="36"/>
      <c r="AE132" s="36"/>
      <c r="AR132" s="203" t="s">
        <v>223</v>
      </c>
      <c r="AT132" s="203" t="s">
        <v>224</v>
      </c>
      <c r="AU132" s="203" t="s">
        <v>87</v>
      </c>
      <c r="AY132" s="18" t="s">
        <v>220</v>
      </c>
      <c r="BE132" s="204">
        <f>IF(N132="základní",J132,0)</f>
        <v>0</v>
      </c>
      <c r="BF132" s="204">
        <f>IF(N132="snížená",J132,0)</f>
        <v>0</v>
      </c>
      <c r="BG132" s="204">
        <f>IF(N132="zákl. přenesená",J132,0)</f>
        <v>0</v>
      </c>
      <c r="BH132" s="204">
        <f>IF(N132="sníž. přenesená",J132,0)</f>
        <v>0</v>
      </c>
      <c r="BI132" s="204">
        <f>IF(N132="nulová",J132,0)</f>
        <v>0</v>
      </c>
      <c r="BJ132" s="18" t="s">
        <v>87</v>
      </c>
      <c r="BK132" s="204">
        <f>ROUND(I132*H132,2)</f>
        <v>0</v>
      </c>
      <c r="BL132" s="18" t="s">
        <v>223</v>
      </c>
      <c r="BM132" s="203" t="s">
        <v>1915</v>
      </c>
    </row>
    <row r="133" spans="1:65" s="2" customFormat="1" ht="11.25">
      <c r="A133" s="36"/>
      <c r="B133" s="37"/>
      <c r="C133" s="38"/>
      <c r="D133" s="205" t="s">
        <v>231</v>
      </c>
      <c r="E133" s="38"/>
      <c r="F133" s="206" t="s">
        <v>1916</v>
      </c>
      <c r="G133" s="38"/>
      <c r="H133" s="38"/>
      <c r="I133" s="207"/>
      <c r="J133" s="38"/>
      <c r="K133" s="38"/>
      <c r="L133" s="41"/>
      <c r="M133" s="208"/>
      <c r="N133" s="209"/>
      <c r="O133" s="73"/>
      <c r="P133" s="73"/>
      <c r="Q133" s="73"/>
      <c r="R133" s="73"/>
      <c r="S133" s="73"/>
      <c r="T133" s="74"/>
      <c r="U133" s="36"/>
      <c r="V133" s="36"/>
      <c r="W133" s="36"/>
      <c r="X133" s="36"/>
      <c r="Y133" s="36"/>
      <c r="Z133" s="36"/>
      <c r="AA133" s="36"/>
      <c r="AB133" s="36"/>
      <c r="AC133" s="36"/>
      <c r="AD133" s="36"/>
      <c r="AE133" s="36"/>
      <c r="AT133" s="18" t="s">
        <v>231</v>
      </c>
      <c r="AU133" s="18" t="s">
        <v>87</v>
      </c>
    </row>
    <row r="134" spans="1:65" s="2" customFormat="1" ht="175.5">
      <c r="A134" s="36"/>
      <c r="B134" s="37"/>
      <c r="C134" s="38"/>
      <c r="D134" s="210" t="s">
        <v>311</v>
      </c>
      <c r="E134" s="38"/>
      <c r="F134" s="211" t="s">
        <v>1917</v>
      </c>
      <c r="G134" s="38"/>
      <c r="H134" s="38"/>
      <c r="I134" s="207"/>
      <c r="J134" s="38"/>
      <c r="K134" s="38"/>
      <c r="L134" s="41"/>
      <c r="M134" s="208"/>
      <c r="N134" s="209"/>
      <c r="O134" s="73"/>
      <c r="P134" s="73"/>
      <c r="Q134" s="73"/>
      <c r="R134" s="73"/>
      <c r="S134" s="73"/>
      <c r="T134" s="74"/>
      <c r="U134" s="36"/>
      <c r="V134" s="36"/>
      <c r="W134" s="36"/>
      <c r="X134" s="36"/>
      <c r="Y134" s="36"/>
      <c r="Z134" s="36"/>
      <c r="AA134" s="36"/>
      <c r="AB134" s="36"/>
      <c r="AC134" s="36"/>
      <c r="AD134" s="36"/>
      <c r="AE134" s="36"/>
      <c r="AT134" s="18" t="s">
        <v>311</v>
      </c>
      <c r="AU134" s="18" t="s">
        <v>87</v>
      </c>
    </row>
    <row r="135" spans="1:65" s="14" customFormat="1" ht="11.25">
      <c r="B135" s="223"/>
      <c r="C135" s="224"/>
      <c r="D135" s="210" t="s">
        <v>235</v>
      </c>
      <c r="E135" s="225" t="s">
        <v>1</v>
      </c>
      <c r="F135" s="226" t="s">
        <v>1918</v>
      </c>
      <c r="G135" s="224"/>
      <c r="H135" s="225" t="s">
        <v>1</v>
      </c>
      <c r="I135" s="227"/>
      <c r="J135" s="224"/>
      <c r="K135" s="224"/>
      <c r="L135" s="228"/>
      <c r="M135" s="229"/>
      <c r="N135" s="230"/>
      <c r="O135" s="230"/>
      <c r="P135" s="230"/>
      <c r="Q135" s="230"/>
      <c r="R135" s="230"/>
      <c r="S135" s="230"/>
      <c r="T135" s="231"/>
      <c r="AT135" s="232" t="s">
        <v>235</v>
      </c>
      <c r="AU135" s="232" t="s">
        <v>87</v>
      </c>
      <c r="AV135" s="14" t="s">
        <v>87</v>
      </c>
      <c r="AW135" s="14" t="s">
        <v>36</v>
      </c>
      <c r="AX135" s="14" t="s">
        <v>80</v>
      </c>
      <c r="AY135" s="232" t="s">
        <v>220</v>
      </c>
    </row>
    <row r="136" spans="1:65" s="13" customFormat="1" ht="11.25">
      <c r="B136" s="212"/>
      <c r="C136" s="213"/>
      <c r="D136" s="210" t="s">
        <v>235</v>
      </c>
      <c r="E136" s="214" t="s">
        <v>299</v>
      </c>
      <c r="F136" s="215" t="s">
        <v>1414</v>
      </c>
      <c r="G136" s="213"/>
      <c r="H136" s="216">
        <v>47</v>
      </c>
      <c r="I136" s="217"/>
      <c r="J136" s="213"/>
      <c r="K136" s="213"/>
      <c r="L136" s="218"/>
      <c r="M136" s="219"/>
      <c r="N136" s="220"/>
      <c r="O136" s="220"/>
      <c r="P136" s="220"/>
      <c r="Q136" s="220"/>
      <c r="R136" s="220"/>
      <c r="S136" s="220"/>
      <c r="T136" s="221"/>
      <c r="AT136" s="222" t="s">
        <v>235</v>
      </c>
      <c r="AU136" s="222" t="s">
        <v>87</v>
      </c>
      <c r="AV136" s="13" t="s">
        <v>19</v>
      </c>
      <c r="AW136" s="13" t="s">
        <v>36</v>
      </c>
      <c r="AX136" s="13" t="s">
        <v>80</v>
      </c>
      <c r="AY136" s="222" t="s">
        <v>220</v>
      </c>
    </row>
    <row r="137" spans="1:65" s="14" customFormat="1" ht="22.5">
      <c r="B137" s="223"/>
      <c r="C137" s="224"/>
      <c r="D137" s="210" t="s">
        <v>235</v>
      </c>
      <c r="E137" s="225" t="s">
        <v>1</v>
      </c>
      <c r="F137" s="226" t="s">
        <v>1919</v>
      </c>
      <c r="G137" s="224"/>
      <c r="H137" s="225" t="s">
        <v>1</v>
      </c>
      <c r="I137" s="227"/>
      <c r="J137" s="224"/>
      <c r="K137" s="224"/>
      <c r="L137" s="228"/>
      <c r="M137" s="229"/>
      <c r="N137" s="230"/>
      <c r="O137" s="230"/>
      <c r="P137" s="230"/>
      <c r="Q137" s="230"/>
      <c r="R137" s="230"/>
      <c r="S137" s="230"/>
      <c r="T137" s="231"/>
      <c r="AT137" s="232" t="s">
        <v>235</v>
      </c>
      <c r="AU137" s="232" t="s">
        <v>87</v>
      </c>
      <c r="AV137" s="14" t="s">
        <v>87</v>
      </c>
      <c r="AW137" s="14" t="s">
        <v>36</v>
      </c>
      <c r="AX137" s="14" t="s">
        <v>80</v>
      </c>
      <c r="AY137" s="232" t="s">
        <v>220</v>
      </c>
    </row>
    <row r="138" spans="1:65" s="13" customFormat="1" ht="11.25">
      <c r="B138" s="212"/>
      <c r="C138" s="213"/>
      <c r="D138" s="210" t="s">
        <v>235</v>
      </c>
      <c r="E138" s="214" t="s">
        <v>775</v>
      </c>
      <c r="F138" s="215" t="s">
        <v>1761</v>
      </c>
      <c r="G138" s="213"/>
      <c r="H138" s="216">
        <v>287</v>
      </c>
      <c r="I138" s="217"/>
      <c r="J138" s="213"/>
      <c r="K138" s="213"/>
      <c r="L138" s="218"/>
      <c r="M138" s="219"/>
      <c r="N138" s="220"/>
      <c r="O138" s="220"/>
      <c r="P138" s="220"/>
      <c r="Q138" s="220"/>
      <c r="R138" s="220"/>
      <c r="S138" s="220"/>
      <c r="T138" s="221"/>
      <c r="AT138" s="222" t="s">
        <v>235</v>
      </c>
      <c r="AU138" s="222" t="s">
        <v>87</v>
      </c>
      <c r="AV138" s="13" t="s">
        <v>19</v>
      </c>
      <c r="AW138" s="13" t="s">
        <v>36</v>
      </c>
      <c r="AX138" s="13" t="s">
        <v>80</v>
      </c>
      <c r="AY138" s="222" t="s">
        <v>220</v>
      </c>
    </row>
    <row r="139" spans="1:65" s="13" customFormat="1" ht="11.25">
      <c r="B139" s="212"/>
      <c r="C139" s="213"/>
      <c r="D139" s="210" t="s">
        <v>235</v>
      </c>
      <c r="E139" s="214" t="s">
        <v>1920</v>
      </c>
      <c r="F139" s="215" t="s">
        <v>1921</v>
      </c>
      <c r="G139" s="213"/>
      <c r="H139" s="216">
        <v>334</v>
      </c>
      <c r="I139" s="217"/>
      <c r="J139" s="213"/>
      <c r="K139" s="213"/>
      <c r="L139" s="218"/>
      <c r="M139" s="219"/>
      <c r="N139" s="220"/>
      <c r="O139" s="220"/>
      <c r="P139" s="220"/>
      <c r="Q139" s="220"/>
      <c r="R139" s="220"/>
      <c r="S139" s="220"/>
      <c r="T139" s="221"/>
      <c r="AT139" s="222" t="s">
        <v>235</v>
      </c>
      <c r="AU139" s="222" t="s">
        <v>87</v>
      </c>
      <c r="AV139" s="13" t="s">
        <v>19</v>
      </c>
      <c r="AW139" s="13" t="s">
        <v>36</v>
      </c>
      <c r="AX139" s="13" t="s">
        <v>87</v>
      </c>
      <c r="AY139" s="222" t="s">
        <v>220</v>
      </c>
    </row>
    <row r="140" spans="1:65" s="2" customFormat="1" ht="49.15" customHeight="1">
      <c r="A140" s="36"/>
      <c r="B140" s="37"/>
      <c r="C140" s="192" t="s">
        <v>19</v>
      </c>
      <c r="D140" s="192" t="s">
        <v>224</v>
      </c>
      <c r="E140" s="193" t="s">
        <v>1922</v>
      </c>
      <c r="F140" s="194" t="s">
        <v>1923</v>
      </c>
      <c r="G140" s="195" t="s">
        <v>506</v>
      </c>
      <c r="H140" s="196">
        <v>357</v>
      </c>
      <c r="I140" s="197"/>
      <c r="J140" s="198">
        <f>ROUND(I140*H140,2)</f>
        <v>0</v>
      </c>
      <c r="K140" s="194" t="s">
        <v>228</v>
      </c>
      <c r="L140" s="41"/>
      <c r="M140" s="199" t="s">
        <v>1</v>
      </c>
      <c r="N140" s="200" t="s">
        <v>45</v>
      </c>
      <c r="O140" s="73"/>
      <c r="P140" s="201">
        <f>O140*H140</f>
        <v>0</v>
      </c>
      <c r="Q140" s="201">
        <v>4.0000000000000003E-5</v>
      </c>
      <c r="R140" s="201">
        <f>Q140*H140</f>
        <v>1.4280000000000001E-2</v>
      </c>
      <c r="S140" s="201">
        <v>9.1999999999999998E-2</v>
      </c>
      <c r="T140" s="202">
        <f>S140*H140</f>
        <v>32.844000000000001</v>
      </c>
      <c r="U140" s="36"/>
      <c r="V140" s="36"/>
      <c r="W140" s="36"/>
      <c r="X140" s="36"/>
      <c r="Y140" s="36"/>
      <c r="Z140" s="36"/>
      <c r="AA140" s="36"/>
      <c r="AB140" s="36"/>
      <c r="AC140" s="36"/>
      <c r="AD140" s="36"/>
      <c r="AE140" s="36"/>
      <c r="AR140" s="203" t="s">
        <v>223</v>
      </c>
      <c r="AT140" s="203" t="s">
        <v>224</v>
      </c>
      <c r="AU140" s="203" t="s">
        <v>87</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223</v>
      </c>
      <c r="BM140" s="203" t="s">
        <v>1924</v>
      </c>
    </row>
    <row r="141" spans="1:65" s="2" customFormat="1" ht="11.25">
      <c r="A141" s="36"/>
      <c r="B141" s="37"/>
      <c r="C141" s="38"/>
      <c r="D141" s="205" t="s">
        <v>231</v>
      </c>
      <c r="E141" s="38"/>
      <c r="F141" s="206" t="s">
        <v>1925</v>
      </c>
      <c r="G141" s="38"/>
      <c r="H141" s="38"/>
      <c r="I141" s="207"/>
      <c r="J141" s="38"/>
      <c r="K141" s="38"/>
      <c r="L141" s="41"/>
      <c r="M141" s="208"/>
      <c r="N141" s="209"/>
      <c r="O141" s="73"/>
      <c r="P141" s="73"/>
      <c r="Q141" s="73"/>
      <c r="R141" s="73"/>
      <c r="S141" s="73"/>
      <c r="T141" s="74"/>
      <c r="U141" s="36"/>
      <c r="V141" s="36"/>
      <c r="W141" s="36"/>
      <c r="X141" s="36"/>
      <c r="Y141" s="36"/>
      <c r="Z141" s="36"/>
      <c r="AA141" s="36"/>
      <c r="AB141" s="36"/>
      <c r="AC141" s="36"/>
      <c r="AD141" s="36"/>
      <c r="AE141" s="36"/>
      <c r="AT141" s="18" t="s">
        <v>231</v>
      </c>
      <c r="AU141" s="18" t="s">
        <v>87</v>
      </c>
    </row>
    <row r="142" spans="1:65" s="2" customFormat="1" ht="175.5">
      <c r="A142" s="36"/>
      <c r="B142" s="37"/>
      <c r="C142" s="38"/>
      <c r="D142" s="210" t="s">
        <v>311</v>
      </c>
      <c r="E142" s="38"/>
      <c r="F142" s="211" t="s">
        <v>1926</v>
      </c>
      <c r="G142" s="38"/>
      <c r="H142" s="38"/>
      <c r="I142" s="207"/>
      <c r="J142" s="38"/>
      <c r="K142" s="38"/>
      <c r="L142" s="41"/>
      <c r="M142" s="208"/>
      <c r="N142" s="209"/>
      <c r="O142" s="73"/>
      <c r="P142" s="73"/>
      <c r="Q142" s="73"/>
      <c r="R142" s="73"/>
      <c r="S142" s="73"/>
      <c r="T142" s="74"/>
      <c r="U142" s="36"/>
      <c r="V142" s="36"/>
      <c r="W142" s="36"/>
      <c r="X142" s="36"/>
      <c r="Y142" s="36"/>
      <c r="Z142" s="36"/>
      <c r="AA142" s="36"/>
      <c r="AB142" s="36"/>
      <c r="AC142" s="36"/>
      <c r="AD142" s="36"/>
      <c r="AE142" s="36"/>
      <c r="AT142" s="18" t="s">
        <v>311</v>
      </c>
      <c r="AU142" s="18" t="s">
        <v>87</v>
      </c>
    </row>
    <row r="143" spans="1:65" s="14" customFormat="1" ht="11.25">
      <c r="B143" s="223"/>
      <c r="C143" s="224"/>
      <c r="D143" s="210" t="s">
        <v>235</v>
      </c>
      <c r="E143" s="225" t="s">
        <v>1</v>
      </c>
      <c r="F143" s="226" t="s">
        <v>1927</v>
      </c>
      <c r="G143" s="224"/>
      <c r="H143" s="225" t="s">
        <v>1</v>
      </c>
      <c r="I143" s="227"/>
      <c r="J143" s="224"/>
      <c r="K143" s="224"/>
      <c r="L143" s="228"/>
      <c r="M143" s="229"/>
      <c r="N143" s="230"/>
      <c r="O143" s="230"/>
      <c r="P143" s="230"/>
      <c r="Q143" s="230"/>
      <c r="R143" s="230"/>
      <c r="S143" s="230"/>
      <c r="T143" s="231"/>
      <c r="AT143" s="232" t="s">
        <v>235</v>
      </c>
      <c r="AU143" s="232" t="s">
        <v>87</v>
      </c>
      <c r="AV143" s="14" t="s">
        <v>87</v>
      </c>
      <c r="AW143" s="14" t="s">
        <v>36</v>
      </c>
      <c r="AX143" s="14" t="s">
        <v>80</v>
      </c>
      <c r="AY143" s="232" t="s">
        <v>220</v>
      </c>
    </row>
    <row r="144" spans="1:65" s="13" customFormat="1" ht="11.25">
      <c r="B144" s="212"/>
      <c r="C144" s="213"/>
      <c r="D144" s="210" t="s">
        <v>235</v>
      </c>
      <c r="E144" s="214" t="s">
        <v>784</v>
      </c>
      <c r="F144" s="215" t="s">
        <v>1928</v>
      </c>
      <c r="G144" s="213"/>
      <c r="H144" s="216">
        <v>70</v>
      </c>
      <c r="I144" s="217"/>
      <c r="J144" s="213"/>
      <c r="K144" s="213"/>
      <c r="L144" s="218"/>
      <c r="M144" s="219"/>
      <c r="N144" s="220"/>
      <c r="O144" s="220"/>
      <c r="P144" s="220"/>
      <c r="Q144" s="220"/>
      <c r="R144" s="220"/>
      <c r="S144" s="220"/>
      <c r="T144" s="221"/>
      <c r="AT144" s="222" t="s">
        <v>235</v>
      </c>
      <c r="AU144" s="222" t="s">
        <v>87</v>
      </c>
      <c r="AV144" s="13" t="s">
        <v>19</v>
      </c>
      <c r="AW144" s="13" t="s">
        <v>36</v>
      </c>
      <c r="AX144" s="13" t="s">
        <v>80</v>
      </c>
      <c r="AY144" s="222" t="s">
        <v>220</v>
      </c>
    </row>
    <row r="145" spans="1:65" s="14" customFormat="1" ht="11.25">
      <c r="B145" s="223"/>
      <c r="C145" s="224"/>
      <c r="D145" s="210" t="s">
        <v>235</v>
      </c>
      <c r="E145" s="225" t="s">
        <v>1</v>
      </c>
      <c r="F145" s="226" t="s">
        <v>1929</v>
      </c>
      <c r="G145" s="224"/>
      <c r="H145" s="225" t="s">
        <v>1</v>
      </c>
      <c r="I145" s="227"/>
      <c r="J145" s="224"/>
      <c r="K145" s="224"/>
      <c r="L145" s="228"/>
      <c r="M145" s="229"/>
      <c r="N145" s="230"/>
      <c r="O145" s="230"/>
      <c r="P145" s="230"/>
      <c r="Q145" s="230"/>
      <c r="R145" s="230"/>
      <c r="S145" s="230"/>
      <c r="T145" s="231"/>
      <c r="AT145" s="232" t="s">
        <v>235</v>
      </c>
      <c r="AU145" s="232" t="s">
        <v>87</v>
      </c>
      <c r="AV145" s="14" t="s">
        <v>87</v>
      </c>
      <c r="AW145" s="14" t="s">
        <v>36</v>
      </c>
      <c r="AX145" s="14" t="s">
        <v>80</v>
      </c>
      <c r="AY145" s="232" t="s">
        <v>220</v>
      </c>
    </row>
    <row r="146" spans="1:65" s="13" customFormat="1" ht="11.25">
      <c r="B146" s="212"/>
      <c r="C146" s="213"/>
      <c r="D146" s="210" t="s">
        <v>235</v>
      </c>
      <c r="E146" s="214" t="s">
        <v>985</v>
      </c>
      <c r="F146" s="215" t="s">
        <v>1761</v>
      </c>
      <c r="G146" s="213"/>
      <c r="H146" s="216">
        <v>287</v>
      </c>
      <c r="I146" s="217"/>
      <c r="J146" s="213"/>
      <c r="K146" s="213"/>
      <c r="L146" s="218"/>
      <c r="M146" s="219"/>
      <c r="N146" s="220"/>
      <c r="O146" s="220"/>
      <c r="P146" s="220"/>
      <c r="Q146" s="220"/>
      <c r="R146" s="220"/>
      <c r="S146" s="220"/>
      <c r="T146" s="221"/>
      <c r="AT146" s="222" t="s">
        <v>235</v>
      </c>
      <c r="AU146" s="222" t="s">
        <v>87</v>
      </c>
      <c r="AV146" s="13" t="s">
        <v>19</v>
      </c>
      <c r="AW146" s="13" t="s">
        <v>36</v>
      </c>
      <c r="AX146" s="13" t="s">
        <v>80</v>
      </c>
      <c r="AY146" s="222" t="s">
        <v>220</v>
      </c>
    </row>
    <row r="147" spans="1:65" s="13" customFormat="1" ht="11.25">
      <c r="B147" s="212"/>
      <c r="C147" s="213"/>
      <c r="D147" s="210" t="s">
        <v>235</v>
      </c>
      <c r="E147" s="214" t="s">
        <v>1930</v>
      </c>
      <c r="F147" s="215" t="s">
        <v>1931</v>
      </c>
      <c r="G147" s="213"/>
      <c r="H147" s="216">
        <v>357</v>
      </c>
      <c r="I147" s="217"/>
      <c r="J147" s="213"/>
      <c r="K147" s="213"/>
      <c r="L147" s="218"/>
      <c r="M147" s="219"/>
      <c r="N147" s="220"/>
      <c r="O147" s="220"/>
      <c r="P147" s="220"/>
      <c r="Q147" s="220"/>
      <c r="R147" s="220"/>
      <c r="S147" s="220"/>
      <c r="T147" s="221"/>
      <c r="AT147" s="222" t="s">
        <v>235</v>
      </c>
      <c r="AU147" s="222" t="s">
        <v>87</v>
      </c>
      <c r="AV147" s="13" t="s">
        <v>19</v>
      </c>
      <c r="AW147" s="13" t="s">
        <v>36</v>
      </c>
      <c r="AX147" s="13" t="s">
        <v>87</v>
      </c>
      <c r="AY147" s="222" t="s">
        <v>220</v>
      </c>
    </row>
    <row r="148" spans="1:65" s="2" customFormat="1" ht="49.15" customHeight="1">
      <c r="A148" s="36"/>
      <c r="B148" s="37"/>
      <c r="C148" s="192" t="s">
        <v>156</v>
      </c>
      <c r="D148" s="192" t="s">
        <v>224</v>
      </c>
      <c r="E148" s="193" t="s">
        <v>1932</v>
      </c>
      <c r="F148" s="194" t="s">
        <v>1933</v>
      </c>
      <c r="G148" s="195" t="s">
        <v>506</v>
      </c>
      <c r="H148" s="196">
        <v>287</v>
      </c>
      <c r="I148" s="197"/>
      <c r="J148" s="198">
        <f>ROUND(I148*H148,2)</f>
        <v>0</v>
      </c>
      <c r="K148" s="194" t="s">
        <v>228</v>
      </c>
      <c r="L148" s="41"/>
      <c r="M148" s="199" t="s">
        <v>1</v>
      </c>
      <c r="N148" s="200" t="s">
        <v>45</v>
      </c>
      <c r="O148" s="73"/>
      <c r="P148" s="201">
        <f>O148*H148</f>
        <v>0</v>
      </c>
      <c r="Q148" s="201">
        <v>9.0000000000000006E-5</v>
      </c>
      <c r="R148" s="201">
        <f>Q148*H148</f>
        <v>2.5830000000000002E-2</v>
      </c>
      <c r="S148" s="201">
        <v>0.23</v>
      </c>
      <c r="T148" s="202">
        <f>S148*H148</f>
        <v>66.010000000000005</v>
      </c>
      <c r="U148" s="36"/>
      <c r="V148" s="36"/>
      <c r="W148" s="36"/>
      <c r="X148" s="36"/>
      <c r="Y148" s="36"/>
      <c r="Z148" s="36"/>
      <c r="AA148" s="36"/>
      <c r="AB148" s="36"/>
      <c r="AC148" s="36"/>
      <c r="AD148" s="36"/>
      <c r="AE148" s="36"/>
      <c r="AR148" s="203" t="s">
        <v>223</v>
      </c>
      <c r="AT148" s="203" t="s">
        <v>224</v>
      </c>
      <c r="AU148" s="203" t="s">
        <v>87</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223</v>
      </c>
      <c r="BM148" s="203" t="s">
        <v>1934</v>
      </c>
    </row>
    <row r="149" spans="1:65" s="2" customFormat="1" ht="11.25">
      <c r="A149" s="36"/>
      <c r="B149" s="37"/>
      <c r="C149" s="38"/>
      <c r="D149" s="205" t="s">
        <v>231</v>
      </c>
      <c r="E149" s="38"/>
      <c r="F149" s="206" t="s">
        <v>1935</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231</v>
      </c>
      <c r="AU149" s="18" t="s">
        <v>87</v>
      </c>
    </row>
    <row r="150" spans="1:65" s="2" customFormat="1" ht="175.5">
      <c r="A150" s="36"/>
      <c r="B150" s="37"/>
      <c r="C150" s="38"/>
      <c r="D150" s="210" t="s">
        <v>311</v>
      </c>
      <c r="E150" s="38"/>
      <c r="F150" s="211" t="s">
        <v>1926</v>
      </c>
      <c r="G150" s="38"/>
      <c r="H150" s="38"/>
      <c r="I150" s="207"/>
      <c r="J150" s="38"/>
      <c r="K150" s="38"/>
      <c r="L150" s="41"/>
      <c r="M150" s="208"/>
      <c r="N150" s="209"/>
      <c r="O150" s="73"/>
      <c r="P150" s="73"/>
      <c r="Q150" s="73"/>
      <c r="R150" s="73"/>
      <c r="S150" s="73"/>
      <c r="T150" s="74"/>
      <c r="U150" s="36"/>
      <c r="V150" s="36"/>
      <c r="W150" s="36"/>
      <c r="X150" s="36"/>
      <c r="Y150" s="36"/>
      <c r="Z150" s="36"/>
      <c r="AA150" s="36"/>
      <c r="AB150" s="36"/>
      <c r="AC150" s="36"/>
      <c r="AD150" s="36"/>
      <c r="AE150" s="36"/>
      <c r="AT150" s="18" t="s">
        <v>311</v>
      </c>
      <c r="AU150" s="18" t="s">
        <v>87</v>
      </c>
    </row>
    <row r="151" spans="1:65" s="2" customFormat="1" ht="19.5">
      <c r="A151" s="36"/>
      <c r="B151" s="37"/>
      <c r="C151" s="38"/>
      <c r="D151" s="210" t="s">
        <v>233</v>
      </c>
      <c r="E151" s="38"/>
      <c r="F151" s="211" t="s">
        <v>1936</v>
      </c>
      <c r="G151" s="38"/>
      <c r="H151" s="38"/>
      <c r="I151" s="207"/>
      <c r="J151" s="38"/>
      <c r="K151" s="38"/>
      <c r="L151" s="41"/>
      <c r="M151" s="208"/>
      <c r="N151" s="209"/>
      <c r="O151" s="73"/>
      <c r="P151" s="73"/>
      <c r="Q151" s="73"/>
      <c r="R151" s="73"/>
      <c r="S151" s="73"/>
      <c r="T151" s="74"/>
      <c r="U151" s="36"/>
      <c r="V151" s="36"/>
      <c r="W151" s="36"/>
      <c r="X151" s="36"/>
      <c r="Y151" s="36"/>
      <c r="Z151" s="36"/>
      <c r="AA151" s="36"/>
      <c r="AB151" s="36"/>
      <c r="AC151" s="36"/>
      <c r="AD151" s="36"/>
      <c r="AE151" s="36"/>
      <c r="AT151" s="18" t="s">
        <v>233</v>
      </c>
      <c r="AU151" s="18" t="s">
        <v>87</v>
      </c>
    </row>
    <row r="152" spans="1:65" s="14" customFormat="1" ht="11.25">
      <c r="B152" s="223"/>
      <c r="C152" s="224"/>
      <c r="D152" s="210" t="s">
        <v>235</v>
      </c>
      <c r="E152" s="225" t="s">
        <v>1</v>
      </c>
      <c r="F152" s="226" t="s">
        <v>1937</v>
      </c>
      <c r="G152" s="224"/>
      <c r="H152" s="225" t="s">
        <v>1</v>
      </c>
      <c r="I152" s="227"/>
      <c r="J152" s="224"/>
      <c r="K152" s="224"/>
      <c r="L152" s="228"/>
      <c r="M152" s="229"/>
      <c r="N152" s="230"/>
      <c r="O152" s="230"/>
      <c r="P152" s="230"/>
      <c r="Q152" s="230"/>
      <c r="R152" s="230"/>
      <c r="S152" s="230"/>
      <c r="T152" s="231"/>
      <c r="AT152" s="232" t="s">
        <v>235</v>
      </c>
      <c r="AU152" s="232" t="s">
        <v>87</v>
      </c>
      <c r="AV152" s="14" t="s">
        <v>87</v>
      </c>
      <c r="AW152" s="14" t="s">
        <v>36</v>
      </c>
      <c r="AX152" s="14" t="s">
        <v>80</v>
      </c>
      <c r="AY152" s="232" t="s">
        <v>220</v>
      </c>
    </row>
    <row r="153" spans="1:65" s="13" customFormat="1" ht="11.25">
      <c r="B153" s="212"/>
      <c r="C153" s="213"/>
      <c r="D153" s="210" t="s">
        <v>235</v>
      </c>
      <c r="E153" s="214" t="s">
        <v>988</v>
      </c>
      <c r="F153" s="215" t="s">
        <v>1761</v>
      </c>
      <c r="G153" s="213"/>
      <c r="H153" s="216">
        <v>287</v>
      </c>
      <c r="I153" s="217"/>
      <c r="J153" s="213"/>
      <c r="K153" s="213"/>
      <c r="L153" s="218"/>
      <c r="M153" s="219"/>
      <c r="N153" s="220"/>
      <c r="O153" s="220"/>
      <c r="P153" s="220"/>
      <c r="Q153" s="220"/>
      <c r="R153" s="220"/>
      <c r="S153" s="220"/>
      <c r="T153" s="221"/>
      <c r="AT153" s="222" t="s">
        <v>235</v>
      </c>
      <c r="AU153" s="222" t="s">
        <v>87</v>
      </c>
      <c r="AV153" s="13" t="s">
        <v>19</v>
      </c>
      <c r="AW153" s="13" t="s">
        <v>36</v>
      </c>
      <c r="AX153" s="13" t="s">
        <v>80</v>
      </c>
      <c r="AY153" s="222" t="s">
        <v>220</v>
      </c>
    </row>
    <row r="154" spans="1:65" s="13" customFormat="1" ht="11.25">
      <c r="B154" s="212"/>
      <c r="C154" s="213"/>
      <c r="D154" s="210" t="s">
        <v>235</v>
      </c>
      <c r="E154" s="214" t="s">
        <v>1938</v>
      </c>
      <c r="F154" s="215" t="s">
        <v>1939</v>
      </c>
      <c r="G154" s="213"/>
      <c r="H154" s="216">
        <v>287</v>
      </c>
      <c r="I154" s="217"/>
      <c r="J154" s="213"/>
      <c r="K154" s="213"/>
      <c r="L154" s="218"/>
      <c r="M154" s="219"/>
      <c r="N154" s="220"/>
      <c r="O154" s="220"/>
      <c r="P154" s="220"/>
      <c r="Q154" s="220"/>
      <c r="R154" s="220"/>
      <c r="S154" s="220"/>
      <c r="T154" s="221"/>
      <c r="AT154" s="222" t="s">
        <v>235</v>
      </c>
      <c r="AU154" s="222" t="s">
        <v>87</v>
      </c>
      <c r="AV154" s="13" t="s">
        <v>19</v>
      </c>
      <c r="AW154" s="13" t="s">
        <v>36</v>
      </c>
      <c r="AX154" s="13" t="s">
        <v>87</v>
      </c>
      <c r="AY154" s="222" t="s">
        <v>220</v>
      </c>
    </row>
    <row r="155" spans="1:65" s="2" customFormat="1" ht="24.2" customHeight="1">
      <c r="A155" s="36"/>
      <c r="B155" s="37"/>
      <c r="C155" s="192" t="s">
        <v>223</v>
      </c>
      <c r="D155" s="192" t="s">
        <v>224</v>
      </c>
      <c r="E155" s="193" t="s">
        <v>1940</v>
      </c>
      <c r="F155" s="194" t="s">
        <v>1941</v>
      </c>
      <c r="G155" s="195" t="s">
        <v>514</v>
      </c>
      <c r="H155" s="196">
        <v>13</v>
      </c>
      <c r="I155" s="197"/>
      <c r="J155" s="198">
        <f>ROUND(I155*H155,2)</f>
        <v>0</v>
      </c>
      <c r="K155" s="194" t="s">
        <v>228</v>
      </c>
      <c r="L155" s="41"/>
      <c r="M155" s="199" t="s">
        <v>1</v>
      </c>
      <c r="N155" s="200" t="s">
        <v>45</v>
      </c>
      <c r="O155" s="73"/>
      <c r="P155" s="201">
        <f>O155*H155</f>
        <v>0</v>
      </c>
      <c r="Q155" s="201">
        <v>0</v>
      </c>
      <c r="R155" s="201">
        <f>Q155*H155</f>
        <v>0</v>
      </c>
      <c r="S155" s="201">
        <v>0</v>
      </c>
      <c r="T155" s="202">
        <f>S155*H155</f>
        <v>0</v>
      </c>
      <c r="U155" s="36"/>
      <c r="V155" s="36"/>
      <c r="W155" s="36"/>
      <c r="X155" s="36"/>
      <c r="Y155" s="36"/>
      <c r="Z155" s="36"/>
      <c r="AA155" s="36"/>
      <c r="AB155" s="36"/>
      <c r="AC155" s="36"/>
      <c r="AD155" s="36"/>
      <c r="AE155" s="36"/>
      <c r="AR155" s="203" t="s">
        <v>223</v>
      </c>
      <c r="AT155" s="203" t="s">
        <v>224</v>
      </c>
      <c r="AU155" s="203" t="s">
        <v>87</v>
      </c>
      <c r="AY155" s="18" t="s">
        <v>220</v>
      </c>
      <c r="BE155" s="204">
        <f>IF(N155="základní",J155,0)</f>
        <v>0</v>
      </c>
      <c r="BF155" s="204">
        <f>IF(N155="snížená",J155,0)</f>
        <v>0</v>
      </c>
      <c r="BG155" s="204">
        <f>IF(N155="zákl. přenesená",J155,0)</f>
        <v>0</v>
      </c>
      <c r="BH155" s="204">
        <f>IF(N155="sníž. přenesená",J155,0)</f>
        <v>0</v>
      </c>
      <c r="BI155" s="204">
        <f>IF(N155="nulová",J155,0)</f>
        <v>0</v>
      </c>
      <c r="BJ155" s="18" t="s">
        <v>87</v>
      </c>
      <c r="BK155" s="204">
        <f>ROUND(I155*H155,2)</f>
        <v>0</v>
      </c>
      <c r="BL155" s="18" t="s">
        <v>223</v>
      </c>
      <c r="BM155" s="203" t="s">
        <v>1942</v>
      </c>
    </row>
    <row r="156" spans="1:65" s="2" customFormat="1" ht="11.25">
      <c r="A156" s="36"/>
      <c r="B156" s="37"/>
      <c r="C156" s="38"/>
      <c r="D156" s="205" t="s">
        <v>231</v>
      </c>
      <c r="E156" s="38"/>
      <c r="F156" s="206" t="s">
        <v>1943</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231</v>
      </c>
      <c r="AU156" s="18" t="s">
        <v>87</v>
      </c>
    </row>
    <row r="157" spans="1:65" s="2" customFormat="1" ht="29.25">
      <c r="A157" s="36"/>
      <c r="B157" s="37"/>
      <c r="C157" s="38"/>
      <c r="D157" s="210" t="s">
        <v>311</v>
      </c>
      <c r="E157" s="38"/>
      <c r="F157" s="211" t="s">
        <v>517</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311</v>
      </c>
      <c r="AU157" s="18" t="s">
        <v>87</v>
      </c>
    </row>
    <row r="158" spans="1:65" s="14" customFormat="1" ht="11.25">
      <c r="B158" s="223"/>
      <c r="C158" s="224"/>
      <c r="D158" s="210" t="s">
        <v>235</v>
      </c>
      <c r="E158" s="225" t="s">
        <v>1</v>
      </c>
      <c r="F158" s="226" t="s">
        <v>1944</v>
      </c>
      <c r="G158" s="224"/>
      <c r="H158" s="225" t="s">
        <v>1</v>
      </c>
      <c r="I158" s="227"/>
      <c r="J158" s="224"/>
      <c r="K158" s="224"/>
      <c r="L158" s="228"/>
      <c r="M158" s="229"/>
      <c r="N158" s="230"/>
      <c r="O158" s="230"/>
      <c r="P158" s="230"/>
      <c r="Q158" s="230"/>
      <c r="R158" s="230"/>
      <c r="S158" s="230"/>
      <c r="T158" s="231"/>
      <c r="AT158" s="232" t="s">
        <v>235</v>
      </c>
      <c r="AU158" s="232" t="s">
        <v>87</v>
      </c>
      <c r="AV158" s="14" t="s">
        <v>87</v>
      </c>
      <c r="AW158" s="14" t="s">
        <v>36</v>
      </c>
      <c r="AX158" s="14" t="s">
        <v>80</v>
      </c>
      <c r="AY158" s="232" t="s">
        <v>220</v>
      </c>
    </row>
    <row r="159" spans="1:65" s="13" customFormat="1" ht="11.25">
      <c r="B159" s="212"/>
      <c r="C159" s="213"/>
      <c r="D159" s="210" t="s">
        <v>235</v>
      </c>
      <c r="E159" s="214" t="s">
        <v>1945</v>
      </c>
      <c r="F159" s="215" t="s">
        <v>294</v>
      </c>
      <c r="G159" s="213"/>
      <c r="H159" s="216">
        <v>13</v>
      </c>
      <c r="I159" s="217"/>
      <c r="J159" s="213"/>
      <c r="K159" s="213"/>
      <c r="L159" s="218"/>
      <c r="M159" s="219"/>
      <c r="N159" s="220"/>
      <c r="O159" s="220"/>
      <c r="P159" s="220"/>
      <c r="Q159" s="220"/>
      <c r="R159" s="220"/>
      <c r="S159" s="220"/>
      <c r="T159" s="221"/>
      <c r="AT159" s="222" t="s">
        <v>235</v>
      </c>
      <c r="AU159" s="222" t="s">
        <v>87</v>
      </c>
      <c r="AV159" s="13" t="s">
        <v>19</v>
      </c>
      <c r="AW159" s="13" t="s">
        <v>36</v>
      </c>
      <c r="AX159" s="13" t="s">
        <v>80</v>
      </c>
      <c r="AY159" s="222" t="s">
        <v>220</v>
      </c>
    </row>
    <row r="160" spans="1:65" s="13" customFormat="1" ht="11.25">
      <c r="B160" s="212"/>
      <c r="C160" s="213"/>
      <c r="D160" s="210" t="s">
        <v>235</v>
      </c>
      <c r="E160" s="214" t="s">
        <v>796</v>
      </c>
      <c r="F160" s="215" t="s">
        <v>1946</v>
      </c>
      <c r="G160" s="213"/>
      <c r="H160" s="216">
        <v>13</v>
      </c>
      <c r="I160" s="217"/>
      <c r="J160" s="213"/>
      <c r="K160" s="213"/>
      <c r="L160" s="218"/>
      <c r="M160" s="219"/>
      <c r="N160" s="220"/>
      <c r="O160" s="220"/>
      <c r="P160" s="220"/>
      <c r="Q160" s="220"/>
      <c r="R160" s="220"/>
      <c r="S160" s="220"/>
      <c r="T160" s="221"/>
      <c r="AT160" s="222" t="s">
        <v>235</v>
      </c>
      <c r="AU160" s="222" t="s">
        <v>87</v>
      </c>
      <c r="AV160" s="13" t="s">
        <v>19</v>
      </c>
      <c r="AW160" s="13" t="s">
        <v>36</v>
      </c>
      <c r="AX160" s="13" t="s">
        <v>87</v>
      </c>
      <c r="AY160" s="222" t="s">
        <v>220</v>
      </c>
    </row>
    <row r="161" spans="1:65" s="2" customFormat="1" ht="49.15" customHeight="1">
      <c r="A161" s="36"/>
      <c r="B161" s="37"/>
      <c r="C161" s="192" t="s">
        <v>219</v>
      </c>
      <c r="D161" s="192" t="s">
        <v>224</v>
      </c>
      <c r="E161" s="193" t="s">
        <v>1947</v>
      </c>
      <c r="F161" s="194" t="s">
        <v>1948</v>
      </c>
      <c r="G161" s="195" t="s">
        <v>514</v>
      </c>
      <c r="H161" s="196">
        <v>260.47000000000003</v>
      </c>
      <c r="I161" s="197"/>
      <c r="J161" s="198">
        <f>ROUND(I161*H161,2)</f>
        <v>0</v>
      </c>
      <c r="K161" s="194" t="s">
        <v>228</v>
      </c>
      <c r="L161" s="41"/>
      <c r="M161" s="199" t="s">
        <v>1</v>
      </c>
      <c r="N161" s="200" t="s">
        <v>45</v>
      </c>
      <c r="O161" s="73"/>
      <c r="P161" s="201">
        <f>O161*H161</f>
        <v>0</v>
      </c>
      <c r="Q161" s="201">
        <v>0</v>
      </c>
      <c r="R161" s="201">
        <f>Q161*H161</f>
        <v>0</v>
      </c>
      <c r="S161" s="201">
        <v>0</v>
      </c>
      <c r="T161" s="202">
        <f>S161*H161</f>
        <v>0</v>
      </c>
      <c r="U161" s="36"/>
      <c r="V161" s="36"/>
      <c r="W161" s="36"/>
      <c r="X161" s="36"/>
      <c r="Y161" s="36"/>
      <c r="Z161" s="36"/>
      <c r="AA161" s="36"/>
      <c r="AB161" s="36"/>
      <c r="AC161" s="36"/>
      <c r="AD161" s="36"/>
      <c r="AE161" s="36"/>
      <c r="AR161" s="203" t="s">
        <v>223</v>
      </c>
      <c r="AT161" s="203" t="s">
        <v>224</v>
      </c>
      <c r="AU161" s="203" t="s">
        <v>87</v>
      </c>
      <c r="AY161" s="18" t="s">
        <v>220</v>
      </c>
      <c r="BE161" s="204">
        <f>IF(N161="základní",J161,0)</f>
        <v>0</v>
      </c>
      <c r="BF161" s="204">
        <f>IF(N161="snížená",J161,0)</f>
        <v>0</v>
      </c>
      <c r="BG161" s="204">
        <f>IF(N161="zákl. přenesená",J161,0)</f>
        <v>0</v>
      </c>
      <c r="BH161" s="204">
        <f>IF(N161="sníž. přenesená",J161,0)</f>
        <v>0</v>
      </c>
      <c r="BI161" s="204">
        <f>IF(N161="nulová",J161,0)</f>
        <v>0</v>
      </c>
      <c r="BJ161" s="18" t="s">
        <v>87</v>
      </c>
      <c r="BK161" s="204">
        <f>ROUND(I161*H161,2)</f>
        <v>0</v>
      </c>
      <c r="BL161" s="18" t="s">
        <v>223</v>
      </c>
      <c r="BM161" s="203" t="s">
        <v>1949</v>
      </c>
    </row>
    <row r="162" spans="1:65" s="2" customFormat="1" ht="11.25">
      <c r="A162" s="36"/>
      <c r="B162" s="37"/>
      <c r="C162" s="38"/>
      <c r="D162" s="205" t="s">
        <v>231</v>
      </c>
      <c r="E162" s="38"/>
      <c r="F162" s="206" t="s">
        <v>1950</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231</v>
      </c>
      <c r="AU162" s="18" t="s">
        <v>87</v>
      </c>
    </row>
    <row r="163" spans="1:65" s="2" customFormat="1" ht="58.5">
      <c r="A163" s="36"/>
      <c r="B163" s="37"/>
      <c r="C163" s="38"/>
      <c r="D163" s="210" t="s">
        <v>311</v>
      </c>
      <c r="E163" s="38"/>
      <c r="F163" s="211" t="s">
        <v>1951</v>
      </c>
      <c r="G163" s="38"/>
      <c r="H163" s="38"/>
      <c r="I163" s="207"/>
      <c r="J163" s="38"/>
      <c r="K163" s="38"/>
      <c r="L163" s="41"/>
      <c r="M163" s="208"/>
      <c r="N163" s="209"/>
      <c r="O163" s="73"/>
      <c r="P163" s="73"/>
      <c r="Q163" s="73"/>
      <c r="R163" s="73"/>
      <c r="S163" s="73"/>
      <c r="T163" s="74"/>
      <c r="U163" s="36"/>
      <c r="V163" s="36"/>
      <c r="W163" s="36"/>
      <c r="X163" s="36"/>
      <c r="Y163" s="36"/>
      <c r="Z163" s="36"/>
      <c r="AA163" s="36"/>
      <c r="AB163" s="36"/>
      <c r="AC163" s="36"/>
      <c r="AD163" s="36"/>
      <c r="AE163" s="36"/>
      <c r="AT163" s="18" t="s">
        <v>311</v>
      </c>
      <c r="AU163" s="18" t="s">
        <v>87</v>
      </c>
    </row>
    <row r="164" spans="1:65" s="14" customFormat="1" ht="11.25">
      <c r="B164" s="223"/>
      <c r="C164" s="224"/>
      <c r="D164" s="210" t="s">
        <v>235</v>
      </c>
      <c r="E164" s="225" t="s">
        <v>1</v>
      </c>
      <c r="F164" s="226" t="s">
        <v>1952</v>
      </c>
      <c r="G164" s="224"/>
      <c r="H164" s="225" t="s">
        <v>1</v>
      </c>
      <c r="I164" s="227"/>
      <c r="J164" s="224"/>
      <c r="K164" s="224"/>
      <c r="L164" s="228"/>
      <c r="M164" s="229"/>
      <c r="N164" s="230"/>
      <c r="O164" s="230"/>
      <c r="P164" s="230"/>
      <c r="Q164" s="230"/>
      <c r="R164" s="230"/>
      <c r="S164" s="230"/>
      <c r="T164" s="231"/>
      <c r="AT164" s="232" t="s">
        <v>235</v>
      </c>
      <c r="AU164" s="232" t="s">
        <v>87</v>
      </c>
      <c r="AV164" s="14" t="s">
        <v>87</v>
      </c>
      <c r="AW164" s="14" t="s">
        <v>36</v>
      </c>
      <c r="AX164" s="14" t="s">
        <v>80</v>
      </c>
      <c r="AY164" s="232" t="s">
        <v>220</v>
      </c>
    </row>
    <row r="165" spans="1:65" s="14" customFormat="1" ht="11.25">
      <c r="B165" s="223"/>
      <c r="C165" s="224"/>
      <c r="D165" s="210" t="s">
        <v>235</v>
      </c>
      <c r="E165" s="225" t="s">
        <v>1</v>
      </c>
      <c r="F165" s="226" t="s">
        <v>1953</v>
      </c>
      <c r="G165" s="224"/>
      <c r="H165" s="225" t="s">
        <v>1</v>
      </c>
      <c r="I165" s="227"/>
      <c r="J165" s="224"/>
      <c r="K165" s="224"/>
      <c r="L165" s="228"/>
      <c r="M165" s="229"/>
      <c r="N165" s="230"/>
      <c r="O165" s="230"/>
      <c r="P165" s="230"/>
      <c r="Q165" s="230"/>
      <c r="R165" s="230"/>
      <c r="S165" s="230"/>
      <c r="T165" s="231"/>
      <c r="AT165" s="232" t="s">
        <v>235</v>
      </c>
      <c r="AU165" s="232" t="s">
        <v>87</v>
      </c>
      <c r="AV165" s="14" t="s">
        <v>87</v>
      </c>
      <c r="AW165" s="14" t="s">
        <v>36</v>
      </c>
      <c r="AX165" s="14" t="s">
        <v>80</v>
      </c>
      <c r="AY165" s="232" t="s">
        <v>220</v>
      </c>
    </row>
    <row r="166" spans="1:65" s="13" customFormat="1" ht="11.25">
      <c r="B166" s="212"/>
      <c r="C166" s="213"/>
      <c r="D166" s="210" t="s">
        <v>235</v>
      </c>
      <c r="E166" s="214" t="s">
        <v>1954</v>
      </c>
      <c r="F166" s="215" t="s">
        <v>1955</v>
      </c>
      <c r="G166" s="213"/>
      <c r="H166" s="216">
        <v>128.44999999999999</v>
      </c>
      <c r="I166" s="217"/>
      <c r="J166" s="213"/>
      <c r="K166" s="213"/>
      <c r="L166" s="218"/>
      <c r="M166" s="219"/>
      <c r="N166" s="220"/>
      <c r="O166" s="220"/>
      <c r="P166" s="220"/>
      <c r="Q166" s="220"/>
      <c r="R166" s="220"/>
      <c r="S166" s="220"/>
      <c r="T166" s="221"/>
      <c r="AT166" s="222" t="s">
        <v>235</v>
      </c>
      <c r="AU166" s="222" t="s">
        <v>87</v>
      </c>
      <c r="AV166" s="13" t="s">
        <v>19</v>
      </c>
      <c r="AW166" s="13" t="s">
        <v>36</v>
      </c>
      <c r="AX166" s="13" t="s">
        <v>80</v>
      </c>
      <c r="AY166" s="222" t="s">
        <v>220</v>
      </c>
    </row>
    <row r="167" spans="1:65" s="14" customFormat="1" ht="11.25">
      <c r="B167" s="223"/>
      <c r="C167" s="224"/>
      <c r="D167" s="210" t="s">
        <v>235</v>
      </c>
      <c r="E167" s="225" t="s">
        <v>1</v>
      </c>
      <c r="F167" s="226" t="s">
        <v>1956</v>
      </c>
      <c r="G167" s="224"/>
      <c r="H167" s="225" t="s">
        <v>1</v>
      </c>
      <c r="I167" s="227"/>
      <c r="J167" s="224"/>
      <c r="K167" s="224"/>
      <c r="L167" s="228"/>
      <c r="M167" s="229"/>
      <c r="N167" s="230"/>
      <c r="O167" s="230"/>
      <c r="P167" s="230"/>
      <c r="Q167" s="230"/>
      <c r="R167" s="230"/>
      <c r="S167" s="230"/>
      <c r="T167" s="231"/>
      <c r="AT167" s="232" t="s">
        <v>235</v>
      </c>
      <c r="AU167" s="232" t="s">
        <v>87</v>
      </c>
      <c r="AV167" s="14" t="s">
        <v>87</v>
      </c>
      <c r="AW167" s="14" t="s">
        <v>36</v>
      </c>
      <c r="AX167" s="14" t="s">
        <v>80</v>
      </c>
      <c r="AY167" s="232" t="s">
        <v>220</v>
      </c>
    </row>
    <row r="168" spans="1:65" s="13" customFormat="1" ht="11.25">
      <c r="B168" s="212"/>
      <c r="C168" s="213"/>
      <c r="D168" s="210" t="s">
        <v>235</v>
      </c>
      <c r="E168" s="214" t="s">
        <v>1812</v>
      </c>
      <c r="F168" s="215" t="s">
        <v>1957</v>
      </c>
      <c r="G168" s="213"/>
      <c r="H168" s="216">
        <v>132.02000000000001</v>
      </c>
      <c r="I168" s="217"/>
      <c r="J168" s="213"/>
      <c r="K168" s="213"/>
      <c r="L168" s="218"/>
      <c r="M168" s="219"/>
      <c r="N168" s="220"/>
      <c r="O168" s="220"/>
      <c r="P168" s="220"/>
      <c r="Q168" s="220"/>
      <c r="R168" s="220"/>
      <c r="S168" s="220"/>
      <c r="T168" s="221"/>
      <c r="AT168" s="222" t="s">
        <v>235</v>
      </c>
      <c r="AU168" s="222" t="s">
        <v>87</v>
      </c>
      <c r="AV168" s="13" t="s">
        <v>19</v>
      </c>
      <c r="AW168" s="13" t="s">
        <v>36</v>
      </c>
      <c r="AX168" s="13" t="s">
        <v>80</v>
      </c>
      <c r="AY168" s="222" t="s">
        <v>220</v>
      </c>
    </row>
    <row r="169" spans="1:65" s="13" customFormat="1" ht="11.25">
      <c r="B169" s="212"/>
      <c r="C169" s="213"/>
      <c r="D169" s="210" t="s">
        <v>235</v>
      </c>
      <c r="E169" s="214" t="s">
        <v>1958</v>
      </c>
      <c r="F169" s="215" t="s">
        <v>1959</v>
      </c>
      <c r="G169" s="213"/>
      <c r="H169" s="216">
        <v>260.47000000000003</v>
      </c>
      <c r="I169" s="217"/>
      <c r="J169" s="213"/>
      <c r="K169" s="213"/>
      <c r="L169" s="218"/>
      <c r="M169" s="219"/>
      <c r="N169" s="220"/>
      <c r="O169" s="220"/>
      <c r="P169" s="220"/>
      <c r="Q169" s="220"/>
      <c r="R169" s="220"/>
      <c r="S169" s="220"/>
      <c r="T169" s="221"/>
      <c r="AT169" s="222" t="s">
        <v>235</v>
      </c>
      <c r="AU169" s="222" t="s">
        <v>87</v>
      </c>
      <c r="AV169" s="13" t="s">
        <v>19</v>
      </c>
      <c r="AW169" s="13" t="s">
        <v>36</v>
      </c>
      <c r="AX169" s="13" t="s">
        <v>87</v>
      </c>
      <c r="AY169" s="222" t="s">
        <v>220</v>
      </c>
    </row>
    <row r="170" spans="1:65" s="2" customFormat="1" ht="66.75" customHeight="1">
      <c r="A170" s="36"/>
      <c r="B170" s="37"/>
      <c r="C170" s="192" t="s">
        <v>256</v>
      </c>
      <c r="D170" s="192" t="s">
        <v>224</v>
      </c>
      <c r="E170" s="193" t="s">
        <v>1960</v>
      </c>
      <c r="F170" s="194" t="s">
        <v>1961</v>
      </c>
      <c r="G170" s="195" t="s">
        <v>514</v>
      </c>
      <c r="H170" s="196">
        <v>260.47000000000003</v>
      </c>
      <c r="I170" s="197"/>
      <c r="J170" s="198">
        <f>ROUND(I170*H170,2)</f>
        <v>0</v>
      </c>
      <c r="K170" s="194" t="s">
        <v>228</v>
      </c>
      <c r="L170" s="41"/>
      <c r="M170" s="199" t="s">
        <v>1</v>
      </c>
      <c r="N170" s="200" t="s">
        <v>45</v>
      </c>
      <c r="O170" s="73"/>
      <c r="P170" s="201">
        <f>O170*H170</f>
        <v>0</v>
      </c>
      <c r="Q170" s="201">
        <v>0</v>
      </c>
      <c r="R170" s="201">
        <f>Q170*H170</f>
        <v>0</v>
      </c>
      <c r="S170" s="201">
        <v>0</v>
      </c>
      <c r="T170" s="202">
        <f>S170*H170</f>
        <v>0</v>
      </c>
      <c r="U170" s="36"/>
      <c r="V170" s="36"/>
      <c r="W170" s="36"/>
      <c r="X170" s="36"/>
      <c r="Y170" s="36"/>
      <c r="Z170" s="36"/>
      <c r="AA170" s="36"/>
      <c r="AB170" s="36"/>
      <c r="AC170" s="36"/>
      <c r="AD170" s="36"/>
      <c r="AE170" s="36"/>
      <c r="AR170" s="203" t="s">
        <v>223</v>
      </c>
      <c r="AT170" s="203" t="s">
        <v>224</v>
      </c>
      <c r="AU170" s="203" t="s">
        <v>87</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223</v>
      </c>
      <c r="BM170" s="203" t="s">
        <v>1962</v>
      </c>
    </row>
    <row r="171" spans="1:65" s="2" customFormat="1" ht="11.25">
      <c r="A171" s="36"/>
      <c r="B171" s="37"/>
      <c r="C171" s="38"/>
      <c r="D171" s="205" t="s">
        <v>231</v>
      </c>
      <c r="E171" s="38"/>
      <c r="F171" s="206" t="s">
        <v>1963</v>
      </c>
      <c r="G171" s="38"/>
      <c r="H171" s="38"/>
      <c r="I171" s="207"/>
      <c r="J171" s="38"/>
      <c r="K171" s="38"/>
      <c r="L171" s="41"/>
      <c r="M171" s="208"/>
      <c r="N171" s="209"/>
      <c r="O171" s="73"/>
      <c r="P171" s="73"/>
      <c r="Q171" s="73"/>
      <c r="R171" s="73"/>
      <c r="S171" s="73"/>
      <c r="T171" s="74"/>
      <c r="U171" s="36"/>
      <c r="V171" s="36"/>
      <c r="W171" s="36"/>
      <c r="X171" s="36"/>
      <c r="Y171" s="36"/>
      <c r="Z171" s="36"/>
      <c r="AA171" s="36"/>
      <c r="AB171" s="36"/>
      <c r="AC171" s="36"/>
      <c r="AD171" s="36"/>
      <c r="AE171" s="36"/>
      <c r="AT171" s="18" t="s">
        <v>231</v>
      </c>
      <c r="AU171" s="18" t="s">
        <v>87</v>
      </c>
    </row>
    <row r="172" spans="1:65" s="2" customFormat="1" ht="117">
      <c r="A172" s="36"/>
      <c r="B172" s="37"/>
      <c r="C172" s="38"/>
      <c r="D172" s="210" t="s">
        <v>311</v>
      </c>
      <c r="E172" s="38"/>
      <c r="F172" s="211" t="s">
        <v>1964</v>
      </c>
      <c r="G172" s="38"/>
      <c r="H172" s="38"/>
      <c r="I172" s="207"/>
      <c r="J172" s="38"/>
      <c r="K172" s="38"/>
      <c r="L172" s="41"/>
      <c r="M172" s="208"/>
      <c r="N172" s="209"/>
      <c r="O172" s="73"/>
      <c r="P172" s="73"/>
      <c r="Q172" s="73"/>
      <c r="R172" s="73"/>
      <c r="S172" s="73"/>
      <c r="T172" s="74"/>
      <c r="U172" s="36"/>
      <c r="V172" s="36"/>
      <c r="W172" s="36"/>
      <c r="X172" s="36"/>
      <c r="Y172" s="36"/>
      <c r="Z172" s="36"/>
      <c r="AA172" s="36"/>
      <c r="AB172" s="36"/>
      <c r="AC172" s="36"/>
      <c r="AD172" s="36"/>
      <c r="AE172" s="36"/>
      <c r="AT172" s="18" t="s">
        <v>311</v>
      </c>
      <c r="AU172" s="18" t="s">
        <v>87</v>
      </c>
    </row>
    <row r="173" spans="1:65" s="14" customFormat="1" ht="11.25">
      <c r="B173" s="223"/>
      <c r="C173" s="224"/>
      <c r="D173" s="210" t="s">
        <v>235</v>
      </c>
      <c r="E173" s="225" t="s">
        <v>1</v>
      </c>
      <c r="F173" s="226" t="s">
        <v>1965</v>
      </c>
      <c r="G173" s="224"/>
      <c r="H173" s="225" t="s">
        <v>1</v>
      </c>
      <c r="I173" s="227"/>
      <c r="J173" s="224"/>
      <c r="K173" s="224"/>
      <c r="L173" s="228"/>
      <c r="M173" s="229"/>
      <c r="N173" s="230"/>
      <c r="O173" s="230"/>
      <c r="P173" s="230"/>
      <c r="Q173" s="230"/>
      <c r="R173" s="230"/>
      <c r="S173" s="230"/>
      <c r="T173" s="231"/>
      <c r="AT173" s="232" t="s">
        <v>235</v>
      </c>
      <c r="AU173" s="232" t="s">
        <v>87</v>
      </c>
      <c r="AV173" s="14" t="s">
        <v>87</v>
      </c>
      <c r="AW173" s="14" t="s">
        <v>36</v>
      </c>
      <c r="AX173" s="14" t="s">
        <v>80</v>
      </c>
      <c r="AY173" s="232" t="s">
        <v>220</v>
      </c>
    </row>
    <row r="174" spans="1:65" s="13" customFormat="1" ht="11.25">
      <c r="B174" s="212"/>
      <c r="C174" s="213"/>
      <c r="D174" s="210" t="s">
        <v>235</v>
      </c>
      <c r="E174" s="214" t="s">
        <v>1966</v>
      </c>
      <c r="F174" s="215" t="s">
        <v>1967</v>
      </c>
      <c r="G174" s="213"/>
      <c r="H174" s="216">
        <v>260.47000000000003</v>
      </c>
      <c r="I174" s="217"/>
      <c r="J174" s="213"/>
      <c r="K174" s="213"/>
      <c r="L174" s="218"/>
      <c r="M174" s="219"/>
      <c r="N174" s="220"/>
      <c r="O174" s="220"/>
      <c r="P174" s="220"/>
      <c r="Q174" s="220"/>
      <c r="R174" s="220"/>
      <c r="S174" s="220"/>
      <c r="T174" s="221"/>
      <c r="AT174" s="222" t="s">
        <v>235</v>
      </c>
      <c r="AU174" s="222" t="s">
        <v>87</v>
      </c>
      <c r="AV174" s="13" t="s">
        <v>19</v>
      </c>
      <c r="AW174" s="13" t="s">
        <v>36</v>
      </c>
      <c r="AX174" s="13" t="s">
        <v>80</v>
      </c>
      <c r="AY174" s="222" t="s">
        <v>220</v>
      </c>
    </row>
    <row r="175" spans="1:65" s="13" customFormat="1" ht="11.25">
      <c r="B175" s="212"/>
      <c r="C175" s="213"/>
      <c r="D175" s="210" t="s">
        <v>235</v>
      </c>
      <c r="E175" s="214" t="s">
        <v>1968</v>
      </c>
      <c r="F175" s="215" t="s">
        <v>1969</v>
      </c>
      <c r="G175" s="213"/>
      <c r="H175" s="216">
        <v>260.47000000000003</v>
      </c>
      <c r="I175" s="217"/>
      <c r="J175" s="213"/>
      <c r="K175" s="213"/>
      <c r="L175" s="218"/>
      <c r="M175" s="219"/>
      <c r="N175" s="220"/>
      <c r="O175" s="220"/>
      <c r="P175" s="220"/>
      <c r="Q175" s="220"/>
      <c r="R175" s="220"/>
      <c r="S175" s="220"/>
      <c r="T175" s="221"/>
      <c r="AT175" s="222" t="s">
        <v>235</v>
      </c>
      <c r="AU175" s="222" t="s">
        <v>87</v>
      </c>
      <c r="AV175" s="13" t="s">
        <v>19</v>
      </c>
      <c r="AW175" s="13" t="s">
        <v>36</v>
      </c>
      <c r="AX175" s="13" t="s">
        <v>87</v>
      </c>
      <c r="AY175" s="222" t="s">
        <v>220</v>
      </c>
    </row>
    <row r="176" spans="1:65" s="2" customFormat="1" ht="62.65" customHeight="1">
      <c r="A176" s="36"/>
      <c r="B176" s="37"/>
      <c r="C176" s="192" t="s">
        <v>261</v>
      </c>
      <c r="D176" s="192" t="s">
        <v>224</v>
      </c>
      <c r="E176" s="193" t="s">
        <v>551</v>
      </c>
      <c r="F176" s="194" t="s">
        <v>1970</v>
      </c>
      <c r="G176" s="195" t="s">
        <v>514</v>
      </c>
      <c r="H176" s="196">
        <v>434.91</v>
      </c>
      <c r="I176" s="197"/>
      <c r="J176" s="198">
        <f>ROUND(I176*H176,2)</f>
        <v>0</v>
      </c>
      <c r="K176" s="194" t="s">
        <v>228</v>
      </c>
      <c r="L176" s="41"/>
      <c r="M176" s="199" t="s">
        <v>1</v>
      </c>
      <c r="N176" s="200" t="s">
        <v>45</v>
      </c>
      <c r="O176" s="73"/>
      <c r="P176" s="201">
        <f>O176*H176</f>
        <v>0</v>
      </c>
      <c r="Q176" s="201">
        <v>0</v>
      </c>
      <c r="R176" s="201">
        <f>Q176*H176</f>
        <v>0</v>
      </c>
      <c r="S176" s="201">
        <v>0</v>
      </c>
      <c r="T176" s="202">
        <f>S176*H176</f>
        <v>0</v>
      </c>
      <c r="U176" s="36"/>
      <c r="V176" s="36"/>
      <c r="W176" s="36"/>
      <c r="X176" s="36"/>
      <c r="Y176" s="36"/>
      <c r="Z176" s="36"/>
      <c r="AA176" s="36"/>
      <c r="AB176" s="36"/>
      <c r="AC176" s="36"/>
      <c r="AD176" s="36"/>
      <c r="AE176" s="36"/>
      <c r="AR176" s="203" t="s">
        <v>223</v>
      </c>
      <c r="AT176" s="203" t="s">
        <v>224</v>
      </c>
      <c r="AU176" s="203" t="s">
        <v>87</v>
      </c>
      <c r="AY176" s="18" t="s">
        <v>220</v>
      </c>
      <c r="BE176" s="204">
        <f>IF(N176="základní",J176,0)</f>
        <v>0</v>
      </c>
      <c r="BF176" s="204">
        <f>IF(N176="snížená",J176,0)</f>
        <v>0</v>
      </c>
      <c r="BG176" s="204">
        <f>IF(N176="zákl. přenesená",J176,0)</f>
        <v>0</v>
      </c>
      <c r="BH176" s="204">
        <f>IF(N176="sníž. přenesená",J176,0)</f>
        <v>0</v>
      </c>
      <c r="BI176" s="204">
        <f>IF(N176="nulová",J176,0)</f>
        <v>0</v>
      </c>
      <c r="BJ176" s="18" t="s">
        <v>87</v>
      </c>
      <c r="BK176" s="204">
        <f>ROUND(I176*H176,2)</f>
        <v>0</v>
      </c>
      <c r="BL176" s="18" t="s">
        <v>223</v>
      </c>
      <c r="BM176" s="203" t="s">
        <v>1971</v>
      </c>
    </row>
    <row r="177" spans="1:65" s="2" customFormat="1" ht="11.25">
      <c r="A177" s="36"/>
      <c r="B177" s="37"/>
      <c r="C177" s="38"/>
      <c r="D177" s="205" t="s">
        <v>231</v>
      </c>
      <c r="E177" s="38"/>
      <c r="F177" s="206" t="s">
        <v>554</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231</v>
      </c>
      <c r="AU177" s="18" t="s">
        <v>87</v>
      </c>
    </row>
    <row r="178" spans="1:65" s="2" customFormat="1" ht="68.25">
      <c r="A178" s="36"/>
      <c r="B178" s="37"/>
      <c r="C178" s="38"/>
      <c r="D178" s="210" t="s">
        <v>311</v>
      </c>
      <c r="E178" s="38"/>
      <c r="F178" s="211" t="s">
        <v>555</v>
      </c>
      <c r="G178" s="38"/>
      <c r="H178" s="38"/>
      <c r="I178" s="207"/>
      <c r="J178" s="38"/>
      <c r="K178" s="38"/>
      <c r="L178" s="41"/>
      <c r="M178" s="208"/>
      <c r="N178" s="209"/>
      <c r="O178" s="73"/>
      <c r="P178" s="73"/>
      <c r="Q178" s="73"/>
      <c r="R178" s="73"/>
      <c r="S178" s="73"/>
      <c r="T178" s="74"/>
      <c r="U178" s="36"/>
      <c r="V178" s="36"/>
      <c r="W178" s="36"/>
      <c r="X178" s="36"/>
      <c r="Y178" s="36"/>
      <c r="Z178" s="36"/>
      <c r="AA178" s="36"/>
      <c r="AB178" s="36"/>
      <c r="AC178" s="36"/>
      <c r="AD178" s="36"/>
      <c r="AE178" s="36"/>
      <c r="AT178" s="18" t="s">
        <v>311</v>
      </c>
      <c r="AU178" s="18" t="s">
        <v>87</v>
      </c>
    </row>
    <row r="179" spans="1:65" s="14" customFormat="1" ht="22.5">
      <c r="B179" s="223"/>
      <c r="C179" s="224"/>
      <c r="D179" s="210" t="s">
        <v>235</v>
      </c>
      <c r="E179" s="225" t="s">
        <v>1</v>
      </c>
      <c r="F179" s="226" t="s">
        <v>1972</v>
      </c>
      <c r="G179" s="224"/>
      <c r="H179" s="225" t="s">
        <v>1</v>
      </c>
      <c r="I179" s="227"/>
      <c r="J179" s="224"/>
      <c r="K179" s="224"/>
      <c r="L179" s="228"/>
      <c r="M179" s="229"/>
      <c r="N179" s="230"/>
      <c r="O179" s="230"/>
      <c r="P179" s="230"/>
      <c r="Q179" s="230"/>
      <c r="R179" s="230"/>
      <c r="S179" s="230"/>
      <c r="T179" s="231"/>
      <c r="AT179" s="232" t="s">
        <v>235</v>
      </c>
      <c r="AU179" s="232" t="s">
        <v>87</v>
      </c>
      <c r="AV179" s="14" t="s">
        <v>87</v>
      </c>
      <c r="AW179" s="14" t="s">
        <v>36</v>
      </c>
      <c r="AX179" s="14" t="s">
        <v>80</v>
      </c>
      <c r="AY179" s="232" t="s">
        <v>220</v>
      </c>
    </row>
    <row r="180" spans="1:65" s="14" customFormat="1" ht="11.25">
      <c r="B180" s="223"/>
      <c r="C180" s="224"/>
      <c r="D180" s="210" t="s">
        <v>235</v>
      </c>
      <c r="E180" s="225" t="s">
        <v>1</v>
      </c>
      <c r="F180" s="226" t="s">
        <v>1973</v>
      </c>
      <c r="G180" s="224"/>
      <c r="H180" s="225" t="s">
        <v>1</v>
      </c>
      <c r="I180" s="227"/>
      <c r="J180" s="224"/>
      <c r="K180" s="224"/>
      <c r="L180" s="228"/>
      <c r="M180" s="229"/>
      <c r="N180" s="230"/>
      <c r="O180" s="230"/>
      <c r="P180" s="230"/>
      <c r="Q180" s="230"/>
      <c r="R180" s="230"/>
      <c r="S180" s="230"/>
      <c r="T180" s="231"/>
      <c r="AT180" s="232" t="s">
        <v>235</v>
      </c>
      <c r="AU180" s="232" t="s">
        <v>87</v>
      </c>
      <c r="AV180" s="14" t="s">
        <v>87</v>
      </c>
      <c r="AW180" s="14" t="s">
        <v>36</v>
      </c>
      <c r="AX180" s="14" t="s">
        <v>80</v>
      </c>
      <c r="AY180" s="232" t="s">
        <v>220</v>
      </c>
    </row>
    <row r="181" spans="1:65" s="13" customFormat="1" ht="11.25">
      <c r="B181" s="212"/>
      <c r="C181" s="213"/>
      <c r="D181" s="210" t="s">
        <v>235</v>
      </c>
      <c r="E181" s="214" t="s">
        <v>1974</v>
      </c>
      <c r="F181" s="215" t="s">
        <v>1975</v>
      </c>
      <c r="G181" s="213"/>
      <c r="H181" s="216">
        <v>210.95500000000001</v>
      </c>
      <c r="I181" s="217"/>
      <c r="J181" s="213"/>
      <c r="K181" s="213"/>
      <c r="L181" s="218"/>
      <c r="M181" s="219"/>
      <c r="N181" s="220"/>
      <c r="O181" s="220"/>
      <c r="P181" s="220"/>
      <c r="Q181" s="220"/>
      <c r="R181" s="220"/>
      <c r="S181" s="220"/>
      <c r="T181" s="221"/>
      <c r="AT181" s="222" t="s">
        <v>235</v>
      </c>
      <c r="AU181" s="222" t="s">
        <v>87</v>
      </c>
      <c r="AV181" s="13" t="s">
        <v>19</v>
      </c>
      <c r="AW181" s="13" t="s">
        <v>36</v>
      </c>
      <c r="AX181" s="13" t="s">
        <v>80</v>
      </c>
      <c r="AY181" s="222" t="s">
        <v>220</v>
      </c>
    </row>
    <row r="182" spans="1:65" s="14" customFormat="1" ht="11.25">
      <c r="B182" s="223"/>
      <c r="C182" s="224"/>
      <c r="D182" s="210" t="s">
        <v>235</v>
      </c>
      <c r="E182" s="225" t="s">
        <v>1</v>
      </c>
      <c r="F182" s="226" t="s">
        <v>1976</v>
      </c>
      <c r="G182" s="224"/>
      <c r="H182" s="225" t="s">
        <v>1</v>
      </c>
      <c r="I182" s="227"/>
      <c r="J182" s="224"/>
      <c r="K182" s="224"/>
      <c r="L182" s="228"/>
      <c r="M182" s="229"/>
      <c r="N182" s="230"/>
      <c r="O182" s="230"/>
      <c r="P182" s="230"/>
      <c r="Q182" s="230"/>
      <c r="R182" s="230"/>
      <c r="S182" s="230"/>
      <c r="T182" s="231"/>
      <c r="AT182" s="232" t="s">
        <v>235</v>
      </c>
      <c r="AU182" s="232" t="s">
        <v>87</v>
      </c>
      <c r="AV182" s="14" t="s">
        <v>87</v>
      </c>
      <c r="AW182" s="14" t="s">
        <v>36</v>
      </c>
      <c r="AX182" s="14" t="s">
        <v>80</v>
      </c>
      <c r="AY182" s="232" t="s">
        <v>220</v>
      </c>
    </row>
    <row r="183" spans="1:65" s="13" customFormat="1" ht="11.25">
      <c r="B183" s="212"/>
      <c r="C183" s="213"/>
      <c r="D183" s="210" t="s">
        <v>235</v>
      </c>
      <c r="E183" s="214" t="s">
        <v>1827</v>
      </c>
      <c r="F183" s="215" t="s">
        <v>294</v>
      </c>
      <c r="G183" s="213"/>
      <c r="H183" s="216">
        <v>13</v>
      </c>
      <c r="I183" s="217"/>
      <c r="J183" s="213"/>
      <c r="K183" s="213"/>
      <c r="L183" s="218"/>
      <c r="M183" s="219"/>
      <c r="N183" s="220"/>
      <c r="O183" s="220"/>
      <c r="P183" s="220"/>
      <c r="Q183" s="220"/>
      <c r="R183" s="220"/>
      <c r="S183" s="220"/>
      <c r="T183" s="221"/>
      <c r="AT183" s="222" t="s">
        <v>235</v>
      </c>
      <c r="AU183" s="222" t="s">
        <v>87</v>
      </c>
      <c r="AV183" s="13" t="s">
        <v>19</v>
      </c>
      <c r="AW183" s="13" t="s">
        <v>36</v>
      </c>
      <c r="AX183" s="13" t="s">
        <v>80</v>
      </c>
      <c r="AY183" s="222" t="s">
        <v>220</v>
      </c>
    </row>
    <row r="184" spans="1:65" s="14" customFormat="1" ht="22.5">
      <c r="B184" s="223"/>
      <c r="C184" s="224"/>
      <c r="D184" s="210" t="s">
        <v>235</v>
      </c>
      <c r="E184" s="225" t="s">
        <v>1</v>
      </c>
      <c r="F184" s="226" t="s">
        <v>1977</v>
      </c>
      <c r="G184" s="224"/>
      <c r="H184" s="225" t="s">
        <v>1</v>
      </c>
      <c r="I184" s="227"/>
      <c r="J184" s="224"/>
      <c r="K184" s="224"/>
      <c r="L184" s="228"/>
      <c r="M184" s="229"/>
      <c r="N184" s="230"/>
      <c r="O184" s="230"/>
      <c r="P184" s="230"/>
      <c r="Q184" s="230"/>
      <c r="R184" s="230"/>
      <c r="S184" s="230"/>
      <c r="T184" s="231"/>
      <c r="AT184" s="232" t="s">
        <v>235</v>
      </c>
      <c r="AU184" s="232" t="s">
        <v>87</v>
      </c>
      <c r="AV184" s="14" t="s">
        <v>87</v>
      </c>
      <c r="AW184" s="14" t="s">
        <v>36</v>
      </c>
      <c r="AX184" s="14" t="s">
        <v>80</v>
      </c>
      <c r="AY184" s="232" t="s">
        <v>220</v>
      </c>
    </row>
    <row r="185" spans="1:65" s="13" customFormat="1" ht="11.25">
      <c r="B185" s="212"/>
      <c r="C185" s="213"/>
      <c r="D185" s="210" t="s">
        <v>235</v>
      </c>
      <c r="E185" s="214" t="s">
        <v>1875</v>
      </c>
      <c r="F185" s="215" t="s">
        <v>1975</v>
      </c>
      <c r="G185" s="213"/>
      <c r="H185" s="216">
        <v>210.95500000000001</v>
      </c>
      <c r="I185" s="217"/>
      <c r="J185" s="213"/>
      <c r="K185" s="213"/>
      <c r="L185" s="218"/>
      <c r="M185" s="219"/>
      <c r="N185" s="220"/>
      <c r="O185" s="220"/>
      <c r="P185" s="220"/>
      <c r="Q185" s="220"/>
      <c r="R185" s="220"/>
      <c r="S185" s="220"/>
      <c r="T185" s="221"/>
      <c r="AT185" s="222" t="s">
        <v>235</v>
      </c>
      <c r="AU185" s="222" t="s">
        <v>87</v>
      </c>
      <c r="AV185" s="13" t="s">
        <v>19</v>
      </c>
      <c r="AW185" s="13" t="s">
        <v>36</v>
      </c>
      <c r="AX185" s="13" t="s">
        <v>80</v>
      </c>
      <c r="AY185" s="222" t="s">
        <v>220</v>
      </c>
    </row>
    <row r="186" spans="1:65" s="13" customFormat="1" ht="11.25">
      <c r="B186" s="212"/>
      <c r="C186" s="213"/>
      <c r="D186" s="210" t="s">
        <v>235</v>
      </c>
      <c r="E186" s="214" t="s">
        <v>1978</v>
      </c>
      <c r="F186" s="215" t="s">
        <v>1979</v>
      </c>
      <c r="G186" s="213"/>
      <c r="H186" s="216">
        <v>434.91</v>
      </c>
      <c r="I186" s="217"/>
      <c r="J186" s="213"/>
      <c r="K186" s="213"/>
      <c r="L186" s="218"/>
      <c r="M186" s="219"/>
      <c r="N186" s="220"/>
      <c r="O186" s="220"/>
      <c r="P186" s="220"/>
      <c r="Q186" s="220"/>
      <c r="R186" s="220"/>
      <c r="S186" s="220"/>
      <c r="T186" s="221"/>
      <c r="AT186" s="222" t="s">
        <v>235</v>
      </c>
      <c r="AU186" s="222" t="s">
        <v>87</v>
      </c>
      <c r="AV186" s="13" t="s">
        <v>19</v>
      </c>
      <c r="AW186" s="13" t="s">
        <v>36</v>
      </c>
      <c r="AX186" s="13" t="s">
        <v>87</v>
      </c>
      <c r="AY186" s="222" t="s">
        <v>220</v>
      </c>
    </row>
    <row r="187" spans="1:65" s="2" customFormat="1" ht="62.65" customHeight="1">
      <c r="A187" s="36"/>
      <c r="B187" s="37"/>
      <c r="C187" s="192" t="s">
        <v>266</v>
      </c>
      <c r="D187" s="192" t="s">
        <v>224</v>
      </c>
      <c r="E187" s="193" t="s">
        <v>1980</v>
      </c>
      <c r="F187" s="194" t="s">
        <v>1981</v>
      </c>
      <c r="G187" s="195" t="s">
        <v>514</v>
      </c>
      <c r="H187" s="196">
        <v>62.515000000000001</v>
      </c>
      <c r="I187" s="197"/>
      <c r="J187" s="198">
        <f>ROUND(I187*H187,2)</f>
        <v>0</v>
      </c>
      <c r="K187" s="194" t="s">
        <v>228</v>
      </c>
      <c r="L187" s="41"/>
      <c r="M187" s="199" t="s">
        <v>1</v>
      </c>
      <c r="N187" s="200" t="s">
        <v>45</v>
      </c>
      <c r="O187" s="73"/>
      <c r="P187" s="201">
        <f>O187*H187</f>
        <v>0</v>
      </c>
      <c r="Q187" s="201">
        <v>0</v>
      </c>
      <c r="R187" s="201">
        <f>Q187*H187</f>
        <v>0</v>
      </c>
      <c r="S187" s="201">
        <v>0</v>
      </c>
      <c r="T187" s="202">
        <f>S187*H187</f>
        <v>0</v>
      </c>
      <c r="U187" s="36"/>
      <c r="V187" s="36"/>
      <c r="W187" s="36"/>
      <c r="X187" s="36"/>
      <c r="Y187" s="36"/>
      <c r="Z187" s="36"/>
      <c r="AA187" s="36"/>
      <c r="AB187" s="36"/>
      <c r="AC187" s="36"/>
      <c r="AD187" s="36"/>
      <c r="AE187" s="36"/>
      <c r="AR187" s="203" t="s">
        <v>223</v>
      </c>
      <c r="AT187" s="203" t="s">
        <v>224</v>
      </c>
      <c r="AU187" s="203" t="s">
        <v>87</v>
      </c>
      <c r="AY187" s="18" t="s">
        <v>220</v>
      </c>
      <c r="BE187" s="204">
        <f>IF(N187="základní",J187,0)</f>
        <v>0</v>
      </c>
      <c r="BF187" s="204">
        <f>IF(N187="snížená",J187,0)</f>
        <v>0</v>
      </c>
      <c r="BG187" s="204">
        <f>IF(N187="zákl. přenesená",J187,0)</f>
        <v>0</v>
      </c>
      <c r="BH187" s="204">
        <f>IF(N187="sníž. přenesená",J187,0)</f>
        <v>0</v>
      </c>
      <c r="BI187" s="204">
        <f>IF(N187="nulová",J187,0)</f>
        <v>0</v>
      </c>
      <c r="BJ187" s="18" t="s">
        <v>87</v>
      </c>
      <c r="BK187" s="204">
        <f>ROUND(I187*H187,2)</f>
        <v>0</v>
      </c>
      <c r="BL187" s="18" t="s">
        <v>223</v>
      </c>
      <c r="BM187" s="203" t="s">
        <v>1982</v>
      </c>
    </row>
    <row r="188" spans="1:65" s="2" customFormat="1" ht="11.25">
      <c r="A188" s="36"/>
      <c r="B188" s="37"/>
      <c r="C188" s="38"/>
      <c r="D188" s="205" t="s">
        <v>231</v>
      </c>
      <c r="E188" s="38"/>
      <c r="F188" s="206" t="s">
        <v>1983</v>
      </c>
      <c r="G188" s="38"/>
      <c r="H188" s="38"/>
      <c r="I188" s="207"/>
      <c r="J188" s="38"/>
      <c r="K188" s="38"/>
      <c r="L188" s="41"/>
      <c r="M188" s="208"/>
      <c r="N188" s="209"/>
      <c r="O188" s="73"/>
      <c r="P188" s="73"/>
      <c r="Q188" s="73"/>
      <c r="R188" s="73"/>
      <c r="S188" s="73"/>
      <c r="T188" s="74"/>
      <c r="U188" s="36"/>
      <c r="V188" s="36"/>
      <c r="W188" s="36"/>
      <c r="X188" s="36"/>
      <c r="Y188" s="36"/>
      <c r="Z188" s="36"/>
      <c r="AA188" s="36"/>
      <c r="AB188" s="36"/>
      <c r="AC188" s="36"/>
      <c r="AD188" s="36"/>
      <c r="AE188" s="36"/>
      <c r="AT188" s="18" t="s">
        <v>231</v>
      </c>
      <c r="AU188" s="18" t="s">
        <v>87</v>
      </c>
    </row>
    <row r="189" spans="1:65" s="2" customFormat="1" ht="68.25">
      <c r="A189" s="36"/>
      <c r="B189" s="37"/>
      <c r="C189" s="38"/>
      <c r="D189" s="210" t="s">
        <v>311</v>
      </c>
      <c r="E189" s="38"/>
      <c r="F189" s="211" t="s">
        <v>555</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311</v>
      </c>
      <c r="AU189" s="18" t="s">
        <v>87</v>
      </c>
    </row>
    <row r="190" spans="1:65" s="14" customFormat="1" ht="11.25">
      <c r="B190" s="223"/>
      <c r="C190" s="224"/>
      <c r="D190" s="210" t="s">
        <v>235</v>
      </c>
      <c r="E190" s="225" t="s">
        <v>1</v>
      </c>
      <c r="F190" s="226" t="s">
        <v>1984</v>
      </c>
      <c r="G190" s="224"/>
      <c r="H190" s="225" t="s">
        <v>1</v>
      </c>
      <c r="I190" s="227"/>
      <c r="J190" s="224"/>
      <c r="K190" s="224"/>
      <c r="L190" s="228"/>
      <c r="M190" s="229"/>
      <c r="N190" s="230"/>
      <c r="O190" s="230"/>
      <c r="P190" s="230"/>
      <c r="Q190" s="230"/>
      <c r="R190" s="230"/>
      <c r="S190" s="230"/>
      <c r="T190" s="231"/>
      <c r="AT190" s="232" t="s">
        <v>235</v>
      </c>
      <c r="AU190" s="232" t="s">
        <v>87</v>
      </c>
      <c r="AV190" s="14" t="s">
        <v>87</v>
      </c>
      <c r="AW190" s="14" t="s">
        <v>36</v>
      </c>
      <c r="AX190" s="14" t="s">
        <v>80</v>
      </c>
      <c r="AY190" s="232" t="s">
        <v>220</v>
      </c>
    </row>
    <row r="191" spans="1:65" s="13" customFormat="1" ht="11.25">
      <c r="B191" s="212"/>
      <c r="C191" s="213"/>
      <c r="D191" s="210" t="s">
        <v>235</v>
      </c>
      <c r="E191" s="214" t="s">
        <v>1985</v>
      </c>
      <c r="F191" s="215" t="s">
        <v>1986</v>
      </c>
      <c r="G191" s="213"/>
      <c r="H191" s="216">
        <v>49.515000000000001</v>
      </c>
      <c r="I191" s="217"/>
      <c r="J191" s="213"/>
      <c r="K191" s="213"/>
      <c r="L191" s="218"/>
      <c r="M191" s="219"/>
      <c r="N191" s="220"/>
      <c r="O191" s="220"/>
      <c r="P191" s="220"/>
      <c r="Q191" s="220"/>
      <c r="R191" s="220"/>
      <c r="S191" s="220"/>
      <c r="T191" s="221"/>
      <c r="AT191" s="222" t="s">
        <v>235</v>
      </c>
      <c r="AU191" s="222" t="s">
        <v>87</v>
      </c>
      <c r="AV191" s="13" t="s">
        <v>19</v>
      </c>
      <c r="AW191" s="13" t="s">
        <v>36</v>
      </c>
      <c r="AX191" s="13" t="s">
        <v>80</v>
      </c>
      <c r="AY191" s="222" t="s">
        <v>220</v>
      </c>
    </row>
    <row r="192" spans="1:65" s="13" customFormat="1" ht="11.25">
      <c r="B192" s="212"/>
      <c r="C192" s="213"/>
      <c r="D192" s="210" t="s">
        <v>235</v>
      </c>
      <c r="E192" s="214" t="s">
        <v>1002</v>
      </c>
      <c r="F192" s="215" t="s">
        <v>1987</v>
      </c>
      <c r="G192" s="213"/>
      <c r="H192" s="216">
        <v>13</v>
      </c>
      <c r="I192" s="217"/>
      <c r="J192" s="213"/>
      <c r="K192" s="213"/>
      <c r="L192" s="218"/>
      <c r="M192" s="219"/>
      <c r="N192" s="220"/>
      <c r="O192" s="220"/>
      <c r="P192" s="220"/>
      <c r="Q192" s="220"/>
      <c r="R192" s="220"/>
      <c r="S192" s="220"/>
      <c r="T192" s="221"/>
      <c r="AT192" s="222" t="s">
        <v>235</v>
      </c>
      <c r="AU192" s="222" t="s">
        <v>87</v>
      </c>
      <c r="AV192" s="13" t="s">
        <v>19</v>
      </c>
      <c r="AW192" s="13" t="s">
        <v>36</v>
      </c>
      <c r="AX192" s="13" t="s">
        <v>80</v>
      </c>
      <c r="AY192" s="222" t="s">
        <v>220</v>
      </c>
    </row>
    <row r="193" spans="1:65" s="13" customFormat="1" ht="11.25">
      <c r="B193" s="212"/>
      <c r="C193" s="213"/>
      <c r="D193" s="210" t="s">
        <v>235</v>
      </c>
      <c r="E193" s="214" t="s">
        <v>1988</v>
      </c>
      <c r="F193" s="215" t="s">
        <v>1989</v>
      </c>
      <c r="G193" s="213"/>
      <c r="H193" s="216">
        <v>62.515000000000001</v>
      </c>
      <c r="I193" s="217"/>
      <c r="J193" s="213"/>
      <c r="K193" s="213"/>
      <c r="L193" s="218"/>
      <c r="M193" s="219"/>
      <c r="N193" s="220"/>
      <c r="O193" s="220"/>
      <c r="P193" s="220"/>
      <c r="Q193" s="220"/>
      <c r="R193" s="220"/>
      <c r="S193" s="220"/>
      <c r="T193" s="221"/>
      <c r="AT193" s="222" t="s">
        <v>235</v>
      </c>
      <c r="AU193" s="222" t="s">
        <v>87</v>
      </c>
      <c r="AV193" s="13" t="s">
        <v>19</v>
      </c>
      <c r="AW193" s="13" t="s">
        <v>36</v>
      </c>
      <c r="AX193" s="13" t="s">
        <v>87</v>
      </c>
      <c r="AY193" s="222" t="s">
        <v>220</v>
      </c>
    </row>
    <row r="194" spans="1:65" s="2" customFormat="1" ht="44.25" customHeight="1">
      <c r="A194" s="36"/>
      <c r="B194" s="37"/>
      <c r="C194" s="192" t="s">
        <v>271</v>
      </c>
      <c r="D194" s="192" t="s">
        <v>224</v>
      </c>
      <c r="E194" s="193" t="s">
        <v>567</v>
      </c>
      <c r="F194" s="194" t="s">
        <v>1990</v>
      </c>
      <c r="G194" s="195" t="s">
        <v>514</v>
      </c>
      <c r="H194" s="196">
        <v>223.95500000000001</v>
      </c>
      <c r="I194" s="197"/>
      <c r="J194" s="198">
        <f>ROUND(I194*H194,2)</f>
        <v>0</v>
      </c>
      <c r="K194" s="194" t="s">
        <v>228</v>
      </c>
      <c r="L194" s="41"/>
      <c r="M194" s="199" t="s">
        <v>1</v>
      </c>
      <c r="N194" s="200" t="s">
        <v>45</v>
      </c>
      <c r="O194" s="73"/>
      <c r="P194" s="201">
        <f>O194*H194</f>
        <v>0</v>
      </c>
      <c r="Q194" s="201">
        <v>0</v>
      </c>
      <c r="R194" s="201">
        <f>Q194*H194</f>
        <v>0</v>
      </c>
      <c r="S194" s="201">
        <v>0</v>
      </c>
      <c r="T194" s="202">
        <f>S194*H194</f>
        <v>0</v>
      </c>
      <c r="U194" s="36"/>
      <c r="V194" s="36"/>
      <c r="W194" s="36"/>
      <c r="X194" s="36"/>
      <c r="Y194" s="36"/>
      <c r="Z194" s="36"/>
      <c r="AA194" s="36"/>
      <c r="AB194" s="36"/>
      <c r="AC194" s="36"/>
      <c r="AD194" s="36"/>
      <c r="AE194" s="36"/>
      <c r="AR194" s="203" t="s">
        <v>223</v>
      </c>
      <c r="AT194" s="203" t="s">
        <v>224</v>
      </c>
      <c r="AU194" s="203" t="s">
        <v>87</v>
      </c>
      <c r="AY194" s="18" t="s">
        <v>220</v>
      </c>
      <c r="BE194" s="204">
        <f>IF(N194="základní",J194,0)</f>
        <v>0</v>
      </c>
      <c r="BF194" s="204">
        <f>IF(N194="snížená",J194,0)</f>
        <v>0</v>
      </c>
      <c r="BG194" s="204">
        <f>IF(N194="zákl. přenesená",J194,0)</f>
        <v>0</v>
      </c>
      <c r="BH194" s="204">
        <f>IF(N194="sníž. přenesená",J194,0)</f>
        <v>0</v>
      </c>
      <c r="BI194" s="204">
        <f>IF(N194="nulová",J194,0)</f>
        <v>0</v>
      </c>
      <c r="BJ194" s="18" t="s">
        <v>87</v>
      </c>
      <c r="BK194" s="204">
        <f>ROUND(I194*H194,2)</f>
        <v>0</v>
      </c>
      <c r="BL194" s="18" t="s">
        <v>223</v>
      </c>
      <c r="BM194" s="203" t="s">
        <v>1991</v>
      </c>
    </row>
    <row r="195" spans="1:65" s="2" customFormat="1" ht="11.25">
      <c r="A195" s="36"/>
      <c r="B195" s="37"/>
      <c r="C195" s="38"/>
      <c r="D195" s="205" t="s">
        <v>231</v>
      </c>
      <c r="E195" s="38"/>
      <c r="F195" s="206" t="s">
        <v>570</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231</v>
      </c>
      <c r="AU195" s="18" t="s">
        <v>87</v>
      </c>
    </row>
    <row r="196" spans="1:65" s="2" customFormat="1" ht="117">
      <c r="A196" s="36"/>
      <c r="B196" s="37"/>
      <c r="C196" s="38"/>
      <c r="D196" s="210" t="s">
        <v>311</v>
      </c>
      <c r="E196" s="38"/>
      <c r="F196" s="211" t="s">
        <v>571</v>
      </c>
      <c r="G196" s="38"/>
      <c r="H196" s="38"/>
      <c r="I196" s="207"/>
      <c r="J196" s="38"/>
      <c r="K196" s="38"/>
      <c r="L196" s="41"/>
      <c r="M196" s="208"/>
      <c r="N196" s="209"/>
      <c r="O196" s="73"/>
      <c r="P196" s="73"/>
      <c r="Q196" s="73"/>
      <c r="R196" s="73"/>
      <c r="S196" s="73"/>
      <c r="T196" s="74"/>
      <c r="U196" s="36"/>
      <c r="V196" s="36"/>
      <c r="W196" s="36"/>
      <c r="X196" s="36"/>
      <c r="Y196" s="36"/>
      <c r="Z196" s="36"/>
      <c r="AA196" s="36"/>
      <c r="AB196" s="36"/>
      <c r="AC196" s="36"/>
      <c r="AD196" s="36"/>
      <c r="AE196" s="36"/>
      <c r="AT196" s="18" t="s">
        <v>311</v>
      </c>
      <c r="AU196" s="18" t="s">
        <v>87</v>
      </c>
    </row>
    <row r="197" spans="1:65" s="14" customFormat="1" ht="11.25">
      <c r="B197" s="223"/>
      <c r="C197" s="224"/>
      <c r="D197" s="210" t="s">
        <v>235</v>
      </c>
      <c r="E197" s="225" t="s">
        <v>1</v>
      </c>
      <c r="F197" s="226" t="s">
        <v>1992</v>
      </c>
      <c r="G197" s="224"/>
      <c r="H197" s="225" t="s">
        <v>1</v>
      </c>
      <c r="I197" s="227"/>
      <c r="J197" s="224"/>
      <c r="K197" s="224"/>
      <c r="L197" s="228"/>
      <c r="M197" s="229"/>
      <c r="N197" s="230"/>
      <c r="O197" s="230"/>
      <c r="P197" s="230"/>
      <c r="Q197" s="230"/>
      <c r="R197" s="230"/>
      <c r="S197" s="230"/>
      <c r="T197" s="231"/>
      <c r="AT197" s="232" t="s">
        <v>235</v>
      </c>
      <c r="AU197" s="232" t="s">
        <v>87</v>
      </c>
      <c r="AV197" s="14" t="s">
        <v>87</v>
      </c>
      <c r="AW197" s="14" t="s">
        <v>36</v>
      </c>
      <c r="AX197" s="14" t="s">
        <v>80</v>
      </c>
      <c r="AY197" s="232" t="s">
        <v>220</v>
      </c>
    </row>
    <row r="198" spans="1:65" s="13" customFormat="1" ht="11.25">
      <c r="B198" s="212"/>
      <c r="C198" s="213"/>
      <c r="D198" s="210" t="s">
        <v>235</v>
      </c>
      <c r="E198" s="214" t="s">
        <v>1993</v>
      </c>
      <c r="F198" s="215" t="s">
        <v>1994</v>
      </c>
      <c r="G198" s="213"/>
      <c r="H198" s="216">
        <v>223.95500000000001</v>
      </c>
      <c r="I198" s="217"/>
      <c r="J198" s="213"/>
      <c r="K198" s="213"/>
      <c r="L198" s="218"/>
      <c r="M198" s="219"/>
      <c r="N198" s="220"/>
      <c r="O198" s="220"/>
      <c r="P198" s="220"/>
      <c r="Q198" s="220"/>
      <c r="R198" s="220"/>
      <c r="S198" s="220"/>
      <c r="T198" s="221"/>
      <c r="AT198" s="222" t="s">
        <v>235</v>
      </c>
      <c r="AU198" s="222" t="s">
        <v>87</v>
      </c>
      <c r="AV198" s="13" t="s">
        <v>19</v>
      </c>
      <c r="AW198" s="13" t="s">
        <v>36</v>
      </c>
      <c r="AX198" s="13" t="s">
        <v>80</v>
      </c>
      <c r="AY198" s="222" t="s">
        <v>220</v>
      </c>
    </row>
    <row r="199" spans="1:65" s="13" customFormat="1" ht="11.25">
      <c r="B199" s="212"/>
      <c r="C199" s="213"/>
      <c r="D199" s="210" t="s">
        <v>235</v>
      </c>
      <c r="E199" s="214" t="s">
        <v>1995</v>
      </c>
      <c r="F199" s="215" t="s">
        <v>1996</v>
      </c>
      <c r="G199" s="213"/>
      <c r="H199" s="216">
        <v>223.95500000000001</v>
      </c>
      <c r="I199" s="217"/>
      <c r="J199" s="213"/>
      <c r="K199" s="213"/>
      <c r="L199" s="218"/>
      <c r="M199" s="219"/>
      <c r="N199" s="220"/>
      <c r="O199" s="220"/>
      <c r="P199" s="220"/>
      <c r="Q199" s="220"/>
      <c r="R199" s="220"/>
      <c r="S199" s="220"/>
      <c r="T199" s="221"/>
      <c r="AT199" s="222" t="s">
        <v>235</v>
      </c>
      <c r="AU199" s="222" t="s">
        <v>87</v>
      </c>
      <c r="AV199" s="13" t="s">
        <v>19</v>
      </c>
      <c r="AW199" s="13" t="s">
        <v>36</v>
      </c>
      <c r="AX199" s="13" t="s">
        <v>87</v>
      </c>
      <c r="AY199" s="222" t="s">
        <v>220</v>
      </c>
    </row>
    <row r="200" spans="1:65" s="2" customFormat="1" ht="44.25" customHeight="1">
      <c r="A200" s="36"/>
      <c r="B200" s="37"/>
      <c r="C200" s="192" t="s">
        <v>276</v>
      </c>
      <c r="D200" s="192" t="s">
        <v>224</v>
      </c>
      <c r="E200" s="193" t="s">
        <v>526</v>
      </c>
      <c r="F200" s="194" t="s">
        <v>1997</v>
      </c>
      <c r="G200" s="195" t="s">
        <v>514</v>
      </c>
      <c r="H200" s="196">
        <v>210.95500000000001</v>
      </c>
      <c r="I200" s="197"/>
      <c r="J200" s="198">
        <f>ROUND(I200*H200,2)</f>
        <v>0</v>
      </c>
      <c r="K200" s="194" t="s">
        <v>228</v>
      </c>
      <c r="L200" s="41"/>
      <c r="M200" s="199" t="s">
        <v>1</v>
      </c>
      <c r="N200" s="200" t="s">
        <v>45</v>
      </c>
      <c r="O200" s="73"/>
      <c r="P200" s="201">
        <f>O200*H200</f>
        <v>0</v>
      </c>
      <c r="Q200" s="201">
        <v>0</v>
      </c>
      <c r="R200" s="201">
        <f>Q200*H200</f>
        <v>0</v>
      </c>
      <c r="S200" s="201">
        <v>0</v>
      </c>
      <c r="T200" s="202">
        <f>S200*H200</f>
        <v>0</v>
      </c>
      <c r="U200" s="36"/>
      <c r="V200" s="36"/>
      <c r="W200" s="36"/>
      <c r="X200" s="36"/>
      <c r="Y200" s="36"/>
      <c r="Z200" s="36"/>
      <c r="AA200" s="36"/>
      <c r="AB200" s="36"/>
      <c r="AC200" s="36"/>
      <c r="AD200" s="36"/>
      <c r="AE200" s="36"/>
      <c r="AR200" s="203" t="s">
        <v>223</v>
      </c>
      <c r="AT200" s="203" t="s">
        <v>224</v>
      </c>
      <c r="AU200" s="203" t="s">
        <v>87</v>
      </c>
      <c r="AY200" s="18" t="s">
        <v>220</v>
      </c>
      <c r="BE200" s="204">
        <f>IF(N200="základní",J200,0)</f>
        <v>0</v>
      </c>
      <c r="BF200" s="204">
        <f>IF(N200="snížená",J200,0)</f>
        <v>0</v>
      </c>
      <c r="BG200" s="204">
        <f>IF(N200="zákl. přenesená",J200,0)</f>
        <v>0</v>
      </c>
      <c r="BH200" s="204">
        <f>IF(N200="sníž. přenesená",J200,0)</f>
        <v>0</v>
      </c>
      <c r="BI200" s="204">
        <f>IF(N200="nulová",J200,0)</f>
        <v>0</v>
      </c>
      <c r="BJ200" s="18" t="s">
        <v>87</v>
      </c>
      <c r="BK200" s="204">
        <f>ROUND(I200*H200,2)</f>
        <v>0</v>
      </c>
      <c r="BL200" s="18" t="s">
        <v>223</v>
      </c>
      <c r="BM200" s="203" t="s">
        <v>1998</v>
      </c>
    </row>
    <row r="201" spans="1:65" s="2" customFormat="1" ht="11.25">
      <c r="A201" s="36"/>
      <c r="B201" s="37"/>
      <c r="C201" s="38"/>
      <c r="D201" s="205" t="s">
        <v>231</v>
      </c>
      <c r="E201" s="38"/>
      <c r="F201" s="206" t="s">
        <v>529</v>
      </c>
      <c r="G201" s="38"/>
      <c r="H201" s="38"/>
      <c r="I201" s="207"/>
      <c r="J201" s="38"/>
      <c r="K201" s="38"/>
      <c r="L201" s="41"/>
      <c r="M201" s="208"/>
      <c r="N201" s="209"/>
      <c r="O201" s="73"/>
      <c r="P201" s="73"/>
      <c r="Q201" s="73"/>
      <c r="R201" s="73"/>
      <c r="S201" s="73"/>
      <c r="T201" s="74"/>
      <c r="U201" s="36"/>
      <c r="V201" s="36"/>
      <c r="W201" s="36"/>
      <c r="X201" s="36"/>
      <c r="Y201" s="36"/>
      <c r="Z201" s="36"/>
      <c r="AA201" s="36"/>
      <c r="AB201" s="36"/>
      <c r="AC201" s="36"/>
      <c r="AD201" s="36"/>
      <c r="AE201" s="36"/>
      <c r="AT201" s="18" t="s">
        <v>231</v>
      </c>
      <c r="AU201" s="18" t="s">
        <v>87</v>
      </c>
    </row>
    <row r="202" spans="1:65" s="2" customFormat="1" ht="146.25">
      <c r="A202" s="36"/>
      <c r="B202" s="37"/>
      <c r="C202" s="38"/>
      <c r="D202" s="210" t="s">
        <v>311</v>
      </c>
      <c r="E202" s="38"/>
      <c r="F202" s="211" t="s">
        <v>530</v>
      </c>
      <c r="G202" s="38"/>
      <c r="H202" s="38"/>
      <c r="I202" s="207"/>
      <c r="J202" s="38"/>
      <c r="K202" s="38"/>
      <c r="L202" s="41"/>
      <c r="M202" s="208"/>
      <c r="N202" s="209"/>
      <c r="O202" s="73"/>
      <c r="P202" s="73"/>
      <c r="Q202" s="73"/>
      <c r="R202" s="73"/>
      <c r="S202" s="73"/>
      <c r="T202" s="74"/>
      <c r="U202" s="36"/>
      <c r="V202" s="36"/>
      <c r="W202" s="36"/>
      <c r="X202" s="36"/>
      <c r="Y202" s="36"/>
      <c r="Z202" s="36"/>
      <c r="AA202" s="36"/>
      <c r="AB202" s="36"/>
      <c r="AC202" s="36"/>
      <c r="AD202" s="36"/>
      <c r="AE202" s="36"/>
      <c r="AT202" s="18" t="s">
        <v>311</v>
      </c>
      <c r="AU202" s="18" t="s">
        <v>87</v>
      </c>
    </row>
    <row r="203" spans="1:65" s="2" customFormat="1" ht="19.5">
      <c r="A203" s="36"/>
      <c r="B203" s="37"/>
      <c r="C203" s="38"/>
      <c r="D203" s="210" t="s">
        <v>233</v>
      </c>
      <c r="E203" s="38"/>
      <c r="F203" s="211" t="s">
        <v>1999</v>
      </c>
      <c r="G203" s="38"/>
      <c r="H203" s="38"/>
      <c r="I203" s="207"/>
      <c r="J203" s="38"/>
      <c r="K203" s="38"/>
      <c r="L203" s="41"/>
      <c r="M203" s="208"/>
      <c r="N203" s="209"/>
      <c r="O203" s="73"/>
      <c r="P203" s="73"/>
      <c r="Q203" s="73"/>
      <c r="R203" s="73"/>
      <c r="S203" s="73"/>
      <c r="T203" s="74"/>
      <c r="U203" s="36"/>
      <c r="V203" s="36"/>
      <c r="W203" s="36"/>
      <c r="X203" s="36"/>
      <c r="Y203" s="36"/>
      <c r="Z203" s="36"/>
      <c r="AA203" s="36"/>
      <c r="AB203" s="36"/>
      <c r="AC203" s="36"/>
      <c r="AD203" s="36"/>
      <c r="AE203" s="36"/>
      <c r="AT203" s="18" t="s">
        <v>233</v>
      </c>
      <c r="AU203" s="18" t="s">
        <v>87</v>
      </c>
    </row>
    <row r="204" spans="1:65" s="14" customFormat="1" ht="11.25">
      <c r="B204" s="223"/>
      <c r="C204" s="224"/>
      <c r="D204" s="210" t="s">
        <v>235</v>
      </c>
      <c r="E204" s="225" t="s">
        <v>1</v>
      </c>
      <c r="F204" s="226" t="s">
        <v>2000</v>
      </c>
      <c r="G204" s="224"/>
      <c r="H204" s="225" t="s">
        <v>1</v>
      </c>
      <c r="I204" s="227"/>
      <c r="J204" s="224"/>
      <c r="K204" s="224"/>
      <c r="L204" s="228"/>
      <c r="M204" s="229"/>
      <c r="N204" s="230"/>
      <c r="O204" s="230"/>
      <c r="P204" s="230"/>
      <c r="Q204" s="230"/>
      <c r="R204" s="230"/>
      <c r="S204" s="230"/>
      <c r="T204" s="231"/>
      <c r="AT204" s="232" t="s">
        <v>235</v>
      </c>
      <c r="AU204" s="232" t="s">
        <v>87</v>
      </c>
      <c r="AV204" s="14" t="s">
        <v>87</v>
      </c>
      <c r="AW204" s="14" t="s">
        <v>36</v>
      </c>
      <c r="AX204" s="14" t="s">
        <v>80</v>
      </c>
      <c r="AY204" s="232" t="s">
        <v>220</v>
      </c>
    </row>
    <row r="205" spans="1:65" s="13" customFormat="1" ht="11.25">
      <c r="B205" s="212"/>
      <c r="C205" s="213"/>
      <c r="D205" s="210" t="s">
        <v>235</v>
      </c>
      <c r="E205" s="214" t="s">
        <v>2001</v>
      </c>
      <c r="F205" s="215" t="s">
        <v>2002</v>
      </c>
      <c r="G205" s="213"/>
      <c r="H205" s="216">
        <v>126.325</v>
      </c>
      <c r="I205" s="217"/>
      <c r="J205" s="213"/>
      <c r="K205" s="213"/>
      <c r="L205" s="218"/>
      <c r="M205" s="219"/>
      <c r="N205" s="220"/>
      <c r="O205" s="220"/>
      <c r="P205" s="220"/>
      <c r="Q205" s="220"/>
      <c r="R205" s="220"/>
      <c r="S205" s="220"/>
      <c r="T205" s="221"/>
      <c r="AT205" s="222" t="s">
        <v>235</v>
      </c>
      <c r="AU205" s="222" t="s">
        <v>87</v>
      </c>
      <c r="AV205" s="13" t="s">
        <v>19</v>
      </c>
      <c r="AW205" s="13" t="s">
        <v>36</v>
      </c>
      <c r="AX205" s="13" t="s">
        <v>80</v>
      </c>
      <c r="AY205" s="222" t="s">
        <v>220</v>
      </c>
    </row>
    <row r="206" spans="1:65" s="14" customFormat="1" ht="11.25">
      <c r="B206" s="223"/>
      <c r="C206" s="224"/>
      <c r="D206" s="210" t="s">
        <v>235</v>
      </c>
      <c r="E206" s="225" t="s">
        <v>1</v>
      </c>
      <c r="F206" s="226" t="s">
        <v>2003</v>
      </c>
      <c r="G206" s="224"/>
      <c r="H206" s="225" t="s">
        <v>1</v>
      </c>
      <c r="I206" s="227"/>
      <c r="J206" s="224"/>
      <c r="K206" s="224"/>
      <c r="L206" s="228"/>
      <c r="M206" s="229"/>
      <c r="N206" s="230"/>
      <c r="O206" s="230"/>
      <c r="P206" s="230"/>
      <c r="Q206" s="230"/>
      <c r="R206" s="230"/>
      <c r="S206" s="230"/>
      <c r="T206" s="231"/>
      <c r="AT206" s="232" t="s">
        <v>235</v>
      </c>
      <c r="AU206" s="232" t="s">
        <v>87</v>
      </c>
      <c r="AV206" s="14" t="s">
        <v>87</v>
      </c>
      <c r="AW206" s="14" t="s">
        <v>36</v>
      </c>
      <c r="AX206" s="14" t="s">
        <v>80</v>
      </c>
      <c r="AY206" s="232" t="s">
        <v>220</v>
      </c>
    </row>
    <row r="207" spans="1:65" s="13" customFormat="1" ht="11.25">
      <c r="B207" s="212"/>
      <c r="C207" s="213"/>
      <c r="D207" s="210" t="s">
        <v>235</v>
      </c>
      <c r="E207" s="214" t="s">
        <v>1762</v>
      </c>
      <c r="F207" s="215" t="s">
        <v>2004</v>
      </c>
      <c r="G207" s="213"/>
      <c r="H207" s="216">
        <v>84.63</v>
      </c>
      <c r="I207" s="217"/>
      <c r="J207" s="213"/>
      <c r="K207" s="213"/>
      <c r="L207" s="218"/>
      <c r="M207" s="219"/>
      <c r="N207" s="220"/>
      <c r="O207" s="220"/>
      <c r="P207" s="220"/>
      <c r="Q207" s="220"/>
      <c r="R207" s="220"/>
      <c r="S207" s="220"/>
      <c r="T207" s="221"/>
      <c r="AT207" s="222" t="s">
        <v>235</v>
      </c>
      <c r="AU207" s="222" t="s">
        <v>87</v>
      </c>
      <c r="AV207" s="13" t="s">
        <v>19</v>
      </c>
      <c r="AW207" s="13" t="s">
        <v>36</v>
      </c>
      <c r="AX207" s="13" t="s">
        <v>80</v>
      </c>
      <c r="AY207" s="222" t="s">
        <v>220</v>
      </c>
    </row>
    <row r="208" spans="1:65" s="13" customFormat="1" ht="11.25">
      <c r="B208" s="212"/>
      <c r="C208" s="213"/>
      <c r="D208" s="210" t="s">
        <v>235</v>
      </c>
      <c r="E208" s="214" t="s">
        <v>2005</v>
      </c>
      <c r="F208" s="215" t="s">
        <v>2006</v>
      </c>
      <c r="G208" s="213"/>
      <c r="H208" s="216">
        <v>210.95500000000001</v>
      </c>
      <c r="I208" s="217"/>
      <c r="J208" s="213"/>
      <c r="K208" s="213"/>
      <c r="L208" s="218"/>
      <c r="M208" s="219"/>
      <c r="N208" s="220"/>
      <c r="O208" s="220"/>
      <c r="P208" s="220"/>
      <c r="Q208" s="220"/>
      <c r="R208" s="220"/>
      <c r="S208" s="220"/>
      <c r="T208" s="221"/>
      <c r="AT208" s="222" t="s">
        <v>235</v>
      </c>
      <c r="AU208" s="222" t="s">
        <v>87</v>
      </c>
      <c r="AV208" s="13" t="s">
        <v>19</v>
      </c>
      <c r="AW208" s="13" t="s">
        <v>36</v>
      </c>
      <c r="AX208" s="13" t="s">
        <v>87</v>
      </c>
      <c r="AY208" s="222" t="s">
        <v>220</v>
      </c>
    </row>
    <row r="209" spans="1:65" s="2" customFormat="1" ht="62.65" customHeight="1">
      <c r="A209" s="36"/>
      <c r="B209" s="37"/>
      <c r="C209" s="192" t="s">
        <v>282</v>
      </c>
      <c r="D209" s="192" t="s">
        <v>224</v>
      </c>
      <c r="E209" s="193" t="s">
        <v>2007</v>
      </c>
      <c r="F209" s="194" t="s">
        <v>2008</v>
      </c>
      <c r="G209" s="195" t="s">
        <v>514</v>
      </c>
      <c r="H209" s="196">
        <v>13</v>
      </c>
      <c r="I209" s="197"/>
      <c r="J209" s="198">
        <f>ROUND(I209*H209,2)</f>
        <v>0</v>
      </c>
      <c r="K209" s="194" t="s">
        <v>228</v>
      </c>
      <c r="L209" s="41"/>
      <c r="M209" s="199" t="s">
        <v>1</v>
      </c>
      <c r="N209" s="200" t="s">
        <v>45</v>
      </c>
      <c r="O209" s="73"/>
      <c r="P209" s="201">
        <f>O209*H209</f>
        <v>0</v>
      </c>
      <c r="Q209" s="201">
        <v>0</v>
      </c>
      <c r="R209" s="201">
        <f>Q209*H209</f>
        <v>0</v>
      </c>
      <c r="S209" s="201">
        <v>0</v>
      </c>
      <c r="T209" s="202">
        <f>S209*H209</f>
        <v>0</v>
      </c>
      <c r="U209" s="36"/>
      <c r="V209" s="36"/>
      <c r="W209" s="36"/>
      <c r="X209" s="36"/>
      <c r="Y209" s="36"/>
      <c r="Z209" s="36"/>
      <c r="AA209" s="36"/>
      <c r="AB209" s="36"/>
      <c r="AC209" s="36"/>
      <c r="AD209" s="36"/>
      <c r="AE209" s="36"/>
      <c r="AR209" s="203" t="s">
        <v>223</v>
      </c>
      <c r="AT209" s="203" t="s">
        <v>224</v>
      </c>
      <c r="AU209" s="203" t="s">
        <v>87</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223</v>
      </c>
      <c r="BM209" s="203" t="s">
        <v>2009</v>
      </c>
    </row>
    <row r="210" spans="1:65" s="2" customFormat="1" ht="11.25">
      <c r="A210" s="36"/>
      <c r="B210" s="37"/>
      <c r="C210" s="38"/>
      <c r="D210" s="205" t="s">
        <v>231</v>
      </c>
      <c r="E210" s="38"/>
      <c r="F210" s="206" t="s">
        <v>2010</v>
      </c>
      <c r="G210" s="38"/>
      <c r="H210" s="38"/>
      <c r="I210" s="207"/>
      <c r="J210" s="38"/>
      <c r="K210" s="38"/>
      <c r="L210" s="41"/>
      <c r="M210" s="208"/>
      <c r="N210" s="209"/>
      <c r="O210" s="73"/>
      <c r="P210" s="73"/>
      <c r="Q210" s="73"/>
      <c r="R210" s="73"/>
      <c r="S210" s="73"/>
      <c r="T210" s="74"/>
      <c r="U210" s="36"/>
      <c r="V210" s="36"/>
      <c r="W210" s="36"/>
      <c r="X210" s="36"/>
      <c r="Y210" s="36"/>
      <c r="Z210" s="36"/>
      <c r="AA210" s="36"/>
      <c r="AB210" s="36"/>
      <c r="AC210" s="36"/>
      <c r="AD210" s="36"/>
      <c r="AE210" s="36"/>
      <c r="AT210" s="18" t="s">
        <v>231</v>
      </c>
      <c r="AU210" s="18" t="s">
        <v>87</v>
      </c>
    </row>
    <row r="211" spans="1:65" s="2" customFormat="1" ht="48.75">
      <c r="A211" s="36"/>
      <c r="B211" s="37"/>
      <c r="C211" s="38"/>
      <c r="D211" s="210" t="s">
        <v>311</v>
      </c>
      <c r="E211" s="38"/>
      <c r="F211" s="211" t="s">
        <v>2011</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311</v>
      </c>
      <c r="AU211" s="18" t="s">
        <v>87</v>
      </c>
    </row>
    <row r="212" spans="1:65" s="2" customFormat="1" ht="19.5">
      <c r="A212" s="36"/>
      <c r="B212" s="37"/>
      <c r="C212" s="38"/>
      <c r="D212" s="210" t="s">
        <v>233</v>
      </c>
      <c r="E212" s="38"/>
      <c r="F212" s="211" t="s">
        <v>2012</v>
      </c>
      <c r="G212" s="38"/>
      <c r="H212" s="38"/>
      <c r="I212" s="207"/>
      <c r="J212" s="38"/>
      <c r="K212" s="38"/>
      <c r="L212" s="41"/>
      <c r="M212" s="208"/>
      <c r="N212" s="209"/>
      <c r="O212" s="73"/>
      <c r="P212" s="73"/>
      <c r="Q212" s="73"/>
      <c r="R212" s="73"/>
      <c r="S212" s="73"/>
      <c r="T212" s="74"/>
      <c r="U212" s="36"/>
      <c r="V212" s="36"/>
      <c r="W212" s="36"/>
      <c r="X212" s="36"/>
      <c r="Y212" s="36"/>
      <c r="Z212" s="36"/>
      <c r="AA212" s="36"/>
      <c r="AB212" s="36"/>
      <c r="AC212" s="36"/>
      <c r="AD212" s="36"/>
      <c r="AE212" s="36"/>
      <c r="AT212" s="18" t="s">
        <v>233</v>
      </c>
      <c r="AU212" s="18" t="s">
        <v>87</v>
      </c>
    </row>
    <row r="213" spans="1:65" s="14" customFormat="1" ht="11.25">
      <c r="B213" s="223"/>
      <c r="C213" s="224"/>
      <c r="D213" s="210" t="s">
        <v>235</v>
      </c>
      <c r="E213" s="225" t="s">
        <v>1</v>
      </c>
      <c r="F213" s="226" t="s">
        <v>2013</v>
      </c>
      <c r="G213" s="224"/>
      <c r="H213" s="225" t="s">
        <v>1</v>
      </c>
      <c r="I213" s="227"/>
      <c r="J213" s="224"/>
      <c r="K213" s="224"/>
      <c r="L213" s="228"/>
      <c r="M213" s="229"/>
      <c r="N213" s="230"/>
      <c r="O213" s="230"/>
      <c r="P213" s="230"/>
      <c r="Q213" s="230"/>
      <c r="R213" s="230"/>
      <c r="S213" s="230"/>
      <c r="T213" s="231"/>
      <c r="AT213" s="232" t="s">
        <v>235</v>
      </c>
      <c r="AU213" s="232" t="s">
        <v>87</v>
      </c>
      <c r="AV213" s="14" t="s">
        <v>87</v>
      </c>
      <c r="AW213" s="14" t="s">
        <v>36</v>
      </c>
      <c r="AX213" s="14" t="s">
        <v>80</v>
      </c>
      <c r="AY213" s="232" t="s">
        <v>220</v>
      </c>
    </row>
    <row r="214" spans="1:65" s="13" customFormat="1" ht="11.25">
      <c r="B214" s="212"/>
      <c r="C214" s="213"/>
      <c r="D214" s="210" t="s">
        <v>235</v>
      </c>
      <c r="E214" s="214" t="s">
        <v>2014</v>
      </c>
      <c r="F214" s="215" t="s">
        <v>2015</v>
      </c>
      <c r="G214" s="213"/>
      <c r="H214" s="216">
        <v>13</v>
      </c>
      <c r="I214" s="217"/>
      <c r="J214" s="213"/>
      <c r="K214" s="213"/>
      <c r="L214" s="218"/>
      <c r="M214" s="219"/>
      <c r="N214" s="220"/>
      <c r="O214" s="220"/>
      <c r="P214" s="220"/>
      <c r="Q214" s="220"/>
      <c r="R214" s="220"/>
      <c r="S214" s="220"/>
      <c r="T214" s="221"/>
      <c r="AT214" s="222" t="s">
        <v>235</v>
      </c>
      <c r="AU214" s="222" t="s">
        <v>87</v>
      </c>
      <c r="AV214" s="13" t="s">
        <v>19</v>
      </c>
      <c r="AW214" s="13" t="s">
        <v>36</v>
      </c>
      <c r="AX214" s="13" t="s">
        <v>80</v>
      </c>
      <c r="AY214" s="222" t="s">
        <v>220</v>
      </c>
    </row>
    <row r="215" spans="1:65" s="13" customFormat="1" ht="11.25">
      <c r="B215" s="212"/>
      <c r="C215" s="213"/>
      <c r="D215" s="210" t="s">
        <v>235</v>
      </c>
      <c r="E215" s="214" t="s">
        <v>2016</v>
      </c>
      <c r="F215" s="215" t="s">
        <v>2017</v>
      </c>
      <c r="G215" s="213"/>
      <c r="H215" s="216">
        <v>13</v>
      </c>
      <c r="I215" s="217"/>
      <c r="J215" s="213"/>
      <c r="K215" s="213"/>
      <c r="L215" s="218"/>
      <c r="M215" s="219"/>
      <c r="N215" s="220"/>
      <c r="O215" s="220"/>
      <c r="P215" s="220"/>
      <c r="Q215" s="220"/>
      <c r="R215" s="220"/>
      <c r="S215" s="220"/>
      <c r="T215" s="221"/>
      <c r="AT215" s="222" t="s">
        <v>235</v>
      </c>
      <c r="AU215" s="222" t="s">
        <v>87</v>
      </c>
      <c r="AV215" s="13" t="s">
        <v>19</v>
      </c>
      <c r="AW215" s="13" t="s">
        <v>36</v>
      </c>
      <c r="AX215" s="13" t="s">
        <v>87</v>
      </c>
      <c r="AY215" s="222" t="s">
        <v>220</v>
      </c>
    </row>
    <row r="216" spans="1:65" s="2" customFormat="1" ht="44.25" customHeight="1">
      <c r="A216" s="36"/>
      <c r="B216" s="37"/>
      <c r="C216" s="192" t="s">
        <v>287</v>
      </c>
      <c r="D216" s="192" t="s">
        <v>224</v>
      </c>
      <c r="E216" s="193" t="s">
        <v>2018</v>
      </c>
      <c r="F216" s="194" t="s">
        <v>953</v>
      </c>
      <c r="G216" s="195" t="s">
        <v>650</v>
      </c>
      <c r="H216" s="196">
        <v>112.527</v>
      </c>
      <c r="I216" s="197"/>
      <c r="J216" s="198">
        <f>ROUND(I216*H216,2)</f>
        <v>0</v>
      </c>
      <c r="K216" s="194" t="s">
        <v>228</v>
      </c>
      <c r="L216" s="41"/>
      <c r="M216" s="199" t="s">
        <v>1</v>
      </c>
      <c r="N216" s="200" t="s">
        <v>45</v>
      </c>
      <c r="O216" s="73"/>
      <c r="P216" s="201">
        <f>O216*H216</f>
        <v>0</v>
      </c>
      <c r="Q216" s="201">
        <v>0</v>
      </c>
      <c r="R216" s="201">
        <f>Q216*H216</f>
        <v>0</v>
      </c>
      <c r="S216" s="201">
        <v>0</v>
      </c>
      <c r="T216" s="202">
        <f>S216*H216</f>
        <v>0</v>
      </c>
      <c r="U216" s="36"/>
      <c r="V216" s="36"/>
      <c r="W216" s="36"/>
      <c r="X216" s="36"/>
      <c r="Y216" s="36"/>
      <c r="Z216" s="36"/>
      <c r="AA216" s="36"/>
      <c r="AB216" s="36"/>
      <c r="AC216" s="36"/>
      <c r="AD216" s="36"/>
      <c r="AE216" s="36"/>
      <c r="AR216" s="203" t="s">
        <v>223</v>
      </c>
      <c r="AT216" s="203" t="s">
        <v>224</v>
      </c>
      <c r="AU216" s="203" t="s">
        <v>87</v>
      </c>
      <c r="AY216" s="18" t="s">
        <v>220</v>
      </c>
      <c r="BE216" s="204">
        <f>IF(N216="základní",J216,0)</f>
        <v>0</v>
      </c>
      <c r="BF216" s="204">
        <f>IF(N216="snížená",J216,0)</f>
        <v>0</v>
      </c>
      <c r="BG216" s="204">
        <f>IF(N216="zákl. přenesená",J216,0)</f>
        <v>0</v>
      </c>
      <c r="BH216" s="204">
        <f>IF(N216="sníž. přenesená",J216,0)</f>
        <v>0</v>
      </c>
      <c r="BI216" s="204">
        <f>IF(N216="nulová",J216,0)</f>
        <v>0</v>
      </c>
      <c r="BJ216" s="18" t="s">
        <v>87</v>
      </c>
      <c r="BK216" s="204">
        <f>ROUND(I216*H216,2)</f>
        <v>0</v>
      </c>
      <c r="BL216" s="18" t="s">
        <v>223</v>
      </c>
      <c r="BM216" s="203" t="s">
        <v>2019</v>
      </c>
    </row>
    <row r="217" spans="1:65" s="2" customFormat="1" ht="11.25">
      <c r="A217" s="36"/>
      <c r="B217" s="37"/>
      <c r="C217" s="38"/>
      <c r="D217" s="205" t="s">
        <v>231</v>
      </c>
      <c r="E217" s="38"/>
      <c r="F217" s="206" t="s">
        <v>2020</v>
      </c>
      <c r="G217" s="38"/>
      <c r="H217" s="38"/>
      <c r="I217" s="207"/>
      <c r="J217" s="38"/>
      <c r="K217" s="38"/>
      <c r="L217" s="41"/>
      <c r="M217" s="208"/>
      <c r="N217" s="209"/>
      <c r="O217" s="73"/>
      <c r="P217" s="73"/>
      <c r="Q217" s="73"/>
      <c r="R217" s="73"/>
      <c r="S217" s="73"/>
      <c r="T217" s="74"/>
      <c r="U217" s="36"/>
      <c r="V217" s="36"/>
      <c r="W217" s="36"/>
      <c r="X217" s="36"/>
      <c r="Y217" s="36"/>
      <c r="Z217" s="36"/>
      <c r="AA217" s="36"/>
      <c r="AB217" s="36"/>
      <c r="AC217" s="36"/>
      <c r="AD217" s="36"/>
      <c r="AE217" s="36"/>
      <c r="AT217" s="18" t="s">
        <v>231</v>
      </c>
      <c r="AU217" s="18" t="s">
        <v>87</v>
      </c>
    </row>
    <row r="218" spans="1:65" s="2" customFormat="1" ht="39">
      <c r="A218" s="36"/>
      <c r="B218" s="37"/>
      <c r="C218" s="38"/>
      <c r="D218" s="210" t="s">
        <v>311</v>
      </c>
      <c r="E218" s="38"/>
      <c r="F218" s="211" t="s">
        <v>956</v>
      </c>
      <c r="G218" s="38"/>
      <c r="H218" s="38"/>
      <c r="I218" s="207"/>
      <c r="J218" s="38"/>
      <c r="K218" s="38"/>
      <c r="L218" s="41"/>
      <c r="M218" s="208"/>
      <c r="N218" s="209"/>
      <c r="O218" s="73"/>
      <c r="P218" s="73"/>
      <c r="Q218" s="73"/>
      <c r="R218" s="73"/>
      <c r="S218" s="73"/>
      <c r="T218" s="74"/>
      <c r="U218" s="36"/>
      <c r="V218" s="36"/>
      <c r="W218" s="36"/>
      <c r="X218" s="36"/>
      <c r="Y218" s="36"/>
      <c r="Z218" s="36"/>
      <c r="AA218" s="36"/>
      <c r="AB218" s="36"/>
      <c r="AC218" s="36"/>
      <c r="AD218" s="36"/>
      <c r="AE218" s="36"/>
      <c r="AT218" s="18" t="s">
        <v>311</v>
      </c>
      <c r="AU218" s="18" t="s">
        <v>87</v>
      </c>
    </row>
    <row r="219" spans="1:65" s="14" customFormat="1" ht="11.25">
      <c r="B219" s="223"/>
      <c r="C219" s="224"/>
      <c r="D219" s="210" t="s">
        <v>235</v>
      </c>
      <c r="E219" s="225" t="s">
        <v>1</v>
      </c>
      <c r="F219" s="226" t="s">
        <v>2021</v>
      </c>
      <c r="G219" s="224"/>
      <c r="H219" s="225" t="s">
        <v>1</v>
      </c>
      <c r="I219" s="227"/>
      <c r="J219" s="224"/>
      <c r="K219" s="224"/>
      <c r="L219" s="228"/>
      <c r="M219" s="229"/>
      <c r="N219" s="230"/>
      <c r="O219" s="230"/>
      <c r="P219" s="230"/>
      <c r="Q219" s="230"/>
      <c r="R219" s="230"/>
      <c r="S219" s="230"/>
      <c r="T219" s="231"/>
      <c r="AT219" s="232" t="s">
        <v>235</v>
      </c>
      <c r="AU219" s="232" t="s">
        <v>87</v>
      </c>
      <c r="AV219" s="14" t="s">
        <v>87</v>
      </c>
      <c r="AW219" s="14" t="s">
        <v>36</v>
      </c>
      <c r="AX219" s="14" t="s">
        <v>80</v>
      </c>
      <c r="AY219" s="232" t="s">
        <v>220</v>
      </c>
    </row>
    <row r="220" spans="1:65" s="13" customFormat="1" ht="11.25">
      <c r="B220" s="212"/>
      <c r="C220" s="213"/>
      <c r="D220" s="210" t="s">
        <v>235</v>
      </c>
      <c r="E220" s="214" t="s">
        <v>2022</v>
      </c>
      <c r="F220" s="215" t="s">
        <v>2023</v>
      </c>
      <c r="G220" s="213"/>
      <c r="H220" s="216">
        <v>112.527</v>
      </c>
      <c r="I220" s="217"/>
      <c r="J220" s="213"/>
      <c r="K220" s="213"/>
      <c r="L220" s="218"/>
      <c r="M220" s="219"/>
      <c r="N220" s="220"/>
      <c r="O220" s="220"/>
      <c r="P220" s="220"/>
      <c r="Q220" s="220"/>
      <c r="R220" s="220"/>
      <c r="S220" s="220"/>
      <c r="T220" s="221"/>
      <c r="AT220" s="222" t="s">
        <v>235</v>
      </c>
      <c r="AU220" s="222" t="s">
        <v>87</v>
      </c>
      <c r="AV220" s="13" t="s">
        <v>19</v>
      </c>
      <c r="AW220" s="13" t="s">
        <v>36</v>
      </c>
      <c r="AX220" s="13" t="s">
        <v>80</v>
      </c>
      <c r="AY220" s="222" t="s">
        <v>220</v>
      </c>
    </row>
    <row r="221" spans="1:65" s="13" customFormat="1" ht="11.25">
      <c r="B221" s="212"/>
      <c r="C221" s="213"/>
      <c r="D221" s="210" t="s">
        <v>235</v>
      </c>
      <c r="E221" s="214" t="s">
        <v>2024</v>
      </c>
      <c r="F221" s="215" t="s">
        <v>2025</v>
      </c>
      <c r="G221" s="213"/>
      <c r="H221" s="216">
        <v>112.527</v>
      </c>
      <c r="I221" s="217"/>
      <c r="J221" s="213"/>
      <c r="K221" s="213"/>
      <c r="L221" s="218"/>
      <c r="M221" s="219"/>
      <c r="N221" s="220"/>
      <c r="O221" s="220"/>
      <c r="P221" s="220"/>
      <c r="Q221" s="220"/>
      <c r="R221" s="220"/>
      <c r="S221" s="220"/>
      <c r="T221" s="221"/>
      <c r="AT221" s="222" t="s">
        <v>235</v>
      </c>
      <c r="AU221" s="222" t="s">
        <v>87</v>
      </c>
      <c r="AV221" s="13" t="s">
        <v>19</v>
      </c>
      <c r="AW221" s="13" t="s">
        <v>36</v>
      </c>
      <c r="AX221" s="13" t="s">
        <v>87</v>
      </c>
      <c r="AY221" s="222" t="s">
        <v>220</v>
      </c>
    </row>
    <row r="222" spans="1:65" s="2" customFormat="1" ht="37.9" customHeight="1">
      <c r="A222" s="36"/>
      <c r="B222" s="37"/>
      <c r="C222" s="192" t="s">
        <v>294</v>
      </c>
      <c r="D222" s="192" t="s">
        <v>224</v>
      </c>
      <c r="E222" s="193" t="s">
        <v>2026</v>
      </c>
      <c r="F222" s="194" t="s">
        <v>2027</v>
      </c>
      <c r="G222" s="195" t="s">
        <v>514</v>
      </c>
      <c r="H222" s="196">
        <v>273.47000000000003</v>
      </c>
      <c r="I222" s="197"/>
      <c r="J222" s="198">
        <f>ROUND(I222*H222,2)</f>
        <v>0</v>
      </c>
      <c r="K222" s="194" t="s">
        <v>228</v>
      </c>
      <c r="L222" s="41"/>
      <c r="M222" s="199" t="s">
        <v>1</v>
      </c>
      <c r="N222" s="200" t="s">
        <v>45</v>
      </c>
      <c r="O222" s="73"/>
      <c r="P222" s="201">
        <f>O222*H222</f>
        <v>0</v>
      </c>
      <c r="Q222" s="201">
        <v>0</v>
      </c>
      <c r="R222" s="201">
        <f>Q222*H222</f>
        <v>0</v>
      </c>
      <c r="S222" s="201">
        <v>0</v>
      </c>
      <c r="T222" s="202">
        <f>S222*H222</f>
        <v>0</v>
      </c>
      <c r="U222" s="36"/>
      <c r="V222" s="36"/>
      <c r="W222" s="36"/>
      <c r="X222" s="36"/>
      <c r="Y222" s="36"/>
      <c r="Z222" s="36"/>
      <c r="AA222" s="36"/>
      <c r="AB222" s="36"/>
      <c r="AC222" s="36"/>
      <c r="AD222" s="36"/>
      <c r="AE222" s="36"/>
      <c r="AR222" s="203" t="s">
        <v>223</v>
      </c>
      <c r="AT222" s="203" t="s">
        <v>224</v>
      </c>
      <c r="AU222" s="203" t="s">
        <v>87</v>
      </c>
      <c r="AY222" s="18" t="s">
        <v>220</v>
      </c>
      <c r="BE222" s="204">
        <f>IF(N222="základní",J222,0)</f>
        <v>0</v>
      </c>
      <c r="BF222" s="204">
        <f>IF(N222="snížená",J222,0)</f>
        <v>0</v>
      </c>
      <c r="BG222" s="204">
        <f>IF(N222="zákl. přenesená",J222,0)</f>
        <v>0</v>
      </c>
      <c r="BH222" s="204">
        <f>IF(N222="sníž. přenesená",J222,0)</f>
        <v>0</v>
      </c>
      <c r="BI222" s="204">
        <f>IF(N222="nulová",J222,0)</f>
        <v>0</v>
      </c>
      <c r="BJ222" s="18" t="s">
        <v>87</v>
      </c>
      <c r="BK222" s="204">
        <f>ROUND(I222*H222,2)</f>
        <v>0</v>
      </c>
      <c r="BL222" s="18" t="s">
        <v>223</v>
      </c>
      <c r="BM222" s="203" t="s">
        <v>2028</v>
      </c>
    </row>
    <row r="223" spans="1:65" s="2" customFormat="1" ht="11.25">
      <c r="A223" s="36"/>
      <c r="B223" s="37"/>
      <c r="C223" s="38"/>
      <c r="D223" s="205" t="s">
        <v>231</v>
      </c>
      <c r="E223" s="38"/>
      <c r="F223" s="206" t="s">
        <v>2029</v>
      </c>
      <c r="G223" s="38"/>
      <c r="H223" s="38"/>
      <c r="I223" s="207"/>
      <c r="J223" s="38"/>
      <c r="K223" s="38"/>
      <c r="L223" s="41"/>
      <c r="M223" s="208"/>
      <c r="N223" s="209"/>
      <c r="O223" s="73"/>
      <c r="P223" s="73"/>
      <c r="Q223" s="73"/>
      <c r="R223" s="73"/>
      <c r="S223" s="73"/>
      <c r="T223" s="74"/>
      <c r="U223" s="36"/>
      <c r="V223" s="36"/>
      <c r="W223" s="36"/>
      <c r="X223" s="36"/>
      <c r="Y223" s="36"/>
      <c r="Z223" s="36"/>
      <c r="AA223" s="36"/>
      <c r="AB223" s="36"/>
      <c r="AC223" s="36"/>
      <c r="AD223" s="36"/>
      <c r="AE223" s="36"/>
      <c r="AT223" s="18" t="s">
        <v>231</v>
      </c>
      <c r="AU223" s="18" t="s">
        <v>87</v>
      </c>
    </row>
    <row r="224" spans="1:65" s="2" customFormat="1" ht="117">
      <c r="A224" s="36"/>
      <c r="B224" s="37"/>
      <c r="C224" s="38"/>
      <c r="D224" s="210" t="s">
        <v>311</v>
      </c>
      <c r="E224" s="38"/>
      <c r="F224" s="211" t="s">
        <v>563</v>
      </c>
      <c r="G224" s="38"/>
      <c r="H224" s="38"/>
      <c r="I224" s="207"/>
      <c r="J224" s="38"/>
      <c r="K224" s="38"/>
      <c r="L224" s="41"/>
      <c r="M224" s="208"/>
      <c r="N224" s="209"/>
      <c r="O224" s="73"/>
      <c r="P224" s="73"/>
      <c r="Q224" s="73"/>
      <c r="R224" s="73"/>
      <c r="S224" s="73"/>
      <c r="T224" s="74"/>
      <c r="U224" s="36"/>
      <c r="V224" s="36"/>
      <c r="W224" s="36"/>
      <c r="X224" s="36"/>
      <c r="Y224" s="36"/>
      <c r="Z224" s="36"/>
      <c r="AA224" s="36"/>
      <c r="AB224" s="36"/>
      <c r="AC224" s="36"/>
      <c r="AD224" s="36"/>
      <c r="AE224" s="36"/>
      <c r="AT224" s="18" t="s">
        <v>311</v>
      </c>
      <c r="AU224" s="18" t="s">
        <v>87</v>
      </c>
    </row>
    <row r="225" spans="1:65" s="2" customFormat="1" ht="19.5">
      <c r="A225" s="36"/>
      <c r="B225" s="37"/>
      <c r="C225" s="38"/>
      <c r="D225" s="210" t="s">
        <v>233</v>
      </c>
      <c r="E225" s="38"/>
      <c r="F225" s="211" t="s">
        <v>2030</v>
      </c>
      <c r="G225" s="38"/>
      <c r="H225" s="38"/>
      <c r="I225" s="207"/>
      <c r="J225" s="38"/>
      <c r="K225" s="38"/>
      <c r="L225" s="41"/>
      <c r="M225" s="208"/>
      <c r="N225" s="209"/>
      <c r="O225" s="73"/>
      <c r="P225" s="73"/>
      <c r="Q225" s="73"/>
      <c r="R225" s="73"/>
      <c r="S225" s="73"/>
      <c r="T225" s="74"/>
      <c r="U225" s="36"/>
      <c r="V225" s="36"/>
      <c r="W225" s="36"/>
      <c r="X225" s="36"/>
      <c r="Y225" s="36"/>
      <c r="Z225" s="36"/>
      <c r="AA225" s="36"/>
      <c r="AB225" s="36"/>
      <c r="AC225" s="36"/>
      <c r="AD225" s="36"/>
      <c r="AE225" s="36"/>
      <c r="AT225" s="18" t="s">
        <v>233</v>
      </c>
      <c r="AU225" s="18" t="s">
        <v>87</v>
      </c>
    </row>
    <row r="226" spans="1:65" s="14" customFormat="1" ht="22.5">
      <c r="B226" s="223"/>
      <c r="C226" s="224"/>
      <c r="D226" s="210" t="s">
        <v>235</v>
      </c>
      <c r="E226" s="225" t="s">
        <v>1</v>
      </c>
      <c r="F226" s="226" t="s">
        <v>2031</v>
      </c>
      <c r="G226" s="224"/>
      <c r="H226" s="225" t="s">
        <v>1</v>
      </c>
      <c r="I226" s="227"/>
      <c r="J226" s="224"/>
      <c r="K226" s="224"/>
      <c r="L226" s="228"/>
      <c r="M226" s="229"/>
      <c r="N226" s="230"/>
      <c r="O226" s="230"/>
      <c r="P226" s="230"/>
      <c r="Q226" s="230"/>
      <c r="R226" s="230"/>
      <c r="S226" s="230"/>
      <c r="T226" s="231"/>
      <c r="AT226" s="232" t="s">
        <v>235</v>
      </c>
      <c r="AU226" s="232" t="s">
        <v>87</v>
      </c>
      <c r="AV226" s="14" t="s">
        <v>87</v>
      </c>
      <c r="AW226" s="14" t="s">
        <v>36</v>
      </c>
      <c r="AX226" s="14" t="s">
        <v>80</v>
      </c>
      <c r="AY226" s="232" t="s">
        <v>220</v>
      </c>
    </row>
    <row r="227" spans="1:65" s="13" customFormat="1" ht="11.25">
      <c r="B227" s="212"/>
      <c r="C227" s="213"/>
      <c r="D227" s="210" t="s">
        <v>235</v>
      </c>
      <c r="E227" s="214" t="s">
        <v>2032</v>
      </c>
      <c r="F227" s="215" t="s">
        <v>2033</v>
      </c>
      <c r="G227" s="213"/>
      <c r="H227" s="216">
        <v>62.515000000000001</v>
      </c>
      <c r="I227" s="217"/>
      <c r="J227" s="213"/>
      <c r="K227" s="213"/>
      <c r="L227" s="218"/>
      <c r="M227" s="219"/>
      <c r="N227" s="220"/>
      <c r="O227" s="220"/>
      <c r="P227" s="220"/>
      <c r="Q227" s="220"/>
      <c r="R227" s="220"/>
      <c r="S227" s="220"/>
      <c r="T227" s="221"/>
      <c r="AT227" s="222" t="s">
        <v>235</v>
      </c>
      <c r="AU227" s="222" t="s">
        <v>87</v>
      </c>
      <c r="AV227" s="13" t="s">
        <v>19</v>
      </c>
      <c r="AW227" s="13" t="s">
        <v>36</v>
      </c>
      <c r="AX227" s="13" t="s">
        <v>80</v>
      </c>
      <c r="AY227" s="222" t="s">
        <v>220</v>
      </c>
    </row>
    <row r="228" spans="1:65" s="14" customFormat="1" ht="11.25">
      <c r="B228" s="223"/>
      <c r="C228" s="224"/>
      <c r="D228" s="210" t="s">
        <v>235</v>
      </c>
      <c r="E228" s="225" t="s">
        <v>1</v>
      </c>
      <c r="F228" s="226" t="s">
        <v>2034</v>
      </c>
      <c r="G228" s="224"/>
      <c r="H228" s="225" t="s">
        <v>1</v>
      </c>
      <c r="I228" s="227"/>
      <c r="J228" s="224"/>
      <c r="K228" s="224"/>
      <c r="L228" s="228"/>
      <c r="M228" s="229"/>
      <c r="N228" s="230"/>
      <c r="O228" s="230"/>
      <c r="P228" s="230"/>
      <c r="Q228" s="230"/>
      <c r="R228" s="230"/>
      <c r="S228" s="230"/>
      <c r="T228" s="231"/>
      <c r="AT228" s="232" t="s">
        <v>235</v>
      </c>
      <c r="AU228" s="232" t="s">
        <v>87</v>
      </c>
      <c r="AV228" s="14" t="s">
        <v>87</v>
      </c>
      <c r="AW228" s="14" t="s">
        <v>36</v>
      </c>
      <c r="AX228" s="14" t="s">
        <v>80</v>
      </c>
      <c r="AY228" s="232" t="s">
        <v>220</v>
      </c>
    </row>
    <row r="229" spans="1:65" s="13" customFormat="1" ht="11.25">
      <c r="B229" s="212"/>
      <c r="C229" s="213"/>
      <c r="D229" s="210" t="s">
        <v>235</v>
      </c>
      <c r="E229" s="214" t="s">
        <v>1792</v>
      </c>
      <c r="F229" s="215" t="s">
        <v>1975</v>
      </c>
      <c r="G229" s="213"/>
      <c r="H229" s="216">
        <v>210.95500000000001</v>
      </c>
      <c r="I229" s="217"/>
      <c r="J229" s="213"/>
      <c r="K229" s="213"/>
      <c r="L229" s="218"/>
      <c r="M229" s="219"/>
      <c r="N229" s="220"/>
      <c r="O229" s="220"/>
      <c r="P229" s="220"/>
      <c r="Q229" s="220"/>
      <c r="R229" s="220"/>
      <c r="S229" s="220"/>
      <c r="T229" s="221"/>
      <c r="AT229" s="222" t="s">
        <v>235</v>
      </c>
      <c r="AU229" s="222" t="s">
        <v>87</v>
      </c>
      <c r="AV229" s="13" t="s">
        <v>19</v>
      </c>
      <c r="AW229" s="13" t="s">
        <v>36</v>
      </c>
      <c r="AX229" s="13" t="s">
        <v>80</v>
      </c>
      <c r="AY229" s="222" t="s">
        <v>220</v>
      </c>
    </row>
    <row r="230" spans="1:65" s="13" customFormat="1" ht="11.25">
      <c r="B230" s="212"/>
      <c r="C230" s="213"/>
      <c r="D230" s="210" t="s">
        <v>235</v>
      </c>
      <c r="E230" s="214" t="s">
        <v>2035</v>
      </c>
      <c r="F230" s="215" t="s">
        <v>2036</v>
      </c>
      <c r="G230" s="213"/>
      <c r="H230" s="216">
        <v>273.47000000000003</v>
      </c>
      <c r="I230" s="217"/>
      <c r="J230" s="213"/>
      <c r="K230" s="213"/>
      <c r="L230" s="218"/>
      <c r="M230" s="219"/>
      <c r="N230" s="220"/>
      <c r="O230" s="220"/>
      <c r="P230" s="220"/>
      <c r="Q230" s="220"/>
      <c r="R230" s="220"/>
      <c r="S230" s="220"/>
      <c r="T230" s="221"/>
      <c r="AT230" s="222" t="s">
        <v>235</v>
      </c>
      <c r="AU230" s="222" t="s">
        <v>87</v>
      </c>
      <c r="AV230" s="13" t="s">
        <v>19</v>
      </c>
      <c r="AW230" s="13" t="s">
        <v>36</v>
      </c>
      <c r="AX230" s="13" t="s">
        <v>87</v>
      </c>
      <c r="AY230" s="222" t="s">
        <v>220</v>
      </c>
    </row>
    <row r="231" spans="1:65" s="2" customFormat="1" ht="66.75" customHeight="1">
      <c r="A231" s="36"/>
      <c r="B231" s="37"/>
      <c r="C231" s="192" t="s">
        <v>302</v>
      </c>
      <c r="D231" s="192" t="s">
        <v>224</v>
      </c>
      <c r="E231" s="193" t="s">
        <v>2037</v>
      </c>
      <c r="F231" s="194" t="s">
        <v>2038</v>
      </c>
      <c r="G231" s="195" t="s">
        <v>514</v>
      </c>
      <c r="H231" s="196">
        <v>93.370999999999995</v>
      </c>
      <c r="I231" s="197"/>
      <c r="J231" s="198">
        <f>ROUND(I231*H231,2)</f>
        <v>0</v>
      </c>
      <c r="K231" s="194" t="s">
        <v>228</v>
      </c>
      <c r="L231" s="41"/>
      <c r="M231" s="199" t="s">
        <v>1</v>
      </c>
      <c r="N231" s="200" t="s">
        <v>45</v>
      </c>
      <c r="O231" s="73"/>
      <c r="P231" s="201">
        <f>O231*H231</f>
        <v>0</v>
      </c>
      <c r="Q231" s="201">
        <v>0</v>
      </c>
      <c r="R231" s="201">
        <f>Q231*H231</f>
        <v>0</v>
      </c>
      <c r="S231" s="201">
        <v>0</v>
      </c>
      <c r="T231" s="202">
        <f>S231*H231</f>
        <v>0</v>
      </c>
      <c r="U231" s="36"/>
      <c r="V231" s="36"/>
      <c r="W231" s="36"/>
      <c r="X231" s="36"/>
      <c r="Y231" s="36"/>
      <c r="Z231" s="36"/>
      <c r="AA231" s="36"/>
      <c r="AB231" s="36"/>
      <c r="AC231" s="36"/>
      <c r="AD231" s="36"/>
      <c r="AE231" s="36"/>
      <c r="AR231" s="203" t="s">
        <v>223</v>
      </c>
      <c r="AT231" s="203" t="s">
        <v>224</v>
      </c>
      <c r="AU231" s="203" t="s">
        <v>87</v>
      </c>
      <c r="AY231" s="18" t="s">
        <v>220</v>
      </c>
      <c r="BE231" s="204">
        <f>IF(N231="základní",J231,0)</f>
        <v>0</v>
      </c>
      <c r="BF231" s="204">
        <f>IF(N231="snížená",J231,0)</f>
        <v>0</v>
      </c>
      <c r="BG231" s="204">
        <f>IF(N231="zákl. přenesená",J231,0)</f>
        <v>0</v>
      </c>
      <c r="BH231" s="204">
        <f>IF(N231="sníž. přenesená",J231,0)</f>
        <v>0</v>
      </c>
      <c r="BI231" s="204">
        <f>IF(N231="nulová",J231,0)</f>
        <v>0</v>
      </c>
      <c r="BJ231" s="18" t="s">
        <v>87</v>
      </c>
      <c r="BK231" s="204">
        <f>ROUND(I231*H231,2)</f>
        <v>0</v>
      </c>
      <c r="BL231" s="18" t="s">
        <v>223</v>
      </c>
      <c r="BM231" s="203" t="s">
        <v>2039</v>
      </c>
    </row>
    <row r="232" spans="1:65" s="2" customFormat="1" ht="11.25">
      <c r="A232" s="36"/>
      <c r="B232" s="37"/>
      <c r="C232" s="38"/>
      <c r="D232" s="205" t="s">
        <v>231</v>
      </c>
      <c r="E232" s="38"/>
      <c r="F232" s="206" t="s">
        <v>2040</v>
      </c>
      <c r="G232" s="38"/>
      <c r="H232" s="38"/>
      <c r="I232" s="207"/>
      <c r="J232" s="38"/>
      <c r="K232" s="38"/>
      <c r="L232" s="41"/>
      <c r="M232" s="208"/>
      <c r="N232" s="209"/>
      <c r="O232" s="73"/>
      <c r="P232" s="73"/>
      <c r="Q232" s="73"/>
      <c r="R232" s="73"/>
      <c r="S232" s="73"/>
      <c r="T232" s="74"/>
      <c r="U232" s="36"/>
      <c r="V232" s="36"/>
      <c r="W232" s="36"/>
      <c r="X232" s="36"/>
      <c r="Y232" s="36"/>
      <c r="Z232" s="36"/>
      <c r="AA232" s="36"/>
      <c r="AB232" s="36"/>
      <c r="AC232" s="36"/>
      <c r="AD232" s="36"/>
      <c r="AE232" s="36"/>
      <c r="AT232" s="18" t="s">
        <v>231</v>
      </c>
      <c r="AU232" s="18" t="s">
        <v>87</v>
      </c>
    </row>
    <row r="233" spans="1:65" s="2" customFormat="1" ht="107.25">
      <c r="A233" s="36"/>
      <c r="B233" s="37"/>
      <c r="C233" s="38"/>
      <c r="D233" s="210" t="s">
        <v>311</v>
      </c>
      <c r="E233" s="38"/>
      <c r="F233" s="211" t="s">
        <v>2041</v>
      </c>
      <c r="G233" s="38"/>
      <c r="H233" s="38"/>
      <c r="I233" s="207"/>
      <c r="J233" s="38"/>
      <c r="K233" s="38"/>
      <c r="L233" s="41"/>
      <c r="M233" s="208"/>
      <c r="N233" s="209"/>
      <c r="O233" s="73"/>
      <c r="P233" s="73"/>
      <c r="Q233" s="73"/>
      <c r="R233" s="73"/>
      <c r="S233" s="73"/>
      <c r="T233" s="74"/>
      <c r="U233" s="36"/>
      <c r="V233" s="36"/>
      <c r="W233" s="36"/>
      <c r="X233" s="36"/>
      <c r="Y233" s="36"/>
      <c r="Z233" s="36"/>
      <c r="AA233" s="36"/>
      <c r="AB233" s="36"/>
      <c r="AC233" s="36"/>
      <c r="AD233" s="36"/>
      <c r="AE233" s="36"/>
      <c r="AT233" s="18" t="s">
        <v>311</v>
      </c>
      <c r="AU233" s="18" t="s">
        <v>87</v>
      </c>
    </row>
    <row r="234" spans="1:65" s="14" customFormat="1" ht="11.25">
      <c r="B234" s="223"/>
      <c r="C234" s="224"/>
      <c r="D234" s="210" t="s">
        <v>235</v>
      </c>
      <c r="E234" s="225" t="s">
        <v>1</v>
      </c>
      <c r="F234" s="226" t="s">
        <v>2042</v>
      </c>
      <c r="G234" s="224"/>
      <c r="H234" s="225" t="s">
        <v>1</v>
      </c>
      <c r="I234" s="227"/>
      <c r="J234" s="224"/>
      <c r="K234" s="224"/>
      <c r="L234" s="228"/>
      <c r="M234" s="229"/>
      <c r="N234" s="230"/>
      <c r="O234" s="230"/>
      <c r="P234" s="230"/>
      <c r="Q234" s="230"/>
      <c r="R234" s="230"/>
      <c r="S234" s="230"/>
      <c r="T234" s="231"/>
      <c r="AT234" s="232" t="s">
        <v>235</v>
      </c>
      <c r="AU234" s="232" t="s">
        <v>87</v>
      </c>
      <c r="AV234" s="14" t="s">
        <v>87</v>
      </c>
      <c r="AW234" s="14" t="s">
        <v>36</v>
      </c>
      <c r="AX234" s="14" t="s">
        <v>80</v>
      </c>
      <c r="AY234" s="232" t="s">
        <v>220</v>
      </c>
    </row>
    <row r="235" spans="1:65" s="14" customFormat="1" ht="11.25">
      <c r="B235" s="223"/>
      <c r="C235" s="224"/>
      <c r="D235" s="210" t="s">
        <v>235</v>
      </c>
      <c r="E235" s="225" t="s">
        <v>1</v>
      </c>
      <c r="F235" s="226" t="s">
        <v>2043</v>
      </c>
      <c r="G235" s="224"/>
      <c r="H235" s="225" t="s">
        <v>1</v>
      </c>
      <c r="I235" s="227"/>
      <c r="J235" s="224"/>
      <c r="K235" s="224"/>
      <c r="L235" s="228"/>
      <c r="M235" s="229"/>
      <c r="N235" s="230"/>
      <c r="O235" s="230"/>
      <c r="P235" s="230"/>
      <c r="Q235" s="230"/>
      <c r="R235" s="230"/>
      <c r="S235" s="230"/>
      <c r="T235" s="231"/>
      <c r="AT235" s="232" t="s">
        <v>235</v>
      </c>
      <c r="AU235" s="232" t="s">
        <v>87</v>
      </c>
      <c r="AV235" s="14" t="s">
        <v>87</v>
      </c>
      <c r="AW235" s="14" t="s">
        <v>36</v>
      </c>
      <c r="AX235" s="14" t="s">
        <v>80</v>
      </c>
      <c r="AY235" s="232" t="s">
        <v>220</v>
      </c>
    </row>
    <row r="236" spans="1:65" s="13" customFormat="1" ht="11.25">
      <c r="B236" s="212"/>
      <c r="C236" s="213"/>
      <c r="D236" s="210" t="s">
        <v>235</v>
      </c>
      <c r="E236" s="214" t="s">
        <v>2044</v>
      </c>
      <c r="F236" s="215" t="s">
        <v>2045</v>
      </c>
      <c r="G236" s="213"/>
      <c r="H236" s="216">
        <v>48.688000000000002</v>
      </c>
      <c r="I236" s="217"/>
      <c r="J236" s="213"/>
      <c r="K236" s="213"/>
      <c r="L236" s="218"/>
      <c r="M236" s="219"/>
      <c r="N236" s="220"/>
      <c r="O236" s="220"/>
      <c r="P236" s="220"/>
      <c r="Q236" s="220"/>
      <c r="R236" s="220"/>
      <c r="S236" s="220"/>
      <c r="T236" s="221"/>
      <c r="AT236" s="222" t="s">
        <v>235</v>
      </c>
      <c r="AU236" s="222" t="s">
        <v>87</v>
      </c>
      <c r="AV236" s="13" t="s">
        <v>19</v>
      </c>
      <c r="AW236" s="13" t="s">
        <v>36</v>
      </c>
      <c r="AX236" s="13" t="s">
        <v>80</v>
      </c>
      <c r="AY236" s="222" t="s">
        <v>220</v>
      </c>
    </row>
    <row r="237" spans="1:65" s="14" customFormat="1" ht="11.25">
      <c r="B237" s="223"/>
      <c r="C237" s="224"/>
      <c r="D237" s="210" t="s">
        <v>235</v>
      </c>
      <c r="E237" s="225" t="s">
        <v>1</v>
      </c>
      <c r="F237" s="226" t="s">
        <v>2046</v>
      </c>
      <c r="G237" s="224"/>
      <c r="H237" s="225" t="s">
        <v>1</v>
      </c>
      <c r="I237" s="227"/>
      <c r="J237" s="224"/>
      <c r="K237" s="224"/>
      <c r="L237" s="228"/>
      <c r="M237" s="229"/>
      <c r="N237" s="230"/>
      <c r="O237" s="230"/>
      <c r="P237" s="230"/>
      <c r="Q237" s="230"/>
      <c r="R237" s="230"/>
      <c r="S237" s="230"/>
      <c r="T237" s="231"/>
      <c r="AT237" s="232" t="s">
        <v>235</v>
      </c>
      <c r="AU237" s="232" t="s">
        <v>87</v>
      </c>
      <c r="AV237" s="14" t="s">
        <v>87</v>
      </c>
      <c r="AW237" s="14" t="s">
        <v>36</v>
      </c>
      <c r="AX237" s="14" t="s">
        <v>80</v>
      </c>
      <c r="AY237" s="232" t="s">
        <v>220</v>
      </c>
    </row>
    <row r="238" spans="1:65" s="13" customFormat="1" ht="11.25">
      <c r="B238" s="212"/>
      <c r="C238" s="213"/>
      <c r="D238" s="210" t="s">
        <v>235</v>
      </c>
      <c r="E238" s="214" t="s">
        <v>1795</v>
      </c>
      <c r="F238" s="215" t="s">
        <v>2047</v>
      </c>
      <c r="G238" s="213"/>
      <c r="H238" s="216">
        <v>44.683</v>
      </c>
      <c r="I238" s="217"/>
      <c r="J238" s="213"/>
      <c r="K238" s="213"/>
      <c r="L238" s="218"/>
      <c r="M238" s="219"/>
      <c r="N238" s="220"/>
      <c r="O238" s="220"/>
      <c r="P238" s="220"/>
      <c r="Q238" s="220"/>
      <c r="R238" s="220"/>
      <c r="S238" s="220"/>
      <c r="T238" s="221"/>
      <c r="AT238" s="222" t="s">
        <v>235</v>
      </c>
      <c r="AU238" s="222" t="s">
        <v>87</v>
      </c>
      <c r="AV238" s="13" t="s">
        <v>19</v>
      </c>
      <c r="AW238" s="13" t="s">
        <v>36</v>
      </c>
      <c r="AX238" s="13" t="s">
        <v>80</v>
      </c>
      <c r="AY238" s="222" t="s">
        <v>220</v>
      </c>
    </row>
    <row r="239" spans="1:65" s="13" customFormat="1" ht="11.25">
      <c r="B239" s="212"/>
      <c r="C239" s="213"/>
      <c r="D239" s="210" t="s">
        <v>235</v>
      </c>
      <c r="E239" s="214" t="s">
        <v>2048</v>
      </c>
      <c r="F239" s="215" t="s">
        <v>2049</v>
      </c>
      <c r="G239" s="213"/>
      <c r="H239" s="216">
        <v>93.370999999999995</v>
      </c>
      <c r="I239" s="217"/>
      <c r="J239" s="213"/>
      <c r="K239" s="213"/>
      <c r="L239" s="218"/>
      <c r="M239" s="219"/>
      <c r="N239" s="220"/>
      <c r="O239" s="220"/>
      <c r="P239" s="220"/>
      <c r="Q239" s="220"/>
      <c r="R239" s="220"/>
      <c r="S239" s="220"/>
      <c r="T239" s="221"/>
      <c r="AT239" s="222" t="s">
        <v>235</v>
      </c>
      <c r="AU239" s="222" t="s">
        <v>87</v>
      </c>
      <c r="AV239" s="13" t="s">
        <v>19</v>
      </c>
      <c r="AW239" s="13" t="s">
        <v>36</v>
      </c>
      <c r="AX239" s="13" t="s">
        <v>87</v>
      </c>
      <c r="AY239" s="222" t="s">
        <v>220</v>
      </c>
    </row>
    <row r="240" spans="1:65" s="2" customFormat="1" ht="16.5" customHeight="1">
      <c r="A240" s="36"/>
      <c r="B240" s="37"/>
      <c r="C240" s="247" t="s">
        <v>306</v>
      </c>
      <c r="D240" s="247" t="s">
        <v>329</v>
      </c>
      <c r="E240" s="248" t="s">
        <v>2050</v>
      </c>
      <c r="F240" s="249" t="s">
        <v>2051</v>
      </c>
      <c r="G240" s="250" t="s">
        <v>650</v>
      </c>
      <c r="H240" s="251">
        <v>186.74199999999999</v>
      </c>
      <c r="I240" s="252"/>
      <c r="J240" s="253">
        <f>ROUND(I240*H240,2)</f>
        <v>0</v>
      </c>
      <c r="K240" s="249" t="s">
        <v>228</v>
      </c>
      <c r="L240" s="254"/>
      <c r="M240" s="255" t="s">
        <v>1</v>
      </c>
      <c r="N240" s="256" t="s">
        <v>45</v>
      </c>
      <c r="O240" s="73"/>
      <c r="P240" s="201">
        <f>O240*H240</f>
        <v>0</v>
      </c>
      <c r="Q240" s="201">
        <v>1</v>
      </c>
      <c r="R240" s="201">
        <f>Q240*H240</f>
        <v>186.74199999999999</v>
      </c>
      <c r="S240" s="201">
        <v>0</v>
      </c>
      <c r="T240" s="202">
        <f>S240*H240</f>
        <v>0</v>
      </c>
      <c r="U240" s="36"/>
      <c r="V240" s="36"/>
      <c r="W240" s="36"/>
      <c r="X240" s="36"/>
      <c r="Y240" s="36"/>
      <c r="Z240" s="36"/>
      <c r="AA240" s="36"/>
      <c r="AB240" s="36"/>
      <c r="AC240" s="36"/>
      <c r="AD240" s="36"/>
      <c r="AE240" s="36"/>
      <c r="AR240" s="203" t="s">
        <v>266</v>
      </c>
      <c r="AT240" s="203" t="s">
        <v>329</v>
      </c>
      <c r="AU240" s="203" t="s">
        <v>87</v>
      </c>
      <c r="AY240" s="18" t="s">
        <v>220</v>
      </c>
      <c r="BE240" s="204">
        <f>IF(N240="základní",J240,0)</f>
        <v>0</v>
      </c>
      <c r="BF240" s="204">
        <f>IF(N240="snížená",J240,0)</f>
        <v>0</v>
      </c>
      <c r="BG240" s="204">
        <f>IF(N240="zákl. přenesená",J240,0)</f>
        <v>0</v>
      </c>
      <c r="BH240" s="204">
        <f>IF(N240="sníž. přenesená",J240,0)</f>
        <v>0</v>
      </c>
      <c r="BI240" s="204">
        <f>IF(N240="nulová",J240,0)</f>
        <v>0</v>
      </c>
      <c r="BJ240" s="18" t="s">
        <v>87</v>
      </c>
      <c r="BK240" s="204">
        <f>ROUND(I240*H240,2)</f>
        <v>0</v>
      </c>
      <c r="BL240" s="18" t="s">
        <v>223</v>
      </c>
      <c r="BM240" s="203" t="s">
        <v>2052</v>
      </c>
    </row>
    <row r="241" spans="1:65" s="13" customFormat="1" ht="11.25">
      <c r="B241" s="212"/>
      <c r="C241" s="213"/>
      <c r="D241" s="210" t="s">
        <v>235</v>
      </c>
      <c r="E241" s="214" t="s">
        <v>1759</v>
      </c>
      <c r="F241" s="215" t="s">
        <v>2053</v>
      </c>
      <c r="G241" s="213"/>
      <c r="H241" s="216">
        <v>93.370999999999995</v>
      </c>
      <c r="I241" s="217"/>
      <c r="J241" s="213"/>
      <c r="K241" s="213"/>
      <c r="L241" s="218"/>
      <c r="M241" s="219"/>
      <c r="N241" s="220"/>
      <c r="O241" s="220"/>
      <c r="P241" s="220"/>
      <c r="Q241" s="220"/>
      <c r="R241" s="220"/>
      <c r="S241" s="220"/>
      <c r="T241" s="221"/>
      <c r="AT241" s="222" t="s">
        <v>235</v>
      </c>
      <c r="AU241" s="222" t="s">
        <v>87</v>
      </c>
      <c r="AV241" s="13" t="s">
        <v>19</v>
      </c>
      <c r="AW241" s="13" t="s">
        <v>36</v>
      </c>
      <c r="AX241" s="13" t="s">
        <v>80</v>
      </c>
      <c r="AY241" s="222" t="s">
        <v>220</v>
      </c>
    </row>
    <row r="242" spans="1:65" s="13" customFormat="1" ht="11.25">
      <c r="B242" s="212"/>
      <c r="C242" s="213"/>
      <c r="D242" s="210" t="s">
        <v>235</v>
      </c>
      <c r="E242" s="214" t="s">
        <v>2054</v>
      </c>
      <c r="F242" s="215" t="s">
        <v>2055</v>
      </c>
      <c r="G242" s="213"/>
      <c r="H242" s="216">
        <v>186.74199999999999</v>
      </c>
      <c r="I242" s="217"/>
      <c r="J242" s="213"/>
      <c r="K242" s="213"/>
      <c r="L242" s="218"/>
      <c r="M242" s="219"/>
      <c r="N242" s="220"/>
      <c r="O242" s="220"/>
      <c r="P242" s="220"/>
      <c r="Q242" s="220"/>
      <c r="R242" s="220"/>
      <c r="S242" s="220"/>
      <c r="T242" s="221"/>
      <c r="AT242" s="222" t="s">
        <v>235</v>
      </c>
      <c r="AU242" s="222" t="s">
        <v>87</v>
      </c>
      <c r="AV242" s="13" t="s">
        <v>19</v>
      </c>
      <c r="AW242" s="13" t="s">
        <v>36</v>
      </c>
      <c r="AX242" s="13" t="s">
        <v>87</v>
      </c>
      <c r="AY242" s="222" t="s">
        <v>220</v>
      </c>
    </row>
    <row r="243" spans="1:65" s="2" customFormat="1" ht="37.9" customHeight="1">
      <c r="A243" s="36"/>
      <c r="B243" s="37"/>
      <c r="C243" s="192" t="s">
        <v>315</v>
      </c>
      <c r="D243" s="192" t="s">
        <v>224</v>
      </c>
      <c r="E243" s="193" t="s">
        <v>620</v>
      </c>
      <c r="F243" s="194" t="s">
        <v>824</v>
      </c>
      <c r="G243" s="195" t="s">
        <v>506</v>
      </c>
      <c r="H243" s="196">
        <v>121.51</v>
      </c>
      <c r="I243" s="197"/>
      <c r="J243" s="198">
        <f>ROUND(I243*H243,2)</f>
        <v>0</v>
      </c>
      <c r="K243" s="194" t="s">
        <v>228</v>
      </c>
      <c r="L243" s="41"/>
      <c r="M243" s="199" t="s">
        <v>1</v>
      </c>
      <c r="N243" s="200" t="s">
        <v>45</v>
      </c>
      <c r="O243" s="73"/>
      <c r="P243" s="201">
        <f>O243*H243</f>
        <v>0</v>
      </c>
      <c r="Q243" s="201">
        <v>0</v>
      </c>
      <c r="R243" s="201">
        <f>Q243*H243</f>
        <v>0</v>
      </c>
      <c r="S243" s="201">
        <v>0</v>
      </c>
      <c r="T243" s="202">
        <f>S243*H243</f>
        <v>0</v>
      </c>
      <c r="U243" s="36"/>
      <c r="V243" s="36"/>
      <c r="W243" s="36"/>
      <c r="X243" s="36"/>
      <c r="Y243" s="36"/>
      <c r="Z243" s="36"/>
      <c r="AA243" s="36"/>
      <c r="AB243" s="36"/>
      <c r="AC243" s="36"/>
      <c r="AD243" s="36"/>
      <c r="AE243" s="36"/>
      <c r="AR243" s="203" t="s">
        <v>223</v>
      </c>
      <c r="AT243" s="203" t="s">
        <v>224</v>
      </c>
      <c r="AU243" s="203" t="s">
        <v>87</v>
      </c>
      <c r="AY243" s="18" t="s">
        <v>220</v>
      </c>
      <c r="BE243" s="204">
        <f>IF(N243="základní",J243,0)</f>
        <v>0</v>
      </c>
      <c r="BF243" s="204">
        <f>IF(N243="snížená",J243,0)</f>
        <v>0</v>
      </c>
      <c r="BG243" s="204">
        <f>IF(N243="zákl. přenesená",J243,0)</f>
        <v>0</v>
      </c>
      <c r="BH243" s="204">
        <f>IF(N243="sníž. přenesená",J243,0)</f>
        <v>0</v>
      </c>
      <c r="BI243" s="204">
        <f>IF(N243="nulová",J243,0)</f>
        <v>0</v>
      </c>
      <c r="BJ243" s="18" t="s">
        <v>87</v>
      </c>
      <c r="BK243" s="204">
        <f>ROUND(I243*H243,2)</f>
        <v>0</v>
      </c>
      <c r="BL243" s="18" t="s">
        <v>223</v>
      </c>
      <c r="BM243" s="203" t="s">
        <v>2056</v>
      </c>
    </row>
    <row r="244" spans="1:65" s="2" customFormat="1" ht="11.25">
      <c r="A244" s="36"/>
      <c r="B244" s="37"/>
      <c r="C244" s="38"/>
      <c r="D244" s="205" t="s">
        <v>231</v>
      </c>
      <c r="E244" s="38"/>
      <c r="F244" s="206" t="s">
        <v>623</v>
      </c>
      <c r="G244" s="38"/>
      <c r="H244" s="38"/>
      <c r="I244" s="207"/>
      <c r="J244" s="38"/>
      <c r="K244" s="38"/>
      <c r="L244" s="41"/>
      <c r="M244" s="208"/>
      <c r="N244" s="209"/>
      <c r="O244" s="73"/>
      <c r="P244" s="73"/>
      <c r="Q244" s="73"/>
      <c r="R244" s="73"/>
      <c r="S244" s="73"/>
      <c r="T244" s="74"/>
      <c r="U244" s="36"/>
      <c r="V244" s="36"/>
      <c r="W244" s="36"/>
      <c r="X244" s="36"/>
      <c r="Y244" s="36"/>
      <c r="Z244" s="36"/>
      <c r="AA244" s="36"/>
      <c r="AB244" s="36"/>
      <c r="AC244" s="36"/>
      <c r="AD244" s="36"/>
      <c r="AE244" s="36"/>
      <c r="AT244" s="18" t="s">
        <v>231</v>
      </c>
      <c r="AU244" s="18" t="s">
        <v>87</v>
      </c>
    </row>
    <row r="245" spans="1:65" s="2" customFormat="1" ht="48.75">
      <c r="A245" s="36"/>
      <c r="B245" s="37"/>
      <c r="C245" s="38"/>
      <c r="D245" s="210" t="s">
        <v>311</v>
      </c>
      <c r="E245" s="38"/>
      <c r="F245" s="211" t="s">
        <v>617</v>
      </c>
      <c r="G245" s="38"/>
      <c r="H245" s="38"/>
      <c r="I245" s="207"/>
      <c r="J245" s="38"/>
      <c r="K245" s="38"/>
      <c r="L245" s="41"/>
      <c r="M245" s="208"/>
      <c r="N245" s="209"/>
      <c r="O245" s="73"/>
      <c r="P245" s="73"/>
      <c r="Q245" s="73"/>
      <c r="R245" s="73"/>
      <c r="S245" s="73"/>
      <c r="T245" s="74"/>
      <c r="U245" s="36"/>
      <c r="V245" s="36"/>
      <c r="W245" s="36"/>
      <c r="X245" s="36"/>
      <c r="Y245" s="36"/>
      <c r="Z245" s="36"/>
      <c r="AA245" s="36"/>
      <c r="AB245" s="36"/>
      <c r="AC245" s="36"/>
      <c r="AD245" s="36"/>
      <c r="AE245" s="36"/>
      <c r="AT245" s="18" t="s">
        <v>311</v>
      </c>
      <c r="AU245" s="18" t="s">
        <v>87</v>
      </c>
    </row>
    <row r="246" spans="1:65" s="13" customFormat="1" ht="11.25">
      <c r="B246" s="212"/>
      <c r="C246" s="213"/>
      <c r="D246" s="210" t="s">
        <v>235</v>
      </c>
      <c r="E246" s="214" t="s">
        <v>354</v>
      </c>
      <c r="F246" s="215" t="s">
        <v>2057</v>
      </c>
      <c r="G246" s="213"/>
      <c r="H246" s="216">
        <v>121.51</v>
      </c>
      <c r="I246" s="217"/>
      <c r="J246" s="213"/>
      <c r="K246" s="213"/>
      <c r="L246" s="218"/>
      <c r="M246" s="219"/>
      <c r="N246" s="220"/>
      <c r="O246" s="220"/>
      <c r="P246" s="220"/>
      <c r="Q246" s="220"/>
      <c r="R246" s="220"/>
      <c r="S246" s="220"/>
      <c r="T246" s="221"/>
      <c r="AT246" s="222" t="s">
        <v>235</v>
      </c>
      <c r="AU246" s="222" t="s">
        <v>87</v>
      </c>
      <c r="AV246" s="13" t="s">
        <v>19</v>
      </c>
      <c r="AW246" s="13" t="s">
        <v>36</v>
      </c>
      <c r="AX246" s="13" t="s">
        <v>80</v>
      </c>
      <c r="AY246" s="222" t="s">
        <v>220</v>
      </c>
    </row>
    <row r="247" spans="1:65" s="13" customFormat="1" ht="11.25">
      <c r="B247" s="212"/>
      <c r="C247" s="213"/>
      <c r="D247" s="210" t="s">
        <v>235</v>
      </c>
      <c r="E247" s="214" t="s">
        <v>875</v>
      </c>
      <c r="F247" s="215" t="s">
        <v>876</v>
      </c>
      <c r="G247" s="213"/>
      <c r="H247" s="216">
        <v>121.51</v>
      </c>
      <c r="I247" s="217"/>
      <c r="J247" s="213"/>
      <c r="K247" s="213"/>
      <c r="L247" s="218"/>
      <c r="M247" s="219"/>
      <c r="N247" s="220"/>
      <c r="O247" s="220"/>
      <c r="P247" s="220"/>
      <c r="Q247" s="220"/>
      <c r="R247" s="220"/>
      <c r="S247" s="220"/>
      <c r="T247" s="221"/>
      <c r="AT247" s="222" t="s">
        <v>235</v>
      </c>
      <c r="AU247" s="222" t="s">
        <v>87</v>
      </c>
      <c r="AV247" s="13" t="s">
        <v>19</v>
      </c>
      <c r="AW247" s="13" t="s">
        <v>36</v>
      </c>
      <c r="AX247" s="13" t="s">
        <v>87</v>
      </c>
      <c r="AY247" s="222" t="s">
        <v>220</v>
      </c>
    </row>
    <row r="248" spans="1:65" s="2" customFormat="1" ht="37.9" customHeight="1">
      <c r="A248" s="36"/>
      <c r="B248" s="37"/>
      <c r="C248" s="192" t="s">
        <v>320</v>
      </c>
      <c r="D248" s="192" t="s">
        <v>224</v>
      </c>
      <c r="E248" s="193" t="s">
        <v>829</v>
      </c>
      <c r="F248" s="194" t="s">
        <v>830</v>
      </c>
      <c r="G248" s="195" t="s">
        <v>506</v>
      </c>
      <c r="H248" s="196">
        <v>121.51</v>
      </c>
      <c r="I248" s="197"/>
      <c r="J248" s="198">
        <f>ROUND(I248*H248,2)</f>
        <v>0</v>
      </c>
      <c r="K248" s="194" t="s">
        <v>228</v>
      </c>
      <c r="L248" s="41"/>
      <c r="M248" s="199" t="s">
        <v>1</v>
      </c>
      <c r="N248" s="200" t="s">
        <v>45</v>
      </c>
      <c r="O248" s="73"/>
      <c r="P248" s="201">
        <f>O248*H248</f>
        <v>0</v>
      </c>
      <c r="Q248" s="201">
        <v>0</v>
      </c>
      <c r="R248" s="201">
        <f>Q248*H248</f>
        <v>0</v>
      </c>
      <c r="S248" s="201">
        <v>0</v>
      </c>
      <c r="T248" s="202">
        <f>S248*H248</f>
        <v>0</v>
      </c>
      <c r="U248" s="36"/>
      <c r="V248" s="36"/>
      <c r="W248" s="36"/>
      <c r="X248" s="36"/>
      <c r="Y248" s="36"/>
      <c r="Z248" s="36"/>
      <c r="AA248" s="36"/>
      <c r="AB248" s="36"/>
      <c r="AC248" s="36"/>
      <c r="AD248" s="36"/>
      <c r="AE248" s="36"/>
      <c r="AR248" s="203" t="s">
        <v>223</v>
      </c>
      <c r="AT248" s="203" t="s">
        <v>224</v>
      </c>
      <c r="AU248" s="203" t="s">
        <v>87</v>
      </c>
      <c r="AY248" s="18" t="s">
        <v>220</v>
      </c>
      <c r="BE248" s="204">
        <f>IF(N248="základní",J248,0)</f>
        <v>0</v>
      </c>
      <c r="BF248" s="204">
        <f>IF(N248="snížená",J248,0)</f>
        <v>0</v>
      </c>
      <c r="BG248" s="204">
        <f>IF(N248="zákl. přenesená",J248,0)</f>
        <v>0</v>
      </c>
      <c r="BH248" s="204">
        <f>IF(N248="sníž. přenesená",J248,0)</f>
        <v>0</v>
      </c>
      <c r="BI248" s="204">
        <f>IF(N248="nulová",J248,0)</f>
        <v>0</v>
      </c>
      <c r="BJ248" s="18" t="s">
        <v>87</v>
      </c>
      <c r="BK248" s="204">
        <f>ROUND(I248*H248,2)</f>
        <v>0</v>
      </c>
      <c r="BL248" s="18" t="s">
        <v>223</v>
      </c>
      <c r="BM248" s="203" t="s">
        <v>2058</v>
      </c>
    </row>
    <row r="249" spans="1:65" s="2" customFormat="1" ht="11.25">
      <c r="A249" s="36"/>
      <c r="B249" s="37"/>
      <c r="C249" s="38"/>
      <c r="D249" s="205" t="s">
        <v>231</v>
      </c>
      <c r="E249" s="38"/>
      <c r="F249" s="206" t="s">
        <v>832</v>
      </c>
      <c r="G249" s="38"/>
      <c r="H249" s="38"/>
      <c r="I249" s="207"/>
      <c r="J249" s="38"/>
      <c r="K249" s="38"/>
      <c r="L249" s="41"/>
      <c r="M249" s="208"/>
      <c r="N249" s="209"/>
      <c r="O249" s="73"/>
      <c r="P249" s="73"/>
      <c r="Q249" s="73"/>
      <c r="R249" s="73"/>
      <c r="S249" s="73"/>
      <c r="T249" s="74"/>
      <c r="U249" s="36"/>
      <c r="V249" s="36"/>
      <c r="W249" s="36"/>
      <c r="X249" s="36"/>
      <c r="Y249" s="36"/>
      <c r="Z249" s="36"/>
      <c r="AA249" s="36"/>
      <c r="AB249" s="36"/>
      <c r="AC249" s="36"/>
      <c r="AD249" s="36"/>
      <c r="AE249" s="36"/>
      <c r="AT249" s="18" t="s">
        <v>231</v>
      </c>
      <c r="AU249" s="18" t="s">
        <v>87</v>
      </c>
    </row>
    <row r="250" spans="1:65" s="2" customFormat="1" ht="48.75">
      <c r="A250" s="36"/>
      <c r="B250" s="37"/>
      <c r="C250" s="38"/>
      <c r="D250" s="210" t="s">
        <v>311</v>
      </c>
      <c r="E250" s="38"/>
      <c r="F250" s="211" t="s">
        <v>609</v>
      </c>
      <c r="G250" s="38"/>
      <c r="H250" s="38"/>
      <c r="I250" s="207"/>
      <c r="J250" s="38"/>
      <c r="K250" s="38"/>
      <c r="L250" s="41"/>
      <c r="M250" s="208"/>
      <c r="N250" s="209"/>
      <c r="O250" s="73"/>
      <c r="P250" s="73"/>
      <c r="Q250" s="73"/>
      <c r="R250" s="73"/>
      <c r="S250" s="73"/>
      <c r="T250" s="74"/>
      <c r="U250" s="36"/>
      <c r="V250" s="36"/>
      <c r="W250" s="36"/>
      <c r="X250" s="36"/>
      <c r="Y250" s="36"/>
      <c r="Z250" s="36"/>
      <c r="AA250" s="36"/>
      <c r="AB250" s="36"/>
      <c r="AC250" s="36"/>
      <c r="AD250" s="36"/>
      <c r="AE250" s="36"/>
      <c r="AT250" s="18" t="s">
        <v>311</v>
      </c>
      <c r="AU250" s="18" t="s">
        <v>87</v>
      </c>
    </row>
    <row r="251" spans="1:65" s="14" customFormat="1" ht="11.25">
      <c r="B251" s="223"/>
      <c r="C251" s="224"/>
      <c r="D251" s="210" t="s">
        <v>235</v>
      </c>
      <c r="E251" s="225" t="s">
        <v>1</v>
      </c>
      <c r="F251" s="226" t="s">
        <v>2000</v>
      </c>
      <c r="G251" s="224"/>
      <c r="H251" s="225" t="s">
        <v>1</v>
      </c>
      <c r="I251" s="227"/>
      <c r="J251" s="224"/>
      <c r="K251" s="224"/>
      <c r="L251" s="228"/>
      <c r="M251" s="229"/>
      <c r="N251" s="230"/>
      <c r="O251" s="230"/>
      <c r="P251" s="230"/>
      <c r="Q251" s="230"/>
      <c r="R251" s="230"/>
      <c r="S251" s="230"/>
      <c r="T251" s="231"/>
      <c r="AT251" s="232" t="s">
        <v>235</v>
      </c>
      <c r="AU251" s="232" t="s">
        <v>87</v>
      </c>
      <c r="AV251" s="14" t="s">
        <v>87</v>
      </c>
      <c r="AW251" s="14" t="s">
        <v>36</v>
      </c>
      <c r="AX251" s="14" t="s">
        <v>80</v>
      </c>
      <c r="AY251" s="232" t="s">
        <v>220</v>
      </c>
    </row>
    <row r="252" spans="1:65" s="13" customFormat="1" ht="11.25">
      <c r="B252" s="212"/>
      <c r="C252" s="213"/>
      <c r="D252" s="210" t="s">
        <v>235</v>
      </c>
      <c r="E252" s="214" t="s">
        <v>883</v>
      </c>
      <c r="F252" s="215" t="s">
        <v>2059</v>
      </c>
      <c r="G252" s="213"/>
      <c r="H252" s="216">
        <v>69.27</v>
      </c>
      <c r="I252" s="217"/>
      <c r="J252" s="213"/>
      <c r="K252" s="213"/>
      <c r="L252" s="218"/>
      <c r="M252" s="219"/>
      <c r="N252" s="220"/>
      <c r="O252" s="220"/>
      <c r="P252" s="220"/>
      <c r="Q252" s="220"/>
      <c r="R252" s="220"/>
      <c r="S252" s="220"/>
      <c r="T252" s="221"/>
      <c r="AT252" s="222" t="s">
        <v>235</v>
      </c>
      <c r="AU252" s="222" t="s">
        <v>87</v>
      </c>
      <c r="AV252" s="13" t="s">
        <v>19</v>
      </c>
      <c r="AW252" s="13" t="s">
        <v>36</v>
      </c>
      <c r="AX252" s="13" t="s">
        <v>80</v>
      </c>
      <c r="AY252" s="222" t="s">
        <v>220</v>
      </c>
    </row>
    <row r="253" spans="1:65" s="14" customFormat="1" ht="11.25">
      <c r="B253" s="223"/>
      <c r="C253" s="224"/>
      <c r="D253" s="210" t="s">
        <v>235</v>
      </c>
      <c r="E253" s="225" t="s">
        <v>1</v>
      </c>
      <c r="F253" s="226" t="s">
        <v>2060</v>
      </c>
      <c r="G253" s="224"/>
      <c r="H253" s="225" t="s">
        <v>1</v>
      </c>
      <c r="I253" s="227"/>
      <c r="J253" s="224"/>
      <c r="K253" s="224"/>
      <c r="L253" s="228"/>
      <c r="M253" s="229"/>
      <c r="N253" s="230"/>
      <c r="O253" s="230"/>
      <c r="P253" s="230"/>
      <c r="Q253" s="230"/>
      <c r="R253" s="230"/>
      <c r="S253" s="230"/>
      <c r="T253" s="231"/>
      <c r="AT253" s="232" t="s">
        <v>235</v>
      </c>
      <c r="AU253" s="232" t="s">
        <v>87</v>
      </c>
      <c r="AV253" s="14" t="s">
        <v>87</v>
      </c>
      <c r="AW253" s="14" t="s">
        <v>36</v>
      </c>
      <c r="AX253" s="14" t="s">
        <v>80</v>
      </c>
      <c r="AY253" s="232" t="s">
        <v>220</v>
      </c>
    </row>
    <row r="254" spans="1:65" s="13" customFormat="1" ht="11.25">
      <c r="B254" s="212"/>
      <c r="C254" s="213"/>
      <c r="D254" s="210" t="s">
        <v>235</v>
      </c>
      <c r="E254" s="214" t="s">
        <v>885</v>
      </c>
      <c r="F254" s="215" t="s">
        <v>2061</v>
      </c>
      <c r="G254" s="213"/>
      <c r="H254" s="216">
        <v>52.24</v>
      </c>
      <c r="I254" s="217"/>
      <c r="J254" s="213"/>
      <c r="K254" s="213"/>
      <c r="L254" s="218"/>
      <c r="M254" s="219"/>
      <c r="N254" s="220"/>
      <c r="O254" s="220"/>
      <c r="P254" s="220"/>
      <c r="Q254" s="220"/>
      <c r="R254" s="220"/>
      <c r="S254" s="220"/>
      <c r="T254" s="221"/>
      <c r="AT254" s="222" t="s">
        <v>235</v>
      </c>
      <c r="AU254" s="222" t="s">
        <v>87</v>
      </c>
      <c r="AV254" s="13" t="s">
        <v>19</v>
      </c>
      <c r="AW254" s="13" t="s">
        <v>36</v>
      </c>
      <c r="AX254" s="13" t="s">
        <v>80</v>
      </c>
      <c r="AY254" s="222" t="s">
        <v>220</v>
      </c>
    </row>
    <row r="255" spans="1:65" s="13" customFormat="1" ht="11.25">
      <c r="B255" s="212"/>
      <c r="C255" s="213"/>
      <c r="D255" s="210" t="s">
        <v>235</v>
      </c>
      <c r="E255" s="214" t="s">
        <v>2062</v>
      </c>
      <c r="F255" s="215" t="s">
        <v>2063</v>
      </c>
      <c r="G255" s="213"/>
      <c r="H255" s="216">
        <v>121.51</v>
      </c>
      <c r="I255" s="217"/>
      <c r="J255" s="213"/>
      <c r="K255" s="213"/>
      <c r="L255" s="218"/>
      <c r="M255" s="219"/>
      <c r="N255" s="220"/>
      <c r="O255" s="220"/>
      <c r="P255" s="220"/>
      <c r="Q255" s="220"/>
      <c r="R255" s="220"/>
      <c r="S255" s="220"/>
      <c r="T255" s="221"/>
      <c r="AT255" s="222" t="s">
        <v>235</v>
      </c>
      <c r="AU255" s="222" t="s">
        <v>87</v>
      </c>
      <c r="AV255" s="13" t="s">
        <v>19</v>
      </c>
      <c r="AW255" s="13" t="s">
        <v>36</v>
      </c>
      <c r="AX255" s="13" t="s">
        <v>87</v>
      </c>
      <c r="AY255" s="222" t="s">
        <v>220</v>
      </c>
    </row>
    <row r="256" spans="1:65" s="2" customFormat="1" ht="16.5" customHeight="1">
      <c r="A256" s="36"/>
      <c r="B256" s="37"/>
      <c r="C256" s="192" t="s">
        <v>326</v>
      </c>
      <c r="D256" s="192" t="s">
        <v>224</v>
      </c>
      <c r="E256" s="193" t="s">
        <v>2064</v>
      </c>
      <c r="F256" s="194" t="s">
        <v>2065</v>
      </c>
      <c r="G256" s="195" t="s">
        <v>506</v>
      </c>
      <c r="H256" s="196">
        <v>121.51</v>
      </c>
      <c r="I256" s="197"/>
      <c r="J256" s="198">
        <f>ROUND(I256*H256,2)</f>
        <v>0</v>
      </c>
      <c r="K256" s="194" t="s">
        <v>228</v>
      </c>
      <c r="L256" s="41"/>
      <c r="M256" s="199" t="s">
        <v>1</v>
      </c>
      <c r="N256" s="200" t="s">
        <v>45</v>
      </c>
      <c r="O256" s="73"/>
      <c r="P256" s="201">
        <f>O256*H256</f>
        <v>0</v>
      </c>
      <c r="Q256" s="201">
        <v>1.2700000000000001E-3</v>
      </c>
      <c r="R256" s="201">
        <f>Q256*H256</f>
        <v>0.15431770000000003</v>
      </c>
      <c r="S256" s="201">
        <v>0</v>
      </c>
      <c r="T256" s="202">
        <f>S256*H256</f>
        <v>0</v>
      </c>
      <c r="U256" s="36"/>
      <c r="V256" s="36"/>
      <c r="W256" s="36"/>
      <c r="X256" s="36"/>
      <c r="Y256" s="36"/>
      <c r="Z256" s="36"/>
      <c r="AA256" s="36"/>
      <c r="AB256" s="36"/>
      <c r="AC256" s="36"/>
      <c r="AD256" s="36"/>
      <c r="AE256" s="36"/>
      <c r="AR256" s="203" t="s">
        <v>223</v>
      </c>
      <c r="AT256" s="203" t="s">
        <v>224</v>
      </c>
      <c r="AU256" s="203" t="s">
        <v>87</v>
      </c>
      <c r="AY256" s="18" t="s">
        <v>220</v>
      </c>
      <c r="BE256" s="204">
        <f>IF(N256="základní",J256,0)</f>
        <v>0</v>
      </c>
      <c r="BF256" s="204">
        <f>IF(N256="snížená",J256,0)</f>
        <v>0</v>
      </c>
      <c r="BG256" s="204">
        <f>IF(N256="zákl. přenesená",J256,0)</f>
        <v>0</v>
      </c>
      <c r="BH256" s="204">
        <f>IF(N256="sníž. přenesená",J256,0)</f>
        <v>0</v>
      </c>
      <c r="BI256" s="204">
        <f>IF(N256="nulová",J256,0)</f>
        <v>0</v>
      </c>
      <c r="BJ256" s="18" t="s">
        <v>87</v>
      </c>
      <c r="BK256" s="204">
        <f>ROUND(I256*H256,2)</f>
        <v>0</v>
      </c>
      <c r="BL256" s="18" t="s">
        <v>223</v>
      </c>
      <c r="BM256" s="203" t="s">
        <v>2066</v>
      </c>
    </row>
    <row r="257" spans="1:65" s="2" customFormat="1" ht="11.25">
      <c r="A257" s="36"/>
      <c r="B257" s="37"/>
      <c r="C257" s="38"/>
      <c r="D257" s="205" t="s">
        <v>231</v>
      </c>
      <c r="E257" s="38"/>
      <c r="F257" s="206" t="s">
        <v>2067</v>
      </c>
      <c r="G257" s="38"/>
      <c r="H257" s="38"/>
      <c r="I257" s="207"/>
      <c r="J257" s="38"/>
      <c r="K257" s="38"/>
      <c r="L257" s="41"/>
      <c r="M257" s="208"/>
      <c r="N257" s="209"/>
      <c r="O257" s="73"/>
      <c r="P257" s="73"/>
      <c r="Q257" s="73"/>
      <c r="R257" s="73"/>
      <c r="S257" s="73"/>
      <c r="T257" s="74"/>
      <c r="U257" s="36"/>
      <c r="V257" s="36"/>
      <c r="W257" s="36"/>
      <c r="X257" s="36"/>
      <c r="Y257" s="36"/>
      <c r="Z257" s="36"/>
      <c r="AA257" s="36"/>
      <c r="AB257" s="36"/>
      <c r="AC257" s="36"/>
      <c r="AD257" s="36"/>
      <c r="AE257" s="36"/>
      <c r="AT257" s="18" t="s">
        <v>231</v>
      </c>
      <c r="AU257" s="18" t="s">
        <v>87</v>
      </c>
    </row>
    <row r="258" spans="1:65" s="2" customFormat="1" ht="68.25">
      <c r="A258" s="36"/>
      <c r="B258" s="37"/>
      <c r="C258" s="38"/>
      <c r="D258" s="210" t="s">
        <v>311</v>
      </c>
      <c r="E258" s="38"/>
      <c r="F258" s="211" t="s">
        <v>2068</v>
      </c>
      <c r="G258" s="38"/>
      <c r="H258" s="38"/>
      <c r="I258" s="207"/>
      <c r="J258" s="38"/>
      <c r="K258" s="38"/>
      <c r="L258" s="41"/>
      <c r="M258" s="208"/>
      <c r="N258" s="209"/>
      <c r="O258" s="73"/>
      <c r="P258" s="73"/>
      <c r="Q258" s="73"/>
      <c r="R258" s="73"/>
      <c r="S258" s="73"/>
      <c r="T258" s="74"/>
      <c r="U258" s="36"/>
      <c r="V258" s="36"/>
      <c r="W258" s="36"/>
      <c r="X258" s="36"/>
      <c r="Y258" s="36"/>
      <c r="Z258" s="36"/>
      <c r="AA258" s="36"/>
      <c r="AB258" s="36"/>
      <c r="AC258" s="36"/>
      <c r="AD258" s="36"/>
      <c r="AE258" s="36"/>
      <c r="AT258" s="18" t="s">
        <v>311</v>
      </c>
      <c r="AU258" s="18" t="s">
        <v>87</v>
      </c>
    </row>
    <row r="259" spans="1:65" s="13" customFormat="1" ht="11.25">
      <c r="B259" s="212"/>
      <c r="C259" s="213"/>
      <c r="D259" s="210" t="s">
        <v>235</v>
      </c>
      <c r="E259" s="214" t="s">
        <v>893</v>
      </c>
      <c r="F259" s="215" t="s">
        <v>2057</v>
      </c>
      <c r="G259" s="213"/>
      <c r="H259" s="216">
        <v>121.51</v>
      </c>
      <c r="I259" s="217"/>
      <c r="J259" s="213"/>
      <c r="K259" s="213"/>
      <c r="L259" s="218"/>
      <c r="M259" s="219"/>
      <c r="N259" s="220"/>
      <c r="O259" s="220"/>
      <c r="P259" s="220"/>
      <c r="Q259" s="220"/>
      <c r="R259" s="220"/>
      <c r="S259" s="220"/>
      <c r="T259" s="221"/>
      <c r="AT259" s="222" t="s">
        <v>235</v>
      </c>
      <c r="AU259" s="222" t="s">
        <v>87</v>
      </c>
      <c r="AV259" s="13" t="s">
        <v>19</v>
      </c>
      <c r="AW259" s="13" t="s">
        <v>36</v>
      </c>
      <c r="AX259" s="13" t="s">
        <v>80</v>
      </c>
      <c r="AY259" s="222" t="s">
        <v>220</v>
      </c>
    </row>
    <row r="260" spans="1:65" s="13" customFormat="1" ht="11.25">
      <c r="B260" s="212"/>
      <c r="C260" s="213"/>
      <c r="D260" s="210" t="s">
        <v>235</v>
      </c>
      <c r="E260" s="214" t="s">
        <v>895</v>
      </c>
      <c r="F260" s="215" t="s">
        <v>896</v>
      </c>
      <c r="G260" s="213"/>
      <c r="H260" s="216">
        <v>121.51</v>
      </c>
      <c r="I260" s="217"/>
      <c r="J260" s="213"/>
      <c r="K260" s="213"/>
      <c r="L260" s="218"/>
      <c r="M260" s="219"/>
      <c r="N260" s="220"/>
      <c r="O260" s="220"/>
      <c r="P260" s="220"/>
      <c r="Q260" s="220"/>
      <c r="R260" s="220"/>
      <c r="S260" s="220"/>
      <c r="T260" s="221"/>
      <c r="AT260" s="222" t="s">
        <v>235</v>
      </c>
      <c r="AU260" s="222" t="s">
        <v>87</v>
      </c>
      <c r="AV260" s="13" t="s">
        <v>19</v>
      </c>
      <c r="AW260" s="13" t="s">
        <v>36</v>
      </c>
      <c r="AX260" s="13" t="s">
        <v>87</v>
      </c>
      <c r="AY260" s="222" t="s">
        <v>220</v>
      </c>
    </row>
    <row r="261" spans="1:65" s="2" customFormat="1" ht="16.5" customHeight="1">
      <c r="A261" s="36"/>
      <c r="B261" s="37"/>
      <c r="C261" s="247" t="s">
        <v>336</v>
      </c>
      <c r="D261" s="247" t="s">
        <v>329</v>
      </c>
      <c r="E261" s="248" t="s">
        <v>821</v>
      </c>
      <c r="F261" s="249" t="s">
        <v>822</v>
      </c>
      <c r="G261" s="250" t="s">
        <v>583</v>
      </c>
      <c r="H261" s="251">
        <v>3.0379999999999998</v>
      </c>
      <c r="I261" s="252"/>
      <c r="J261" s="253">
        <f>ROUND(I261*H261,2)</f>
        <v>0</v>
      </c>
      <c r="K261" s="249" t="s">
        <v>228</v>
      </c>
      <c r="L261" s="254"/>
      <c r="M261" s="255" t="s">
        <v>1</v>
      </c>
      <c r="N261" s="256" t="s">
        <v>45</v>
      </c>
      <c r="O261" s="73"/>
      <c r="P261" s="201">
        <f>O261*H261</f>
        <v>0</v>
      </c>
      <c r="Q261" s="201">
        <v>1E-3</v>
      </c>
      <c r="R261" s="201">
        <f>Q261*H261</f>
        <v>3.0379999999999999E-3</v>
      </c>
      <c r="S261" s="201">
        <v>0</v>
      </c>
      <c r="T261" s="202">
        <f>S261*H261</f>
        <v>0</v>
      </c>
      <c r="U261" s="36"/>
      <c r="V261" s="36"/>
      <c r="W261" s="36"/>
      <c r="X261" s="36"/>
      <c r="Y261" s="36"/>
      <c r="Z261" s="36"/>
      <c r="AA261" s="36"/>
      <c r="AB261" s="36"/>
      <c r="AC261" s="36"/>
      <c r="AD261" s="36"/>
      <c r="AE261" s="36"/>
      <c r="AR261" s="203" t="s">
        <v>266</v>
      </c>
      <c r="AT261" s="203" t="s">
        <v>329</v>
      </c>
      <c r="AU261" s="203" t="s">
        <v>87</v>
      </c>
      <c r="AY261" s="18" t="s">
        <v>220</v>
      </c>
      <c r="BE261" s="204">
        <f>IF(N261="základní",J261,0)</f>
        <v>0</v>
      </c>
      <c r="BF261" s="204">
        <f>IF(N261="snížená",J261,0)</f>
        <v>0</v>
      </c>
      <c r="BG261" s="204">
        <f>IF(N261="zákl. přenesená",J261,0)</f>
        <v>0</v>
      </c>
      <c r="BH261" s="204">
        <f>IF(N261="sníž. přenesená",J261,0)</f>
        <v>0</v>
      </c>
      <c r="BI261" s="204">
        <f>IF(N261="nulová",J261,0)</f>
        <v>0</v>
      </c>
      <c r="BJ261" s="18" t="s">
        <v>87</v>
      </c>
      <c r="BK261" s="204">
        <f>ROUND(I261*H261,2)</f>
        <v>0</v>
      </c>
      <c r="BL261" s="18" t="s">
        <v>223</v>
      </c>
      <c r="BM261" s="203" t="s">
        <v>2069</v>
      </c>
    </row>
    <row r="262" spans="1:65" s="2" customFormat="1" ht="24.2" customHeight="1">
      <c r="A262" s="36"/>
      <c r="B262" s="37"/>
      <c r="C262" s="192" t="s">
        <v>7</v>
      </c>
      <c r="D262" s="192" t="s">
        <v>224</v>
      </c>
      <c r="E262" s="193" t="s">
        <v>2070</v>
      </c>
      <c r="F262" s="194" t="s">
        <v>2071</v>
      </c>
      <c r="G262" s="195" t="s">
        <v>506</v>
      </c>
      <c r="H262" s="196">
        <v>121.51</v>
      </c>
      <c r="I262" s="197"/>
      <c r="J262" s="198">
        <f>ROUND(I262*H262,2)</f>
        <v>0</v>
      </c>
      <c r="K262" s="194" t="s">
        <v>228</v>
      </c>
      <c r="L262" s="41"/>
      <c r="M262" s="199" t="s">
        <v>1</v>
      </c>
      <c r="N262" s="200" t="s">
        <v>45</v>
      </c>
      <c r="O262" s="73"/>
      <c r="P262" s="201">
        <f>O262*H262</f>
        <v>0</v>
      </c>
      <c r="Q262" s="201">
        <v>0</v>
      </c>
      <c r="R262" s="201">
        <f>Q262*H262</f>
        <v>0</v>
      </c>
      <c r="S262" s="201">
        <v>0</v>
      </c>
      <c r="T262" s="202">
        <f>S262*H262</f>
        <v>0</v>
      </c>
      <c r="U262" s="36"/>
      <c r="V262" s="36"/>
      <c r="W262" s="36"/>
      <c r="X262" s="36"/>
      <c r="Y262" s="36"/>
      <c r="Z262" s="36"/>
      <c r="AA262" s="36"/>
      <c r="AB262" s="36"/>
      <c r="AC262" s="36"/>
      <c r="AD262" s="36"/>
      <c r="AE262" s="36"/>
      <c r="AR262" s="203" t="s">
        <v>223</v>
      </c>
      <c r="AT262" s="203" t="s">
        <v>224</v>
      </c>
      <c r="AU262" s="203" t="s">
        <v>87</v>
      </c>
      <c r="AY262" s="18" t="s">
        <v>220</v>
      </c>
      <c r="BE262" s="204">
        <f>IF(N262="základní",J262,0)</f>
        <v>0</v>
      </c>
      <c r="BF262" s="204">
        <f>IF(N262="snížená",J262,0)</f>
        <v>0</v>
      </c>
      <c r="BG262" s="204">
        <f>IF(N262="zákl. přenesená",J262,0)</f>
        <v>0</v>
      </c>
      <c r="BH262" s="204">
        <f>IF(N262="sníž. přenesená",J262,0)</f>
        <v>0</v>
      </c>
      <c r="BI262" s="204">
        <f>IF(N262="nulová",J262,0)</f>
        <v>0</v>
      </c>
      <c r="BJ262" s="18" t="s">
        <v>87</v>
      </c>
      <c r="BK262" s="204">
        <f>ROUND(I262*H262,2)</f>
        <v>0</v>
      </c>
      <c r="BL262" s="18" t="s">
        <v>223</v>
      </c>
      <c r="BM262" s="203" t="s">
        <v>2072</v>
      </c>
    </row>
    <row r="263" spans="1:65" s="2" customFormat="1" ht="11.25">
      <c r="A263" s="36"/>
      <c r="B263" s="37"/>
      <c r="C263" s="38"/>
      <c r="D263" s="205" t="s">
        <v>231</v>
      </c>
      <c r="E263" s="38"/>
      <c r="F263" s="206" t="s">
        <v>2073</v>
      </c>
      <c r="G263" s="38"/>
      <c r="H263" s="38"/>
      <c r="I263" s="207"/>
      <c r="J263" s="38"/>
      <c r="K263" s="38"/>
      <c r="L263" s="41"/>
      <c r="M263" s="208"/>
      <c r="N263" s="209"/>
      <c r="O263" s="73"/>
      <c r="P263" s="73"/>
      <c r="Q263" s="73"/>
      <c r="R263" s="73"/>
      <c r="S263" s="73"/>
      <c r="T263" s="74"/>
      <c r="U263" s="36"/>
      <c r="V263" s="36"/>
      <c r="W263" s="36"/>
      <c r="X263" s="36"/>
      <c r="Y263" s="36"/>
      <c r="Z263" s="36"/>
      <c r="AA263" s="36"/>
      <c r="AB263" s="36"/>
      <c r="AC263" s="36"/>
      <c r="AD263" s="36"/>
      <c r="AE263" s="36"/>
      <c r="AT263" s="18" t="s">
        <v>231</v>
      </c>
      <c r="AU263" s="18" t="s">
        <v>87</v>
      </c>
    </row>
    <row r="264" spans="1:65" s="2" customFormat="1" ht="117">
      <c r="A264" s="36"/>
      <c r="B264" s="37"/>
      <c r="C264" s="38"/>
      <c r="D264" s="210" t="s">
        <v>311</v>
      </c>
      <c r="E264" s="38"/>
      <c r="F264" s="211" t="s">
        <v>2074</v>
      </c>
      <c r="G264" s="38"/>
      <c r="H264" s="38"/>
      <c r="I264" s="207"/>
      <c r="J264" s="38"/>
      <c r="K264" s="38"/>
      <c r="L264" s="41"/>
      <c r="M264" s="208"/>
      <c r="N264" s="209"/>
      <c r="O264" s="73"/>
      <c r="P264" s="73"/>
      <c r="Q264" s="73"/>
      <c r="R264" s="73"/>
      <c r="S264" s="73"/>
      <c r="T264" s="74"/>
      <c r="U264" s="36"/>
      <c r="V264" s="36"/>
      <c r="W264" s="36"/>
      <c r="X264" s="36"/>
      <c r="Y264" s="36"/>
      <c r="Z264" s="36"/>
      <c r="AA264" s="36"/>
      <c r="AB264" s="36"/>
      <c r="AC264" s="36"/>
      <c r="AD264" s="36"/>
      <c r="AE264" s="36"/>
      <c r="AT264" s="18" t="s">
        <v>311</v>
      </c>
      <c r="AU264" s="18" t="s">
        <v>87</v>
      </c>
    </row>
    <row r="265" spans="1:65" s="13" customFormat="1" ht="11.25">
      <c r="B265" s="212"/>
      <c r="C265" s="213"/>
      <c r="D265" s="210" t="s">
        <v>235</v>
      </c>
      <c r="E265" s="214" t="s">
        <v>2075</v>
      </c>
      <c r="F265" s="215" t="s">
        <v>2057</v>
      </c>
      <c r="G265" s="213"/>
      <c r="H265" s="216">
        <v>121.51</v>
      </c>
      <c r="I265" s="217"/>
      <c r="J265" s="213"/>
      <c r="K265" s="213"/>
      <c r="L265" s="218"/>
      <c r="M265" s="219"/>
      <c r="N265" s="220"/>
      <c r="O265" s="220"/>
      <c r="P265" s="220"/>
      <c r="Q265" s="220"/>
      <c r="R265" s="220"/>
      <c r="S265" s="220"/>
      <c r="T265" s="221"/>
      <c r="AT265" s="222" t="s">
        <v>235</v>
      </c>
      <c r="AU265" s="222" t="s">
        <v>87</v>
      </c>
      <c r="AV265" s="13" t="s">
        <v>19</v>
      </c>
      <c r="AW265" s="13" t="s">
        <v>36</v>
      </c>
      <c r="AX265" s="13" t="s">
        <v>80</v>
      </c>
      <c r="AY265" s="222" t="s">
        <v>220</v>
      </c>
    </row>
    <row r="266" spans="1:65" s="13" customFormat="1" ht="11.25">
      <c r="B266" s="212"/>
      <c r="C266" s="213"/>
      <c r="D266" s="210" t="s">
        <v>235</v>
      </c>
      <c r="E266" s="214" t="s">
        <v>2076</v>
      </c>
      <c r="F266" s="215" t="s">
        <v>2077</v>
      </c>
      <c r="G266" s="213"/>
      <c r="H266" s="216">
        <v>121.51</v>
      </c>
      <c r="I266" s="217"/>
      <c r="J266" s="213"/>
      <c r="K266" s="213"/>
      <c r="L266" s="218"/>
      <c r="M266" s="219"/>
      <c r="N266" s="220"/>
      <c r="O266" s="220"/>
      <c r="P266" s="220"/>
      <c r="Q266" s="220"/>
      <c r="R266" s="220"/>
      <c r="S266" s="220"/>
      <c r="T266" s="221"/>
      <c r="AT266" s="222" t="s">
        <v>235</v>
      </c>
      <c r="AU266" s="222" t="s">
        <v>87</v>
      </c>
      <c r="AV266" s="13" t="s">
        <v>19</v>
      </c>
      <c r="AW266" s="13" t="s">
        <v>36</v>
      </c>
      <c r="AX266" s="13" t="s">
        <v>87</v>
      </c>
      <c r="AY266" s="222" t="s">
        <v>220</v>
      </c>
    </row>
    <row r="267" spans="1:65" s="2" customFormat="1" ht="21.75" customHeight="1">
      <c r="A267" s="36"/>
      <c r="B267" s="37"/>
      <c r="C267" s="192" t="s">
        <v>346</v>
      </c>
      <c r="D267" s="192" t="s">
        <v>224</v>
      </c>
      <c r="E267" s="193" t="s">
        <v>852</v>
      </c>
      <c r="F267" s="194" t="s">
        <v>853</v>
      </c>
      <c r="G267" s="195" t="s">
        <v>506</v>
      </c>
      <c r="H267" s="196">
        <v>364.53</v>
      </c>
      <c r="I267" s="197"/>
      <c r="J267" s="198">
        <f>ROUND(I267*H267,2)</f>
        <v>0</v>
      </c>
      <c r="K267" s="194" t="s">
        <v>228</v>
      </c>
      <c r="L267" s="41"/>
      <c r="M267" s="199" t="s">
        <v>1</v>
      </c>
      <c r="N267" s="200" t="s">
        <v>45</v>
      </c>
      <c r="O267" s="73"/>
      <c r="P267" s="201">
        <f>O267*H267</f>
        <v>0</v>
      </c>
      <c r="Q267" s="201">
        <v>0</v>
      </c>
      <c r="R267" s="201">
        <f>Q267*H267</f>
        <v>0</v>
      </c>
      <c r="S267" s="201">
        <v>0</v>
      </c>
      <c r="T267" s="202">
        <f>S267*H267</f>
        <v>0</v>
      </c>
      <c r="U267" s="36"/>
      <c r="V267" s="36"/>
      <c r="W267" s="36"/>
      <c r="X267" s="36"/>
      <c r="Y267" s="36"/>
      <c r="Z267" s="36"/>
      <c r="AA267" s="36"/>
      <c r="AB267" s="36"/>
      <c r="AC267" s="36"/>
      <c r="AD267" s="36"/>
      <c r="AE267" s="36"/>
      <c r="AR267" s="203" t="s">
        <v>223</v>
      </c>
      <c r="AT267" s="203" t="s">
        <v>224</v>
      </c>
      <c r="AU267" s="203" t="s">
        <v>87</v>
      </c>
      <c r="AY267" s="18" t="s">
        <v>220</v>
      </c>
      <c r="BE267" s="204">
        <f>IF(N267="základní",J267,0)</f>
        <v>0</v>
      </c>
      <c r="BF267" s="204">
        <f>IF(N267="snížená",J267,0)</f>
        <v>0</v>
      </c>
      <c r="BG267" s="204">
        <f>IF(N267="zákl. přenesená",J267,0)</f>
        <v>0</v>
      </c>
      <c r="BH267" s="204">
        <f>IF(N267="sníž. přenesená",J267,0)</f>
        <v>0</v>
      </c>
      <c r="BI267" s="204">
        <f>IF(N267="nulová",J267,0)</f>
        <v>0</v>
      </c>
      <c r="BJ267" s="18" t="s">
        <v>87</v>
      </c>
      <c r="BK267" s="204">
        <f>ROUND(I267*H267,2)</f>
        <v>0</v>
      </c>
      <c r="BL267" s="18" t="s">
        <v>223</v>
      </c>
      <c r="BM267" s="203" t="s">
        <v>2078</v>
      </c>
    </row>
    <row r="268" spans="1:65" s="2" customFormat="1" ht="11.25">
      <c r="A268" s="36"/>
      <c r="B268" s="37"/>
      <c r="C268" s="38"/>
      <c r="D268" s="205" t="s">
        <v>231</v>
      </c>
      <c r="E268" s="38"/>
      <c r="F268" s="206" t="s">
        <v>855</v>
      </c>
      <c r="G268" s="38"/>
      <c r="H268" s="38"/>
      <c r="I268" s="207"/>
      <c r="J268" s="38"/>
      <c r="K268" s="38"/>
      <c r="L268" s="41"/>
      <c r="M268" s="208"/>
      <c r="N268" s="209"/>
      <c r="O268" s="73"/>
      <c r="P268" s="73"/>
      <c r="Q268" s="73"/>
      <c r="R268" s="73"/>
      <c r="S268" s="73"/>
      <c r="T268" s="74"/>
      <c r="U268" s="36"/>
      <c r="V268" s="36"/>
      <c r="W268" s="36"/>
      <c r="X268" s="36"/>
      <c r="Y268" s="36"/>
      <c r="Z268" s="36"/>
      <c r="AA268" s="36"/>
      <c r="AB268" s="36"/>
      <c r="AC268" s="36"/>
      <c r="AD268" s="36"/>
      <c r="AE268" s="36"/>
      <c r="AT268" s="18" t="s">
        <v>231</v>
      </c>
      <c r="AU268" s="18" t="s">
        <v>87</v>
      </c>
    </row>
    <row r="269" spans="1:65" s="2" customFormat="1" ht="136.5">
      <c r="A269" s="36"/>
      <c r="B269" s="37"/>
      <c r="C269" s="38"/>
      <c r="D269" s="210" t="s">
        <v>311</v>
      </c>
      <c r="E269" s="38"/>
      <c r="F269" s="211" t="s">
        <v>856</v>
      </c>
      <c r="G269" s="38"/>
      <c r="H269" s="38"/>
      <c r="I269" s="207"/>
      <c r="J269" s="38"/>
      <c r="K269" s="38"/>
      <c r="L269" s="41"/>
      <c r="M269" s="208"/>
      <c r="N269" s="209"/>
      <c r="O269" s="73"/>
      <c r="P269" s="73"/>
      <c r="Q269" s="73"/>
      <c r="R269" s="73"/>
      <c r="S269" s="73"/>
      <c r="T269" s="74"/>
      <c r="U269" s="36"/>
      <c r="V269" s="36"/>
      <c r="W269" s="36"/>
      <c r="X269" s="36"/>
      <c r="Y269" s="36"/>
      <c r="Z269" s="36"/>
      <c r="AA269" s="36"/>
      <c r="AB269" s="36"/>
      <c r="AC269" s="36"/>
      <c r="AD269" s="36"/>
      <c r="AE269" s="36"/>
      <c r="AT269" s="18" t="s">
        <v>311</v>
      </c>
      <c r="AU269" s="18" t="s">
        <v>87</v>
      </c>
    </row>
    <row r="270" spans="1:65" s="2" customFormat="1" ht="19.5">
      <c r="A270" s="36"/>
      <c r="B270" s="37"/>
      <c r="C270" s="38"/>
      <c r="D270" s="210" t="s">
        <v>233</v>
      </c>
      <c r="E270" s="38"/>
      <c r="F270" s="211" t="s">
        <v>2079</v>
      </c>
      <c r="G270" s="38"/>
      <c r="H270" s="38"/>
      <c r="I270" s="207"/>
      <c r="J270" s="38"/>
      <c r="K270" s="38"/>
      <c r="L270" s="41"/>
      <c r="M270" s="208"/>
      <c r="N270" s="209"/>
      <c r="O270" s="73"/>
      <c r="P270" s="73"/>
      <c r="Q270" s="73"/>
      <c r="R270" s="73"/>
      <c r="S270" s="73"/>
      <c r="T270" s="74"/>
      <c r="U270" s="36"/>
      <c r="V270" s="36"/>
      <c r="W270" s="36"/>
      <c r="X270" s="36"/>
      <c r="Y270" s="36"/>
      <c r="Z270" s="36"/>
      <c r="AA270" s="36"/>
      <c r="AB270" s="36"/>
      <c r="AC270" s="36"/>
      <c r="AD270" s="36"/>
      <c r="AE270" s="36"/>
      <c r="AT270" s="18" t="s">
        <v>233</v>
      </c>
      <c r="AU270" s="18" t="s">
        <v>87</v>
      </c>
    </row>
    <row r="271" spans="1:65" s="13" customFormat="1" ht="11.25">
      <c r="B271" s="212"/>
      <c r="C271" s="213"/>
      <c r="D271" s="210" t="s">
        <v>235</v>
      </c>
      <c r="E271" s="214" t="s">
        <v>2080</v>
      </c>
      <c r="F271" s="215" t="s">
        <v>2081</v>
      </c>
      <c r="G271" s="213"/>
      <c r="H271" s="216">
        <v>364.53</v>
      </c>
      <c r="I271" s="217"/>
      <c r="J271" s="213"/>
      <c r="K271" s="213"/>
      <c r="L271" s="218"/>
      <c r="M271" s="219"/>
      <c r="N271" s="220"/>
      <c r="O271" s="220"/>
      <c r="P271" s="220"/>
      <c r="Q271" s="220"/>
      <c r="R271" s="220"/>
      <c r="S271" s="220"/>
      <c r="T271" s="221"/>
      <c r="AT271" s="222" t="s">
        <v>235</v>
      </c>
      <c r="AU271" s="222" t="s">
        <v>87</v>
      </c>
      <c r="AV271" s="13" t="s">
        <v>19</v>
      </c>
      <c r="AW271" s="13" t="s">
        <v>36</v>
      </c>
      <c r="AX271" s="13" t="s">
        <v>80</v>
      </c>
      <c r="AY271" s="222" t="s">
        <v>220</v>
      </c>
    </row>
    <row r="272" spans="1:65" s="13" customFormat="1" ht="11.25">
      <c r="B272" s="212"/>
      <c r="C272" s="213"/>
      <c r="D272" s="210" t="s">
        <v>235</v>
      </c>
      <c r="E272" s="214" t="s">
        <v>1036</v>
      </c>
      <c r="F272" s="215" t="s">
        <v>2082</v>
      </c>
      <c r="G272" s="213"/>
      <c r="H272" s="216">
        <v>364.53</v>
      </c>
      <c r="I272" s="217"/>
      <c r="J272" s="213"/>
      <c r="K272" s="213"/>
      <c r="L272" s="218"/>
      <c r="M272" s="219"/>
      <c r="N272" s="220"/>
      <c r="O272" s="220"/>
      <c r="P272" s="220"/>
      <c r="Q272" s="220"/>
      <c r="R272" s="220"/>
      <c r="S272" s="220"/>
      <c r="T272" s="221"/>
      <c r="AT272" s="222" t="s">
        <v>235</v>
      </c>
      <c r="AU272" s="222" t="s">
        <v>87</v>
      </c>
      <c r="AV272" s="13" t="s">
        <v>19</v>
      </c>
      <c r="AW272" s="13" t="s">
        <v>36</v>
      </c>
      <c r="AX272" s="13" t="s">
        <v>87</v>
      </c>
      <c r="AY272" s="222" t="s">
        <v>220</v>
      </c>
    </row>
    <row r="273" spans="1:65" s="2" customFormat="1" ht="21.75" customHeight="1">
      <c r="A273" s="36"/>
      <c r="B273" s="37"/>
      <c r="C273" s="192" t="s">
        <v>358</v>
      </c>
      <c r="D273" s="192" t="s">
        <v>224</v>
      </c>
      <c r="E273" s="193" t="s">
        <v>2083</v>
      </c>
      <c r="F273" s="194" t="s">
        <v>2084</v>
      </c>
      <c r="G273" s="195" t="s">
        <v>514</v>
      </c>
      <c r="H273" s="196">
        <v>2.4300000000000002</v>
      </c>
      <c r="I273" s="197"/>
      <c r="J273" s="198">
        <f>ROUND(I273*H273,2)</f>
        <v>0</v>
      </c>
      <c r="K273" s="194" t="s">
        <v>228</v>
      </c>
      <c r="L273" s="41"/>
      <c r="M273" s="199" t="s">
        <v>1</v>
      </c>
      <c r="N273" s="200" t="s">
        <v>45</v>
      </c>
      <c r="O273" s="73"/>
      <c r="P273" s="201">
        <f>O273*H273</f>
        <v>0</v>
      </c>
      <c r="Q273" s="201">
        <v>0</v>
      </c>
      <c r="R273" s="201">
        <f>Q273*H273</f>
        <v>0</v>
      </c>
      <c r="S273" s="201">
        <v>0</v>
      </c>
      <c r="T273" s="202">
        <f>S273*H273</f>
        <v>0</v>
      </c>
      <c r="U273" s="36"/>
      <c r="V273" s="36"/>
      <c r="W273" s="36"/>
      <c r="X273" s="36"/>
      <c r="Y273" s="36"/>
      <c r="Z273" s="36"/>
      <c r="AA273" s="36"/>
      <c r="AB273" s="36"/>
      <c r="AC273" s="36"/>
      <c r="AD273" s="36"/>
      <c r="AE273" s="36"/>
      <c r="AR273" s="203" t="s">
        <v>223</v>
      </c>
      <c r="AT273" s="203" t="s">
        <v>224</v>
      </c>
      <c r="AU273" s="203" t="s">
        <v>87</v>
      </c>
      <c r="AY273" s="18" t="s">
        <v>220</v>
      </c>
      <c r="BE273" s="204">
        <f>IF(N273="základní",J273,0)</f>
        <v>0</v>
      </c>
      <c r="BF273" s="204">
        <f>IF(N273="snížená",J273,0)</f>
        <v>0</v>
      </c>
      <c r="BG273" s="204">
        <f>IF(N273="zákl. přenesená",J273,0)</f>
        <v>0</v>
      </c>
      <c r="BH273" s="204">
        <f>IF(N273="sníž. přenesená",J273,0)</f>
        <v>0</v>
      </c>
      <c r="BI273" s="204">
        <f>IF(N273="nulová",J273,0)</f>
        <v>0</v>
      </c>
      <c r="BJ273" s="18" t="s">
        <v>87</v>
      </c>
      <c r="BK273" s="204">
        <f>ROUND(I273*H273,2)</f>
        <v>0</v>
      </c>
      <c r="BL273" s="18" t="s">
        <v>223</v>
      </c>
      <c r="BM273" s="203" t="s">
        <v>2085</v>
      </c>
    </row>
    <row r="274" spans="1:65" s="2" customFormat="1" ht="11.25">
      <c r="A274" s="36"/>
      <c r="B274" s="37"/>
      <c r="C274" s="38"/>
      <c r="D274" s="205" t="s">
        <v>231</v>
      </c>
      <c r="E274" s="38"/>
      <c r="F274" s="206" t="s">
        <v>2086</v>
      </c>
      <c r="G274" s="38"/>
      <c r="H274" s="38"/>
      <c r="I274" s="207"/>
      <c r="J274" s="38"/>
      <c r="K274" s="38"/>
      <c r="L274" s="41"/>
      <c r="M274" s="208"/>
      <c r="N274" s="209"/>
      <c r="O274" s="73"/>
      <c r="P274" s="73"/>
      <c r="Q274" s="73"/>
      <c r="R274" s="73"/>
      <c r="S274" s="73"/>
      <c r="T274" s="74"/>
      <c r="U274" s="36"/>
      <c r="V274" s="36"/>
      <c r="W274" s="36"/>
      <c r="X274" s="36"/>
      <c r="Y274" s="36"/>
      <c r="Z274" s="36"/>
      <c r="AA274" s="36"/>
      <c r="AB274" s="36"/>
      <c r="AC274" s="36"/>
      <c r="AD274" s="36"/>
      <c r="AE274" s="36"/>
      <c r="AT274" s="18" t="s">
        <v>231</v>
      </c>
      <c r="AU274" s="18" t="s">
        <v>87</v>
      </c>
    </row>
    <row r="275" spans="1:65" s="2" customFormat="1" ht="48.75">
      <c r="A275" s="36"/>
      <c r="B275" s="37"/>
      <c r="C275" s="38"/>
      <c r="D275" s="210" t="s">
        <v>311</v>
      </c>
      <c r="E275" s="38"/>
      <c r="F275" s="211" t="s">
        <v>2087</v>
      </c>
      <c r="G275" s="38"/>
      <c r="H275" s="38"/>
      <c r="I275" s="207"/>
      <c r="J275" s="38"/>
      <c r="K275" s="38"/>
      <c r="L275" s="41"/>
      <c r="M275" s="208"/>
      <c r="N275" s="209"/>
      <c r="O275" s="73"/>
      <c r="P275" s="73"/>
      <c r="Q275" s="73"/>
      <c r="R275" s="73"/>
      <c r="S275" s="73"/>
      <c r="T275" s="74"/>
      <c r="U275" s="36"/>
      <c r="V275" s="36"/>
      <c r="W275" s="36"/>
      <c r="X275" s="36"/>
      <c r="Y275" s="36"/>
      <c r="Z275" s="36"/>
      <c r="AA275" s="36"/>
      <c r="AB275" s="36"/>
      <c r="AC275" s="36"/>
      <c r="AD275" s="36"/>
      <c r="AE275" s="36"/>
      <c r="AT275" s="18" t="s">
        <v>311</v>
      </c>
      <c r="AU275" s="18" t="s">
        <v>87</v>
      </c>
    </row>
    <row r="276" spans="1:65" s="2" customFormat="1" ht="19.5">
      <c r="A276" s="36"/>
      <c r="B276" s="37"/>
      <c r="C276" s="38"/>
      <c r="D276" s="210" t="s">
        <v>233</v>
      </c>
      <c r="E276" s="38"/>
      <c r="F276" s="211" t="s">
        <v>2088</v>
      </c>
      <c r="G276" s="38"/>
      <c r="H276" s="38"/>
      <c r="I276" s="207"/>
      <c r="J276" s="38"/>
      <c r="K276" s="38"/>
      <c r="L276" s="41"/>
      <c r="M276" s="208"/>
      <c r="N276" s="209"/>
      <c r="O276" s="73"/>
      <c r="P276" s="73"/>
      <c r="Q276" s="73"/>
      <c r="R276" s="73"/>
      <c r="S276" s="73"/>
      <c r="T276" s="74"/>
      <c r="U276" s="36"/>
      <c r="V276" s="36"/>
      <c r="W276" s="36"/>
      <c r="X276" s="36"/>
      <c r="Y276" s="36"/>
      <c r="Z276" s="36"/>
      <c r="AA276" s="36"/>
      <c r="AB276" s="36"/>
      <c r="AC276" s="36"/>
      <c r="AD276" s="36"/>
      <c r="AE276" s="36"/>
      <c r="AT276" s="18" t="s">
        <v>233</v>
      </c>
      <c r="AU276" s="18" t="s">
        <v>87</v>
      </c>
    </row>
    <row r="277" spans="1:65" s="14" customFormat="1" ht="11.25">
      <c r="B277" s="223"/>
      <c r="C277" s="224"/>
      <c r="D277" s="210" t="s">
        <v>235</v>
      </c>
      <c r="E277" s="225" t="s">
        <v>1</v>
      </c>
      <c r="F277" s="226" t="s">
        <v>2089</v>
      </c>
      <c r="G277" s="224"/>
      <c r="H277" s="225" t="s">
        <v>1</v>
      </c>
      <c r="I277" s="227"/>
      <c r="J277" s="224"/>
      <c r="K277" s="224"/>
      <c r="L277" s="228"/>
      <c r="M277" s="229"/>
      <c r="N277" s="230"/>
      <c r="O277" s="230"/>
      <c r="P277" s="230"/>
      <c r="Q277" s="230"/>
      <c r="R277" s="230"/>
      <c r="S277" s="230"/>
      <c r="T277" s="231"/>
      <c r="AT277" s="232" t="s">
        <v>235</v>
      </c>
      <c r="AU277" s="232" t="s">
        <v>87</v>
      </c>
      <c r="AV277" s="14" t="s">
        <v>87</v>
      </c>
      <c r="AW277" s="14" t="s">
        <v>36</v>
      </c>
      <c r="AX277" s="14" t="s">
        <v>80</v>
      </c>
      <c r="AY277" s="232" t="s">
        <v>220</v>
      </c>
    </row>
    <row r="278" spans="1:65" s="13" customFormat="1" ht="11.25">
      <c r="B278" s="212"/>
      <c r="C278" s="213"/>
      <c r="D278" s="210" t="s">
        <v>235</v>
      </c>
      <c r="E278" s="214" t="s">
        <v>2090</v>
      </c>
      <c r="F278" s="215" t="s">
        <v>2091</v>
      </c>
      <c r="G278" s="213"/>
      <c r="H278" s="216">
        <v>2.4300000000000002</v>
      </c>
      <c r="I278" s="217"/>
      <c r="J278" s="213"/>
      <c r="K278" s="213"/>
      <c r="L278" s="218"/>
      <c r="M278" s="219"/>
      <c r="N278" s="220"/>
      <c r="O278" s="220"/>
      <c r="P278" s="220"/>
      <c r="Q278" s="220"/>
      <c r="R278" s="220"/>
      <c r="S278" s="220"/>
      <c r="T278" s="221"/>
      <c r="AT278" s="222" t="s">
        <v>235</v>
      </c>
      <c r="AU278" s="222" t="s">
        <v>87</v>
      </c>
      <c r="AV278" s="13" t="s">
        <v>19</v>
      </c>
      <c r="AW278" s="13" t="s">
        <v>36</v>
      </c>
      <c r="AX278" s="13" t="s">
        <v>80</v>
      </c>
      <c r="AY278" s="222" t="s">
        <v>220</v>
      </c>
    </row>
    <row r="279" spans="1:65" s="13" customFormat="1" ht="11.25">
      <c r="B279" s="212"/>
      <c r="C279" s="213"/>
      <c r="D279" s="210" t="s">
        <v>235</v>
      </c>
      <c r="E279" s="214" t="s">
        <v>2092</v>
      </c>
      <c r="F279" s="215" t="s">
        <v>2093</v>
      </c>
      <c r="G279" s="213"/>
      <c r="H279" s="216">
        <v>2.4300000000000002</v>
      </c>
      <c r="I279" s="217"/>
      <c r="J279" s="213"/>
      <c r="K279" s="213"/>
      <c r="L279" s="218"/>
      <c r="M279" s="219"/>
      <c r="N279" s="220"/>
      <c r="O279" s="220"/>
      <c r="P279" s="220"/>
      <c r="Q279" s="220"/>
      <c r="R279" s="220"/>
      <c r="S279" s="220"/>
      <c r="T279" s="221"/>
      <c r="AT279" s="222" t="s">
        <v>235</v>
      </c>
      <c r="AU279" s="222" t="s">
        <v>87</v>
      </c>
      <c r="AV279" s="13" t="s">
        <v>19</v>
      </c>
      <c r="AW279" s="13" t="s">
        <v>36</v>
      </c>
      <c r="AX279" s="13" t="s">
        <v>87</v>
      </c>
      <c r="AY279" s="222" t="s">
        <v>220</v>
      </c>
    </row>
    <row r="280" spans="1:65" s="2" customFormat="1" ht="24.2" customHeight="1">
      <c r="A280" s="36"/>
      <c r="B280" s="37"/>
      <c r="C280" s="192" t="s">
        <v>364</v>
      </c>
      <c r="D280" s="192" t="s">
        <v>224</v>
      </c>
      <c r="E280" s="193" t="s">
        <v>2094</v>
      </c>
      <c r="F280" s="194" t="s">
        <v>2095</v>
      </c>
      <c r="G280" s="195" t="s">
        <v>514</v>
      </c>
      <c r="H280" s="196">
        <v>12.15</v>
      </c>
      <c r="I280" s="197"/>
      <c r="J280" s="198">
        <f>ROUND(I280*H280,2)</f>
        <v>0</v>
      </c>
      <c r="K280" s="194" t="s">
        <v>228</v>
      </c>
      <c r="L280" s="41"/>
      <c r="M280" s="199" t="s">
        <v>1</v>
      </c>
      <c r="N280" s="200" t="s">
        <v>45</v>
      </c>
      <c r="O280" s="73"/>
      <c r="P280" s="201">
        <f>O280*H280</f>
        <v>0</v>
      </c>
      <c r="Q280" s="201">
        <v>0</v>
      </c>
      <c r="R280" s="201">
        <f>Q280*H280</f>
        <v>0</v>
      </c>
      <c r="S280" s="201">
        <v>0</v>
      </c>
      <c r="T280" s="202">
        <f>S280*H280</f>
        <v>0</v>
      </c>
      <c r="U280" s="36"/>
      <c r="V280" s="36"/>
      <c r="W280" s="36"/>
      <c r="X280" s="36"/>
      <c r="Y280" s="36"/>
      <c r="Z280" s="36"/>
      <c r="AA280" s="36"/>
      <c r="AB280" s="36"/>
      <c r="AC280" s="36"/>
      <c r="AD280" s="36"/>
      <c r="AE280" s="36"/>
      <c r="AR280" s="203" t="s">
        <v>223</v>
      </c>
      <c r="AT280" s="203" t="s">
        <v>224</v>
      </c>
      <c r="AU280" s="203" t="s">
        <v>87</v>
      </c>
      <c r="AY280" s="18" t="s">
        <v>220</v>
      </c>
      <c r="BE280" s="204">
        <f>IF(N280="základní",J280,0)</f>
        <v>0</v>
      </c>
      <c r="BF280" s="204">
        <f>IF(N280="snížená",J280,0)</f>
        <v>0</v>
      </c>
      <c r="BG280" s="204">
        <f>IF(N280="zákl. přenesená",J280,0)</f>
        <v>0</v>
      </c>
      <c r="BH280" s="204">
        <f>IF(N280="sníž. přenesená",J280,0)</f>
        <v>0</v>
      </c>
      <c r="BI280" s="204">
        <f>IF(N280="nulová",J280,0)</f>
        <v>0</v>
      </c>
      <c r="BJ280" s="18" t="s">
        <v>87</v>
      </c>
      <c r="BK280" s="204">
        <f>ROUND(I280*H280,2)</f>
        <v>0</v>
      </c>
      <c r="BL280" s="18" t="s">
        <v>223</v>
      </c>
      <c r="BM280" s="203" t="s">
        <v>2096</v>
      </c>
    </row>
    <row r="281" spans="1:65" s="2" customFormat="1" ht="11.25">
      <c r="A281" s="36"/>
      <c r="B281" s="37"/>
      <c r="C281" s="38"/>
      <c r="D281" s="205" t="s">
        <v>231</v>
      </c>
      <c r="E281" s="38"/>
      <c r="F281" s="206" t="s">
        <v>2097</v>
      </c>
      <c r="G281" s="38"/>
      <c r="H281" s="38"/>
      <c r="I281" s="207"/>
      <c r="J281" s="38"/>
      <c r="K281" s="38"/>
      <c r="L281" s="41"/>
      <c r="M281" s="208"/>
      <c r="N281" s="209"/>
      <c r="O281" s="73"/>
      <c r="P281" s="73"/>
      <c r="Q281" s="73"/>
      <c r="R281" s="73"/>
      <c r="S281" s="73"/>
      <c r="T281" s="74"/>
      <c r="U281" s="36"/>
      <c r="V281" s="36"/>
      <c r="W281" s="36"/>
      <c r="X281" s="36"/>
      <c r="Y281" s="36"/>
      <c r="Z281" s="36"/>
      <c r="AA281" s="36"/>
      <c r="AB281" s="36"/>
      <c r="AC281" s="36"/>
      <c r="AD281" s="36"/>
      <c r="AE281" s="36"/>
      <c r="AT281" s="18" t="s">
        <v>231</v>
      </c>
      <c r="AU281" s="18" t="s">
        <v>87</v>
      </c>
    </row>
    <row r="282" spans="1:65" s="2" customFormat="1" ht="48.75">
      <c r="A282" s="36"/>
      <c r="B282" s="37"/>
      <c r="C282" s="38"/>
      <c r="D282" s="210" t="s">
        <v>311</v>
      </c>
      <c r="E282" s="38"/>
      <c r="F282" s="211" t="s">
        <v>2087</v>
      </c>
      <c r="G282" s="38"/>
      <c r="H282" s="38"/>
      <c r="I282" s="207"/>
      <c r="J282" s="38"/>
      <c r="K282" s="38"/>
      <c r="L282" s="41"/>
      <c r="M282" s="208"/>
      <c r="N282" s="209"/>
      <c r="O282" s="73"/>
      <c r="P282" s="73"/>
      <c r="Q282" s="73"/>
      <c r="R282" s="73"/>
      <c r="S282" s="73"/>
      <c r="T282" s="74"/>
      <c r="U282" s="36"/>
      <c r="V282" s="36"/>
      <c r="W282" s="36"/>
      <c r="X282" s="36"/>
      <c r="Y282" s="36"/>
      <c r="Z282" s="36"/>
      <c r="AA282" s="36"/>
      <c r="AB282" s="36"/>
      <c r="AC282" s="36"/>
      <c r="AD282" s="36"/>
      <c r="AE282" s="36"/>
      <c r="AT282" s="18" t="s">
        <v>311</v>
      </c>
      <c r="AU282" s="18" t="s">
        <v>87</v>
      </c>
    </row>
    <row r="283" spans="1:65" s="13" customFormat="1" ht="11.25">
      <c r="B283" s="212"/>
      <c r="C283" s="213"/>
      <c r="D283" s="210" t="s">
        <v>235</v>
      </c>
      <c r="E283" s="214" t="s">
        <v>2098</v>
      </c>
      <c r="F283" s="215" t="s">
        <v>2099</v>
      </c>
      <c r="G283" s="213"/>
      <c r="H283" s="216">
        <v>12.15</v>
      </c>
      <c r="I283" s="217"/>
      <c r="J283" s="213"/>
      <c r="K283" s="213"/>
      <c r="L283" s="218"/>
      <c r="M283" s="219"/>
      <c r="N283" s="220"/>
      <c r="O283" s="220"/>
      <c r="P283" s="220"/>
      <c r="Q283" s="220"/>
      <c r="R283" s="220"/>
      <c r="S283" s="220"/>
      <c r="T283" s="221"/>
      <c r="AT283" s="222" t="s">
        <v>235</v>
      </c>
      <c r="AU283" s="222" t="s">
        <v>87</v>
      </c>
      <c r="AV283" s="13" t="s">
        <v>19</v>
      </c>
      <c r="AW283" s="13" t="s">
        <v>36</v>
      </c>
      <c r="AX283" s="13" t="s">
        <v>87</v>
      </c>
      <c r="AY283" s="222" t="s">
        <v>220</v>
      </c>
    </row>
    <row r="284" spans="1:65" s="12" customFormat="1" ht="25.9" customHeight="1">
      <c r="B284" s="176"/>
      <c r="C284" s="177"/>
      <c r="D284" s="178" t="s">
        <v>79</v>
      </c>
      <c r="E284" s="179" t="s">
        <v>19</v>
      </c>
      <c r="F284" s="179" t="s">
        <v>625</v>
      </c>
      <c r="G284" s="177"/>
      <c r="H284" s="177"/>
      <c r="I284" s="180"/>
      <c r="J284" s="181">
        <f>BK284</f>
        <v>0</v>
      </c>
      <c r="K284" s="177"/>
      <c r="L284" s="182"/>
      <c r="M284" s="183"/>
      <c r="N284" s="184"/>
      <c r="O284" s="184"/>
      <c r="P284" s="185">
        <f>SUM(P285:P370)</f>
        <v>0</v>
      </c>
      <c r="Q284" s="184"/>
      <c r="R284" s="185">
        <f>SUM(R285:R370)</f>
        <v>200.38444357999998</v>
      </c>
      <c r="S284" s="184"/>
      <c r="T284" s="186">
        <f>SUM(T285:T370)</f>
        <v>0</v>
      </c>
      <c r="AR284" s="187" t="s">
        <v>223</v>
      </c>
      <c r="AT284" s="188" t="s">
        <v>79</v>
      </c>
      <c r="AU284" s="188" t="s">
        <v>80</v>
      </c>
      <c r="AY284" s="187" t="s">
        <v>220</v>
      </c>
      <c r="BK284" s="189">
        <f>SUM(BK285:BK370)</f>
        <v>0</v>
      </c>
    </row>
    <row r="285" spans="1:65" s="2" customFormat="1" ht="21.75" customHeight="1">
      <c r="A285" s="36"/>
      <c r="B285" s="37"/>
      <c r="C285" s="192" t="s">
        <v>370</v>
      </c>
      <c r="D285" s="192" t="s">
        <v>224</v>
      </c>
      <c r="E285" s="193" t="s">
        <v>2100</v>
      </c>
      <c r="F285" s="194" t="s">
        <v>2101</v>
      </c>
      <c r="G285" s="195" t="s">
        <v>514</v>
      </c>
      <c r="H285" s="196">
        <v>1.431</v>
      </c>
      <c r="I285" s="197"/>
      <c r="J285" s="198">
        <f>ROUND(I285*H285,2)</f>
        <v>0</v>
      </c>
      <c r="K285" s="194" t="s">
        <v>228</v>
      </c>
      <c r="L285" s="41"/>
      <c r="M285" s="199" t="s">
        <v>1</v>
      </c>
      <c r="N285" s="200" t="s">
        <v>45</v>
      </c>
      <c r="O285" s="73"/>
      <c r="P285" s="201">
        <f>O285*H285</f>
        <v>0</v>
      </c>
      <c r="Q285" s="201">
        <v>1.92198</v>
      </c>
      <c r="R285" s="201">
        <f>Q285*H285</f>
        <v>2.75035338</v>
      </c>
      <c r="S285" s="201">
        <v>0</v>
      </c>
      <c r="T285" s="202">
        <f>S285*H285</f>
        <v>0</v>
      </c>
      <c r="U285" s="36"/>
      <c r="V285" s="36"/>
      <c r="W285" s="36"/>
      <c r="X285" s="36"/>
      <c r="Y285" s="36"/>
      <c r="Z285" s="36"/>
      <c r="AA285" s="36"/>
      <c r="AB285" s="36"/>
      <c r="AC285" s="36"/>
      <c r="AD285" s="36"/>
      <c r="AE285" s="36"/>
      <c r="AR285" s="203" t="s">
        <v>223</v>
      </c>
      <c r="AT285" s="203" t="s">
        <v>224</v>
      </c>
      <c r="AU285" s="203" t="s">
        <v>87</v>
      </c>
      <c r="AY285" s="18" t="s">
        <v>220</v>
      </c>
      <c r="BE285" s="204">
        <f>IF(N285="základní",J285,0)</f>
        <v>0</v>
      </c>
      <c r="BF285" s="204">
        <f>IF(N285="snížená",J285,0)</f>
        <v>0</v>
      </c>
      <c r="BG285" s="204">
        <f>IF(N285="zákl. přenesená",J285,0)</f>
        <v>0</v>
      </c>
      <c r="BH285" s="204">
        <f>IF(N285="sníž. přenesená",J285,0)</f>
        <v>0</v>
      </c>
      <c r="BI285" s="204">
        <f>IF(N285="nulová",J285,0)</f>
        <v>0</v>
      </c>
      <c r="BJ285" s="18" t="s">
        <v>87</v>
      </c>
      <c r="BK285" s="204">
        <f>ROUND(I285*H285,2)</f>
        <v>0</v>
      </c>
      <c r="BL285" s="18" t="s">
        <v>223</v>
      </c>
      <c r="BM285" s="203" t="s">
        <v>2102</v>
      </c>
    </row>
    <row r="286" spans="1:65" s="2" customFormat="1" ht="11.25">
      <c r="A286" s="36"/>
      <c r="B286" s="37"/>
      <c r="C286" s="38"/>
      <c r="D286" s="205" t="s">
        <v>231</v>
      </c>
      <c r="E286" s="38"/>
      <c r="F286" s="206" t="s">
        <v>2103</v>
      </c>
      <c r="G286" s="38"/>
      <c r="H286" s="38"/>
      <c r="I286" s="207"/>
      <c r="J286" s="38"/>
      <c r="K286" s="38"/>
      <c r="L286" s="41"/>
      <c r="M286" s="208"/>
      <c r="N286" s="209"/>
      <c r="O286" s="73"/>
      <c r="P286" s="73"/>
      <c r="Q286" s="73"/>
      <c r="R286" s="73"/>
      <c r="S286" s="73"/>
      <c r="T286" s="74"/>
      <c r="U286" s="36"/>
      <c r="V286" s="36"/>
      <c r="W286" s="36"/>
      <c r="X286" s="36"/>
      <c r="Y286" s="36"/>
      <c r="Z286" s="36"/>
      <c r="AA286" s="36"/>
      <c r="AB286" s="36"/>
      <c r="AC286" s="36"/>
      <c r="AD286" s="36"/>
      <c r="AE286" s="36"/>
      <c r="AT286" s="18" t="s">
        <v>231</v>
      </c>
      <c r="AU286" s="18" t="s">
        <v>87</v>
      </c>
    </row>
    <row r="287" spans="1:65" s="14" customFormat="1" ht="11.25">
      <c r="B287" s="223"/>
      <c r="C287" s="224"/>
      <c r="D287" s="210" t="s">
        <v>235</v>
      </c>
      <c r="E287" s="225" t="s">
        <v>1</v>
      </c>
      <c r="F287" s="226" t="s">
        <v>2104</v>
      </c>
      <c r="G287" s="224"/>
      <c r="H287" s="225" t="s">
        <v>1</v>
      </c>
      <c r="I287" s="227"/>
      <c r="J287" s="224"/>
      <c r="K287" s="224"/>
      <c r="L287" s="228"/>
      <c r="M287" s="229"/>
      <c r="N287" s="230"/>
      <c r="O287" s="230"/>
      <c r="P287" s="230"/>
      <c r="Q287" s="230"/>
      <c r="R287" s="230"/>
      <c r="S287" s="230"/>
      <c r="T287" s="231"/>
      <c r="AT287" s="232" t="s">
        <v>235</v>
      </c>
      <c r="AU287" s="232" t="s">
        <v>87</v>
      </c>
      <c r="AV287" s="14" t="s">
        <v>87</v>
      </c>
      <c r="AW287" s="14" t="s">
        <v>36</v>
      </c>
      <c r="AX287" s="14" t="s">
        <v>80</v>
      </c>
      <c r="AY287" s="232" t="s">
        <v>220</v>
      </c>
    </row>
    <row r="288" spans="1:65" s="13" customFormat="1" ht="11.25">
      <c r="B288" s="212"/>
      <c r="C288" s="213"/>
      <c r="D288" s="210" t="s">
        <v>235</v>
      </c>
      <c r="E288" s="214" t="s">
        <v>2105</v>
      </c>
      <c r="F288" s="215" t="s">
        <v>2106</v>
      </c>
      <c r="G288" s="213"/>
      <c r="H288" s="216">
        <v>1.431</v>
      </c>
      <c r="I288" s="217"/>
      <c r="J288" s="213"/>
      <c r="K288" s="213"/>
      <c r="L288" s="218"/>
      <c r="M288" s="219"/>
      <c r="N288" s="220"/>
      <c r="O288" s="220"/>
      <c r="P288" s="220"/>
      <c r="Q288" s="220"/>
      <c r="R288" s="220"/>
      <c r="S288" s="220"/>
      <c r="T288" s="221"/>
      <c r="AT288" s="222" t="s">
        <v>235</v>
      </c>
      <c r="AU288" s="222" t="s">
        <v>87</v>
      </c>
      <c r="AV288" s="13" t="s">
        <v>19</v>
      </c>
      <c r="AW288" s="13" t="s">
        <v>36</v>
      </c>
      <c r="AX288" s="13" t="s">
        <v>80</v>
      </c>
      <c r="AY288" s="222" t="s">
        <v>220</v>
      </c>
    </row>
    <row r="289" spans="1:65" s="13" customFormat="1" ht="11.25">
      <c r="B289" s="212"/>
      <c r="C289" s="213"/>
      <c r="D289" s="210" t="s">
        <v>235</v>
      </c>
      <c r="E289" s="214" t="s">
        <v>2107</v>
      </c>
      <c r="F289" s="215" t="s">
        <v>2108</v>
      </c>
      <c r="G289" s="213"/>
      <c r="H289" s="216">
        <v>1.431</v>
      </c>
      <c r="I289" s="217"/>
      <c r="J289" s="213"/>
      <c r="K289" s="213"/>
      <c r="L289" s="218"/>
      <c r="M289" s="219"/>
      <c r="N289" s="220"/>
      <c r="O289" s="220"/>
      <c r="P289" s="220"/>
      <c r="Q289" s="220"/>
      <c r="R289" s="220"/>
      <c r="S289" s="220"/>
      <c r="T289" s="221"/>
      <c r="AT289" s="222" t="s">
        <v>235</v>
      </c>
      <c r="AU289" s="222" t="s">
        <v>87</v>
      </c>
      <c r="AV289" s="13" t="s">
        <v>19</v>
      </c>
      <c r="AW289" s="13" t="s">
        <v>36</v>
      </c>
      <c r="AX289" s="13" t="s">
        <v>87</v>
      </c>
      <c r="AY289" s="222" t="s">
        <v>220</v>
      </c>
    </row>
    <row r="290" spans="1:65" s="2" customFormat="1" ht="24.2" customHeight="1">
      <c r="A290" s="36"/>
      <c r="B290" s="37"/>
      <c r="C290" s="192" t="s">
        <v>375</v>
      </c>
      <c r="D290" s="192" t="s">
        <v>224</v>
      </c>
      <c r="E290" s="193" t="s">
        <v>2109</v>
      </c>
      <c r="F290" s="194" t="s">
        <v>2110</v>
      </c>
      <c r="G290" s="195" t="s">
        <v>698</v>
      </c>
      <c r="H290" s="196">
        <v>18.3</v>
      </c>
      <c r="I290" s="197"/>
      <c r="J290" s="198">
        <f>ROUND(I290*H290,2)</f>
        <v>0</v>
      </c>
      <c r="K290" s="194" t="s">
        <v>228</v>
      </c>
      <c r="L290" s="41"/>
      <c r="M290" s="199" t="s">
        <v>1</v>
      </c>
      <c r="N290" s="200" t="s">
        <v>45</v>
      </c>
      <c r="O290" s="73"/>
      <c r="P290" s="201">
        <f>O290*H290</f>
        <v>0</v>
      </c>
      <c r="Q290" s="201">
        <v>1.16E-3</v>
      </c>
      <c r="R290" s="201">
        <f>Q290*H290</f>
        <v>2.1228E-2</v>
      </c>
      <c r="S290" s="201">
        <v>0</v>
      </c>
      <c r="T290" s="202">
        <f>S290*H290</f>
        <v>0</v>
      </c>
      <c r="U290" s="36"/>
      <c r="V290" s="36"/>
      <c r="W290" s="36"/>
      <c r="X290" s="36"/>
      <c r="Y290" s="36"/>
      <c r="Z290" s="36"/>
      <c r="AA290" s="36"/>
      <c r="AB290" s="36"/>
      <c r="AC290" s="36"/>
      <c r="AD290" s="36"/>
      <c r="AE290" s="36"/>
      <c r="AR290" s="203" t="s">
        <v>223</v>
      </c>
      <c r="AT290" s="203" t="s">
        <v>224</v>
      </c>
      <c r="AU290" s="203" t="s">
        <v>87</v>
      </c>
      <c r="AY290" s="18" t="s">
        <v>220</v>
      </c>
      <c r="BE290" s="204">
        <f>IF(N290="základní",J290,0)</f>
        <v>0</v>
      </c>
      <c r="BF290" s="204">
        <f>IF(N290="snížená",J290,0)</f>
        <v>0</v>
      </c>
      <c r="BG290" s="204">
        <f>IF(N290="zákl. přenesená",J290,0)</f>
        <v>0</v>
      </c>
      <c r="BH290" s="204">
        <f>IF(N290="sníž. přenesená",J290,0)</f>
        <v>0</v>
      </c>
      <c r="BI290" s="204">
        <f>IF(N290="nulová",J290,0)</f>
        <v>0</v>
      </c>
      <c r="BJ290" s="18" t="s">
        <v>87</v>
      </c>
      <c r="BK290" s="204">
        <f>ROUND(I290*H290,2)</f>
        <v>0</v>
      </c>
      <c r="BL290" s="18" t="s">
        <v>223</v>
      </c>
      <c r="BM290" s="203" t="s">
        <v>2111</v>
      </c>
    </row>
    <row r="291" spans="1:65" s="2" customFormat="1" ht="11.25">
      <c r="A291" s="36"/>
      <c r="B291" s="37"/>
      <c r="C291" s="38"/>
      <c r="D291" s="205" t="s">
        <v>231</v>
      </c>
      <c r="E291" s="38"/>
      <c r="F291" s="206" t="s">
        <v>2112</v>
      </c>
      <c r="G291" s="38"/>
      <c r="H291" s="38"/>
      <c r="I291" s="207"/>
      <c r="J291" s="38"/>
      <c r="K291" s="38"/>
      <c r="L291" s="41"/>
      <c r="M291" s="208"/>
      <c r="N291" s="209"/>
      <c r="O291" s="73"/>
      <c r="P291" s="73"/>
      <c r="Q291" s="73"/>
      <c r="R291" s="73"/>
      <c r="S291" s="73"/>
      <c r="T291" s="74"/>
      <c r="U291" s="36"/>
      <c r="V291" s="36"/>
      <c r="W291" s="36"/>
      <c r="X291" s="36"/>
      <c r="Y291" s="36"/>
      <c r="Z291" s="36"/>
      <c r="AA291" s="36"/>
      <c r="AB291" s="36"/>
      <c r="AC291" s="36"/>
      <c r="AD291" s="36"/>
      <c r="AE291" s="36"/>
      <c r="AT291" s="18" t="s">
        <v>231</v>
      </c>
      <c r="AU291" s="18" t="s">
        <v>87</v>
      </c>
    </row>
    <row r="292" spans="1:65" s="2" customFormat="1" ht="48.75">
      <c r="A292" s="36"/>
      <c r="B292" s="37"/>
      <c r="C292" s="38"/>
      <c r="D292" s="210" t="s">
        <v>311</v>
      </c>
      <c r="E292" s="38"/>
      <c r="F292" s="211" t="s">
        <v>2113</v>
      </c>
      <c r="G292" s="38"/>
      <c r="H292" s="38"/>
      <c r="I292" s="207"/>
      <c r="J292" s="38"/>
      <c r="K292" s="38"/>
      <c r="L292" s="41"/>
      <c r="M292" s="208"/>
      <c r="N292" s="209"/>
      <c r="O292" s="73"/>
      <c r="P292" s="73"/>
      <c r="Q292" s="73"/>
      <c r="R292" s="73"/>
      <c r="S292" s="73"/>
      <c r="T292" s="74"/>
      <c r="U292" s="36"/>
      <c r="V292" s="36"/>
      <c r="W292" s="36"/>
      <c r="X292" s="36"/>
      <c r="Y292" s="36"/>
      <c r="Z292" s="36"/>
      <c r="AA292" s="36"/>
      <c r="AB292" s="36"/>
      <c r="AC292" s="36"/>
      <c r="AD292" s="36"/>
      <c r="AE292" s="36"/>
      <c r="AT292" s="18" t="s">
        <v>311</v>
      </c>
      <c r="AU292" s="18" t="s">
        <v>87</v>
      </c>
    </row>
    <row r="293" spans="1:65" s="14" customFormat="1" ht="11.25">
      <c r="B293" s="223"/>
      <c r="C293" s="224"/>
      <c r="D293" s="210" t="s">
        <v>235</v>
      </c>
      <c r="E293" s="225" t="s">
        <v>1</v>
      </c>
      <c r="F293" s="226" t="s">
        <v>2114</v>
      </c>
      <c r="G293" s="224"/>
      <c r="H293" s="225" t="s">
        <v>1</v>
      </c>
      <c r="I293" s="227"/>
      <c r="J293" s="224"/>
      <c r="K293" s="224"/>
      <c r="L293" s="228"/>
      <c r="M293" s="229"/>
      <c r="N293" s="230"/>
      <c r="O293" s="230"/>
      <c r="P293" s="230"/>
      <c r="Q293" s="230"/>
      <c r="R293" s="230"/>
      <c r="S293" s="230"/>
      <c r="T293" s="231"/>
      <c r="AT293" s="232" t="s">
        <v>235</v>
      </c>
      <c r="AU293" s="232" t="s">
        <v>87</v>
      </c>
      <c r="AV293" s="14" t="s">
        <v>87</v>
      </c>
      <c r="AW293" s="14" t="s">
        <v>36</v>
      </c>
      <c r="AX293" s="14" t="s">
        <v>80</v>
      </c>
      <c r="AY293" s="232" t="s">
        <v>220</v>
      </c>
    </row>
    <row r="294" spans="1:65" s="13" customFormat="1" ht="11.25">
      <c r="B294" s="212"/>
      <c r="C294" s="213"/>
      <c r="D294" s="210" t="s">
        <v>235</v>
      </c>
      <c r="E294" s="214" t="s">
        <v>2115</v>
      </c>
      <c r="F294" s="215" t="s">
        <v>2116</v>
      </c>
      <c r="G294" s="213"/>
      <c r="H294" s="216">
        <v>18.3</v>
      </c>
      <c r="I294" s="217"/>
      <c r="J294" s="213"/>
      <c r="K294" s="213"/>
      <c r="L294" s="218"/>
      <c r="M294" s="219"/>
      <c r="N294" s="220"/>
      <c r="O294" s="220"/>
      <c r="P294" s="220"/>
      <c r="Q294" s="220"/>
      <c r="R294" s="220"/>
      <c r="S294" s="220"/>
      <c r="T294" s="221"/>
      <c r="AT294" s="222" t="s">
        <v>235</v>
      </c>
      <c r="AU294" s="222" t="s">
        <v>87</v>
      </c>
      <c r="AV294" s="13" t="s">
        <v>19</v>
      </c>
      <c r="AW294" s="13" t="s">
        <v>36</v>
      </c>
      <c r="AX294" s="13" t="s">
        <v>80</v>
      </c>
      <c r="AY294" s="222" t="s">
        <v>220</v>
      </c>
    </row>
    <row r="295" spans="1:65" s="13" customFormat="1" ht="11.25">
      <c r="B295" s="212"/>
      <c r="C295" s="213"/>
      <c r="D295" s="210" t="s">
        <v>235</v>
      </c>
      <c r="E295" s="214" t="s">
        <v>2117</v>
      </c>
      <c r="F295" s="215" t="s">
        <v>2118</v>
      </c>
      <c r="G295" s="213"/>
      <c r="H295" s="216">
        <v>18.3</v>
      </c>
      <c r="I295" s="217"/>
      <c r="J295" s="213"/>
      <c r="K295" s="213"/>
      <c r="L295" s="218"/>
      <c r="M295" s="219"/>
      <c r="N295" s="220"/>
      <c r="O295" s="220"/>
      <c r="P295" s="220"/>
      <c r="Q295" s="220"/>
      <c r="R295" s="220"/>
      <c r="S295" s="220"/>
      <c r="T295" s="221"/>
      <c r="AT295" s="222" t="s">
        <v>235</v>
      </c>
      <c r="AU295" s="222" t="s">
        <v>87</v>
      </c>
      <c r="AV295" s="13" t="s">
        <v>19</v>
      </c>
      <c r="AW295" s="13" t="s">
        <v>36</v>
      </c>
      <c r="AX295" s="13" t="s">
        <v>87</v>
      </c>
      <c r="AY295" s="222" t="s">
        <v>220</v>
      </c>
    </row>
    <row r="296" spans="1:65" s="2" customFormat="1" ht="37.9" customHeight="1">
      <c r="A296" s="36"/>
      <c r="B296" s="37"/>
      <c r="C296" s="192" t="s">
        <v>380</v>
      </c>
      <c r="D296" s="192" t="s">
        <v>224</v>
      </c>
      <c r="E296" s="193" t="s">
        <v>2119</v>
      </c>
      <c r="F296" s="194" t="s">
        <v>2120</v>
      </c>
      <c r="G296" s="195" t="s">
        <v>698</v>
      </c>
      <c r="H296" s="196">
        <v>84</v>
      </c>
      <c r="I296" s="197"/>
      <c r="J296" s="198">
        <f>ROUND(I296*H296,2)</f>
        <v>0</v>
      </c>
      <c r="K296" s="194" t="s">
        <v>228</v>
      </c>
      <c r="L296" s="41"/>
      <c r="M296" s="199" t="s">
        <v>1</v>
      </c>
      <c r="N296" s="200" t="s">
        <v>45</v>
      </c>
      <c r="O296" s="73"/>
      <c r="P296" s="201">
        <f>O296*H296</f>
        <v>0</v>
      </c>
      <c r="Q296" s="201">
        <v>4.0000000000000003E-5</v>
      </c>
      <c r="R296" s="201">
        <f>Q296*H296</f>
        <v>3.3600000000000001E-3</v>
      </c>
      <c r="S296" s="201">
        <v>0</v>
      </c>
      <c r="T296" s="202">
        <f>S296*H296</f>
        <v>0</v>
      </c>
      <c r="U296" s="36"/>
      <c r="V296" s="36"/>
      <c r="W296" s="36"/>
      <c r="X296" s="36"/>
      <c r="Y296" s="36"/>
      <c r="Z296" s="36"/>
      <c r="AA296" s="36"/>
      <c r="AB296" s="36"/>
      <c r="AC296" s="36"/>
      <c r="AD296" s="36"/>
      <c r="AE296" s="36"/>
      <c r="AR296" s="203" t="s">
        <v>223</v>
      </c>
      <c r="AT296" s="203" t="s">
        <v>224</v>
      </c>
      <c r="AU296" s="203" t="s">
        <v>87</v>
      </c>
      <c r="AY296" s="18" t="s">
        <v>220</v>
      </c>
      <c r="BE296" s="204">
        <f>IF(N296="základní",J296,0)</f>
        <v>0</v>
      </c>
      <c r="BF296" s="204">
        <f>IF(N296="snížená",J296,0)</f>
        <v>0</v>
      </c>
      <c r="BG296" s="204">
        <f>IF(N296="zákl. přenesená",J296,0)</f>
        <v>0</v>
      </c>
      <c r="BH296" s="204">
        <f>IF(N296="sníž. přenesená",J296,0)</f>
        <v>0</v>
      </c>
      <c r="BI296" s="204">
        <f>IF(N296="nulová",J296,0)</f>
        <v>0</v>
      </c>
      <c r="BJ296" s="18" t="s">
        <v>87</v>
      </c>
      <c r="BK296" s="204">
        <f>ROUND(I296*H296,2)</f>
        <v>0</v>
      </c>
      <c r="BL296" s="18" t="s">
        <v>223</v>
      </c>
      <c r="BM296" s="203" t="s">
        <v>2121</v>
      </c>
    </row>
    <row r="297" spans="1:65" s="2" customFormat="1" ht="11.25">
      <c r="A297" s="36"/>
      <c r="B297" s="37"/>
      <c r="C297" s="38"/>
      <c r="D297" s="205" t="s">
        <v>231</v>
      </c>
      <c r="E297" s="38"/>
      <c r="F297" s="206" t="s">
        <v>2122</v>
      </c>
      <c r="G297" s="38"/>
      <c r="H297" s="38"/>
      <c r="I297" s="207"/>
      <c r="J297" s="38"/>
      <c r="K297" s="38"/>
      <c r="L297" s="41"/>
      <c r="M297" s="208"/>
      <c r="N297" s="209"/>
      <c r="O297" s="73"/>
      <c r="P297" s="73"/>
      <c r="Q297" s="73"/>
      <c r="R297" s="73"/>
      <c r="S297" s="73"/>
      <c r="T297" s="74"/>
      <c r="U297" s="36"/>
      <c r="V297" s="36"/>
      <c r="W297" s="36"/>
      <c r="X297" s="36"/>
      <c r="Y297" s="36"/>
      <c r="Z297" s="36"/>
      <c r="AA297" s="36"/>
      <c r="AB297" s="36"/>
      <c r="AC297" s="36"/>
      <c r="AD297" s="36"/>
      <c r="AE297" s="36"/>
      <c r="AT297" s="18" t="s">
        <v>231</v>
      </c>
      <c r="AU297" s="18" t="s">
        <v>87</v>
      </c>
    </row>
    <row r="298" spans="1:65" s="14" customFormat="1" ht="11.25">
      <c r="B298" s="223"/>
      <c r="C298" s="224"/>
      <c r="D298" s="210" t="s">
        <v>235</v>
      </c>
      <c r="E298" s="225" t="s">
        <v>1</v>
      </c>
      <c r="F298" s="226" t="s">
        <v>2123</v>
      </c>
      <c r="G298" s="224"/>
      <c r="H298" s="225" t="s">
        <v>1</v>
      </c>
      <c r="I298" s="227"/>
      <c r="J298" s="224"/>
      <c r="K298" s="224"/>
      <c r="L298" s="228"/>
      <c r="M298" s="229"/>
      <c r="N298" s="230"/>
      <c r="O298" s="230"/>
      <c r="P298" s="230"/>
      <c r="Q298" s="230"/>
      <c r="R298" s="230"/>
      <c r="S298" s="230"/>
      <c r="T298" s="231"/>
      <c r="AT298" s="232" t="s">
        <v>235</v>
      </c>
      <c r="AU298" s="232" t="s">
        <v>87</v>
      </c>
      <c r="AV298" s="14" t="s">
        <v>87</v>
      </c>
      <c r="AW298" s="14" t="s">
        <v>36</v>
      </c>
      <c r="AX298" s="14" t="s">
        <v>80</v>
      </c>
      <c r="AY298" s="232" t="s">
        <v>220</v>
      </c>
    </row>
    <row r="299" spans="1:65" s="13" customFormat="1" ht="11.25">
      <c r="B299" s="212"/>
      <c r="C299" s="213"/>
      <c r="D299" s="210" t="s">
        <v>235</v>
      </c>
      <c r="E299" s="214" t="s">
        <v>2124</v>
      </c>
      <c r="F299" s="215" t="s">
        <v>2125</v>
      </c>
      <c r="G299" s="213"/>
      <c r="H299" s="216">
        <v>84</v>
      </c>
      <c r="I299" s="217"/>
      <c r="J299" s="213"/>
      <c r="K299" s="213"/>
      <c r="L299" s="218"/>
      <c r="M299" s="219"/>
      <c r="N299" s="220"/>
      <c r="O299" s="220"/>
      <c r="P299" s="220"/>
      <c r="Q299" s="220"/>
      <c r="R299" s="220"/>
      <c r="S299" s="220"/>
      <c r="T299" s="221"/>
      <c r="AT299" s="222" t="s">
        <v>235</v>
      </c>
      <c r="AU299" s="222" t="s">
        <v>87</v>
      </c>
      <c r="AV299" s="13" t="s">
        <v>19</v>
      </c>
      <c r="AW299" s="13" t="s">
        <v>36</v>
      </c>
      <c r="AX299" s="13" t="s">
        <v>80</v>
      </c>
      <c r="AY299" s="222" t="s">
        <v>220</v>
      </c>
    </row>
    <row r="300" spans="1:65" s="13" customFormat="1" ht="11.25">
      <c r="B300" s="212"/>
      <c r="C300" s="213"/>
      <c r="D300" s="210" t="s">
        <v>235</v>
      </c>
      <c r="E300" s="214" t="s">
        <v>2126</v>
      </c>
      <c r="F300" s="215" t="s">
        <v>2127</v>
      </c>
      <c r="G300" s="213"/>
      <c r="H300" s="216">
        <v>84</v>
      </c>
      <c r="I300" s="217"/>
      <c r="J300" s="213"/>
      <c r="K300" s="213"/>
      <c r="L300" s="218"/>
      <c r="M300" s="219"/>
      <c r="N300" s="220"/>
      <c r="O300" s="220"/>
      <c r="P300" s="220"/>
      <c r="Q300" s="220"/>
      <c r="R300" s="220"/>
      <c r="S300" s="220"/>
      <c r="T300" s="221"/>
      <c r="AT300" s="222" t="s">
        <v>235</v>
      </c>
      <c r="AU300" s="222" t="s">
        <v>87</v>
      </c>
      <c r="AV300" s="13" t="s">
        <v>19</v>
      </c>
      <c r="AW300" s="13" t="s">
        <v>36</v>
      </c>
      <c r="AX300" s="13" t="s">
        <v>87</v>
      </c>
      <c r="AY300" s="222" t="s">
        <v>220</v>
      </c>
    </row>
    <row r="301" spans="1:65" s="2" customFormat="1" ht="55.5" customHeight="1">
      <c r="A301" s="36"/>
      <c r="B301" s="37"/>
      <c r="C301" s="192" t="s">
        <v>386</v>
      </c>
      <c r="D301" s="192" t="s">
        <v>224</v>
      </c>
      <c r="E301" s="193" t="s">
        <v>2128</v>
      </c>
      <c r="F301" s="194" t="s">
        <v>2129</v>
      </c>
      <c r="G301" s="195" t="s">
        <v>698</v>
      </c>
      <c r="H301" s="196">
        <v>84</v>
      </c>
      <c r="I301" s="197"/>
      <c r="J301" s="198">
        <f>ROUND(I301*H301,2)</f>
        <v>0</v>
      </c>
      <c r="K301" s="194" t="s">
        <v>228</v>
      </c>
      <c r="L301" s="41"/>
      <c r="M301" s="199" t="s">
        <v>1</v>
      </c>
      <c r="N301" s="200" t="s">
        <v>45</v>
      </c>
      <c r="O301" s="73"/>
      <c r="P301" s="201">
        <f>O301*H301</f>
        <v>0</v>
      </c>
      <c r="Q301" s="201">
        <v>0</v>
      </c>
      <c r="R301" s="201">
        <f>Q301*H301</f>
        <v>0</v>
      </c>
      <c r="S301" s="201">
        <v>0</v>
      </c>
      <c r="T301" s="202">
        <f>S301*H301</f>
        <v>0</v>
      </c>
      <c r="U301" s="36"/>
      <c r="V301" s="36"/>
      <c r="W301" s="36"/>
      <c r="X301" s="36"/>
      <c r="Y301" s="36"/>
      <c r="Z301" s="36"/>
      <c r="AA301" s="36"/>
      <c r="AB301" s="36"/>
      <c r="AC301" s="36"/>
      <c r="AD301" s="36"/>
      <c r="AE301" s="36"/>
      <c r="AR301" s="203" t="s">
        <v>223</v>
      </c>
      <c r="AT301" s="203" t="s">
        <v>224</v>
      </c>
      <c r="AU301" s="203" t="s">
        <v>87</v>
      </c>
      <c r="AY301" s="18" t="s">
        <v>220</v>
      </c>
      <c r="BE301" s="204">
        <f>IF(N301="základní",J301,0)</f>
        <v>0</v>
      </c>
      <c r="BF301" s="204">
        <f>IF(N301="snížená",J301,0)</f>
        <v>0</v>
      </c>
      <c r="BG301" s="204">
        <f>IF(N301="zákl. přenesená",J301,0)</f>
        <v>0</v>
      </c>
      <c r="BH301" s="204">
        <f>IF(N301="sníž. přenesená",J301,0)</f>
        <v>0</v>
      </c>
      <c r="BI301" s="204">
        <f>IF(N301="nulová",J301,0)</f>
        <v>0</v>
      </c>
      <c r="BJ301" s="18" t="s">
        <v>87</v>
      </c>
      <c r="BK301" s="204">
        <f>ROUND(I301*H301,2)</f>
        <v>0</v>
      </c>
      <c r="BL301" s="18" t="s">
        <v>223</v>
      </c>
      <c r="BM301" s="203" t="s">
        <v>2130</v>
      </c>
    </row>
    <row r="302" spans="1:65" s="2" customFormat="1" ht="11.25">
      <c r="A302" s="36"/>
      <c r="B302" s="37"/>
      <c r="C302" s="38"/>
      <c r="D302" s="205" t="s">
        <v>231</v>
      </c>
      <c r="E302" s="38"/>
      <c r="F302" s="206" t="s">
        <v>2131</v>
      </c>
      <c r="G302" s="38"/>
      <c r="H302" s="38"/>
      <c r="I302" s="207"/>
      <c r="J302" s="38"/>
      <c r="K302" s="38"/>
      <c r="L302" s="41"/>
      <c r="M302" s="208"/>
      <c r="N302" s="209"/>
      <c r="O302" s="73"/>
      <c r="P302" s="73"/>
      <c r="Q302" s="73"/>
      <c r="R302" s="73"/>
      <c r="S302" s="73"/>
      <c r="T302" s="74"/>
      <c r="U302" s="36"/>
      <c r="V302" s="36"/>
      <c r="W302" s="36"/>
      <c r="X302" s="36"/>
      <c r="Y302" s="36"/>
      <c r="Z302" s="36"/>
      <c r="AA302" s="36"/>
      <c r="AB302" s="36"/>
      <c r="AC302" s="36"/>
      <c r="AD302" s="36"/>
      <c r="AE302" s="36"/>
      <c r="AT302" s="18" t="s">
        <v>231</v>
      </c>
      <c r="AU302" s="18" t="s">
        <v>87</v>
      </c>
    </row>
    <row r="303" spans="1:65" s="2" customFormat="1" ht="146.25">
      <c r="A303" s="36"/>
      <c r="B303" s="37"/>
      <c r="C303" s="38"/>
      <c r="D303" s="210" t="s">
        <v>311</v>
      </c>
      <c r="E303" s="38"/>
      <c r="F303" s="211" t="s">
        <v>2132</v>
      </c>
      <c r="G303" s="38"/>
      <c r="H303" s="38"/>
      <c r="I303" s="207"/>
      <c r="J303" s="38"/>
      <c r="K303" s="38"/>
      <c r="L303" s="41"/>
      <c r="M303" s="208"/>
      <c r="N303" s="209"/>
      <c r="O303" s="73"/>
      <c r="P303" s="73"/>
      <c r="Q303" s="73"/>
      <c r="R303" s="73"/>
      <c r="S303" s="73"/>
      <c r="T303" s="74"/>
      <c r="U303" s="36"/>
      <c r="V303" s="36"/>
      <c r="W303" s="36"/>
      <c r="X303" s="36"/>
      <c r="Y303" s="36"/>
      <c r="Z303" s="36"/>
      <c r="AA303" s="36"/>
      <c r="AB303" s="36"/>
      <c r="AC303" s="36"/>
      <c r="AD303" s="36"/>
      <c r="AE303" s="36"/>
      <c r="AT303" s="18" t="s">
        <v>311</v>
      </c>
      <c r="AU303" s="18" t="s">
        <v>87</v>
      </c>
    </row>
    <row r="304" spans="1:65" s="14" customFormat="1" ht="11.25">
      <c r="B304" s="223"/>
      <c r="C304" s="224"/>
      <c r="D304" s="210" t="s">
        <v>235</v>
      </c>
      <c r="E304" s="225" t="s">
        <v>1</v>
      </c>
      <c r="F304" s="226" t="s">
        <v>2133</v>
      </c>
      <c r="G304" s="224"/>
      <c r="H304" s="225" t="s">
        <v>1</v>
      </c>
      <c r="I304" s="227"/>
      <c r="J304" s="224"/>
      <c r="K304" s="224"/>
      <c r="L304" s="228"/>
      <c r="M304" s="229"/>
      <c r="N304" s="230"/>
      <c r="O304" s="230"/>
      <c r="P304" s="230"/>
      <c r="Q304" s="230"/>
      <c r="R304" s="230"/>
      <c r="S304" s="230"/>
      <c r="T304" s="231"/>
      <c r="AT304" s="232" t="s">
        <v>235</v>
      </c>
      <c r="AU304" s="232" t="s">
        <v>87</v>
      </c>
      <c r="AV304" s="14" t="s">
        <v>87</v>
      </c>
      <c r="AW304" s="14" t="s">
        <v>36</v>
      </c>
      <c r="AX304" s="14" t="s">
        <v>80</v>
      </c>
      <c r="AY304" s="232" t="s">
        <v>220</v>
      </c>
    </row>
    <row r="305" spans="1:65" s="13" customFormat="1" ht="11.25">
      <c r="B305" s="212"/>
      <c r="C305" s="213"/>
      <c r="D305" s="210" t="s">
        <v>235</v>
      </c>
      <c r="E305" s="214" t="s">
        <v>2134</v>
      </c>
      <c r="F305" s="215" t="s">
        <v>2125</v>
      </c>
      <c r="G305" s="213"/>
      <c r="H305" s="216">
        <v>84</v>
      </c>
      <c r="I305" s="217"/>
      <c r="J305" s="213"/>
      <c r="K305" s="213"/>
      <c r="L305" s="218"/>
      <c r="M305" s="219"/>
      <c r="N305" s="220"/>
      <c r="O305" s="220"/>
      <c r="P305" s="220"/>
      <c r="Q305" s="220"/>
      <c r="R305" s="220"/>
      <c r="S305" s="220"/>
      <c r="T305" s="221"/>
      <c r="AT305" s="222" t="s">
        <v>235</v>
      </c>
      <c r="AU305" s="222" t="s">
        <v>87</v>
      </c>
      <c r="AV305" s="13" t="s">
        <v>19</v>
      </c>
      <c r="AW305" s="13" t="s">
        <v>36</v>
      </c>
      <c r="AX305" s="13" t="s">
        <v>80</v>
      </c>
      <c r="AY305" s="222" t="s">
        <v>220</v>
      </c>
    </row>
    <row r="306" spans="1:65" s="13" customFormat="1" ht="11.25">
      <c r="B306" s="212"/>
      <c r="C306" s="213"/>
      <c r="D306" s="210" t="s">
        <v>235</v>
      </c>
      <c r="E306" s="214" t="s">
        <v>2135</v>
      </c>
      <c r="F306" s="215" t="s">
        <v>2136</v>
      </c>
      <c r="G306" s="213"/>
      <c r="H306" s="216">
        <v>84</v>
      </c>
      <c r="I306" s="217"/>
      <c r="J306" s="213"/>
      <c r="K306" s="213"/>
      <c r="L306" s="218"/>
      <c r="M306" s="219"/>
      <c r="N306" s="220"/>
      <c r="O306" s="220"/>
      <c r="P306" s="220"/>
      <c r="Q306" s="220"/>
      <c r="R306" s="220"/>
      <c r="S306" s="220"/>
      <c r="T306" s="221"/>
      <c r="AT306" s="222" t="s">
        <v>235</v>
      </c>
      <c r="AU306" s="222" t="s">
        <v>87</v>
      </c>
      <c r="AV306" s="13" t="s">
        <v>19</v>
      </c>
      <c r="AW306" s="13" t="s">
        <v>36</v>
      </c>
      <c r="AX306" s="13" t="s">
        <v>87</v>
      </c>
      <c r="AY306" s="222" t="s">
        <v>220</v>
      </c>
    </row>
    <row r="307" spans="1:65" s="2" customFormat="1" ht="16.5" customHeight="1">
      <c r="A307" s="36"/>
      <c r="B307" s="37"/>
      <c r="C307" s="247" t="s">
        <v>392</v>
      </c>
      <c r="D307" s="247" t="s">
        <v>329</v>
      </c>
      <c r="E307" s="248" t="s">
        <v>2137</v>
      </c>
      <c r="F307" s="249" t="s">
        <v>2138</v>
      </c>
      <c r="G307" s="250" t="s">
        <v>514</v>
      </c>
      <c r="H307" s="251">
        <v>58.752000000000002</v>
      </c>
      <c r="I307" s="252"/>
      <c r="J307" s="253">
        <f>ROUND(I307*H307,2)</f>
        <v>0</v>
      </c>
      <c r="K307" s="249" t="s">
        <v>228</v>
      </c>
      <c r="L307" s="254"/>
      <c r="M307" s="255" t="s">
        <v>1</v>
      </c>
      <c r="N307" s="256" t="s">
        <v>45</v>
      </c>
      <c r="O307" s="73"/>
      <c r="P307" s="201">
        <f>O307*H307</f>
        <v>0</v>
      </c>
      <c r="Q307" s="201">
        <v>2.4289999999999998</v>
      </c>
      <c r="R307" s="201">
        <f>Q307*H307</f>
        <v>142.708608</v>
      </c>
      <c r="S307" s="201">
        <v>0</v>
      </c>
      <c r="T307" s="202">
        <f>S307*H307</f>
        <v>0</v>
      </c>
      <c r="U307" s="36"/>
      <c r="V307" s="36"/>
      <c r="W307" s="36"/>
      <c r="X307" s="36"/>
      <c r="Y307" s="36"/>
      <c r="Z307" s="36"/>
      <c r="AA307" s="36"/>
      <c r="AB307" s="36"/>
      <c r="AC307" s="36"/>
      <c r="AD307" s="36"/>
      <c r="AE307" s="36"/>
      <c r="AR307" s="203" t="s">
        <v>266</v>
      </c>
      <c r="AT307" s="203" t="s">
        <v>329</v>
      </c>
      <c r="AU307" s="203" t="s">
        <v>87</v>
      </c>
      <c r="AY307" s="18" t="s">
        <v>220</v>
      </c>
      <c r="BE307" s="204">
        <f>IF(N307="základní",J307,0)</f>
        <v>0</v>
      </c>
      <c r="BF307" s="204">
        <f>IF(N307="snížená",J307,0)</f>
        <v>0</v>
      </c>
      <c r="BG307" s="204">
        <f>IF(N307="zákl. přenesená",J307,0)</f>
        <v>0</v>
      </c>
      <c r="BH307" s="204">
        <f>IF(N307="sníž. přenesená",J307,0)</f>
        <v>0</v>
      </c>
      <c r="BI307" s="204">
        <f>IF(N307="nulová",J307,0)</f>
        <v>0</v>
      </c>
      <c r="BJ307" s="18" t="s">
        <v>87</v>
      </c>
      <c r="BK307" s="204">
        <f>ROUND(I307*H307,2)</f>
        <v>0</v>
      </c>
      <c r="BL307" s="18" t="s">
        <v>223</v>
      </c>
      <c r="BM307" s="203" t="s">
        <v>2139</v>
      </c>
    </row>
    <row r="308" spans="1:65" s="13" customFormat="1" ht="11.25">
      <c r="B308" s="212"/>
      <c r="C308" s="213"/>
      <c r="D308" s="210" t="s">
        <v>235</v>
      </c>
      <c r="E308" s="214" t="s">
        <v>1</v>
      </c>
      <c r="F308" s="215" t="s">
        <v>2140</v>
      </c>
      <c r="G308" s="213"/>
      <c r="H308" s="216">
        <v>53.411000000000001</v>
      </c>
      <c r="I308" s="217"/>
      <c r="J308" s="213"/>
      <c r="K308" s="213"/>
      <c r="L308" s="218"/>
      <c r="M308" s="219"/>
      <c r="N308" s="220"/>
      <c r="O308" s="220"/>
      <c r="P308" s="220"/>
      <c r="Q308" s="220"/>
      <c r="R308" s="220"/>
      <c r="S308" s="220"/>
      <c r="T308" s="221"/>
      <c r="AT308" s="222" t="s">
        <v>235</v>
      </c>
      <c r="AU308" s="222" t="s">
        <v>87</v>
      </c>
      <c r="AV308" s="13" t="s">
        <v>19</v>
      </c>
      <c r="AW308" s="13" t="s">
        <v>36</v>
      </c>
      <c r="AX308" s="13" t="s">
        <v>80</v>
      </c>
      <c r="AY308" s="222" t="s">
        <v>220</v>
      </c>
    </row>
    <row r="309" spans="1:65" s="14" customFormat="1" ht="11.25">
      <c r="B309" s="223"/>
      <c r="C309" s="224"/>
      <c r="D309" s="210" t="s">
        <v>235</v>
      </c>
      <c r="E309" s="225" t="s">
        <v>1</v>
      </c>
      <c r="F309" s="226" t="s">
        <v>2141</v>
      </c>
      <c r="G309" s="224"/>
      <c r="H309" s="225" t="s">
        <v>1</v>
      </c>
      <c r="I309" s="227"/>
      <c r="J309" s="224"/>
      <c r="K309" s="224"/>
      <c r="L309" s="228"/>
      <c r="M309" s="229"/>
      <c r="N309" s="230"/>
      <c r="O309" s="230"/>
      <c r="P309" s="230"/>
      <c r="Q309" s="230"/>
      <c r="R309" s="230"/>
      <c r="S309" s="230"/>
      <c r="T309" s="231"/>
      <c r="AT309" s="232" t="s">
        <v>235</v>
      </c>
      <c r="AU309" s="232" t="s">
        <v>87</v>
      </c>
      <c r="AV309" s="14" t="s">
        <v>87</v>
      </c>
      <c r="AW309" s="14" t="s">
        <v>36</v>
      </c>
      <c r="AX309" s="14" t="s">
        <v>80</v>
      </c>
      <c r="AY309" s="232" t="s">
        <v>220</v>
      </c>
    </row>
    <row r="310" spans="1:65" s="13" customFormat="1" ht="11.25">
      <c r="B310" s="212"/>
      <c r="C310" s="213"/>
      <c r="D310" s="210" t="s">
        <v>235</v>
      </c>
      <c r="E310" s="214" t="s">
        <v>1</v>
      </c>
      <c r="F310" s="215" t="s">
        <v>2142</v>
      </c>
      <c r="G310" s="213"/>
      <c r="H310" s="216">
        <v>5.3410000000000002</v>
      </c>
      <c r="I310" s="217"/>
      <c r="J310" s="213"/>
      <c r="K310" s="213"/>
      <c r="L310" s="218"/>
      <c r="M310" s="219"/>
      <c r="N310" s="220"/>
      <c r="O310" s="220"/>
      <c r="P310" s="220"/>
      <c r="Q310" s="220"/>
      <c r="R310" s="220"/>
      <c r="S310" s="220"/>
      <c r="T310" s="221"/>
      <c r="AT310" s="222" t="s">
        <v>235</v>
      </c>
      <c r="AU310" s="222" t="s">
        <v>87</v>
      </c>
      <c r="AV310" s="13" t="s">
        <v>19</v>
      </c>
      <c r="AW310" s="13" t="s">
        <v>36</v>
      </c>
      <c r="AX310" s="13" t="s">
        <v>80</v>
      </c>
      <c r="AY310" s="222" t="s">
        <v>220</v>
      </c>
    </row>
    <row r="311" spans="1:65" s="15" customFormat="1" ht="11.25">
      <c r="B311" s="233"/>
      <c r="C311" s="234"/>
      <c r="D311" s="210" t="s">
        <v>235</v>
      </c>
      <c r="E311" s="235" t="s">
        <v>1</v>
      </c>
      <c r="F311" s="236" t="s">
        <v>355</v>
      </c>
      <c r="G311" s="234"/>
      <c r="H311" s="237">
        <v>58.752000000000002</v>
      </c>
      <c r="I311" s="238"/>
      <c r="J311" s="234"/>
      <c r="K311" s="234"/>
      <c r="L311" s="239"/>
      <c r="M311" s="240"/>
      <c r="N311" s="241"/>
      <c r="O311" s="241"/>
      <c r="P311" s="241"/>
      <c r="Q311" s="241"/>
      <c r="R311" s="241"/>
      <c r="S311" s="241"/>
      <c r="T311" s="242"/>
      <c r="AT311" s="243" t="s">
        <v>235</v>
      </c>
      <c r="AU311" s="243" t="s">
        <v>87</v>
      </c>
      <c r="AV311" s="15" t="s">
        <v>223</v>
      </c>
      <c r="AW311" s="15" t="s">
        <v>36</v>
      </c>
      <c r="AX311" s="15" t="s">
        <v>87</v>
      </c>
      <c r="AY311" s="243" t="s">
        <v>220</v>
      </c>
    </row>
    <row r="312" spans="1:65" s="2" customFormat="1" ht="21.75" customHeight="1">
      <c r="A312" s="36"/>
      <c r="B312" s="37"/>
      <c r="C312" s="192" t="s">
        <v>397</v>
      </c>
      <c r="D312" s="192" t="s">
        <v>224</v>
      </c>
      <c r="E312" s="193" t="s">
        <v>2143</v>
      </c>
      <c r="F312" s="194" t="s">
        <v>2144</v>
      </c>
      <c r="G312" s="195" t="s">
        <v>650</v>
      </c>
      <c r="H312" s="196">
        <v>6.2480000000000002</v>
      </c>
      <c r="I312" s="197"/>
      <c r="J312" s="198">
        <f>ROUND(I312*H312,2)</f>
        <v>0</v>
      </c>
      <c r="K312" s="194" t="s">
        <v>228</v>
      </c>
      <c r="L312" s="41"/>
      <c r="M312" s="199" t="s">
        <v>1</v>
      </c>
      <c r="N312" s="200" t="s">
        <v>45</v>
      </c>
      <c r="O312" s="73"/>
      <c r="P312" s="201">
        <f>O312*H312</f>
        <v>0</v>
      </c>
      <c r="Q312" s="201">
        <v>1.11381</v>
      </c>
      <c r="R312" s="201">
        <f>Q312*H312</f>
        <v>6.9590848799999998</v>
      </c>
      <c r="S312" s="201">
        <v>0</v>
      </c>
      <c r="T312" s="202">
        <f>S312*H312</f>
        <v>0</v>
      </c>
      <c r="U312" s="36"/>
      <c r="V312" s="36"/>
      <c r="W312" s="36"/>
      <c r="X312" s="36"/>
      <c r="Y312" s="36"/>
      <c r="Z312" s="36"/>
      <c r="AA312" s="36"/>
      <c r="AB312" s="36"/>
      <c r="AC312" s="36"/>
      <c r="AD312" s="36"/>
      <c r="AE312" s="36"/>
      <c r="AR312" s="203" t="s">
        <v>223</v>
      </c>
      <c r="AT312" s="203" t="s">
        <v>224</v>
      </c>
      <c r="AU312" s="203" t="s">
        <v>87</v>
      </c>
      <c r="AY312" s="18" t="s">
        <v>220</v>
      </c>
      <c r="BE312" s="204">
        <f>IF(N312="základní",J312,0)</f>
        <v>0</v>
      </c>
      <c r="BF312" s="204">
        <f>IF(N312="snížená",J312,0)</f>
        <v>0</v>
      </c>
      <c r="BG312" s="204">
        <f>IF(N312="zákl. přenesená",J312,0)</f>
        <v>0</v>
      </c>
      <c r="BH312" s="204">
        <f>IF(N312="sníž. přenesená",J312,0)</f>
        <v>0</v>
      </c>
      <c r="BI312" s="204">
        <f>IF(N312="nulová",J312,0)</f>
        <v>0</v>
      </c>
      <c r="BJ312" s="18" t="s">
        <v>87</v>
      </c>
      <c r="BK312" s="204">
        <f>ROUND(I312*H312,2)</f>
        <v>0</v>
      </c>
      <c r="BL312" s="18" t="s">
        <v>223</v>
      </c>
      <c r="BM312" s="203" t="s">
        <v>2145</v>
      </c>
    </row>
    <row r="313" spans="1:65" s="2" customFormat="1" ht="11.25">
      <c r="A313" s="36"/>
      <c r="B313" s="37"/>
      <c r="C313" s="38"/>
      <c r="D313" s="205" t="s">
        <v>231</v>
      </c>
      <c r="E313" s="38"/>
      <c r="F313" s="206" t="s">
        <v>2146</v>
      </c>
      <c r="G313" s="38"/>
      <c r="H313" s="38"/>
      <c r="I313" s="207"/>
      <c r="J313" s="38"/>
      <c r="K313" s="38"/>
      <c r="L313" s="41"/>
      <c r="M313" s="208"/>
      <c r="N313" s="209"/>
      <c r="O313" s="73"/>
      <c r="P313" s="73"/>
      <c r="Q313" s="73"/>
      <c r="R313" s="73"/>
      <c r="S313" s="73"/>
      <c r="T313" s="74"/>
      <c r="U313" s="36"/>
      <c r="V313" s="36"/>
      <c r="W313" s="36"/>
      <c r="X313" s="36"/>
      <c r="Y313" s="36"/>
      <c r="Z313" s="36"/>
      <c r="AA313" s="36"/>
      <c r="AB313" s="36"/>
      <c r="AC313" s="36"/>
      <c r="AD313" s="36"/>
      <c r="AE313" s="36"/>
      <c r="AT313" s="18" t="s">
        <v>231</v>
      </c>
      <c r="AU313" s="18" t="s">
        <v>87</v>
      </c>
    </row>
    <row r="314" spans="1:65" s="2" customFormat="1" ht="48.75">
      <c r="A314" s="36"/>
      <c r="B314" s="37"/>
      <c r="C314" s="38"/>
      <c r="D314" s="210" t="s">
        <v>311</v>
      </c>
      <c r="E314" s="38"/>
      <c r="F314" s="211" t="s">
        <v>2147</v>
      </c>
      <c r="G314" s="38"/>
      <c r="H314" s="38"/>
      <c r="I314" s="207"/>
      <c r="J314" s="38"/>
      <c r="K314" s="38"/>
      <c r="L314" s="41"/>
      <c r="M314" s="208"/>
      <c r="N314" s="209"/>
      <c r="O314" s="73"/>
      <c r="P314" s="73"/>
      <c r="Q314" s="73"/>
      <c r="R314" s="73"/>
      <c r="S314" s="73"/>
      <c r="T314" s="74"/>
      <c r="U314" s="36"/>
      <c r="V314" s="36"/>
      <c r="W314" s="36"/>
      <c r="X314" s="36"/>
      <c r="Y314" s="36"/>
      <c r="Z314" s="36"/>
      <c r="AA314" s="36"/>
      <c r="AB314" s="36"/>
      <c r="AC314" s="36"/>
      <c r="AD314" s="36"/>
      <c r="AE314" s="36"/>
      <c r="AT314" s="18" t="s">
        <v>311</v>
      </c>
      <c r="AU314" s="18" t="s">
        <v>87</v>
      </c>
    </row>
    <row r="315" spans="1:65" s="2" customFormat="1" ht="19.5">
      <c r="A315" s="36"/>
      <c r="B315" s="37"/>
      <c r="C315" s="38"/>
      <c r="D315" s="210" t="s">
        <v>233</v>
      </c>
      <c r="E315" s="38"/>
      <c r="F315" s="211" t="s">
        <v>2148</v>
      </c>
      <c r="G315" s="38"/>
      <c r="H315" s="38"/>
      <c r="I315" s="207"/>
      <c r="J315" s="38"/>
      <c r="K315" s="38"/>
      <c r="L315" s="41"/>
      <c r="M315" s="208"/>
      <c r="N315" s="209"/>
      <c r="O315" s="73"/>
      <c r="P315" s="73"/>
      <c r="Q315" s="73"/>
      <c r="R315" s="73"/>
      <c r="S315" s="73"/>
      <c r="T315" s="74"/>
      <c r="U315" s="36"/>
      <c r="V315" s="36"/>
      <c r="W315" s="36"/>
      <c r="X315" s="36"/>
      <c r="Y315" s="36"/>
      <c r="Z315" s="36"/>
      <c r="AA315" s="36"/>
      <c r="AB315" s="36"/>
      <c r="AC315" s="36"/>
      <c r="AD315" s="36"/>
      <c r="AE315" s="36"/>
      <c r="AT315" s="18" t="s">
        <v>233</v>
      </c>
      <c r="AU315" s="18" t="s">
        <v>87</v>
      </c>
    </row>
    <row r="316" spans="1:65" s="14" customFormat="1" ht="11.25">
      <c r="B316" s="223"/>
      <c r="C316" s="224"/>
      <c r="D316" s="210" t="s">
        <v>235</v>
      </c>
      <c r="E316" s="225" t="s">
        <v>1</v>
      </c>
      <c r="F316" s="226" t="s">
        <v>2149</v>
      </c>
      <c r="G316" s="224"/>
      <c r="H316" s="225" t="s">
        <v>1</v>
      </c>
      <c r="I316" s="227"/>
      <c r="J316" s="224"/>
      <c r="K316" s="224"/>
      <c r="L316" s="228"/>
      <c r="M316" s="229"/>
      <c r="N316" s="230"/>
      <c r="O316" s="230"/>
      <c r="P316" s="230"/>
      <c r="Q316" s="230"/>
      <c r="R316" s="230"/>
      <c r="S316" s="230"/>
      <c r="T316" s="231"/>
      <c r="AT316" s="232" t="s">
        <v>235</v>
      </c>
      <c r="AU316" s="232" t="s">
        <v>87</v>
      </c>
      <c r="AV316" s="14" t="s">
        <v>87</v>
      </c>
      <c r="AW316" s="14" t="s">
        <v>36</v>
      </c>
      <c r="AX316" s="14" t="s">
        <v>80</v>
      </c>
      <c r="AY316" s="232" t="s">
        <v>220</v>
      </c>
    </row>
    <row r="317" spans="1:65" s="14" customFormat="1" ht="11.25">
      <c r="B317" s="223"/>
      <c r="C317" s="224"/>
      <c r="D317" s="210" t="s">
        <v>235</v>
      </c>
      <c r="E317" s="225" t="s">
        <v>1</v>
      </c>
      <c r="F317" s="226" t="s">
        <v>2150</v>
      </c>
      <c r="G317" s="224"/>
      <c r="H317" s="225" t="s">
        <v>1</v>
      </c>
      <c r="I317" s="227"/>
      <c r="J317" s="224"/>
      <c r="K317" s="224"/>
      <c r="L317" s="228"/>
      <c r="M317" s="229"/>
      <c r="N317" s="230"/>
      <c r="O317" s="230"/>
      <c r="P317" s="230"/>
      <c r="Q317" s="230"/>
      <c r="R317" s="230"/>
      <c r="S317" s="230"/>
      <c r="T317" s="231"/>
      <c r="AT317" s="232" t="s">
        <v>235</v>
      </c>
      <c r="AU317" s="232" t="s">
        <v>87</v>
      </c>
      <c r="AV317" s="14" t="s">
        <v>87</v>
      </c>
      <c r="AW317" s="14" t="s">
        <v>36</v>
      </c>
      <c r="AX317" s="14" t="s">
        <v>80</v>
      </c>
      <c r="AY317" s="232" t="s">
        <v>220</v>
      </c>
    </row>
    <row r="318" spans="1:65" s="13" customFormat="1" ht="11.25">
      <c r="B318" s="212"/>
      <c r="C318" s="213"/>
      <c r="D318" s="210" t="s">
        <v>235</v>
      </c>
      <c r="E318" s="214" t="s">
        <v>1</v>
      </c>
      <c r="F318" s="215" t="s">
        <v>2151</v>
      </c>
      <c r="G318" s="213"/>
      <c r="H318" s="216">
        <v>152.63</v>
      </c>
      <c r="I318" s="217"/>
      <c r="J318" s="213"/>
      <c r="K318" s="213"/>
      <c r="L318" s="218"/>
      <c r="M318" s="219"/>
      <c r="N318" s="220"/>
      <c r="O318" s="220"/>
      <c r="P318" s="220"/>
      <c r="Q318" s="220"/>
      <c r="R318" s="220"/>
      <c r="S318" s="220"/>
      <c r="T318" s="221"/>
      <c r="AT318" s="222" t="s">
        <v>235</v>
      </c>
      <c r="AU318" s="222" t="s">
        <v>87</v>
      </c>
      <c r="AV318" s="13" t="s">
        <v>19</v>
      </c>
      <c r="AW318" s="13" t="s">
        <v>36</v>
      </c>
      <c r="AX318" s="13" t="s">
        <v>80</v>
      </c>
      <c r="AY318" s="222" t="s">
        <v>220</v>
      </c>
    </row>
    <row r="319" spans="1:65" s="14" customFormat="1" ht="11.25">
      <c r="B319" s="223"/>
      <c r="C319" s="224"/>
      <c r="D319" s="210" t="s">
        <v>235</v>
      </c>
      <c r="E319" s="225" t="s">
        <v>1</v>
      </c>
      <c r="F319" s="226" t="s">
        <v>2152</v>
      </c>
      <c r="G319" s="224"/>
      <c r="H319" s="225" t="s">
        <v>1</v>
      </c>
      <c r="I319" s="227"/>
      <c r="J319" s="224"/>
      <c r="K319" s="224"/>
      <c r="L319" s="228"/>
      <c r="M319" s="229"/>
      <c r="N319" s="230"/>
      <c r="O319" s="230"/>
      <c r="P319" s="230"/>
      <c r="Q319" s="230"/>
      <c r="R319" s="230"/>
      <c r="S319" s="230"/>
      <c r="T319" s="231"/>
      <c r="AT319" s="232" t="s">
        <v>235</v>
      </c>
      <c r="AU319" s="232" t="s">
        <v>87</v>
      </c>
      <c r="AV319" s="14" t="s">
        <v>87</v>
      </c>
      <c r="AW319" s="14" t="s">
        <v>36</v>
      </c>
      <c r="AX319" s="14" t="s">
        <v>80</v>
      </c>
      <c r="AY319" s="232" t="s">
        <v>220</v>
      </c>
    </row>
    <row r="320" spans="1:65" s="13" customFormat="1" ht="11.25">
      <c r="B320" s="212"/>
      <c r="C320" s="213"/>
      <c r="D320" s="210" t="s">
        <v>235</v>
      </c>
      <c r="E320" s="214" t="s">
        <v>1</v>
      </c>
      <c r="F320" s="215" t="s">
        <v>2153</v>
      </c>
      <c r="G320" s="213"/>
      <c r="H320" s="216">
        <v>236.74</v>
      </c>
      <c r="I320" s="217"/>
      <c r="J320" s="213"/>
      <c r="K320" s="213"/>
      <c r="L320" s="218"/>
      <c r="M320" s="219"/>
      <c r="N320" s="220"/>
      <c r="O320" s="220"/>
      <c r="P320" s="220"/>
      <c r="Q320" s="220"/>
      <c r="R320" s="220"/>
      <c r="S320" s="220"/>
      <c r="T320" s="221"/>
      <c r="AT320" s="222" t="s">
        <v>235</v>
      </c>
      <c r="AU320" s="222" t="s">
        <v>87</v>
      </c>
      <c r="AV320" s="13" t="s">
        <v>19</v>
      </c>
      <c r="AW320" s="13" t="s">
        <v>36</v>
      </c>
      <c r="AX320" s="13" t="s">
        <v>80</v>
      </c>
      <c r="AY320" s="222" t="s">
        <v>220</v>
      </c>
    </row>
    <row r="321" spans="1:65" s="14" customFormat="1" ht="11.25">
      <c r="B321" s="223"/>
      <c r="C321" s="224"/>
      <c r="D321" s="210" t="s">
        <v>235</v>
      </c>
      <c r="E321" s="225" t="s">
        <v>1</v>
      </c>
      <c r="F321" s="226" t="s">
        <v>2154</v>
      </c>
      <c r="G321" s="224"/>
      <c r="H321" s="225" t="s">
        <v>1</v>
      </c>
      <c r="I321" s="227"/>
      <c r="J321" s="224"/>
      <c r="K321" s="224"/>
      <c r="L321" s="228"/>
      <c r="M321" s="229"/>
      <c r="N321" s="230"/>
      <c r="O321" s="230"/>
      <c r="P321" s="230"/>
      <c r="Q321" s="230"/>
      <c r="R321" s="230"/>
      <c r="S321" s="230"/>
      <c r="T321" s="231"/>
      <c r="AT321" s="232" t="s">
        <v>235</v>
      </c>
      <c r="AU321" s="232" t="s">
        <v>87</v>
      </c>
      <c r="AV321" s="14" t="s">
        <v>87</v>
      </c>
      <c r="AW321" s="14" t="s">
        <v>36</v>
      </c>
      <c r="AX321" s="14" t="s">
        <v>80</v>
      </c>
      <c r="AY321" s="232" t="s">
        <v>220</v>
      </c>
    </row>
    <row r="322" spans="1:65" s="13" customFormat="1" ht="11.25">
      <c r="B322" s="212"/>
      <c r="C322" s="213"/>
      <c r="D322" s="210" t="s">
        <v>235</v>
      </c>
      <c r="E322" s="214" t="s">
        <v>1</v>
      </c>
      <c r="F322" s="215" t="s">
        <v>2155</v>
      </c>
      <c r="G322" s="213"/>
      <c r="H322" s="216">
        <v>5290.33</v>
      </c>
      <c r="I322" s="217"/>
      <c r="J322" s="213"/>
      <c r="K322" s="213"/>
      <c r="L322" s="218"/>
      <c r="M322" s="219"/>
      <c r="N322" s="220"/>
      <c r="O322" s="220"/>
      <c r="P322" s="220"/>
      <c r="Q322" s="220"/>
      <c r="R322" s="220"/>
      <c r="S322" s="220"/>
      <c r="T322" s="221"/>
      <c r="AT322" s="222" t="s">
        <v>235</v>
      </c>
      <c r="AU322" s="222" t="s">
        <v>87</v>
      </c>
      <c r="AV322" s="13" t="s">
        <v>19</v>
      </c>
      <c r="AW322" s="13" t="s">
        <v>36</v>
      </c>
      <c r="AX322" s="13" t="s">
        <v>80</v>
      </c>
      <c r="AY322" s="222" t="s">
        <v>220</v>
      </c>
    </row>
    <row r="323" spans="1:65" s="16" customFormat="1" ht="11.25">
      <c r="B323" s="269"/>
      <c r="C323" s="270"/>
      <c r="D323" s="210" t="s">
        <v>235</v>
      </c>
      <c r="E323" s="271" t="s">
        <v>1</v>
      </c>
      <c r="F323" s="272" t="s">
        <v>2156</v>
      </c>
      <c r="G323" s="270"/>
      <c r="H323" s="273">
        <v>5679.7</v>
      </c>
      <c r="I323" s="274"/>
      <c r="J323" s="270"/>
      <c r="K323" s="270"/>
      <c r="L323" s="275"/>
      <c r="M323" s="276"/>
      <c r="N323" s="277"/>
      <c r="O323" s="277"/>
      <c r="P323" s="277"/>
      <c r="Q323" s="277"/>
      <c r="R323" s="277"/>
      <c r="S323" s="277"/>
      <c r="T323" s="278"/>
      <c r="AT323" s="279" t="s">
        <v>235</v>
      </c>
      <c r="AU323" s="279" t="s">
        <v>87</v>
      </c>
      <c r="AV323" s="16" t="s">
        <v>156</v>
      </c>
      <c r="AW323" s="16" t="s">
        <v>36</v>
      </c>
      <c r="AX323" s="16" t="s">
        <v>80</v>
      </c>
      <c r="AY323" s="279" t="s">
        <v>220</v>
      </c>
    </row>
    <row r="324" spans="1:65" s="14" customFormat="1" ht="11.25">
      <c r="B324" s="223"/>
      <c r="C324" s="224"/>
      <c r="D324" s="210" t="s">
        <v>235</v>
      </c>
      <c r="E324" s="225" t="s">
        <v>1</v>
      </c>
      <c r="F324" s="226" t="s">
        <v>2157</v>
      </c>
      <c r="G324" s="224"/>
      <c r="H324" s="225" t="s">
        <v>1</v>
      </c>
      <c r="I324" s="227"/>
      <c r="J324" s="224"/>
      <c r="K324" s="224"/>
      <c r="L324" s="228"/>
      <c r="M324" s="229"/>
      <c r="N324" s="230"/>
      <c r="O324" s="230"/>
      <c r="P324" s="230"/>
      <c r="Q324" s="230"/>
      <c r="R324" s="230"/>
      <c r="S324" s="230"/>
      <c r="T324" s="231"/>
      <c r="AT324" s="232" t="s">
        <v>235</v>
      </c>
      <c r="AU324" s="232" t="s">
        <v>87</v>
      </c>
      <c r="AV324" s="14" t="s">
        <v>87</v>
      </c>
      <c r="AW324" s="14" t="s">
        <v>36</v>
      </c>
      <c r="AX324" s="14" t="s">
        <v>80</v>
      </c>
      <c r="AY324" s="232" t="s">
        <v>220</v>
      </c>
    </row>
    <row r="325" spans="1:65" s="13" customFormat="1" ht="11.25">
      <c r="B325" s="212"/>
      <c r="C325" s="213"/>
      <c r="D325" s="210" t="s">
        <v>235</v>
      </c>
      <c r="E325" s="214" t="s">
        <v>1</v>
      </c>
      <c r="F325" s="215" t="s">
        <v>2158</v>
      </c>
      <c r="G325" s="213"/>
      <c r="H325" s="216">
        <v>567.97</v>
      </c>
      <c r="I325" s="217"/>
      <c r="J325" s="213"/>
      <c r="K325" s="213"/>
      <c r="L325" s="218"/>
      <c r="M325" s="219"/>
      <c r="N325" s="220"/>
      <c r="O325" s="220"/>
      <c r="P325" s="220"/>
      <c r="Q325" s="220"/>
      <c r="R325" s="220"/>
      <c r="S325" s="220"/>
      <c r="T325" s="221"/>
      <c r="AT325" s="222" t="s">
        <v>235</v>
      </c>
      <c r="AU325" s="222" t="s">
        <v>87</v>
      </c>
      <c r="AV325" s="13" t="s">
        <v>19</v>
      </c>
      <c r="AW325" s="13" t="s">
        <v>36</v>
      </c>
      <c r="AX325" s="13" t="s">
        <v>80</v>
      </c>
      <c r="AY325" s="222" t="s">
        <v>220</v>
      </c>
    </row>
    <row r="326" spans="1:65" s="16" customFormat="1" ht="11.25">
      <c r="B326" s="269"/>
      <c r="C326" s="270"/>
      <c r="D326" s="210" t="s">
        <v>235</v>
      </c>
      <c r="E326" s="271" t="s">
        <v>1</v>
      </c>
      <c r="F326" s="272" t="s">
        <v>2156</v>
      </c>
      <c r="G326" s="270"/>
      <c r="H326" s="273">
        <v>567.97</v>
      </c>
      <c r="I326" s="274"/>
      <c r="J326" s="270"/>
      <c r="K326" s="270"/>
      <c r="L326" s="275"/>
      <c r="M326" s="276"/>
      <c r="N326" s="277"/>
      <c r="O326" s="277"/>
      <c r="P326" s="277"/>
      <c r="Q326" s="277"/>
      <c r="R326" s="277"/>
      <c r="S326" s="277"/>
      <c r="T326" s="278"/>
      <c r="AT326" s="279" t="s">
        <v>235</v>
      </c>
      <c r="AU326" s="279" t="s">
        <v>87</v>
      </c>
      <c r="AV326" s="16" t="s">
        <v>156</v>
      </c>
      <c r="AW326" s="16" t="s">
        <v>36</v>
      </c>
      <c r="AX326" s="16" t="s">
        <v>80</v>
      </c>
      <c r="AY326" s="279" t="s">
        <v>220</v>
      </c>
    </row>
    <row r="327" spans="1:65" s="15" customFormat="1" ht="11.25">
      <c r="B327" s="233"/>
      <c r="C327" s="234"/>
      <c r="D327" s="210" t="s">
        <v>235</v>
      </c>
      <c r="E327" s="235" t="s">
        <v>1</v>
      </c>
      <c r="F327" s="236" t="s">
        <v>355</v>
      </c>
      <c r="G327" s="234"/>
      <c r="H327" s="237">
        <v>6247.67</v>
      </c>
      <c r="I327" s="238"/>
      <c r="J327" s="234"/>
      <c r="K327" s="234"/>
      <c r="L327" s="239"/>
      <c r="M327" s="240"/>
      <c r="N327" s="241"/>
      <c r="O327" s="241"/>
      <c r="P327" s="241"/>
      <c r="Q327" s="241"/>
      <c r="R327" s="241"/>
      <c r="S327" s="241"/>
      <c r="T327" s="242"/>
      <c r="AT327" s="243" t="s">
        <v>235</v>
      </c>
      <c r="AU327" s="243" t="s">
        <v>87</v>
      </c>
      <c r="AV327" s="15" t="s">
        <v>223</v>
      </c>
      <c r="AW327" s="15" t="s">
        <v>36</v>
      </c>
      <c r="AX327" s="15" t="s">
        <v>80</v>
      </c>
      <c r="AY327" s="243" t="s">
        <v>220</v>
      </c>
    </row>
    <row r="328" spans="1:65" s="14" customFormat="1" ht="11.25">
      <c r="B328" s="223"/>
      <c r="C328" s="224"/>
      <c r="D328" s="210" t="s">
        <v>235</v>
      </c>
      <c r="E328" s="225" t="s">
        <v>1</v>
      </c>
      <c r="F328" s="226" t="s">
        <v>2159</v>
      </c>
      <c r="G328" s="224"/>
      <c r="H328" s="225" t="s">
        <v>1</v>
      </c>
      <c r="I328" s="227"/>
      <c r="J328" s="224"/>
      <c r="K328" s="224"/>
      <c r="L328" s="228"/>
      <c r="M328" s="229"/>
      <c r="N328" s="230"/>
      <c r="O328" s="230"/>
      <c r="P328" s="230"/>
      <c r="Q328" s="230"/>
      <c r="R328" s="230"/>
      <c r="S328" s="230"/>
      <c r="T328" s="231"/>
      <c r="AT328" s="232" t="s">
        <v>235</v>
      </c>
      <c r="AU328" s="232" t="s">
        <v>87</v>
      </c>
      <c r="AV328" s="14" t="s">
        <v>87</v>
      </c>
      <c r="AW328" s="14" t="s">
        <v>36</v>
      </c>
      <c r="AX328" s="14" t="s">
        <v>80</v>
      </c>
      <c r="AY328" s="232" t="s">
        <v>220</v>
      </c>
    </row>
    <row r="329" spans="1:65" s="13" customFormat="1" ht="11.25">
      <c r="B329" s="212"/>
      <c r="C329" s="213"/>
      <c r="D329" s="210" t="s">
        <v>235</v>
      </c>
      <c r="E329" s="214" t="s">
        <v>1</v>
      </c>
      <c r="F329" s="215" t="s">
        <v>2160</v>
      </c>
      <c r="G329" s="213"/>
      <c r="H329" s="216">
        <v>6.2480000000000002</v>
      </c>
      <c r="I329" s="217"/>
      <c r="J329" s="213"/>
      <c r="K329" s="213"/>
      <c r="L329" s="218"/>
      <c r="M329" s="219"/>
      <c r="N329" s="220"/>
      <c r="O329" s="220"/>
      <c r="P329" s="220"/>
      <c r="Q329" s="220"/>
      <c r="R329" s="220"/>
      <c r="S329" s="220"/>
      <c r="T329" s="221"/>
      <c r="AT329" s="222" t="s">
        <v>235</v>
      </c>
      <c r="AU329" s="222" t="s">
        <v>87</v>
      </c>
      <c r="AV329" s="13" t="s">
        <v>19</v>
      </c>
      <c r="AW329" s="13" t="s">
        <v>36</v>
      </c>
      <c r="AX329" s="13" t="s">
        <v>87</v>
      </c>
      <c r="AY329" s="222" t="s">
        <v>220</v>
      </c>
    </row>
    <row r="330" spans="1:65" s="2" customFormat="1" ht="33" customHeight="1">
      <c r="A330" s="36"/>
      <c r="B330" s="37"/>
      <c r="C330" s="192" t="s">
        <v>403</v>
      </c>
      <c r="D330" s="192" t="s">
        <v>224</v>
      </c>
      <c r="E330" s="193" t="s">
        <v>2161</v>
      </c>
      <c r="F330" s="194" t="s">
        <v>2162</v>
      </c>
      <c r="G330" s="195" t="s">
        <v>514</v>
      </c>
      <c r="H330" s="196">
        <v>18.815999999999999</v>
      </c>
      <c r="I330" s="197"/>
      <c r="J330" s="198">
        <f>ROUND(I330*H330,2)</f>
        <v>0</v>
      </c>
      <c r="K330" s="194" t="s">
        <v>228</v>
      </c>
      <c r="L330" s="41"/>
      <c r="M330" s="199" t="s">
        <v>1</v>
      </c>
      <c r="N330" s="200" t="s">
        <v>45</v>
      </c>
      <c r="O330" s="73"/>
      <c r="P330" s="201">
        <f>O330*H330</f>
        <v>0</v>
      </c>
      <c r="Q330" s="201">
        <v>2.45329</v>
      </c>
      <c r="R330" s="201">
        <f>Q330*H330</f>
        <v>46.161104639999998</v>
      </c>
      <c r="S330" s="201">
        <v>0</v>
      </c>
      <c r="T330" s="202">
        <f>S330*H330</f>
        <v>0</v>
      </c>
      <c r="U330" s="36"/>
      <c r="V330" s="36"/>
      <c r="W330" s="36"/>
      <c r="X330" s="36"/>
      <c r="Y330" s="36"/>
      <c r="Z330" s="36"/>
      <c r="AA330" s="36"/>
      <c r="AB330" s="36"/>
      <c r="AC330" s="36"/>
      <c r="AD330" s="36"/>
      <c r="AE330" s="36"/>
      <c r="AR330" s="203" t="s">
        <v>223</v>
      </c>
      <c r="AT330" s="203" t="s">
        <v>224</v>
      </c>
      <c r="AU330" s="203" t="s">
        <v>87</v>
      </c>
      <c r="AY330" s="18" t="s">
        <v>220</v>
      </c>
      <c r="BE330" s="204">
        <f>IF(N330="základní",J330,0)</f>
        <v>0</v>
      </c>
      <c r="BF330" s="204">
        <f>IF(N330="snížená",J330,0)</f>
        <v>0</v>
      </c>
      <c r="BG330" s="204">
        <f>IF(N330="zákl. přenesená",J330,0)</f>
        <v>0</v>
      </c>
      <c r="BH330" s="204">
        <f>IF(N330="sníž. přenesená",J330,0)</f>
        <v>0</v>
      </c>
      <c r="BI330" s="204">
        <f>IF(N330="nulová",J330,0)</f>
        <v>0</v>
      </c>
      <c r="BJ330" s="18" t="s">
        <v>87</v>
      </c>
      <c r="BK330" s="204">
        <f>ROUND(I330*H330,2)</f>
        <v>0</v>
      </c>
      <c r="BL330" s="18" t="s">
        <v>223</v>
      </c>
      <c r="BM330" s="203" t="s">
        <v>2163</v>
      </c>
    </row>
    <row r="331" spans="1:65" s="2" customFormat="1" ht="11.25">
      <c r="A331" s="36"/>
      <c r="B331" s="37"/>
      <c r="C331" s="38"/>
      <c r="D331" s="205" t="s">
        <v>231</v>
      </c>
      <c r="E331" s="38"/>
      <c r="F331" s="206" t="s">
        <v>2164</v>
      </c>
      <c r="G331" s="38"/>
      <c r="H331" s="38"/>
      <c r="I331" s="207"/>
      <c r="J331" s="38"/>
      <c r="K331" s="38"/>
      <c r="L331" s="41"/>
      <c r="M331" s="208"/>
      <c r="N331" s="209"/>
      <c r="O331" s="73"/>
      <c r="P331" s="73"/>
      <c r="Q331" s="73"/>
      <c r="R331" s="73"/>
      <c r="S331" s="73"/>
      <c r="T331" s="74"/>
      <c r="U331" s="36"/>
      <c r="V331" s="36"/>
      <c r="W331" s="36"/>
      <c r="X331" s="36"/>
      <c r="Y331" s="36"/>
      <c r="Z331" s="36"/>
      <c r="AA331" s="36"/>
      <c r="AB331" s="36"/>
      <c r="AC331" s="36"/>
      <c r="AD331" s="36"/>
      <c r="AE331" s="36"/>
      <c r="AT331" s="18" t="s">
        <v>231</v>
      </c>
      <c r="AU331" s="18" t="s">
        <v>87</v>
      </c>
    </row>
    <row r="332" spans="1:65" s="2" customFormat="1" ht="126.75">
      <c r="A332" s="36"/>
      <c r="B332" s="37"/>
      <c r="C332" s="38"/>
      <c r="D332" s="210" t="s">
        <v>311</v>
      </c>
      <c r="E332" s="38"/>
      <c r="F332" s="211" t="s">
        <v>2165</v>
      </c>
      <c r="G332" s="38"/>
      <c r="H332" s="38"/>
      <c r="I332" s="207"/>
      <c r="J332" s="38"/>
      <c r="K332" s="38"/>
      <c r="L332" s="41"/>
      <c r="M332" s="208"/>
      <c r="N332" s="209"/>
      <c r="O332" s="73"/>
      <c r="P332" s="73"/>
      <c r="Q332" s="73"/>
      <c r="R332" s="73"/>
      <c r="S332" s="73"/>
      <c r="T332" s="74"/>
      <c r="U332" s="36"/>
      <c r="V332" s="36"/>
      <c r="W332" s="36"/>
      <c r="X332" s="36"/>
      <c r="Y332" s="36"/>
      <c r="Z332" s="36"/>
      <c r="AA332" s="36"/>
      <c r="AB332" s="36"/>
      <c r="AC332" s="36"/>
      <c r="AD332" s="36"/>
      <c r="AE332" s="36"/>
      <c r="AT332" s="18" t="s">
        <v>311</v>
      </c>
      <c r="AU332" s="18" t="s">
        <v>87</v>
      </c>
    </row>
    <row r="333" spans="1:65" s="14" customFormat="1" ht="11.25">
      <c r="B333" s="223"/>
      <c r="C333" s="224"/>
      <c r="D333" s="210" t="s">
        <v>235</v>
      </c>
      <c r="E333" s="225" t="s">
        <v>1</v>
      </c>
      <c r="F333" s="226" t="s">
        <v>2166</v>
      </c>
      <c r="G333" s="224"/>
      <c r="H333" s="225" t="s">
        <v>1</v>
      </c>
      <c r="I333" s="227"/>
      <c r="J333" s="224"/>
      <c r="K333" s="224"/>
      <c r="L333" s="228"/>
      <c r="M333" s="229"/>
      <c r="N333" s="230"/>
      <c r="O333" s="230"/>
      <c r="P333" s="230"/>
      <c r="Q333" s="230"/>
      <c r="R333" s="230"/>
      <c r="S333" s="230"/>
      <c r="T333" s="231"/>
      <c r="AT333" s="232" t="s">
        <v>235</v>
      </c>
      <c r="AU333" s="232" t="s">
        <v>87</v>
      </c>
      <c r="AV333" s="14" t="s">
        <v>87</v>
      </c>
      <c r="AW333" s="14" t="s">
        <v>36</v>
      </c>
      <c r="AX333" s="14" t="s">
        <v>80</v>
      </c>
      <c r="AY333" s="232" t="s">
        <v>220</v>
      </c>
    </row>
    <row r="334" spans="1:65" s="13" customFormat="1" ht="11.25">
      <c r="B334" s="212"/>
      <c r="C334" s="213"/>
      <c r="D334" s="210" t="s">
        <v>235</v>
      </c>
      <c r="E334" s="214" t="s">
        <v>2167</v>
      </c>
      <c r="F334" s="215" t="s">
        <v>2168</v>
      </c>
      <c r="G334" s="213"/>
      <c r="H334" s="216">
        <v>9.6959999999999997</v>
      </c>
      <c r="I334" s="217"/>
      <c r="J334" s="213"/>
      <c r="K334" s="213"/>
      <c r="L334" s="218"/>
      <c r="M334" s="219"/>
      <c r="N334" s="220"/>
      <c r="O334" s="220"/>
      <c r="P334" s="220"/>
      <c r="Q334" s="220"/>
      <c r="R334" s="220"/>
      <c r="S334" s="220"/>
      <c r="T334" s="221"/>
      <c r="AT334" s="222" t="s">
        <v>235</v>
      </c>
      <c r="AU334" s="222" t="s">
        <v>87</v>
      </c>
      <c r="AV334" s="13" t="s">
        <v>19</v>
      </c>
      <c r="AW334" s="13" t="s">
        <v>36</v>
      </c>
      <c r="AX334" s="13" t="s">
        <v>80</v>
      </c>
      <c r="AY334" s="222" t="s">
        <v>220</v>
      </c>
    </row>
    <row r="335" spans="1:65" s="14" customFormat="1" ht="11.25">
      <c r="B335" s="223"/>
      <c r="C335" s="224"/>
      <c r="D335" s="210" t="s">
        <v>235</v>
      </c>
      <c r="E335" s="225" t="s">
        <v>1</v>
      </c>
      <c r="F335" s="226" t="s">
        <v>2169</v>
      </c>
      <c r="G335" s="224"/>
      <c r="H335" s="225" t="s">
        <v>1</v>
      </c>
      <c r="I335" s="227"/>
      <c r="J335" s="224"/>
      <c r="K335" s="224"/>
      <c r="L335" s="228"/>
      <c r="M335" s="229"/>
      <c r="N335" s="230"/>
      <c r="O335" s="230"/>
      <c r="P335" s="230"/>
      <c r="Q335" s="230"/>
      <c r="R335" s="230"/>
      <c r="S335" s="230"/>
      <c r="T335" s="231"/>
      <c r="AT335" s="232" t="s">
        <v>235</v>
      </c>
      <c r="AU335" s="232" t="s">
        <v>87</v>
      </c>
      <c r="AV335" s="14" t="s">
        <v>87</v>
      </c>
      <c r="AW335" s="14" t="s">
        <v>36</v>
      </c>
      <c r="AX335" s="14" t="s">
        <v>80</v>
      </c>
      <c r="AY335" s="232" t="s">
        <v>220</v>
      </c>
    </row>
    <row r="336" spans="1:65" s="13" customFormat="1" ht="11.25">
      <c r="B336" s="212"/>
      <c r="C336" s="213"/>
      <c r="D336" s="210" t="s">
        <v>235</v>
      </c>
      <c r="E336" s="214" t="s">
        <v>1798</v>
      </c>
      <c r="F336" s="215" t="s">
        <v>2170</v>
      </c>
      <c r="G336" s="213"/>
      <c r="H336" s="216">
        <v>9.1199999999999992</v>
      </c>
      <c r="I336" s="217"/>
      <c r="J336" s="213"/>
      <c r="K336" s="213"/>
      <c r="L336" s="218"/>
      <c r="M336" s="219"/>
      <c r="N336" s="220"/>
      <c r="O336" s="220"/>
      <c r="P336" s="220"/>
      <c r="Q336" s="220"/>
      <c r="R336" s="220"/>
      <c r="S336" s="220"/>
      <c r="T336" s="221"/>
      <c r="AT336" s="222" t="s">
        <v>235</v>
      </c>
      <c r="AU336" s="222" t="s">
        <v>87</v>
      </c>
      <c r="AV336" s="13" t="s">
        <v>19</v>
      </c>
      <c r="AW336" s="13" t="s">
        <v>36</v>
      </c>
      <c r="AX336" s="13" t="s">
        <v>80</v>
      </c>
      <c r="AY336" s="222" t="s">
        <v>220</v>
      </c>
    </row>
    <row r="337" spans="1:65" s="13" customFormat="1" ht="11.25">
      <c r="B337" s="212"/>
      <c r="C337" s="213"/>
      <c r="D337" s="210" t="s">
        <v>235</v>
      </c>
      <c r="E337" s="214" t="s">
        <v>2171</v>
      </c>
      <c r="F337" s="215" t="s">
        <v>2172</v>
      </c>
      <c r="G337" s="213"/>
      <c r="H337" s="216">
        <v>18.815999999999999</v>
      </c>
      <c r="I337" s="217"/>
      <c r="J337" s="213"/>
      <c r="K337" s="213"/>
      <c r="L337" s="218"/>
      <c r="M337" s="219"/>
      <c r="N337" s="220"/>
      <c r="O337" s="220"/>
      <c r="P337" s="220"/>
      <c r="Q337" s="220"/>
      <c r="R337" s="220"/>
      <c r="S337" s="220"/>
      <c r="T337" s="221"/>
      <c r="AT337" s="222" t="s">
        <v>235</v>
      </c>
      <c r="AU337" s="222" t="s">
        <v>87</v>
      </c>
      <c r="AV337" s="13" t="s">
        <v>19</v>
      </c>
      <c r="AW337" s="13" t="s">
        <v>36</v>
      </c>
      <c r="AX337" s="13" t="s">
        <v>87</v>
      </c>
      <c r="AY337" s="222" t="s">
        <v>220</v>
      </c>
    </row>
    <row r="338" spans="1:65" s="2" customFormat="1" ht="16.5" customHeight="1">
      <c r="A338" s="36"/>
      <c r="B338" s="37"/>
      <c r="C338" s="192" t="s">
        <v>409</v>
      </c>
      <c r="D338" s="192" t="s">
        <v>224</v>
      </c>
      <c r="E338" s="193" t="s">
        <v>2173</v>
      </c>
      <c r="F338" s="194" t="s">
        <v>2174</v>
      </c>
      <c r="G338" s="195" t="s">
        <v>506</v>
      </c>
      <c r="H338" s="196">
        <v>25.6</v>
      </c>
      <c r="I338" s="197"/>
      <c r="J338" s="198">
        <f>ROUND(I338*H338,2)</f>
        <v>0</v>
      </c>
      <c r="K338" s="194" t="s">
        <v>228</v>
      </c>
      <c r="L338" s="41"/>
      <c r="M338" s="199" t="s">
        <v>1</v>
      </c>
      <c r="N338" s="200" t="s">
        <v>45</v>
      </c>
      <c r="O338" s="73"/>
      <c r="P338" s="201">
        <f>O338*H338</f>
        <v>0</v>
      </c>
      <c r="Q338" s="201">
        <v>2.6900000000000001E-3</v>
      </c>
      <c r="R338" s="201">
        <f>Q338*H338</f>
        <v>6.8864000000000009E-2</v>
      </c>
      <c r="S338" s="201">
        <v>0</v>
      </c>
      <c r="T338" s="202">
        <f>S338*H338</f>
        <v>0</v>
      </c>
      <c r="U338" s="36"/>
      <c r="V338" s="36"/>
      <c r="W338" s="36"/>
      <c r="X338" s="36"/>
      <c r="Y338" s="36"/>
      <c r="Z338" s="36"/>
      <c r="AA338" s="36"/>
      <c r="AB338" s="36"/>
      <c r="AC338" s="36"/>
      <c r="AD338" s="36"/>
      <c r="AE338" s="36"/>
      <c r="AR338" s="203" t="s">
        <v>223</v>
      </c>
      <c r="AT338" s="203" t="s">
        <v>224</v>
      </c>
      <c r="AU338" s="203" t="s">
        <v>87</v>
      </c>
      <c r="AY338" s="18" t="s">
        <v>220</v>
      </c>
      <c r="BE338" s="204">
        <f>IF(N338="základní",J338,0)</f>
        <v>0</v>
      </c>
      <c r="BF338" s="204">
        <f>IF(N338="snížená",J338,0)</f>
        <v>0</v>
      </c>
      <c r="BG338" s="204">
        <f>IF(N338="zákl. přenesená",J338,0)</f>
        <v>0</v>
      </c>
      <c r="BH338" s="204">
        <f>IF(N338="sníž. přenesená",J338,0)</f>
        <v>0</v>
      </c>
      <c r="BI338" s="204">
        <f>IF(N338="nulová",J338,0)</f>
        <v>0</v>
      </c>
      <c r="BJ338" s="18" t="s">
        <v>87</v>
      </c>
      <c r="BK338" s="204">
        <f>ROUND(I338*H338,2)</f>
        <v>0</v>
      </c>
      <c r="BL338" s="18" t="s">
        <v>223</v>
      </c>
      <c r="BM338" s="203" t="s">
        <v>2175</v>
      </c>
    </row>
    <row r="339" spans="1:65" s="2" customFormat="1" ht="11.25">
      <c r="A339" s="36"/>
      <c r="B339" s="37"/>
      <c r="C339" s="38"/>
      <c r="D339" s="205" t="s">
        <v>231</v>
      </c>
      <c r="E339" s="38"/>
      <c r="F339" s="206" t="s">
        <v>2176</v>
      </c>
      <c r="G339" s="38"/>
      <c r="H339" s="38"/>
      <c r="I339" s="207"/>
      <c r="J339" s="38"/>
      <c r="K339" s="38"/>
      <c r="L339" s="41"/>
      <c r="M339" s="208"/>
      <c r="N339" s="209"/>
      <c r="O339" s="73"/>
      <c r="P339" s="73"/>
      <c r="Q339" s="73"/>
      <c r="R339" s="73"/>
      <c r="S339" s="73"/>
      <c r="T339" s="74"/>
      <c r="U339" s="36"/>
      <c r="V339" s="36"/>
      <c r="W339" s="36"/>
      <c r="X339" s="36"/>
      <c r="Y339" s="36"/>
      <c r="Z339" s="36"/>
      <c r="AA339" s="36"/>
      <c r="AB339" s="36"/>
      <c r="AC339" s="36"/>
      <c r="AD339" s="36"/>
      <c r="AE339" s="36"/>
      <c r="AT339" s="18" t="s">
        <v>231</v>
      </c>
      <c r="AU339" s="18" t="s">
        <v>87</v>
      </c>
    </row>
    <row r="340" spans="1:65" s="2" customFormat="1" ht="39">
      <c r="A340" s="36"/>
      <c r="B340" s="37"/>
      <c r="C340" s="38"/>
      <c r="D340" s="210" t="s">
        <v>311</v>
      </c>
      <c r="E340" s="38"/>
      <c r="F340" s="211" t="s">
        <v>2177</v>
      </c>
      <c r="G340" s="38"/>
      <c r="H340" s="38"/>
      <c r="I340" s="207"/>
      <c r="J340" s="38"/>
      <c r="K340" s="38"/>
      <c r="L340" s="41"/>
      <c r="M340" s="208"/>
      <c r="N340" s="209"/>
      <c r="O340" s="73"/>
      <c r="P340" s="73"/>
      <c r="Q340" s="73"/>
      <c r="R340" s="73"/>
      <c r="S340" s="73"/>
      <c r="T340" s="74"/>
      <c r="U340" s="36"/>
      <c r="V340" s="36"/>
      <c r="W340" s="36"/>
      <c r="X340" s="36"/>
      <c r="Y340" s="36"/>
      <c r="Z340" s="36"/>
      <c r="AA340" s="36"/>
      <c r="AB340" s="36"/>
      <c r="AC340" s="36"/>
      <c r="AD340" s="36"/>
      <c r="AE340" s="36"/>
      <c r="AT340" s="18" t="s">
        <v>311</v>
      </c>
      <c r="AU340" s="18" t="s">
        <v>87</v>
      </c>
    </row>
    <row r="341" spans="1:65" s="14" customFormat="1" ht="11.25">
      <c r="B341" s="223"/>
      <c r="C341" s="224"/>
      <c r="D341" s="210" t="s">
        <v>235</v>
      </c>
      <c r="E341" s="225" t="s">
        <v>1</v>
      </c>
      <c r="F341" s="226" t="s">
        <v>2178</v>
      </c>
      <c r="G341" s="224"/>
      <c r="H341" s="225" t="s">
        <v>1</v>
      </c>
      <c r="I341" s="227"/>
      <c r="J341" s="224"/>
      <c r="K341" s="224"/>
      <c r="L341" s="228"/>
      <c r="M341" s="229"/>
      <c r="N341" s="230"/>
      <c r="O341" s="230"/>
      <c r="P341" s="230"/>
      <c r="Q341" s="230"/>
      <c r="R341" s="230"/>
      <c r="S341" s="230"/>
      <c r="T341" s="231"/>
      <c r="AT341" s="232" t="s">
        <v>235</v>
      </c>
      <c r="AU341" s="232" t="s">
        <v>87</v>
      </c>
      <c r="AV341" s="14" t="s">
        <v>87</v>
      </c>
      <c r="AW341" s="14" t="s">
        <v>36</v>
      </c>
      <c r="AX341" s="14" t="s">
        <v>80</v>
      </c>
      <c r="AY341" s="232" t="s">
        <v>220</v>
      </c>
    </row>
    <row r="342" spans="1:65" s="14" customFormat="1" ht="11.25">
      <c r="B342" s="223"/>
      <c r="C342" s="224"/>
      <c r="D342" s="210" t="s">
        <v>235</v>
      </c>
      <c r="E342" s="225" t="s">
        <v>1</v>
      </c>
      <c r="F342" s="226" t="s">
        <v>2166</v>
      </c>
      <c r="G342" s="224"/>
      <c r="H342" s="225" t="s">
        <v>1</v>
      </c>
      <c r="I342" s="227"/>
      <c r="J342" s="224"/>
      <c r="K342" s="224"/>
      <c r="L342" s="228"/>
      <c r="M342" s="229"/>
      <c r="N342" s="230"/>
      <c r="O342" s="230"/>
      <c r="P342" s="230"/>
      <c r="Q342" s="230"/>
      <c r="R342" s="230"/>
      <c r="S342" s="230"/>
      <c r="T342" s="231"/>
      <c r="AT342" s="232" t="s">
        <v>235</v>
      </c>
      <c r="AU342" s="232" t="s">
        <v>87</v>
      </c>
      <c r="AV342" s="14" t="s">
        <v>87</v>
      </c>
      <c r="AW342" s="14" t="s">
        <v>36</v>
      </c>
      <c r="AX342" s="14" t="s">
        <v>80</v>
      </c>
      <c r="AY342" s="232" t="s">
        <v>220</v>
      </c>
    </row>
    <row r="343" spans="1:65" s="13" customFormat="1" ht="11.25">
      <c r="B343" s="212"/>
      <c r="C343" s="213"/>
      <c r="D343" s="210" t="s">
        <v>235</v>
      </c>
      <c r="E343" s="214" t="s">
        <v>2179</v>
      </c>
      <c r="F343" s="215" t="s">
        <v>2180</v>
      </c>
      <c r="G343" s="213"/>
      <c r="H343" s="216">
        <v>18.079999999999998</v>
      </c>
      <c r="I343" s="217"/>
      <c r="J343" s="213"/>
      <c r="K343" s="213"/>
      <c r="L343" s="218"/>
      <c r="M343" s="219"/>
      <c r="N343" s="220"/>
      <c r="O343" s="220"/>
      <c r="P343" s="220"/>
      <c r="Q343" s="220"/>
      <c r="R343" s="220"/>
      <c r="S343" s="220"/>
      <c r="T343" s="221"/>
      <c r="AT343" s="222" t="s">
        <v>235</v>
      </c>
      <c r="AU343" s="222" t="s">
        <v>87</v>
      </c>
      <c r="AV343" s="13" t="s">
        <v>19</v>
      </c>
      <c r="AW343" s="13" t="s">
        <v>36</v>
      </c>
      <c r="AX343" s="13" t="s">
        <v>80</v>
      </c>
      <c r="AY343" s="222" t="s">
        <v>220</v>
      </c>
    </row>
    <row r="344" spans="1:65" s="14" customFormat="1" ht="11.25">
      <c r="B344" s="223"/>
      <c r="C344" s="224"/>
      <c r="D344" s="210" t="s">
        <v>235</v>
      </c>
      <c r="E344" s="225" t="s">
        <v>1</v>
      </c>
      <c r="F344" s="226" t="s">
        <v>2169</v>
      </c>
      <c r="G344" s="224"/>
      <c r="H344" s="225" t="s">
        <v>1</v>
      </c>
      <c r="I344" s="227"/>
      <c r="J344" s="224"/>
      <c r="K344" s="224"/>
      <c r="L344" s="228"/>
      <c r="M344" s="229"/>
      <c r="N344" s="230"/>
      <c r="O344" s="230"/>
      <c r="P344" s="230"/>
      <c r="Q344" s="230"/>
      <c r="R344" s="230"/>
      <c r="S344" s="230"/>
      <c r="T344" s="231"/>
      <c r="AT344" s="232" t="s">
        <v>235</v>
      </c>
      <c r="AU344" s="232" t="s">
        <v>87</v>
      </c>
      <c r="AV344" s="14" t="s">
        <v>87</v>
      </c>
      <c r="AW344" s="14" t="s">
        <v>36</v>
      </c>
      <c r="AX344" s="14" t="s">
        <v>80</v>
      </c>
      <c r="AY344" s="232" t="s">
        <v>220</v>
      </c>
    </row>
    <row r="345" spans="1:65" s="13" customFormat="1" ht="11.25">
      <c r="B345" s="212"/>
      <c r="C345" s="213"/>
      <c r="D345" s="210" t="s">
        <v>235</v>
      </c>
      <c r="E345" s="214" t="s">
        <v>1800</v>
      </c>
      <c r="F345" s="215" t="s">
        <v>2181</v>
      </c>
      <c r="G345" s="213"/>
      <c r="H345" s="216">
        <v>7.52</v>
      </c>
      <c r="I345" s="217"/>
      <c r="J345" s="213"/>
      <c r="K345" s="213"/>
      <c r="L345" s="218"/>
      <c r="M345" s="219"/>
      <c r="N345" s="220"/>
      <c r="O345" s="220"/>
      <c r="P345" s="220"/>
      <c r="Q345" s="220"/>
      <c r="R345" s="220"/>
      <c r="S345" s="220"/>
      <c r="T345" s="221"/>
      <c r="AT345" s="222" t="s">
        <v>235</v>
      </c>
      <c r="AU345" s="222" t="s">
        <v>87</v>
      </c>
      <c r="AV345" s="13" t="s">
        <v>19</v>
      </c>
      <c r="AW345" s="13" t="s">
        <v>36</v>
      </c>
      <c r="AX345" s="13" t="s">
        <v>80</v>
      </c>
      <c r="AY345" s="222" t="s">
        <v>220</v>
      </c>
    </row>
    <row r="346" spans="1:65" s="13" customFormat="1" ht="11.25">
      <c r="B346" s="212"/>
      <c r="C346" s="213"/>
      <c r="D346" s="210" t="s">
        <v>235</v>
      </c>
      <c r="E346" s="214" t="s">
        <v>2182</v>
      </c>
      <c r="F346" s="215" t="s">
        <v>2183</v>
      </c>
      <c r="G346" s="213"/>
      <c r="H346" s="216">
        <v>25.6</v>
      </c>
      <c r="I346" s="217"/>
      <c r="J346" s="213"/>
      <c r="K346" s="213"/>
      <c r="L346" s="218"/>
      <c r="M346" s="219"/>
      <c r="N346" s="220"/>
      <c r="O346" s="220"/>
      <c r="P346" s="220"/>
      <c r="Q346" s="220"/>
      <c r="R346" s="220"/>
      <c r="S346" s="220"/>
      <c r="T346" s="221"/>
      <c r="AT346" s="222" t="s">
        <v>235</v>
      </c>
      <c r="AU346" s="222" t="s">
        <v>87</v>
      </c>
      <c r="AV346" s="13" t="s">
        <v>19</v>
      </c>
      <c r="AW346" s="13" t="s">
        <v>36</v>
      </c>
      <c r="AX346" s="13" t="s">
        <v>87</v>
      </c>
      <c r="AY346" s="222" t="s">
        <v>220</v>
      </c>
    </row>
    <row r="347" spans="1:65" s="2" customFormat="1" ht="16.5" customHeight="1">
      <c r="A347" s="36"/>
      <c r="B347" s="37"/>
      <c r="C347" s="192" t="s">
        <v>415</v>
      </c>
      <c r="D347" s="192" t="s">
        <v>224</v>
      </c>
      <c r="E347" s="193" t="s">
        <v>2184</v>
      </c>
      <c r="F347" s="194" t="s">
        <v>2185</v>
      </c>
      <c r="G347" s="195" t="s">
        <v>506</v>
      </c>
      <c r="H347" s="196">
        <v>25.6</v>
      </c>
      <c r="I347" s="197"/>
      <c r="J347" s="198">
        <f>ROUND(I347*H347,2)</f>
        <v>0</v>
      </c>
      <c r="K347" s="194" t="s">
        <v>228</v>
      </c>
      <c r="L347" s="41"/>
      <c r="M347" s="199" t="s">
        <v>1</v>
      </c>
      <c r="N347" s="200" t="s">
        <v>45</v>
      </c>
      <c r="O347" s="73"/>
      <c r="P347" s="201">
        <f>O347*H347</f>
        <v>0</v>
      </c>
      <c r="Q347" s="201">
        <v>0</v>
      </c>
      <c r="R347" s="201">
        <f>Q347*H347</f>
        <v>0</v>
      </c>
      <c r="S347" s="201">
        <v>0</v>
      </c>
      <c r="T347" s="202">
        <f>S347*H347</f>
        <v>0</v>
      </c>
      <c r="U347" s="36"/>
      <c r="V347" s="36"/>
      <c r="W347" s="36"/>
      <c r="X347" s="36"/>
      <c r="Y347" s="36"/>
      <c r="Z347" s="36"/>
      <c r="AA347" s="36"/>
      <c r="AB347" s="36"/>
      <c r="AC347" s="36"/>
      <c r="AD347" s="36"/>
      <c r="AE347" s="36"/>
      <c r="AR347" s="203" t="s">
        <v>223</v>
      </c>
      <c r="AT347" s="203" t="s">
        <v>224</v>
      </c>
      <c r="AU347" s="203" t="s">
        <v>87</v>
      </c>
      <c r="AY347" s="18" t="s">
        <v>220</v>
      </c>
      <c r="BE347" s="204">
        <f>IF(N347="základní",J347,0)</f>
        <v>0</v>
      </c>
      <c r="BF347" s="204">
        <f>IF(N347="snížená",J347,0)</f>
        <v>0</v>
      </c>
      <c r="BG347" s="204">
        <f>IF(N347="zákl. přenesená",J347,0)</f>
        <v>0</v>
      </c>
      <c r="BH347" s="204">
        <f>IF(N347="sníž. přenesená",J347,0)</f>
        <v>0</v>
      </c>
      <c r="BI347" s="204">
        <f>IF(N347="nulová",J347,0)</f>
        <v>0</v>
      </c>
      <c r="BJ347" s="18" t="s">
        <v>87</v>
      </c>
      <c r="BK347" s="204">
        <f>ROUND(I347*H347,2)</f>
        <v>0</v>
      </c>
      <c r="BL347" s="18" t="s">
        <v>223</v>
      </c>
      <c r="BM347" s="203" t="s">
        <v>2186</v>
      </c>
    </row>
    <row r="348" spans="1:65" s="2" customFormat="1" ht="11.25">
      <c r="A348" s="36"/>
      <c r="B348" s="37"/>
      <c r="C348" s="38"/>
      <c r="D348" s="205" t="s">
        <v>231</v>
      </c>
      <c r="E348" s="38"/>
      <c r="F348" s="206" t="s">
        <v>2187</v>
      </c>
      <c r="G348" s="38"/>
      <c r="H348" s="38"/>
      <c r="I348" s="207"/>
      <c r="J348" s="38"/>
      <c r="K348" s="38"/>
      <c r="L348" s="41"/>
      <c r="M348" s="208"/>
      <c r="N348" s="209"/>
      <c r="O348" s="73"/>
      <c r="P348" s="73"/>
      <c r="Q348" s="73"/>
      <c r="R348" s="73"/>
      <c r="S348" s="73"/>
      <c r="T348" s="74"/>
      <c r="U348" s="36"/>
      <c r="V348" s="36"/>
      <c r="W348" s="36"/>
      <c r="X348" s="36"/>
      <c r="Y348" s="36"/>
      <c r="Z348" s="36"/>
      <c r="AA348" s="36"/>
      <c r="AB348" s="36"/>
      <c r="AC348" s="36"/>
      <c r="AD348" s="36"/>
      <c r="AE348" s="36"/>
      <c r="AT348" s="18" t="s">
        <v>231</v>
      </c>
      <c r="AU348" s="18" t="s">
        <v>87</v>
      </c>
    </row>
    <row r="349" spans="1:65" s="2" customFormat="1" ht="39">
      <c r="A349" s="36"/>
      <c r="B349" s="37"/>
      <c r="C349" s="38"/>
      <c r="D349" s="210" t="s">
        <v>311</v>
      </c>
      <c r="E349" s="38"/>
      <c r="F349" s="211" t="s">
        <v>2177</v>
      </c>
      <c r="G349" s="38"/>
      <c r="H349" s="38"/>
      <c r="I349" s="207"/>
      <c r="J349" s="38"/>
      <c r="K349" s="38"/>
      <c r="L349" s="41"/>
      <c r="M349" s="208"/>
      <c r="N349" s="209"/>
      <c r="O349" s="73"/>
      <c r="P349" s="73"/>
      <c r="Q349" s="73"/>
      <c r="R349" s="73"/>
      <c r="S349" s="73"/>
      <c r="T349" s="74"/>
      <c r="U349" s="36"/>
      <c r="V349" s="36"/>
      <c r="W349" s="36"/>
      <c r="X349" s="36"/>
      <c r="Y349" s="36"/>
      <c r="Z349" s="36"/>
      <c r="AA349" s="36"/>
      <c r="AB349" s="36"/>
      <c r="AC349" s="36"/>
      <c r="AD349" s="36"/>
      <c r="AE349" s="36"/>
      <c r="AT349" s="18" t="s">
        <v>311</v>
      </c>
      <c r="AU349" s="18" t="s">
        <v>87</v>
      </c>
    </row>
    <row r="350" spans="1:65" s="13" customFormat="1" ht="11.25">
      <c r="B350" s="212"/>
      <c r="C350" s="213"/>
      <c r="D350" s="210" t="s">
        <v>235</v>
      </c>
      <c r="E350" s="214" t="s">
        <v>2188</v>
      </c>
      <c r="F350" s="215" t="s">
        <v>2189</v>
      </c>
      <c r="G350" s="213"/>
      <c r="H350" s="216">
        <v>25.6</v>
      </c>
      <c r="I350" s="217"/>
      <c r="J350" s="213"/>
      <c r="K350" s="213"/>
      <c r="L350" s="218"/>
      <c r="M350" s="219"/>
      <c r="N350" s="220"/>
      <c r="O350" s="220"/>
      <c r="P350" s="220"/>
      <c r="Q350" s="220"/>
      <c r="R350" s="220"/>
      <c r="S350" s="220"/>
      <c r="T350" s="221"/>
      <c r="AT350" s="222" t="s">
        <v>235</v>
      </c>
      <c r="AU350" s="222" t="s">
        <v>87</v>
      </c>
      <c r="AV350" s="13" t="s">
        <v>19</v>
      </c>
      <c r="AW350" s="13" t="s">
        <v>36</v>
      </c>
      <c r="AX350" s="13" t="s">
        <v>80</v>
      </c>
      <c r="AY350" s="222" t="s">
        <v>220</v>
      </c>
    </row>
    <row r="351" spans="1:65" s="13" customFormat="1" ht="11.25">
      <c r="B351" s="212"/>
      <c r="C351" s="213"/>
      <c r="D351" s="210" t="s">
        <v>235</v>
      </c>
      <c r="E351" s="214" t="s">
        <v>2190</v>
      </c>
      <c r="F351" s="215" t="s">
        <v>2191</v>
      </c>
      <c r="G351" s="213"/>
      <c r="H351" s="216">
        <v>25.6</v>
      </c>
      <c r="I351" s="217"/>
      <c r="J351" s="213"/>
      <c r="K351" s="213"/>
      <c r="L351" s="218"/>
      <c r="M351" s="219"/>
      <c r="N351" s="220"/>
      <c r="O351" s="220"/>
      <c r="P351" s="220"/>
      <c r="Q351" s="220"/>
      <c r="R351" s="220"/>
      <c r="S351" s="220"/>
      <c r="T351" s="221"/>
      <c r="AT351" s="222" t="s">
        <v>235</v>
      </c>
      <c r="AU351" s="222" t="s">
        <v>87</v>
      </c>
      <c r="AV351" s="13" t="s">
        <v>19</v>
      </c>
      <c r="AW351" s="13" t="s">
        <v>36</v>
      </c>
      <c r="AX351" s="13" t="s">
        <v>87</v>
      </c>
      <c r="AY351" s="222" t="s">
        <v>220</v>
      </c>
    </row>
    <row r="352" spans="1:65" s="2" customFormat="1" ht="24.2" customHeight="1">
      <c r="A352" s="36"/>
      <c r="B352" s="37"/>
      <c r="C352" s="192" t="s">
        <v>420</v>
      </c>
      <c r="D352" s="192" t="s">
        <v>224</v>
      </c>
      <c r="E352" s="193" t="s">
        <v>2192</v>
      </c>
      <c r="F352" s="194" t="s">
        <v>2193</v>
      </c>
      <c r="G352" s="195" t="s">
        <v>650</v>
      </c>
      <c r="H352" s="196">
        <v>1.6140000000000001</v>
      </c>
      <c r="I352" s="197"/>
      <c r="J352" s="198">
        <f>ROUND(I352*H352,2)</f>
        <v>0</v>
      </c>
      <c r="K352" s="194" t="s">
        <v>228</v>
      </c>
      <c r="L352" s="41"/>
      <c r="M352" s="199" t="s">
        <v>1</v>
      </c>
      <c r="N352" s="200" t="s">
        <v>45</v>
      </c>
      <c r="O352" s="73"/>
      <c r="P352" s="201">
        <f>O352*H352</f>
        <v>0</v>
      </c>
      <c r="Q352" s="201">
        <v>1.0606199999999999</v>
      </c>
      <c r="R352" s="201">
        <f>Q352*H352</f>
        <v>1.7118406799999999</v>
      </c>
      <c r="S352" s="201">
        <v>0</v>
      </c>
      <c r="T352" s="202">
        <f>S352*H352</f>
        <v>0</v>
      </c>
      <c r="U352" s="36"/>
      <c r="V352" s="36"/>
      <c r="W352" s="36"/>
      <c r="X352" s="36"/>
      <c r="Y352" s="36"/>
      <c r="Z352" s="36"/>
      <c r="AA352" s="36"/>
      <c r="AB352" s="36"/>
      <c r="AC352" s="36"/>
      <c r="AD352" s="36"/>
      <c r="AE352" s="36"/>
      <c r="AR352" s="203" t="s">
        <v>2194</v>
      </c>
      <c r="AT352" s="203" t="s">
        <v>224</v>
      </c>
      <c r="AU352" s="203" t="s">
        <v>87</v>
      </c>
      <c r="AY352" s="18" t="s">
        <v>220</v>
      </c>
      <c r="BE352" s="204">
        <f>IF(N352="základní",J352,0)</f>
        <v>0</v>
      </c>
      <c r="BF352" s="204">
        <f>IF(N352="snížená",J352,0)</f>
        <v>0</v>
      </c>
      <c r="BG352" s="204">
        <f>IF(N352="zákl. přenesená",J352,0)</f>
        <v>0</v>
      </c>
      <c r="BH352" s="204">
        <f>IF(N352="sníž. přenesená",J352,0)</f>
        <v>0</v>
      </c>
      <c r="BI352" s="204">
        <f>IF(N352="nulová",J352,0)</f>
        <v>0</v>
      </c>
      <c r="BJ352" s="18" t="s">
        <v>87</v>
      </c>
      <c r="BK352" s="204">
        <f>ROUND(I352*H352,2)</f>
        <v>0</v>
      </c>
      <c r="BL352" s="18" t="s">
        <v>2194</v>
      </c>
      <c r="BM352" s="203" t="s">
        <v>2195</v>
      </c>
    </row>
    <row r="353" spans="1:51" s="2" customFormat="1" ht="11.25">
      <c r="A353" s="36"/>
      <c r="B353" s="37"/>
      <c r="C353" s="38"/>
      <c r="D353" s="205" t="s">
        <v>231</v>
      </c>
      <c r="E353" s="38"/>
      <c r="F353" s="206" t="s">
        <v>2196</v>
      </c>
      <c r="G353" s="38"/>
      <c r="H353" s="38"/>
      <c r="I353" s="207"/>
      <c r="J353" s="38"/>
      <c r="K353" s="38"/>
      <c r="L353" s="41"/>
      <c r="M353" s="208"/>
      <c r="N353" s="209"/>
      <c r="O353" s="73"/>
      <c r="P353" s="73"/>
      <c r="Q353" s="73"/>
      <c r="R353" s="73"/>
      <c r="S353" s="73"/>
      <c r="T353" s="74"/>
      <c r="U353" s="36"/>
      <c r="V353" s="36"/>
      <c r="W353" s="36"/>
      <c r="X353" s="36"/>
      <c r="Y353" s="36"/>
      <c r="Z353" s="36"/>
      <c r="AA353" s="36"/>
      <c r="AB353" s="36"/>
      <c r="AC353" s="36"/>
      <c r="AD353" s="36"/>
      <c r="AE353" s="36"/>
      <c r="AT353" s="18" t="s">
        <v>231</v>
      </c>
      <c r="AU353" s="18" t="s">
        <v>87</v>
      </c>
    </row>
    <row r="354" spans="1:51" s="2" customFormat="1" ht="29.25">
      <c r="A354" s="36"/>
      <c r="B354" s="37"/>
      <c r="C354" s="38"/>
      <c r="D354" s="210" t="s">
        <v>311</v>
      </c>
      <c r="E354" s="38"/>
      <c r="F354" s="211" t="s">
        <v>2197</v>
      </c>
      <c r="G354" s="38"/>
      <c r="H354" s="38"/>
      <c r="I354" s="207"/>
      <c r="J354" s="38"/>
      <c r="K354" s="38"/>
      <c r="L354" s="41"/>
      <c r="M354" s="208"/>
      <c r="N354" s="209"/>
      <c r="O354" s="73"/>
      <c r="P354" s="73"/>
      <c r="Q354" s="73"/>
      <c r="R354" s="73"/>
      <c r="S354" s="73"/>
      <c r="T354" s="74"/>
      <c r="U354" s="36"/>
      <c r="V354" s="36"/>
      <c r="W354" s="36"/>
      <c r="X354" s="36"/>
      <c r="Y354" s="36"/>
      <c r="Z354" s="36"/>
      <c r="AA354" s="36"/>
      <c r="AB354" s="36"/>
      <c r="AC354" s="36"/>
      <c r="AD354" s="36"/>
      <c r="AE354" s="36"/>
      <c r="AT354" s="18" t="s">
        <v>311</v>
      </c>
      <c r="AU354" s="18" t="s">
        <v>87</v>
      </c>
    </row>
    <row r="355" spans="1:51" s="2" customFormat="1" ht="19.5">
      <c r="A355" s="36"/>
      <c r="B355" s="37"/>
      <c r="C355" s="38"/>
      <c r="D355" s="210" t="s">
        <v>233</v>
      </c>
      <c r="E355" s="38"/>
      <c r="F355" s="211" t="s">
        <v>2198</v>
      </c>
      <c r="G355" s="38"/>
      <c r="H355" s="38"/>
      <c r="I355" s="207"/>
      <c r="J355" s="38"/>
      <c r="K355" s="38"/>
      <c r="L355" s="41"/>
      <c r="M355" s="208"/>
      <c r="N355" s="209"/>
      <c r="O355" s="73"/>
      <c r="P355" s="73"/>
      <c r="Q355" s="73"/>
      <c r="R355" s="73"/>
      <c r="S355" s="73"/>
      <c r="T355" s="74"/>
      <c r="U355" s="36"/>
      <c r="V355" s="36"/>
      <c r="W355" s="36"/>
      <c r="X355" s="36"/>
      <c r="Y355" s="36"/>
      <c r="Z355" s="36"/>
      <c r="AA355" s="36"/>
      <c r="AB355" s="36"/>
      <c r="AC355" s="36"/>
      <c r="AD355" s="36"/>
      <c r="AE355" s="36"/>
      <c r="AT355" s="18" t="s">
        <v>233</v>
      </c>
      <c r="AU355" s="18" t="s">
        <v>87</v>
      </c>
    </row>
    <row r="356" spans="1:51" s="14" customFormat="1" ht="11.25">
      <c r="B356" s="223"/>
      <c r="C356" s="224"/>
      <c r="D356" s="210" t="s">
        <v>235</v>
      </c>
      <c r="E356" s="225" t="s">
        <v>1</v>
      </c>
      <c r="F356" s="226" t="s">
        <v>2199</v>
      </c>
      <c r="G356" s="224"/>
      <c r="H356" s="225" t="s">
        <v>1</v>
      </c>
      <c r="I356" s="227"/>
      <c r="J356" s="224"/>
      <c r="K356" s="224"/>
      <c r="L356" s="228"/>
      <c r="M356" s="229"/>
      <c r="N356" s="230"/>
      <c r="O356" s="230"/>
      <c r="P356" s="230"/>
      <c r="Q356" s="230"/>
      <c r="R356" s="230"/>
      <c r="S356" s="230"/>
      <c r="T356" s="231"/>
      <c r="AT356" s="232" t="s">
        <v>235</v>
      </c>
      <c r="AU356" s="232" t="s">
        <v>87</v>
      </c>
      <c r="AV356" s="14" t="s">
        <v>87</v>
      </c>
      <c r="AW356" s="14" t="s">
        <v>36</v>
      </c>
      <c r="AX356" s="14" t="s">
        <v>80</v>
      </c>
      <c r="AY356" s="232" t="s">
        <v>220</v>
      </c>
    </row>
    <row r="357" spans="1:51" s="14" customFormat="1" ht="11.25">
      <c r="B357" s="223"/>
      <c r="C357" s="224"/>
      <c r="D357" s="210" t="s">
        <v>235</v>
      </c>
      <c r="E357" s="225" t="s">
        <v>1</v>
      </c>
      <c r="F357" s="226" t="s">
        <v>2200</v>
      </c>
      <c r="G357" s="224"/>
      <c r="H357" s="225" t="s">
        <v>1</v>
      </c>
      <c r="I357" s="227"/>
      <c r="J357" s="224"/>
      <c r="K357" s="224"/>
      <c r="L357" s="228"/>
      <c r="M357" s="229"/>
      <c r="N357" s="230"/>
      <c r="O357" s="230"/>
      <c r="P357" s="230"/>
      <c r="Q357" s="230"/>
      <c r="R357" s="230"/>
      <c r="S357" s="230"/>
      <c r="T357" s="231"/>
      <c r="AT357" s="232" t="s">
        <v>235</v>
      </c>
      <c r="AU357" s="232" t="s">
        <v>87</v>
      </c>
      <c r="AV357" s="14" t="s">
        <v>87</v>
      </c>
      <c r="AW357" s="14" t="s">
        <v>36</v>
      </c>
      <c r="AX357" s="14" t="s">
        <v>80</v>
      </c>
      <c r="AY357" s="232" t="s">
        <v>220</v>
      </c>
    </row>
    <row r="358" spans="1:51" s="13" customFormat="1" ht="11.25">
      <c r="B358" s="212"/>
      <c r="C358" s="213"/>
      <c r="D358" s="210" t="s">
        <v>235</v>
      </c>
      <c r="E358" s="214" t="s">
        <v>1</v>
      </c>
      <c r="F358" s="215" t="s">
        <v>2201</v>
      </c>
      <c r="G358" s="213"/>
      <c r="H358" s="216">
        <v>67.89</v>
      </c>
      <c r="I358" s="217"/>
      <c r="J358" s="213"/>
      <c r="K358" s="213"/>
      <c r="L358" s="218"/>
      <c r="M358" s="219"/>
      <c r="N358" s="220"/>
      <c r="O358" s="220"/>
      <c r="P358" s="220"/>
      <c r="Q358" s="220"/>
      <c r="R358" s="220"/>
      <c r="S358" s="220"/>
      <c r="T358" s="221"/>
      <c r="AT358" s="222" t="s">
        <v>235</v>
      </c>
      <c r="AU358" s="222" t="s">
        <v>87</v>
      </c>
      <c r="AV358" s="13" t="s">
        <v>19</v>
      </c>
      <c r="AW358" s="13" t="s">
        <v>36</v>
      </c>
      <c r="AX358" s="13" t="s">
        <v>80</v>
      </c>
      <c r="AY358" s="222" t="s">
        <v>220</v>
      </c>
    </row>
    <row r="359" spans="1:51" s="14" customFormat="1" ht="11.25">
      <c r="B359" s="223"/>
      <c r="C359" s="224"/>
      <c r="D359" s="210" t="s">
        <v>235</v>
      </c>
      <c r="E359" s="225" t="s">
        <v>1</v>
      </c>
      <c r="F359" s="226" t="s">
        <v>2202</v>
      </c>
      <c r="G359" s="224"/>
      <c r="H359" s="225" t="s">
        <v>1</v>
      </c>
      <c r="I359" s="227"/>
      <c r="J359" s="224"/>
      <c r="K359" s="224"/>
      <c r="L359" s="228"/>
      <c r="M359" s="229"/>
      <c r="N359" s="230"/>
      <c r="O359" s="230"/>
      <c r="P359" s="230"/>
      <c r="Q359" s="230"/>
      <c r="R359" s="230"/>
      <c r="S359" s="230"/>
      <c r="T359" s="231"/>
      <c r="AT359" s="232" t="s">
        <v>235</v>
      </c>
      <c r="AU359" s="232" t="s">
        <v>87</v>
      </c>
      <c r="AV359" s="14" t="s">
        <v>87</v>
      </c>
      <c r="AW359" s="14" t="s">
        <v>36</v>
      </c>
      <c r="AX359" s="14" t="s">
        <v>80</v>
      </c>
      <c r="AY359" s="232" t="s">
        <v>220</v>
      </c>
    </row>
    <row r="360" spans="1:51" s="13" customFormat="1" ht="11.25">
      <c r="B360" s="212"/>
      <c r="C360" s="213"/>
      <c r="D360" s="210" t="s">
        <v>235</v>
      </c>
      <c r="E360" s="214" t="s">
        <v>1</v>
      </c>
      <c r="F360" s="215" t="s">
        <v>2203</v>
      </c>
      <c r="G360" s="213"/>
      <c r="H360" s="216">
        <v>199.27</v>
      </c>
      <c r="I360" s="217"/>
      <c r="J360" s="213"/>
      <c r="K360" s="213"/>
      <c r="L360" s="218"/>
      <c r="M360" s="219"/>
      <c r="N360" s="220"/>
      <c r="O360" s="220"/>
      <c r="P360" s="220"/>
      <c r="Q360" s="220"/>
      <c r="R360" s="220"/>
      <c r="S360" s="220"/>
      <c r="T360" s="221"/>
      <c r="AT360" s="222" t="s">
        <v>235</v>
      </c>
      <c r="AU360" s="222" t="s">
        <v>87</v>
      </c>
      <c r="AV360" s="13" t="s">
        <v>19</v>
      </c>
      <c r="AW360" s="13" t="s">
        <v>36</v>
      </c>
      <c r="AX360" s="13" t="s">
        <v>80</v>
      </c>
      <c r="AY360" s="222" t="s">
        <v>220</v>
      </c>
    </row>
    <row r="361" spans="1:51" s="14" customFormat="1" ht="11.25">
      <c r="B361" s="223"/>
      <c r="C361" s="224"/>
      <c r="D361" s="210" t="s">
        <v>235</v>
      </c>
      <c r="E361" s="225" t="s">
        <v>1</v>
      </c>
      <c r="F361" s="226" t="s">
        <v>2204</v>
      </c>
      <c r="G361" s="224"/>
      <c r="H361" s="225" t="s">
        <v>1</v>
      </c>
      <c r="I361" s="227"/>
      <c r="J361" s="224"/>
      <c r="K361" s="224"/>
      <c r="L361" s="228"/>
      <c r="M361" s="229"/>
      <c r="N361" s="230"/>
      <c r="O361" s="230"/>
      <c r="P361" s="230"/>
      <c r="Q361" s="230"/>
      <c r="R361" s="230"/>
      <c r="S361" s="230"/>
      <c r="T361" s="231"/>
      <c r="AT361" s="232" t="s">
        <v>235</v>
      </c>
      <c r="AU361" s="232" t="s">
        <v>87</v>
      </c>
      <c r="AV361" s="14" t="s">
        <v>87</v>
      </c>
      <c r="AW361" s="14" t="s">
        <v>36</v>
      </c>
      <c r="AX361" s="14" t="s">
        <v>80</v>
      </c>
      <c r="AY361" s="232" t="s">
        <v>220</v>
      </c>
    </row>
    <row r="362" spans="1:51" s="13" customFormat="1" ht="11.25">
      <c r="B362" s="212"/>
      <c r="C362" s="213"/>
      <c r="D362" s="210" t="s">
        <v>235</v>
      </c>
      <c r="E362" s="214" t="s">
        <v>1</v>
      </c>
      <c r="F362" s="215" t="s">
        <v>2205</v>
      </c>
      <c r="G362" s="213"/>
      <c r="H362" s="216">
        <v>454.46</v>
      </c>
      <c r="I362" s="217"/>
      <c r="J362" s="213"/>
      <c r="K362" s="213"/>
      <c r="L362" s="218"/>
      <c r="M362" s="219"/>
      <c r="N362" s="220"/>
      <c r="O362" s="220"/>
      <c r="P362" s="220"/>
      <c r="Q362" s="220"/>
      <c r="R362" s="220"/>
      <c r="S362" s="220"/>
      <c r="T362" s="221"/>
      <c r="AT362" s="222" t="s">
        <v>235</v>
      </c>
      <c r="AU362" s="222" t="s">
        <v>87</v>
      </c>
      <c r="AV362" s="13" t="s">
        <v>19</v>
      </c>
      <c r="AW362" s="13" t="s">
        <v>36</v>
      </c>
      <c r="AX362" s="13" t="s">
        <v>80</v>
      </c>
      <c r="AY362" s="222" t="s">
        <v>220</v>
      </c>
    </row>
    <row r="363" spans="1:51" s="14" customFormat="1" ht="11.25">
      <c r="B363" s="223"/>
      <c r="C363" s="224"/>
      <c r="D363" s="210" t="s">
        <v>235</v>
      </c>
      <c r="E363" s="225" t="s">
        <v>1</v>
      </c>
      <c r="F363" s="226" t="s">
        <v>2152</v>
      </c>
      <c r="G363" s="224"/>
      <c r="H363" s="225" t="s">
        <v>1</v>
      </c>
      <c r="I363" s="227"/>
      <c r="J363" s="224"/>
      <c r="K363" s="224"/>
      <c r="L363" s="228"/>
      <c r="M363" s="229"/>
      <c r="N363" s="230"/>
      <c r="O363" s="230"/>
      <c r="P363" s="230"/>
      <c r="Q363" s="230"/>
      <c r="R363" s="230"/>
      <c r="S363" s="230"/>
      <c r="T363" s="231"/>
      <c r="AT363" s="232" t="s">
        <v>235</v>
      </c>
      <c r="AU363" s="232" t="s">
        <v>87</v>
      </c>
      <c r="AV363" s="14" t="s">
        <v>87</v>
      </c>
      <c r="AW363" s="14" t="s">
        <v>36</v>
      </c>
      <c r="AX363" s="14" t="s">
        <v>80</v>
      </c>
      <c r="AY363" s="232" t="s">
        <v>220</v>
      </c>
    </row>
    <row r="364" spans="1:51" s="13" customFormat="1" ht="11.25">
      <c r="B364" s="212"/>
      <c r="C364" s="213"/>
      <c r="D364" s="210" t="s">
        <v>235</v>
      </c>
      <c r="E364" s="214" t="s">
        <v>1</v>
      </c>
      <c r="F364" s="215" t="s">
        <v>2206</v>
      </c>
      <c r="G364" s="213"/>
      <c r="H364" s="216">
        <v>745.72</v>
      </c>
      <c r="I364" s="217"/>
      <c r="J364" s="213"/>
      <c r="K364" s="213"/>
      <c r="L364" s="218"/>
      <c r="M364" s="219"/>
      <c r="N364" s="220"/>
      <c r="O364" s="220"/>
      <c r="P364" s="220"/>
      <c r="Q364" s="220"/>
      <c r="R364" s="220"/>
      <c r="S364" s="220"/>
      <c r="T364" s="221"/>
      <c r="AT364" s="222" t="s">
        <v>235</v>
      </c>
      <c r="AU364" s="222" t="s">
        <v>87</v>
      </c>
      <c r="AV364" s="13" t="s">
        <v>19</v>
      </c>
      <c r="AW364" s="13" t="s">
        <v>36</v>
      </c>
      <c r="AX364" s="13" t="s">
        <v>80</v>
      </c>
      <c r="AY364" s="222" t="s">
        <v>220</v>
      </c>
    </row>
    <row r="365" spans="1:51" s="16" customFormat="1" ht="11.25">
      <c r="B365" s="269"/>
      <c r="C365" s="270"/>
      <c r="D365" s="210" t="s">
        <v>235</v>
      </c>
      <c r="E365" s="271" t="s">
        <v>1</v>
      </c>
      <c r="F365" s="272" t="s">
        <v>2156</v>
      </c>
      <c r="G365" s="270"/>
      <c r="H365" s="273">
        <v>1467.34</v>
      </c>
      <c r="I365" s="274"/>
      <c r="J365" s="270"/>
      <c r="K365" s="270"/>
      <c r="L365" s="275"/>
      <c r="M365" s="276"/>
      <c r="N365" s="277"/>
      <c r="O365" s="277"/>
      <c r="P365" s="277"/>
      <c r="Q365" s="277"/>
      <c r="R365" s="277"/>
      <c r="S365" s="277"/>
      <c r="T365" s="278"/>
      <c r="AT365" s="279" t="s">
        <v>235</v>
      </c>
      <c r="AU365" s="279" t="s">
        <v>87</v>
      </c>
      <c r="AV365" s="16" t="s">
        <v>156</v>
      </c>
      <c r="AW365" s="16" t="s">
        <v>36</v>
      </c>
      <c r="AX365" s="16" t="s">
        <v>80</v>
      </c>
      <c r="AY365" s="279" t="s">
        <v>220</v>
      </c>
    </row>
    <row r="366" spans="1:51" s="14" customFormat="1" ht="11.25">
      <c r="B366" s="223"/>
      <c r="C366" s="224"/>
      <c r="D366" s="210" t="s">
        <v>235</v>
      </c>
      <c r="E366" s="225" t="s">
        <v>1</v>
      </c>
      <c r="F366" s="226" t="s">
        <v>2157</v>
      </c>
      <c r="G366" s="224"/>
      <c r="H366" s="225" t="s">
        <v>1</v>
      </c>
      <c r="I366" s="227"/>
      <c r="J366" s="224"/>
      <c r="K366" s="224"/>
      <c r="L366" s="228"/>
      <c r="M366" s="229"/>
      <c r="N366" s="230"/>
      <c r="O366" s="230"/>
      <c r="P366" s="230"/>
      <c r="Q366" s="230"/>
      <c r="R366" s="230"/>
      <c r="S366" s="230"/>
      <c r="T366" s="231"/>
      <c r="AT366" s="232" t="s">
        <v>235</v>
      </c>
      <c r="AU366" s="232" t="s">
        <v>87</v>
      </c>
      <c r="AV366" s="14" t="s">
        <v>87</v>
      </c>
      <c r="AW366" s="14" t="s">
        <v>36</v>
      </c>
      <c r="AX366" s="14" t="s">
        <v>80</v>
      </c>
      <c r="AY366" s="232" t="s">
        <v>220</v>
      </c>
    </row>
    <row r="367" spans="1:51" s="13" customFormat="1" ht="11.25">
      <c r="B367" s="212"/>
      <c r="C367" s="213"/>
      <c r="D367" s="210" t="s">
        <v>235</v>
      </c>
      <c r="E367" s="214" t="s">
        <v>1</v>
      </c>
      <c r="F367" s="215" t="s">
        <v>2207</v>
      </c>
      <c r="G367" s="213"/>
      <c r="H367" s="216">
        <v>146.73400000000001</v>
      </c>
      <c r="I367" s="217"/>
      <c r="J367" s="213"/>
      <c r="K367" s="213"/>
      <c r="L367" s="218"/>
      <c r="M367" s="219"/>
      <c r="N367" s="220"/>
      <c r="O367" s="220"/>
      <c r="P367" s="220"/>
      <c r="Q367" s="220"/>
      <c r="R367" s="220"/>
      <c r="S367" s="220"/>
      <c r="T367" s="221"/>
      <c r="AT367" s="222" t="s">
        <v>235</v>
      </c>
      <c r="AU367" s="222" t="s">
        <v>87</v>
      </c>
      <c r="AV367" s="13" t="s">
        <v>19</v>
      </c>
      <c r="AW367" s="13" t="s">
        <v>36</v>
      </c>
      <c r="AX367" s="13" t="s">
        <v>80</v>
      </c>
      <c r="AY367" s="222" t="s">
        <v>220</v>
      </c>
    </row>
    <row r="368" spans="1:51" s="15" customFormat="1" ht="11.25">
      <c r="B368" s="233"/>
      <c r="C368" s="234"/>
      <c r="D368" s="210" t="s">
        <v>235</v>
      </c>
      <c r="E368" s="235" t="s">
        <v>1</v>
      </c>
      <c r="F368" s="236" t="s">
        <v>355</v>
      </c>
      <c r="G368" s="234"/>
      <c r="H368" s="237">
        <v>1614.0740000000001</v>
      </c>
      <c r="I368" s="238"/>
      <c r="J368" s="234"/>
      <c r="K368" s="234"/>
      <c r="L368" s="239"/>
      <c r="M368" s="240"/>
      <c r="N368" s="241"/>
      <c r="O368" s="241"/>
      <c r="P368" s="241"/>
      <c r="Q368" s="241"/>
      <c r="R368" s="241"/>
      <c r="S368" s="241"/>
      <c r="T368" s="242"/>
      <c r="AT368" s="243" t="s">
        <v>235</v>
      </c>
      <c r="AU368" s="243" t="s">
        <v>87</v>
      </c>
      <c r="AV368" s="15" t="s">
        <v>223</v>
      </c>
      <c r="AW368" s="15" t="s">
        <v>36</v>
      </c>
      <c r="AX368" s="15" t="s">
        <v>80</v>
      </c>
      <c r="AY368" s="243" t="s">
        <v>220</v>
      </c>
    </row>
    <row r="369" spans="1:65" s="14" customFormat="1" ht="11.25">
      <c r="B369" s="223"/>
      <c r="C369" s="224"/>
      <c r="D369" s="210" t="s">
        <v>235</v>
      </c>
      <c r="E369" s="225" t="s">
        <v>1</v>
      </c>
      <c r="F369" s="226" t="s">
        <v>2208</v>
      </c>
      <c r="G369" s="224"/>
      <c r="H369" s="225" t="s">
        <v>1</v>
      </c>
      <c r="I369" s="227"/>
      <c r="J369" s="224"/>
      <c r="K369" s="224"/>
      <c r="L369" s="228"/>
      <c r="M369" s="229"/>
      <c r="N369" s="230"/>
      <c r="O369" s="230"/>
      <c r="P369" s="230"/>
      <c r="Q369" s="230"/>
      <c r="R369" s="230"/>
      <c r="S369" s="230"/>
      <c r="T369" s="231"/>
      <c r="AT369" s="232" t="s">
        <v>235</v>
      </c>
      <c r="AU369" s="232" t="s">
        <v>87</v>
      </c>
      <c r="AV369" s="14" t="s">
        <v>87</v>
      </c>
      <c r="AW369" s="14" t="s">
        <v>36</v>
      </c>
      <c r="AX369" s="14" t="s">
        <v>80</v>
      </c>
      <c r="AY369" s="232" t="s">
        <v>220</v>
      </c>
    </row>
    <row r="370" spans="1:65" s="13" customFormat="1" ht="11.25">
      <c r="B370" s="212"/>
      <c r="C370" s="213"/>
      <c r="D370" s="210" t="s">
        <v>235</v>
      </c>
      <c r="E370" s="214" t="s">
        <v>1</v>
      </c>
      <c r="F370" s="215" t="s">
        <v>2209</v>
      </c>
      <c r="G370" s="213"/>
      <c r="H370" s="216">
        <v>1.6140000000000001</v>
      </c>
      <c r="I370" s="217"/>
      <c r="J370" s="213"/>
      <c r="K370" s="213"/>
      <c r="L370" s="218"/>
      <c r="M370" s="219"/>
      <c r="N370" s="220"/>
      <c r="O370" s="220"/>
      <c r="P370" s="220"/>
      <c r="Q370" s="220"/>
      <c r="R370" s="220"/>
      <c r="S370" s="220"/>
      <c r="T370" s="221"/>
      <c r="AT370" s="222" t="s">
        <v>235</v>
      </c>
      <c r="AU370" s="222" t="s">
        <v>87</v>
      </c>
      <c r="AV370" s="13" t="s">
        <v>19</v>
      </c>
      <c r="AW370" s="13" t="s">
        <v>36</v>
      </c>
      <c r="AX370" s="13" t="s">
        <v>87</v>
      </c>
      <c r="AY370" s="222" t="s">
        <v>220</v>
      </c>
    </row>
    <row r="371" spans="1:65" s="12" customFormat="1" ht="25.9" customHeight="1">
      <c r="B371" s="176"/>
      <c r="C371" s="177"/>
      <c r="D371" s="178" t="s">
        <v>79</v>
      </c>
      <c r="E371" s="179" t="s">
        <v>156</v>
      </c>
      <c r="F371" s="179" t="s">
        <v>630</v>
      </c>
      <c r="G371" s="177"/>
      <c r="H371" s="177"/>
      <c r="I371" s="180"/>
      <c r="J371" s="181">
        <f>BK371</f>
        <v>0</v>
      </c>
      <c r="K371" s="177"/>
      <c r="L371" s="182"/>
      <c r="M371" s="183"/>
      <c r="N371" s="184"/>
      <c r="O371" s="184"/>
      <c r="P371" s="185">
        <f>SUM(P372:P461)</f>
        <v>0</v>
      </c>
      <c r="Q371" s="184"/>
      <c r="R371" s="185">
        <f>SUM(R372:R461)</f>
        <v>244.56395927999995</v>
      </c>
      <c r="S371" s="184"/>
      <c r="T371" s="186">
        <f>SUM(T372:T461)</f>
        <v>0</v>
      </c>
      <c r="AR371" s="187" t="s">
        <v>223</v>
      </c>
      <c r="AT371" s="188" t="s">
        <v>79</v>
      </c>
      <c r="AU371" s="188" t="s">
        <v>80</v>
      </c>
      <c r="AY371" s="187" t="s">
        <v>220</v>
      </c>
      <c r="BK371" s="189">
        <f>SUM(BK372:BK461)</f>
        <v>0</v>
      </c>
    </row>
    <row r="372" spans="1:65" s="2" customFormat="1" ht="24.2" customHeight="1">
      <c r="A372" s="36"/>
      <c r="B372" s="37"/>
      <c r="C372" s="192" t="s">
        <v>426</v>
      </c>
      <c r="D372" s="192" t="s">
        <v>224</v>
      </c>
      <c r="E372" s="193" t="s">
        <v>2210</v>
      </c>
      <c r="F372" s="194" t="s">
        <v>2211</v>
      </c>
      <c r="G372" s="195" t="s">
        <v>514</v>
      </c>
      <c r="H372" s="196">
        <v>13.481</v>
      </c>
      <c r="I372" s="197"/>
      <c r="J372" s="198">
        <f>ROUND(I372*H372,2)</f>
        <v>0</v>
      </c>
      <c r="K372" s="194" t="s">
        <v>228</v>
      </c>
      <c r="L372" s="41"/>
      <c r="M372" s="199" t="s">
        <v>1</v>
      </c>
      <c r="N372" s="200" t="s">
        <v>45</v>
      </c>
      <c r="O372" s="73"/>
      <c r="P372" s="201">
        <f>O372*H372</f>
        <v>0</v>
      </c>
      <c r="Q372" s="201">
        <v>2.4533</v>
      </c>
      <c r="R372" s="201">
        <f>Q372*H372</f>
        <v>33.0729373</v>
      </c>
      <c r="S372" s="201">
        <v>0</v>
      </c>
      <c r="T372" s="202">
        <f>S372*H372</f>
        <v>0</v>
      </c>
      <c r="U372" s="36"/>
      <c r="V372" s="36"/>
      <c r="W372" s="36"/>
      <c r="X372" s="36"/>
      <c r="Y372" s="36"/>
      <c r="Z372" s="36"/>
      <c r="AA372" s="36"/>
      <c r="AB372" s="36"/>
      <c r="AC372" s="36"/>
      <c r="AD372" s="36"/>
      <c r="AE372" s="36"/>
      <c r="AR372" s="203" t="s">
        <v>223</v>
      </c>
      <c r="AT372" s="203" t="s">
        <v>224</v>
      </c>
      <c r="AU372" s="203" t="s">
        <v>87</v>
      </c>
      <c r="AY372" s="18" t="s">
        <v>220</v>
      </c>
      <c r="BE372" s="204">
        <f>IF(N372="základní",J372,0)</f>
        <v>0</v>
      </c>
      <c r="BF372" s="204">
        <f>IF(N372="snížená",J372,0)</f>
        <v>0</v>
      </c>
      <c r="BG372" s="204">
        <f>IF(N372="zákl. přenesená",J372,0)</f>
        <v>0</v>
      </c>
      <c r="BH372" s="204">
        <f>IF(N372="sníž. přenesená",J372,0)</f>
        <v>0</v>
      </c>
      <c r="BI372" s="204">
        <f>IF(N372="nulová",J372,0)</f>
        <v>0</v>
      </c>
      <c r="BJ372" s="18" t="s">
        <v>87</v>
      </c>
      <c r="BK372" s="204">
        <f>ROUND(I372*H372,2)</f>
        <v>0</v>
      </c>
      <c r="BL372" s="18" t="s">
        <v>223</v>
      </c>
      <c r="BM372" s="203" t="s">
        <v>2212</v>
      </c>
    </row>
    <row r="373" spans="1:65" s="2" customFormat="1" ht="11.25">
      <c r="A373" s="36"/>
      <c r="B373" s="37"/>
      <c r="C373" s="38"/>
      <c r="D373" s="205" t="s">
        <v>231</v>
      </c>
      <c r="E373" s="38"/>
      <c r="F373" s="206" t="s">
        <v>2213</v>
      </c>
      <c r="G373" s="38"/>
      <c r="H373" s="38"/>
      <c r="I373" s="207"/>
      <c r="J373" s="38"/>
      <c r="K373" s="38"/>
      <c r="L373" s="41"/>
      <c r="M373" s="208"/>
      <c r="N373" s="209"/>
      <c r="O373" s="73"/>
      <c r="P373" s="73"/>
      <c r="Q373" s="73"/>
      <c r="R373" s="73"/>
      <c r="S373" s="73"/>
      <c r="T373" s="74"/>
      <c r="U373" s="36"/>
      <c r="V373" s="36"/>
      <c r="W373" s="36"/>
      <c r="X373" s="36"/>
      <c r="Y373" s="36"/>
      <c r="Z373" s="36"/>
      <c r="AA373" s="36"/>
      <c r="AB373" s="36"/>
      <c r="AC373" s="36"/>
      <c r="AD373" s="36"/>
      <c r="AE373" s="36"/>
      <c r="AT373" s="18" t="s">
        <v>231</v>
      </c>
      <c r="AU373" s="18" t="s">
        <v>87</v>
      </c>
    </row>
    <row r="374" spans="1:65" s="14" customFormat="1" ht="11.25">
      <c r="B374" s="223"/>
      <c r="C374" s="224"/>
      <c r="D374" s="210" t="s">
        <v>235</v>
      </c>
      <c r="E374" s="225" t="s">
        <v>1</v>
      </c>
      <c r="F374" s="226" t="s">
        <v>2214</v>
      </c>
      <c r="G374" s="224"/>
      <c r="H374" s="225" t="s">
        <v>1</v>
      </c>
      <c r="I374" s="227"/>
      <c r="J374" s="224"/>
      <c r="K374" s="224"/>
      <c r="L374" s="228"/>
      <c r="M374" s="229"/>
      <c r="N374" s="230"/>
      <c r="O374" s="230"/>
      <c r="P374" s="230"/>
      <c r="Q374" s="230"/>
      <c r="R374" s="230"/>
      <c r="S374" s="230"/>
      <c r="T374" s="231"/>
      <c r="AT374" s="232" t="s">
        <v>235</v>
      </c>
      <c r="AU374" s="232" t="s">
        <v>87</v>
      </c>
      <c r="AV374" s="14" t="s">
        <v>87</v>
      </c>
      <c r="AW374" s="14" t="s">
        <v>36</v>
      </c>
      <c r="AX374" s="14" t="s">
        <v>80</v>
      </c>
      <c r="AY374" s="232" t="s">
        <v>220</v>
      </c>
    </row>
    <row r="375" spans="1:65" s="13" customFormat="1" ht="11.25">
      <c r="B375" s="212"/>
      <c r="C375" s="213"/>
      <c r="D375" s="210" t="s">
        <v>235</v>
      </c>
      <c r="E375" s="214" t="s">
        <v>2215</v>
      </c>
      <c r="F375" s="215" t="s">
        <v>2216</v>
      </c>
      <c r="G375" s="213"/>
      <c r="H375" s="216">
        <v>13.481</v>
      </c>
      <c r="I375" s="217"/>
      <c r="J375" s="213"/>
      <c r="K375" s="213"/>
      <c r="L375" s="218"/>
      <c r="M375" s="219"/>
      <c r="N375" s="220"/>
      <c r="O375" s="220"/>
      <c r="P375" s="220"/>
      <c r="Q375" s="220"/>
      <c r="R375" s="220"/>
      <c r="S375" s="220"/>
      <c r="T375" s="221"/>
      <c r="AT375" s="222" t="s">
        <v>235</v>
      </c>
      <c r="AU375" s="222" t="s">
        <v>87</v>
      </c>
      <c r="AV375" s="13" t="s">
        <v>19</v>
      </c>
      <c r="AW375" s="13" t="s">
        <v>36</v>
      </c>
      <c r="AX375" s="13" t="s">
        <v>80</v>
      </c>
      <c r="AY375" s="222" t="s">
        <v>220</v>
      </c>
    </row>
    <row r="376" spans="1:65" s="13" customFormat="1" ht="11.25">
      <c r="B376" s="212"/>
      <c r="C376" s="213"/>
      <c r="D376" s="210" t="s">
        <v>235</v>
      </c>
      <c r="E376" s="214" t="s">
        <v>2217</v>
      </c>
      <c r="F376" s="215" t="s">
        <v>2218</v>
      </c>
      <c r="G376" s="213"/>
      <c r="H376" s="216">
        <v>13.481</v>
      </c>
      <c r="I376" s="217"/>
      <c r="J376" s="213"/>
      <c r="K376" s="213"/>
      <c r="L376" s="218"/>
      <c r="M376" s="219"/>
      <c r="N376" s="220"/>
      <c r="O376" s="220"/>
      <c r="P376" s="220"/>
      <c r="Q376" s="220"/>
      <c r="R376" s="220"/>
      <c r="S376" s="220"/>
      <c r="T376" s="221"/>
      <c r="AT376" s="222" t="s">
        <v>235</v>
      </c>
      <c r="AU376" s="222" t="s">
        <v>87</v>
      </c>
      <c r="AV376" s="13" t="s">
        <v>19</v>
      </c>
      <c r="AW376" s="13" t="s">
        <v>36</v>
      </c>
      <c r="AX376" s="13" t="s">
        <v>87</v>
      </c>
      <c r="AY376" s="222" t="s">
        <v>220</v>
      </c>
    </row>
    <row r="377" spans="1:65" s="2" customFormat="1" ht="16.5" customHeight="1">
      <c r="A377" s="36"/>
      <c r="B377" s="37"/>
      <c r="C377" s="192" t="s">
        <v>434</v>
      </c>
      <c r="D377" s="192" t="s">
        <v>224</v>
      </c>
      <c r="E377" s="193" t="s">
        <v>2219</v>
      </c>
      <c r="F377" s="194" t="s">
        <v>2220</v>
      </c>
      <c r="G377" s="195" t="s">
        <v>506</v>
      </c>
      <c r="H377" s="196">
        <v>102.447</v>
      </c>
      <c r="I377" s="197"/>
      <c r="J377" s="198">
        <f>ROUND(I377*H377,2)</f>
        <v>0</v>
      </c>
      <c r="K377" s="194" t="s">
        <v>228</v>
      </c>
      <c r="L377" s="41"/>
      <c r="M377" s="199" t="s">
        <v>1</v>
      </c>
      <c r="N377" s="200" t="s">
        <v>45</v>
      </c>
      <c r="O377" s="73"/>
      <c r="P377" s="201">
        <f>O377*H377</f>
        <v>0</v>
      </c>
      <c r="Q377" s="201">
        <v>4.1739999999999999E-2</v>
      </c>
      <c r="R377" s="201">
        <f>Q377*H377</f>
        <v>4.27613778</v>
      </c>
      <c r="S377" s="201">
        <v>0</v>
      </c>
      <c r="T377" s="202">
        <f>S377*H377</f>
        <v>0</v>
      </c>
      <c r="U377" s="36"/>
      <c r="V377" s="36"/>
      <c r="W377" s="36"/>
      <c r="X377" s="36"/>
      <c r="Y377" s="36"/>
      <c r="Z377" s="36"/>
      <c r="AA377" s="36"/>
      <c r="AB377" s="36"/>
      <c r="AC377" s="36"/>
      <c r="AD377" s="36"/>
      <c r="AE377" s="36"/>
      <c r="AR377" s="203" t="s">
        <v>223</v>
      </c>
      <c r="AT377" s="203" t="s">
        <v>224</v>
      </c>
      <c r="AU377" s="203" t="s">
        <v>87</v>
      </c>
      <c r="AY377" s="18" t="s">
        <v>220</v>
      </c>
      <c r="BE377" s="204">
        <f>IF(N377="základní",J377,0)</f>
        <v>0</v>
      </c>
      <c r="BF377" s="204">
        <f>IF(N377="snížená",J377,0)</f>
        <v>0</v>
      </c>
      <c r="BG377" s="204">
        <f>IF(N377="zákl. přenesená",J377,0)</f>
        <v>0</v>
      </c>
      <c r="BH377" s="204">
        <f>IF(N377="sníž. přenesená",J377,0)</f>
        <v>0</v>
      </c>
      <c r="BI377" s="204">
        <f>IF(N377="nulová",J377,0)</f>
        <v>0</v>
      </c>
      <c r="BJ377" s="18" t="s">
        <v>87</v>
      </c>
      <c r="BK377" s="204">
        <f>ROUND(I377*H377,2)</f>
        <v>0</v>
      </c>
      <c r="BL377" s="18" t="s">
        <v>223</v>
      </c>
      <c r="BM377" s="203" t="s">
        <v>2221</v>
      </c>
    </row>
    <row r="378" spans="1:65" s="2" customFormat="1" ht="11.25">
      <c r="A378" s="36"/>
      <c r="B378" s="37"/>
      <c r="C378" s="38"/>
      <c r="D378" s="205" t="s">
        <v>231</v>
      </c>
      <c r="E378" s="38"/>
      <c r="F378" s="206" t="s">
        <v>2222</v>
      </c>
      <c r="G378" s="38"/>
      <c r="H378" s="38"/>
      <c r="I378" s="207"/>
      <c r="J378" s="38"/>
      <c r="K378" s="38"/>
      <c r="L378" s="41"/>
      <c r="M378" s="208"/>
      <c r="N378" s="209"/>
      <c r="O378" s="73"/>
      <c r="P378" s="73"/>
      <c r="Q378" s="73"/>
      <c r="R378" s="73"/>
      <c r="S378" s="73"/>
      <c r="T378" s="74"/>
      <c r="U378" s="36"/>
      <c r="V378" s="36"/>
      <c r="W378" s="36"/>
      <c r="X378" s="36"/>
      <c r="Y378" s="36"/>
      <c r="Z378" s="36"/>
      <c r="AA378" s="36"/>
      <c r="AB378" s="36"/>
      <c r="AC378" s="36"/>
      <c r="AD378" s="36"/>
      <c r="AE378" s="36"/>
      <c r="AT378" s="18" t="s">
        <v>231</v>
      </c>
      <c r="AU378" s="18" t="s">
        <v>87</v>
      </c>
    </row>
    <row r="379" spans="1:65" s="2" customFormat="1" ht="175.5">
      <c r="A379" s="36"/>
      <c r="B379" s="37"/>
      <c r="C379" s="38"/>
      <c r="D379" s="210" t="s">
        <v>311</v>
      </c>
      <c r="E379" s="38"/>
      <c r="F379" s="211" t="s">
        <v>2223</v>
      </c>
      <c r="G379" s="38"/>
      <c r="H379" s="38"/>
      <c r="I379" s="207"/>
      <c r="J379" s="38"/>
      <c r="K379" s="38"/>
      <c r="L379" s="41"/>
      <c r="M379" s="208"/>
      <c r="N379" s="209"/>
      <c r="O379" s="73"/>
      <c r="P379" s="73"/>
      <c r="Q379" s="73"/>
      <c r="R379" s="73"/>
      <c r="S379" s="73"/>
      <c r="T379" s="74"/>
      <c r="U379" s="36"/>
      <c r="V379" s="36"/>
      <c r="W379" s="36"/>
      <c r="X379" s="36"/>
      <c r="Y379" s="36"/>
      <c r="Z379" s="36"/>
      <c r="AA379" s="36"/>
      <c r="AB379" s="36"/>
      <c r="AC379" s="36"/>
      <c r="AD379" s="36"/>
      <c r="AE379" s="36"/>
      <c r="AT379" s="18" t="s">
        <v>311</v>
      </c>
      <c r="AU379" s="18" t="s">
        <v>87</v>
      </c>
    </row>
    <row r="380" spans="1:65" s="14" customFormat="1" ht="11.25">
      <c r="B380" s="223"/>
      <c r="C380" s="224"/>
      <c r="D380" s="210" t="s">
        <v>235</v>
      </c>
      <c r="E380" s="225" t="s">
        <v>1</v>
      </c>
      <c r="F380" s="226" t="s">
        <v>2224</v>
      </c>
      <c r="G380" s="224"/>
      <c r="H380" s="225" t="s">
        <v>1</v>
      </c>
      <c r="I380" s="227"/>
      <c r="J380" s="224"/>
      <c r="K380" s="224"/>
      <c r="L380" s="228"/>
      <c r="M380" s="229"/>
      <c r="N380" s="230"/>
      <c r="O380" s="230"/>
      <c r="P380" s="230"/>
      <c r="Q380" s="230"/>
      <c r="R380" s="230"/>
      <c r="S380" s="230"/>
      <c r="T380" s="231"/>
      <c r="AT380" s="232" t="s">
        <v>235</v>
      </c>
      <c r="AU380" s="232" t="s">
        <v>87</v>
      </c>
      <c r="AV380" s="14" t="s">
        <v>87</v>
      </c>
      <c r="AW380" s="14" t="s">
        <v>36</v>
      </c>
      <c r="AX380" s="14" t="s">
        <v>80</v>
      </c>
      <c r="AY380" s="232" t="s">
        <v>220</v>
      </c>
    </row>
    <row r="381" spans="1:65" s="13" customFormat="1" ht="11.25">
      <c r="B381" s="212"/>
      <c r="C381" s="213"/>
      <c r="D381" s="210" t="s">
        <v>235</v>
      </c>
      <c r="E381" s="214" t="s">
        <v>2225</v>
      </c>
      <c r="F381" s="215" t="s">
        <v>2226</v>
      </c>
      <c r="G381" s="213"/>
      <c r="H381" s="216">
        <v>102.447</v>
      </c>
      <c r="I381" s="217"/>
      <c r="J381" s="213"/>
      <c r="K381" s="213"/>
      <c r="L381" s="218"/>
      <c r="M381" s="219"/>
      <c r="N381" s="220"/>
      <c r="O381" s="220"/>
      <c r="P381" s="220"/>
      <c r="Q381" s="220"/>
      <c r="R381" s="220"/>
      <c r="S381" s="220"/>
      <c r="T381" s="221"/>
      <c r="AT381" s="222" t="s">
        <v>235</v>
      </c>
      <c r="AU381" s="222" t="s">
        <v>87</v>
      </c>
      <c r="AV381" s="13" t="s">
        <v>19</v>
      </c>
      <c r="AW381" s="13" t="s">
        <v>36</v>
      </c>
      <c r="AX381" s="13" t="s">
        <v>80</v>
      </c>
      <c r="AY381" s="222" t="s">
        <v>220</v>
      </c>
    </row>
    <row r="382" spans="1:65" s="13" customFormat="1" ht="11.25">
      <c r="B382" s="212"/>
      <c r="C382" s="213"/>
      <c r="D382" s="210" t="s">
        <v>235</v>
      </c>
      <c r="E382" s="214" t="s">
        <v>2227</v>
      </c>
      <c r="F382" s="215" t="s">
        <v>2228</v>
      </c>
      <c r="G382" s="213"/>
      <c r="H382" s="216">
        <v>102.447</v>
      </c>
      <c r="I382" s="217"/>
      <c r="J382" s="213"/>
      <c r="K382" s="213"/>
      <c r="L382" s="218"/>
      <c r="M382" s="219"/>
      <c r="N382" s="220"/>
      <c r="O382" s="220"/>
      <c r="P382" s="220"/>
      <c r="Q382" s="220"/>
      <c r="R382" s="220"/>
      <c r="S382" s="220"/>
      <c r="T382" s="221"/>
      <c r="AT382" s="222" t="s">
        <v>235</v>
      </c>
      <c r="AU382" s="222" t="s">
        <v>87</v>
      </c>
      <c r="AV382" s="13" t="s">
        <v>19</v>
      </c>
      <c r="AW382" s="13" t="s">
        <v>36</v>
      </c>
      <c r="AX382" s="13" t="s">
        <v>87</v>
      </c>
      <c r="AY382" s="222" t="s">
        <v>220</v>
      </c>
    </row>
    <row r="383" spans="1:65" s="2" customFormat="1" ht="16.5" customHeight="1">
      <c r="A383" s="36"/>
      <c r="B383" s="37"/>
      <c r="C383" s="192" t="s">
        <v>441</v>
      </c>
      <c r="D383" s="192" t="s">
        <v>224</v>
      </c>
      <c r="E383" s="193" t="s">
        <v>2229</v>
      </c>
      <c r="F383" s="194" t="s">
        <v>2230</v>
      </c>
      <c r="G383" s="195" t="s">
        <v>506</v>
      </c>
      <c r="H383" s="196">
        <v>102.447</v>
      </c>
      <c r="I383" s="197"/>
      <c r="J383" s="198">
        <f>ROUND(I383*H383,2)</f>
        <v>0</v>
      </c>
      <c r="K383" s="194" t="s">
        <v>228</v>
      </c>
      <c r="L383" s="41"/>
      <c r="M383" s="199" t="s">
        <v>1</v>
      </c>
      <c r="N383" s="200" t="s">
        <v>45</v>
      </c>
      <c r="O383" s="73"/>
      <c r="P383" s="201">
        <f>O383*H383</f>
        <v>0</v>
      </c>
      <c r="Q383" s="201">
        <v>2.0000000000000002E-5</v>
      </c>
      <c r="R383" s="201">
        <f>Q383*H383</f>
        <v>2.0489400000000004E-3</v>
      </c>
      <c r="S383" s="201">
        <v>0</v>
      </c>
      <c r="T383" s="202">
        <f>S383*H383</f>
        <v>0</v>
      </c>
      <c r="U383" s="36"/>
      <c r="V383" s="36"/>
      <c r="W383" s="36"/>
      <c r="X383" s="36"/>
      <c r="Y383" s="36"/>
      <c r="Z383" s="36"/>
      <c r="AA383" s="36"/>
      <c r="AB383" s="36"/>
      <c r="AC383" s="36"/>
      <c r="AD383" s="36"/>
      <c r="AE383" s="36"/>
      <c r="AR383" s="203" t="s">
        <v>223</v>
      </c>
      <c r="AT383" s="203" t="s">
        <v>224</v>
      </c>
      <c r="AU383" s="203" t="s">
        <v>87</v>
      </c>
      <c r="AY383" s="18" t="s">
        <v>220</v>
      </c>
      <c r="BE383" s="204">
        <f>IF(N383="základní",J383,0)</f>
        <v>0</v>
      </c>
      <c r="BF383" s="204">
        <f>IF(N383="snížená",J383,0)</f>
        <v>0</v>
      </c>
      <c r="BG383" s="204">
        <f>IF(N383="zákl. přenesená",J383,0)</f>
        <v>0</v>
      </c>
      <c r="BH383" s="204">
        <f>IF(N383="sníž. přenesená",J383,0)</f>
        <v>0</v>
      </c>
      <c r="BI383" s="204">
        <f>IF(N383="nulová",J383,0)</f>
        <v>0</v>
      </c>
      <c r="BJ383" s="18" t="s">
        <v>87</v>
      </c>
      <c r="BK383" s="204">
        <f>ROUND(I383*H383,2)</f>
        <v>0</v>
      </c>
      <c r="BL383" s="18" t="s">
        <v>223</v>
      </c>
      <c r="BM383" s="203" t="s">
        <v>2231</v>
      </c>
    </row>
    <row r="384" spans="1:65" s="2" customFormat="1" ht="11.25">
      <c r="A384" s="36"/>
      <c r="B384" s="37"/>
      <c r="C384" s="38"/>
      <c r="D384" s="205" t="s">
        <v>231</v>
      </c>
      <c r="E384" s="38"/>
      <c r="F384" s="206" t="s">
        <v>2232</v>
      </c>
      <c r="G384" s="38"/>
      <c r="H384" s="38"/>
      <c r="I384" s="207"/>
      <c r="J384" s="38"/>
      <c r="K384" s="38"/>
      <c r="L384" s="41"/>
      <c r="M384" s="208"/>
      <c r="N384" s="209"/>
      <c r="O384" s="73"/>
      <c r="P384" s="73"/>
      <c r="Q384" s="73"/>
      <c r="R384" s="73"/>
      <c r="S384" s="73"/>
      <c r="T384" s="74"/>
      <c r="U384" s="36"/>
      <c r="V384" s="36"/>
      <c r="W384" s="36"/>
      <c r="X384" s="36"/>
      <c r="Y384" s="36"/>
      <c r="Z384" s="36"/>
      <c r="AA384" s="36"/>
      <c r="AB384" s="36"/>
      <c r="AC384" s="36"/>
      <c r="AD384" s="36"/>
      <c r="AE384" s="36"/>
      <c r="AT384" s="18" t="s">
        <v>231</v>
      </c>
      <c r="AU384" s="18" t="s">
        <v>87</v>
      </c>
    </row>
    <row r="385" spans="1:65" s="2" customFormat="1" ht="175.5">
      <c r="A385" s="36"/>
      <c r="B385" s="37"/>
      <c r="C385" s="38"/>
      <c r="D385" s="210" t="s">
        <v>311</v>
      </c>
      <c r="E385" s="38"/>
      <c r="F385" s="211" t="s">
        <v>2223</v>
      </c>
      <c r="G385" s="38"/>
      <c r="H385" s="38"/>
      <c r="I385" s="207"/>
      <c r="J385" s="38"/>
      <c r="K385" s="38"/>
      <c r="L385" s="41"/>
      <c r="M385" s="208"/>
      <c r="N385" s="209"/>
      <c r="O385" s="73"/>
      <c r="P385" s="73"/>
      <c r="Q385" s="73"/>
      <c r="R385" s="73"/>
      <c r="S385" s="73"/>
      <c r="T385" s="74"/>
      <c r="U385" s="36"/>
      <c r="V385" s="36"/>
      <c r="W385" s="36"/>
      <c r="X385" s="36"/>
      <c r="Y385" s="36"/>
      <c r="Z385" s="36"/>
      <c r="AA385" s="36"/>
      <c r="AB385" s="36"/>
      <c r="AC385" s="36"/>
      <c r="AD385" s="36"/>
      <c r="AE385" s="36"/>
      <c r="AT385" s="18" t="s">
        <v>311</v>
      </c>
      <c r="AU385" s="18" t="s">
        <v>87</v>
      </c>
    </row>
    <row r="386" spans="1:65" s="14" customFormat="1" ht="11.25">
      <c r="B386" s="223"/>
      <c r="C386" s="224"/>
      <c r="D386" s="210" t="s">
        <v>235</v>
      </c>
      <c r="E386" s="225" t="s">
        <v>1</v>
      </c>
      <c r="F386" s="226" t="s">
        <v>2233</v>
      </c>
      <c r="G386" s="224"/>
      <c r="H386" s="225" t="s">
        <v>1</v>
      </c>
      <c r="I386" s="227"/>
      <c r="J386" s="224"/>
      <c r="K386" s="224"/>
      <c r="L386" s="228"/>
      <c r="M386" s="229"/>
      <c r="N386" s="230"/>
      <c r="O386" s="230"/>
      <c r="P386" s="230"/>
      <c r="Q386" s="230"/>
      <c r="R386" s="230"/>
      <c r="S386" s="230"/>
      <c r="T386" s="231"/>
      <c r="AT386" s="232" t="s">
        <v>235</v>
      </c>
      <c r="AU386" s="232" t="s">
        <v>87</v>
      </c>
      <c r="AV386" s="14" t="s">
        <v>87</v>
      </c>
      <c r="AW386" s="14" t="s">
        <v>36</v>
      </c>
      <c r="AX386" s="14" t="s">
        <v>80</v>
      </c>
      <c r="AY386" s="232" t="s">
        <v>220</v>
      </c>
    </row>
    <row r="387" spans="1:65" s="13" customFormat="1" ht="11.25">
      <c r="B387" s="212"/>
      <c r="C387" s="213"/>
      <c r="D387" s="210" t="s">
        <v>235</v>
      </c>
      <c r="E387" s="214" t="s">
        <v>2234</v>
      </c>
      <c r="F387" s="215" t="s">
        <v>2235</v>
      </c>
      <c r="G387" s="213"/>
      <c r="H387" s="216">
        <v>102.447</v>
      </c>
      <c r="I387" s="217"/>
      <c r="J387" s="213"/>
      <c r="K387" s="213"/>
      <c r="L387" s="218"/>
      <c r="M387" s="219"/>
      <c r="N387" s="220"/>
      <c r="O387" s="220"/>
      <c r="P387" s="220"/>
      <c r="Q387" s="220"/>
      <c r="R387" s="220"/>
      <c r="S387" s="220"/>
      <c r="T387" s="221"/>
      <c r="AT387" s="222" t="s">
        <v>235</v>
      </c>
      <c r="AU387" s="222" t="s">
        <v>87</v>
      </c>
      <c r="AV387" s="13" t="s">
        <v>19</v>
      </c>
      <c r="AW387" s="13" t="s">
        <v>36</v>
      </c>
      <c r="AX387" s="13" t="s">
        <v>80</v>
      </c>
      <c r="AY387" s="222" t="s">
        <v>220</v>
      </c>
    </row>
    <row r="388" spans="1:65" s="13" customFormat="1" ht="11.25">
      <c r="B388" s="212"/>
      <c r="C388" s="213"/>
      <c r="D388" s="210" t="s">
        <v>235</v>
      </c>
      <c r="E388" s="214" t="s">
        <v>2236</v>
      </c>
      <c r="F388" s="215" t="s">
        <v>2237</v>
      </c>
      <c r="G388" s="213"/>
      <c r="H388" s="216">
        <v>102.447</v>
      </c>
      <c r="I388" s="217"/>
      <c r="J388" s="213"/>
      <c r="K388" s="213"/>
      <c r="L388" s="218"/>
      <c r="M388" s="219"/>
      <c r="N388" s="220"/>
      <c r="O388" s="220"/>
      <c r="P388" s="220"/>
      <c r="Q388" s="220"/>
      <c r="R388" s="220"/>
      <c r="S388" s="220"/>
      <c r="T388" s="221"/>
      <c r="AT388" s="222" t="s">
        <v>235</v>
      </c>
      <c r="AU388" s="222" t="s">
        <v>87</v>
      </c>
      <c r="AV388" s="13" t="s">
        <v>19</v>
      </c>
      <c r="AW388" s="13" t="s">
        <v>36</v>
      </c>
      <c r="AX388" s="13" t="s">
        <v>87</v>
      </c>
      <c r="AY388" s="222" t="s">
        <v>220</v>
      </c>
    </row>
    <row r="389" spans="1:65" s="2" customFormat="1" ht="33" customHeight="1">
      <c r="A389" s="36"/>
      <c r="B389" s="37"/>
      <c r="C389" s="192" t="s">
        <v>446</v>
      </c>
      <c r="D389" s="192" t="s">
        <v>224</v>
      </c>
      <c r="E389" s="193" t="s">
        <v>2238</v>
      </c>
      <c r="F389" s="194" t="s">
        <v>2239</v>
      </c>
      <c r="G389" s="195" t="s">
        <v>650</v>
      </c>
      <c r="H389" s="196">
        <v>1.639</v>
      </c>
      <c r="I389" s="197"/>
      <c r="J389" s="198">
        <f>ROUND(I389*H389,2)</f>
        <v>0</v>
      </c>
      <c r="K389" s="194" t="s">
        <v>228</v>
      </c>
      <c r="L389" s="41"/>
      <c r="M389" s="199" t="s">
        <v>1</v>
      </c>
      <c r="N389" s="200" t="s">
        <v>45</v>
      </c>
      <c r="O389" s="73"/>
      <c r="P389" s="201">
        <f>O389*H389</f>
        <v>0</v>
      </c>
      <c r="Q389" s="201">
        <v>1.04575</v>
      </c>
      <c r="R389" s="201">
        <f>Q389*H389</f>
        <v>1.71398425</v>
      </c>
      <c r="S389" s="201">
        <v>0</v>
      </c>
      <c r="T389" s="202">
        <f>S389*H389</f>
        <v>0</v>
      </c>
      <c r="U389" s="36"/>
      <c r="V389" s="36"/>
      <c r="W389" s="36"/>
      <c r="X389" s="36"/>
      <c r="Y389" s="36"/>
      <c r="Z389" s="36"/>
      <c r="AA389" s="36"/>
      <c r="AB389" s="36"/>
      <c r="AC389" s="36"/>
      <c r="AD389" s="36"/>
      <c r="AE389" s="36"/>
      <c r="AR389" s="203" t="s">
        <v>223</v>
      </c>
      <c r="AT389" s="203" t="s">
        <v>224</v>
      </c>
      <c r="AU389" s="203" t="s">
        <v>87</v>
      </c>
      <c r="AY389" s="18" t="s">
        <v>220</v>
      </c>
      <c r="BE389" s="204">
        <f>IF(N389="základní",J389,0)</f>
        <v>0</v>
      </c>
      <c r="BF389" s="204">
        <f>IF(N389="snížená",J389,0)</f>
        <v>0</v>
      </c>
      <c r="BG389" s="204">
        <f>IF(N389="zákl. přenesená",J389,0)</f>
        <v>0</v>
      </c>
      <c r="BH389" s="204">
        <f>IF(N389="sníž. přenesená",J389,0)</f>
        <v>0</v>
      </c>
      <c r="BI389" s="204">
        <f>IF(N389="nulová",J389,0)</f>
        <v>0</v>
      </c>
      <c r="BJ389" s="18" t="s">
        <v>87</v>
      </c>
      <c r="BK389" s="204">
        <f>ROUND(I389*H389,2)</f>
        <v>0</v>
      </c>
      <c r="BL389" s="18" t="s">
        <v>223</v>
      </c>
      <c r="BM389" s="203" t="s">
        <v>2240</v>
      </c>
    </row>
    <row r="390" spans="1:65" s="2" customFormat="1" ht="11.25">
      <c r="A390" s="36"/>
      <c r="B390" s="37"/>
      <c r="C390" s="38"/>
      <c r="D390" s="205" t="s">
        <v>231</v>
      </c>
      <c r="E390" s="38"/>
      <c r="F390" s="206" t="s">
        <v>2241</v>
      </c>
      <c r="G390" s="38"/>
      <c r="H390" s="38"/>
      <c r="I390" s="207"/>
      <c r="J390" s="38"/>
      <c r="K390" s="38"/>
      <c r="L390" s="41"/>
      <c r="M390" s="208"/>
      <c r="N390" s="209"/>
      <c r="O390" s="73"/>
      <c r="P390" s="73"/>
      <c r="Q390" s="73"/>
      <c r="R390" s="73"/>
      <c r="S390" s="73"/>
      <c r="T390" s="74"/>
      <c r="U390" s="36"/>
      <c r="V390" s="36"/>
      <c r="W390" s="36"/>
      <c r="X390" s="36"/>
      <c r="Y390" s="36"/>
      <c r="Z390" s="36"/>
      <c r="AA390" s="36"/>
      <c r="AB390" s="36"/>
      <c r="AC390" s="36"/>
      <c r="AD390" s="36"/>
      <c r="AE390" s="36"/>
      <c r="AT390" s="18" t="s">
        <v>231</v>
      </c>
      <c r="AU390" s="18" t="s">
        <v>87</v>
      </c>
    </row>
    <row r="391" spans="1:65" s="2" customFormat="1" ht="19.5">
      <c r="A391" s="36"/>
      <c r="B391" s="37"/>
      <c r="C391" s="38"/>
      <c r="D391" s="210" t="s">
        <v>233</v>
      </c>
      <c r="E391" s="38"/>
      <c r="F391" s="211" t="s">
        <v>2148</v>
      </c>
      <c r="G391" s="38"/>
      <c r="H391" s="38"/>
      <c r="I391" s="207"/>
      <c r="J391" s="38"/>
      <c r="K391" s="38"/>
      <c r="L391" s="41"/>
      <c r="M391" s="208"/>
      <c r="N391" s="209"/>
      <c r="O391" s="73"/>
      <c r="P391" s="73"/>
      <c r="Q391" s="73"/>
      <c r="R391" s="73"/>
      <c r="S391" s="73"/>
      <c r="T391" s="74"/>
      <c r="U391" s="36"/>
      <c r="V391" s="36"/>
      <c r="W391" s="36"/>
      <c r="X391" s="36"/>
      <c r="Y391" s="36"/>
      <c r="Z391" s="36"/>
      <c r="AA391" s="36"/>
      <c r="AB391" s="36"/>
      <c r="AC391" s="36"/>
      <c r="AD391" s="36"/>
      <c r="AE391" s="36"/>
      <c r="AT391" s="18" t="s">
        <v>233</v>
      </c>
      <c r="AU391" s="18" t="s">
        <v>87</v>
      </c>
    </row>
    <row r="392" spans="1:65" s="14" customFormat="1" ht="11.25">
      <c r="B392" s="223"/>
      <c r="C392" s="224"/>
      <c r="D392" s="210" t="s">
        <v>235</v>
      </c>
      <c r="E392" s="225" t="s">
        <v>1</v>
      </c>
      <c r="F392" s="226" t="s">
        <v>2242</v>
      </c>
      <c r="G392" s="224"/>
      <c r="H392" s="225" t="s">
        <v>1</v>
      </c>
      <c r="I392" s="227"/>
      <c r="J392" s="224"/>
      <c r="K392" s="224"/>
      <c r="L392" s="228"/>
      <c r="M392" s="229"/>
      <c r="N392" s="230"/>
      <c r="O392" s="230"/>
      <c r="P392" s="230"/>
      <c r="Q392" s="230"/>
      <c r="R392" s="230"/>
      <c r="S392" s="230"/>
      <c r="T392" s="231"/>
      <c r="AT392" s="232" t="s">
        <v>235</v>
      </c>
      <c r="AU392" s="232" t="s">
        <v>87</v>
      </c>
      <c r="AV392" s="14" t="s">
        <v>87</v>
      </c>
      <c r="AW392" s="14" t="s">
        <v>36</v>
      </c>
      <c r="AX392" s="14" t="s">
        <v>80</v>
      </c>
      <c r="AY392" s="232" t="s">
        <v>220</v>
      </c>
    </row>
    <row r="393" spans="1:65" s="13" customFormat="1" ht="11.25">
      <c r="B393" s="212"/>
      <c r="C393" s="213"/>
      <c r="D393" s="210" t="s">
        <v>235</v>
      </c>
      <c r="E393" s="214" t="s">
        <v>2243</v>
      </c>
      <c r="F393" s="215" t="s">
        <v>2244</v>
      </c>
      <c r="G393" s="213"/>
      <c r="H393" s="216">
        <v>1.516</v>
      </c>
      <c r="I393" s="217"/>
      <c r="J393" s="213"/>
      <c r="K393" s="213"/>
      <c r="L393" s="218"/>
      <c r="M393" s="219"/>
      <c r="N393" s="220"/>
      <c r="O393" s="220"/>
      <c r="P393" s="220"/>
      <c r="Q393" s="220"/>
      <c r="R393" s="220"/>
      <c r="S393" s="220"/>
      <c r="T393" s="221"/>
      <c r="AT393" s="222" t="s">
        <v>235</v>
      </c>
      <c r="AU393" s="222" t="s">
        <v>87</v>
      </c>
      <c r="AV393" s="13" t="s">
        <v>19</v>
      </c>
      <c r="AW393" s="13" t="s">
        <v>36</v>
      </c>
      <c r="AX393" s="13" t="s">
        <v>80</v>
      </c>
      <c r="AY393" s="222" t="s">
        <v>220</v>
      </c>
    </row>
    <row r="394" spans="1:65" s="14" customFormat="1" ht="11.25">
      <c r="B394" s="223"/>
      <c r="C394" s="224"/>
      <c r="D394" s="210" t="s">
        <v>235</v>
      </c>
      <c r="E394" s="225" t="s">
        <v>1</v>
      </c>
      <c r="F394" s="226" t="s">
        <v>2245</v>
      </c>
      <c r="G394" s="224"/>
      <c r="H394" s="225" t="s">
        <v>1</v>
      </c>
      <c r="I394" s="227"/>
      <c r="J394" s="224"/>
      <c r="K394" s="224"/>
      <c r="L394" s="228"/>
      <c r="M394" s="229"/>
      <c r="N394" s="230"/>
      <c r="O394" s="230"/>
      <c r="P394" s="230"/>
      <c r="Q394" s="230"/>
      <c r="R394" s="230"/>
      <c r="S394" s="230"/>
      <c r="T394" s="231"/>
      <c r="AT394" s="232" t="s">
        <v>235</v>
      </c>
      <c r="AU394" s="232" t="s">
        <v>87</v>
      </c>
      <c r="AV394" s="14" t="s">
        <v>87</v>
      </c>
      <c r="AW394" s="14" t="s">
        <v>36</v>
      </c>
      <c r="AX394" s="14" t="s">
        <v>80</v>
      </c>
      <c r="AY394" s="232" t="s">
        <v>220</v>
      </c>
    </row>
    <row r="395" spans="1:65" s="13" customFormat="1" ht="11.25">
      <c r="B395" s="212"/>
      <c r="C395" s="213"/>
      <c r="D395" s="210" t="s">
        <v>235</v>
      </c>
      <c r="E395" s="214" t="s">
        <v>1803</v>
      </c>
      <c r="F395" s="215" t="s">
        <v>2246</v>
      </c>
      <c r="G395" s="213"/>
      <c r="H395" s="216">
        <v>0.123</v>
      </c>
      <c r="I395" s="217"/>
      <c r="J395" s="213"/>
      <c r="K395" s="213"/>
      <c r="L395" s="218"/>
      <c r="M395" s="219"/>
      <c r="N395" s="220"/>
      <c r="O395" s="220"/>
      <c r="P395" s="220"/>
      <c r="Q395" s="220"/>
      <c r="R395" s="220"/>
      <c r="S395" s="220"/>
      <c r="T395" s="221"/>
      <c r="AT395" s="222" t="s">
        <v>235</v>
      </c>
      <c r="AU395" s="222" t="s">
        <v>87</v>
      </c>
      <c r="AV395" s="13" t="s">
        <v>19</v>
      </c>
      <c r="AW395" s="13" t="s">
        <v>36</v>
      </c>
      <c r="AX395" s="13" t="s">
        <v>80</v>
      </c>
      <c r="AY395" s="222" t="s">
        <v>220</v>
      </c>
    </row>
    <row r="396" spans="1:65" s="13" customFormat="1" ht="11.25">
      <c r="B396" s="212"/>
      <c r="C396" s="213"/>
      <c r="D396" s="210" t="s">
        <v>235</v>
      </c>
      <c r="E396" s="214" t="s">
        <v>2247</v>
      </c>
      <c r="F396" s="215" t="s">
        <v>2248</v>
      </c>
      <c r="G396" s="213"/>
      <c r="H396" s="216">
        <v>1.639</v>
      </c>
      <c r="I396" s="217"/>
      <c r="J396" s="213"/>
      <c r="K396" s="213"/>
      <c r="L396" s="218"/>
      <c r="M396" s="219"/>
      <c r="N396" s="220"/>
      <c r="O396" s="220"/>
      <c r="P396" s="220"/>
      <c r="Q396" s="220"/>
      <c r="R396" s="220"/>
      <c r="S396" s="220"/>
      <c r="T396" s="221"/>
      <c r="AT396" s="222" t="s">
        <v>235</v>
      </c>
      <c r="AU396" s="222" t="s">
        <v>87</v>
      </c>
      <c r="AV396" s="13" t="s">
        <v>19</v>
      </c>
      <c r="AW396" s="13" t="s">
        <v>36</v>
      </c>
      <c r="AX396" s="13" t="s">
        <v>87</v>
      </c>
      <c r="AY396" s="222" t="s">
        <v>220</v>
      </c>
    </row>
    <row r="397" spans="1:65" s="2" customFormat="1" ht="16.5" customHeight="1">
      <c r="A397" s="36"/>
      <c r="B397" s="37"/>
      <c r="C397" s="192" t="s">
        <v>454</v>
      </c>
      <c r="D397" s="192" t="s">
        <v>224</v>
      </c>
      <c r="E397" s="193" t="s">
        <v>2249</v>
      </c>
      <c r="F397" s="194" t="s">
        <v>2250</v>
      </c>
      <c r="G397" s="195" t="s">
        <v>514</v>
      </c>
      <c r="H397" s="196">
        <v>5.2160000000000002</v>
      </c>
      <c r="I397" s="197"/>
      <c r="J397" s="198">
        <f>ROUND(I397*H397,2)</f>
        <v>0</v>
      </c>
      <c r="K397" s="194" t="s">
        <v>228</v>
      </c>
      <c r="L397" s="41"/>
      <c r="M397" s="199" t="s">
        <v>1</v>
      </c>
      <c r="N397" s="200" t="s">
        <v>45</v>
      </c>
      <c r="O397" s="73"/>
      <c r="P397" s="201">
        <f>O397*H397</f>
        <v>0</v>
      </c>
      <c r="Q397" s="201">
        <v>2.4777999999999998</v>
      </c>
      <c r="R397" s="201">
        <f>Q397*H397</f>
        <v>12.9242048</v>
      </c>
      <c r="S397" s="201">
        <v>0</v>
      </c>
      <c r="T397" s="202">
        <f>S397*H397</f>
        <v>0</v>
      </c>
      <c r="U397" s="36"/>
      <c r="V397" s="36"/>
      <c r="W397" s="36"/>
      <c r="X397" s="36"/>
      <c r="Y397" s="36"/>
      <c r="Z397" s="36"/>
      <c r="AA397" s="36"/>
      <c r="AB397" s="36"/>
      <c r="AC397" s="36"/>
      <c r="AD397" s="36"/>
      <c r="AE397" s="36"/>
      <c r="AR397" s="203" t="s">
        <v>223</v>
      </c>
      <c r="AT397" s="203" t="s">
        <v>224</v>
      </c>
      <c r="AU397" s="203" t="s">
        <v>87</v>
      </c>
      <c r="AY397" s="18" t="s">
        <v>220</v>
      </c>
      <c r="BE397" s="204">
        <f>IF(N397="základní",J397,0)</f>
        <v>0</v>
      </c>
      <c r="BF397" s="204">
        <f>IF(N397="snížená",J397,0)</f>
        <v>0</v>
      </c>
      <c r="BG397" s="204">
        <f>IF(N397="zákl. přenesená",J397,0)</f>
        <v>0</v>
      </c>
      <c r="BH397" s="204">
        <f>IF(N397="sníž. přenesená",J397,0)</f>
        <v>0</v>
      </c>
      <c r="BI397" s="204">
        <f>IF(N397="nulová",J397,0)</f>
        <v>0</v>
      </c>
      <c r="BJ397" s="18" t="s">
        <v>87</v>
      </c>
      <c r="BK397" s="204">
        <f>ROUND(I397*H397,2)</f>
        <v>0</v>
      </c>
      <c r="BL397" s="18" t="s">
        <v>223</v>
      </c>
      <c r="BM397" s="203" t="s">
        <v>2251</v>
      </c>
    </row>
    <row r="398" spans="1:65" s="2" customFormat="1" ht="11.25">
      <c r="A398" s="36"/>
      <c r="B398" s="37"/>
      <c r="C398" s="38"/>
      <c r="D398" s="205" t="s">
        <v>231</v>
      </c>
      <c r="E398" s="38"/>
      <c r="F398" s="206" t="s">
        <v>2252</v>
      </c>
      <c r="G398" s="38"/>
      <c r="H398" s="38"/>
      <c r="I398" s="207"/>
      <c r="J398" s="38"/>
      <c r="K398" s="38"/>
      <c r="L398" s="41"/>
      <c r="M398" s="208"/>
      <c r="N398" s="209"/>
      <c r="O398" s="73"/>
      <c r="P398" s="73"/>
      <c r="Q398" s="73"/>
      <c r="R398" s="73"/>
      <c r="S398" s="73"/>
      <c r="T398" s="74"/>
      <c r="U398" s="36"/>
      <c r="V398" s="36"/>
      <c r="W398" s="36"/>
      <c r="X398" s="36"/>
      <c r="Y398" s="36"/>
      <c r="Z398" s="36"/>
      <c r="AA398" s="36"/>
      <c r="AB398" s="36"/>
      <c r="AC398" s="36"/>
      <c r="AD398" s="36"/>
      <c r="AE398" s="36"/>
      <c r="AT398" s="18" t="s">
        <v>231</v>
      </c>
      <c r="AU398" s="18" t="s">
        <v>87</v>
      </c>
    </row>
    <row r="399" spans="1:65" s="2" customFormat="1" ht="126.75">
      <c r="A399" s="36"/>
      <c r="B399" s="37"/>
      <c r="C399" s="38"/>
      <c r="D399" s="210" t="s">
        <v>311</v>
      </c>
      <c r="E399" s="38"/>
      <c r="F399" s="211" t="s">
        <v>2253</v>
      </c>
      <c r="G399" s="38"/>
      <c r="H399" s="38"/>
      <c r="I399" s="207"/>
      <c r="J399" s="38"/>
      <c r="K399" s="38"/>
      <c r="L399" s="41"/>
      <c r="M399" s="208"/>
      <c r="N399" s="209"/>
      <c r="O399" s="73"/>
      <c r="P399" s="73"/>
      <c r="Q399" s="73"/>
      <c r="R399" s="73"/>
      <c r="S399" s="73"/>
      <c r="T399" s="74"/>
      <c r="U399" s="36"/>
      <c r="V399" s="36"/>
      <c r="W399" s="36"/>
      <c r="X399" s="36"/>
      <c r="Y399" s="36"/>
      <c r="Z399" s="36"/>
      <c r="AA399" s="36"/>
      <c r="AB399" s="36"/>
      <c r="AC399" s="36"/>
      <c r="AD399" s="36"/>
      <c r="AE399" s="36"/>
      <c r="AT399" s="18" t="s">
        <v>311</v>
      </c>
      <c r="AU399" s="18" t="s">
        <v>87</v>
      </c>
    </row>
    <row r="400" spans="1:65" s="14" customFormat="1" ht="11.25">
      <c r="B400" s="223"/>
      <c r="C400" s="224"/>
      <c r="D400" s="210" t="s">
        <v>235</v>
      </c>
      <c r="E400" s="225" t="s">
        <v>1</v>
      </c>
      <c r="F400" s="226" t="s">
        <v>2254</v>
      </c>
      <c r="G400" s="224"/>
      <c r="H400" s="225" t="s">
        <v>1</v>
      </c>
      <c r="I400" s="227"/>
      <c r="J400" s="224"/>
      <c r="K400" s="224"/>
      <c r="L400" s="228"/>
      <c r="M400" s="229"/>
      <c r="N400" s="230"/>
      <c r="O400" s="230"/>
      <c r="P400" s="230"/>
      <c r="Q400" s="230"/>
      <c r="R400" s="230"/>
      <c r="S400" s="230"/>
      <c r="T400" s="231"/>
      <c r="AT400" s="232" t="s">
        <v>235</v>
      </c>
      <c r="AU400" s="232" t="s">
        <v>87</v>
      </c>
      <c r="AV400" s="14" t="s">
        <v>87</v>
      </c>
      <c r="AW400" s="14" t="s">
        <v>36</v>
      </c>
      <c r="AX400" s="14" t="s">
        <v>80</v>
      </c>
      <c r="AY400" s="232" t="s">
        <v>220</v>
      </c>
    </row>
    <row r="401" spans="1:65" s="13" customFormat="1" ht="11.25">
      <c r="B401" s="212"/>
      <c r="C401" s="213"/>
      <c r="D401" s="210" t="s">
        <v>235</v>
      </c>
      <c r="E401" s="214" t="s">
        <v>2255</v>
      </c>
      <c r="F401" s="215" t="s">
        <v>2256</v>
      </c>
      <c r="G401" s="213"/>
      <c r="H401" s="216">
        <v>5.2160000000000002</v>
      </c>
      <c r="I401" s="217"/>
      <c r="J401" s="213"/>
      <c r="K401" s="213"/>
      <c r="L401" s="218"/>
      <c r="M401" s="219"/>
      <c r="N401" s="220"/>
      <c r="O401" s="220"/>
      <c r="P401" s="220"/>
      <c r="Q401" s="220"/>
      <c r="R401" s="220"/>
      <c r="S401" s="220"/>
      <c r="T401" s="221"/>
      <c r="AT401" s="222" t="s">
        <v>235</v>
      </c>
      <c r="AU401" s="222" t="s">
        <v>87</v>
      </c>
      <c r="AV401" s="13" t="s">
        <v>19</v>
      </c>
      <c r="AW401" s="13" t="s">
        <v>36</v>
      </c>
      <c r="AX401" s="13" t="s">
        <v>80</v>
      </c>
      <c r="AY401" s="222" t="s">
        <v>220</v>
      </c>
    </row>
    <row r="402" spans="1:65" s="13" customFormat="1" ht="11.25">
      <c r="B402" s="212"/>
      <c r="C402" s="213"/>
      <c r="D402" s="210" t="s">
        <v>235</v>
      </c>
      <c r="E402" s="214" t="s">
        <v>2257</v>
      </c>
      <c r="F402" s="215" t="s">
        <v>2258</v>
      </c>
      <c r="G402" s="213"/>
      <c r="H402" s="216">
        <v>5.2160000000000002</v>
      </c>
      <c r="I402" s="217"/>
      <c r="J402" s="213"/>
      <c r="K402" s="213"/>
      <c r="L402" s="218"/>
      <c r="M402" s="219"/>
      <c r="N402" s="220"/>
      <c r="O402" s="220"/>
      <c r="P402" s="220"/>
      <c r="Q402" s="220"/>
      <c r="R402" s="220"/>
      <c r="S402" s="220"/>
      <c r="T402" s="221"/>
      <c r="AT402" s="222" t="s">
        <v>235</v>
      </c>
      <c r="AU402" s="222" t="s">
        <v>87</v>
      </c>
      <c r="AV402" s="13" t="s">
        <v>19</v>
      </c>
      <c r="AW402" s="13" t="s">
        <v>36</v>
      </c>
      <c r="AX402" s="13" t="s">
        <v>87</v>
      </c>
      <c r="AY402" s="222" t="s">
        <v>220</v>
      </c>
    </row>
    <row r="403" spans="1:65" s="2" customFormat="1" ht="24.2" customHeight="1">
      <c r="A403" s="36"/>
      <c r="B403" s="37"/>
      <c r="C403" s="192" t="s">
        <v>460</v>
      </c>
      <c r="D403" s="192" t="s">
        <v>224</v>
      </c>
      <c r="E403" s="193" t="s">
        <v>2259</v>
      </c>
      <c r="F403" s="194" t="s">
        <v>2260</v>
      </c>
      <c r="G403" s="195" t="s">
        <v>514</v>
      </c>
      <c r="H403" s="196">
        <v>74.120999999999995</v>
      </c>
      <c r="I403" s="197"/>
      <c r="J403" s="198">
        <f>ROUND(I403*H403,2)</f>
        <v>0</v>
      </c>
      <c r="K403" s="194" t="s">
        <v>228</v>
      </c>
      <c r="L403" s="41"/>
      <c r="M403" s="199" t="s">
        <v>1</v>
      </c>
      <c r="N403" s="200" t="s">
        <v>45</v>
      </c>
      <c r="O403" s="73"/>
      <c r="P403" s="201">
        <f>O403*H403</f>
        <v>0</v>
      </c>
      <c r="Q403" s="201">
        <v>2.4777999999999998</v>
      </c>
      <c r="R403" s="201">
        <f>Q403*H403</f>
        <v>183.65701379999996</v>
      </c>
      <c r="S403" s="201">
        <v>0</v>
      </c>
      <c r="T403" s="202">
        <f>S403*H403</f>
        <v>0</v>
      </c>
      <c r="U403" s="36"/>
      <c r="V403" s="36"/>
      <c r="W403" s="36"/>
      <c r="X403" s="36"/>
      <c r="Y403" s="36"/>
      <c r="Z403" s="36"/>
      <c r="AA403" s="36"/>
      <c r="AB403" s="36"/>
      <c r="AC403" s="36"/>
      <c r="AD403" s="36"/>
      <c r="AE403" s="36"/>
      <c r="AR403" s="203" t="s">
        <v>223</v>
      </c>
      <c r="AT403" s="203" t="s">
        <v>224</v>
      </c>
      <c r="AU403" s="203" t="s">
        <v>87</v>
      </c>
      <c r="AY403" s="18" t="s">
        <v>220</v>
      </c>
      <c r="BE403" s="204">
        <f>IF(N403="základní",J403,0)</f>
        <v>0</v>
      </c>
      <c r="BF403" s="204">
        <f>IF(N403="snížená",J403,0)</f>
        <v>0</v>
      </c>
      <c r="BG403" s="204">
        <f>IF(N403="zákl. přenesená",J403,0)</f>
        <v>0</v>
      </c>
      <c r="BH403" s="204">
        <f>IF(N403="sníž. přenesená",J403,0)</f>
        <v>0</v>
      </c>
      <c r="BI403" s="204">
        <f>IF(N403="nulová",J403,0)</f>
        <v>0</v>
      </c>
      <c r="BJ403" s="18" t="s">
        <v>87</v>
      </c>
      <c r="BK403" s="204">
        <f>ROUND(I403*H403,2)</f>
        <v>0</v>
      </c>
      <c r="BL403" s="18" t="s">
        <v>223</v>
      </c>
      <c r="BM403" s="203" t="s">
        <v>2261</v>
      </c>
    </row>
    <row r="404" spans="1:65" s="2" customFormat="1" ht="11.25">
      <c r="A404" s="36"/>
      <c r="B404" s="37"/>
      <c r="C404" s="38"/>
      <c r="D404" s="205" t="s">
        <v>231</v>
      </c>
      <c r="E404" s="38"/>
      <c r="F404" s="206" t="s">
        <v>2262</v>
      </c>
      <c r="G404" s="38"/>
      <c r="H404" s="38"/>
      <c r="I404" s="207"/>
      <c r="J404" s="38"/>
      <c r="K404" s="38"/>
      <c r="L404" s="41"/>
      <c r="M404" s="208"/>
      <c r="N404" s="209"/>
      <c r="O404" s="73"/>
      <c r="P404" s="73"/>
      <c r="Q404" s="73"/>
      <c r="R404" s="73"/>
      <c r="S404" s="73"/>
      <c r="T404" s="74"/>
      <c r="U404" s="36"/>
      <c r="V404" s="36"/>
      <c r="W404" s="36"/>
      <c r="X404" s="36"/>
      <c r="Y404" s="36"/>
      <c r="Z404" s="36"/>
      <c r="AA404" s="36"/>
      <c r="AB404" s="36"/>
      <c r="AC404" s="36"/>
      <c r="AD404" s="36"/>
      <c r="AE404" s="36"/>
      <c r="AT404" s="18" t="s">
        <v>231</v>
      </c>
      <c r="AU404" s="18" t="s">
        <v>87</v>
      </c>
    </row>
    <row r="405" spans="1:65" s="2" customFormat="1" ht="175.5">
      <c r="A405" s="36"/>
      <c r="B405" s="37"/>
      <c r="C405" s="38"/>
      <c r="D405" s="210" t="s">
        <v>311</v>
      </c>
      <c r="E405" s="38"/>
      <c r="F405" s="211" t="s">
        <v>2263</v>
      </c>
      <c r="G405" s="38"/>
      <c r="H405" s="38"/>
      <c r="I405" s="207"/>
      <c r="J405" s="38"/>
      <c r="K405" s="38"/>
      <c r="L405" s="41"/>
      <c r="M405" s="208"/>
      <c r="N405" s="209"/>
      <c r="O405" s="73"/>
      <c r="P405" s="73"/>
      <c r="Q405" s="73"/>
      <c r="R405" s="73"/>
      <c r="S405" s="73"/>
      <c r="T405" s="74"/>
      <c r="U405" s="36"/>
      <c r="V405" s="36"/>
      <c r="W405" s="36"/>
      <c r="X405" s="36"/>
      <c r="Y405" s="36"/>
      <c r="Z405" s="36"/>
      <c r="AA405" s="36"/>
      <c r="AB405" s="36"/>
      <c r="AC405" s="36"/>
      <c r="AD405" s="36"/>
      <c r="AE405" s="36"/>
      <c r="AT405" s="18" t="s">
        <v>311</v>
      </c>
      <c r="AU405" s="18" t="s">
        <v>87</v>
      </c>
    </row>
    <row r="406" spans="1:65" s="14" customFormat="1" ht="11.25">
      <c r="B406" s="223"/>
      <c r="C406" s="224"/>
      <c r="D406" s="210" t="s">
        <v>235</v>
      </c>
      <c r="E406" s="225" t="s">
        <v>1</v>
      </c>
      <c r="F406" s="226" t="s">
        <v>2264</v>
      </c>
      <c r="G406" s="224"/>
      <c r="H406" s="225" t="s">
        <v>1</v>
      </c>
      <c r="I406" s="227"/>
      <c r="J406" s="224"/>
      <c r="K406" s="224"/>
      <c r="L406" s="228"/>
      <c r="M406" s="229"/>
      <c r="N406" s="230"/>
      <c r="O406" s="230"/>
      <c r="P406" s="230"/>
      <c r="Q406" s="230"/>
      <c r="R406" s="230"/>
      <c r="S406" s="230"/>
      <c r="T406" s="231"/>
      <c r="AT406" s="232" t="s">
        <v>235</v>
      </c>
      <c r="AU406" s="232" t="s">
        <v>87</v>
      </c>
      <c r="AV406" s="14" t="s">
        <v>87</v>
      </c>
      <c r="AW406" s="14" t="s">
        <v>36</v>
      </c>
      <c r="AX406" s="14" t="s">
        <v>80</v>
      </c>
      <c r="AY406" s="232" t="s">
        <v>220</v>
      </c>
    </row>
    <row r="407" spans="1:65" s="13" customFormat="1" ht="11.25">
      <c r="B407" s="212"/>
      <c r="C407" s="213"/>
      <c r="D407" s="210" t="s">
        <v>235</v>
      </c>
      <c r="E407" s="214" t="s">
        <v>2265</v>
      </c>
      <c r="F407" s="215" t="s">
        <v>2266</v>
      </c>
      <c r="G407" s="213"/>
      <c r="H407" s="216">
        <v>16.553999999999998</v>
      </c>
      <c r="I407" s="217"/>
      <c r="J407" s="213"/>
      <c r="K407" s="213"/>
      <c r="L407" s="218"/>
      <c r="M407" s="219"/>
      <c r="N407" s="220"/>
      <c r="O407" s="220"/>
      <c r="P407" s="220"/>
      <c r="Q407" s="220"/>
      <c r="R407" s="220"/>
      <c r="S407" s="220"/>
      <c r="T407" s="221"/>
      <c r="AT407" s="222" t="s">
        <v>235</v>
      </c>
      <c r="AU407" s="222" t="s">
        <v>87</v>
      </c>
      <c r="AV407" s="13" t="s">
        <v>19</v>
      </c>
      <c r="AW407" s="13" t="s">
        <v>36</v>
      </c>
      <c r="AX407" s="13" t="s">
        <v>80</v>
      </c>
      <c r="AY407" s="222" t="s">
        <v>220</v>
      </c>
    </row>
    <row r="408" spans="1:65" s="13" customFormat="1" ht="11.25">
      <c r="B408" s="212"/>
      <c r="C408" s="213"/>
      <c r="D408" s="210" t="s">
        <v>235</v>
      </c>
      <c r="E408" s="214" t="s">
        <v>1806</v>
      </c>
      <c r="F408" s="215" t="s">
        <v>2267</v>
      </c>
      <c r="G408" s="213"/>
      <c r="H408" s="216">
        <v>21.882999999999999</v>
      </c>
      <c r="I408" s="217"/>
      <c r="J408" s="213"/>
      <c r="K408" s="213"/>
      <c r="L408" s="218"/>
      <c r="M408" s="219"/>
      <c r="N408" s="220"/>
      <c r="O408" s="220"/>
      <c r="P408" s="220"/>
      <c r="Q408" s="220"/>
      <c r="R408" s="220"/>
      <c r="S408" s="220"/>
      <c r="T408" s="221"/>
      <c r="AT408" s="222" t="s">
        <v>235</v>
      </c>
      <c r="AU408" s="222" t="s">
        <v>87</v>
      </c>
      <c r="AV408" s="13" t="s">
        <v>19</v>
      </c>
      <c r="AW408" s="13" t="s">
        <v>36</v>
      </c>
      <c r="AX408" s="13" t="s">
        <v>80</v>
      </c>
      <c r="AY408" s="222" t="s">
        <v>220</v>
      </c>
    </row>
    <row r="409" spans="1:65" s="14" customFormat="1" ht="11.25">
      <c r="B409" s="223"/>
      <c r="C409" s="224"/>
      <c r="D409" s="210" t="s">
        <v>235</v>
      </c>
      <c r="E409" s="225" t="s">
        <v>1</v>
      </c>
      <c r="F409" s="226" t="s">
        <v>2268</v>
      </c>
      <c r="G409" s="224"/>
      <c r="H409" s="225" t="s">
        <v>1</v>
      </c>
      <c r="I409" s="227"/>
      <c r="J409" s="224"/>
      <c r="K409" s="224"/>
      <c r="L409" s="228"/>
      <c r="M409" s="229"/>
      <c r="N409" s="230"/>
      <c r="O409" s="230"/>
      <c r="P409" s="230"/>
      <c r="Q409" s="230"/>
      <c r="R409" s="230"/>
      <c r="S409" s="230"/>
      <c r="T409" s="231"/>
      <c r="AT409" s="232" t="s">
        <v>235</v>
      </c>
      <c r="AU409" s="232" t="s">
        <v>87</v>
      </c>
      <c r="AV409" s="14" t="s">
        <v>87</v>
      </c>
      <c r="AW409" s="14" t="s">
        <v>36</v>
      </c>
      <c r="AX409" s="14" t="s">
        <v>80</v>
      </c>
      <c r="AY409" s="232" t="s">
        <v>220</v>
      </c>
    </row>
    <row r="410" spans="1:65" s="13" customFormat="1" ht="11.25">
      <c r="B410" s="212"/>
      <c r="C410" s="213"/>
      <c r="D410" s="210" t="s">
        <v>235</v>
      </c>
      <c r="E410" s="214" t="s">
        <v>1863</v>
      </c>
      <c r="F410" s="215" t="s">
        <v>2269</v>
      </c>
      <c r="G410" s="213"/>
      <c r="H410" s="216">
        <v>16.195</v>
      </c>
      <c r="I410" s="217"/>
      <c r="J410" s="213"/>
      <c r="K410" s="213"/>
      <c r="L410" s="218"/>
      <c r="M410" s="219"/>
      <c r="N410" s="220"/>
      <c r="O410" s="220"/>
      <c r="P410" s="220"/>
      <c r="Q410" s="220"/>
      <c r="R410" s="220"/>
      <c r="S410" s="220"/>
      <c r="T410" s="221"/>
      <c r="AT410" s="222" t="s">
        <v>235</v>
      </c>
      <c r="AU410" s="222" t="s">
        <v>87</v>
      </c>
      <c r="AV410" s="13" t="s">
        <v>19</v>
      </c>
      <c r="AW410" s="13" t="s">
        <v>36</v>
      </c>
      <c r="AX410" s="13" t="s">
        <v>80</v>
      </c>
      <c r="AY410" s="222" t="s">
        <v>220</v>
      </c>
    </row>
    <row r="411" spans="1:65" s="13" customFormat="1" ht="11.25">
      <c r="B411" s="212"/>
      <c r="C411" s="213"/>
      <c r="D411" s="210" t="s">
        <v>235</v>
      </c>
      <c r="E411" s="214" t="s">
        <v>1888</v>
      </c>
      <c r="F411" s="215" t="s">
        <v>2270</v>
      </c>
      <c r="G411" s="213"/>
      <c r="H411" s="216">
        <v>19.489000000000001</v>
      </c>
      <c r="I411" s="217"/>
      <c r="J411" s="213"/>
      <c r="K411" s="213"/>
      <c r="L411" s="218"/>
      <c r="M411" s="219"/>
      <c r="N411" s="220"/>
      <c r="O411" s="220"/>
      <c r="P411" s="220"/>
      <c r="Q411" s="220"/>
      <c r="R411" s="220"/>
      <c r="S411" s="220"/>
      <c r="T411" s="221"/>
      <c r="AT411" s="222" t="s">
        <v>235</v>
      </c>
      <c r="AU411" s="222" t="s">
        <v>87</v>
      </c>
      <c r="AV411" s="13" t="s">
        <v>19</v>
      </c>
      <c r="AW411" s="13" t="s">
        <v>36</v>
      </c>
      <c r="AX411" s="13" t="s">
        <v>80</v>
      </c>
      <c r="AY411" s="222" t="s">
        <v>220</v>
      </c>
    </row>
    <row r="412" spans="1:65" s="13" customFormat="1" ht="11.25">
      <c r="B412" s="212"/>
      <c r="C412" s="213"/>
      <c r="D412" s="210" t="s">
        <v>235</v>
      </c>
      <c r="E412" s="214" t="s">
        <v>2271</v>
      </c>
      <c r="F412" s="215" t="s">
        <v>2272</v>
      </c>
      <c r="G412" s="213"/>
      <c r="H412" s="216">
        <v>74.120999999999995</v>
      </c>
      <c r="I412" s="217"/>
      <c r="J412" s="213"/>
      <c r="K412" s="213"/>
      <c r="L412" s="218"/>
      <c r="M412" s="219"/>
      <c r="N412" s="220"/>
      <c r="O412" s="220"/>
      <c r="P412" s="220"/>
      <c r="Q412" s="220"/>
      <c r="R412" s="220"/>
      <c r="S412" s="220"/>
      <c r="T412" s="221"/>
      <c r="AT412" s="222" t="s">
        <v>235</v>
      </c>
      <c r="AU412" s="222" t="s">
        <v>87</v>
      </c>
      <c r="AV412" s="13" t="s">
        <v>19</v>
      </c>
      <c r="AW412" s="13" t="s">
        <v>36</v>
      </c>
      <c r="AX412" s="13" t="s">
        <v>87</v>
      </c>
      <c r="AY412" s="222" t="s">
        <v>220</v>
      </c>
    </row>
    <row r="413" spans="1:65" s="2" customFormat="1" ht="37.9" customHeight="1">
      <c r="A413" s="36"/>
      <c r="B413" s="37"/>
      <c r="C413" s="192" t="s">
        <v>466</v>
      </c>
      <c r="D413" s="192" t="s">
        <v>224</v>
      </c>
      <c r="E413" s="193" t="s">
        <v>2273</v>
      </c>
      <c r="F413" s="194" t="s">
        <v>2274</v>
      </c>
      <c r="G413" s="195" t="s">
        <v>506</v>
      </c>
      <c r="H413" s="196">
        <v>157.88</v>
      </c>
      <c r="I413" s="197"/>
      <c r="J413" s="198">
        <f>ROUND(I413*H413,2)</f>
        <v>0</v>
      </c>
      <c r="K413" s="194" t="s">
        <v>228</v>
      </c>
      <c r="L413" s="41"/>
      <c r="M413" s="199" t="s">
        <v>1</v>
      </c>
      <c r="N413" s="200" t="s">
        <v>45</v>
      </c>
      <c r="O413" s="73"/>
      <c r="P413" s="201">
        <f>O413*H413</f>
        <v>0</v>
      </c>
      <c r="Q413" s="201">
        <v>3.8800000000000002E-3</v>
      </c>
      <c r="R413" s="201">
        <f>Q413*H413</f>
        <v>0.61257439999999996</v>
      </c>
      <c r="S413" s="201">
        <v>0</v>
      </c>
      <c r="T413" s="202">
        <f>S413*H413</f>
        <v>0</v>
      </c>
      <c r="U413" s="36"/>
      <c r="V413" s="36"/>
      <c r="W413" s="36"/>
      <c r="X413" s="36"/>
      <c r="Y413" s="36"/>
      <c r="Z413" s="36"/>
      <c r="AA413" s="36"/>
      <c r="AB413" s="36"/>
      <c r="AC413" s="36"/>
      <c r="AD413" s="36"/>
      <c r="AE413" s="36"/>
      <c r="AR413" s="203" t="s">
        <v>223</v>
      </c>
      <c r="AT413" s="203" t="s">
        <v>224</v>
      </c>
      <c r="AU413" s="203" t="s">
        <v>87</v>
      </c>
      <c r="AY413" s="18" t="s">
        <v>220</v>
      </c>
      <c r="BE413" s="204">
        <f>IF(N413="základní",J413,0)</f>
        <v>0</v>
      </c>
      <c r="BF413" s="204">
        <f>IF(N413="snížená",J413,0)</f>
        <v>0</v>
      </c>
      <c r="BG413" s="204">
        <f>IF(N413="zákl. přenesená",J413,0)</f>
        <v>0</v>
      </c>
      <c r="BH413" s="204">
        <f>IF(N413="sníž. přenesená",J413,0)</f>
        <v>0</v>
      </c>
      <c r="BI413" s="204">
        <f>IF(N413="nulová",J413,0)</f>
        <v>0</v>
      </c>
      <c r="BJ413" s="18" t="s">
        <v>87</v>
      </c>
      <c r="BK413" s="204">
        <f>ROUND(I413*H413,2)</f>
        <v>0</v>
      </c>
      <c r="BL413" s="18" t="s">
        <v>223</v>
      </c>
      <c r="BM413" s="203" t="s">
        <v>2275</v>
      </c>
    </row>
    <row r="414" spans="1:65" s="2" customFormat="1" ht="11.25">
      <c r="A414" s="36"/>
      <c r="B414" s="37"/>
      <c r="C414" s="38"/>
      <c r="D414" s="205" t="s">
        <v>231</v>
      </c>
      <c r="E414" s="38"/>
      <c r="F414" s="206" t="s">
        <v>2276</v>
      </c>
      <c r="G414" s="38"/>
      <c r="H414" s="38"/>
      <c r="I414" s="207"/>
      <c r="J414" s="38"/>
      <c r="K414" s="38"/>
      <c r="L414" s="41"/>
      <c r="M414" s="208"/>
      <c r="N414" s="209"/>
      <c r="O414" s="73"/>
      <c r="P414" s="73"/>
      <c r="Q414" s="73"/>
      <c r="R414" s="73"/>
      <c r="S414" s="73"/>
      <c r="T414" s="74"/>
      <c r="U414" s="36"/>
      <c r="V414" s="36"/>
      <c r="W414" s="36"/>
      <c r="X414" s="36"/>
      <c r="Y414" s="36"/>
      <c r="Z414" s="36"/>
      <c r="AA414" s="36"/>
      <c r="AB414" s="36"/>
      <c r="AC414" s="36"/>
      <c r="AD414" s="36"/>
      <c r="AE414" s="36"/>
      <c r="AT414" s="18" t="s">
        <v>231</v>
      </c>
      <c r="AU414" s="18" t="s">
        <v>87</v>
      </c>
    </row>
    <row r="415" spans="1:65" s="2" customFormat="1" ht="175.5">
      <c r="A415" s="36"/>
      <c r="B415" s="37"/>
      <c r="C415" s="38"/>
      <c r="D415" s="210" t="s">
        <v>311</v>
      </c>
      <c r="E415" s="38"/>
      <c r="F415" s="211" t="s">
        <v>2277</v>
      </c>
      <c r="G415" s="38"/>
      <c r="H415" s="38"/>
      <c r="I415" s="207"/>
      <c r="J415" s="38"/>
      <c r="K415" s="38"/>
      <c r="L415" s="41"/>
      <c r="M415" s="208"/>
      <c r="N415" s="209"/>
      <c r="O415" s="73"/>
      <c r="P415" s="73"/>
      <c r="Q415" s="73"/>
      <c r="R415" s="73"/>
      <c r="S415" s="73"/>
      <c r="T415" s="74"/>
      <c r="U415" s="36"/>
      <c r="V415" s="36"/>
      <c r="W415" s="36"/>
      <c r="X415" s="36"/>
      <c r="Y415" s="36"/>
      <c r="Z415" s="36"/>
      <c r="AA415" s="36"/>
      <c r="AB415" s="36"/>
      <c r="AC415" s="36"/>
      <c r="AD415" s="36"/>
      <c r="AE415" s="36"/>
      <c r="AT415" s="18" t="s">
        <v>311</v>
      </c>
      <c r="AU415" s="18" t="s">
        <v>87</v>
      </c>
    </row>
    <row r="416" spans="1:65" s="14" customFormat="1" ht="11.25">
      <c r="B416" s="223"/>
      <c r="C416" s="224"/>
      <c r="D416" s="210" t="s">
        <v>235</v>
      </c>
      <c r="E416" s="225" t="s">
        <v>1</v>
      </c>
      <c r="F416" s="226" t="s">
        <v>2278</v>
      </c>
      <c r="G416" s="224"/>
      <c r="H416" s="225" t="s">
        <v>1</v>
      </c>
      <c r="I416" s="227"/>
      <c r="J416" s="224"/>
      <c r="K416" s="224"/>
      <c r="L416" s="228"/>
      <c r="M416" s="229"/>
      <c r="N416" s="230"/>
      <c r="O416" s="230"/>
      <c r="P416" s="230"/>
      <c r="Q416" s="230"/>
      <c r="R416" s="230"/>
      <c r="S416" s="230"/>
      <c r="T416" s="231"/>
      <c r="AT416" s="232" t="s">
        <v>235</v>
      </c>
      <c r="AU416" s="232" t="s">
        <v>87</v>
      </c>
      <c r="AV416" s="14" t="s">
        <v>87</v>
      </c>
      <c r="AW416" s="14" t="s">
        <v>36</v>
      </c>
      <c r="AX416" s="14" t="s">
        <v>80</v>
      </c>
      <c r="AY416" s="232" t="s">
        <v>220</v>
      </c>
    </row>
    <row r="417" spans="1:65" s="13" customFormat="1" ht="11.25">
      <c r="B417" s="212"/>
      <c r="C417" s="213"/>
      <c r="D417" s="210" t="s">
        <v>235</v>
      </c>
      <c r="E417" s="214" t="s">
        <v>2279</v>
      </c>
      <c r="F417" s="215" t="s">
        <v>2280</v>
      </c>
      <c r="G417" s="213"/>
      <c r="H417" s="216">
        <v>42.375</v>
      </c>
      <c r="I417" s="217"/>
      <c r="J417" s="213"/>
      <c r="K417" s="213"/>
      <c r="L417" s="218"/>
      <c r="M417" s="219"/>
      <c r="N417" s="220"/>
      <c r="O417" s="220"/>
      <c r="P417" s="220"/>
      <c r="Q417" s="220"/>
      <c r="R417" s="220"/>
      <c r="S417" s="220"/>
      <c r="T417" s="221"/>
      <c r="AT417" s="222" t="s">
        <v>235</v>
      </c>
      <c r="AU417" s="222" t="s">
        <v>87</v>
      </c>
      <c r="AV417" s="13" t="s">
        <v>19</v>
      </c>
      <c r="AW417" s="13" t="s">
        <v>36</v>
      </c>
      <c r="AX417" s="13" t="s">
        <v>80</v>
      </c>
      <c r="AY417" s="222" t="s">
        <v>220</v>
      </c>
    </row>
    <row r="418" spans="1:65" s="13" customFormat="1" ht="11.25">
      <c r="B418" s="212"/>
      <c r="C418" s="213"/>
      <c r="D418" s="210" t="s">
        <v>235</v>
      </c>
      <c r="E418" s="214" t="s">
        <v>1809</v>
      </c>
      <c r="F418" s="215" t="s">
        <v>2281</v>
      </c>
      <c r="G418" s="213"/>
      <c r="H418" s="216">
        <v>10.494999999999999</v>
      </c>
      <c r="I418" s="217"/>
      <c r="J418" s="213"/>
      <c r="K418" s="213"/>
      <c r="L418" s="218"/>
      <c r="M418" s="219"/>
      <c r="N418" s="220"/>
      <c r="O418" s="220"/>
      <c r="P418" s="220"/>
      <c r="Q418" s="220"/>
      <c r="R418" s="220"/>
      <c r="S418" s="220"/>
      <c r="T418" s="221"/>
      <c r="AT418" s="222" t="s">
        <v>235</v>
      </c>
      <c r="AU418" s="222" t="s">
        <v>87</v>
      </c>
      <c r="AV418" s="13" t="s">
        <v>19</v>
      </c>
      <c r="AW418" s="13" t="s">
        <v>36</v>
      </c>
      <c r="AX418" s="13" t="s">
        <v>80</v>
      </c>
      <c r="AY418" s="222" t="s">
        <v>220</v>
      </c>
    </row>
    <row r="419" spans="1:65" s="14" customFormat="1" ht="11.25">
      <c r="B419" s="223"/>
      <c r="C419" s="224"/>
      <c r="D419" s="210" t="s">
        <v>235</v>
      </c>
      <c r="E419" s="225" t="s">
        <v>1</v>
      </c>
      <c r="F419" s="226" t="s">
        <v>2282</v>
      </c>
      <c r="G419" s="224"/>
      <c r="H419" s="225" t="s">
        <v>1</v>
      </c>
      <c r="I419" s="227"/>
      <c r="J419" s="224"/>
      <c r="K419" s="224"/>
      <c r="L419" s="228"/>
      <c r="M419" s="229"/>
      <c r="N419" s="230"/>
      <c r="O419" s="230"/>
      <c r="P419" s="230"/>
      <c r="Q419" s="230"/>
      <c r="R419" s="230"/>
      <c r="S419" s="230"/>
      <c r="T419" s="231"/>
      <c r="AT419" s="232" t="s">
        <v>235</v>
      </c>
      <c r="AU419" s="232" t="s">
        <v>87</v>
      </c>
      <c r="AV419" s="14" t="s">
        <v>87</v>
      </c>
      <c r="AW419" s="14" t="s">
        <v>36</v>
      </c>
      <c r="AX419" s="14" t="s">
        <v>80</v>
      </c>
      <c r="AY419" s="232" t="s">
        <v>220</v>
      </c>
    </row>
    <row r="420" spans="1:65" s="13" customFormat="1" ht="11.25">
      <c r="B420" s="212"/>
      <c r="C420" s="213"/>
      <c r="D420" s="210" t="s">
        <v>235</v>
      </c>
      <c r="E420" s="214" t="s">
        <v>1865</v>
      </c>
      <c r="F420" s="215" t="s">
        <v>2283</v>
      </c>
      <c r="G420" s="213"/>
      <c r="H420" s="216">
        <v>14.88</v>
      </c>
      <c r="I420" s="217"/>
      <c r="J420" s="213"/>
      <c r="K420" s="213"/>
      <c r="L420" s="218"/>
      <c r="M420" s="219"/>
      <c r="N420" s="220"/>
      <c r="O420" s="220"/>
      <c r="P420" s="220"/>
      <c r="Q420" s="220"/>
      <c r="R420" s="220"/>
      <c r="S420" s="220"/>
      <c r="T420" s="221"/>
      <c r="AT420" s="222" t="s">
        <v>235</v>
      </c>
      <c r="AU420" s="222" t="s">
        <v>87</v>
      </c>
      <c r="AV420" s="13" t="s">
        <v>19</v>
      </c>
      <c r="AW420" s="13" t="s">
        <v>36</v>
      </c>
      <c r="AX420" s="13" t="s">
        <v>80</v>
      </c>
      <c r="AY420" s="222" t="s">
        <v>220</v>
      </c>
    </row>
    <row r="421" spans="1:65" s="14" customFormat="1" ht="11.25">
      <c r="B421" s="223"/>
      <c r="C421" s="224"/>
      <c r="D421" s="210" t="s">
        <v>235</v>
      </c>
      <c r="E421" s="225" t="s">
        <v>1</v>
      </c>
      <c r="F421" s="226" t="s">
        <v>2284</v>
      </c>
      <c r="G421" s="224"/>
      <c r="H421" s="225" t="s">
        <v>1</v>
      </c>
      <c r="I421" s="227"/>
      <c r="J421" s="224"/>
      <c r="K421" s="224"/>
      <c r="L421" s="228"/>
      <c r="M421" s="229"/>
      <c r="N421" s="230"/>
      <c r="O421" s="230"/>
      <c r="P421" s="230"/>
      <c r="Q421" s="230"/>
      <c r="R421" s="230"/>
      <c r="S421" s="230"/>
      <c r="T421" s="231"/>
      <c r="AT421" s="232" t="s">
        <v>235</v>
      </c>
      <c r="AU421" s="232" t="s">
        <v>87</v>
      </c>
      <c r="AV421" s="14" t="s">
        <v>87</v>
      </c>
      <c r="AW421" s="14" t="s">
        <v>36</v>
      </c>
      <c r="AX421" s="14" t="s">
        <v>80</v>
      </c>
      <c r="AY421" s="232" t="s">
        <v>220</v>
      </c>
    </row>
    <row r="422" spans="1:65" s="13" customFormat="1" ht="11.25">
      <c r="B422" s="212"/>
      <c r="C422" s="213"/>
      <c r="D422" s="210" t="s">
        <v>235</v>
      </c>
      <c r="E422" s="214" t="s">
        <v>1890</v>
      </c>
      <c r="F422" s="215" t="s">
        <v>2285</v>
      </c>
      <c r="G422" s="213"/>
      <c r="H422" s="216">
        <v>38.354999999999997</v>
      </c>
      <c r="I422" s="217"/>
      <c r="J422" s="213"/>
      <c r="K422" s="213"/>
      <c r="L422" s="218"/>
      <c r="M422" s="219"/>
      <c r="N422" s="220"/>
      <c r="O422" s="220"/>
      <c r="P422" s="220"/>
      <c r="Q422" s="220"/>
      <c r="R422" s="220"/>
      <c r="S422" s="220"/>
      <c r="T422" s="221"/>
      <c r="AT422" s="222" t="s">
        <v>235</v>
      </c>
      <c r="AU422" s="222" t="s">
        <v>87</v>
      </c>
      <c r="AV422" s="13" t="s">
        <v>19</v>
      </c>
      <c r="AW422" s="13" t="s">
        <v>36</v>
      </c>
      <c r="AX422" s="13" t="s">
        <v>80</v>
      </c>
      <c r="AY422" s="222" t="s">
        <v>220</v>
      </c>
    </row>
    <row r="423" spans="1:65" s="13" customFormat="1" ht="11.25">
      <c r="B423" s="212"/>
      <c r="C423" s="213"/>
      <c r="D423" s="210" t="s">
        <v>235</v>
      </c>
      <c r="E423" s="214" t="s">
        <v>1897</v>
      </c>
      <c r="F423" s="215" t="s">
        <v>2286</v>
      </c>
      <c r="G423" s="213"/>
      <c r="H423" s="216">
        <v>10.414999999999999</v>
      </c>
      <c r="I423" s="217"/>
      <c r="J423" s="213"/>
      <c r="K423" s="213"/>
      <c r="L423" s="218"/>
      <c r="M423" s="219"/>
      <c r="N423" s="220"/>
      <c r="O423" s="220"/>
      <c r="P423" s="220"/>
      <c r="Q423" s="220"/>
      <c r="R423" s="220"/>
      <c r="S423" s="220"/>
      <c r="T423" s="221"/>
      <c r="AT423" s="222" t="s">
        <v>235</v>
      </c>
      <c r="AU423" s="222" t="s">
        <v>87</v>
      </c>
      <c r="AV423" s="13" t="s">
        <v>19</v>
      </c>
      <c r="AW423" s="13" t="s">
        <v>36</v>
      </c>
      <c r="AX423" s="13" t="s">
        <v>80</v>
      </c>
      <c r="AY423" s="222" t="s">
        <v>220</v>
      </c>
    </row>
    <row r="424" spans="1:65" s="14" customFormat="1" ht="11.25">
      <c r="B424" s="223"/>
      <c r="C424" s="224"/>
      <c r="D424" s="210" t="s">
        <v>235</v>
      </c>
      <c r="E424" s="225" t="s">
        <v>1</v>
      </c>
      <c r="F424" s="226" t="s">
        <v>2287</v>
      </c>
      <c r="G424" s="224"/>
      <c r="H424" s="225" t="s">
        <v>1</v>
      </c>
      <c r="I424" s="227"/>
      <c r="J424" s="224"/>
      <c r="K424" s="224"/>
      <c r="L424" s="228"/>
      <c r="M424" s="229"/>
      <c r="N424" s="230"/>
      <c r="O424" s="230"/>
      <c r="P424" s="230"/>
      <c r="Q424" s="230"/>
      <c r="R424" s="230"/>
      <c r="S424" s="230"/>
      <c r="T424" s="231"/>
      <c r="AT424" s="232" t="s">
        <v>235</v>
      </c>
      <c r="AU424" s="232" t="s">
        <v>87</v>
      </c>
      <c r="AV424" s="14" t="s">
        <v>87</v>
      </c>
      <c r="AW424" s="14" t="s">
        <v>36</v>
      </c>
      <c r="AX424" s="14" t="s">
        <v>80</v>
      </c>
      <c r="AY424" s="232" t="s">
        <v>220</v>
      </c>
    </row>
    <row r="425" spans="1:65" s="13" customFormat="1" ht="11.25">
      <c r="B425" s="212"/>
      <c r="C425" s="213"/>
      <c r="D425" s="210" t="s">
        <v>235</v>
      </c>
      <c r="E425" s="214" t="s">
        <v>1899</v>
      </c>
      <c r="F425" s="215" t="s">
        <v>2283</v>
      </c>
      <c r="G425" s="213"/>
      <c r="H425" s="216">
        <v>14.88</v>
      </c>
      <c r="I425" s="217"/>
      <c r="J425" s="213"/>
      <c r="K425" s="213"/>
      <c r="L425" s="218"/>
      <c r="M425" s="219"/>
      <c r="N425" s="220"/>
      <c r="O425" s="220"/>
      <c r="P425" s="220"/>
      <c r="Q425" s="220"/>
      <c r="R425" s="220"/>
      <c r="S425" s="220"/>
      <c r="T425" s="221"/>
      <c r="AT425" s="222" t="s">
        <v>235</v>
      </c>
      <c r="AU425" s="222" t="s">
        <v>87</v>
      </c>
      <c r="AV425" s="13" t="s">
        <v>19</v>
      </c>
      <c r="AW425" s="13" t="s">
        <v>36</v>
      </c>
      <c r="AX425" s="13" t="s">
        <v>80</v>
      </c>
      <c r="AY425" s="222" t="s">
        <v>220</v>
      </c>
    </row>
    <row r="426" spans="1:65" s="14" customFormat="1" ht="11.25">
      <c r="B426" s="223"/>
      <c r="C426" s="224"/>
      <c r="D426" s="210" t="s">
        <v>235</v>
      </c>
      <c r="E426" s="225" t="s">
        <v>1</v>
      </c>
      <c r="F426" s="226" t="s">
        <v>2288</v>
      </c>
      <c r="G426" s="224"/>
      <c r="H426" s="225" t="s">
        <v>1</v>
      </c>
      <c r="I426" s="227"/>
      <c r="J426" s="224"/>
      <c r="K426" s="224"/>
      <c r="L426" s="228"/>
      <c r="M426" s="229"/>
      <c r="N426" s="230"/>
      <c r="O426" s="230"/>
      <c r="P426" s="230"/>
      <c r="Q426" s="230"/>
      <c r="R426" s="230"/>
      <c r="S426" s="230"/>
      <c r="T426" s="231"/>
      <c r="AT426" s="232" t="s">
        <v>235</v>
      </c>
      <c r="AU426" s="232" t="s">
        <v>87</v>
      </c>
      <c r="AV426" s="14" t="s">
        <v>87</v>
      </c>
      <c r="AW426" s="14" t="s">
        <v>36</v>
      </c>
      <c r="AX426" s="14" t="s">
        <v>80</v>
      </c>
      <c r="AY426" s="232" t="s">
        <v>220</v>
      </c>
    </row>
    <row r="427" spans="1:65" s="13" customFormat="1" ht="11.25">
      <c r="B427" s="212"/>
      <c r="C427" s="213"/>
      <c r="D427" s="210" t="s">
        <v>235</v>
      </c>
      <c r="E427" s="214" t="s">
        <v>1900</v>
      </c>
      <c r="F427" s="215" t="s">
        <v>2289</v>
      </c>
      <c r="G427" s="213"/>
      <c r="H427" s="216">
        <v>26.48</v>
      </c>
      <c r="I427" s="217"/>
      <c r="J427" s="213"/>
      <c r="K427" s="213"/>
      <c r="L427" s="218"/>
      <c r="M427" s="219"/>
      <c r="N427" s="220"/>
      <c r="O427" s="220"/>
      <c r="P427" s="220"/>
      <c r="Q427" s="220"/>
      <c r="R427" s="220"/>
      <c r="S427" s="220"/>
      <c r="T427" s="221"/>
      <c r="AT427" s="222" t="s">
        <v>235</v>
      </c>
      <c r="AU427" s="222" t="s">
        <v>87</v>
      </c>
      <c r="AV427" s="13" t="s">
        <v>19</v>
      </c>
      <c r="AW427" s="13" t="s">
        <v>36</v>
      </c>
      <c r="AX427" s="13" t="s">
        <v>80</v>
      </c>
      <c r="AY427" s="222" t="s">
        <v>220</v>
      </c>
    </row>
    <row r="428" spans="1:65" s="13" customFormat="1" ht="11.25">
      <c r="B428" s="212"/>
      <c r="C428" s="213"/>
      <c r="D428" s="210" t="s">
        <v>235</v>
      </c>
      <c r="E428" s="214" t="s">
        <v>2290</v>
      </c>
      <c r="F428" s="215" t="s">
        <v>2291</v>
      </c>
      <c r="G428" s="213"/>
      <c r="H428" s="216">
        <v>157.88</v>
      </c>
      <c r="I428" s="217"/>
      <c r="J428" s="213"/>
      <c r="K428" s="213"/>
      <c r="L428" s="218"/>
      <c r="M428" s="219"/>
      <c r="N428" s="220"/>
      <c r="O428" s="220"/>
      <c r="P428" s="220"/>
      <c r="Q428" s="220"/>
      <c r="R428" s="220"/>
      <c r="S428" s="220"/>
      <c r="T428" s="221"/>
      <c r="AT428" s="222" t="s">
        <v>235</v>
      </c>
      <c r="AU428" s="222" t="s">
        <v>87</v>
      </c>
      <c r="AV428" s="13" t="s">
        <v>19</v>
      </c>
      <c r="AW428" s="13" t="s">
        <v>36</v>
      </c>
      <c r="AX428" s="13" t="s">
        <v>87</v>
      </c>
      <c r="AY428" s="222" t="s">
        <v>220</v>
      </c>
    </row>
    <row r="429" spans="1:65" s="2" customFormat="1" ht="24.2" customHeight="1">
      <c r="A429" s="36"/>
      <c r="B429" s="37"/>
      <c r="C429" s="192" t="s">
        <v>474</v>
      </c>
      <c r="D429" s="192" t="s">
        <v>224</v>
      </c>
      <c r="E429" s="193" t="s">
        <v>2292</v>
      </c>
      <c r="F429" s="194" t="s">
        <v>2293</v>
      </c>
      <c r="G429" s="195" t="s">
        <v>506</v>
      </c>
      <c r="H429" s="196">
        <v>157.88</v>
      </c>
      <c r="I429" s="197"/>
      <c r="J429" s="198">
        <f>ROUND(I429*H429,2)</f>
        <v>0</v>
      </c>
      <c r="K429" s="194" t="s">
        <v>228</v>
      </c>
      <c r="L429" s="41"/>
      <c r="M429" s="199" t="s">
        <v>1</v>
      </c>
      <c r="N429" s="200" t="s">
        <v>45</v>
      </c>
      <c r="O429" s="73"/>
      <c r="P429" s="201">
        <f>O429*H429</f>
        <v>0</v>
      </c>
      <c r="Q429" s="201">
        <v>4.0000000000000003E-5</v>
      </c>
      <c r="R429" s="201">
        <f>Q429*H429</f>
        <v>6.3152E-3</v>
      </c>
      <c r="S429" s="201">
        <v>0</v>
      </c>
      <c r="T429" s="202">
        <f>S429*H429</f>
        <v>0</v>
      </c>
      <c r="U429" s="36"/>
      <c r="V429" s="36"/>
      <c r="W429" s="36"/>
      <c r="X429" s="36"/>
      <c r="Y429" s="36"/>
      <c r="Z429" s="36"/>
      <c r="AA429" s="36"/>
      <c r="AB429" s="36"/>
      <c r="AC429" s="36"/>
      <c r="AD429" s="36"/>
      <c r="AE429" s="36"/>
      <c r="AR429" s="203" t="s">
        <v>223</v>
      </c>
      <c r="AT429" s="203" t="s">
        <v>224</v>
      </c>
      <c r="AU429" s="203" t="s">
        <v>87</v>
      </c>
      <c r="AY429" s="18" t="s">
        <v>220</v>
      </c>
      <c r="BE429" s="204">
        <f>IF(N429="základní",J429,0)</f>
        <v>0</v>
      </c>
      <c r="BF429" s="204">
        <f>IF(N429="snížená",J429,0)</f>
        <v>0</v>
      </c>
      <c r="BG429" s="204">
        <f>IF(N429="zákl. přenesená",J429,0)</f>
        <v>0</v>
      </c>
      <c r="BH429" s="204">
        <f>IF(N429="sníž. přenesená",J429,0)</f>
        <v>0</v>
      </c>
      <c r="BI429" s="204">
        <f>IF(N429="nulová",J429,0)</f>
        <v>0</v>
      </c>
      <c r="BJ429" s="18" t="s">
        <v>87</v>
      </c>
      <c r="BK429" s="204">
        <f>ROUND(I429*H429,2)</f>
        <v>0</v>
      </c>
      <c r="BL429" s="18" t="s">
        <v>223</v>
      </c>
      <c r="BM429" s="203" t="s">
        <v>2294</v>
      </c>
    </row>
    <row r="430" spans="1:65" s="2" customFormat="1" ht="11.25">
      <c r="A430" s="36"/>
      <c r="B430" s="37"/>
      <c r="C430" s="38"/>
      <c r="D430" s="205" t="s">
        <v>231</v>
      </c>
      <c r="E430" s="38"/>
      <c r="F430" s="206" t="s">
        <v>2295</v>
      </c>
      <c r="G430" s="38"/>
      <c r="H430" s="38"/>
      <c r="I430" s="207"/>
      <c r="J430" s="38"/>
      <c r="K430" s="38"/>
      <c r="L430" s="41"/>
      <c r="M430" s="208"/>
      <c r="N430" s="209"/>
      <c r="O430" s="73"/>
      <c r="P430" s="73"/>
      <c r="Q430" s="73"/>
      <c r="R430" s="73"/>
      <c r="S430" s="73"/>
      <c r="T430" s="74"/>
      <c r="U430" s="36"/>
      <c r="V430" s="36"/>
      <c r="W430" s="36"/>
      <c r="X430" s="36"/>
      <c r="Y430" s="36"/>
      <c r="Z430" s="36"/>
      <c r="AA430" s="36"/>
      <c r="AB430" s="36"/>
      <c r="AC430" s="36"/>
      <c r="AD430" s="36"/>
      <c r="AE430" s="36"/>
      <c r="AT430" s="18" t="s">
        <v>231</v>
      </c>
      <c r="AU430" s="18" t="s">
        <v>87</v>
      </c>
    </row>
    <row r="431" spans="1:65" s="2" customFormat="1" ht="175.5">
      <c r="A431" s="36"/>
      <c r="B431" s="37"/>
      <c r="C431" s="38"/>
      <c r="D431" s="210" t="s">
        <v>311</v>
      </c>
      <c r="E431" s="38"/>
      <c r="F431" s="211" t="s">
        <v>2277</v>
      </c>
      <c r="G431" s="38"/>
      <c r="H431" s="38"/>
      <c r="I431" s="207"/>
      <c r="J431" s="38"/>
      <c r="K431" s="38"/>
      <c r="L431" s="41"/>
      <c r="M431" s="208"/>
      <c r="N431" s="209"/>
      <c r="O431" s="73"/>
      <c r="P431" s="73"/>
      <c r="Q431" s="73"/>
      <c r="R431" s="73"/>
      <c r="S431" s="73"/>
      <c r="T431" s="74"/>
      <c r="U431" s="36"/>
      <c r="V431" s="36"/>
      <c r="W431" s="36"/>
      <c r="X431" s="36"/>
      <c r="Y431" s="36"/>
      <c r="Z431" s="36"/>
      <c r="AA431" s="36"/>
      <c r="AB431" s="36"/>
      <c r="AC431" s="36"/>
      <c r="AD431" s="36"/>
      <c r="AE431" s="36"/>
      <c r="AT431" s="18" t="s">
        <v>311</v>
      </c>
      <c r="AU431" s="18" t="s">
        <v>87</v>
      </c>
    </row>
    <row r="432" spans="1:65" s="13" customFormat="1" ht="11.25">
      <c r="B432" s="212"/>
      <c r="C432" s="213"/>
      <c r="D432" s="210" t="s">
        <v>235</v>
      </c>
      <c r="E432" s="214" t="s">
        <v>2296</v>
      </c>
      <c r="F432" s="215" t="s">
        <v>2297</v>
      </c>
      <c r="G432" s="213"/>
      <c r="H432" s="216">
        <v>157.88</v>
      </c>
      <c r="I432" s="217"/>
      <c r="J432" s="213"/>
      <c r="K432" s="213"/>
      <c r="L432" s="218"/>
      <c r="M432" s="219"/>
      <c r="N432" s="220"/>
      <c r="O432" s="220"/>
      <c r="P432" s="220"/>
      <c r="Q432" s="220"/>
      <c r="R432" s="220"/>
      <c r="S432" s="220"/>
      <c r="T432" s="221"/>
      <c r="AT432" s="222" t="s">
        <v>235</v>
      </c>
      <c r="AU432" s="222" t="s">
        <v>87</v>
      </c>
      <c r="AV432" s="13" t="s">
        <v>19</v>
      </c>
      <c r="AW432" s="13" t="s">
        <v>36</v>
      </c>
      <c r="AX432" s="13" t="s">
        <v>80</v>
      </c>
      <c r="AY432" s="222" t="s">
        <v>220</v>
      </c>
    </row>
    <row r="433" spans="1:65" s="13" customFormat="1" ht="11.25">
      <c r="B433" s="212"/>
      <c r="C433" s="213"/>
      <c r="D433" s="210" t="s">
        <v>235</v>
      </c>
      <c r="E433" s="214" t="s">
        <v>2298</v>
      </c>
      <c r="F433" s="215" t="s">
        <v>2299</v>
      </c>
      <c r="G433" s="213"/>
      <c r="H433" s="216">
        <v>157.88</v>
      </c>
      <c r="I433" s="217"/>
      <c r="J433" s="213"/>
      <c r="K433" s="213"/>
      <c r="L433" s="218"/>
      <c r="M433" s="219"/>
      <c r="N433" s="220"/>
      <c r="O433" s="220"/>
      <c r="P433" s="220"/>
      <c r="Q433" s="220"/>
      <c r="R433" s="220"/>
      <c r="S433" s="220"/>
      <c r="T433" s="221"/>
      <c r="AT433" s="222" t="s">
        <v>235</v>
      </c>
      <c r="AU433" s="222" t="s">
        <v>87</v>
      </c>
      <c r="AV433" s="13" t="s">
        <v>19</v>
      </c>
      <c r="AW433" s="13" t="s">
        <v>36</v>
      </c>
      <c r="AX433" s="13" t="s">
        <v>87</v>
      </c>
      <c r="AY433" s="222" t="s">
        <v>220</v>
      </c>
    </row>
    <row r="434" spans="1:65" s="2" customFormat="1" ht="49.15" customHeight="1">
      <c r="A434" s="36"/>
      <c r="B434" s="37"/>
      <c r="C434" s="192" t="s">
        <v>27</v>
      </c>
      <c r="D434" s="192" t="s">
        <v>224</v>
      </c>
      <c r="E434" s="193" t="s">
        <v>2300</v>
      </c>
      <c r="F434" s="194" t="s">
        <v>2301</v>
      </c>
      <c r="G434" s="195" t="s">
        <v>650</v>
      </c>
      <c r="H434" s="196">
        <v>5.077</v>
      </c>
      <c r="I434" s="197"/>
      <c r="J434" s="198">
        <f>ROUND(I434*H434,2)</f>
        <v>0</v>
      </c>
      <c r="K434" s="194" t="s">
        <v>228</v>
      </c>
      <c r="L434" s="41"/>
      <c r="M434" s="199" t="s">
        <v>1</v>
      </c>
      <c r="N434" s="200" t="s">
        <v>45</v>
      </c>
      <c r="O434" s="73"/>
      <c r="P434" s="201">
        <f>O434*H434</f>
        <v>0</v>
      </c>
      <c r="Q434" s="201">
        <v>1.07653</v>
      </c>
      <c r="R434" s="201">
        <f>Q434*H434</f>
        <v>5.4655428099999996</v>
      </c>
      <c r="S434" s="201">
        <v>0</v>
      </c>
      <c r="T434" s="202">
        <f>S434*H434</f>
        <v>0</v>
      </c>
      <c r="U434" s="36"/>
      <c r="V434" s="36"/>
      <c r="W434" s="36"/>
      <c r="X434" s="36"/>
      <c r="Y434" s="36"/>
      <c r="Z434" s="36"/>
      <c r="AA434" s="36"/>
      <c r="AB434" s="36"/>
      <c r="AC434" s="36"/>
      <c r="AD434" s="36"/>
      <c r="AE434" s="36"/>
      <c r="AR434" s="203" t="s">
        <v>223</v>
      </c>
      <c r="AT434" s="203" t="s">
        <v>224</v>
      </c>
      <c r="AU434" s="203" t="s">
        <v>87</v>
      </c>
      <c r="AY434" s="18" t="s">
        <v>220</v>
      </c>
      <c r="BE434" s="204">
        <f>IF(N434="základní",J434,0)</f>
        <v>0</v>
      </c>
      <c r="BF434" s="204">
        <f>IF(N434="snížená",J434,0)</f>
        <v>0</v>
      </c>
      <c r="BG434" s="204">
        <f>IF(N434="zákl. přenesená",J434,0)</f>
        <v>0</v>
      </c>
      <c r="BH434" s="204">
        <f>IF(N434="sníž. přenesená",J434,0)</f>
        <v>0</v>
      </c>
      <c r="BI434" s="204">
        <f>IF(N434="nulová",J434,0)</f>
        <v>0</v>
      </c>
      <c r="BJ434" s="18" t="s">
        <v>87</v>
      </c>
      <c r="BK434" s="204">
        <f>ROUND(I434*H434,2)</f>
        <v>0</v>
      </c>
      <c r="BL434" s="18" t="s">
        <v>223</v>
      </c>
      <c r="BM434" s="203" t="s">
        <v>2302</v>
      </c>
    </row>
    <row r="435" spans="1:65" s="2" customFormat="1" ht="11.25">
      <c r="A435" s="36"/>
      <c r="B435" s="37"/>
      <c r="C435" s="38"/>
      <c r="D435" s="205" t="s">
        <v>231</v>
      </c>
      <c r="E435" s="38"/>
      <c r="F435" s="206" t="s">
        <v>2303</v>
      </c>
      <c r="G435" s="38"/>
      <c r="H435" s="38"/>
      <c r="I435" s="207"/>
      <c r="J435" s="38"/>
      <c r="K435" s="38"/>
      <c r="L435" s="41"/>
      <c r="M435" s="208"/>
      <c r="N435" s="209"/>
      <c r="O435" s="73"/>
      <c r="P435" s="73"/>
      <c r="Q435" s="73"/>
      <c r="R435" s="73"/>
      <c r="S435" s="73"/>
      <c r="T435" s="74"/>
      <c r="U435" s="36"/>
      <c r="V435" s="36"/>
      <c r="W435" s="36"/>
      <c r="X435" s="36"/>
      <c r="Y435" s="36"/>
      <c r="Z435" s="36"/>
      <c r="AA435" s="36"/>
      <c r="AB435" s="36"/>
      <c r="AC435" s="36"/>
      <c r="AD435" s="36"/>
      <c r="AE435" s="36"/>
      <c r="AT435" s="18" t="s">
        <v>231</v>
      </c>
      <c r="AU435" s="18" t="s">
        <v>87</v>
      </c>
    </row>
    <row r="436" spans="1:65" s="2" customFormat="1" ht="117">
      <c r="A436" s="36"/>
      <c r="B436" s="37"/>
      <c r="C436" s="38"/>
      <c r="D436" s="210" t="s">
        <v>311</v>
      </c>
      <c r="E436" s="38"/>
      <c r="F436" s="211" t="s">
        <v>2304</v>
      </c>
      <c r="G436" s="38"/>
      <c r="H436" s="38"/>
      <c r="I436" s="207"/>
      <c r="J436" s="38"/>
      <c r="K436" s="38"/>
      <c r="L436" s="41"/>
      <c r="M436" s="208"/>
      <c r="N436" s="209"/>
      <c r="O436" s="73"/>
      <c r="P436" s="73"/>
      <c r="Q436" s="73"/>
      <c r="R436" s="73"/>
      <c r="S436" s="73"/>
      <c r="T436" s="74"/>
      <c r="U436" s="36"/>
      <c r="V436" s="36"/>
      <c r="W436" s="36"/>
      <c r="X436" s="36"/>
      <c r="Y436" s="36"/>
      <c r="Z436" s="36"/>
      <c r="AA436" s="36"/>
      <c r="AB436" s="36"/>
      <c r="AC436" s="36"/>
      <c r="AD436" s="36"/>
      <c r="AE436" s="36"/>
      <c r="AT436" s="18" t="s">
        <v>311</v>
      </c>
      <c r="AU436" s="18" t="s">
        <v>87</v>
      </c>
    </row>
    <row r="437" spans="1:65" s="2" customFormat="1" ht="19.5">
      <c r="A437" s="36"/>
      <c r="B437" s="37"/>
      <c r="C437" s="38"/>
      <c r="D437" s="210" t="s">
        <v>233</v>
      </c>
      <c r="E437" s="38"/>
      <c r="F437" s="211" t="s">
        <v>2148</v>
      </c>
      <c r="G437" s="38"/>
      <c r="H437" s="38"/>
      <c r="I437" s="207"/>
      <c r="J437" s="38"/>
      <c r="K437" s="38"/>
      <c r="L437" s="41"/>
      <c r="M437" s="208"/>
      <c r="N437" s="209"/>
      <c r="O437" s="73"/>
      <c r="P437" s="73"/>
      <c r="Q437" s="73"/>
      <c r="R437" s="73"/>
      <c r="S437" s="73"/>
      <c r="T437" s="74"/>
      <c r="U437" s="36"/>
      <c r="V437" s="36"/>
      <c r="W437" s="36"/>
      <c r="X437" s="36"/>
      <c r="Y437" s="36"/>
      <c r="Z437" s="36"/>
      <c r="AA437" s="36"/>
      <c r="AB437" s="36"/>
      <c r="AC437" s="36"/>
      <c r="AD437" s="36"/>
      <c r="AE437" s="36"/>
      <c r="AT437" s="18" t="s">
        <v>233</v>
      </c>
      <c r="AU437" s="18" t="s">
        <v>87</v>
      </c>
    </row>
    <row r="438" spans="1:65" s="14" customFormat="1" ht="11.25">
      <c r="B438" s="223"/>
      <c r="C438" s="224"/>
      <c r="D438" s="210" t="s">
        <v>235</v>
      </c>
      <c r="E438" s="225" t="s">
        <v>1</v>
      </c>
      <c r="F438" s="226" t="s">
        <v>2305</v>
      </c>
      <c r="G438" s="224"/>
      <c r="H438" s="225" t="s">
        <v>1</v>
      </c>
      <c r="I438" s="227"/>
      <c r="J438" s="224"/>
      <c r="K438" s="224"/>
      <c r="L438" s="228"/>
      <c r="M438" s="229"/>
      <c r="N438" s="230"/>
      <c r="O438" s="230"/>
      <c r="P438" s="230"/>
      <c r="Q438" s="230"/>
      <c r="R438" s="230"/>
      <c r="S438" s="230"/>
      <c r="T438" s="231"/>
      <c r="AT438" s="232" t="s">
        <v>235</v>
      </c>
      <c r="AU438" s="232" t="s">
        <v>87</v>
      </c>
      <c r="AV438" s="14" t="s">
        <v>87</v>
      </c>
      <c r="AW438" s="14" t="s">
        <v>36</v>
      </c>
      <c r="AX438" s="14" t="s">
        <v>80</v>
      </c>
      <c r="AY438" s="232" t="s">
        <v>220</v>
      </c>
    </row>
    <row r="439" spans="1:65" s="14" customFormat="1" ht="11.25">
      <c r="B439" s="223"/>
      <c r="C439" s="224"/>
      <c r="D439" s="210" t="s">
        <v>235</v>
      </c>
      <c r="E439" s="225" t="s">
        <v>1</v>
      </c>
      <c r="F439" s="226" t="s">
        <v>2200</v>
      </c>
      <c r="G439" s="224"/>
      <c r="H439" s="225" t="s">
        <v>1</v>
      </c>
      <c r="I439" s="227"/>
      <c r="J439" s="224"/>
      <c r="K439" s="224"/>
      <c r="L439" s="228"/>
      <c r="M439" s="229"/>
      <c r="N439" s="230"/>
      <c r="O439" s="230"/>
      <c r="P439" s="230"/>
      <c r="Q439" s="230"/>
      <c r="R439" s="230"/>
      <c r="S439" s="230"/>
      <c r="T439" s="231"/>
      <c r="AT439" s="232" t="s">
        <v>235</v>
      </c>
      <c r="AU439" s="232" t="s">
        <v>87</v>
      </c>
      <c r="AV439" s="14" t="s">
        <v>87</v>
      </c>
      <c r="AW439" s="14" t="s">
        <v>36</v>
      </c>
      <c r="AX439" s="14" t="s">
        <v>80</v>
      </c>
      <c r="AY439" s="232" t="s">
        <v>220</v>
      </c>
    </row>
    <row r="440" spans="1:65" s="13" customFormat="1" ht="11.25">
      <c r="B440" s="212"/>
      <c r="C440" s="213"/>
      <c r="D440" s="210" t="s">
        <v>235</v>
      </c>
      <c r="E440" s="214" t="s">
        <v>1</v>
      </c>
      <c r="F440" s="215" t="s">
        <v>2306</v>
      </c>
      <c r="G440" s="213"/>
      <c r="H440" s="216">
        <v>617.37</v>
      </c>
      <c r="I440" s="217"/>
      <c r="J440" s="213"/>
      <c r="K440" s="213"/>
      <c r="L440" s="218"/>
      <c r="M440" s="219"/>
      <c r="N440" s="220"/>
      <c r="O440" s="220"/>
      <c r="P440" s="220"/>
      <c r="Q440" s="220"/>
      <c r="R440" s="220"/>
      <c r="S440" s="220"/>
      <c r="T440" s="221"/>
      <c r="AT440" s="222" t="s">
        <v>235</v>
      </c>
      <c r="AU440" s="222" t="s">
        <v>87</v>
      </c>
      <c r="AV440" s="13" t="s">
        <v>19</v>
      </c>
      <c r="AW440" s="13" t="s">
        <v>36</v>
      </c>
      <c r="AX440" s="13" t="s">
        <v>80</v>
      </c>
      <c r="AY440" s="222" t="s">
        <v>220</v>
      </c>
    </row>
    <row r="441" spans="1:65" s="14" customFormat="1" ht="11.25">
      <c r="B441" s="223"/>
      <c r="C441" s="224"/>
      <c r="D441" s="210" t="s">
        <v>235</v>
      </c>
      <c r="E441" s="225" t="s">
        <v>1</v>
      </c>
      <c r="F441" s="226" t="s">
        <v>2202</v>
      </c>
      <c r="G441" s="224"/>
      <c r="H441" s="225" t="s">
        <v>1</v>
      </c>
      <c r="I441" s="227"/>
      <c r="J441" s="224"/>
      <c r="K441" s="224"/>
      <c r="L441" s="228"/>
      <c r="M441" s="229"/>
      <c r="N441" s="230"/>
      <c r="O441" s="230"/>
      <c r="P441" s="230"/>
      <c r="Q441" s="230"/>
      <c r="R441" s="230"/>
      <c r="S441" s="230"/>
      <c r="T441" s="231"/>
      <c r="AT441" s="232" t="s">
        <v>235</v>
      </c>
      <c r="AU441" s="232" t="s">
        <v>87</v>
      </c>
      <c r="AV441" s="14" t="s">
        <v>87</v>
      </c>
      <c r="AW441" s="14" t="s">
        <v>36</v>
      </c>
      <c r="AX441" s="14" t="s">
        <v>80</v>
      </c>
      <c r="AY441" s="232" t="s">
        <v>220</v>
      </c>
    </row>
    <row r="442" spans="1:65" s="13" customFormat="1" ht="11.25">
      <c r="B442" s="212"/>
      <c r="C442" s="213"/>
      <c r="D442" s="210" t="s">
        <v>235</v>
      </c>
      <c r="E442" s="214" t="s">
        <v>1</v>
      </c>
      <c r="F442" s="215" t="s">
        <v>2307</v>
      </c>
      <c r="G442" s="213"/>
      <c r="H442" s="216">
        <v>1417.5</v>
      </c>
      <c r="I442" s="217"/>
      <c r="J442" s="213"/>
      <c r="K442" s="213"/>
      <c r="L442" s="218"/>
      <c r="M442" s="219"/>
      <c r="N442" s="220"/>
      <c r="O442" s="220"/>
      <c r="P442" s="220"/>
      <c r="Q442" s="220"/>
      <c r="R442" s="220"/>
      <c r="S442" s="220"/>
      <c r="T442" s="221"/>
      <c r="AT442" s="222" t="s">
        <v>235</v>
      </c>
      <c r="AU442" s="222" t="s">
        <v>87</v>
      </c>
      <c r="AV442" s="13" t="s">
        <v>19</v>
      </c>
      <c r="AW442" s="13" t="s">
        <v>36</v>
      </c>
      <c r="AX442" s="13" t="s">
        <v>80</v>
      </c>
      <c r="AY442" s="222" t="s">
        <v>220</v>
      </c>
    </row>
    <row r="443" spans="1:65" s="14" customFormat="1" ht="11.25">
      <c r="B443" s="223"/>
      <c r="C443" s="224"/>
      <c r="D443" s="210" t="s">
        <v>235</v>
      </c>
      <c r="E443" s="225" t="s">
        <v>1</v>
      </c>
      <c r="F443" s="226" t="s">
        <v>2204</v>
      </c>
      <c r="G443" s="224"/>
      <c r="H443" s="225" t="s">
        <v>1</v>
      </c>
      <c r="I443" s="227"/>
      <c r="J443" s="224"/>
      <c r="K443" s="224"/>
      <c r="L443" s="228"/>
      <c r="M443" s="229"/>
      <c r="N443" s="230"/>
      <c r="O443" s="230"/>
      <c r="P443" s="230"/>
      <c r="Q443" s="230"/>
      <c r="R443" s="230"/>
      <c r="S443" s="230"/>
      <c r="T443" s="231"/>
      <c r="AT443" s="232" t="s">
        <v>235</v>
      </c>
      <c r="AU443" s="232" t="s">
        <v>87</v>
      </c>
      <c r="AV443" s="14" t="s">
        <v>87</v>
      </c>
      <c r="AW443" s="14" t="s">
        <v>36</v>
      </c>
      <c r="AX443" s="14" t="s">
        <v>80</v>
      </c>
      <c r="AY443" s="232" t="s">
        <v>220</v>
      </c>
    </row>
    <row r="444" spans="1:65" s="13" customFormat="1" ht="11.25">
      <c r="B444" s="212"/>
      <c r="C444" s="213"/>
      <c r="D444" s="210" t="s">
        <v>235</v>
      </c>
      <c r="E444" s="214" t="s">
        <v>1</v>
      </c>
      <c r="F444" s="215" t="s">
        <v>2308</v>
      </c>
      <c r="G444" s="213"/>
      <c r="H444" s="216">
        <v>2152.0100000000002</v>
      </c>
      <c r="I444" s="217"/>
      <c r="J444" s="213"/>
      <c r="K444" s="213"/>
      <c r="L444" s="218"/>
      <c r="M444" s="219"/>
      <c r="N444" s="220"/>
      <c r="O444" s="220"/>
      <c r="P444" s="220"/>
      <c r="Q444" s="220"/>
      <c r="R444" s="220"/>
      <c r="S444" s="220"/>
      <c r="T444" s="221"/>
      <c r="AT444" s="222" t="s">
        <v>235</v>
      </c>
      <c r="AU444" s="222" t="s">
        <v>87</v>
      </c>
      <c r="AV444" s="13" t="s">
        <v>19</v>
      </c>
      <c r="AW444" s="13" t="s">
        <v>36</v>
      </c>
      <c r="AX444" s="13" t="s">
        <v>80</v>
      </c>
      <c r="AY444" s="222" t="s">
        <v>220</v>
      </c>
    </row>
    <row r="445" spans="1:65" s="14" customFormat="1" ht="11.25">
      <c r="B445" s="223"/>
      <c r="C445" s="224"/>
      <c r="D445" s="210" t="s">
        <v>235</v>
      </c>
      <c r="E445" s="225" t="s">
        <v>1</v>
      </c>
      <c r="F445" s="226" t="s">
        <v>2152</v>
      </c>
      <c r="G445" s="224"/>
      <c r="H445" s="225" t="s">
        <v>1</v>
      </c>
      <c r="I445" s="227"/>
      <c r="J445" s="224"/>
      <c r="K445" s="224"/>
      <c r="L445" s="228"/>
      <c r="M445" s="229"/>
      <c r="N445" s="230"/>
      <c r="O445" s="230"/>
      <c r="P445" s="230"/>
      <c r="Q445" s="230"/>
      <c r="R445" s="230"/>
      <c r="S445" s="230"/>
      <c r="T445" s="231"/>
      <c r="AT445" s="232" t="s">
        <v>235</v>
      </c>
      <c r="AU445" s="232" t="s">
        <v>87</v>
      </c>
      <c r="AV445" s="14" t="s">
        <v>87</v>
      </c>
      <c r="AW445" s="14" t="s">
        <v>36</v>
      </c>
      <c r="AX445" s="14" t="s">
        <v>80</v>
      </c>
      <c r="AY445" s="232" t="s">
        <v>220</v>
      </c>
    </row>
    <row r="446" spans="1:65" s="13" customFormat="1" ht="11.25">
      <c r="B446" s="212"/>
      <c r="C446" s="213"/>
      <c r="D446" s="210" t="s">
        <v>235</v>
      </c>
      <c r="E446" s="214" t="s">
        <v>1</v>
      </c>
      <c r="F446" s="215" t="s">
        <v>2309</v>
      </c>
      <c r="G446" s="213"/>
      <c r="H446" s="216">
        <v>428.79</v>
      </c>
      <c r="I446" s="217"/>
      <c r="J446" s="213"/>
      <c r="K446" s="213"/>
      <c r="L446" s="218"/>
      <c r="M446" s="219"/>
      <c r="N446" s="220"/>
      <c r="O446" s="220"/>
      <c r="P446" s="220"/>
      <c r="Q446" s="220"/>
      <c r="R446" s="220"/>
      <c r="S446" s="220"/>
      <c r="T446" s="221"/>
      <c r="AT446" s="222" t="s">
        <v>235</v>
      </c>
      <c r="AU446" s="222" t="s">
        <v>87</v>
      </c>
      <c r="AV446" s="13" t="s">
        <v>19</v>
      </c>
      <c r="AW446" s="13" t="s">
        <v>36</v>
      </c>
      <c r="AX446" s="13" t="s">
        <v>80</v>
      </c>
      <c r="AY446" s="222" t="s">
        <v>220</v>
      </c>
    </row>
    <row r="447" spans="1:65" s="16" customFormat="1" ht="11.25">
      <c r="B447" s="269"/>
      <c r="C447" s="270"/>
      <c r="D447" s="210" t="s">
        <v>235</v>
      </c>
      <c r="E447" s="271" t="s">
        <v>1</v>
      </c>
      <c r="F447" s="272" t="s">
        <v>2156</v>
      </c>
      <c r="G447" s="270"/>
      <c r="H447" s="273">
        <v>4615.67</v>
      </c>
      <c r="I447" s="274"/>
      <c r="J447" s="270"/>
      <c r="K447" s="270"/>
      <c r="L447" s="275"/>
      <c r="M447" s="276"/>
      <c r="N447" s="277"/>
      <c r="O447" s="277"/>
      <c r="P447" s="277"/>
      <c r="Q447" s="277"/>
      <c r="R447" s="277"/>
      <c r="S447" s="277"/>
      <c r="T447" s="278"/>
      <c r="AT447" s="279" t="s">
        <v>235</v>
      </c>
      <c r="AU447" s="279" t="s">
        <v>87</v>
      </c>
      <c r="AV447" s="16" t="s">
        <v>156</v>
      </c>
      <c r="AW447" s="16" t="s">
        <v>36</v>
      </c>
      <c r="AX447" s="16" t="s">
        <v>80</v>
      </c>
      <c r="AY447" s="279" t="s">
        <v>220</v>
      </c>
    </row>
    <row r="448" spans="1:65" s="14" customFormat="1" ht="11.25">
      <c r="B448" s="223"/>
      <c r="C448" s="224"/>
      <c r="D448" s="210" t="s">
        <v>235</v>
      </c>
      <c r="E448" s="225" t="s">
        <v>1</v>
      </c>
      <c r="F448" s="226" t="s">
        <v>2157</v>
      </c>
      <c r="G448" s="224"/>
      <c r="H448" s="225" t="s">
        <v>1</v>
      </c>
      <c r="I448" s="227"/>
      <c r="J448" s="224"/>
      <c r="K448" s="224"/>
      <c r="L448" s="228"/>
      <c r="M448" s="229"/>
      <c r="N448" s="230"/>
      <c r="O448" s="230"/>
      <c r="P448" s="230"/>
      <c r="Q448" s="230"/>
      <c r="R448" s="230"/>
      <c r="S448" s="230"/>
      <c r="T448" s="231"/>
      <c r="AT448" s="232" t="s">
        <v>235</v>
      </c>
      <c r="AU448" s="232" t="s">
        <v>87</v>
      </c>
      <c r="AV448" s="14" t="s">
        <v>87</v>
      </c>
      <c r="AW448" s="14" t="s">
        <v>36</v>
      </c>
      <c r="AX448" s="14" t="s">
        <v>80</v>
      </c>
      <c r="AY448" s="232" t="s">
        <v>220</v>
      </c>
    </row>
    <row r="449" spans="1:65" s="13" customFormat="1" ht="11.25">
      <c r="B449" s="212"/>
      <c r="C449" s="213"/>
      <c r="D449" s="210" t="s">
        <v>235</v>
      </c>
      <c r="E449" s="214" t="s">
        <v>1</v>
      </c>
      <c r="F449" s="215" t="s">
        <v>2310</v>
      </c>
      <c r="G449" s="213"/>
      <c r="H449" s="216">
        <v>461.56700000000001</v>
      </c>
      <c r="I449" s="217"/>
      <c r="J449" s="213"/>
      <c r="K449" s="213"/>
      <c r="L449" s="218"/>
      <c r="M449" s="219"/>
      <c r="N449" s="220"/>
      <c r="O449" s="220"/>
      <c r="P449" s="220"/>
      <c r="Q449" s="220"/>
      <c r="R449" s="220"/>
      <c r="S449" s="220"/>
      <c r="T449" s="221"/>
      <c r="AT449" s="222" t="s">
        <v>235</v>
      </c>
      <c r="AU449" s="222" t="s">
        <v>87</v>
      </c>
      <c r="AV449" s="13" t="s">
        <v>19</v>
      </c>
      <c r="AW449" s="13" t="s">
        <v>36</v>
      </c>
      <c r="AX449" s="13" t="s">
        <v>80</v>
      </c>
      <c r="AY449" s="222" t="s">
        <v>220</v>
      </c>
    </row>
    <row r="450" spans="1:65" s="15" customFormat="1" ht="11.25">
      <c r="B450" s="233"/>
      <c r="C450" s="234"/>
      <c r="D450" s="210" t="s">
        <v>235</v>
      </c>
      <c r="E450" s="235" t="s">
        <v>1</v>
      </c>
      <c r="F450" s="236" t="s">
        <v>355</v>
      </c>
      <c r="G450" s="234"/>
      <c r="H450" s="237">
        <v>5077.2370000000001</v>
      </c>
      <c r="I450" s="238"/>
      <c r="J450" s="234"/>
      <c r="K450" s="234"/>
      <c r="L450" s="239"/>
      <c r="M450" s="240"/>
      <c r="N450" s="241"/>
      <c r="O450" s="241"/>
      <c r="P450" s="241"/>
      <c r="Q450" s="241"/>
      <c r="R450" s="241"/>
      <c r="S450" s="241"/>
      <c r="T450" s="242"/>
      <c r="AT450" s="243" t="s">
        <v>235</v>
      </c>
      <c r="AU450" s="243" t="s">
        <v>87</v>
      </c>
      <c r="AV450" s="15" t="s">
        <v>223</v>
      </c>
      <c r="AW450" s="15" t="s">
        <v>36</v>
      </c>
      <c r="AX450" s="15" t="s">
        <v>80</v>
      </c>
      <c r="AY450" s="243" t="s">
        <v>220</v>
      </c>
    </row>
    <row r="451" spans="1:65" s="14" customFormat="1" ht="11.25">
      <c r="B451" s="223"/>
      <c r="C451" s="224"/>
      <c r="D451" s="210" t="s">
        <v>235</v>
      </c>
      <c r="E451" s="225" t="s">
        <v>1</v>
      </c>
      <c r="F451" s="226" t="s">
        <v>2208</v>
      </c>
      <c r="G451" s="224"/>
      <c r="H451" s="225" t="s">
        <v>1</v>
      </c>
      <c r="I451" s="227"/>
      <c r="J451" s="224"/>
      <c r="K451" s="224"/>
      <c r="L451" s="228"/>
      <c r="M451" s="229"/>
      <c r="N451" s="230"/>
      <c r="O451" s="230"/>
      <c r="P451" s="230"/>
      <c r="Q451" s="230"/>
      <c r="R451" s="230"/>
      <c r="S451" s="230"/>
      <c r="T451" s="231"/>
      <c r="AT451" s="232" t="s">
        <v>235</v>
      </c>
      <c r="AU451" s="232" t="s">
        <v>87</v>
      </c>
      <c r="AV451" s="14" t="s">
        <v>87</v>
      </c>
      <c r="AW451" s="14" t="s">
        <v>36</v>
      </c>
      <c r="AX451" s="14" t="s">
        <v>80</v>
      </c>
      <c r="AY451" s="232" t="s">
        <v>220</v>
      </c>
    </row>
    <row r="452" spans="1:65" s="13" customFormat="1" ht="11.25">
      <c r="B452" s="212"/>
      <c r="C452" s="213"/>
      <c r="D452" s="210" t="s">
        <v>235</v>
      </c>
      <c r="E452" s="214" t="s">
        <v>1</v>
      </c>
      <c r="F452" s="215" t="s">
        <v>2311</v>
      </c>
      <c r="G452" s="213"/>
      <c r="H452" s="216">
        <v>5.077</v>
      </c>
      <c r="I452" s="217"/>
      <c r="J452" s="213"/>
      <c r="K452" s="213"/>
      <c r="L452" s="218"/>
      <c r="M452" s="219"/>
      <c r="N452" s="220"/>
      <c r="O452" s="220"/>
      <c r="P452" s="220"/>
      <c r="Q452" s="220"/>
      <c r="R452" s="220"/>
      <c r="S452" s="220"/>
      <c r="T452" s="221"/>
      <c r="AT452" s="222" t="s">
        <v>235</v>
      </c>
      <c r="AU452" s="222" t="s">
        <v>87</v>
      </c>
      <c r="AV452" s="13" t="s">
        <v>19</v>
      </c>
      <c r="AW452" s="13" t="s">
        <v>36</v>
      </c>
      <c r="AX452" s="13" t="s">
        <v>87</v>
      </c>
      <c r="AY452" s="222" t="s">
        <v>220</v>
      </c>
    </row>
    <row r="453" spans="1:65" s="2" customFormat="1" ht="24.2" customHeight="1">
      <c r="A453" s="36"/>
      <c r="B453" s="37"/>
      <c r="C453" s="192" t="s">
        <v>756</v>
      </c>
      <c r="D453" s="192" t="s">
        <v>224</v>
      </c>
      <c r="E453" s="193" t="s">
        <v>2312</v>
      </c>
      <c r="F453" s="194" t="s">
        <v>2313</v>
      </c>
      <c r="G453" s="195" t="s">
        <v>698</v>
      </c>
      <c r="H453" s="196">
        <v>40</v>
      </c>
      <c r="I453" s="197"/>
      <c r="J453" s="198">
        <f>ROUND(I453*H453,2)</f>
        <v>0</v>
      </c>
      <c r="K453" s="194" t="s">
        <v>228</v>
      </c>
      <c r="L453" s="41"/>
      <c r="M453" s="199" t="s">
        <v>1</v>
      </c>
      <c r="N453" s="200" t="s">
        <v>45</v>
      </c>
      <c r="O453" s="73"/>
      <c r="P453" s="201">
        <f>O453*H453</f>
        <v>0</v>
      </c>
      <c r="Q453" s="201">
        <v>3.3E-4</v>
      </c>
      <c r="R453" s="201">
        <f>Q453*H453</f>
        <v>1.32E-2</v>
      </c>
      <c r="S453" s="201">
        <v>0</v>
      </c>
      <c r="T453" s="202">
        <f>S453*H453</f>
        <v>0</v>
      </c>
      <c r="U453" s="36"/>
      <c r="V453" s="36"/>
      <c r="W453" s="36"/>
      <c r="X453" s="36"/>
      <c r="Y453" s="36"/>
      <c r="Z453" s="36"/>
      <c r="AA453" s="36"/>
      <c r="AB453" s="36"/>
      <c r="AC453" s="36"/>
      <c r="AD453" s="36"/>
      <c r="AE453" s="36"/>
      <c r="AR453" s="203" t="s">
        <v>223</v>
      </c>
      <c r="AT453" s="203" t="s">
        <v>224</v>
      </c>
      <c r="AU453" s="203" t="s">
        <v>87</v>
      </c>
      <c r="AY453" s="18" t="s">
        <v>220</v>
      </c>
      <c r="BE453" s="204">
        <f>IF(N453="základní",J453,0)</f>
        <v>0</v>
      </c>
      <c r="BF453" s="204">
        <f>IF(N453="snížená",J453,0)</f>
        <v>0</v>
      </c>
      <c r="BG453" s="204">
        <f>IF(N453="zákl. přenesená",J453,0)</f>
        <v>0</v>
      </c>
      <c r="BH453" s="204">
        <f>IF(N453="sníž. přenesená",J453,0)</f>
        <v>0</v>
      </c>
      <c r="BI453" s="204">
        <f>IF(N453="nulová",J453,0)</f>
        <v>0</v>
      </c>
      <c r="BJ453" s="18" t="s">
        <v>87</v>
      </c>
      <c r="BK453" s="204">
        <f>ROUND(I453*H453,2)</f>
        <v>0</v>
      </c>
      <c r="BL453" s="18" t="s">
        <v>223</v>
      </c>
      <c r="BM453" s="203" t="s">
        <v>2314</v>
      </c>
    </row>
    <row r="454" spans="1:65" s="2" customFormat="1" ht="11.25">
      <c r="A454" s="36"/>
      <c r="B454" s="37"/>
      <c r="C454" s="38"/>
      <c r="D454" s="205" t="s">
        <v>231</v>
      </c>
      <c r="E454" s="38"/>
      <c r="F454" s="206" t="s">
        <v>2315</v>
      </c>
      <c r="G454" s="38"/>
      <c r="H454" s="38"/>
      <c r="I454" s="207"/>
      <c r="J454" s="38"/>
      <c r="K454" s="38"/>
      <c r="L454" s="41"/>
      <c r="M454" s="208"/>
      <c r="N454" s="209"/>
      <c r="O454" s="73"/>
      <c r="P454" s="73"/>
      <c r="Q454" s="73"/>
      <c r="R454" s="73"/>
      <c r="S454" s="73"/>
      <c r="T454" s="74"/>
      <c r="U454" s="36"/>
      <c r="V454" s="36"/>
      <c r="W454" s="36"/>
      <c r="X454" s="36"/>
      <c r="Y454" s="36"/>
      <c r="Z454" s="36"/>
      <c r="AA454" s="36"/>
      <c r="AB454" s="36"/>
      <c r="AC454" s="36"/>
      <c r="AD454" s="36"/>
      <c r="AE454" s="36"/>
      <c r="AT454" s="18" t="s">
        <v>231</v>
      </c>
      <c r="AU454" s="18" t="s">
        <v>87</v>
      </c>
    </row>
    <row r="455" spans="1:65" s="2" customFormat="1" ht="165.75">
      <c r="A455" s="36"/>
      <c r="B455" s="37"/>
      <c r="C455" s="38"/>
      <c r="D455" s="210" t="s">
        <v>311</v>
      </c>
      <c r="E455" s="38"/>
      <c r="F455" s="211" t="s">
        <v>2316</v>
      </c>
      <c r="G455" s="38"/>
      <c r="H455" s="38"/>
      <c r="I455" s="207"/>
      <c r="J455" s="38"/>
      <c r="K455" s="38"/>
      <c r="L455" s="41"/>
      <c r="M455" s="208"/>
      <c r="N455" s="209"/>
      <c r="O455" s="73"/>
      <c r="P455" s="73"/>
      <c r="Q455" s="73"/>
      <c r="R455" s="73"/>
      <c r="S455" s="73"/>
      <c r="T455" s="74"/>
      <c r="U455" s="36"/>
      <c r="V455" s="36"/>
      <c r="W455" s="36"/>
      <c r="X455" s="36"/>
      <c r="Y455" s="36"/>
      <c r="Z455" s="36"/>
      <c r="AA455" s="36"/>
      <c r="AB455" s="36"/>
      <c r="AC455" s="36"/>
      <c r="AD455" s="36"/>
      <c r="AE455" s="36"/>
      <c r="AT455" s="18" t="s">
        <v>311</v>
      </c>
      <c r="AU455" s="18" t="s">
        <v>87</v>
      </c>
    </row>
    <row r="456" spans="1:65" s="14" customFormat="1" ht="11.25">
      <c r="B456" s="223"/>
      <c r="C456" s="224"/>
      <c r="D456" s="210" t="s">
        <v>235</v>
      </c>
      <c r="E456" s="225" t="s">
        <v>1</v>
      </c>
      <c r="F456" s="226" t="s">
        <v>2317</v>
      </c>
      <c r="G456" s="224"/>
      <c r="H456" s="225" t="s">
        <v>1</v>
      </c>
      <c r="I456" s="227"/>
      <c r="J456" s="224"/>
      <c r="K456" s="224"/>
      <c r="L456" s="228"/>
      <c r="M456" s="229"/>
      <c r="N456" s="230"/>
      <c r="O456" s="230"/>
      <c r="P456" s="230"/>
      <c r="Q456" s="230"/>
      <c r="R456" s="230"/>
      <c r="S456" s="230"/>
      <c r="T456" s="231"/>
      <c r="AT456" s="232" t="s">
        <v>235</v>
      </c>
      <c r="AU456" s="232" t="s">
        <v>87</v>
      </c>
      <c r="AV456" s="14" t="s">
        <v>87</v>
      </c>
      <c r="AW456" s="14" t="s">
        <v>36</v>
      </c>
      <c r="AX456" s="14" t="s">
        <v>80</v>
      </c>
      <c r="AY456" s="232" t="s">
        <v>220</v>
      </c>
    </row>
    <row r="457" spans="1:65" s="13" customFormat="1" ht="11.25">
      <c r="B457" s="212"/>
      <c r="C457" s="213"/>
      <c r="D457" s="210" t="s">
        <v>235</v>
      </c>
      <c r="E457" s="214" t="s">
        <v>2318</v>
      </c>
      <c r="F457" s="215" t="s">
        <v>2319</v>
      </c>
      <c r="G457" s="213"/>
      <c r="H457" s="216">
        <v>40</v>
      </c>
      <c r="I457" s="217"/>
      <c r="J457" s="213"/>
      <c r="K457" s="213"/>
      <c r="L457" s="218"/>
      <c r="M457" s="219"/>
      <c r="N457" s="220"/>
      <c r="O457" s="220"/>
      <c r="P457" s="220"/>
      <c r="Q457" s="220"/>
      <c r="R457" s="220"/>
      <c r="S457" s="220"/>
      <c r="T457" s="221"/>
      <c r="AT457" s="222" t="s">
        <v>235</v>
      </c>
      <c r="AU457" s="222" t="s">
        <v>87</v>
      </c>
      <c r="AV457" s="13" t="s">
        <v>19</v>
      </c>
      <c r="AW457" s="13" t="s">
        <v>36</v>
      </c>
      <c r="AX457" s="13" t="s">
        <v>80</v>
      </c>
      <c r="AY457" s="222" t="s">
        <v>220</v>
      </c>
    </row>
    <row r="458" spans="1:65" s="13" customFormat="1" ht="11.25">
      <c r="B458" s="212"/>
      <c r="C458" s="213"/>
      <c r="D458" s="210" t="s">
        <v>235</v>
      </c>
      <c r="E458" s="214" t="s">
        <v>2320</v>
      </c>
      <c r="F458" s="215" t="s">
        <v>2321</v>
      </c>
      <c r="G458" s="213"/>
      <c r="H458" s="216">
        <v>40</v>
      </c>
      <c r="I458" s="217"/>
      <c r="J458" s="213"/>
      <c r="K458" s="213"/>
      <c r="L458" s="218"/>
      <c r="M458" s="219"/>
      <c r="N458" s="220"/>
      <c r="O458" s="220"/>
      <c r="P458" s="220"/>
      <c r="Q458" s="220"/>
      <c r="R458" s="220"/>
      <c r="S458" s="220"/>
      <c r="T458" s="221"/>
      <c r="AT458" s="222" t="s">
        <v>235</v>
      </c>
      <c r="AU458" s="222" t="s">
        <v>87</v>
      </c>
      <c r="AV458" s="13" t="s">
        <v>19</v>
      </c>
      <c r="AW458" s="13" t="s">
        <v>36</v>
      </c>
      <c r="AX458" s="13" t="s">
        <v>87</v>
      </c>
      <c r="AY458" s="222" t="s">
        <v>220</v>
      </c>
    </row>
    <row r="459" spans="1:65" s="2" customFormat="1" ht="24.2" customHeight="1">
      <c r="A459" s="36"/>
      <c r="B459" s="37"/>
      <c r="C459" s="247" t="s">
        <v>1398</v>
      </c>
      <c r="D459" s="247" t="s">
        <v>329</v>
      </c>
      <c r="E459" s="248" t="s">
        <v>2322</v>
      </c>
      <c r="F459" s="249" t="s">
        <v>2323</v>
      </c>
      <c r="G459" s="250" t="s">
        <v>698</v>
      </c>
      <c r="H459" s="251">
        <v>40</v>
      </c>
      <c r="I459" s="252"/>
      <c r="J459" s="253">
        <f>ROUND(I459*H459,2)</f>
        <v>0</v>
      </c>
      <c r="K459" s="249" t="s">
        <v>228</v>
      </c>
      <c r="L459" s="254"/>
      <c r="M459" s="255" t="s">
        <v>1</v>
      </c>
      <c r="N459" s="256" t="s">
        <v>45</v>
      </c>
      <c r="O459" s="73"/>
      <c r="P459" s="201">
        <f>O459*H459</f>
        <v>0</v>
      </c>
      <c r="Q459" s="201">
        <v>7.0499999999999993E-2</v>
      </c>
      <c r="R459" s="201">
        <f>Q459*H459</f>
        <v>2.82</v>
      </c>
      <c r="S459" s="201">
        <v>0</v>
      </c>
      <c r="T459" s="202">
        <f>S459*H459</f>
        <v>0</v>
      </c>
      <c r="U459" s="36"/>
      <c r="V459" s="36"/>
      <c r="W459" s="36"/>
      <c r="X459" s="36"/>
      <c r="Y459" s="36"/>
      <c r="Z459" s="36"/>
      <c r="AA459" s="36"/>
      <c r="AB459" s="36"/>
      <c r="AC459" s="36"/>
      <c r="AD459" s="36"/>
      <c r="AE459" s="36"/>
      <c r="AR459" s="203" t="s">
        <v>266</v>
      </c>
      <c r="AT459" s="203" t="s">
        <v>329</v>
      </c>
      <c r="AU459" s="203" t="s">
        <v>87</v>
      </c>
      <c r="AY459" s="18" t="s">
        <v>220</v>
      </c>
      <c r="BE459" s="204">
        <f>IF(N459="základní",J459,0)</f>
        <v>0</v>
      </c>
      <c r="BF459" s="204">
        <f>IF(N459="snížená",J459,0)</f>
        <v>0</v>
      </c>
      <c r="BG459" s="204">
        <f>IF(N459="zákl. přenesená",J459,0)</f>
        <v>0</v>
      </c>
      <c r="BH459" s="204">
        <f>IF(N459="sníž. přenesená",J459,0)</f>
        <v>0</v>
      </c>
      <c r="BI459" s="204">
        <f>IF(N459="nulová",J459,0)</f>
        <v>0</v>
      </c>
      <c r="BJ459" s="18" t="s">
        <v>87</v>
      </c>
      <c r="BK459" s="204">
        <f>ROUND(I459*H459,2)</f>
        <v>0</v>
      </c>
      <c r="BL459" s="18" t="s">
        <v>223</v>
      </c>
      <c r="BM459" s="203" t="s">
        <v>2324</v>
      </c>
    </row>
    <row r="460" spans="1:65" s="13" customFormat="1" ht="11.25">
      <c r="B460" s="212"/>
      <c r="C460" s="213"/>
      <c r="D460" s="210" t="s">
        <v>235</v>
      </c>
      <c r="E460" s="214" t="s">
        <v>2325</v>
      </c>
      <c r="F460" s="215" t="s">
        <v>466</v>
      </c>
      <c r="G460" s="213"/>
      <c r="H460" s="216">
        <v>40</v>
      </c>
      <c r="I460" s="217"/>
      <c r="J460" s="213"/>
      <c r="K460" s="213"/>
      <c r="L460" s="218"/>
      <c r="M460" s="219"/>
      <c r="N460" s="220"/>
      <c r="O460" s="220"/>
      <c r="P460" s="220"/>
      <c r="Q460" s="220"/>
      <c r="R460" s="220"/>
      <c r="S460" s="220"/>
      <c r="T460" s="221"/>
      <c r="AT460" s="222" t="s">
        <v>235</v>
      </c>
      <c r="AU460" s="222" t="s">
        <v>87</v>
      </c>
      <c r="AV460" s="13" t="s">
        <v>19</v>
      </c>
      <c r="AW460" s="13" t="s">
        <v>36</v>
      </c>
      <c r="AX460" s="13" t="s">
        <v>80</v>
      </c>
      <c r="AY460" s="222" t="s">
        <v>220</v>
      </c>
    </row>
    <row r="461" spans="1:65" s="13" customFormat="1" ht="11.25">
      <c r="B461" s="212"/>
      <c r="C461" s="213"/>
      <c r="D461" s="210" t="s">
        <v>235</v>
      </c>
      <c r="E461" s="214" t="s">
        <v>2326</v>
      </c>
      <c r="F461" s="215" t="s">
        <v>2327</v>
      </c>
      <c r="G461" s="213"/>
      <c r="H461" s="216">
        <v>40</v>
      </c>
      <c r="I461" s="217"/>
      <c r="J461" s="213"/>
      <c r="K461" s="213"/>
      <c r="L461" s="218"/>
      <c r="M461" s="219"/>
      <c r="N461" s="220"/>
      <c r="O461" s="220"/>
      <c r="P461" s="220"/>
      <c r="Q461" s="220"/>
      <c r="R461" s="220"/>
      <c r="S461" s="220"/>
      <c r="T461" s="221"/>
      <c r="AT461" s="222" t="s">
        <v>235</v>
      </c>
      <c r="AU461" s="222" t="s">
        <v>87</v>
      </c>
      <c r="AV461" s="13" t="s">
        <v>19</v>
      </c>
      <c r="AW461" s="13" t="s">
        <v>36</v>
      </c>
      <c r="AX461" s="13" t="s">
        <v>87</v>
      </c>
      <c r="AY461" s="222" t="s">
        <v>220</v>
      </c>
    </row>
    <row r="462" spans="1:65" s="12" customFormat="1" ht="25.9" customHeight="1">
      <c r="B462" s="176"/>
      <c r="C462" s="177"/>
      <c r="D462" s="178" t="s">
        <v>79</v>
      </c>
      <c r="E462" s="179" t="s">
        <v>223</v>
      </c>
      <c r="F462" s="179" t="s">
        <v>655</v>
      </c>
      <c r="G462" s="177"/>
      <c r="H462" s="177"/>
      <c r="I462" s="180"/>
      <c r="J462" s="181">
        <f>BK462</f>
        <v>0</v>
      </c>
      <c r="K462" s="177"/>
      <c r="L462" s="182"/>
      <c r="M462" s="183"/>
      <c r="N462" s="184"/>
      <c r="O462" s="184"/>
      <c r="P462" s="185">
        <f>SUM(P463:P611)</f>
        <v>0</v>
      </c>
      <c r="Q462" s="184"/>
      <c r="R462" s="185">
        <f>SUM(R463:R611)</f>
        <v>358.72179664000004</v>
      </c>
      <c r="S462" s="184"/>
      <c r="T462" s="186">
        <f>SUM(T463:T611)</f>
        <v>0</v>
      </c>
      <c r="AR462" s="187" t="s">
        <v>223</v>
      </c>
      <c r="AT462" s="188" t="s">
        <v>79</v>
      </c>
      <c r="AU462" s="188" t="s">
        <v>80</v>
      </c>
      <c r="AY462" s="187" t="s">
        <v>220</v>
      </c>
      <c r="BK462" s="189">
        <f>SUM(BK463:BK611)</f>
        <v>0</v>
      </c>
    </row>
    <row r="463" spans="1:65" s="2" customFormat="1" ht="24.2" customHeight="1">
      <c r="A463" s="36"/>
      <c r="B463" s="37"/>
      <c r="C463" s="192" t="s">
        <v>1402</v>
      </c>
      <c r="D463" s="192" t="s">
        <v>224</v>
      </c>
      <c r="E463" s="193" t="s">
        <v>2328</v>
      </c>
      <c r="F463" s="194" t="s">
        <v>2329</v>
      </c>
      <c r="G463" s="195" t="s">
        <v>514</v>
      </c>
      <c r="H463" s="196">
        <v>30.484000000000002</v>
      </c>
      <c r="I463" s="197"/>
      <c r="J463" s="198">
        <f>ROUND(I463*H463,2)</f>
        <v>0</v>
      </c>
      <c r="K463" s="194" t="s">
        <v>228</v>
      </c>
      <c r="L463" s="41"/>
      <c r="M463" s="199" t="s">
        <v>1</v>
      </c>
      <c r="N463" s="200" t="s">
        <v>45</v>
      </c>
      <c r="O463" s="73"/>
      <c r="P463" s="201">
        <f>O463*H463</f>
        <v>0</v>
      </c>
      <c r="Q463" s="201">
        <v>2.4779100000000001</v>
      </c>
      <c r="R463" s="201">
        <f>Q463*H463</f>
        <v>75.536608440000009</v>
      </c>
      <c r="S463" s="201">
        <v>0</v>
      </c>
      <c r="T463" s="202">
        <f>S463*H463</f>
        <v>0</v>
      </c>
      <c r="U463" s="36"/>
      <c r="V463" s="36"/>
      <c r="W463" s="36"/>
      <c r="X463" s="36"/>
      <c r="Y463" s="36"/>
      <c r="Z463" s="36"/>
      <c r="AA463" s="36"/>
      <c r="AB463" s="36"/>
      <c r="AC463" s="36"/>
      <c r="AD463" s="36"/>
      <c r="AE463" s="36"/>
      <c r="AR463" s="203" t="s">
        <v>223</v>
      </c>
      <c r="AT463" s="203" t="s">
        <v>224</v>
      </c>
      <c r="AU463" s="203" t="s">
        <v>87</v>
      </c>
      <c r="AY463" s="18" t="s">
        <v>220</v>
      </c>
      <c r="BE463" s="204">
        <f>IF(N463="základní",J463,0)</f>
        <v>0</v>
      </c>
      <c r="BF463" s="204">
        <f>IF(N463="snížená",J463,0)</f>
        <v>0</v>
      </c>
      <c r="BG463" s="204">
        <f>IF(N463="zákl. přenesená",J463,0)</f>
        <v>0</v>
      </c>
      <c r="BH463" s="204">
        <f>IF(N463="sníž. přenesená",J463,0)</f>
        <v>0</v>
      </c>
      <c r="BI463" s="204">
        <f>IF(N463="nulová",J463,0)</f>
        <v>0</v>
      </c>
      <c r="BJ463" s="18" t="s">
        <v>87</v>
      </c>
      <c r="BK463" s="204">
        <f>ROUND(I463*H463,2)</f>
        <v>0</v>
      </c>
      <c r="BL463" s="18" t="s">
        <v>223</v>
      </c>
      <c r="BM463" s="203" t="s">
        <v>2330</v>
      </c>
    </row>
    <row r="464" spans="1:65" s="2" customFormat="1" ht="11.25">
      <c r="A464" s="36"/>
      <c r="B464" s="37"/>
      <c r="C464" s="38"/>
      <c r="D464" s="205" t="s">
        <v>231</v>
      </c>
      <c r="E464" s="38"/>
      <c r="F464" s="206" t="s">
        <v>2331</v>
      </c>
      <c r="G464" s="38"/>
      <c r="H464" s="38"/>
      <c r="I464" s="207"/>
      <c r="J464" s="38"/>
      <c r="K464" s="38"/>
      <c r="L464" s="41"/>
      <c r="M464" s="208"/>
      <c r="N464" s="209"/>
      <c r="O464" s="73"/>
      <c r="P464" s="73"/>
      <c r="Q464" s="73"/>
      <c r="R464" s="73"/>
      <c r="S464" s="73"/>
      <c r="T464" s="74"/>
      <c r="U464" s="36"/>
      <c r="V464" s="36"/>
      <c r="W464" s="36"/>
      <c r="X464" s="36"/>
      <c r="Y464" s="36"/>
      <c r="Z464" s="36"/>
      <c r="AA464" s="36"/>
      <c r="AB464" s="36"/>
      <c r="AC464" s="36"/>
      <c r="AD464" s="36"/>
      <c r="AE464" s="36"/>
      <c r="AT464" s="18" t="s">
        <v>231</v>
      </c>
      <c r="AU464" s="18" t="s">
        <v>87</v>
      </c>
    </row>
    <row r="465" spans="1:65" s="2" customFormat="1" ht="175.5">
      <c r="A465" s="36"/>
      <c r="B465" s="37"/>
      <c r="C465" s="38"/>
      <c r="D465" s="210" t="s">
        <v>311</v>
      </c>
      <c r="E465" s="38"/>
      <c r="F465" s="211" t="s">
        <v>2332</v>
      </c>
      <c r="G465" s="38"/>
      <c r="H465" s="38"/>
      <c r="I465" s="207"/>
      <c r="J465" s="38"/>
      <c r="K465" s="38"/>
      <c r="L465" s="41"/>
      <c r="M465" s="208"/>
      <c r="N465" s="209"/>
      <c r="O465" s="73"/>
      <c r="P465" s="73"/>
      <c r="Q465" s="73"/>
      <c r="R465" s="73"/>
      <c r="S465" s="73"/>
      <c r="T465" s="74"/>
      <c r="U465" s="36"/>
      <c r="V465" s="36"/>
      <c r="W465" s="36"/>
      <c r="X465" s="36"/>
      <c r="Y465" s="36"/>
      <c r="Z465" s="36"/>
      <c r="AA465" s="36"/>
      <c r="AB465" s="36"/>
      <c r="AC465" s="36"/>
      <c r="AD465" s="36"/>
      <c r="AE465" s="36"/>
      <c r="AT465" s="18" t="s">
        <v>311</v>
      </c>
      <c r="AU465" s="18" t="s">
        <v>87</v>
      </c>
    </row>
    <row r="466" spans="1:65" s="14" customFormat="1" ht="11.25">
      <c r="B466" s="223"/>
      <c r="C466" s="224"/>
      <c r="D466" s="210" t="s">
        <v>235</v>
      </c>
      <c r="E466" s="225" t="s">
        <v>1</v>
      </c>
      <c r="F466" s="226" t="s">
        <v>2333</v>
      </c>
      <c r="G466" s="224"/>
      <c r="H466" s="225" t="s">
        <v>1</v>
      </c>
      <c r="I466" s="227"/>
      <c r="J466" s="224"/>
      <c r="K466" s="224"/>
      <c r="L466" s="228"/>
      <c r="M466" s="229"/>
      <c r="N466" s="230"/>
      <c r="O466" s="230"/>
      <c r="P466" s="230"/>
      <c r="Q466" s="230"/>
      <c r="R466" s="230"/>
      <c r="S466" s="230"/>
      <c r="T466" s="231"/>
      <c r="AT466" s="232" t="s">
        <v>235</v>
      </c>
      <c r="AU466" s="232" t="s">
        <v>87</v>
      </c>
      <c r="AV466" s="14" t="s">
        <v>87</v>
      </c>
      <c r="AW466" s="14" t="s">
        <v>36</v>
      </c>
      <c r="AX466" s="14" t="s">
        <v>80</v>
      </c>
      <c r="AY466" s="232" t="s">
        <v>220</v>
      </c>
    </row>
    <row r="467" spans="1:65" s="13" customFormat="1" ht="11.25">
      <c r="B467" s="212"/>
      <c r="C467" s="213"/>
      <c r="D467" s="210" t="s">
        <v>235</v>
      </c>
      <c r="E467" s="214" t="s">
        <v>2334</v>
      </c>
      <c r="F467" s="215" t="s">
        <v>2335</v>
      </c>
      <c r="G467" s="213"/>
      <c r="H467" s="216">
        <v>30.484000000000002</v>
      </c>
      <c r="I467" s="217"/>
      <c r="J467" s="213"/>
      <c r="K467" s="213"/>
      <c r="L467" s="218"/>
      <c r="M467" s="219"/>
      <c r="N467" s="220"/>
      <c r="O467" s="220"/>
      <c r="P467" s="220"/>
      <c r="Q467" s="220"/>
      <c r="R467" s="220"/>
      <c r="S467" s="220"/>
      <c r="T467" s="221"/>
      <c r="AT467" s="222" t="s">
        <v>235</v>
      </c>
      <c r="AU467" s="222" t="s">
        <v>87</v>
      </c>
      <c r="AV467" s="13" t="s">
        <v>19</v>
      </c>
      <c r="AW467" s="13" t="s">
        <v>36</v>
      </c>
      <c r="AX467" s="13" t="s">
        <v>80</v>
      </c>
      <c r="AY467" s="222" t="s">
        <v>220</v>
      </c>
    </row>
    <row r="468" spans="1:65" s="13" customFormat="1" ht="11.25">
      <c r="B468" s="212"/>
      <c r="C468" s="213"/>
      <c r="D468" s="210" t="s">
        <v>235</v>
      </c>
      <c r="E468" s="214" t="s">
        <v>2336</v>
      </c>
      <c r="F468" s="215" t="s">
        <v>2337</v>
      </c>
      <c r="G468" s="213"/>
      <c r="H468" s="216">
        <v>30.484000000000002</v>
      </c>
      <c r="I468" s="217"/>
      <c r="J468" s="213"/>
      <c r="K468" s="213"/>
      <c r="L468" s="218"/>
      <c r="M468" s="219"/>
      <c r="N468" s="220"/>
      <c r="O468" s="220"/>
      <c r="P468" s="220"/>
      <c r="Q468" s="220"/>
      <c r="R468" s="220"/>
      <c r="S468" s="220"/>
      <c r="T468" s="221"/>
      <c r="AT468" s="222" t="s">
        <v>235</v>
      </c>
      <c r="AU468" s="222" t="s">
        <v>87</v>
      </c>
      <c r="AV468" s="13" t="s">
        <v>19</v>
      </c>
      <c r="AW468" s="13" t="s">
        <v>36</v>
      </c>
      <c r="AX468" s="13" t="s">
        <v>87</v>
      </c>
      <c r="AY468" s="222" t="s">
        <v>220</v>
      </c>
    </row>
    <row r="469" spans="1:65" s="2" customFormat="1" ht="37.9" customHeight="1">
      <c r="A469" s="36"/>
      <c r="B469" s="37"/>
      <c r="C469" s="192" t="s">
        <v>1408</v>
      </c>
      <c r="D469" s="192" t="s">
        <v>224</v>
      </c>
      <c r="E469" s="193" t="s">
        <v>2338</v>
      </c>
      <c r="F469" s="194" t="s">
        <v>2339</v>
      </c>
      <c r="G469" s="195" t="s">
        <v>514</v>
      </c>
      <c r="H469" s="196">
        <v>30.484000000000002</v>
      </c>
      <c r="I469" s="197"/>
      <c r="J469" s="198">
        <f>ROUND(I469*H469,2)</f>
        <v>0</v>
      </c>
      <c r="K469" s="194" t="s">
        <v>228</v>
      </c>
      <c r="L469" s="41"/>
      <c r="M469" s="199" t="s">
        <v>1</v>
      </c>
      <c r="N469" s="200" t="s">
        <v>45</v>
      </c>
      <c r="O469" s="73"/>
      <c r="P469" s="201">
        <f>O469*H469</f>
        <v>0</v>
      </c>
      <c r="Q469" s="201">
        <v>4.8579999999999998E-2</v>
      </c>
      <c r="R469" s="201">
        <f>Q469*H469</f>
        <v>1.4809127200000001</v>
      </c>
      <c r="S469" s="201">
        <v>0</v>
      </c>
      <c r="T469" s="202">
        <f>S469*H469</f>
        <v>0</v>
      </c>
      <c r="U469" s="36"/>
      <c r="V469" s="36"/>
      <c r="W469" s="36"/>
      <c r="X469" s="36"/>
      <c r="Y469" s="36"/>
      <c r="Z469" s="36"/>
      <c r="AA469" s="36"/>
      <c r="AB469" s="36"/>
      <c r="AC469" s="36"/>
      <c r="AD469" s="36"/>
      <c r="AE469" s="36"/>
      <c r="AR469" s="203" t="s">
        <v>223</v>
      </c>
      <c r="AT469" s="203" t="s">
        <v>224</v>
      </c>
      <c r="AU469" s="203" t="s">
        <v>87</v>
      </c>
      <c r="AY469" s="18" t="s">
        <v>220</v>
      </c>
      <c r="BE469" s="204">
        <f>IF(N469="základní",J469,0)</f>
        <v>0</v>
      </c>
      <c r="BF469" s="204">
        <f>IF(N469="snížená",J469,0)</f>
        <v>0</v>
      </c>
      <c r="BG469" s="204">
        <f>IF(N469="zákl. přenesená",J469,0)</f>
        <v>0</v>
      </c>
      <c r="BH469" s="204">
        <f>IF(N469="sníž. přenesená",J469,0)</f>
        <v>0</v>
      </c>
      <c r="BI469" s="204">
        <f>IF(N469="nulová",J469,0)</f>
        <v>0</v>
      </c>
      <c r="BJ469" s="18" t="s">
        <v>87</v>
      </c>
      <c r="BK469" s="204">
        <f>ROUND(I469*H469,2)</f>
        <v>0</v>
      </c>
      <c r="BL469" s="18" t="s">
        <v>223</v>
      </c>
      <c r="BM469" s="203" t="s">
        <v>2340</v>
      </c>
    </row>
    <row r="470" spans="1:65" s="2" customFormat="1" ht="11.25">
      <c r="A470" s="36"/>
      <c r="B470" s="37"/>
      <c r="C470" s="38"/>
      <c r="D470" s="205" t="s">
        <v>231</v>
      </c>
      <c r="E470" s="38"/>
      <c r="F470" s="206" t="s">
        <v>2341</v>
      </c>
      <c r="G470" s="38"/>
      <c r="H470" s="38"/>
      <c r="I470" s="207"/>
      <c r="J470" s="38"/>
      <c r="K470" s="38"/>
      <c r="L470" s="41"/>
      <c r="M470" s="208"/>
      <c r="N470" s="209"/>
      <c r="O470" s="73"/>
      <c r="P470" s="73"/>
      <c r="Q470" s="73"/>
      <c r="R470" s="73"/>
      <c r="S470" s="73"/>
      <c r="T470" s="74"/>
      <c r="U470" s="36"/>
      <c r="V470" s="36"/>
      <c r="W470" s="36"/>
      <c r="X470" s="36"/>
      <c r="Y470" s="36"/>
      <c r="Z470" s="36"/>
      <c r="AA470" s="36"/>
      <c r="AB470" s="36"/>
      <c r="AC470" s="36"/>
      <c r="AD470" s="36"/>
      <c r="AE470" s="36"/>
      <c r="AT470" s="18" t="s">
        <v>231</v>
      </c>
      <c r="AU470" s="18" t="s">
        <v>87</v>
      </c>
    </row>
    <row r="471" spans="1:65" s="2" customFormat="1" ht="175.5">
      <c r="A471" s="36"/>
      <c r="B471" s="37"/>
      <c r="C471" s="38"/>
      <c r="D471" s="210" t="s">
        <v>311</v>
      </c>
      <c r="E471" s="38"/>
      <c r="F471" s="211" t="s">
        <v>2332</v>
      </c>
      <c r="G471" s="38"/>
      <c r="H471" s="38"/>
      <c r="I471" s="207"/>
      <c r="J471" s="38"/>
      <c r="K471" s="38"/>
      <c r="L471" s="41"/>
      <c r="M471" s="208"/>
      <c r="N471" s="209"/>
      <c r="O471" s="73"/>
      <c r="P471" s="73"/>
      <c r="Q471" s="73"/>
      <c r="R471" s="73"/>
      <c r="S471" s="73"/>
      <c r="T471" s="74"/>
      <c r="U471" s="36"/>
      <c r="V471" s="36"/>
      <c r="W471" s="36"/>
      <c r="X471" s="36"/>
      <c r="Y471" s="36"/>
      <c r="Z471" s="36"/>
      <c r="AA471" s="36"/>
      <c r="AB471" s="36"/>
      <c r="AC471" s="36"/>
      <c r="AD471" s="36"/>
      <c r="AE471" s="36"/>
      <c r="AT471" s="18" t="s">
        <v>311</v>
      </c>
      <c r="AU471" s="18" t="s">
        <v>87</v>
      </c>
    </row>
    <row r="472" spans="1:65" s="13" customFormat="1" ht="11.25">
      <c r="B472" s="212"/>
      <c r="C472" s="213"/>
      <c r="D472" s="210" t="s">
        <v>235</v>
      </c>
      <c r="E472" s="214" t="s">
        <v>2342</v>
      </c>
      <c r="F472" s="215" t="s">
        <v>2343</v>
      </c>
      <c r="G472" s="213"/>
      <c r="H472" s="216">
        <v>30.484000000000002</v>
      </c>
      <c r="I472" s="217"/>
      <c r="J472" s="213"/>
      <c r="K472" s="213"/>
      <c r="L472" s="218"/>
      <c r="M472" s="219"/>
      <c r="N472" s="220"/>
      <c r="O472" s="220"/>
      <c r="P472" s="220"/>
      <c r="Q472" s="220"/>
      <c r="R472" s="220"/>
      <c r="S472" s="220"/>
      <c r="T472" s="221"/>
      <c r="AT472" s="222" t="s">
        <v>235</v>
      </c>
      <c r="AU472" s="222" t="s">
        <v>87</v>
      </c>
      <c r="AV472" s="13" t="s">
        <v>19</v>
      </c>
      <c r="AW472" s="13" t="s">
        <v>36</v>
      </c>
      <c r="AX472" s="13" t="s">
        <v>80</v>
      </c>
      <c r="AY472" s="222" t="s">
        <v>220</v>
      </c>
    </row>
    <row r="473" spans="1:65" s="13" customFormat="1" ht="11.25">
      <c r="B473" s="212"/>
      <c r="C473" s="213"/>
      <c r="D473" s="210" t="s">
        <v>235</v>
      </c>
      <c r="E473" s="214" t="s">
        <v>2344</v>
      </c>
      <c r="F473" s="215" t="s">
        <v>2345</v>
      </c>
      <c r="G473" s="213"/>
      <c r="H473" s="216">
        <v>30.484000000000002</v>
      </c>
      <c r="I473" s="217"/>
      <c r="J473" s="213"/>
      <c r="K473" s="213"/>
      <c r="L473" s="218"/>
      <c r="M473" s="219"/>
      <c r="N473" s="220"/>
      <c r="O473" s="220"/>
      <c r="P473" s="220"/>
      <c r="Q473" s="220"/>
      <c r="R473" s="220"/>
      <c r="S473" s="220"/>
      <c r="T473" s="221"/>
      <c r="AT473" s="222" t="s">
        <v>235</v>
      </c>
      <c r="AU473" s="222" t="s">
        <v>87</v>
      </c>
      <c r="AV473" s="13" t="s">
        <v>19</v>
      </c>
      <c r="AW473" s="13" t="s">
        <v>36</v>
      </c>
      <c r="AX473" s="13" t="s">
        <v>87</v>
      </c>
      <c r="AY473" s="222" t="s">
        <v>220</v>
      </c>
    </row>
    <row r="474" spans="1:65" s="2" customFormat="1" ht="21.75" customHeight="1">
      <c r="A474" s="36"/>
      <c r="B474" s="37"/>
      <c r="C474" s="192" t="s">
        <v>1414</v>
      </c>
      <c r="D474" s="192" t="s">
        <v>224</v>
      </c>
      <c r="E474" s="193" t="s">
        <v>2346</v>
      </c>
      <c r="F474" s="194" t="s">
        <v>2347</v>
      </c>
      <c r="G474" s="195" t="s">
        <v>2348</v>
      </c>
      <c r="H474" s="196">
        <v>8.7590000000000003</v>
      </c>
      <c r="I474" s="197"/>
      <c r="J474" s="198">
        <f>ROUND(I474*H474,2)</f>
        <v>0</v>
      </c>
      <c r="K474" s="194" t="s">
        <v>1</v>
      </c>
      <c r="L474" s="41"/>
      <c r="M474" s="199" t="s">
        <v>1</v>
      </c>
      <c r="N474" s="200" t="s">
        <v>45</v>
      </c>
      <c r="O474" s="73"/>
      <c r="P474" s="201">
        <f>O474*H474</f>
        <v>0</v>
      </c>
      <c r="Q474" s="201">
        <v>1.0492699999999999</v>
      </c>
      <c r="R474" s="201">
        <f>Q474*H474</f>
        <v>9.1905559300000004</v>
      </c>
      <c r="S474" s="201">
        <v>0</v>
      </c>
      <c r="T474" s="202">
        <f>S474*H474</f>
        <v>0</v>
      </c>
      <c r="U474" s="36"/>
      <c r="V474" s="36"/>
      <c r="W474" s="36"/>
      <c r="X474" s="36"/>
      <c r="Y474" s="36"/>
      <c r="Z474" s="36"/>
      <c r="AA474" s="36"/>
      <c r="AB474" s="36"/>
      <c r="AC474" s="36"/>
      <c r="AD474" s="36"/>
      <c r="AE474" s="36"/>
      <c r="AR474" s="203" t="s">
        <v>223</v>
      </c>
      <c r="AT474" s="203" t="s">
        <v>224</v>
      </c>
      <c r="AU474" s="203" t="s">
        <v>87</v>
      </c>
      <c r="AY474" s="18" t="s">
        <v>220</v>
      </c>
      <c r="BE474" s="204">
        <f>IF(N474="základní",J474,0)</f>
        <v>0</v>
      </c>
      <c r="BF474" s="204">
        <f>IF(N474="snížená",J474,0)</f>
        <v>0</v>
      </c>
      <c r="BG474" s="204">
        <f>IF(N474="zákl. přenesená",J474,0)</f>
        <v>0</v>
      </c>
      <c r="BH474" s="204">
        <f>IF(N474="sníž. přenesená",J474,0)</f>
        <v>0</v>
      </c>
      <c r="BI474" s="204">
        <f>IF(N474="nulová",J474,0)</f>
        <v>0</v>
      </c>
      <c r="BJ474" s="18" t="s">
        <v>87</v>
      </c>
      <c r="BK474" s="204">
        <f>ROUND(I474*H474,2)</f>
        <v>0</v>
      </c>
      <c r="BL474" s="18" t="s">
        <v>223</v>
      </c>
      <c r="BM474" s="203" t="s">
        <v>2349</v>
      </c>
    </row>
    <row r="475" spans="1:65" s="2" customFormat="1" ht="19.5">
      <c r="A475" s="36"/>
      <c r="B475" s="37"/>
      <c r="C475" s="38"/>
      <c r="D475" s="210" t="s">
        <v>233</v>
      </c>
      <c r="E475" s="38"/>
      <c r="F475" s="211" t="s">
        <v>2148</v>
      </c>
      <c r="G475" s="38"/>
      <c r="H475" s="38"/>
      <c r="I475" s="207"/>
      <c r="J475" s="38"/>
      <c r="K475" s="38"/>
      <c r="L475" s="41"/>
      <c r="M475" s="208"/>
      <c r="N475" s="209"/>
      <c r="O475" s="73"/>
      <c r="P475" s="73"/>
      <c r="Q475" s="73"/>
      <c r="R475" s="73"/>
      <c r="S475" s="73"/>
      <c r="T475" s="74"/>
      <c r="U475" s="36"/>
      <c r="V475" s="36"/>
      <c r="W475" s="36"/>
      <c r="X475" s="36"/>
      <c r="Y475" s="36"/>
      <c r="Z475" s="36"/>
      <c r="AA475" s="36"/>
      <c r="AB475" s="36"/>
      <c r="AC475" s="36"/>
      <c r="AD475" s="36"/>
      <c r="AE475" s="36"/>
      <c r="AT475" s="18" t="s">
        <v>233</v>
      </c>
      <c r="AU475" s="18" t="s">
        <v>87</v>
      </c>
    </row>
    <row r="476" spans="1:65" s="14" customFormat="1" ht="11.25">
      <c r="B476" s="223"/>
      <c r="C476" s="224"/>
      <c r="D476" s="210" t="s">
        <v>235</v>
      </c>
      <c r="E476" s="225" t="s">
        <v>1</v>
      </c>
      <c r="F476" s="226" t="s">
        <v>2350</v>
      </c>
      <c r="G476" s="224"/>
      <c r="H476" s="225" t="s">
        <v>1</v>
      </c>
      <c r="I476" s="227"/>
      <c r="J476" s="224"/>
      <c r="K476" s="224"/>
      <c r="L476" s="228"/>
      <c r="M476" s="229"/>
      <c r="N476" s="230"/>
      <c r="O476" s="230"/>
      <c r="P476" s="230"/>
      <c r="Q476" s="230"/>
      <c r="R476" s="230"/>
      <c r="S476" s="230"/>
      <c r="T476" s="231"/>
      <c r="AT476" s="232" t="s">
        <v>235</v>
      </c>
      <c r="AU476" s="232" t="s">
        <v>87</v>
      </c>
      <c r="AV476" s="14" t="s">
        <v>87</v>
      </c>
      <c r="AW476" s="14" t="s">
        <v>36</v>
      </c>
      <c r="AX476" s="14" t="s">
        <v>80</v>
      </c>
      <c r="AY476" s="232" t="s">
        <v>220</v>
      </c>
    </row>
    <row r="477" spans="1:65" s="14" customFormat="1" ht="11.25">
      <c r="B477" s="223"/>
      <c r="C477" s="224"/>
      <c r="D477" s="210" t="s">
        <v>235</v>
      </c>
      <c r="E477" s="225" t="s">
        <v>1</v>
      </c>
      <c r="F477" s="226" t="s">
        <v>2200</v>
      </c>
      <c r="G477" s="224"/>
      <c r="H477" s="225" t="s">
        <v>1</v>
      </c>
      <c r="I477" s="227"/>
      <c r="J477" s="224"/>
      <c r="K477" s="224"/>
      <c r="L477" s="228"/>
      <c r="M477" s="229"/>
      <c r="N477" s="230"/>
      <c r="O477" s="230"/>
      <c r="P477" s="230"/>
      <c r="Q477" s="230"/>
      <c r="R477" s="230"/>
      <c r="S477" s="230"/>
      <c r="T477" s="231"/>
      <c r="AT477" s="232" t="s">
        <v>235</v>
      </c>
      <c r="AU477" s="232" t="s">
        <v>87</v>
      </c>
      <c r="AV477" s="14" t="s">
        <v>87</v>
      </c>
      <c r="AW477" s="14" t="s">
        <v>36</v>
      </c>
      <c r="AX477" s="14" t="s">
        <v>80</v>
      </c>
      <c r="AY477" s="232" t="s">
        <v>220</v>
      </c>
    </row>
    <row r="478" spans="1:65" s="13" customFormat="1" ht="11.25">
      <c r="B478" s="212"/>
      <c r="C478" s="213"/>
      <c r="D478" s="210" t="s">
        <v>235</v>
      </c>
      <c r="E478" s="214" t="s">
        <v>1</v>
      </c>
      <c r="F478" s="215" t="s">
        <v>2351</v>
      </c>
      <c r="G478" s="213"/>
      <c r="H478" s="216">
        <v>432.89</v>
      </c>
      <c r="I478" s="217"/>
      <c r="J478" s="213"/>
      <c r="K478" s="213"/>
      <c r="L478" s="218"/>
      <c r="M478" s="219"/>
      <c r="N478" s="220"/>
      <c r="O478" s="220"/>
      <c r="P478" s="220"/>
      <c r="Q478" s="220"/>
      <c r="R478" s="220"/>
      <c r="S478" s="220"/>
      <c r="T478" s="221"/>
      <c r="AT478" s="222" t="s">
        <v>235</v>
      </c>
      <c r="AU478" s="222" t="s">
        <v>87</v>
      </c>
      <c r="AV478" s="13" t="s">
        <v>19</v>
      </c>
      <c r="AW478" s="13" t="s">
        <v>36</v>
      </c>
      <c r="AX478" s="13" t="s">
        <v>80</v>
      </c>
      <c r="AY478" s="222" t="s">
        <v>220</v>
      </c>
    </row>
    <row r="479" spans="1:65" s="14" customFormat="1" ht="11.25">
      <c r="B479" s="223"/>
      <c r="C479" s="224"/>
      <c r="D479" s="210" t="s">
        <v>235</v>
      </c>
      <c r="E479" s="225" t="s">
        <v>1</v>
      </c>
      <c r="F479" s="226" t="s">
        <v>2202</v>
      </c>
      <c r="G479" s="224"/>
      <c r="H479" s="225" t="s">
        <v>1</v>
      </c>
      <c r="I479" s="227"/>
      <c r="J479" s="224"/>
      <c r="K479" s="224"/>
      <c r="L479" s="228"/>
      <c r="M479" s="229"/>
      <c r="N479" s="230"/>
      <c r="O479" s="230"/>
      <c r="P479" s="230"/>
      <c r="Q479" s="230"/>
      <c r="R479" s="230"/>
      <c r="S479" s="230"/>
      <c r="T479" s="231"/>
      <c r="AT479" s="232" t="s">
        <v>235</v>
      </c>
      <c r="AU479" s="232" t="s">
        <v>87</v>
      </c>
      <c r="AV479" s="14" t="s">
        <v>87</v>
      </c>
      <c r="AW479" s="14" t="s">
        <v>36</v>
      </c>
      <c r="AX479" s="14" t="s">
        <v>80</v>
      </c>
      <c r="AY479" s="232" t="s">
        <v>220</v>
      </c>
    </row>
    <row r="480" spans="1:65" s="13" customFormat="1" ht="11.25">
      <c r="B480" s="212"/>
      <c r="C480" s="213"/>
      <c r="D480" s="210" t="s">
        <v>235</v>
      </c>
      <c r="E480" s="214" t="s">
        <v>1</v>
      </c>
      <c r="F480" s="215" t="s">
        <v>2352</v>
      </c>
      <c r="G480" s="213"/>
      <c r="H480" s="216">
        <v>110.18</v>
      </c>
      <c r="I480" s="217"/>
      <c r="J480" s="213"/>
      <c r="K480" s="213"/>
      <c r="L480" s="218"/>
      <c r="M480" s="219"/>
      <c r="N480" s="220"/>
      <c r="O480" s="220"/>
      <c r="P480" s="220"/>
      <c r="Q480" s="220"/>
      <c r="R480" s="220"/>
      <c r="S480" s="220"/>
      <c r="T480" s="221"/>
      <c r="AT480" s="222" t="s">
        <v>235</v>
      </c>
      <c r="AU480" s="222" t="s">
        <v>87</v>
      </c>
      <c r="AV480" s="13" t="s">
        <v>19</v>
      </c>
      <c r="AW480" s="13" t="s">
        <v>36</v>
      </c>
      <c r="AX480" s="13" t="s">
        <v>80</v>
      </c>
      <c r="AY480" s="222" t="s">
        <v>220</v>
      </c>
    </row>
    <row r="481" spans="1:65" s="14" customFormat="1" ht="11.25">
      <c r="B481" s="223"/>
      <c r="C481" s="224"/>
      <c r="D481" s="210" t="s">
        <v>235</v>
      </c>
      <c r="E481" s="225" t="s">
        <v>1</v>
      </c>
      <c r="F481" s="226" t="s">
        <v>2204</v>
      </c>
      <c r="G481" s="224"/>
      <c r="H481" s="225" t="s">
        <v>1</v>
      </c>
      <c r="I481" s="227"/>
      <c r="J481" s="224"/>
      <c r="K481" s="224"/>
      <c r="L481" s="228"/>
      <c r="M481" s="229"/>
      <c r="N481" s="230"/>
      <c r="O481" s="230"/>
      <c r="P481" s="230"/>
      <c r="Q481" s="230"/>
      <c r="R481" s="230"/>
      <c r="S481" s="230"/>
      <c r="T481" s="231"/>
      <c r="AT481" s="232" t="s">
        <v>235</v>
      </c>
      <c r="AU481" s="232" t="s">
        <v>87</v>
      </c>
      <c r="AV481" s="14" t="s">
        <v>87</v>
      </c>
      <c r="AW481" s="14" t="s">
        <v>36</v>
      </c>
      <c r="AX481" s="14" t="s">
        <v>80</v>
      </c>
      <c r="AY481" s="232" t="s">
        <v>220</v>
      </c>
    </row>
    <row r="482" spans="1:65" s="13" customFormat="1" ht="11.25">
      <c r="B482" s="212"/>
      <c r="C482" s="213"/>
      <c r="D482" s="210" t="s">
        <v>235</v>
      </c>
      <c r="E482" s="214" t="s">
        <v>1</v>
      </c>
      <c r="F482" s="215" t="s">
        <v>2353</v>
      </c>
      <c r="G482" s="213"/>
      <c r="H482" s="216">
        <v>2247.0700000000002</v>
      </c>
      <c r="I482" s="217"/>
      <c r="J482" s="213"/>
      <c r="K482" s="213"/>
      <c r="L482" s="218"/>
      <c r="M482" s="219"/>
      <c r="N482" s="220"/>
      <c r="O482" s="220"/>
      <c r="P482" s="220"/>
      <c r="Q482" s="220"/>
      <c r="R482" s="220"/>
      <c r="S482" s="220"/>
      <c r="T482" s="221"/>
      <c r="AT482" s="222" t="s">
        <v>235</v>
      </c>
      <c r="AU482" s="222" t="s">
        <v>87</v>
      </c>
      <c r="AV482" s="13" t="s">
        <v>19</v>
      </c>
      <c r="AW482" s="13" t="s">
        <v>36</v>
      </c>
      <c r="AX482" s="13" t="s">
        <v>80</v>
      </c>
      <c r="AY482" s="222" t="s">
        <v>220</v>
      </c>
    </row>
    <row r="483" spans="1:65" s="14" customFormat="1" ht="11.25">
      <c r="B483" s="223"/>
      <c r="C483" s="224"/>
      <c r="D483" s="210" t="s">
        <v>235</v>
      </c>
      <c r="E483" s="225" t="s">
        <v>1</v>
      </c>
      <c r="F483" s="226" t="s">
        <v>2152</v>
      </c>
      <c r="G483" s="224"/>
      <c r="H483" s="225" t="s">
        <v>1</v>
      </c>
      <c r="I483" s="227"/>
      <c r="J483" s="224"/>
      <c r="K483" s="224"/>
      <c r="L483" s="228"/>
      <c r="M483" s="229"/>
      <c r="N483" s="230"/>
      <c r="O483" s="230"/>
      <c r="P483" s="230"/>
      <c r="Q483" s="230"/>
      <c r="R483" s="230"/>
      <c r="S483" s="230"/>
      <c r="T483" s="231"/>
      <c r="AT483" s="232" t="s">
        <v>235</v>
      </c>
      <c r="AU483" s="232" t="s">
        <v>87</v>
      </c>
      <c r="AV483" s="14" t="s">
        <v>87</v>
      </c>
      <c r="AW483" s="14" t="s">
        <v>36</v>
      </c>
      <c r="AX483" s="14" t="s">
        <v>80</v>
      </c>
      <c r="AY483" s="232" t="s">
        <v>220</v>
      </c>
    </row>
    <row r="484" spans="1:65" s="13" customFormat="1" ht="11.25">
      <c r="B484" s="212"/>
      <c r="C484" s="213"/>
      <c r="D484" s="210" t="s">
        <v>235</v>
      </c>
      <c r="E484" s="214" t="s">
        <v>1</v>
      </c>
      <c r="F484" s="215" t="s">
        <v>2354</v>
      </c>
      <c r="G484" s="213"/>
      <c r="H484" s="216">
        <v>3411.66</v>
      </c>
      <c r="I484" s="217"/>
      <c r="J484" s="213"/>
      <c r="K484" s="213"/>
      <c r="L484" s="218"/>
      <c r="M484" s="219"/>
      <c r="N484" s="220"/>
      <c r="O484" s="220"/>
      <c r="P484" s="220"/>
      <c r="Q484" s="220"/>
      <c r="R484" s="220"/>
      <c r="S484" s="220"/>
      <c r="T484" s="221"/>
      <c r="AT484" s="222" t="s">
        <v>235</v>
      </c>
      <c r="AU484" s="222" t="s">
        <v>87</v>
      </c>
      <c r="AV484" s="13" t="s">
        <v>19</v>
      </c>
      <c r="AW484" s="13" t="s">
        <v>36</v>
      </c>
      <c r="AX484" s="13" t="s">
        <v>80</v>
      </c>
      <c r="AY484" s="222" t="s">
        <v>220</v>
      </c>
    </row>
    <row r="485" spans="1:65" s="14" customFormat="1" ht="11.25">
      <c r="B485" s="223"/>
      <c r="C485" s="224"/>
      <c r="D485" s="210" t="s">
        <v>235</v>
      </c>
      <c r="E485" s="225" t="s">
        <v>1</v>
      </c>
      <c r="F485" s="226" t="s">
        <v>2355</v>
      </c>
      <c r="G485" s="224"/>
      <c r="H485" s="225" t="s">
        <v>1</v>
      </c>
      <c r="I485" s="227"/>
      <c r="J485" s="224"/>
      <c r="K485" s="224"/>
      <c r="L485" s="228"/>
      <c r="M485" s="229"/>
      <c r="N485" s="230"/>
      <c r="O485" s="230"/>
      <c r="P485" s="230"/>
      <c r="Q485" s="230"/>
      <c r="R485" s="230"/>
      <c r="S485" s="230"/>
      <c r="T485" s="231"/>
      <c r="AT485" s="232" t="s">
        <v>235</v>
      </c>
      <c r="AU485" s="232" t="s">
        <v>87</v>
      </c>
      <c r="AV485" s="14" t="s">
        <v>87</v>
      </c>
      <c r="AW485" s="14" t="s">
        <v>36</v>
      </c>
      <c r="AX485" s="14" t="s">
        <v>80</v>
      </c>
      <c r="AY485" s="232" t="s">
        <v>220</v>
      </c>
    </row>
    <row r="486" spans="1:65" s="13" customFormat="1" ht="11.25">
      <c r="B486" s="212"/>
      <c r="C486" s="213"/>
      <c r="D486" s="210" t="s">
        <v>235</v>
      </c>
      <c r="E486" s="214" t="s">
        <v>1</v>
      </c>
      <c r="F486" s="215" t="s">
        <v>2356</v>
      </c>
      <c r="G486" s="213"/>
      <c r="H486" s="216">
        <v>1760.67</v>
      </c>
      <c r="I486" s="217"/>
      <c r="J486" s="213"/>
      <c r="K486" s="213"/>
      <c r="L486" s="218"/>
      <c r="M486" s="219"/>
      <c r="N486" s="220"/>
      <c r="O486" s="220"/>
      <c r="P486" s="220"/>
      <c r="Q486" s="220"/>
      <c r="R486" s="220"/>
      <c r="S486" s="220"/>
      <c r="T486" s="221"/>
      <c r="AT486" s="222" t="s">
        <v>235</v>
      </c>
      <c r="AU486" s="222" t="s">
        <v>87</v>
      </c>
      <c r="AV486" s="13" t="s">
        <v>19</v>
      </c>
      <c r="AW486" s="13" t="s">
        <v>36</v>
      </c>
      <c r="AX486" s="13" t="s">
        <v>80</v>
      </c>
      <c r="AY486" s="222" t="s">
        <v>220</v>
      </c>
    </row>
    <row r="487" spans="1:65" s="16" customFormat="1" ht="11.25">
      <c r="B487" s="269"/>
      <c r="C487" s="270"/>
      <c r="D487" s="210" t="s">
        <v>235</v>
      </c>
      <c r="E487" s="271" t="s">
        <v>1</v>
      </c>
      <c r="F487" s="272" t="s">
        <v>2156</v>
      </c>
      <c r="G487" s="270"/>
      <c r="H487" s="273">
        <v>7962.47</v>
      </c>
      <c r="I487" s="274"/>
      <c r="J487" s="270"/>
      <c r="K487" s="270"/>
      <c r="L487" s="275"/>
      <c r="M487" s="276"/>
      <c r="N487" s="277"/>
      <c r="O487" s="277"/>
      <c r="P487" s="277"/>
      <c r="Q487" s="277"/>
      <c r="R487" s="277"/>
      <c r="S487" s="277"/>
      <c r="T487" s="278"/>
      <c r="AT487" s="279" t="s">
        <v>235</v>
      </c>
      <c r="AU487" s="279" t="s">
        <v>87</v>
      </c>
      <c r="AV487" s="16" t="s">
        <v>156</v>
      </c>
      <c r="AW487" s="16" t="s">
        <v>36</v>
      </c>
      <c r="AX487" s="16" t="s">
        <v>80</v>
      </c>
      <c r="AY487" s="279" t="s">
        <v>220</v>
      </c>
    </row>
    <row r="488" spans="1:65" s="14" customFormat="1" ht="11.25">
      <c r="B488" s="223"/>
      <c r="C488" s="224"/>
      <c r="D488" s="210" t="s">
        <v>235</v>
      </c>
      <c r="E488" s="225" t="s">
        <v>1</v>
      </c>
      <c r="F488" s="226" t="s">
        <v>2157</v>
      </c>
      <c r="G488" s="224"/>
      <c r="H488" s="225" t="s">
        <v>1</v>
      </c>
      <c r="I488" s="227"/>
      <c r="J488" s="224"/>
      <c r="K488" s="224"/>
      <c r="L488" s="228"/>
      <c r="M488" s="229"/>
      <c r="N488" s="230"/>
      <c r="O488" s="230"/>
      <c r="P488" s="230"/>
      <c r="Q488" s="230"/>
      <c r="R488" s="230"/>
      <c r="S488" s="230"/>
      <c r="T488" s="231"/>
      <c r="AT488" s="232" t="s">
        <v>235</v>
      </c>
      <c r="AU488" s="232" t="s">
        <v>87</v>
      </c>
      <c r="AV488" s="14" t="s">
        <v>87</v>
      </c>
      <c r="AW488" s="14" t="s">
        <v>36</v>
      </c>
      <c r="AX488" s="14" t="s">
        <v>80</v>
      </c>
      <c r="AY488" s="232" t="s">
        <v>220</v>
      </c>
    </row>
    <row r="489" spans="1:65" s="13" customFormat="1" ht="11.25">
      <c r="B489" s="212"/>
      <c r="C489" s="213"/>
      <c r="D489" s="210" t="s">
        <v>235</v>
      </c>
      <c r="E489" s="214" t="s">
        <v>1</v>
      </c>
      <c r="F489" s="215" t="s">
        <v>2357</v>
      </c>
      <c r="G489" s="213"/>
      <c r="H489" s="216">
        <v>796.24699999999996</v>
      </c>
      <c r="I489" s="217"/>
      <c r="J489" s="213"/>
      <c r="K489" s="213"/>
      <c r="L489" s="218"/>
      <c r="M489" s="219"/>
      <c r="N489" s="220"/>
      <c r="O489" s="220"/>
      <c r="P489" s="220"/>
      <c r="Q489" s="220"/>
      <c r="R489" s="220"/>
      <c r="S489" s="220"/>
      <c r="T489" s="221"/>
      <c r="AT489" s="222" t="s">
        <v>235</v>
      </c>
      <c r="AU489" s="222" t="s">
        <v>87</v>
      </c>
      <c r="AV489" s="13" t="s">
        <v>19</v>
      </c>
      <c r="AW489" s="13" t="s">
        <v>36</v>
      </c>
      <c r="AX489" s="13" t="s">
        <v>80</v>
      </c>
      <c r="AY489" s="222" t="s">
        <v>220</v>
      </c>
    </row>
    <row r="490" spans="1:65" s="15" customFormat="1" ht="11.25">
      <c r="B490" s="233"/>
      <c r="C490" s="234"/>
      <c r="D490" s="210" t="s">
        <v>235</v>
      </c>
      <c r="E490" s="235" t="s">
        <v>1</v>
      </c>
      <c r="F490" s="236" t="s">
        <v>355</v>
      </c>
      <c r="G490" s="234"/>
      <c r="H490" s="237">
        <v>8758.7170000000006</v>
      </c>
      <c r="I490" s="238"/>
      <c r="J490" s="234"/>
      <c r="K490" s="234"/>
      <c r="L490" s="239"/>
      <c r="M490" s="240"/>
      <c r="N490" s="241"/>
      <c r="O490" s="241"/>
      <c r="P490" s="241"/>
      <c r="Q490" s="241"/>
      <c r="R490" s="241"/>
      <c r="S490" s="241"/>
      <c r="T490" s="242"/>
      <c r="AT490" s="243" t="s">
        <v>235</v>
      </c>
      <c r="AU490" s="243" t="s">
        <v>87</v>
      </c>
      <c r="AV490" s="15" t="s">
        <v>223</v>
      </c>
      <c r="AW490" s="15" t="s">
        <v>36</v>
      </c>
      <c r="AX490" s="15" t="s">
        <v>80</v>
      </c>
      <c r="AY490" s="243" t="s">
        <v>220</v>
      </c>
    </row>
    <row r="491" spans="1:65" s="14" customFormat="1" ht="11.25">
      <c r="B491" s="223"/>
      <c r="C491" s="224"/>
      <c r="D491" s="210" t="s">
        <v>235</v>
      </c>
      <c r="E491" s="225" t="s">
        <v>1</v>
      </c>
      <c r="F491" s="226" t="s">
        <v>2208</v>
      </c>
      <c r="G491" s="224"/>
      <c r="H491" s="225" t="s">
        <v>1</v>
      </c>
      <c r="I491" s="227"/>
      <c r="J491" s="224"/>
      <c r="K491" s="224"/>
      <c r="L491" s="228"/>
      <c r="M491" s="229"/>
      <c r="N491" s="230"/>
      <c r="O491" s="230"/>
      <c r="P491" s="230"/>
      <c r="Q491" s="230"/>
      <c r="R491" s="230"/>
      <c r="S491" s="230"/>
      <c r="T491" s="231"/>
      <c r="AT491" s="232" t="s">
        <v>235</v>
      </c>
      <c r="AU491" s="232" t="s">
        <v>87</v>
      </c>
      <c r="AV491" s="14" t="s">
        <v>87</v>
      </c>
      <c r="AW491" s="14" t="s">
        <v>36</v>
      </c>
      <c r="AX491" s="14" t="s">
        <v>80</v>
      </c>
      <c r="AY491" s="232" t="s">
        <v>220</v>
      </c>
    </row>
    <row r="492" spans="1:65" s="13" customFormat="1" ht="11.25">
      <c r="B492" s="212"/>
      <c r="C492" s="213"/>
      <c r="D492" s="210" t="s">
        <v>235</v>
      </c>
      <c r="E492" s="214" t="s">
        <v>1</v>
      </c>
      <c r="F492" s="215" t="s">
        <v>2358</v>
      </c>
      <c r="G492" s="213"/>
      <c r="H492" s="216">
        <v>8.7590000000000003</v>
      </c>
      <c r="I492" s="217"/>
      <c r="J492" s="213"/>
      <c r="K492" s="213"/>
      <c r="L492" s="218"/>
      <c r="M492" s="219"/>
      <c r="N492" s="220"/>
      <c r="O492" s="220"/>
      <c r="P492" s="220"/>
      <c r="Q492" s="220"/>
      <c r="R492" s="220"/>
      <c r="S492" s="220"/>
      <c r="T492" s="221"/>
      <c r="AT492" s="222" t="s">
        <v>235</v>
      </c>
      <c r="AU492" s="222" t="s">
        <v>87</v>
      </c>
      <c r="AV492" s="13" t="s">
        <v>19</v>
      </c>
      <c r="AW492" s="13" t="s">
        <v>36</v>
      </c>
      <c r="AX492" s="13" t="s">
        <v>87</v>
      </c>
      <c r="AY492" s="222" t="s">
        <v>220</v>
      </c>
    </row>
    <row r="493" spans="1:65" s="2" customFormat="1" ht="24.2" customHeight="1">
      <c r="A493" s="36"/>
      <c r="B493" s="37"/>
      <c r="C493" s="192" t="s">
        <v>1419</v>
      </c>
      <c r="D493" s="192" t="s">
        <v>224</v>
      </c>
      <c r="E493" s="193" t="s">
        <v>2359</v>
      </c>
      <c r="F493" s="194" t="s">
        <v>2360</v>
      </c>
      <c r="G493" s="195" t="s">
        <v>506</v>
      </c>
      <c r="H493" s="196">
        <v>53.2</v>
      </c>
      <c r="I493" s="197"/>
      <c r="J493" s="198">
        <f>ROUND(I493*H493,2)</f>
        <v>0</v>
      </c>
      <c r="K493" s="194" t="s">
        <v>228</v>
      </c>
      <c r="L493" s="41"/>
      <c r="M493" s="199" t="s">
        <v>1</v>
      </c>
      <c r="N493" s="200" t="s">
        <v>45</v>
      </c>
      <c r="O493" s="73"/>
      <c r="P493" s="201">
        <f>O493*H493</f>
        <v>0</v>
      </c>
      <c r="Q493" s="201">
        <v>4.9800000000000001E-3</v>
      </c>
      <c r="R493" s="201">
        <f>Q493*H493</f>
        <v>0.264936</v>
      </c>
      <c r="S493" s="201">
        <v>0</v>
      </c>
      <c r="T493" s="202">
        <f>S493*H493</f>
        <v>0</v>
      </c>
      <c r="U493" s="36"/>
      <c r="V493" s="36"/>
      <c r="W493" s="36"/>
      <c r="X493" s="36"/>
      <c r="Y493" s="36"/>
      <c r="Z493" s="36"/>
      <c r="AA493" s="36"/>
      <c r="AB493" s="36"/>
      <c r="AC493" s="36"/>
      <c r="AD493" s="36"/>
      <c r="AE493" s="36"/>
      <c r="AR493" s="203" t="s">
        <v>223</v>
      </c>
      <c r="AT493" s="203" t="s">
        <v>224</v>
      </c>
      <c r="AU493" s="203" t="s">
        <v>87</v>
      </c>
      <c r="AY493" s="18" t="s">
        <v>220</v>
      </c>
      <c r="BE493" s="204">
        <f>IF(N493="základní",J493,0)</f>
        <v>0</v>
      </c>
      <c r="BF493" s="204">
        <f>IF(N493="snížená",J493,0)</f>
        <v>0</v>
      </c>
      <c r="BG493" s="204">
        <f>IF(N493="zákl. přenesená",J493,0)</f>
        <v>0</v>
      </c>
      <c r="BH493" s="204">
        <f>IF(N493="sníž. přenesená",J493,0)</f>
        <v>0</v>
      </c>
      <c r="BI493" s="204">
        <f>IF(N493="nulová",J493,0)</f>
        <v>0</v>
      </c>
      <c r="BJ493" s="18" t="s">
        <v>87</v>
      </c>
      <c r="BK493" s="204">
        <f>ROUND(I493*H493,2)</f>
        <v>0</v>
      </c>
      <c r="BL493" s="18" t="s">
        <v>223</v>
      </c>
      <c r="BM493" s="203" t="s">
        <v>2361</v>
      </c>
    </row>
    <row r="494" spans="1:65" s="2" customFormat="1" ht="11.25">
      <c r="A494" s="36"/>
      <c r="B494" s="37"/>
      <c r="C494" s="38"/>
      <c r="D494" s="205" t="s">
        <v>231</v>
      </c>
      <c r="E494" s="38"/>
      <c r="F494" s="206" t="s">
        <v>2362</v>
      </c>
      <c r="G494" s="38"/>
      <c r="H494" s="38"/>
      <c r="I494" s="207"/>
      <c r="J494" s="38"/>
      <c r="K494" s="38"/>
      <c r="L494" s="41"/>
      <c r="M494" s="208"/>
      <c r="N494" s="209"/>
      <c r="O494" s="73"/>
      <c r="P494" s="73"/>
      <c r="Q494" s="73"/>
      <c r="R494" s="73"/>
      <c r="S494" s="73"/>
      <c r="T494" s="74"/>
      <c r="U494" s="36"/>
      <c r="V494" s="36"/>
      <c r="W494" s="36"/>
      <c r="X494" s="36"/>
      <c r="Y494" s="36"/>
      <c r="Z494" s="36"/>
      <c r="AA494" s="36"/>
      <c r="AB494" s="36"/>
      <c r="AC494" s="36"/>
      <c r="AD494" s="36"/>
      <c r="AE494" s="36"/>
      <c r="AT494" s="18" t="s">
        <v>231</v>
      </c>
      <c r="AU494" s="18" t="s">
        <v>87</v>
      </c>
    </row>
    <row r="495" spans="1:65" s="2" customFormat="1" ht="175.5">
      <c r="A495" s="36"/>
      <c r="B495" s="37"/>
      <c r="C495" s="38"/>
      <c r="D495" s="210" t="s">
        <v>311</v>
      </c>
      <c r="E495" s="38"/>
      <c r="F495" s="280" t="s">
        <v>2363</v>
      </c>
      <c r="G495" s="38"/>
      <c r="H495" s="38"/>
      <c r="I495" s="207"/>
      <c r="J495" s="38"/>
      <c r="K495" s="38"/>
      <c r="L495" s="41"/>
      <c r="M495" s="208"/>
      <c r="N495" s="209"/>
      <c r="O495" s="73"/>
      <c r="P495" s="73"/>
      <c r="Q495" s="73"/>
      <c r="R495" s="73"/>
      <c r="S495" s="73"/>
      <c r="T495" s="74"/>
      <c r="U495" s="36"/>
      <c r="V495" s="36"/>
      <c r="W495" s="36"/>
      <c r="X495" s="36"/>
      <c r="Y495" s="36"/>
      <c r="Z495" s="36"/>
      <c r="AA495" s="36"/>
      <c r="AB495" s="36"/>
      <c r="AC495" s="36"/>
      <c r="AD495" s="36"/>
      <c r="AE495" s="36"/>
      <c r="AT495" s="18" t="s">
        <v>311</v>
      </c>
      <c r="AU495" s="18" t="s">
        <v>87</v>
      </c>
    </row>
    <row r="496" spans="1:65" s="14" customFormat="1" ht="11.25">
      <c r="B496" s="223"/>
      <c r="C496" s="224"/>
      <c r="D496" s="210" t="s">
        <v>235</v>
      </c>
      <c r="E496" s="225" t="s">
        <v>1</v>
      </c>
      <c r="F496" s="226" t="s">
        <v>2364</v>
      </c>
      <c r="G496" s="224"/>
      <c r="H496" s="225" t="s">
        <v>1</v>
      </c>
      <c r="I496" s="227"/>
      <c r="J496" s="224"/>
      <c r="K496" s="224"/>
      <c r="L496" s="228"/>
      <c r="M496" s="229"/>
      <c r="N496" s="230"/>
      <c r="O496" s="230"/>
      <c r="P496" s="230"/>
      <c r="Q496" s="230"/>
      <c r="R496" s="230"/>
      <c r="S496" s="230"/>
      <c r="T496" s="231"/>
      <c r="AT496" s="232" t="s">
        <v>235</v>
      </c>
      <c r="AU496" s="232" t="s">
        <v>87</v>
      </c>
      <c r="AV496" s="14" t="s">
        <v>87</v>
      </c>
      <c r="AW496" s="14" t="s">
        <v>36</v>
      </c>
      <c r="AX496" s="14" t="s">
        <v>80</v>
      </c>
      <c r="AY496" s="232" t="s">
        <v>220</v>
      </c>
    </row>
    <row r="497" spans="1:65" s="13" customFormat="1" ht="11.25">
      <c r="B497" s="212"/>
      <c r="C497" s="213"/>
      <c r="D497" s="210" t="s">
        <v>235</v>
      </c>
      <c r="E497" s="214" t="s">
        <v>2365</v>
      </c>
      <c r="F497" s="215" t="s">
        <v>2366</v>
      </c>
      <c r="G497" s="213"/>
      <c r="H497" s="216">
        <v>53.2</v>
      </c>
      <c r="I497" s="217"/>
      <c r="J497" s="213"/>
      <c r="K497" s="213"/>
      <c r="L497" s="218"/>
      <c r="M497" s="219"/>
      <c r="N497" s="220"/>
      <c r="O497" s="220"/>
      <c r="P497" s="220"/>
      <c r="Q497" s="220"/>
      <c r="R497" s="220"/>
      <c r="S497" s="220"/>
      <c r="T497" s="221"/>
      <c r="AT497" s="222" t="s">
        <v>235</v>
      </c>
      <c r="AU497" s="222" t="s">
        <v>87</v>
      </c>
      <c r="AV497" s="13" t="s">
        <v>19</v>
      </c>
      <c r="AW497" s="13" t="s">
        <v>36</v>
      </c>
      <c r="AX497" s="13" t="s">
        <v>80</v>
      </c>
      <c r="AY497" s="222" t="s">
        <v>220</v>
      </c>
    </row>
    <row r="498" spans="1:65" s="13" customFormat="1" ht="11.25">
      <c r="B498" s="212"/>
      <c r="C498" s="213"/>
      <c r="D498" s="210" t="s">
        <v>235</v>
      </c>
      <c r="E498" s="214" t="s">
        <v>2367</v>
      </c>
      <c r="F498" s="215" t="s">
        <v>2368</v>
      </c>
      <c r="G498" s="213"/>
      <c r="H498" s="216">
        <v>53.2</v>
      </c>
      <c r="I498" s="217"/>
      <c r="J498" s="213"/>
      <c r="K498" s="213"/>
      <c r="L498" s="218"/>
      <c r="M498" s="219"/>
      <c r="N498" s="220"/>
      <c r="O498" s="220"/>
      <c r="P498" s="220"/>
      <c r="Q498" s="220"/>
      <c r="R498" s="220"/>
      <c r="S498" s="220"/>
      <c r="T498" s="221"/>
      <c r="AT498" s="222" t="s">
        <v>235</v>
      </c>
      <c r="AU498" s="222" t="s">
        <v>87</v>
      </c>
      <c r="AV498" s="13" t="s">
        <v>19</v>
      </c>
      <c r="AW498" s="13" t="s">
        <v>36</v>
      </c>
      <c r="AX498" s="13" t="s">
        <v>87</v>
      </c>
      <c r="AY498" s="222" t="s">
        <v>220</v>
      </c>
    </row>
    <row r="499" spans="1:65" s="2" customFormat="1" ht="24.2" customHeight="1">
      <c r="A499" s="36"/>
      <c r="B499" s="37"/>
      <c r="C499" s="192" t="s">
        <v>1422</v>
      </c>
      <c r="D499" s="192" t="s">
        <v>224</v>
      </c>
      <c r="E499" s="193" t="s">
        <v>2369</v>
      </c>
      <c r="F499" s="194" t="s">
        <v>2370</v>
      </c>
      <c r="G499" s="195" t="s">
        <v>506</v>
      </c>
      <c r="H499" s="196">
        <v>53.2</v>
      </c>
      <c r="I499" s="197"/>
      <c r="J499" s="198">
        <f>ROUND(I499*H499,2)</f>
        <v>0</v>
      </c>
      <c r="K499" s="194" t="s">
        <v>228</v>
      </c>
      <c r="L499" s="41"/>
      <c r="M499" s="199" t="s">
        <v>1</v>
      </c>
      <c r="N499" s="200" t="s">
        <v>45</v>
      </c>
      <c r="O499" s="73"/>
      <c r="P499" s="201">
        <f>O499*H499</f>
        <v>0</v>
      </c>
      <c r="Q499" s="201">
        <v>0</v>
      </c>
      <c r="R499" s="201">
        <f>Q499*H499</f>
        <v>0</v>
      </c>
      <c r="S499" s="201">
        <v>0</v>
      </c>
      <c r="T499" s="202">
        <f>S499*H499</f>
        <v>0</v>
      </c>
      <c r="U499" s="36"/>
      <c r="V499" s="36"/>
      <c r="W499" s="36"/>
      <c r="X499" s="36"/>
      <c r="Y499" s="36"/>
      <c r="Z499" s="36"/>
      <c r="AA499" s="36"/>
      <c r="AB499" s="36"/>
      <c r="AC499" s="36"/>
      <c r="AD499" s="36"/>
      <c r="AE499" s="36"/>
      <c r="AR499" s="203" t="s">
        <v>223</v>
      </c>
      <c r="AT499" s="203" t="s">
        <v>224</v>
      </c>
      <c r="AU499" s="203" t="s">
        <v>87</v>
      </c>
      <c r="AY499" s="18" t="s">
        <v>220</v>
      </c>
      <c r="BE499" s="204">
        <f>IF(N499="základní",J499,0)</f>
        <v>0</v>
      </c>
      <c r="BF499" s="204">
        <f>IF(N499="snížená",J499,0)</f>
        <v>0</v>
      </c>
      <c r="BG499" s="204">
        <f>IF(N499="zákl. přenesená",J499,0)</f>
        <v>0</v>
      </c>
      <c r="BH499" s="204">
        <f>IF(N499="sníž. přenesená",J499,0)</f>
        <v>0</v>
      </c>
      <c r="BI499" s="204">
        <f>IF(N499="nulová",J499,0)</f>
        <v>0</v>
      </c>
      <c r="BJ499" s="18" t="s">
        <v>87</v>
      </c>
      <c r="BK499" s="204">
        <f>ROUND(I499*H499,2)</f>
        <v>0</v>
      </c>
      <c r="BL499" s="18" t="s">
        <v>223</v>
      </c>
      <c r="BM499" s="203" t="s">
        <v>2371</v>
      </c>
    </row>
    <row r="500" spans="1:65" s="2" customFormat="1" ht="11.25">
      <c r="A500" s="36"/>
      <c r="B500" s="37"/>
      <c r="C500" s="38"/>
      <c r="D500" s="205" t="s">
        <v>231</v>
      </c>
      <c r="E500" s="38"/>
      <c r="F500" s="206" t="s">
        <v>2372</v>
      </c>
      <c r="G500" s="38"/>
      <c r="H500" s="38"/>
      <c r="I500" s="207"/>
      <c r="J500" s="38"/>
      <c r="K500" s="38"/>
      <c r="L500" s="41"/>
      <c r="M500" s="208"/>
      <c r="N500" s="209"/>
      <c r="O500" s="73"/>
      <c r="P500" s="73"/>
      <c r="Q500" s="73"/>
      <c r="R500" s="73"/>
      <c r="S500" s="73"/>
      <c r="T500" s="74"/>
      <c r="U500" s="36"/>
      <c r="V500" s="36"/>
      <c r="W500" s="36"/>
      <c r="X500" s="36"/>
      <c r="Y500" s="36"/>
      <c r="Z500" s="36"/>
      <c r="AA500" s="36"/>
      <c r="AB500" s="36"/>
      <c r="AC500" s="36"/>
      <c r="AD500" s="36"/>
      <c r="AE500" s="36"/>
      <c r="AT500" s="18" t="s">
        <v>231</v>
      </c>
      <c r="AU500" s="18" t="s">
        <v>87</v>
      </c>
    </row>
    <row r="501" spans="1:65" s="2" customFormat="1" ht="175.5">
      <c r="A501" s="36"/>
      <c r="B501" s="37"/>
      <c r="C501" s="38"/>
      <c r="D501" s="210" t="s">
        <v>311</v>
      </c>
      <c r="E501" s="38"/>
      <c r="F501" s="280" t="s">
        <v>2363</v>
      </c>
      <c r="G501" s="38"/>
      <c r="H501" s="38"/>
      <c r="I501" s="207"/>
      <c r="J501" s="38"/>
      <c r="K501" s="38"/>
      <c r="L501" s="41"/>
      <c r="M501" s="208"/>
      <c r="N501" s="209"/>
      <c r="O501" s="73"/>
      <c r="P501" s="73"/>
      <c r="Q501" s="73"/>
      <c r="R501" s="73"/>
      <c r="S501" s="73"/>
      <c r="T501" s="74"/>
      <c r="U501" s="36"/>
      <c r="V501" s="36"/>
      <c r="W501" s="36"/>
      <c r="X501" s="36"/>
      <c r="Y501" s="36"/>
      <c r="Z501" s="36"/>
      <c r="AA501" s="36"/>
      <c r="AB501" s="36"/>
      <c r="AC501" s="36"/>
      <c r="AD501" s="36"/>
      <c r="AE501" s="36"/>
      <c r="AT501" s="18" t="s">
        <v>311</v>
      </c>
      <c r="AU501" s="18" t="s">
        <v>87</v>
      </c>
    </row>
    <row r="502" spans="1:65" s="13" customFormat="1" ht="11.25">
      <c r="B502" s="212"/>
      <c r="C502" s="213"/>
      <c r="D502" s="210" t="s">
        <v>235</v>
      </c>
      <c r="E502" s="214" t="s">
        <v>2373</v>
      </c>
      <c r="F502" s="215" t="s">
        <v>2374</v>
      </c>
      <c r="G502" s="213"/>
      <c r="H502" s="216">
        <v>53.2</v>
      </c>
      <c r="I502" s="217"/>
      <c r="J502" s="213"/>
      <c r="K502" s="213"/>
      <c r="L502" s="218"/>
      <c r="M502" s="219"/>
      <c r="N502" s="220"/>
      <c r="O502" s="220"/>
      <c r="P502" s="220"/>
      <c r="Q502" s="220"/>
      <c r="R502" s="220"/>
      <c r="S502" s="220"/>
      <c r="T502" s="221"/>
      <c r="AT502" s="222" t="s">
        <v>235</v>
      </c>
      <c r="AU502" s="222" t="s">
        <v>87</v>
      </c>
      <c r="AV502" s="13" t="s">
        <v>19</v>
      </c>
      <c r="AW502" s="13" t="s">
        <v>36</v>
      </c>
      <c r="AX502" s="13" t="s">
        <v>80</v>
      </c>
      <c r="AY502" s="222" t="s">
        <v>220</v>
      </c>
    </row>
    <row r="503" spans="1:65" s="13" customFormat="1" ht="11.25">
      <c r="B503" s="212"/>
      <c r="C503" s="213"/>
      <c r="D503" s="210" t="s">
        <v>235</v>
      </c>
      <c r="E503" s="214" t="s">
        <v>2375</v>
      </c>
      <c r="F503" s="215" t="s">
        <v>2376</v>
      </c>
      <c r="G503" s="213"/>
      <c r="H503" s="216">
        <v>53.2</v>
      </c>
      <c r="I503" s="217"/>
      <c r="J503" s="213"/>
      <c r="K503" s="213"/>
      <c r="L503" s="218"/>
      <c r="M503" s="219"/>
      <c r="N503" s="220"/>
      <c r="O503" s="220"/>
      <c r="P503" s="220"/>
      <c r="Q503" s="220"/>
      <c r="R503" s="220"/>
      <c r="S503" s="220"/>
      <c r="T503" s="221"/>
      <c r="AT503" s="222" t="s">
        <v>235</v>
      </c>
      <c r="AU503" s="222" t="s">
        <v>87</v>
      </c>
      <c r="AV503" s="13" t="s">
        <v>19</v>
      </c>
      <c r="AW503" s="13" t="s">
        <v>36</v>
      </c>
      <c r="AX503" s="13" t="s">
        <v>87</v>
      </c>
      <c r="AY503" s="222" t="s">
        <v>220</v>
      </c>
    </row>
    <row r="504" spans="1:65" s="2" customFormat="1" ht="24.2" customHeight="1">
      <c r="A504" s="36"/>
      <c r="B504" s="37"/>
      <c r="C504" s="192" t="s">
        <v>1427</v>
      </c>
      <c r="D504" s="192" t="s">
        <v>224</v>
      </c>
      <c r="E504" s="193" t="s">
        <v>2377</v>
      </c>
      <c r="F504" s="194" t="s">
        <v>2378</v>
      </c>
      <c r="G504" s="195" t="s">
        <v>506</v>
      </c>
      <c r="H504" s="196">
        <v>36.82</v>
      </c>
      <c r="I504" s="197"/>
      <c r="J504" s="198">
        <f>ROUND(I504*H504,2)</f>
        <v>0</v>
      </c>
      <c r="K504" s="194" t="s">
        <v>228</v>
      </c>
      <c r="L504" s="41"/>
      <c r="M504" s="199" t="s">
        <v>1</v>
      </c>
      <c r="N504" s="200" t="s">
        <v>45</v>
      </c>
      <c r="O504" s="73"/>
      <c r="P504" s="201">
        <f>O504*H504</f>
        <v>0</v>
      </c>
      <c r="Q504" s="201">
        <v>2.3869999999999999E-2</v>
      </c>
      <c r="R504" s="201">
        <f>Q504*H504</f>
        <v>0.87889339999999994</v>
      </c>
      <c r="S504" s="201">
        <v>0</v>
      </c>
      <c r="T504" s="202">
        <f>S504*H504</f>
        <v>0</v>
      </c>
      <c r="U504" s="36"/>
      <c r="V504" s="36"/>
      <c r="W504" s="36"/>
      <c r="X504" s="36"/>
      <c r="Y504" s="36"/>
      <c r="Z504" s="36"/>
      <c r="AA504" s="36"/>
      <c r="AB504" s="36"/>
      <c r="AC504" s="36"/>
      <c r="AD504" s="36"/>
      <c r="AE504" s="36"/>
      <c r="AR504" s="203" t="s">
        <v>223</v>
      </c>
      <c r="AT504" s="203" t="s">
        <v>224</v>
      </c>
      <c r="AU504" s="203" t="s">
        <v>87</v>
      </c>
      <c r="AY504" s="18" t="s">
        <v>220</v>
      </c>
      <c r="BE504" s="204">
        <f>IF(N504="základní",J504,0)</f>
        <v>0</v>
      </c>
      <c r="BF504" s="204">
        <f>IF(N504="snížená",J504,0)</f>
        <v>0</v>
      </c>
      <c r="BG504" s="204">
        <f>IF(N504="zákl. přenesená",J504,0)</f>
        <v>0</v>
      </c>
      <c r="BH504" s="204">
        <f>IF(N504="sníž. přenesená",J504,0)</f>
        <v>0</v>
      </c>
      <c r="BI504" s="204">
        <f>IF(N504="nulová",J504,0)</f>
        <v>0</v>
      </c>
      <c r="BJ504" s="18" t="s">
        <v>87</v>
      </c>
      <c r="BK504" s="204">
        <f>ROUND(I504*H504,2)</f>
        <v>0</v>
      </c>
      <c r="BL504" s="18" t="s">
        <v>223</v>
      </c>
      <c r="BM504" s="203" t="s">
        <v>2379</v>
      </c>
    </row>
    <row r="505" spans="1:65" s="2" customFormat="1" ht="11.25">
      <c r="A505" s="36"/>
      <c r="B505" s="37"/>
      <c r="C505" s="38"/>
      <c r="D505" s="205" t="s">
        <v>231</v>
      </c>
      <c r="E505" s="38"/>
      <c r="F505" s="206" t="s">
        <v>2380</v>
      </c>
      <c r="G505" s="38"/>
      <c r="H505" s="38"/>
      <c r="I505" s="207"/>
      <c r="J505" s="38"/>
      <c r="K505" s="38"/>
      <c r="L505" s="41"/>
      <c r="M505" s="208"/>
      <c r="N505" s="209"/>
      <c r="O505" s="73"/>
      <c r="P505" s="73"/>
      <c r="Q505" s="73"/>
      <c r="R505" s="73"/>
      <c r="S505" s="73"/>
      <c r="T505" s="74"/>
      <c r="U505" s="36"/>
      <c r="V505" s="36"/>
      <c r="W505" s="36"/>
      <c r="X505" s="36"/>
      <c r="Y505" s="36"/>
      <c r="Z505" s="36"/>
      <c r="AA505" s="36"/>
      <c r="AB505" s="36"/>
      <c r="AC505" s="36"/>
      <c r="AD505" s="36"/>
      <c r="AE505" s="36"/>
      <c r="AT505" s="18" t="s">
        <v>231</v>
      </c>
      <c r="AU505" s="18" t="s">
        <v>87</v>
      </c>
    </row>
    <row r="506" spans="1:65" s="2" customFormat="1" ht="175.5">
      <c r="A506" s="36"/>
      <c r="B506" s="37"/>
      <c r="C506" s="38"/>
      <c r="D506" s="210" t="s">
        <v>311</v>
      </c>
      <c r="E506" s="38"/>
      <c r="F506" s="280" t="s">
        <v>2363</v>
      </c>
      <c r="G506" s="38"/>
      <c r="H506" s="38"/>
      <c r="I506" s="207"/>
      <c r="J506" s="38"/>
      <c r="K506" s="38"/>
      <c r="L506" s="41"/>
      <c r="M506" s="208"/>
      <c r="N506" s="209"/>
      <c r="O506" s="73"/>
      <c r="P506" s="73"/>
      <c r="Q506" s="73"/>
      <c r="R506" s="73"/>
      <c r="S506" s="73"/>
      <c r="T506" s="74"/>
      <c r="U506" s="36"/>
      <c r="V506" s="36"/>
      <c r="W506" s="36"/>
      <c r="X506" s="36"/>
      <c r="Y506" s="36"/>
      <c r="Z506" s="36"/>
      <c r="AA506" s="36"/>
      <c r="AB506" s="36"/>
      <c r="AC506" s="36"/>
      <c r="AD506" s="36"/>
      <c r="AE506" s="36"/>
      <c r="AT506" s="18" t="s">
        <v>311</v>
      </c>
      <c r="AU506" s="18" t="s">
        <v>87</v>
      </c>
    </row>
    <row r="507" spans="1:65" s="14" customFormat="1" ht="11.25">
      <c r="B507" s="223"/>
      <c r="C507" s="224"/>
      <c r="D507" s="210" t="s">
        <v>235</v>
      </c>
      <c r="E507" s="225" t="s">
        <v>1</v>
      </c>
      <c r="F507" s="226" t="s">
        <v>2381</v>
      </c>
      <c r="G507" s="224"/>
      <c r="H507" s="225" t="s">
        <v>1</v>
      </c>
      <c r="I507" s="227"/>
      <c r="J507" s="224"/>
      <c r="K507" s="224"/>
      <c r="L507" s="228"/>
      <c r="M507" s="229"/>
      <c r="N507" s="230"/>
      <c r="O507" s="230"/>
      <c r="P507" s="230"/>
      <c r="Q507" s="230"/>
      <c r="R507" s="230"/>
      <c r="S507" s="230"/>
      <c r="T507" s="231"/>
      <c r="AT507" s="232" t="s">
        <v>235</v>
      </c>
      <c r="AU507" s="232" t="s">
        <v>87</v>
      </c>
      <c r="AV507" s="14" t="s">
        <v>87</v>
      </c>
      <c r="AW507" s="14" t="s">
        <v>36</v>
      </c>
      <c r="AX507" s="14" t="s">
        <v>80</v>
      </c>
      <c r="AY507" s="232" t="s">
        <v>220</v>
      </c>
    </row>
    <row r="508" spans="1:65" s="13" customFormat="1" ht="11.25">
      <c r="B508" s="212"/>
      <c r="C508" s="213"/>
      <c r="D508" s="210" t="s">
        <v>235</v>
      </c>
      <c r="E508" s="214" t="s">
        <v>2382</v>
      </c>
      <c r="F508" s="215" t="s">
        <v>2383</v>
      </c>
      <c r="G508" s="213"/>
      <c r="H508" s="216">
        <v>36.82</v>
      </c>
      <c r="I508" s="217"/>
      <c r="J508" s="213"/>
      <c r="K508" s="213"/>
      <c r="L508" s="218"/>
      <c r="M508" s="219"/>
      <c r="N508" s="220"/>
      <c r="O508" s="220"/>
      <c r="P508" s="220"/>
      <c r="Q508" s="220"/>
      <c r="R508" s="220"/>
      <c r="S508" s="220"/>
      <c r="T508" s="221"/>
      <c r="AT508" s="222" t="s">
        <v>235</v>
      </c>
      <c r="AU508" s="222" t="s">
        <v>87</v>
      </c>
      <c r="AV508" s="13" t="s">
        <v>19</v>
      </c>
      <c r="AW508" s="13" t="s">
        <v>36</v>
      </c>
      <c r="AX508" s="13" t="s">
        <v>80</v>
      </c>
      <c r="AY508" s="222" t="s">
        <v>220</v>
      </c>
    </row>
    <row r="509" spans="1:65" s="13" customFormat="1" ht="11.25">
      <c r="B509" s="212"/>
      <c r="C509" s="213"/>
      <c r="D509" s="210" t="s">
        <v>235</v>
      </c>
      <c r="E509" s="214" t="s">
        <v>2384</v>
      </c>
      <c r="F509" s="215" t="s">
        <v>2385</v>
      </c>
      <c r="G509" s="213"/>
      <c r="H509" s="216">
        <v>36.82</v>
      </c>
      <c r="I509" s="217"/>
      <c r="J509" s="213"/>
      <c r="K509" s="213"/>
      <c r="L509" s="218"/>
      <c r="M509" s="219"/>
      <c r="N509" s="220"/>
      <c r="O509" s="220"/>
      <c r="P509" s="220"/>
      <c r="Q509" s="220"/>
      <c r="R509" s="220"/>
      <c r="S509" s="220"/>
      <c r="T509" s="221"/>
      <c r="AT509" s="222" t="s">
        <v>235</v>
      </c>
      <c r="AU509" s="222" t="s">
        <v>87</v>
      </c>
      <c r="AV509" s="13" t="s">
        <v>19</v>
      </c>
      <c r="AW509" s="13" t="s">
        <v>36</v>
      </c>
      <c r="AX509" s="13" t="s">
        <v>87</v>
      </c>
      <c r="AY509" s="222" t="s">
        <v>220</v>
      </c>
    </row>
    <row r="510" spans="1:65" s="2" customFormat="1" ht="24.2" customHeight="1">
      <c r="A510" s="36"/>
      <c r="B510" s="37"/>
      <c r="C510" s="192" t="s">
        <v>1432</v>
      </c>
      <c r="D510" s="192" t="s">
        <v>224</v>
      </c>
      <c r="E510" s="193" t="s">
        <v>2386</v>
      </c>
      <c r="F510" s="194" t="s">
        <v>2387</v>
      </c>
      <c r="G510" s="195" t="s">
        <v>506</v>
      </c>
      <c r="H510" s="196">
        <v>36.82</v>
      </c>
      <c r="I510" s="197"/>
      <c r="J510" s="198">
        <f>ROUND(I510*H510,2)</f>
        <v>0</v>
      </c>
      <c r="K510" s="194" t="s">
        <v>228</v>
      </c>
      <c r="L510" s="41"/>
      <c r="M510" s="199" t="s">
        <v>1</v>
      </c>
      <c r="N510" s="200" t="s">
        <v>45</v>
      </c>
      <c r="O510" s="73"/>
      <c r="P510" s="201">
        <f>O510*H510</f>
        <v>0</v>
      </c>
      <c r="Q510" s="201">
        <v>0</v>
      </c>
      <c r="R510" s="201">
        <f>Q510*H510</f>
        <v>0</v>
      </c>
      <c r="S510" s="201">
        <v>0</v>
      </c>
      <c r="T510" s="202">
        <f>S510*H510</f>
        <v>0</v>
      </c>
      <c r="U510" s="36"/>
      <c r="V510" s="36"/>
      <c r="W510" s="36"/>
      <c r="X510" s="36"/>
      <c r="Y510" s="36"/>
      <c r="Z510" s="36"/>
      <c r="AA510" s="36"/>
      <c r="AB510" s="36"/>
      <c r="AC510" s="36"/>
      <c r="AD510" s="36"/>
      <c r="AE510" s="36"/>
      <c r="AR510" s="203" t="s">
        <v>223</v>
      </c>
      <c r="AT510" s="203" t="s">
        <v>224</v>
      </c>
      <c r="AU510" s="203" t="s">
        <v>87</v>
      </c>
      <c r="AY510" s="18" t="s">
        <v>220</v>
      </c>
      <c r="BE510" s="204">
        <f>IF(N510="základní",J510,0)</f>
        <v>0</v>
      </c>
      <c r="BF510" s="204">
        <f>IF(N510="snížená",J510,0)</f>
        <v>0</v>
      </c>
      <c r="BG510" s="204">
        <f>IF(N510="zákl. přenesená",J510,0)</f>
        <v>0</v>
      </c>
      <c r="BH510" s="204">
        <f>IF(N510="sníž. přenesená",J510,0)</f>
        <v>0</v>
      </c>
      <c r="BI510" s="204">
        <f>IF(N510="nulová",J510,0)</f>
        <v>0</v>
      </c>
      <c r="BJ510" s="18" t="s">
        <v>87</v>
      </c>
      <c r="BK510" s="204">
        <f>ROUND(I510*H510,2)</f>
        <v>0</v>
      </c>
      <c r="BL510" s="18" t="s">
        <v>223</v>
      </c>
      <c r="BM510" s="203" t="s">
        <v>2388</v>
      </c>
    </row>
    <row r="511" spans="1:65" s="2" customFormat="1" ht="11.25">
      <c r="A511" s="36"/>
      <c r="B511" s="37"/>
      <c r="C511" s="38"/>
      <c r="D511" s="205" t="s">
        <v>231</v>
      </c>
      <c r="E511" s="38"/>
      <c r="F511" s="206" t="s">
        <v>2389</v>
      </c>
      <c r="G511" s="38"/>
      <c r="H511" s="38"/>
      <c r="I511" s="207"/>
      <c r="J511" s="38"/>
      <c r="K511" s="38"/>
      <c r="L511" s="41"/>
      <c r="M511" s="208"/>
      <c r="N511" s="209"/>
      <c r="O511" s="73"/>
      <c r="P511" s="73"/>
      <c r="Q511" s="73"/>
      <c r="R511" s="73"/>
      <c r="S511" s="73"/>
      <c r="T511" s="74"/>
      <c r="U511" s="36"/>
      <c r="V511" s="36"/>
      <c r="W511" s="36"/>
      <c r="X511" s="36"/>
      <c r="Y511" s="36"/>
      <c r="Z511" s="36"/>
      <c r="AA511" s="36"/>
      <c r="AB511" s="36"/>
      <c r="AC511" s="36"/>
      <c r="AD511" s="36"/>
      <c r="AE511" s="36"/>
      <c r="AT511" s="18" t="s">
        <v>231</v>
      </c>
      <c r="AU511" s="18" t="s">
        <v>87</v>
      </c>
    </row>
    <row r="512" spans="1:65" s="2" customFormat="1" ht="175.5">
      <c r="A512" s="36"/>
      <c r="B512" s="37"/>
      <c r="C512" s="38"/>
      <c r="D512" s="210" t="s">
        <v>311</v>
      </c>
      <c r="E512" s="38"/>
      <c r="F512" s="280" t="s">
        <v>2363</v>
      </c>
      <c r="G512" s="38"/>
      <c r="H512" s="38"/>
      <c r="I512" s="207"/>
      <c r="J512" s="38"/>
      <c r="K512" s="38"/>
      <c r="L512" s="41"/>
      <c r="M512" s="208"/>
      <c r="N512" s="209"/>
      <c r="O512" s="73"/>
      <c r="P512" s="73"/>
      <c r="Q512" s="73"/>
      <c r="R512" s="73"/>
      <c r="S512" s="73"/>
      <c r="T512" s="74"/>
      <c r="U512" s="36"/>
      <c r="V512" s="36"/>
      <c r="W512" s="36"/>
      <c r="X512" s="36"/>
      <c r="Y512" s="36"/>
      <c r="Z512" s="36"/>
      <c r="AA512" s="36"/>
      <c r="AB512" s="36"/>
      <c r="AC512" s="36"/>
      <c r="AD512" s="36"/>
      <c r="AE512" s="36"/>
      <c r="AT512" s="18" t="s">
        <v>311</v>
      </c>
      <c r="AU512" s="18" t="s">
        <v>87</v>
      </c>
    </row>
    <row r="513" spans="1:65" s="13" customFormat="1" ht="11.25">
      <c r="B513" s="212"/>
      <c r="C513" s="213"/>
      <c r="D513" s="210" t="s">
        <v>235</v>
      </c>
      <c r="E513" s="214" t="s">
        <v>2390</v>
      </c>
      <c r="F513" s="215" t="s">
        <v>2391</v>
      </c>
      <c r="G513" s="213"/>
      <c r="H513" s="216">
        <v>36.82</v>
      </c>
      <c r="I513" s="217"/>
      <c r="J513" s="213"/>
      <c r="K513" s="213"/>
      <c r="L513" s="218"/>
      <c r="M513" s="219"/>
      <c r="N513" s="220"/>
      <c r="O513" s="220"/>
      <c r="P513" s="220"/>
      <c r="Q513" s="220"/>
      <c r="R513" s="220"/>
      <c r="S513" s="220"/>
      <c r="T513" s="221"/>
      <c r="AT513" s="222" t="s">
        <v>235</v>
      </c>
      <c r="AU513" s="222" t="s">
        <v>87</v>
      </c>
      <c r="AV513" s="13" t="s">
        <v>19</v>
      </c>
      <c r="AW513" s="13" t="s">
        <v>36</v>
      </c>
      <c r="AX513" s="13" t="s">
        <v>87</v>
      </c>
      <c r="AY513" s="222" t="s">
        <v>220</v>
      </c>
    </row>
    <row r="514" spans="1:65" s="2" customFormat="1" ht="37.9" customHeight="1">
      <c r="A514" s="36"/>
      <c r="B514" s="37"/>
      <c r="C514" s="192" t="s">
        <v>1436</v>
      </c>
      <c r="D514" s="192" t="s">
        <v>224</v>
      </c>
      <c r="E514" s="193" t="s">
        <v>2392</v>
      </c>
      <c r="F514" s="194" t="s">
        <v>2393</v>
      </c>
      <c r="G514" s="195" t="s">
        <v>514</v>
      </c>
      <c r="H514" s="196">
        <v>0.52500000000000002</v>
      </c>
      <c r="I514" s="197"/>
      <c r="J514" s="198">
        <f>ROUND(I514*H514,2)</f>
        <v>0</v>
      </c>
      <c r="K514" s="194" t="s">
        <v>228</v>
      </c>
      <c r="L514" s="41"/>
      <c r="M514" s="199" t="s">
        <v>1</v>
      </c>
      <c r="N514" s="200" t="s">
        <v>45</v>
      </c>
      <c r="O514" s="73"/>
      <c r="P514" s="201">
        <f>O514*H514</f>
        <v>0</v>
      </c>
      <c r="Q514" s="201">
        <v>2.4533700000000001</v>
      </c>
      <c r="R514" s="201">
        <f>Q514*H514</f>
        <v>1.2880192500000001</v>
      </c>
      <c r="S514" s="201">
        <v>0</v>
      </c>
      <c r="T514" s="202">
        <f>S514*H514</f>
        <v>0</v>
      </c>
      <c r="U514" s="36"/>
      <c r="V514" s="36"/>
      <c r="W514" s="36"/>
      <c r="X514" s="36"/>
      <c r="Y514" s="36"/>
      <c r="Z514" s="36"/>
      <c r="AA514" s="36"/>
      <c r="AB514" s="36"/>
      <c r="AC514" s="36"/>
      <c r="AD514" s="36"/>
      <c r="AE514" s="36"/>
      <c r="AR514" s="203" t="s">
        <v>223</v>
      </c>
      <c r="AT514" s="203" t="s">
        <v>224</v>
      </c>
      <c r="AU514" s="203" t="s">
        <v>87</v>
      </c>
      <c r="AY514" s="18" t="s">
        <v>220</v>
      </c>
      <c r="BE514" s="204">
        <f>IF(N514="základní",J514,0)</f>
        <v>0</v>
      </c>
      <c r="BF514" s="204">
        <f>IF(N514="snížená",J514,0)</f>
        <v>0</v>
      </c>
      <c r="BG514" s="204">
        <f>IF(N514="zákl. přenesená",J514,0)</f>
        <v>0</v>
      </c>
      <c r="BH514" s="204">
        <f>IF(N514="sníž. přenesená",J514,0)</f>
        <v>0</v>
      </c>
      <c r="BI514" s="204">
        <f>IF(N514="nulová",J514,0)</f>
        <v>0</v>
      </c>
      <c r="BJ514" s="18" t="s">
        <v>87</v>
      </c>
      <c r="BK514" s="204">
        <f>ROUND(I514*H514,2)</f>
        <v>0</v>
      </c>
      <c r="BL514" s="18" t="s">
        <v>223</v>
      </c>
      <c r="BM514" s="203" t="s">
        <v>2394</v>
      </c>
    </row>
    <row r="515" spans="1:65" s="2" customFormat="1" ht="11.25">
      <c r="A515" s="36"/>
      <c r="B515" s="37"/>
      <c r="C515" s="38"/>
      <c r="D515" s="205" t="s">
        <v>231</v>
      </c>
      <c r="E515" s="38"/>
      <c r="F515" s="206" t="s">
        <v>2395</v>
      </c>
      <c r="G515" s="38"/>
      <c r="H515" s="38"/>
      <c r="I515" s="207"/>
      <c r="J515" s="38"/>
      <c r="K515" s="38"/>
      <c r="L515" s="41"/>
      <c r="M515" s="208"/>
      <c r="N515" s="209"/>
      <c r="O515" s="73"/>
      <c r="P515" s="73"/>
      <c r="Q515" s="73"/>
      <c r="R515" s="73"/>
      <c r="S515" s="73"/>
      <c r="T515" s="74"/>
      <c r="U515" s="36"/>
      <c r="V515" s="36"/>
      <c r="W515" s="36"/>
      <c r="X515" s="36"/>
      <c r="Y515" s="36"/>
      <c r="Z515" s="36"/>
      <c r="AA515" s="36"/>
      <c r="AB515" s="36"/>
      <c r="AC515" s="36"/>
      <c r="AD515" s="36"/>
      <c r="AE515" s="36"/>
      <c r="AT515" s="18" t="s">
        <v>231</v>
      </c>
      <c r="AU515" s="18" t="s">
        <v>87</v>
      </c>
    </row>
    <row r="516" spans="1:65" s="14" customFormat="1" ht="11.25">
      <c r="B516" s="223"/>
      <c r="C516" s="224"/>
      <c r="D516" s="210" t="s">
        <v>235</v>
      </c>
      <c r="E516" s="225" t="s">
        <v>1</v>
      </c>
      <c r="F516" s="226" t="s">
        <v>2396</v>
      </c>
      <c r="G516" s="224"/>
      <c r="H516" s="225" t="s">
        <v>1</v>
      </c>
      <c r="I516" s="227"/>
      <c r="J516" s="224"/>
      <c r="K516" s="224"/>
      <c r="L516" s="228"/>
      <c r="M516" s="229"/>
      <c r="N516" s="230"/>
      <c r="O516" s="230"/>
      <c r="P516" s="230"/>
      <c r="Q516" s="230"/>
      <c r="R516" s="230"/>
      <c r="S516" s="230"/>
      <c r="T516" s="231"/>
      <c r="AT516" s="232" t="s">
        <v>235</v>
      </c>
      <c r="AU516" s="232" t="s">
        <v>87</v>
      </c>
      <c r="AV516" s="14" t="s">
        <v>87</v>
      </c>
      <c r="AW516" s="14" t="s">
        <v>36</v>
      </c>
      <c r="AX516" s="14" t="s">
        <v>80</v>
      </c>
      <c r="AY516" s="232" t="s">
        <v>220</v>
      </c>
    </row>
    <row r="517" spans="1:65" s="13" customFormat="1" ht="11.25">
      <c r="B517" s="212"/>
      <c r="C517" s="213"/>
      <c r="D517" s="210" t="s">
        <v>235</v>
      </c>
      <c r="E517" s="214" t="s">
        <v>2397</v>
      </c>
      <c r="F517" s="215" t="s">
        <v>2398</v>
      </c>
      <c r="G517" s="213"/>
      <c r="H517" s="216">
        <v>0.52500000000000002</v>
      </c>
      <c r="I517" s="217"/>
      <c r="J517" s="213"/>
      <c r="K517" s="213"/>
      <c r="L517" s="218"/>
      <c r="M517" s="219"/>
      <c r="N517" s="220"/>
      <c r="O517" s="220"/>
      <c r="P517" s="220"/>
      <c r="Q517" s="220"/>
      <c r="R517" s="220"/>
      <c r="S517" s="220"/>
      <c r="T517" s="221"/>
      <c r="AT517" s="222" t="s">
        <v>235</v>
      </c>
      <c r="AU517" s="222" t="s">
        <v>87</v>
      </c>
      <c r="AV517" s="13" t="s">
        <v>19</v>
      </c>
      <c r="AW517" s="13" t="s">
        <v>36</v>
      </c>
      <c r="AX517" s="13" t="s">
        <v>80</v>
      </c>
      <c r="AY517" s="222" t="s">
        <v>220</v>
      </c>
    </row>
    <row r="518" spans="1:65" s="13" customFormat="1" ht="11.25">
      <c r="B518" s="212"/>
      <c r="C518" s="213"/>
      <c r="D518" s="210" t="s">
        <v>235</v>
      </c>
      <c r="E518" s="214" t="s">
        <v>2399</v>
      </c>
      <c r="F518" s="215" t="s">
        <v>2400</v>
      </c>
      <c r="G518" s="213"/>
      <c r="H518" s="216">
        <v>0.52500000000000002</v>
      </c>
      <c r="I518" s="217"/>
      <c r="J518" s="213"/>
      <c r="K518" s="213"/>
      <c r="L518" s="218"/>
      <c r="M518" s="219"/>
      <c r="N518" s="220"/>
      <c r="O518" s="220"/>
      <c r="P518" s="220"/>
      <c r="Q518" s="220"/>
      <c r="R518" s="220"/>
      <c r="S518" s="220"/>
      <c r="T518" s="221"/>
      <c r="AT518" s="222" t="s">
        <v>235</v>
      </c>
      <c r="AU518" s="222" t="s">
        <v>87</v>
      </c>
      <c r="AV518" s="13" t="s">
        <v>19</v>
      </c>
      <c r="AW518" s="13" t="s">
        <v>36</v>
      </c>
      <c r="AX518" s="13" t="s">
        <v>87</v>
      </c>
      <c r="AY518" s="222" t="s">
        <v>220</v>
      </c>
    </row>
    <row r="519" spans="1:65" s="2" customFormat="1" ht="37.9" customHeight="1">
      <c r="A519" s="36"/>
      <c r="B519" s="37"/>
      <c r="C519" s="192" t="s">
        <v>1442</v>
      </c>
      <c r="D519" s="192" t="s">
        <v>224</v>
      </c>
      <c r="E519" s="193" t="s">
        <v>2401</v>
      </c>
      <c r="F519" s="194" t="s">
        <v>2402</v>
      </c>
      <c r="G519" s="195" t="s">
        <v>506</v>
      </c>
      <c r="H519" s="196">
        <v>10.64</v>
      </c>
      <c r="I519" s="197"/>
      <c r="J519" s="198">
        <f>ROUND(I519*H519,2)</f>
        <v>0</v>
      </c>
      <c r="K519" s="194" t="s">
        <v>228</v>
      </c>
      <c r="L519" s="41"/>
      <c r="M519" s="199" t="s">
        <v>1</v>
      </c>
      <c r="N519" s="200" t="s">
        <v>45</v>
      </c>
      <c r="O519" s="73"/>
      <c r="P519" s="201">
        <f>O519*H519</f>
        <v>0</v>
      </c>
      <c r="Q519" s="201">
        <v>1.282E-2</v>
      </c>
      <c r="R519" s="201">
        <f>Q519*H519</f>
        <v>0.13640479999999999</v>
      </c>
      <c r="S519" s="201">
        <v>0</v>
      </c>
      <c r="T519" s="202">
        <f>S519*H519</f>
        <v>0</v>
      </c>
      <c r="U519" s="36"/>
      <c r="V519" s="36"/>
      <c r="W519" s="36"/>
      <c r="X519" s="36"/>
      <c r="Y519" s="36"/>
      <c r="Z519" s="36"/>
      <c r="AA519" s="36"/>
      <c r="AB519" s="36"/>
      <c r="AC519" s="36"/>
      <c r="AD519" s="36"/>
      <c r="AE519" s="36"/>
      <c r="AR519" s="203" t="s">
        <v>223</v>
      </c>
      <c r="AT519" s="203" t="s">
        <v>224</v>
      </c>
      <c r="AU519" s="203" t="s">
        <v>87</v>
      </c>
      <c r="AY519" s="18" t="s">
        <v>220</v>
      </c>
      <c r="BE519" s="204">
        <f>IF(N519="základní",J519,0)</f>
        <v>0</v>
      </c>
      <c r="BF519" s="204">
        <f>IF(N519="snížená",J519,0)</f>
        <v>0</v>
      </c>
      <c r="BG519" s="204">
        <f>IF(N519="zákl. přenesená",J519,0)</f>
        <v>0</v>
      </c>
      <c r="BH519" s="204">
        <f>IF(N519="sníž. přenesená",J519,0)</f>
        <v>0</v>
      </c>
      <c r="BI519" s="204">
        <f>IF(N519="nulová",J519,0)</f>
        <v>0</v>
      </c>
      <c r="BJ519" s="18" t="s">
        <v>87</v>
      </c>
      <c r="BK519" s="204">
        <f>ROUND(I519*H519,2)</f>
        <v>0</v>
      </c>
      <c r="BL519" s="18" t="s">
        <v>223</v>
      </c>
      <c r="BM519" s="203" t="s">
        <v>2403</v>
      </c>
    </row>
    <row r="520" spans="1:65" s="2" customFormat="1" ht="11.25">
      <c r="A520" s="36"/>
      <c r="B520" s="37"/>
      <c r="C520" s="38"/>
      <c r="D520" s="205" t="s">
        <v>231</v>
      </c>
      <c r="E520" s="38"/>
      <c r="F520" s="206" t="s">
        <v>2404</v>
      </c>
      <c r="G520" s="38"/>
      <c r="H520" s="38"/>
      <c r="I520" s="207"/>
      <c r="J520" s="38"/>
      <c r="K520" s="38"/>
      <c r="L520" s="41"/>
      <c r="M520" s="208"/>
      <c r="N520" s="209"/>
      <c r="O520" s="73"/>
      <c r="P520" s="73"/>
      <c r="Q520" s="73"/>
      <c r="R520" s="73"/>
      <c r="S520" s="73"/>
      <c r="T520" s="74"/>
      <c r="U520" s="36"/>
      <c r="V520" s="36"/>
      <c r="W520" s="36"/>
      <c r="X520" s="36"/>
      <c r="Y520" s="36"/>
      <c r="Z520" s="36"/>
      <c r="AA520" s="36"/>
      <c r="AB520" s="36"/>
      <c r="AC520" s="36"/>
      <c r="AD520" s="36"/>
      <c r="AE520" s="36"/>
      <c r="AT520" s="18" t="s">
        <v>231</v>
      </c>
      <c r="AU520" s="18" t="s">
        <v>87</v>
      </c>
    </row>
    <row r="521" spans="1:65" s="14" customFormat="1" ht="11.25">
      <c r="B521" s="223"/>
      <c r="C521" s="224"/>
      <c r="D521" s="210" t="s">
        <v>235</v>
      </c>
      <c r="E521" s="225" t="s">
        <v>1</v>
      </c>
      <c r="F521" s="226" t="s">
        <v>2405</v>
      </c>
      <c r="G521" s="224"/>
      <c r="H521" s="225" t="s">
        <v>1</v>
      </c>
      <c r="I521" s="227"/>
      <c r="J521" s="224"/>
      <c r="K521" s="224"/>
      <c r="L521" s="228"/>
      <c r="M521" s="229"/>
      <c r="N521" s="230"/>
      <c r="O521" s="230"/>
      <c r="P521" s="230"/>
      <c r="Q521" s="230"/>
      <c r="R521" s="230"/>
      <c r="S521" s="230"/>
      <c r="T521" s="231"/>
      <c r="AT521" s="232" t="s">
        <v>235</v>
      </c>
      <c r="AU521" s="232" t="s">
        <v>87</v>
      </c>
      <c r="AV521" s="14" t="s">
        <v>87</v>
      </c>
      <c r="AW521" s="14" t="s">
        <v>36</v>
      </c>
      <c r="AX521" s="14" t="s">
        <v>80</v>
      </c>
      <c r="AY521" s="232" t="s">
        <v>220</v>
      </c>
    </row>
    <row r="522" spans="1:65" s="13" customFormat="1" ht="11.25">
      <c r="B522" s="212"/>
      <c r="C522" s="213"/>
      <c r="D522" s="210" t="s">
        <v>235</v>
      </c>
      <c r="E522" s="214" t="s">
        <v>2406</v>
      </c>
      <c r="F522" s="215" t="s">
        <v>2407</v>
      </c>
      <c r="G522" s="213"/>
      <c r="H522" s="216">
        <v>10.64</v>
      </c>
      <c r="I522" s="217"/>
      <c r="J522" s="213"/>
      <c r="K522" s="213"/>
      <c r="L522" s="218"/>
      <c r="M522" s="219"/>
      <c r="N522" s="220"/>
      <c r="O522" s="220"/>
      <c r="P522" s="220"/>
      <c r="Q522" s="220"/>
      <c r="R522" s="220"/>
      <c r="S522" s="220"/>
      <c r="T522" s="221"/>
      <c r="AT522" s="222" t="s">
        <v>235</v>
      </c>
      <c r="AU522" s="222" t="s">
        <v>87</v>
      </c>
      <c r="AV522" s="13" t="s">
        <v>19</v>
      </c>
      <c r="AW522" s="13" t="s">
        <v>36</v>
      </c>
      <c r="AX522" s="13" t="s">
        <v>80</v>
      </c>
      <c r="AY522" s="222" t="s">
        <v>220</v>
      </c>
    </row>
    <row r="523" spans="1:65" s="13" customFormat="1" ht="11.25">
      <c r="B523" s="212"/>
      <c r="C523" s="213"/>
      <c r="D523" s="210" t="s">
        <v>235</v>
      </c>
      <c r="E523" s="214" t="s">
        <v>2408</v>
      </c>
      <c r="F523" s="215" t="s">
        <v>2409</v>
      </c>
      <c r="G523" s="213"/>
      <c r="H523" s="216">
        <v>10.64</v>
      </c>
      <c r="I523" s="217"/>
      <c r="J523" s="213"/>
      <c r="K523" s="213"/>
      <c r="L523" s="218"/>
      <c r="M523" s="219"/>
      <c r="N523" s="220"/>
      <c r="O523" s="220"/>
      <c r="P523" s="220"/>
      <c r="Q523" s="220"/>
      <c r="R523" s="220"/>
      <c r="S523" s="220"/>
      <c r="T523" s="221"/>
      <c r="AT523" s="222" t="s">
        <v>235</v>
      </c>
      <c r="AU523" s="222" t="s">
        <v>87</v>
      </c>
      <c r="AV523" s="13" t="s">
        <v>19</v>
      </c>
      <c r="AW523" s="13" t="s">
        <v>36</v>
      </c>
      <c r="AX523" s="13" t="s">
        <v>87</v>
      </c>
      <c r="AY523" s="222" t="s">
        <v>220</v>
      </c>
    </row>
    <row r="524" spans="1:65" s="2" customFormat="1" ht="37.9" customHeight="1">
      <c r="A524" s="36"/>
      <c r="B524" s="37"/>
      <c r="C524" s="192" t="s">
        <v>1446</v>
      </c>
      <c r="D524" s="192" t="s">
        <v>224</v>
      </c>
      <c r="E524" s="193" t="s">
        <v>2410</v>
      </c>
      <c r="F524" s="194" t="s">
        <v>2411</v>
      </c>
      <c r="G524" s="195" t="s">
        <v>506</v>
      </c>
      <c r="H524" s="196">
        <v>10.64</v>
      </c>
      <c r="I524" s="197"/>
      <c r="J524" s="198">
        <f>ROUND(I524*H524,2)</f>
        <v>0</v>
      </c>
      <c r="K524" s="194" t="s">
        <v>228</v>
      </c>
      <c r="L524" s="41"/>
      <c r="M524" s="199" t="s">
        <v>1</v>
      </c>
      <c r="N524" s="200" t="s">
        <v>45</v>
      </c>
      <c r="O524" s="73"/>
      <c r="P524" s="201">
        <f>O524*H524</f>
        <v>0</v>
      </c>
      <c r="Q524" s="201">
        <v>0</v>
      </c>
      <c r="R524" s="201">
        <f>Q524*H524</f>
        <v>0</v>
      </c>
      <c r="S524" s="201">
        <v>0</v>
      </c>
      <c r="T524" s="202">
        <f>S524*H524</f>
        <v>0</v>
      </c>
      <c r="U524" s="36"/>
      <c r="V524" s="36"/>
      <c r="W524" s="36"/>
      <c r="X524" s="36"/>
      <c r="Y524" s="36"/>
      <c r="Z524" s="36"/>
      <c r="AA524" s="36"/>
      <c r="AB524" s="36"/>
      <c r="AC524" s="36"/>
      <c r="AD524" s="36"/>
      <c r="AE524" s="36"/>
      <c r="AR524" s="203" t="s">
        <v>223</v>
      </c>
      <c r="AT524" s="203" t="s">
        <v>224</v>
      </c>
      <c r="AU524" s="203" t="s">
        <v>87</v>
      </c>
      <c r="AY524" s="18" t="s">
        <v>220</v>
      </c>
      <c r="BE524" s="204">
        <f>IF(N524="základní",J524,0)</f>
        <v>0</v>
      </c>
      <c r="BF524" s="204">
        <f>IF(N524="snížená",J524,0)</f>
        <v>0</v>
      </c>
      <c r="BG524" s="204">
        <f>IF(N524="zákl. přenesená",J524,0)</f>
        <v>0</v>
      </c>
      <c r="BH524" s="204">
        <f>IF(N524="sníž. přenesená",J524,0)</f>
        <v>0</v>
      </c>
      <c r="BI524" s="204">
        <f>IF(N524="nulová",J524,0)</f>
        <v>0</v>
      </c>
      <c r="BJ524" s="18" t="s">
        <v>87</v>
      </c>
      <c r="BK524" s="204">
        <f>ROUND(I524*H524,2)</f>
        <v>0</v>
      </c>
      <c r="BL524" s="18" t="s">
        <v>223</v>
      </c>
      <c r="BM524" s="203" t="s">
        <v>2412</v>
      </c>
    </row>
    <row r="525" spans="1:65" s="2" customFormat="1" ht="11.25">
      <c r="A525" s="36"/>
      <c r="B525" s="37"/>
      <c r="C525" s="38"/>
      <c r="D525" s="205" t="s">
        <v>231</v>
      </c>
      <c r="E525" s="38"/>
      <c r="F525" s="206" t="s">
        <v>2413</v>
      </c>
      <c r="G525" s="38"/>
      <c r="H525" s="38"/>
      <c r="I525" s="207"/>
      <c r="J525" s="38"/>
      <c r="K525" s="38"/>
      <c r="L525" s="41"/>
      <c r="M525" s="208"/>
      <c r="N525" s="209"/>
      <c r="O525" s="73"/>
      <c r="P525" s="73"/>
      <c r="Q525" s="73"/>
      <c r="R525" s="73"/>
      <c r="S525" s="73"/>
      <c r="T525" s="74"/>
      <c r="U525" s="36"/>
      <c r="V525" s="36"/>
      <c r="W525" s="36"/>
      <c r="X525" s="36"/>
      <c r="Y525" s="36"/>
      <c r="Z525" s="36"/>
      <c r="AA525" s="36"/>
      <c r="AB525" s="36"/>
      <c r="AC525" s="36"/>
      <c r="AD525" s="36"/>
      <c r="AE525" s="36"/>
      <c r="AT525" s="18" t="s">
        <v>231</v>
      </c>
      <c r="AU525" s="18" t="s">
        <v>87</v>
      </c>
    </row>
    <row r="526" spans="1:65" s="13" customFormat="1" ht="11.25">
      <c r="B526" s="212"/>
      <c r="C526" s="213"/>
      <c r="D526" s="210" t="s">
        <v>235</v>
      </c>
      <c r="E526" s="214" t="s">
        <v>2414</v>
      </c>
      <c r="F526" s="215" t="s">
        <v>2415</v>
      </c>
      <c r="G526" s="213"/>
      <c r="H526" s="216">
        <v>10.64</v>
      </c>
      <c r="I526" s="217"/>
      <c r="J526" s="213"/>
      <c r="K526" s="213"/>
      <c r="L526" s="218"/>
      <c r="M526" s="219"/>
      <c r="N526" s="220"/>
      <c r="O526" s="220"/>
      <c r="P526" s="220"/>
      <c r="Q526" s="220"/>
      <c r="R526" s="220"/>
      <c r="S526" s="220"/>
      <c r="T526" s="221"/>
      <c r="AT526" s="222" t="s">
        <v>235</v>
      </c>
      <c r="AU526" s="222" t="s">
        <v>87</v>
      </c>
      <c r="AV526" s="13" t="s">
        <v>19</v>
      </c>
      <c r="AW526" s="13" t="s">
        <v>36</v>
      </c>
      <c r="AX526" s="13" t="s">
        <v>87</v>
      </c>
      <c r="AY526" s="222" t="s">
        <v>220</v>
      </c>
    </row>
    <row r="527" spans="1:65" s="2" customFormat="1" ht="76.349999999999994" customHeight="1">
      <c r="A527" s="36"/>
      <c r="B527" s="37"/>
      <c r="C527" s="192" t="s">
        <v>1450</v>
      </c>
      <c r="D527" s="192" t="s">
        <v>224</v>
      </c>
      <c r="E527" s="193" t="s">
        <v>2416</v>
      </c>
      <c r="F527" s="194" t="s">
        <v>2417</v>
      </c>
      <c r="G527" s="195" t="s">
        <v>698</v>
      </c>
      <c r="H527" s="196">
        <v>10.8</v>
      </c>
      <c r="I527" s="197"/>
      <c r="J527" s="198">
        <f>ROUND(I527*H527,2)</f>
        <v>0</v>
      </c>
      <c r="K527" s="194" t="s">
        <v>228</v>
      </c>
      <c r="L527" s="41"/>
      <c r="M527" s="199" t="s">
        <v>1</v>
      </c>
      <c r="N527" s="200" t="s">
        <v>45</v>
      </c>
      <c r="O527" s="73"/>
      <c r="P527" s="201">
        <f>O527*H527</f>
        <v>0</v>
      </c>
      <c r="Q527" s="201">
        <v>6.4700000000000001E-3</v>
      </c>
      <c r="R527" s="201">
        <f>Q527*H527</f>
        <v>6.9876000000000008E-2</v>
      </c>
      <c r="S527" s="201">
        <v>0</v>
      </c>
      <c r="T527" s="202">
        <f>S527*H527</f>
        <v>0</v>
      </c>
      <c r="U527" s="36"/>
      <c r="V527" s="36"/>
      <c r="W527" s="36"/>
      <c r="X527" s="36"/>
      <c r="Y527" s="36"/>
      <c r="Z527" s="36"/>
      <c r="AA527" s="36"/>
      <c r="AB527" s="36"/>
      <c r="AC527" s="36"/>
      <c r="AD527" s="36"/>
      <c r="AE527" s="36"/>
      <c r="AR527" s="203" t="s">
        <v>223</v>
      </c>
      <c r="AT527" s="203" t="s">
        <v>224</v>
      </c>
      <c r="AU527" s="203" t="s">
        <v>87</v>
      </c>
      <c r="AY527" s="18" t="s">
        <v>220</v>
      </c>
      <c r="BE527" s="204">
        <f>IF(N527="základní",J527,0)</f>
        <v>0</v>
      </c>
      <c r="BF527" s="204">
        <f>IF(N527="snížená",J527,0)</f>
        <v>0</v>
      </c>
      <c r="BG527" s="204">
        <f>IF(N527="zákl. přenesená",J527,0)</f>
        <v>0</v>
      </c>
      <c r="BH527" s="204">
        <f>IF(N527="sníž. přenesená",J527,0)</f>
        <v>0</v>
      </c>
      <c r="BI527" s="204">
        <f>IF(N527="nulová",J527,0)</f>
        <v>0</v>
      </c>
      <c r="BJ527" s="18" t="s">
        <v>87</v>
      </c>
      <c r="BK527" s="204">
        <f>ROUND(I527*H527,2)</f>
        <v>0</v>
      </c>
      <c r="BL527" s="18" t="s">
        <v>223</v>
      </c>
      <c r="BM527" s="203" t="s">
        <v>2418</v>
      </c>
    </row>
    <row r="528" spans="1:65" s="2" customFormat="1" ht="11.25">
      <c r="A528" s="36"/>
      <c r="B528" s="37"/>
      <c r="C528" s="38"/>
      <c r="D528" s="205" t="s">
        <v>231</v>
      </c>
      <c r="E528" s="38"/>
      <c r="F528" s="206" t="s">
        <v>2419</v>
      </c>
      <c r="G528" s="38"/>
      <c r="H528" s="38"/>
      <c r="I528" s="207"/>
      <c r="J528" s="38"/>
      <c r="K528" s="38"/>
      <c r="L528" s="41"/>
      <c r="M528" s="208"/>
      <c r="N528" s="209"/>
      <c r="O528" s="73"/>
      <c r="P528" s="73"/>
      <c r="Q528" s="73"/>
      <c r="R528" s="73"/>
      <c r="S528" s="73"/>
      <c r="T528" s="74"/>
      <c r="U528" s="36"/>
      <c r="V528" s="36"/>
      <c r="W528" s="36"/>
      <c r="X528" s="36"/>
      <c r="Y528" s="36"/>
      <c r="Z528" s="36"/>
      <c r="AA528" s="36"/>
      <c r="AB528" s="36"/>
      <c r="AC528" s="36"/>
      <c r="AD528" s="36"/>
      <c r="AE528" s="36"/>
      <c r="AT528" s="18" t="s">
        <v>231</v>
      </c>
      <c r="AU528" s="18" t="s">
        <v>87</v>
      </c>
    </row>
    <row r="529" spans="1:65" s="2" customFormat="1" ht="48.75">
      <c r="A529" s="36"/>
      <c r="B529" s="37"/>
      <c r="C529" s="38"/>
      <c r="D529" s="210" t="s">
        <v>311</v>
      </c>
      <c r="E529" s="38"/>
      <c r="F529" s="211" t="s">
        <v>2420</v>
      </c>
      <c r="G529" s="38"/>
      <c r="H529" s="38"/>
      <c r="I529" s="207"/>
      <c r="J529" s="38"/>
      <c r="K529" s="38"/>
      <c r="L529" s="41"/>
      <c r="M529" s="208"/>
      <c r="N529" s="209"/>
      <c r="O529" s="73"/>
      <c r="P529" s="73"/>
      <c r="Q529" s="73"/>
      <c r="R529" s="73"/>
      <c r="S529" s="73"/>
      <c r="T529" s="74"/>
      <c r="U529" s="36"/>
      <c r="V529" s="36"/>
      <c r="W529" s="36"/>
      <c r="X529" s="36"/>
      <c r="Y529" s="36"/>
      <c r="Z529" s="36"/>
      <c r="AA529" s="36"/>
      <c r="AB529" s="36"/>
      <c r="AC529" s="36"/>
      <c r="AD529" s="36"/>
      <c r="AE529" s="36"/>
      <c r="AT529" s="18" t="s">
        <v>311</v>
      </c>
      <c r="AU529" s="18" t="s">
        <v>87</v>
      </c>
    </row>
    <row r="530" spans="1:65" s="14" customFormat="1" ht="22.5">
      <c r="B530" s="223"/>
      <c r="C530" s="224"/>
      <c r="D530" s="210" t="s">
        <v>235</v>
      </c>
      <c r="E530" s="225" t="s">
        <v>1</v>
      </c>
      <c r="F530" s="226" t="s">
        <v>2421</v>
      </c>
      <c r="G530" s="224"/>
      <c r="H530" s="225" t="s">
        <v>1</v>
      </c>
      <c r="I530" s="227"/>
      <c r="J530" s="224"/>
      <c r="K530" s="224"/>
      <c r="L530" s="228"/>
      <c r="M530" s="229"/>
      <c r="N530" s="230"/>
      <c r="O530" s="230"/>
      <c r="P530" s="230"/>
      <c r="Q530" s="230"/>
      <c r="R530" s="230"/>
      <c r="S530" s="230"/>
      <c r="T530" s="231"/>
      <c r="AT530" s="232" t="s">
        <v>235</v>
      </c>
      <c r="AU530" s="232" t="s">
        <v>87</v>
      </c>
      <c r="AV530" s="14" t="s">
        <v>87</v>
      </c>
      <c r="AW530" s="14" t="s">
        <v>36</v>
      </c>
      <c r="AX530" s="14" t="s">
        <v>80</v>
      </c>
      <c r="AY530" s="232" t="s">
        <v>220</v>
      </c>
    </row>
    <row r="531" spans="1:65" s="13" customFormat="1" ht="11.25">
      <c r="B531" s="212"/>
      <c r="C531" s="213"/>
      <c r="D531" s="210" t="s">
        <v>235</v>
      </c>
      <c r="E531" s="214" t="s">
        <v>2422</v>
      </c>
      <c r="F531" s="215" t="s">
        <v>2423</v>
      </c>
      <c r="G531" s="213"/>
      <c r="H531" s="216">
        <v>10.8</v>
      </c>
      <c r="I531" s="217"/>
      <c r="J531" s="213"/>
      <c r="K531" s="213"/>
      <c r="L531" s="218"/>
      <c r="M531" s="219"/>
      <c r="N531" s="220"/>
      <c r="O531" s="220"/>
      <c r="P531" s="220"/>
      <c r="Q531" s="220"/>
      <c r="R531" s="220"/>
      <c r="S531" s="220"/>
      <c r="T531" s="221"/>
      <c r="AT531" s="222" t="s">
        <v>235</v>
      </c>
      <c r="AU531" s="222" t="s">
        <v>87</v>
      </c>
      <c r="AV531" s="13" t="s">
        <v>19</v>
      </c>
      <c r="AW531" s="13" t="s">
        <v>36</v>
      </c>
      <c r="AX531" s="13" t="s">
        <v>80</v>
      </c>
      <c r="AY531" s="222" t="s">
        <v>220</v>
      </c>
    </row>
    <row r="532" spans="1:65" s="13" customFormat="1" ht="11.25">
      <c r="B532" s="212"/>
      <c r="C532" s="213"/>
      <c r="D532" s="210" t="s">
        <v>235</v>
      </c>
      <c r="E532" s="214" t="s">
        <v>2424</v>
      </c>
      <c r="F532" s="215" t="s">
        <v>2425</v>
      </c>
      <c r="G532" s="213"/>
      <c r="H532" s="216">
        <v>10.8</v>
      </c>
      <c r="I532" s="217"/>
      <c r="J532" s="213"/>
      <c r="K532" s="213"/>
      <c r="L532" s="218"/>
      <c r="M532" s="219"/>
      <c r="N532" s="220"/>
      <c r="O532" s="220"/>
      <c r="P532" s="220"/>
      <c r="Q532" s="220"/>
      <c r="R532" s="220"/>
      <c r="S532" s="220"/>
      <c r="T532" s="221"/>
      <c r="AT532" s="222" t="s">
        <v>235</v>
      </c>
      <c r="AU532" s="222" t="s">
        <v>87</v>
      </c>
      <c r="AV532" s="13" t="s">
        <v>19</v>
      </c>
      <c r="AW532" s="13" t="s">
        <v>36</v>
      </c>
      <c r="AX532" s="13" t="s">
        <v>87</v>
      </c>
      <c r="AY532" s="222" t="s">
        <v>220</v>
      </c>
    </row>
    <row r="533" spans="1:65" s="2" customFormat="1" ht="16.5" customHeight="1">
      <c r="A533" s="36"/>
      <c r="B533" s="37"/>
      <c r="C533" s="247" t="s">
        <v>1454</v>
      </c>
      <c r="D533" s="247" t="s">
        <v>329</v>
      </c>
      <c r="E533" s="248" t="s">
        <v>2426</v>
      </c>
      <c r="F533" s="249" t="s">
        <v>2427</v>
      </c>
      <c r="G533" s="250" t="s">
        <v>2428</v>
      </c>
      <c r="H533" s="251">
        <v>27</v>
      </c>
      <c r="I533" s="252"/>
      <c r="J533" s="253">
        <f>ROUND(I533*H533,2)</f>
        <v>0</v>
      </c>
      <c r="K533" s="249" t="s">
        <v>1</v>
      </c>
      <c r="L533" s="254"/>
      <c r="M533" s="255" t="s">
        <v>1</v>
      </c>
      <c r="N533" s="256" t="s">
        <v>45</v>
      </c>
      <c r="O533" s="73"/>
      <c r="P533" s="201">
        <f>O533*H533</f>
        <v>0</v>
      </c>
      <c r="Q533" s="201">
        <v>0.09</v>
      </c>
      <c r="R533" s="201">
        <f>Q533*H533</f>
        <v>2.4299999999999997</v>
      </c>
      <c r="S533" s="201">
        <v>0</v>
      </c>
      <c r="T533" s="202">
        <f>S533*H533</f>
        <v>0</v>
      </c>
      <c r="U533" s="36"/>
      <c r="V533" s="36"/>
      <c r="W533" s="36"/>
      <c r="X533" s="36"/>
      <c r="Y533" s="36"/>
      <c r="Z533" s="36"/>
      <c r="AA533" s="36"/>
      <c r="AB533" s="36"/>
      <c r="AC533" s="36"/>
      <c r="AD533" s="36"/>
      <c r="AE533" s="36"/>
      <c r="AR533" s="203" t="s">
        <v>266</v>
      </c>
      <c r="AT533" s="203" t="s">
        <v>329</v>
      </c>
      <c r="AU533" s="203" t="s">
        <v>87</v>
      </c>
      <c r="AY533" s="18" t="s">
        <v>220</v>
      </c>
      <c r="BE533" s="204">
        <f>IF(N533="základní",J533,0)</f>
        <v>0</v>
      </c>
      <c r="BF533" s="204">
        <f>IF(N533="snížená",J533,0)</f>
        <v>0</v>
      </c>
      <c r="BG533" s="204">
        <f>IF(N533="zákl. přenesená",J533,0)</f>
        <v>0</v>
      </c>
      <c r="BH533" s="204">
        <f>IF(N533="sníž. přenesená",J533,0)</f>
        <v>0</v>
      </c>
      <c r="BI533" s="204">
        <f>IF(N533="nulová",J533,0)</f>
        <v>0</v>
      </c>
      <c r="BJ533" s="18" t="s">
        <v>87</v>
      </c>
      <c r="BK533" s="204">
        <f>ROUND(I533*H533,2)</f>
        <v>0</v>
      </c>
      <c r="BL533" s="18" t="s">
        <v>223</v>
      </c>
      <c r="BM533" s="203" t="s">
        <v>2429</v>
      </c>
    </row>
    <row r="534" spans="1:65" s="2" customFormat="1" ht="19.5">
      <c r="A534" s="36"/>
      <c r="B534" s="37"/>
      <c r="C534" s="38"/>
      <c r="D534" s="210" t="s">
        <v>233</v>
      </c>
      <c r="E534" s="38"/>
      <c r="F534" s="211" t="s">
        <v>2430</v>
      </c>
      <c r="G534" s="38"/>
      <c r="H534" s="38"/>
      <c r="I534" s="207"/>
      <c r="J534" s="38"/>
      <c r="K534" s="38"/>
      <c r="L534" s="41"/>
      <c r="M534" s="208"/>
      <c r="N534" s="209"/>
      <c r="O534" s="73"/>
      <c r="P534" s="73"/>
      <c r="Q534" s="73"/>
      <c r="R534" s="73"/>
      <c r="S534" s="73"/>
      <c r="T534" s="74"/>
      <c r="U534" s="36"/>
      <c r="V534" s="36"/>
      <c r="W534" s="36"/>
      <c r="X534" s="36"/>
      <c r="Y534" s="36"/>
      <c r="Z534" s="36"/>
      <c r="AA534" s="36"/>
      <c r="AB534" s="36"/>
      <c r="AC534" s="36"/>
      <c r="AD534" s="36"/>
      <c r="AE534" s="36"/>
      <c r="AT534" s="18" t="s">
        <v>233</v>
      </c>
      <c r="AU534" s="18" t="s">
        <v>87</v>
      </c>
    </row>
    <row r="535" spans="1:65" s="13" customFormat="1" ht="11.25">
      <c r="B535" s="212"/>
      <c r="C535" s="213"/>
      <c r="D535" s="210" t="s">
        <v>235</v>
      </c>
      <c r="E535" s="214" t="s">
        <v>2431</v>
      </c>
      <c r="F535" s="215" t="s">
        <v>386</v>
      </c>
      <c r="G535" s="213"/>
      <c r="H535" s="216">
        <v>27</v>
      </c>
      <c r="I535" s="217"/>
      <c r="J535" s="213"/>
      <c r="K535" s="213"/>
      <c r="L535" s="218"/>
      <c r="M535" s="219"/>
      <c r="N535" s="220"/>
      <c r="O535" s="220"/>
      <c r="P535" s="220"/>
      <c r="Q535" s="220"/>
      <c r="R535" s="220"/>
      <c r="S535" s="220"/>
      <c r="T535" s="221"/>
      <c r="AT535" s="222" t="s">
        <v>235</v>
      </c>
      <c r="AU535" s="222" t="s">
        <v>87</v>
      </c>
      <c r="AV535" s="13" t="s">
        <v>19</v>
      </c>
      <c r="AW535" s="13" t="s">
        <v>36</v>
      </c>
      <c r="AX535" s="13" t="s">
        <v>87</v>
      </c>
      <c r="AY535" s="222" t="s">
        <v>220</v>
      </c>
    </row>
    <row r="536" spans="1:65" s="2" customFormat="1" ht="24.2" customHeight="1">
      <c r="A536" s="36"/>
      <c r="B536" s="37"/>
      <c r="C536" s="192" t="s">
        <v>1459</v>
      </c>
      <c r="D536" s="192" t="s">
        <v>224</v>
      </c>
      <c r="E536" s="193" t="s">
        <v>2432</v>
      </c>
      <c r="F536" s="194" t="s">
        <v>2433</v>
      </c>
      <c r="G536" s="195" t="s">
        <v>506</v>
      </c>
      <c r="H536" s="196">
        <v>9.6</v>
      </c>
      <c r="I536" s="197"/>
      <c r="J536" s="198">
        <f>ROUND(I536*H536,2)</f>
        <v>0</v>
      </c>
      <c r="K536" s="194" t="s">
        <v>228</v>
      </c>
      <c r="L536" s="41"/>
      <c r="M536" s="199" t="s">
        <v>1</v>
      </c>
      <c r="N536" s="200" t="s">
        <v>45</v>
      </c>
      <c r="O536" s="73"/>
      <c r="P536" s="201">
        <f>O536*H536</f>
        <v>0</v>
      </c>
      <c r="Q536" s="201">
        <v>0.24787000000000001</v>
      </c>
      <c r="R536" s="201">
        <f>Q536*H536</f>
        <v>2.3795519999999999</v>
      </c>
      <c r="S536" s="201">
        <v>0</v>
      </c>
      <c r="T536" s="202">
        <f>S536*H536</f>
        <v>0</v>
      </c>
      <c r="U536" s="36"/>
      <c r="V536" s="36"/>
      <c r="W536" s="36"/>
      <c r="X536" s="36"/>
      <c r="Y536" s="36"/>
      <c r="Z536" s="36"/>
      <c r="AA536" s="36"/>
      <c r="AB536" s="36"/>
      <c r="AC536" s="36"/>
      <c r="AD536" s="36"/>
      <c r="AE536" s="36"/>
      <c r="AR536" s="203" t="s">
        <v>223</v>
      </c>
      <c r="AT536" s="203" t="s">
        <v>224</v>
      </c>
      <c r="AU536" s="203" t="s">
        <v>87</v>
      </c>
      <c r="AY536" s="18" t="s">
        <v>220</v>
      </c>
      <c r="BE536" s="204">
        <f>IF(N536="základní",J536,0)</f>
        <v>0</v>
      </c>
      <c r="BF536" s="204">
        <f>IF(N536="snížená",J536,0)</f>
        <v>0</v>
      </c>
      <c r="BG536" s="204">
        <f>IF(N536="zákl. přenesená",J536,0)</f>
        <v>0</v>
      </c>
      <c r="BH536" s="204">
        <f>IF(N536="sníž. přenesená",J536,0)</f>
        <v>0</v>
      </c>
      <c r="BI536" s="204">
        <f>IF(N536="nulová",J536,0)</f>
        <v>0</v>
      </c>
      <c r="BJ536" s="18" t="s">
        <v>87</v>
      </c>
      <c r="BK536" s="204">
        <f>ROUND(I536*H536,2)</f>
        <v>0</v>
      </c>
      <c r="BL536" s="18" t="s">
        <v>223</v>
      </c>
      <c r="BM536" s="203" t="s">
        <v>2434</v>
      </c>
    </row>
    <row r="537" spans="1:65" s="2" customFormat="1" ht="11.25">
      <c r="A537" s="36"/>
      <c r="B537" s="37"/>
      <c r="C537" s="38"/>
      <c r="D537" s="205" t="s">
        <v>231</v>
      </c>
      <c r="E537" s="38"/>
      <c r="F537" s="206" t="s">
        <v>2435</v>
      </c>
      <c r="G537" s="38"/>
      <c r="H537" s="38"/>
      <c r="I537" s="207"/>
      <c r="J537" s="38"/>
      <c r="K537" s="38"/>
      <c r="L537" s="41"/>
      <c r="M537" s="208"/>
      <c r="N537" s="209"/>
      <c r="O537" s="73"/>
      <c r="P537" s="73"/>
      <c r="Q537" s="73"/>
      <c r="R537" s="73"/>
      <c r="S537" s="73"/>
      <c r="T537" s="74"/>
      <c r="U537" s="36"/>
      <c r="V537" s="36"/>
      <c r="W537" s="36"/>
      <c r="X537" s="36"/>
      <c r="Y537" s="36"/>
      <c r="Z537" s="36"/>
      <c r="AA537" s="36"/>
      <c r="AB537" s="36"/>
      <c r="AC537" s="36"/>
      <c r="AD537" s="36"/>
      <c r="AE537" s="36"/>
      <c r="AT537" s="18" t="s">
        <v>231</v>
      </c>
      <c r="AU537" s="18" t="s">
        <v>87</v>
      </c>
    </row>
    <row r="538" spans="1:65" s="2" customFormat="1" ht="136.5">
      <c r="A538" s="36"/>
      <c r="B538" s="37"/>
      <c r="C538" s="38"/>
      <c r="D538" s="210" t="s">
        <v>311</v>
      </c>
      <c r="E538" s="38"/>
      <c r="F538" s="211" t="s">
        <v>2436</v>
      </c>
      <c r="G538" s="38"/>
      <c r="H538" s="38"/>
      <c r="I538" s="207"/>
      <c r="J538" s="38"/>
      <c r="K538" s="38"/>
      <c r="L538" s="41"/>
      <c r="M538" s="208"/>
      <c r="N538" s="209"/>
      <c r="O538" s="73"/>
      <c r="P538" s="73"/>
      <c r="Q538" s="73"/>
      <c r="R538" s="73"/>
      <c r="S538" s="73"/>
      <c r="T538" s="74"/>
      <c r="U538" s="36"/>
      <c r="V538" s="36"/>
      <c r="W538" s="36"/>
      <c r="X538" s="36"/>
      <c r="Y538" s="36"/>
      <c r="Z538" s="36"/>
      <c r="AA538" s="36"/>
      <c r="AB538" s="36"/>
      <c r="AC538" s="36"/>
      <c r="AD538" s="36"/>
      <c r="AE538" s="36"/>
      <c r="AT538" s="18" t="s">
        <v>311</v>
      </c>
      <c r="AU538" s="18" t="s">
        <v>87</v>
      </c>
    </row>
    <row r="539" spans="1:65" s="14" customFormat="1" ht="11.25">
      <c r="B539" s="223"/>
      <c r="C539" s="224"/>
      <c r="D539" s="210" t="s">
        <v>235</v>
      </c>
      <c r="E539" s="225" t="s">
        <v>1</v>
      </c>
      <c r="F539" s="226" t="s">
        <v>2437</v>
      </c>
      <c r="G539" s="224"/>
      <c r="H539" s="225" t="s">
        <v>1</v>
      </c>
      <c r="I539" s="227"/>
      <c r="J539" s="224"/>
      <c r="K539" s="224"/>
      <c r="L539" s="228"/>
      <c r="M539" s="229"/>
      <c r="N539" s="230"/>
      <c r="O539" s="230"/>
      <c r="P539" s="230"/>
      <c r="Q539" s="230"/>
      <c r="R539" s="230"/>
      <c r="S539" s="230"/>
      <c r="T539" s="231"/>
      <c r="AT539" s="232" t="s">
        <v>235</v>
      </c>
      <c r="AU539" s="232" t="s">
        <v>87</v>
      </c>
      <c r="AV539" s="14" t="s">
        <v>87</v>
      </c>
      <c r="AW539" s="14" t="s">
        <v>36</v>
      </c>
      <c r="AX539" s="14" t="s">
        <v>80</v>
      </c>
      <c r="AY539" s="232" t="s">
        <v>220</v>
      </c>
    </row>
    <row r="540" spans="1:65" s="13" customFormat="1" ht="11.25">
      <c r="B540" s="212"/>
      <c r="C540" s="213"/>
      <c r="D540" s="210" t="s">
        <v>235</v>
      </c>
      <c r="E540" s="214" t="s">
        <v>2438</v>
      </c>
      <c r="F540" s="215" t="s">
        <v>2439</v>
      </c>
      <c r="G540" s="213"/>
      <c r="H540" s="216">
        <v>9.6</v>
      </c>
      <c r="I540" s="217"/>
      <c r="J540" s="213"/>
      <c r="K540" s="213"/>
      <c r="L540" s="218"/>
      <c r="M540" s="219"/>
      <c r="N540" s="220"/>
      <c r="O540" s="220"/>
      <c r="P540" s="220"/>
      <c r="Q540" s="220"/>
      <c r="R540" s="220"/>
      <c r="S540" s="220"/>
      <c r="T540" s="221"/>
      <c r="AT540" s="222" t="s">
        <v>235</v>
      </c>
      <c r="AU540" s="222" t="s">
        <v>87</v>
      </c>
      <c r="AV540" s="13" t="s">
        <v>19</v>
      </c>
      <c r="AW540" s="13" t="s">
        <v>36</v>
      </c>
      <c r="AX540" s="13" t="s">
        <v>80</v>
      </c>
      <c r="AY540" s="222" t="s">
        <v>220</v>
      </c>
    </row>
    <row r="541" spans="1:65" s="13" customFormat="1" ht="11.25">
      <c r="B541" s="212"/>
      <c r="C541" s="213"/>
      <c r="D541" s="210" t="s">
        <v>235</v>
      </c>
      <c r="E541" s="214" t="s">
        <v>2440</v>
      </c>
      <c r="F541" s="215" t="s">
        <v>2441</v>
      </c>
      <c r="G541" s="213"/>
      <c r="H541" s="216">
        <v>9.6</v>
      </c>
      <c r="I541" s="217"/>
      <c r="J541" s="213"/>
      <c r="K541" s="213"/>
      <c r="L541" s="218"/>
      <c r="M541" s="219"/>
      <c r="N541" s="220"/>
      <c r="O541" s="220"/>
      <c r="P541" s="220"/>
      <c r="Q541" s="220"/>
      <c r="R541" s="220"/>
      <c r="S541" s="220"/>
      <c r="T541" s="221"/>
      <c r="AT541" s="222" t="s">
        <v>235</v>
      </c>
      <c r="AU541" s="222" t="s">
        <v>87</v>
      </c>
      <c r="AV541" s="13" t="s">
        <v>19</v>
      </c>
      <c r="AW541" s="13" t="s">
        <v>36</v>
      </c>
      <c r="AX541" s="13" t="s">
        <v>87</v>
      </c>
      <c r="AY541" s="222" t="s">
        <v>220</v>
      </c>
    </row>
    <row r="542" spans="1:65" s="2" customFormat="1" ht="24.2" customHeight="1">
      <c r="A542" s="36"/>
      <c r="B542" s="37"/>
      <c r="C542" s="192" t="s">
        <v>1466</v>
      </c>
      <c r="D542" s="192" t="s">
        <v>224</v>
      </c>
      <c r="E542" s="193" t="s">
        <v>2442</v>
      </c>
      <c r="F542" s="194" t="s">
        <v>2443</v>
      </c>
      <c r="G542" s="195" t="s">
        <v>506</v>
      </c>
      <c r="H542" s="196">
        <v>35.15</v>
      </c>
      <c r="I542" s="197"/>
      <c r="J542" s="198">
        <f>ROUND(I542*H542,2)</f>
        <v>0</v>
      </c>
      <c r="K542" s="194" t="s">
        <v>228</v>
      </c>
      <c r="L542" s="41"/>
      <c r="M542" s="199" t="s">
        <v>1</v>
      </c>
      <c r="N542" s="200" t="s">
        <v>45</v>
      </c>
      <c r="O542" s="73"/>
      <c r="P542" s="201">
        <f>O542*H542</f>
        <v>0</v>
      </c>
      <c r="Q542" s="201">
        <v>0.37175000000000002</v>
      </c>
      <c r="R542" s="201">
        <f>Q542*H542</f>
        <v>13.067012500000001</v>
      </c>
      <c r="S542" s="201">
        <v>0</v>
      </c>
      <c r="T542" s="202">
        <f>S542*H542</f>
        <v>0</v>
      </c>
      <c r="U542" s="36"/>
      <c r="V542" s="36"/>
      <c r="W542" s="36"/>
      <c r="X542" s="36"/>
      <c r="Y542" s="36"/>
      <c r="Z542" s="36"/>
      <c r="AA542" s="36"/>
      <c r="AB542" s="36"/>
      <c r="AC542" s="36"/>
      <c r="AD542" s="36"/>
      <c r="AE542" s="36"/>
      <c r="AR542" s="203" t="s">
        <v>223</v>
      </c>
      <c r="AT542" s="203" t="s">
        <v>224</v>
      </c>
      <c r="AU542" s="203" t="s">
        <v>87</v>
      </c>
      <c r="AY542" s="18" t="s">
        <v>220</v>
      </c>
      <c r="BE542" s="204">
        <f>IF(N542="základní",J542,0)</f>
        <v>0</v>
      </c>
      <c r="BF542" s="204">
        <f>IF(N542="snížená",J542,0)</f>
        <v>0</v>
      </c>
      <c r="BG542" s="204">
        <f>IF(N542="zákl. přenesená",J542,0)</f>
        <v>0</v>
      </c>
      <c r="BH542" s="204">
        <f>IF(N542="sníž. přenesená",J542,0)</f>
        <v>0</v>
      </c>
      <c r="BI542" s="204">
        <f>IF(N542="nulová",J542,0)</f>
        <v>0</v>
      </c>
      <c r="BJ542" s="18" t="s">
        <v>87</v>
      </c>
      <c r="BK542" s="204">
        <f>ROUND(I542*H542,2)</f>
        <v>0</v>
      </c>
      <c r="BL542" s="18" t="s">
        <v>223</v>
      </c>
      <c r="BM542" s="203" t="s">
        <v>2444</v>
      </c>
    </row>
    <row r="543" spans="1:65" s="2" customFormat="1" ht="11.25">
      <c r="A543" s="36"/>
      <c r="B543" s="37"/>
      <c r="C543" s="38"/>
      <c r="D543" s="205" t="s">
        <v>231</v>
      </c>
      <c r="E543" s="38"/>
      <c r="F543" s="206" t="s">
        <v>2445</v>
      </c>
      <c r="G543" s="38"/>
      <c r="H543" s="38"/>
      <c r="I543" s="207"/>
      <c r="J543" s="38"/>
      <c r="K543" s="38"/>
      <c r="L543" s="41"/>
      <c r="M543" s="208"/>
      <c r="N543" s="209"/>
      <c r="O543" s="73"/>
      <c r="P543" s="73"/>
      <c r="Q543" s="73"/>
      <c r="R543" s="73"/>
      <c r="S543" s="73"/>
      <c r="T543" s="74"/>
      <c r="U543" s="36"/>
      <c r="V543" s="36"/>
      <c r="W543" s="36"/>
      <c r="X543" s="36"/>
      <c r="Y543" s="36"/>
      <c r="Z543" s="36"/>
      <c r="AA543" s="36"/>
      <c r="AB543" s="36"/>
      <c r="AC543" s="36"/>
      <c r="AD543" s="36"/>
      <c r="AE543" s="36"/>
      <c r="AT543" s="18" t="s">
        <v>231</v>
      </c>
      <c r="AU543" s="18" t="s">
        <v>87</v>
      </c>
    </row>
    <row r="544" spans="1:65" s="2" customFormat="1" ht="136.5">
      <c r="A544" s="36"/>
      <c r="B544" s="37"/>
      <c r="C544" s="38"/>
      <c r="D544" s="210" t="s">
        <v>311</v>
      </c>
      <c r="E544" s="38"/>
      <c r="F544" s="211" t="s">
        <v>2436</v>
      </c>
      <c r="G544" s="38"/>
      <c r="H544" s="38"/>
      <c r="I544" s="207"/>
      <c r="J544" s="38"/>
      <c r="K544" s="38"/>
      <c r="L544" s="41"/>
      <c r="M544" s="208"/>
      <c r="N544" s="209"/>
      <c r="O544" s="73"/>
      <c r="P544" s="73"/>
      <c r="Q544" s="73"/>
      <c r="R544" s="73"/>
      <c r="S544" s="73"/>
      <c r="T544" s="74"/>
      <c r="U544" s="36"/>
      <c r="V544" s="36"/>
      <c r="W544" s="36"/>
      <c r="X544" s="36"/>
      <c r="Y544" s="36"/>
      <c r="Z544" s="36"/>
      <c r="AA544" s="36"/>
      <c r="AB544" s="36"/>
      <c r="AC544" s="36"/>
      <c r="AD544" s="36"/>
      <c r="AE544" s="36"/>
      <c r="AT544" s="18" t="s">
        <v>311</v>
      </c>
      <c r="AU544" s="18" t="s">
        <v>87</v>
      </c>
    </row>
    <row r="545" spans="1:65" s="2" customFormat="1" ht="19.5">
      <c r="A545" s="36"/>
      <c r="B545" s="37"/>
      <c r="C545" s="38"/>
      <c r="D545" s="210" t="s">
        <v>233</v>
      </c>
      <c r="E545" s="38"/>
      <c r="F545" s="211" t="s">
        <v>2446</v>
      </c>
      <c r="G545" s="38"/>
      <c r="H545" s="38"/>
      <c r="I545" s="207"/>
      <c r="J545" s="38"/>
      <c r="K545" s="38"/>
      <c r="L545" s="41"/>
      <c r="M545" s="208"/>
      <c r="N545" s="209"/>
      <c r="O545" s="73"/>
      <c r="P545" s="73"/>
      <c r="Q545" s="73"/>
      <c r="R545" s="73"/>
      <c r="S545" s="73"/>
      <c r="T545" s="74"/>
      <c r="U545" s="36"/>
      <c r="V545" s="36"/>
      <c r="W545" s="36"/>
      <c r="X545" s="36"/>
      <c r="Y545" s="36"/>
      <c r="Z545" s="36"/>
      <c r="AA545" s="36"/>
      <c r="AB545" s="36"/>
      <c r="AC545" s="36"/>
      <c r="AD545" s="36"/>
      <c r="AE545" s="36"/>
      <c r="AT545" s="18" t="s">
        <v>233</v>
      </c>
      <c r="AU545" s="18" t="s">
        <v>87</v>
      </c>
    </row>
    <row r="546" spans="1:65" s="14" customFormat="1" ht="11.25">
      <c r="B546" s="223"/>
      <c r="C546" s="224"/>
      <c r="D546" s="210" t="s">
        <v>235</v>
      </c>
      <c r="E546" s="225" t="s">
        <v>1</v>
      </c>
      <c r="F546" s="226" t="s">
        <v>2447</v>
      </c>
      <c r="G546" s="224"/>
      <c r="H546" s="225" t="s">
        <v>1</v>
      </c>
      <c r="I546" s="227"/>
      <c r="J546" s="224"/>
      <c r="K546" s="224"/>
      <c r="L546" s="228"/>
      <c r="M546" s="229"/>
      <c r="N546" s="230"/>
      <c r="O546" s="230"/>
      <c r="P546" s="230"/>
      <c r="Q546" s="230"/>
      <c r="R546" s="230"/>
      <c r="S546" s="230"/>
      <c r="T546" s="231"/>
      <c r="AT546" s="232" t="s">
        <v>235</v>
      </c>
      <c r="AU546" s="232" t="s">
        <v>87</v>
      </c>
      <c r="AV546" s="14" t="s">
        <v>87</v>
      </c>
      <c r="AW546" s="14" t="s">
        <v>36</v>
      </c>
      <c r="AX546" s="14" t="s">
        <v>80</v>
      </c>
      <c r="AY546" s="232" t="s">
        <v>220</v>
      </c>
    </row>
    <row r="547" spans="1:65" s="13" customFormat="1" ht="11.25">
      <c r="B547" s="212"/>
      <c r="C547" s="213"/>
      <c r="D547" s="210" t="s">
        <v>235</v>
      </c>
      <c r="E547" s="214" t="s">
        <v>2448</v>
      </c>
      <c r="F547" s="215" t="s">
        <v>2449</v>
      </c>
      <c r="G547" s="213"/>
      <c r="H547" s="216">
        <v>13</v>
      </c>
      <c r="I547" s="217"/>
      <c r="J547" s="213"/>
      <c r="K547" s="213"/>
      <c r="L547" s="218"/>
      <c r="M547" s="219"/>
      <c r="N547" s="220"/>
      <c r="O547" s="220"/>
      <c r="P547" s="220"/>
      <c r="Q547" s="220"/>
      <c r="R547" s="220"/>
      <c r="S547" s="220"/>
      <c r="T547" s="221"/>
      <c r="AT547" s="222" t="s">
        <v>235</v>
      </c>
      <c r="AU547" s="222" t="s">
        <v>87</v>
      </c>
      <c r="AV547" s="13" t="s">
        <v>19</v>
      </c>
      <c r="AW547" s="13" t="s">
        <v>36</v>
      </c>
      <c r="AX547" s="13" t="s">
        <v>80</v>
      </c>
      <c r="AY547" s="222" t="s">
        <v>220</v>
      </c>
    </row>
    <row r="548" spans="1:65" s="14" customFormat="1" ht="11.25">
      <c r="B548" s="223"/>
      <c r="C548" s="224"/>
      <c r="D548" s="210" t="s">
        <v>235</v>
      </c>
      <c r="E548" s="225" t="s">
        <v>1</v>
      </c>
      <c r="F548" s="226" t="s">
        <v>2450</v>
      </c>
      <c r="G548" s="224"/>
      <c r="H548" s="225" t="s">
        <v>1</v>
      </c>
      <c r="I548" s="227"/>
      <c r="J548" s="224"/>
      <c r="K548" s="224"/>
      <c r="L548" s="228"/>
      <c r="M548" s="229"/>
      <c r="N548" s="230"/>
      <c r="O548" s="230"/>
      <c r="P548" s="230"/>
      <c r="Q548" s="230"/>
      <c r="R548" s="230"/>
      <c r="S548" s="230"/>
      <c r="T548" s="231"/>
      <c r="AT548" s="232" t="s">
        <v>235</v>
      </c>
      <c r="AU548" s="232" t="s">
        <v>87</v>
      </c>
      <c r="AV548" s="14" t="s">
        <v>87</v>
      </c>
      <c r="AW548" s="14" t="s">
        <v>36</v>
      </c>
      <c r="AX548" s="14" t="s">
        <v>80</v>
      </c>
      <c r="AY548" s="232" t="s">
        <v>220</v>
      </c>
    </row>
    <row r="549" spans="1:65" s="13" customFormat="1" ht="11.25">
      <c r="B549" s="212"/>
      <c r="C549" s="213"/>
      <c r="D549" s="210" t="s">
        <v>235</v>
      </c>
      <c r="E549" s="214" t="s">
        <v>1815</v>
      </c>
      <c r="F549" s="215" t="s">
        <v>2451</v>
      </c>
      <c r="G549" s="213"/>
      <c r="H549" s="216">
        <v>22.15</v>
      </c>
      <c r="I549" s="217"/>
      <c r="J549" s="213"/>
      <c r="K549" s="213"/>
      <c r="L549" s="218"/>
      <c r="M549" s="219"/>
      <c r="N549" s="220"/>
      <c r="O549" s="220"/>
      <c r="P549" s="220"/>
      <c r="Q549" s="220"/>
      <c r="R549" s="220"/>
      <c r="S549" s="220"/>
      <c r="T549" s="221"/>
      <c r="AT549" s="222" t="s">
        <v>235</v>
      </c>
      <c r="AU549" s="222" t="s">
        <v>87</v>
      </c>
      <c r="AV549" s="13" t="s">
        <v>19</v>
      </c>
      <c r="AW549" s="13" t="s">
        <v>36</v>
      </c>
      <c r="AX549" s="13" t="s">
        <v>80</v>
      </c>
      <c r="AY549" s="222" t="s">
        <v>220</v>
      </c>
    </row>
    <row r="550" spans="1:65" s="13" customFormat="1" ht="11.25">
      <c r="B550" s="212"/>
      <c r="C550" s="213"/>
      <c r="D550" s="210" t="s">
        <v>235</v>
      </c>
      <c r="E550" s="214" t="s">
        <v>2452</v>
      </c>
      <c r="F550" s="215" t="s">
        <v>2453</v>
      </c>
      <c r="G550" s="213"/>
      <c r="H550" s="216">
        <v>35.15</v>
      </c>
      <c r="I550" s="217"/>
      <c r="J550" s="213"/>
      <c r="K550" s="213"/>
      <c r="L550" s="218"/>
      <c r="M550" s="219"/>
      <c r="N550" s="220"/>
      <c r="O550" s="220"/>
      <c r="P550" s="220"/>
      <c r="Q550" s="220"/>
      <c r="R550" s="220"/>
      <c r="S550" s="220"/>
      <c r="T550" s="221"/>
      <c r="AT550" s="222" t="s">
        <v>235</v>
      </c>
      <c r="AU550" s="222" t="s">
        <v>87</v>
      </c>
      <c r="AV550" s="13" t="s">
        <v>19</v>
      </c>
      <c r="AW550" s="13" t="s">
        <v>36</v>
      </c>
      <c r="AX550" s="13" t="s">
        <v>87</v>
      </c>
      <c r="AY550" s="222" t="s">
        <v>220</v>
      </c>
    </row>
    <row r="551" spans="1:65" s="2" customFormat="1" ht="24.2" customHeight="1">
      <c r="A551" s="36"/>
      <c r="B551" s="37"/>
      <c r="C551" s="192" t="s">
        <v>1472</v>
      </c>
      <c r="D551" s="192" t="s">
        <v>224</v>
      </c>
      <c r="E551" s="193" t="s">
        <v>2454</v>
      </c>
      <c r="F551" s="194" t="s">
        <v>2455</v>
      </c>
      <c r="G551" s="195" t="s">
        <v>506</v>
      </c>
      <c r="H551" s="196">
        <v>47.6</v>
      </c>
      <c r="I551" s="197"/>
      <c r="J551" s="198">
        <f>ROUND(I551*H551,2)</f>
        <v>0</v>
      </c>
      <c r="K551" s="194" t="s">
        <v>228</v>
      </c>
      <c r="L551" s="41"/>
      <c r="M551" s="199" t="s">
        <v>1</v>
      </c>
      <c r="N551" s="200" t="s">
        <v>45</v>
      </c>
      <c r="O551" s="73"/>
      <c r="P551" s="201">
        <f>O551*H551</f>
        <v>0</v>
      </c>
      <c r="Q551" s="201">
        <v>0.45584000000000002</v>
      </c>
      <c r="R551" s="201">
        <f>Q551*H551</f>
        <v>21.697984000000002</v>
      </c>
      <c r="S551" s="201">
        <v>0</v>
      </c>
      <c r="T551" s="202">
        <f>S551*H551</f>
        <v>0</v>
      </c>
      <c r="U551" s="36"/>
      <c r="V551" s="36"/>
      <c r="W551" s="36"/>
      <c r="X551" s="36"/>
      <c r="Y551" s="36"/>
      <c r="Z551" s="36"/>
      <c r="AA551" s="36"/>
      <c r="AB551" s="36"/>
      <c r="AC551" s="36"/>
      <c r="AD551" s="36"/>
      <c r="AE551" s="36"/>
      <c r="AR551" s="203" t="s">
        <v>223</v>
      </c>
      <c r="AT551" s="203" t="s">
        <v>224</v>
      </c>
      <c r="AU551" s="203" t="s">
        <v>87</v>
      </c>
      <c r="AY551" s="18" t="s">
        <v>220</v>
      </c>
      <c r="BE551" s="204">
        <f>IF(N551="základní",J551,0)</f>
        <v>0</v>
      </c>
      <c r="BF551" s="204">
        <f>IF(N551="snížená",J551,0)</f>
        <v>0</v>
      </c>
      <c r="BG551" s="204">
        <f>IF(N551="zákl. přenesená",J551,0)</f>
        <v>0</v>
      </c>
      <c r="BH551" s="204">
        <f>IF(N551="sníž. přenesená",J551,0)</f>
        <v>0</v>
      </c>
      <c r="BI551" s="204">
        <f>IF(N551="nulová",J551,0)</f>
        <v>0</v>
      </c>
      <c r="BJ551" s="18" t="s">
        <v>87</v>
      </c>
      <c r="BK551" s="204">
        <f>ROUND(I551*H551,2)</f>
        <v>0</v>
      </c>
      <c r="BL551" s="18" t="s">
        <v>223</v>
      </c>
      <c r="BM551" s="203" t="s">
        <v>2456</v>
      </c>
    </row>
    <row r="552" spans="1:65" s="2" customFormat="1" ht="11.25">
      <c r="A552" s="36"/>
      <c r="B552" s="37"/>
      <c r="C552" s="38"/>
      <c r="D552" s="205" t="s">
        <v>231</v>
      </c>
      <c r="E552" s="38"/>
      <c r="F552" s="206" t="s">
        <v>2457</v>
      </c>
      <c r="G552" s="38"/>
      <c r="H552" s="38"/>
      <c r="I552" s="207"/>
      <c r="J552" s="38"/>
      <c r="K552" s="38"/>
      <c r="L552" s="41"/>
      <c r="M552" s="208"/>
      <c r="N552" s="209"/>
      <c r="O552" s="73"/>
      <c r="P552" s="73"/>
      <c r="Q552" s="73"/>
      <c r="R552" s="73"/>
      <c r="S552" s="73"/>
      <c r="T552" s="74"/>
      <c r="U552" s="36"/>
      <c r="V552" s="36"/>
      <c r="W552" s="36"/>
      <c r="X552" s="36"/>
      <c r="Y552" s="36"/>
      <c r="Z552" s="36"/>
      <c r="AA552" s="36"/>
      <c r="AB552" s="36"/>
      <c r="AC552" s="36"/>
      <c r="AD552" s="36"/>
      <c r="AE552" s="36"/>
      <c r="AT552" s="18" t="s">
        <v>231</v>
      </c>
      <c r="AU552" s="18" t="s">
        <v>87</v>
      </c>
    </row>
    <row r="553" spans="1:65" s="2" customFormat="1" ht="136.5">
      <c r="A553" s="36"/>
      <c r="B553" s="37"/>
      <c r="C553" s="38"/>
      <c r="D553" s="210" t="s">
        <v>311</v>
      </c>
      <c r="E553" s="38"/>
      <c r="F553" s="211" t="s">
        <v>2436</v>
      </c>
      <c r="G553" s="38"/>
      <c r="H553" s="38"/>
      <c r="I553" s="207"/>
      <c r="J553" s="38"/>
      <c r="K553" s="38"/>
      <c r="L553" s="41"/>
      <c r="M553" s="208"/>
      <c r="N553" s="209"/>
      <c r="O553" s="73"/>
      <c r="P553" s="73"/>
      <c r="Q553" s="73"/>
      <c r="R553" s="73"/>
      <c r="S553" s="73"/>
      <c r="T553" s="74"/>
      <c r="U553" s="36"/>
      <c r="V553" s="36"/>
      <c r="W553" s="36"/>
      <c r="X553" s="36"/>
      <c r="Y553" s="36"/>
      <c r="Z553" s="36"/>
      <c r="AA553" s="36"/>
      <c r="AB553" s="36"/>
      <c r="AC553" s="36"/>
      <c r="AD553" s="36"/>
      <c r="AE553" s="36"/>
      <c r="AT553" s="18" t="s">
        <v>311</v>
      </c>
      <c r="AU553" s="18" t="s">
        <v>87</v>
      </c>
    </row>
    <row r="554" spans="1:65" s="2" customFormat="1" ht="19.5">
      <c r="A554" s="36"/>
      <c r="B554" s="37"/>
      <c r="C554" s="38"/>
      <c r="D554" s="210" t="s">
        <v>233</v>
      </c>
      <c r="E554" s="38"/>
      <c r="F554" s="211" t="s">
        <v>2458</v>
      </c>
      <c r="G554" s="38"/>
      <c r="H554" s="38"/>
      <c r="I554" s="207"/>
      <c r="J554" s="38"/>
      <c r="K554" s="38"/>
      <c r="L554" s="41"/>
      <c r="M554" s="208"/>
      <c r="N554" s="209"/>
      <c r="O554" s="73"/>
      <c r="P554" s="73"/>
      <c r="Q554" s="73"/>
      <c r="R554" s="73"/>
      <c r="S554" s="73"/>
      <c r="T554" s="74"/>
      <c r="U554" s="36"/>
      <c r="V554" s="36"/>
      <c r="W554" s="36"/>
      <c r="X554" s="36"/>
      <c r="Y554" s="36"/>
      <c r="Z554" s="36"/>
      <c r="AA554" s="36"/>
      <c r="AB554" s="36"/>
      <c r="AC554" s="36"/>
      <c r="AD554" s="36"/>
      <c r="AE554" s="36"/>
      <c r="AT554" s="18" t="s">
        <v>233</v>
      </c>
      <c r="AU554" s="18" t="s">
        <v>87</v>
      </c>
    </row>
    <row r="555" spans="1:65" s="14" customFormat="1" ht="11.25">
      <c r="B555" s="223"/>
      <c r="C555" s="224"/>
      <c r="D555" s="210" t="s">
        <v>235</v>
      </c>
      <c r="E555" s="225" t="s">
        <v>1</v>
      </c>
      <c r="F555" s="226" t="s">
        <v>2459</v>
      </c>
      <c r="G555" s="224"/>
      <c r="H555" s="225" t="s">
        <v>1</v>
      </c>
      <c r="I555" s="227"/>
      <c r="J555" s="224"/>
      <c r="K555" s="224"/>
      <c r="L555" s="228"/>
      <c r="M555" s="229"/>
      <c r="N555" s="230"/>
      <c r="O555" s="230"/>
      <c r="P555" s="230"/>
      <c r="Q555" s="230"/>
      <c r="R555" s="230"/>
      <c r="S555" s="230"/>
      <c r="T555" s="231"/>
      <c r="AT555" s="232" t="s">
        <v>235</v>
      </c>
      <c r="AU555" s="232" t="s">
        <v>87</v>
      </c>
      <c r="AV555" s="14" t="s">
        <v>87</v>
      </c>
      <c r="AW555" s="14" t="s">
        <v>36</v>
      </c>
      <c r="AX555" s="14" t="s">
        <v>80</v>
      </c>
      <c r="AY555" s="232" t="s">
        <v>220</v>
      </c>
    </row>
    <row r="556" spans="1:65" s="13" customFormat="1" ht="11.25">
      <c r="B556" s="212"/>
      <c r="C556" s="213"/>
      <c r="D556" s="210" t="s">
        <v>235</v>
      </c>
      <c r="E556" s="214" t="s">
        <v>2460</v>
      </c>
      <c r="F556" s="215" t="s">
        <v>2461</v>
      </c>
      <c r="G556" s="213"/>
      <c r="H556" s="216">
        <v>47.6</v>
      </c>
      <c r="I556" s="217"/>
      <c r="J556" s="213"/>
      <c r="K556" s="213"/>
      <c r="L556" s="218"/>
      <c r="M556" s="219"/>
      <c r="N556" s="220"/>
      <c r="O556" s="220"/>
      <c r="P556" s="220"/>
      <c r="Q556" s="220"/>
      <c r="R556" s="220"/>
      <c r="S556" s="220"/>
      <c r="T556" s="221"/>
      <c r="AT556" s="222" t="s">
        <v>235</v>
      </c>
      <c r="AU556" s="222" t="s">
        <v>87</v>
      </c>
      <c r="AV556" s="13" t="s">
        <v>19</v>
      </c>
      <c r="AW556" s="13" t="s">
        <v>36</v>
      </c>
      <c r="AX556" s="13" t="s">
        <v>80</v>
      </c>
      <c r="AY556" s="222" t="s">
        <v>220</v>
      </c>
    </row>
    <row r="557" spans="1:65" s="13" customFormat="1" ht="11.25">
      <c r="B557" s="212"/>
      <c r="C557" s="213"/>
      <c r="D557" s="210" t="s">
        <v>235</v>
      </c>
      <c r="E557" s="214" t="s">
        <v>2462</v>
      </c>
      <c r="F557" s="215" t="s">
        <v>2463</v>
      </c>
      <c r="G557" s="213"/>
      <c r="H557" s="216">
        <v>47.6</v>
      </c>
      <c r="I557" s="217"/>
      <c r="J557" s="213"/>
      <c r="K557" s="213"/>
      <c r="L557" s="218"/>
      <c r="M557" s="219"/>
      <c r="N557" s="220"/>
      <c r="O557" s="220"/>
      <c r="P557" s="220"/>
      <c r="Q557" s="220"/>
      <c r="R557" s="220"/>
      <c r="S557" s="220"/>
      <c r="T557" s="221"/>
      <c r="AT557" s="222" t="s">
        <v>235</v>
      </c>
      <c r="AU557" s="222" t="s">
        <v>87</v>
      </c>
      <c r="AV557" s="13" t="s">
        <v>19</v>
      </c>
      <c r="AW557" s="13" t="s">
        <v>36</v>
      </c>
      <c r="AX557" s="13" t="s">
        <v>87</v>
      </c>
      <c r="AY557" s="222" t="s">
        <v>220</v>
      </c>
    </row>
    <row r="558" spans="1:65" s="2" customFormat="1" ht="24.2" customHeight="1">
      <c r="A558" s="36"/>
      <c r="B558" s="37"/>
      <c r="C558" s="192" t="s">
        <v>1347</v>
      </c>
      <c r="D558" s="192" t="s">
        <v>224</v>
      </c>
      <c r="E558" s="193" t="s">
        <v>2464</v>
      </c>
      <c r="F558" s="194" t="s">
        <v>2465</v>
      </c>
      <c r="G558" s="195" t="s">
        <v>506</v>
      </c>
      <c r="H558" s="196">
        <v>9.6</v>
      </c>
      <c r="I558" s="197"/>
      <c r="J558" s="198">
        <f>ROUND(I558*H558,2)</f>
        <v>0</v>
      </c>
      <c r="K558" s="194" t="s">
        <v>228</v>
      </c>
      <c r="L558" s="41"/>
      <c r="M558" s="199" t="s">
        <v>1</v>
      </c>
      <c r="N558" s="200" t="s">
        <v>45</v>
      </c>
      <c r="O558" s="73"/>
      <c r="P558" s="201">
        <f>O558*H558</f>
        <v>0</v>
      </c>
      <c r="Q558" s="201">
        <v>0</v>
      </c>
      <c r="R558" s="201">
        <f>Q558*H558</f>
        <v>0</v>
      </c>
      <c r="S558" s="201">
        <v>0</v>
      </c>
      <c r="T558" s="202">
        <f>S558*H558</f>
        <v>0</v>
      </c>
      <c r="U558" s="36"/>
      <c r="V558" s="36"/>
      <c r="W558" s="36"/>
      <c r="X558" s="36"/>
      <c r="Y558" s="36"/>
      <c r="Z558" s="36"/>
      <c r="AA558" s="36"/>
      <c r="AB558" s="36"/>
      <c r="AC558" s="36"/>
      <c r="AD558" s="36"/>
      <c r="AE558" s="36"/>
      <c r="AR558" s="203" t="s">
        <v>223</v>
      </c>
      <c r="AT558" s="203" t="s">
        <v>224</v>
      </c>
      <c r="AU558" s="203" t="s">
        <v>87</v>
      </c>
      <c r="AY558" s="18" t="s">
        <v>220</v>
      </c>
      <c r="BE558" s="204">
        <f>IF(N558="základní",J558,0)</f>
        <v>0</v>
      </c>
      <c r="BF558" s="204">
        <f>IF(N558="snížená",J558,0)</f>
        <v>0</v>
      </c>
      <c r="BG558" s="204">
        <f>IF(N558="zákl. přenesená",J558,0)</f>
        <v>0</v>
      </c>
      <c r="BH558" s="204">
        <f>IF(N558="sníž. přenesená",J558,0)</f>
        <v>0</v>
      </c>
      <c r="BI558" s="204">
        <f>IF(N558="nulová",J558,0)</f>
        <v>0</v>
      </c>
      <c r="BJ558" s="18" t="s">
        <v>87</v>
      </c>
      <c r="BK558" s="204">
        <f>ROUND(I558*H558,2)</f>
        <v>0</v>
      </c>
      <c r="BL558" s="18" t="s">
        <v>223</v>
      </c>
      <c r="BM558" s="203" t="s">
        <v>2466</v>
      </c>
    </row>
    <row r="559" spans="1:65" s="2" customFormat="1" ht="11.25">
      <c r="A559" s="36"/>
      <c r="B559" s="37"/>
      <c r="C559" s="38"/>
      <c r="D559" s="205" t="s">
        <v>231</v>
      </c>
      <c r="E559" s="38"/>
      <c r="F559" s="206" t="s">
        <v>2467</v>
      </c>
      <c r="G559" s="38"/>
      <c r="H559" s="38"/>
      <c r="I559" s="207"/>
      <c r="J559" s="38"/>
      <c r="K559" s="38"/>
      <c r="L559" s="41"/>
      <c r="M559" s="208"/>
      <c r="N559" s="209"/>
      <c r="O559" s="73"/>
      <c r="P559" s="73"/>
      <c r="Q559" s="73"/>
      <c r="R559" s="73"/>
      <c r="S559" s="73"/>
      <c r="T559" s="74"/>
      <c r="U559" s="36"/>
      <c r="V559" s="36"/>
      <c r="W559" s="36"/>
      <c r="X559" s="36"/>
      <c r="Y559" s="36"/>
      <c r="Z559" s="36"/>
      <c r="AA559" s="36"/>
      <c r="AB559" s="36"/>
      <c r="AC559" s="36"/>
      <c r="AD559" s="36"/>
      <c r="AE559" s="36"/>
      <c r="AT559" s="18" t="s">
        <v>231</v>
      </c>
      <c r="AU559" s="18" t="s">
        <v>87</v>
      </c>
    </row>
    <row r="560" spans="1:65" s="2" customFormat="1" ht="136.5">
      <c r="A560" s="36"/>
      <c r="B560" s="37"/>
      <c r="C560" s="38"/>
      <c r="D560" s="210" t="s">
        <v>311</v>
      </c>
      <c r="E560" s="38"/>
      <c r="F560" s="211" t="s">
        <v>2436</v>
      </c>
      <c r="G560" s="38"/>
      <c r="H560" s="38"/>
      <c r="I560" s="207"/>
      <c r="J560" s="38"/>
      <c r="K560" s="38"/>
      <c r="L560" s="41"/>
      <c r="M560" s="208"/>
      <c r="N560" s="209"/>
      <c r="O560" s="73"/>
      <c r="P560" s="73"/>
      <c r="Q560" s="73"/>
      <c r="R560" s="73"/>
      <c r="S560" s="73"/>
      <c r="T560" s="74"/>
      <c r="U560" s="36"/>
      <c r="V560" s="36"/>
      <c r="W560" s="36"/>
      <c r="X560" s="36"/>
      <c r="Y560" s="36"/>
      <c r="Z560" s="36"/>
      <c r="AA560" s="36"/>
      <c r="AB560" s="36"/>
      <c r="AC560" s="36"/>
      <c r="AD560" s="36"/>
      <c r="AE560" s="36"/>
      <c r="AT560" s="18" t="s">
        <v>311</v>
      </c>
      <c r="AU560" s="18" t="s">
        <v>87</v>
      </c>
    </row>
    <row r="561" spans="1:65" s="14" customFormat="1" ht="11.25">
      <c r="B561" s="223"/>
      <c r="C561" s="224"/>
      <c r="D561" s="210" t="s">
        <v>235</v>
      </c>
      <c r="E561" s="225" t="s">
        <v>1</v>
      </c>
      <c r="F561" s="226" t="s">
        <v>2468</v>
      </c>
      <c r="G561" s="224"/>
      <c r="H561" s="225" t="s">
        <v>1</v>
      </c>
      <c r="I561" s="227"/>
      <c r="J561" s="224"/>
      <c r="K561" s="224"/>
      <c r="L561" s="228"/>
      <c r="M561" s="229"/>
      <c r="N561" s="230"/>
      <c r="O561" s="230"/>
      <c r="P561" s="230"/>
      <c r="Q561" s="230"/>
      <c r="R561" s="230"/>
      <c r="S561" s="230"/>
      <c r="T561" s="231"/>
      <c r="AT561" s="232" t="s">
        <v>235</v>
      </c>
      <c r="AU561" s="232" t="s">
        <v>87</v>
      </c>
      <c r="AV561" s="14" t="s">
        <v>87</v>
      </c>
      <c r="AW561" s="14" t="s">
        <v>36</v>
      </c>
      <c r="AX561" s="14" t="s">
        <v>80</v>
      </c>
      <c r="AY561" s="232" t="s">
        <v>220</v>
      </c>
    </row>
    <row r="562" spans="1:65" s="13" customFormat="1" ht="11.25">
      <c r="B562" s="212"/>
      <c r="C562" s="213"/>
      <c r="D562" s="210" t="s">
        <v>235</v>
      </c>
      <c r="E562" s="214" t="s">
        <v>2469</v>
      </c>
      <c r="F562" s="215" t="s">
        <v>2470</v>
      </c>
      <c r="G562" s="213"/>
      <c r="H562" s="216">
        <v>9.6</v>
      </c>
      <c r="I562" s="217"/>
      <c r="J562" s="213"/>
      <c r="K562" s="213"/>
      <c r="L562" s="218"/>
      <c r="M562" s="219"/>
      <c r="N562" s="220"/>
      <c r="O562" s="220"/>
      <c r="P562" s="220"/>
      <c r="Q562" s="220"/>
      <c r="R562" s="220"/>
      <c r="S562" s="220"/>
      <c r="T562" s="221"/>
      <c r="AT562" s="222" t="s">
        <v>235</v>
      </c>
      <c r="AU562" s="222" t="s">
        <v>87</v>
      </c>
      <c r="AV562" s="13" t="s">
        <v>19</v>
      </c>
      <c r="AW562" s="13" t="s">
        <v>36</v>
      </c>
      <c r="AX562" s="13" t="s">
        <v>80</v>
      </c>
      <c r="AY562" s="222" t="s">
        <v>220</v>
      </c>
    </row>
    <row r="563" spans="1:65" s="13" customFormat="1" ht="11.25">
      <c r="B563" s="212"/>
      <c r="C563" s="213"/>
      <c r="D563" s="210" t="s">
        <v>235</v>
      </c>
      <c r="E563" s="214" t="s">
        <v>2471</v>
      </c>
      <c r="F563" s="215" t="s">
        <v>2472</v>
      </c>
      <c r="G563" s="213"/>
      <c r="H563" s="216">
        <v>9.6</v>
      </c>
      <c r="I563" s="217"/>
      <c r="J563" s="213"/>
      <c r="K563" s="213"/>
      <c r="L563" s="218"/>
      <c r="M563" s="219"/>
      <c r="N563" s="220"/>
      <c r="O563" s="220"/>
      <c r="P563" s="220"/>
      <c r="Q563" s="220"/>
      <c r="R563" s="220"/>
      <c r="S563" s="220"/>
      <c r="T563" s="221"/>
      <c r="AT563" s="222" t="s">
        <v>235</v>
      </c>
      <c r="AU563" s="222" t="s">
        <v>87</v>
      </c>
      <c r="AV563" s="13" t="s">
        <v>19</v>
      </c>
      <c r="AW563" s="13" t="s">
        <v>36</v>
      </c>
      <c r="AX563" s="13" t="s">
        <v>87</v>
      </c>
      <c r="AY563" s="222" t="s">
        <v>220</v>
      </c>
    </row>
    <row r="564" spans="1:65" s="2" customFormat="1" ht="24.2" customHeight="1">
      <c r="A564" s="36"/>
      <c r="B564" s="37"/>
      <c r="C564" s="192" t="s">
        <v>1354</v>
      </c>
      <c r="D564" s="192" t="s">
        <v>224</v>
      </c>
      <c r="E564" s="193" t="s">
        <v>2473</v>
      </c>
      <c r="F564" s="194" t="s">
        <v>2474</v>
      </c>
      <c r="G564" s="195" t="s">
        <v>506</v>
      </c>
      <c r="H564" s="196">
        <v>9</v>
      </c>
      <c r="I564" s="197"/>
      <c r="J564" s="198">
        <f>ROUND(I564*H564,2)</f>
        <v>0</v>
      </c>
      <c r="K564" s="194" t="s">
        <v>228</v>
      </c>
      <c r="L564" s="41"/>
      <c r="M564" s="199" t="s">
        <v>1</v>
      </c>
      <c r="N564" s="200" t="s">
        <v>45</v>
      </c>
      <c r="O564" s="73"/>
      <c r="P564" s="201">
        <f>O564*H564</f>
        <v>0</v>
      </c>
      <c r="Q564" s="201">
        <v>0.31879000000000002</v>
      </c>
      <c r="R564" s="201">
        <f>Q564*H564</f>
        <v>2.86911</v>
      </c>
      <c r="S564" s="201">
        <v>0</v>
      </c>
      <c r="T564" s="202">
        <f>S564*H564</f>
        <v>0</v>
      </c>
      <c r="U564" s="36"/>
      <c r="V564" s="36"/>
      <c r="W564" s="36"/>
      <c r="X564" s="36"/>
      <c r="Y564" s="36"/>
      <c r="Z564" s="36"/>
      <c r="AA564" s="36"/>
      <c r="AB564" s="36"/>
      <c r="AC564" s="36"/>
      <c r="AD564" s="36"/>
      <c r="AE564" s="36"/>
      <c r="AR564" s="203" t="s">
        <v>2194</v>
      </c>
      <c r="AT564" s="203" t="s">
        <v>224</v>
      </c>
      <c r="AU564" s="203" t="s">
        <v>87</v>
      </c>
      <c r="AY564" s="18" t="s">
        <v>220</v>
      </c>
      <c r="BE564" s="204">
        <f>IF(N564="základní",J564,0)</f>
        <v>0</v>
      </c>
      <c r="BF564" s="204">
        <f>IF(N564="snížená",J564,0)</f>
        <v>0</v>
      </c>
      <c r="BG564" s="204">
        <f>IF(N564="zákl. přenesená",J564,0)</f>
        <v>0</v>
      </c>
      <c r="BH564" s="204">
        <f>IF(N564="sníž. přenesená",J564,0)</f>
        <v>0</v>
      </c>
      <c r="BI564" s="204">
        <f>IF(N564="nulová",J564,0)</f>
        <v>0</v>
      </c>
      <c r="BJ564" s="18" t="s">
        <v>87</v>
      </c>
      <c r="BK564" s="204">
        <f>ROUND(I564*H564,2)</f>
        <v>0</v>
      </c>
      <c r="BL564" s="18" t="s">
        <v>2194</v>
      </c>
      <c r="BM564" s="203" t="s">
        <v>2475</v>
      </c>
    </row>
    <row r="565" spans="1:65" s="2" customFormat="1" ht="11.25">
      <c r="A565" s="36"/>
      <c r="B565" s="37"/>
      <c r="C565" s="38"/>
      <c r="D565" s="205" t="s">
        <v>231</v>
      </c>
      <c r="E565" s="38"/>
      <c r="F565" s="206" t="s">
        <v>2476</v>
      </c>
      <c r="G565" s="38"/>
      <c r="H565" s="38"/>
      <c r="I565" s="207"/>
      <c r="J565" s="38"/>
      <c r="K565" s="38"/>
      <c r="L565" s="41"/>
      <c r="M565" s="208"/>
      <c r="N565" s="209"/>
      <c r="O565" s="73"/>
      <c r="P565" s="73"/>
      <c r="Q565" s="73"/>
      <c r="R565" s="73"/>
      <c r="S565" s="73"/>
      <c r="T565" s="74"/>
      <c r="U565" s="36"/>
      <c r="V565" s="36"/>
      <c r="W565" s="36"/>
      <c r="X565" s="36"/>
      <c r="Y565" s="36"/>
      <c r="Z565" s="36"/>
      <c r="AA565" s="36"/>
      <c r="AB565" s="36"/>
      <c r="AC565" s="36"/>
      <c r="AD565" s="36"/>
      <c r="AE565" s="36"/>
      <c r="AT565" s="18" t="s">
        <v>231</v>
      </c>
      <c r="AU565" s="18" t="s">
        <v>87</v>
      </c>
    </row>
    <row r="566" spans="1:65" s="2" customFormat="1" ht="48.75">
      <c r="A566" s="36"/>
      <c r="B566" s="37"/>
      <c r="C566" s="38"/>
      <c r="D566" s="210" t="s">
        <v>311</v>
      </c>
      <c r="E566" s="38"/>
      <c r="F566" s="211" t="s">
        <v>660</v>
      </c>
      <c r="G566" s="38"/>
      <c r="H566" s="38"/>
      <c r="I566" s="207"/>
      <c r="J566" s="38"/>
      <c r="K566" s="38"/>
      <c r="L566" s="41"/>
      <c r="M566" s="208"/>
      <c r="N566" s="209"/>
      <c r="O566" s="73"/>
      <c r="P566" s="73"/>
      <c r="Q566" s="73"/>
      <c r="R566" s="73"/>
      <c r="S566" s="73"/>
      <c r="T566" s="74"/>
      <c r="U566" s="36"/>
      <c r="V566" s="36"/>
      <c r="W566" s="36"/>
      <c r="X566" s="36"/>
      <c r="Y566" s="36"/>
      <c r="Z566" s="36"/>
      <c r="AA566" s="36"/>
      <c r="AB566" s="36"/>
      <c r="AC566" s="36"/>
      <c r="AD566" s="36"/>
      <c r="AE566" s="36"/>
      <c r="AT566" s="18" t="s">
        <v>311</v>
      </c>
      <c r="AU566" s="18" t="s">
        <v>87</v>
      </c>
    </row>
    <row r="567" spans="1:65" s="14" customFormat="1" ht="11.25">
      <c r="B567" s="223"/>
      <c r="C567" s="224"/>
      <c r="D567" s="210" t="s">
        <v>235</v>
      </c>
      <c r="E567" s="225" t="s">
        <v>1</v>
      </c>
      <c r="F567" s="226" t="s">
        <v>2477</v>
      </c>
      <c r="G567" s="224"/>
      <c r="H567" s="225" t="s">
        <v>1</v>
      </c>
      <c r="I567" s="227"/>
      <c r="J567" s="224"/>
      <c r="K567" s="224"/>
      <c r="L567" s="228"/>
      <c r="M567" s="229"/>
      <c r="N567" s="230"/>
      <c r="O567" s="230"/>
      <c r="P567" s="230"/>
      <c r="Q567" s="230"/>
      <c r="R567" s="230"/>
      <c r="S567" s="230"/>
      <c r="T567" s="231"/>
      <c r="AT567" s="232" t="s">
        <v>235</v>
      </c>
      <c r="AU567" s="232" t="s">
        <v>87</v>
      </c>
      <c r="AV567" s="14" t="s">
        <v>87</v>
      </c>
      <c r="AW567" s="14" t="s">
        <v>36</v>
      </c>
      <c r="AX567" s="14" t="s">
        <v>80</v>
      </c>
      <c r="AY567" s="232" t="s">
        <v>220</v>
      </c>
    </row>
    <row r="568" spans="1:65" s="13" customFormat="1" ht="11.25">
      <c r="B568" s="212"/>
      <c r="C568" s="213"/>
      <c r="D568" s="210" t="s">
        <v>235</v>
      </c>
      <c r="E568" s="214" t="s">
        <v>1</v>
      </c>
      <c r="F568" s="215" t="s">
        <v>2478</v>
      </c>
      <c r="G568" s="213"/>
      <c r="H568" s="216">
        <v>9</v>
      </c>
      <c r="I568" s="217"/>
      <c r="J568" s="213"/>
      <c r="K568" s="213"/>
      <c r="L568" s="218"/>
      <c r="M568" s="219"/>
      <c r="N568" s="220"/>
      <c r="O568" s="220"/>
      <c r="P568" s="220"/>
      <c r="Q568" s="220"/>
      <c r="R568" s="220"/>
      <c r="S568" s="220"/>
      <c r="T568" s="221"/>
      <c r="AT568" s="222" t="s">
        <v>235</v>
      </c>
      <c r="AU568" s="222" t="s">
        <v>87</v>
      </c>
      <c r="AV568" s="13" t="s">
        <v>19</v>
      </c>
      <c r="AW568" s="13" t="s">
        <v>36</v>
      </c>
      <c r="AX568" s="13" t="s">
        <v>87</v>
      </c>
      <c r="AY568" s="222" t="s">
        <v>220</v>
      </c>
    </row>
    <row r="569" spans="1:65" s="2" customFormat="1" ht="33" customHeight="1">
      <c r="A569" s="36"/>
      <c r="B569" s="37"/>
      <c r="C569" s="192" t="s">
        <v>1359</v>
      </c>
      <c r="D569" s="192" t="s">
        <v>224</v>
      </c>
      <c r="E569" s="193" t="s">
        <v>2479</v>
      </c>
      <c r="F569" s="194" t="s">
        <v>2480</v>
      </c>
      <c r="G569" s="195" t="s">
        <v>514</v>
      </c>
      <c r="H569" s="196">
        <v>28.35</v>
      </c>
      <c r="I569" s="197"/>
      <c r="J569" s="198">
        <f>ROUND(I569*H569,2)</f>
        <v>0</v>
      </c>
      <c r="K569" s="194" t="s">
        <v>228</v>
      </c>
      <c r="L569" s="41"/>
      <c r="M569" s="199" t="s">
        <v>1</v>
      </c>
      <c r="N569" s="200" t="s">
        <v>45</v>
      </c>
      <c r="O569" s="73"/>
      <c r="P569" s="201">
        <f>O569*H569</f>
        <v>0</v>
      </c>
      <c r="Q569" s="201">
        <v>2.4127200000000002</v>
      </c>
      <c r="R569" s="201">
        <f>Q569*H569</f>
        <v>68.40061200000001</v>
      </c>
      <c r="S569" s="201">
        <v>0</v>
      </c>
      <c r="T569" s="202">
        <f>S569*H569</f>
        <v>0</v>
      </c>
      <c r="U569" s="36"/>
      <c r="V569" s="36"/>
      <c r="W569" s="36"/>
      <c r="X569" s="36"/>
      <c r="Y569" s="36"/>
      <c r="Z569" s="36"/>
      <c r="AA569" s="36"/>
      <c r="AB569" s="36"/>
      <c r="AC569" s="36"/>
      <c r="AD569" s="36"/>
      <c r="AE569" s="36"/>
      <c r="AR569" s="203" t="s">
        <v>223</v>
      </c>
      <c r="AT569" s="203" t="s">
        <v>224</v>
      </c>
      <c r="AU569" s="203" t="s">
        <v>87</v>
      </c>
      <c r="AY569" s="18" t="s">
        <v>220</v>
      </c>
      <c r="BE569" s="204">
        <f>IF(N569="základní",J569,0)</f>
        <v>0</v>
      </c>
      <c r="BF569" s="204">
        <f>IF(N569="snížená",J569,0)</f>
        <v>0</v>
      </c>
      <c r="BG569" s="204">
        <f>IF(N569="zákl. přenesená",J569,0)</f>
        <v>0</v>
      </c>
      <c r="BH569" s="204">
        <f>IF(N569="sníž. přenesená",J569,0)</f>
        <v>0</v>
      </c>
      <c r="BI569" s="204">
        <f>IF(N569="nulová",J569,0)</f>
        <v>0</v>
      </c>
      <c r="BJ569" s="18" t="s">
        <v>87</v>
      </c>
      <c r="BK569" s="204">
        <f>ROUND(I569*H569,2)</f>
        <v>0</v>
      </c>
      <c r="BL569" s="18" t="s">
        <v>223</v>
      </c>
      <c r="BM569" s="203" t="s">
        <v>2481</v>
      </c>
    </row>
    <row r="570" spans="1:65" s="2" customFormat="1" ht="11.25">
      <c r="A570" s="36"/>
      <c r="B570" s="37"/>
      <c r="C570" s="38"/>
      <c r="D570" s="205" t="s">
        <v>231</v>
      </c>
      <c r="E570" s="38"/>
      <c r="F570" s="206" t="s">
        <v>2482</v>
      </c>
      <c r="G570" s="38"/>
      <c r="H570" s="38"/>
      <c r="I570" s="207"/>
      <c r="J570" s="38"/>
      <c r="K570" s="38"/>
      <c r="L570" s="41"/>
      <c r="M570" s="208"/>
      <c r="N570" s="209"/>
      <c r="O570" s="73"/>
      <c r="P570" s="73"/>
      <c r="Q570" s="73"/>
      <c r="R570" s="73"/>
      <c r="S570" s="73"/>
      <c r="T570" s="74"/>
      <c r="U570" s="36"/>
      <c r="V570" s="36"/>
      <c r="W570" s="36"/>
      <c r="X570" s="36"/>
      <c r="Y570" s="36"/>
      <c r="Z570" s="36"/>
      <c r="AA570" s="36"/>
      <c r="AB570" s="36"/>
      <c r="AC570" s="36"/>
      <c r="AD570" s="36"/>
      <c r="AE570" s="36"/>
      <c r="AT570" s="18" t="s">
        <v>231</v>
      </c>
      <c r="AU570" s="18" t="s">
        <v>87</v>
      </c>
    </row>
    <row r="571" spans="1:65" s="2" customFormat="1" ht="87.75">
      <c r="A571" s="36"/>
      <c r="B571" s="37"/>
      <c r="C571" s="38"/>
      <c r="D571" s="210" t="s">
        <v>311</v>
      </c>
      <c r="E571" s="38"/>
      <c r="F571" s="211" t="s">
        <v>2483</v>
      </c>
      <c r="G571" s="38"/>
      <c r="H571" s="38"/>
      <c r="I571" s="207"/>
      <c r="J571" s="38"/>
      <c r="K571" s="38"/>
      <c r="L571" s="41"/>
      <c r="M571" s="208"/>
      <c r="N571" s="209"/>
      <c r="O571" s="73"/>
      <c r="P571" s="73"/>
      <c r="Q571" s="73"/>
      <c r="R571" s="73"/>
      <c r="S571" s="73"/>
      <c r="T571" s="74"/>
      <c r="U571" s="36"/>
      <c r="V571" s="36"/>
      <c r="W571" s="36"/>
      <c r="X571" s="36"/>
      <c r="Y571" s="36"/>
      <c r="Z571" s="36"/>
      <c r="AA571" s="36"/>
      <c r="AB571" s="36"/>
      <c r="AC571" s="36"/>
      <c r="AD571" s="36"/>
      <c r="AE571" s="36"/>
      <c r="AT571" s="18" t="s">
        <v>311</v>
      </c>
      <c r="AU571" s="18" t="s">
        <v>87</v>
      </c>
    </row>
    <row r="572" spans="1:65" s="14" customFormat="1" ht="11.25">
      <c r="B572" s="223"/>
      <c r="C572" s="224"/>
      <c r="D572" s="210" t="s">
        <v>235</v>
      </c>
      <c r="E572" s="225" t="s">
        <v>1</v>
      </c>
      <c r="F572" s="226" t="s">
        <v>2484</v>
      </c>
      <c r="G572" s="224"/>
      <c r="H572" s="225" t="s">
        <v>1</v>
      </c>
      <c r="I572" s="227"/>
      <c r="J572" s="224"/>
      <c r="K572" s="224"/>
      <c r="L572" s="228"/>
      <c r="M572" s="229"/>
      <c r="N572" s="230"/>
      <c r="O572" s="230"/>
      <c r="P572" s="230"/>
      <c r="Q572" s="230"/>
      <c r="R572" s="230"/>
      <c r="S572" s="230"/>
      <c r="T572" s="231"/>
      <c r="AT572" s="232" t="s">
        <v>235</v>
      </c>
      <c r="AU572" s="232" t="s">
        <v>87</v>
      </c>
      <c r="AV572" s="14" t="s">
        <v>87</v>
      </c>
      <c r="AW572" s="14" t="s">
        <v>36</v>
      </c>
      <c r="AX572" s="14" t="s">
        <v>80</v>
      </c>
      <c r="AY572" s="232" t="s">
        <v>220</v>
      </c>
    </row>
    <row r="573" spans="1:65" s="13" customFormat="1" ht="11.25">
      <c r="B573" s="212"/>
      <c r="C573" s="213"/>
      <c r="D573" s="210" t="s">
        <v>235</v>
      </c>
      <c r="E573" s="214" t="s">
        <v>2485</v>
      </c>
      <c r="F573" s="215" t="s">
        <v>2486</v>
      </c>
      <c r="G573" s="213"/>
      <c r="H573" s="216">
        <v>28.35</v>
      </c>
      <c r="I573" s="217"/>
      <c r="J573" s="213"/>
      <c r="K573" s="213"/>
      <c r="L573" s="218"/>
      <c r="M573" s="219"/>
      <c r="N573" s="220"/>
      <c r="O573" s="220"/>
      <c r="P573" s="220"/>
      <c r="Q573" s="220"/>
      <c r="R573" s="220"/>
      <c r="S573" s="220"/>
      <c r="T573" s="221"/>
      <c r="AT573" s="222" t="s">
        <v>235</v>
      </c>
      <c r="AU573" s="222" t="s">
        <v>87</v>
      </c>
      <c r="AV573" s="13" t="s">
        <v>19</v>
      </c>
      <c r="AW573" s="13" t="s">
        <v>36</v>
      </c>
      <c r="AX573" s="13" t="s">
        <v>80</v>
      </c>
      <c r="AY573" s="222" t="s">
        <v>220</v>
      </c>
    </row>
    <row r="574" spans="1:65" s="13" customFormat="1" ht="11.25">
      <c r="B574" s="212"/>
      <c r="C574" s="213"/>
      <c r="D574" s="210" t="s">
        <v>235</v>
      </c>
      <c r="E574" s="214" t="s">
        <v>2487</v>
      </c>
      <c r="F574" s="215" t="s">
        <v>2488</v>
      </c>
      <c r="G574" s="213"/>
      <c r="H574" s="216">
        <v>28.35</v>
      </c>
      <c r="I574" s="217"/>
      <c r="J574" s="213"/>
      <c r="K574" s="213"/>
      <c r="L574" s="218"/>
      <c r="M574" s="219"/>
      <c r="N574" s="220"/>
      <c r="O574" s="220"/>
      <c r="P574" s="220"/>
      <c r="Q574" s="220"/>
      <c r="R574" s="220"/>
      <c r="S574" s="220"/>
      <c r="T574" s="221"/>
      <c r="AT574" s="222" t="s">
        <v>235</v>
      </c>
      <c r="AU574" s="222" t="s">
        <v>87</v>
      </c>
      <c r="AV574" s="13" t="s">
        <v>19</v>
      </c>
      <c r="AW574" s="13" t="s">
        <v>36</v>
      </c>
      <c r="AX574" s="13" t="s">
        <v>87</v>
      </c>
      <c r="AY574" s="222" t="s">
        <v>220</v>
      </c>
    </row>
    <row r="575" spans="1:65" s="2" customFormat="1" ht="24.2" customHeight="1">
      <c r="A575" s="36"/>
      <c r="B575" s="37"/>
      <c r="C575" s="192" t="s">
        <v>1647</v>
      </c>
      <c r="D575" s="192" t="s">
        <v>224</v>
      </c>
      <c r="E575" s="193" t="s">
        <v>2489</v>
      </c>
      <c r="F575" s="194" t="s">
        <v>2490</v>
      </c>
      <c r="G575" s="195" t="s">
        <v>514</v>
      </c>
      <c r="H575" s="196">
        <v>10.8</v>
      </c>
      <c r="I575" s="197"/>
      <c r="J575" s="198">
        <f>ROUND(I575*H575,2)</f>
        <v>0</v>
      </c>
      <c r="K575" s="194" t="s">
        <v>228</v>
      </c>
      <c r="L575" s="41"/>
      <c r="M575" s="199" t="s">
        <v>1</v>
      </c>
      <c r="N575" s="200" t="s">
        <v>45</v>
      </c>
      <c r="O575" s="73"/>
      <c r="P575" s="201">
        <f>O575*H575</f>
        <v>0</v>
      </c>
      <c r="Q575" s="201">
        <v>2.09</v>
      </c>
      <c r="R575" s="201">
        <f>Q575*H575</f>
        <v>22.571999999999999</v>
      </c>
      <c r="S575" s="201">
        <v>0</v>
      </c>
      <c r="T575" s="202">
        <f>S575*H575</f>
        <v>0</v>
      </c>
      <c r="U575" s="36"/>
      <c r="V575" s="36"/>
      <c r="W575" s="36"/>
      <c r="X575" s="36"/>
      <c r="Y575" s="36"/>
      <c r="Z575" s="36"/>
      <c r="AA575" s="36"/>
      <c r="AB575" s="36"/>
      <c r="AC575" s="36"/>
      <c r="AD575" s="36"/>
      <c r="AE575" s="36"/>
      <c r="AR575" s="203" t="s">
        <v>223</v>
      </c>
      <c r="AT575" s="203" t="s">
        <v>224</v>
      </c>
      <c r="AU575" s="203" t="s">
        <v>87</v>
      </c>
      <c r="AY575" s="18" t="s">
        <v>220</v>
      </c>
      <c r="BE575" s="204">
        <f>IF(N575="základní",J575,0)</f>
        <v>0</v>
      </c>
      <c r="BF575" s="204">
        <f>IF(N575="snížená",J575,0)</f>
        <v>0</v>
      </c>
      <c r="BG575" s="204">
        <f>IF(N575="zákl. přenesená",J575,0)</f>
        <v>0</v>
      </c>
      <c r="BH575" s="204">
        <f>IF(N575="sníž. přenesená",J575,0)</f>
        <v>0</v>
      </c>
      <c r="BI575" s="204">
        <f>IF(N575="nulová",J575,0)</f>
        <v>0</v>
      </c>
      <c r="BJ575" s="18" t="s">
        <v>87</v>
      </c>
      <c r="BK575" s="204">
        <f>ROUND(I575*H575,2)</f>
        <v>0</v>
      </c>
      <c r="BL575" s="18" t="s">
        <v>223</v>
      </c>
      <c r="BM575" s="203" t="s">
        <v>2491</v>
      </c>
    </row>
    <row r="576" spans="1:65" s="2" customFormat="1" ht="11.25">
      <c r="A576" s="36"/>
      <c r="B576" s="37"/>
      <c r="C576" s="38"/>
      <c r="D576" s="205" t="s">
        <v>231</v>
      </c>
      <c r="E576" s="38"/>
      <c r="F576" s="206" t="s">
        <v>2492</v>
      </c>
      <c r="G576" s="38"/>
      <c r="H576" s="38"/>
      <c r="I576" s="207"/>
      <c r="J576" s="38"/>
      <c r="K576" s="38"/>
      <c r="L576" s="41"/>
      <c r="M576" s="208"/>
      <c r="N576" s="209"/>
      <c r="O576" s="73"/>
      <c r="P576" s="73"/>
      <c r="Q576" s="73"/>
      <c r="R576" s="73"/>
      <c r="S576" s="73"/>
      <c r="T576" s="74"/>
      <c r="U576" s="36"/>
      <c r="V576" s="36"/>
      <c r="W576" s="36"/>
      <c r="X576" s="36"/>
      <c r="Y576" s="36"/>
      <c r="Z576" s="36"/>
      <c r="AA576" s="36"/>
      <c r="AB576" s="36"/>
      <c r="AC576" s="36"/>
      <c r="AD576" s="36"/>
      <c r="AE576" s="36"/>
      <c r="AT576" s="18" t="s">
        <v>231</v>
      </c>
      <c r="AU576" s="18" t="s">
        <v>87</v>
      </c>
    </row>
    <row r="577" spans="1:65" s="2" customFormat="1" ht="97.5">
      <c r="A577" s="36"/>
      <c r="B577" s="37"/>
      <c r="C577" s="38"/>
      <c r="D577" s="210" t="s">
        <v>311</v>
      </c>
      <c r="E577" s="38"/>
      <c r="F577" s="211" t="s">
        <v>2493</v>
      </c>
      <c r="G577" s="38"/>
      <c r="H577" s="38"/>
      <c r="I577" s="207"/>
      <c r="J577" s="38"/>
      <c r="K577" s="38"/>
      <c r="L577" s="41"/>
      <c r="M577" s="208"/>
      <c r="N577" s="209"/>
      <c r="O577" s="73"/>
      <c r="P577" s="73"/>
      <c r="Q577" s="73"/>
      <c r="R577" s="73"/>
      <c r="S577" s="73"/>
      <c r="T577" s="74"/>
      <c r="U577" s="36"/>
      <c r="V577" s="36"/>
      <c r="W577" s="36"/>
      <c r="X577" s="36"/>
      <c r="Y577" s="36"/>
      <c r="Z577" s="36"/>
      <c r="AA577" s="36"/>
      <c r="AB577" s="36"/>
      <c r="AC577" s="36"/>
      <c r="AD577" s="36"/>
      <c r="AE577" s="36"/>
      <c r="AT577" s="18" t="s">
        <v>311</v>
      </c>
      <c r="AU577" s="18" t="s">
        <v>87</v>
      </c>
    </row>
    <row r="578" spans="1:65" s="14" customFormat="1" ht="11.25">
      <c r="B578" s="223"/>
      <c r="C578" s="224"/>
      <c r="D578" s="210" t="s">
        <v>235</v>
      </c>
      <c r="E578" s="225" t="s">
        <v>1</v>
      </c>
      <c r="F578" s="226" t="s">
        <v>2494</v>
      </c>
      <c r="G578" s="224"/>
      <c r="H578" s="225" t="s">
        <v>1</v>
      </c>
      <c r="I578" s="227"/>
      <c r="J578" s="224"/>
      <c r="K578" s="224"/>
      <c r="L578" s="228"/>
      <c r="M578" s="229"/>
      <c r="N578" s="230"/>
      <c r="O578" s="230"/>
      <c r="P578" s="230"/>
      <c r="Q578" s="230"/>
      <c r="R578" s="230"/>
      <c r="S578" s="230"/>
      <c r="T578" s="231"/>
      <c r="AT578" s="232" t="s">
        <v>235</v>
      </c>
      <c r="AU578" s="232" t="s">
        <v>87</v>
      </c>
      <c r="AV578" s="14" t="s">
        <v>87</v>
      </c>
      <c r="AW578" s="14" t="s">
        <v>36</v>
      </c>
      <c r="AX578" s="14" t="s">
        <v>80</v>
      </c>
      <c r="AY578" s="232" t="s">
        <v>220</v>
      </c>
    </row>
    <row r="579" spans="1:65" s="13" customFormat="1" ht="11.25">
      <c r="B579" s="212"/>
      <c r="C579" s="213"/>
      <c r="D579" s="210" t="s">
        <v>235</v>
      </c>
      <c r="E579" s="214" t="s">
        <v>2495</v>
      </c>
      <c r="F579" s="215" t="s">
        <v>2496</v>
      </c>
      <c r="G579" s="213"/>
      <c r="H579" s="216">
        <v>10.8</v>
      </c>
      <c r="I579" s="217"/>
      <c r="J579" s="213"/>
      <c r="K579" s="213"/>
      <c r="L579" s="218"/>
      <c r="M579" s="219"/>
      <c r="N579" s="220"/>
      <c r="O579" s="220"/>
      <c r="P579" s="220"/>
      <c r="Q579" s="220"/>
      <c r="R579" s="220"/>
      <c r="S579" s="220"/>
      <c r="T579" s="221"/>
      <c r="AT579" s="222" t="s">
        <v>235</v>
      </c>
      <c r="AU579" s="222" t="s">
        <v>87</v>
      </c>
      <c r="AV579" s="13" t="s">
        <v>19</v>
      </c>
      <c r="AW579" s="13" t="s">
        <v>36</v>
      </c>
      <c r="AX579" s="13" t="s">
        <v>80</v>
      </c>
      <c r="AY579" s="222" t="s">
        <v>220</v>
      </c>
    </row>
    <row r="580" spans="1:65" s="13" customFormat="1" ht="11.25">
      <c r="B580" s="212"/>
      <c r="C580" s="213"/>
      <c r="D580" s="210" t="s">
        <v>235</v>
      </c>
      <c r="E580" s="214" t="s">
        <v>2497</v>
      </c>
      <c r="F580" s="215" t="s">
        <v>2498</v>
      </c>
      <c r="G580" s="213"/>
      <c r="H580" s="216">
        <v>10.8</v>
      </c>
      <c r="I580" s="217"/>
      <c r="J580" s="213"/>
      <c r="K580" s="213"/>
      <c r="L580" s="218"/>
      <c r="M580" s="219"/>
      <c r="N580" s="220"/>
      <c r="O580" s="220"/>
      <c r="P580" s="220"/>
      <c r="Q580" s="220"/>
      <c r="R580" s="220"/>
      <c r="S580" s="220"/>
      <c r="T580" s="221"/>
      <c r="AT580" s="222" t="s">
        <v>235</v>
      </c>
      <c r="AU580" s="222" t="s">
        <v>87</v>
      </c>
      <c r="AV580" s="13" t="s">
        <v>19</v>
      </c>
      <c r="AW580" s="13" t="s">
        <v>36</v>
      </c>
      <c r="AX580" s="13" t="s">
        <v>87</v>
      </c>
      <c r="AY580" s="222" t="s">
        <v>220</v>
      </c>
    </row>
    <row r="581" spans="1:65" s="2" customFormat="1" ht="24.2" customHeight="1">
      <c r="A581" s="36"/>
      <c r="B581" s="37"/>
      <c r="C581" s="192" t="s">
        <v>1469</v>
      </c>
      <c r="D581" s="192" t="s">
        <v>224</v>
      </c>
      <c r="E581" s="193" t="s">
        <v>2499</v>
      </c>
      <c r="F581" s="194" t="s">
        <v>2500</v>
      </c>
      <c r="G581" s="195" t="s">
        <v>514</v>
      </c>
      <c r="H581" s="196">
        <v>19.62</v>
      </c>
      <c r="I581" s="197"/>
      <c r="J581" s="198">
        <f>ROUND(I581*H581,2)</f>
        <v>0</v>
      </c>
      <c r="K581" s="194" t="s">
        <v>228</v>
      </c>
      <c r="L581" s="41"/>
      <c r="M581" s="199" t="s">
        <v>1</v>
      </c>
      <c r="N581" s="200" t="s">
        <v>45</v>
      </c>
      <c r="O581" s="73"/>
      <c r="P581" s="201">
        <f>O581*H581</f>
        <v>0</v>
      </c>
      <c r="Q581" s="201">
        <v>2.4500000000000002</v>
      </c>
      <c r="R581" s="201">
        <f>Q581*H581</f>
        <v>48.069000000000003</v>
      </c>
      <c r="S581" s="201">
        <v>0</v>
      </c>
      <c r="T581" s="202">
        <f>S581*H581</f>
        <v>0</v>
      </c>
      <c r="U581" s="36"/>
      <c r="V581" s="36"/>
      <c r="W581" s="36"/>
      <c r="X581" s="36"/>
      <c r="Y581" s="36"/>
      <c r="Z581" s="36"/>
      <c r="AA581" s="36"/>
      <c r="AB581" s="36"/>
      <c r="AC581" s="36"/>
      <c r="AD581" s="36"/>
      <c r="AE581" s="36"/>
      <c r="AR581" s="203" t="s">
        <v>223</v>
      </c>
      <c r="AT581" s="203" t="s">
        <v>224</v>
      </c>
      <c r="AU581" s="203" t="s">
        <v>87</v>
      </c>
      <c r="AY581" s="18" t="s">
        <v>220</v>
      </c>
      <c r="BE581" s="204">
        <f>IF(N581="základní",J581,0)</f>
        <v>0</v>
      </c>
      <c r="BF581" s="204">
        <f>IF(N581="snížená",J581,0)</f>
        <v>0</v>
      </c>
      <c r="BG581" s="204">
        <f>IF(N581="zákl. přenesená",J581,0)</f>
        <v>0</v>
      </c>
      <c r="BH581" s="204">
        <f>IF(N581="sníž. přenesená",J581,0)</f>
        <v>0</v>
      </c>
      <c r="BI581" s="204">
        <f>IF(N581="nulová",J581,0)</f>
        <v>0</v>
      </c>
      <c r="BJ581" s="18" t="s">
        <v>87</v>
      </c>
      <c r="BK581" s="204">
        <f>ROUND(I581*H581,2)</f>
        <v>0</v>
      </c>
      <c r="BL581" s="18" t="s">
        <v>223</v>
      </c>
      <c r="BM581" s="203" t="s">
        <v>2501</v>
      </c>
    </row>
    <row r="582" spans="1:65" s="2" customFormat="1" ht="11.25">
      <c r="A582" s="36"/>
      <c r="B582" s="37"/>
      <c r="C582" s="38"/>
      <c r="D582" s="205" t="s">
        <v>231</v>
      </c>
      <c r="E582" s="38"/>
      <c r="F582" s="206" t="s">
        <v>2502</v>
      </c>
      <c r="G582" s="38"/>
      <c r="H582" s="38"/>
      <c r="I582" s="207"/>
      <c r="J582" s="38"/>
      <c r="K582" s="38"/>
      <c r="L582" s="41"/>
      <c r="M582" s="208"/>
      <c r="N582" s="209"/>
      <c r="O582" s="73"/>
      <c r="P582" s="73"/>
      <c r="Q582" s="73"/>
      <c r="R582" s="73"/>
      <c r="S582" s="73"/>
      <c r="T582" s="74"/>
      <c r="U582" s="36"/>
      <c r="V582" s="36"/>
      <c r="W582" s="36"/>
      <c r="X582" s="36"/>
      <c r="Y582" s="36"/>
      <c r="Z582" s="36"/>
      <c r="AA582" s="36"/>
      <c r="AB582" s="36"/>
      <c r="AC582" s="36"/>
      <c r="AD582" s="36"/>
      <c r="AE582" s="36"/>
      <c r="AT582" s="18" t="s">
        <v>231</v>
      </c>
      <c r="AU582" s="18" t="s">
        <v>87</v>
      </c>
    </row>
    <row r="583" spans="1:65" s="2" customFormat="1" ht="97.5">
      <c r="A583" s="36"/>
      <c r="B583" s="37"/>
      <c r="C583" s="38"/>
      <c r="D583" s="210" t="s">
        <v>311</v>
      </c>
      <c r="E583" s="38"/>
      <c r="F583" s="211" t="s">
        <v>2493</v>
      </c>
      <c r="G583" s="38"/>
      <c r="H583" s="38"/>
      <c r="I583" s="207"/>
      <c r="J583" s="38"/>
      <c r="K583" s="38"/>
      <c r="L583" s="41"/>
      <c r="M583" s="208"/>
      <c r="N583" s="209"/>
      <c r="O583" s="73"/>
      <c r="P583" s="73"/>
      <c r="Q583" s="73"/>
      <c r="R583" s="73"/>
      <c r="S583" s="73"/>
      <c r="T583" s="74"/>
      <c r="U583" s="36"/>
      <c r="V583" s="36"/>
      <c r="W583" s="36"/>
      <c r="X583" s="36"/>
      <c r="Y583" s="36"/>
      <c r="Z583" s="36"/>
      <c r="AA583" s="36"/>
      <c r="AB583" s="36"/>
      <c r="AC583" s="36"/>
      <c r="AD583" s="36"/>
      <c r="AE583" s="36"/>
      <c r="AT583" s="18" t="s">
        <v>311</v>
      </c>
      <c r="AU583" s="18" t="s">
        <v>87</v>
      </c>
    </row>
    <row r="584" spans="1:65" s="14" customFormat="1" ht="11.25">
      <c r="B584" s="223"/>
      <c r="C584" s="224"/>
      <c r="D584" s="210" t="s">
        <v>235</v>
      </c>
      <c r="E584" s="225" t="s">
        <v>1</v>
      </c>
      <c r="F584" s="226" t="s">
        <v>2503</v>
      </c>
      <c r="G584" s="224"/>
      <c r="H584" s="225" t="s">
        <v>1</v>
      </c>
      <c r="I584" s="227"/>
      <c r="J584" s="224"/>
      <c r="K584" s="224"/>
      <c r="L584" s="228"/>
      <c r="M584" s="229"/>
      <c r="N584" s="230"/>
      <c r="O584" s="230"/>
      <c r="P584" s="230"/>
      <c r="Q584" s="230"/>
      <c r="R584" s="230"/>
      <c r="S584" s="230"/>
      <c r="T584" s="231"/>
      <c r="AT584" s="232" t="s">
        <v>235</v>
      </c>
      <c r="AU584" s="232" t="s">
        <v>87</v>
      </c>
      <c r="AV584" s="14" t="s">
        <v>87</v>
      </c>
      <c r="AW584" s="14" t="s">
        <v>36</v>
      </c>
      <c r="AX584" s="14" t="s">
        <v>80</v>
      </c>
      <c r="AY584" s="232" t="s">
        <v>220</v>
      </c>
    </row>
    <row r="585" spans="1:65" s="13" customFormat="1" ht="11.25">
      <c r="B585" s="212"/>
      <c r="C585" s="213"/>
      <c r="D585" s="210" t="s">
        <v>235</v>
      </c>
      <c r="E585" s="214" t="s">
        <v>2504</v>
      </c>
      <c r="F585" s="215" t="s">
        <v>2505</v>
      </c>
      <c r="G585" s="213"/>
      <c r="H585" s="216">
        <v>19.62</v>
      </c>
      <c r="I585" s="217"/>
      <c r="J585" s="213"/>
      <c r="K585" s="213"/>
      <c r="L585" s="218"/>
      <c r="M585" s="219"/>
      <c r="N585" s="220"/>
      <c r="O585" s="220"/>
      <c r="P585" s="220"/>
      <c r="Q585" s="220"/>
      <c r="R585" s="220"/>
      <c r="S585" s="220"/>
      <c r="T585" s="221"/>
      <c r="AT585" s="222" t="s">
        <v>235</v>
      </c>
      <c r="AU585" s="222" t="s">
        <v>87</v>
      </c>
      <c r="AV585" s="13" t="s">
        <v>19</v>
      </c>
      <c r="AW585" s="13" t="s">
        <v>36</v>
      </c>
      <c r="AX585" s="13" t="s">
        <v>80</v>
      </c>
      <c r="AY585" s="222" t="s">
        <v>220</v>
      </c>
    </row>
    <row r="586" spans="1:65" s="13" customFormat="1" ht="11.25">
      <c r="B586" s="212"/>
      <c r="C586" s="213"/>
      <c r="D586" s="210" t="s">
        <v>235</v>
      </c>
      <c r="E586" s="214" t="s">
        <v>2506</v>
      </c>
      <c r="F586" s="215" t="s">
        <v>2507</v>
      </c>
      <c r="G586" s="213"/>
      <c r="H586" s="216">
        <v>19.62</v>
      </c>
      <c r="I586" s="217"/>
      <c r="J586" s="213"/>
      <c r="K586" s="213"/>
      <c r="L586" s="218"/>
      <c r="M586" s="219"/>
      <c r="N586" s="220"/>
      <c r="O586" s="220"/>
      <c r="P586" s="220"/>
      <c r="Q586" s="220"/>
      <c r="R586" s="220"/>
      <c r="S586" s="220"/>
      <c r="T586" s="221"/>
      <c r="AT586" s="222" t="s">
        <v>235</v>
      </c>
      <c r="AU586" s="222" t="s">
        <v>87</v>
      </c>
      <c r="AV586" s="13" t="s">
        <v>19</v>
      </c>
      <c r="AW586" s="13" t="s">
        <v>36</v>
      </c>
      <c r="AX586" s="13" t="s">
        <v>87</v>
      </c>
      <c r="AY586" s="222" t="s">
        <v>220</v>
      </c>
    </row>
    <row r="587" spans="1:65" s="2" customFormat="1" ht="16.5" customHeight="1">
      <c r="A587" s="36"/>
      <c r="B587" s="37"/>
      <c r="C587" s="192" t="s">
        <v>1652</v>
      </c>
      <c r="D587" s="192" t="s">
        <v>224</v>
      </c>
      <c r="E587" s="193" t="s">
        <v>2508</v>
      </c>
      <c r="F587" s="194" t="s">
        <v>2509</v>
      </c>
      <c r="G587" s="195" t="s">
        <v>514</v>
      </c>
      <c r="H587" s="196">
        <v>19.98</v>
      </c>
      <c r="I587" s="197"/>
      <c r="J587" s="198">
        <f>ROUND(I587*H587,2)</f>
        <v>0</v>
      </c>
      <c r="K587" s="194" t="s">
        <v>228</v>
      </c>
      <c r="L587" s="41"/>
      <c r="M587" s="199" t="s">
        <v>1</v>
      </c>
      <c r="N587" s="200" t="s">
        <v>45</v>
      </c>
      <c r="O587" s="73"/>
      <c r="P587" s="201">
        <f>O587*H587</f>
        <v>0</v>
      </c>
      <c r="Q587" s="201">
        <v>2.4300000000000002</v>
      </c>
      <c r="R587" s="201">
        <f>Q587*H587</f>
        <v>48.551400000000001</v>
      </c>
      <c r="S587" s="201">
        <v>0</v>
      </c>
      <c r="T587" s="202">
        <f>S587*H587</f>
        <v>0</v>
      </c>
      <c r="U587" s="36"/>
      <c r="V587" s="36"/>
      <c r="W587" s="36"/>
      <c r="X587" s="36"/>
      <c r="Y587" s="36"/>
      <c r="Z587" s="36"/>
      <c r="AA587" s="36"/>
      <c r="AB587" s="36"/>
      <c r="AC587" s="36"/>
      <c r="AD587" s="36"/>
      <c r="AE587" s="36"/>
      <c r="AR587" s="203" t="s">
        <v>223</v>
      </c>
      <c r="AT587" s="203" t="s">
        <v>224</v>
      </c>
      <c r="AU587" s="203" t="s">
        <v>87</v>
      </c>
      <c r="AY587" s="18" t="s">
        <v>220</v>
      </c>
      <c r="BE587" s="204">
        <f>IF(N587="základní",J587,0)</f>
        <v>0</v>
      </c>
      <c r="BF587" s="204">
        <f>IF(N587="snížená",J587,0)</f>
        <v>0</v>
      </c>
      <c r="BG587" s="204">
        <f>IF(N587="zákl. přenesená",J587,0)</f>
        <v>0</v>
      </c>
      <c r="BH587" s="204">
        <f>IF(N587="sníž. přenesená",J587,0)</f>
        <v>0</v>
      </c>
      <c r="BI587" s="204">
        <f>IF(N587="nulová",J587,0)</f>
        <v>0</v>
      </c>
      <c r="BJ587" s="18" t="s">
        <v>87</v>
      </c>
      <c r="BK587" s="204">
        <f>ROUND(I587*H587,2)</f>
        <v>0</v>
      </c>
      <c r="BL587" s="18" t="s">
        <v>223</v>
      </c>
      <c r="BM587" s="203" t="s">
        <v>2510</v>
      </c>
    </row>
    <row r="588" spans="1:65" s="2" customFormat="1" ht="11.25">
      <c r="A588" s="36"/>
      <c r="B588" s="37"/>
      <c r="C588" s="38"/>
      <c r="D588" s="205" t="s">
        <v>231</v>
      </c>
      <c r="E588" s="38"/>
      <c r="F588" s="206" t="s">
        <v>2511</v>
      </c>
      <c r="G588" s="38"/>
      <c r="H588" s="38"/>
      <c r="I588" s="207"/>
      <c r="J588" s="38"/>
      <c r="K588" s="38"/>
      <c r="L588" s="41"/>
      <c r="M588" s="208"/>
      <c r="N588" s="209"/>
      <c r="O588" s="73"/>
      <c r="P588" s="73"/>
      <c r="Q588" s="73"/>
      <c r="R588" s="73"/>
      <c r="S588" s="73"/>
      <c r="T588" s="74"/>
      <c r="U588" s="36"/>
      <c r="V588" s="36"/>
      <c r="W588" s="36"/>
      <c r="X588" s="36"/>
      <c r="Y588" s="36"/>
      <c r="Z588" s="36"/>
      <c r="AA588" s="36"/>
      <c r="AB588" s="36"/>
      <c r="AC588" s="36"/>
      <c r="AD588" s="36"/>
      <c r="AE588" s="36"/>
      <c r="AT588" s="18" t="s">
        <v>231</v>
      </c>
      <c r="AU588" s="18" t="s">
        <v>87</v>
      </c>
    </row>
    <row r="589" spans="1:65" s="2" customFormat="1" ht="78">
      <c r="A589" s="36"/>
      <c r="B589" s="37"/>
      <c r="C589" s="38"/>
      <c r="D589" s="210" t="s">
        <v>311</v>
      </c>
      <c r="E589" s="38"/>
      <c r="F589" s="211" t="s">
        <v>2512</v>
      </c>
      <c r="G589" s="38"/>
      <c r="H589" s="38"/>
      <c r="I589" s="207"/>
      <c r="J589" s="38"/>
      <c r="K589" s="38"/>
      <c r="L589" s="41"/>
      <c r="M589" s="208"/>
      <c r="N589" s="209"/>
      <c r="O589" s="73"/>
      <c r="P589" s="73"/>
      <c r="Q589" s="73"/>
      <c r="R589" s="73"/>
      <c r="S589" s="73"/>
      <c r="T589" s="74"/>
      <c r="U589" s="36"/>
      <c r="V589" s="36"/>
      <c r="W589" s="36"/>
      <c r="X589" s="36"/>
      <c r="Y589" s="36"/>
      <c r="Z589" s="36"/>
      <c r="AA589" s="36"/>
      <c r="AB589" s="36"/>
      <c r="AC589" s="36"/>
      <c r="AD589" s="36"/>
      <c r="AE589" s="36"/>
      <c r="AT589" s="18" t="s">
        <v>311</v>
      </c>
      <c r="AU589" s="18" t="s">
        <v>87</v>
      </c>
    </row>
    <row r="590" spans="1:65" s="14" customFormat="1" ht="11.25">
      <c r="B590" s="223"/>
      <c r="C590" s="224"/>
      <c r="D590" s="210" t="s">
        <v>235</v>
      </c>
      <c r="E590" s="225" t="s">
        <v>1</v>
      </c>
      <c r="F590" s="226" t="s">
        <v>2513</v>
      </c>
      <c r="G590" s="224"/>
      <c r="H590" s="225" t="s">
        <v>1</v>
      </c>
      <c r="I590" s="227"/>
      <c r="J590" s="224"/>
      <c r="K590" s="224"/>
      <c r="L590" s="228"/>
      <c r="M590" s="229"/>
      <c r="N590" s="230"/>
      <c r="O590" s="230"/>
      <c r="P590" s="230"/>
      <c r="Q590" s="230"/>
      <c r="R590" s="230"/>
      <c r="S590" s="230"/>
      <c r="T590" s="231"/>
      <c r="AT590" s="232" t="s">
        <v>235</v>
      </c>
      <c r="AU590" s="232" t="s">
        <v>87</v>
      </c>
      <c r="AV590" s="14" t="s">
        <v>87</v>
      </c>
      <c r="AW590" s="14" t="s">
        <v>36</v>
      </c>
      <c r="AX590" s="14" t="s">
        <v>80</v>
      </c>
      <c r="AY590" s="232" t="s">
        <v>220</v>
      </c>
    </row>
    <row r="591" spans="1:65" s="13" customFormat="1" ht="11.25">
      <c r="B591" s="212"/>
      <c r="C591" s="213"/>
      <c r="D591" s="210" t="s">
        <v>235</v>
      </c>
      <c r="E591" s="214" t="s">
        <v>2514</v>
      </c>
      <c r="F591" s="215" t="s">
        <v>2515</v>
      </c>
      <c r="G591" s="213"/>
      <c r="H591" s="216">
        <v>19.98</v>
      </c>
      <c r="I591" s="217"/>
      <c r="J591" s="213"/>
      <c r="K591" s="213"/>
      <c r="L591" s="218"/>
      <c r="M591" s="219"/>
      <c r="N591" s="220"/>
      <c r="O591" s="220"/>
      <c r="P591" s="220"/>
      <c r="Q591" s="220"/>
      <c r="R591" s="220"/>
      <c r="S591" s="220"/>
      <c r="T591" s="221"/>
      <c r="AT591" s="222" t="s">
        <v>235</v>
      </c>
      <c r="AU591" s="222" t="s">
        <v>87</v>
      </c>
      <c r="AV591" s="13" t="s">
        <v>19</v>
      </c>
      <c r="AW591" s="13" t="s">
        <v>36</v>
      </c>
      <c r="AX591" s="13" t="s">
        <v>80</v>
      </c>
      <c r="AY591" s="222" t="s">
        <v>220</v>
      </c>
    </row>
    <row r="592" spans="1:65" s="13" customFormat="1" ht="11.25">
      <c r="B592" s="212"/>
      <c r="C592" s="213"/>
      <c r="D592" s="210" t="s">
        <v>235</v>
      </c>
      <c r="E592" s="214" t="s">
        <v>2516</v>
      </c>
      <c r="F592" s="215" t="s">
        <v>2517</v>
      </c>
      <c r="G592" s="213"/>
      <c r="H592" s="216">
        <v>19.98</v>
      </c>
      <c r="I592" s="217"/>
      <c r="J592" s="213"/>
      <c r="K592" s="213"/>
      <c r="L592" s="218"/>
      <c r="M592" s="219"/>
      <c r="N592" s="220"/>
      <c r="O592" s="220"/>
      <c r="P592" s="220"/>
      <c r="Q592" s="220"/>
      <c r="R592" s="220"/>
      <c r="S592" s="220"/>
      <c r="T592" s="221"/>
      <c r="AT592" s="222" t="s">
        <v>235</v>
      </c>
      <c r="AU592" s="222" t="s">
        <v>87</v>
      </c>
      <c r="AV592" s="13" t="s">
        <v>19</v>
      </c>
      <c r="AW592" s="13" t="s">
        <v>36</v>
      </c>
      <c r="AX592" s="13" t="s">
        <v>87</v>
      </c>
      <c r="AY592" s="222" t="s">
        <v>220</v>
      </c>
    </row>
    <row r="593" spans="1:65" s="2" customFormat="1" ht="33" customHeight="1">
      <c r="A593" s="36"/>
      <c r="B593" s="37"/>
      <c r="C593" s="192" t="s">
        <v>1655</v>
      </c>
      <c r="D593" s="192" t="s">
        <v>224</v>
      </c>
      <c r="E593" s="193" t="s">
        <v>2518</v>
      </c>
      <c r="F593" s="194" t="s">
        <v>2519</v>
      </c>
      <c r="G593" s="195" t="s">
        <v>514</v>
      </c>
      <c r="H593" s="196">
        <v>2.4300000000000002</v>
      </c>
      <c r="I593" s="197"/>
      <c r="J593" s="198">
        <f>ROUND(I593*H593,2)</f>
        <v>0</v>
      </c>
      <c r="K593" s="194" t="s">
        <v>228</v>
      </c>
      <c r="L593" s="41"/>
      <c r="M593" s="199" t="s">
        <v>1</v>
      </c>
      <c r="N593" s="200" t="s">
        <v>45</v>
      </c>
      <c r="O593" s="73"/>
      <c r="P593" s="201">
        <f>O593*H593</f>
        <v>0</v>
      </c>
      <c r="Q593" s="201">
        <v>1.8480000000000001</v>
      </c>
      <c r="R593" s="201">
        <f>Q593*H593</f>
        <v>4.4906400000000009</v>
      </c>
      <c r="S593" s="201">
        <v>0</v>
      </c>
      <c r="T593" s="202">
        <f>S593*H593</f>
        <v>0</v>
      </c>
      <c r="U593" s="36"/>
      <c r="V593" s="36"/>
      <c r="W593" s="36"/>
      <c r="X593" s="36"/>
      <c r="Y593" s="36"/>
      <c r="Z593" s="36"/>
      <c r="AA593" s="36"/>
      <c r="AB593" s="36"/>
      <c r="AC593" s="36"/>
      <c r="AD593" s="36"/>
      <c r="AE593" s="36"/>
      <c r="AR593" s="203" t="s">
        <v>223</v>
      </c>
      <c r="AT593" s="203" t="s">
        <v>224</v>
      </c>
      <c r="AU593" s="203" t="s">
        <v>87</v>
      </c>
      <c r="AY593" s="18" t="s">
        <v>220</v>
      </c>
      <c r="BE593" s="204">
        <f>IF(N593="základní",J593,0)</f>
        <v>0</v>
      </c>
      <c r="BF593" s="204">
        <f>IF(N593="snížená",J593,0)</f>
        <v>0</v>
      </c>
      <c r="BG593" s="204">
        <f>IF(N593="zákl. přenesená",J593,0)</f>
        <v>0</v>
      </c>
      <c r="BH593" s="204">
        <f>IF(N593="sníž. přenesená",J593,0)</f>
        <v>0</v>
      </c>
      <c r="BI593" s="204">
        <f>IF(N593="nulová",J593,0)</f>
        <v>0</v>
      </c>
      <c r="BJ593" s="18" t="s">
        <v>87</v>
      </c>
      <c r="BK593" s="204">
        <f>ROUND(I593*H593,2)</f>
        <v>0</v>
      </c>
      <c r="BL593" s="18" t="s">
        <v>223</v>
      </c>
      <c r="BM593" s="203" t="s">
        <v>2520</v>
      </c>
    </row>
    <row r="594" spans="1:65" s="2" customFormat="1" ht="11.25">
      <c r="A594" s="36"/>
      <c r="B594" s="37"/>
      <c r="C594" s="38"/>
      <c r="D594" s="205" t="s">
        <v>231</v>
      </c>
      <c r="E594" s="38"/>
      <c r="F594" s="206" t="s">
        <v>2521</v>
      </c>
      <c r="G594" s="38"/>
      <c r="H594" s="38"/>
      <c r="I594" s="207"/>
      <c r="J594" s="38"/>
      <c r="K594" s="38"/>
      <c r="L594" s="41"/>
      <c r="M594" s="208"/>
      <c r="N594" s="209"/>
      <c r="O594" s="73"/>
      <c r="P594" s="73"/>
      <c r="Q594" s="73"/>
      <c r="R594" s="73"/>
      <c r="S594" s="73"/>
      <c r="T594" s="74"/>
      <c r="U594" s="36"/>
      <c r="V594" s="36"/>
      <c r="W594" s="36"/>
      <c r="X594" s="36"/>
      <c r="Y594" s="36"/>
      <c r="Z594" s="36"/>
      <c r="AA594" s="36"/>
      <c r="AB594" s="36"/>
      <c r="AC594" s="36"/>
      <c r="AD594" s="36"/>
      <c r="AE594" s="36"/>
      <c r="AT594" s="18" t="s">
        <v>231</v>
      </c>
      <c r="AU594" s="18" t="s">
        <v>87</v>
      </c>
    </row>
    <row r="595" spans="1:65" s="2" customFormat="1" ht="78">
      <c r="A595" s="36"/>
      <c r="B595" s="37"/>
      <c r="C595" s="38"/>
      <c r="D595" s="210" t="s">
        <v>311</v>
      </c>
      <c r="E595" s="38"/>
      <c r="F595" s="211" t="s">
        <v>692</v>
      </c>
      <c r="G595" s="38"/>
      <c r="H595" s="38"/>
      <c r="I595" s="207"/>
      <c r="J595" s="38"/>
      <c r="K595" s="38"/>
      <c r="L595" s="41"/>
      <c r="M595" s="208"/>
      <c r="N595" s="209"/>
      <c r="O595" s="73"/>
      <c r="P595" s="73"/>
      <c r="Q595" s="73"/>
      <c r="R595" s="73"/>
      <c r="S595" s="73"/>
      <c r="T595" s="74"/>
      <c r="U595" s="36"/>
      <c r="V595" s="36"/>
      <c r="W595" s="36"/>
      <c r="X595" s="36"/>
      <c r="Y595" s="36"/>
      <c r="Z595" s="36"/>
      <c r="AA595" s="36"/>
      <c r="AB595" s="36"/>
      <c r="AC595" s="36"/>
      <c r="AD595" s="36"/>
      <c r="AE595" s="36"/>
      <c r="AT595" s="18" t="s">
        <v>311</v>
      </c>
      <c r="AU595" s="18" t="s">
        <v>87</v>
      </c>
    </row>
    <row r="596" spans="1:65" s="14" customFormat="1" ht="11.25">
      <c r="B596" s="223"/>
      <c r="C596" s="224"/>
      <c r="D596" s="210" t="s">
        <v>235</v>
      </c>
      <c r="E596" s="225" t="s">
        <v>1</v>
      </c>
      <c r="F596" s="226" t="s">
        <v>2522</v>
      </c>
      <c r="G596" s="224"/>
      <c r="H596" s="225" t="s">
        <v>1</v>
      </c>
      <c r="I596" s="227"/>
      <c r="J596" s="224"/>
      <c r="K596" s="224"/>
      <c r="L596" s="228"/>
      <c r="M596" s="229"/>
      <c r="N596" s="230"/>
      <c r="O596" s="230"/>
      <c r="P596" s="230"/>
      <c r="Q596" s="230"/>
      <c r="R596" s="230"/>
      <c r="S596" s="230"/>
      <c r="T596" s="231"/>
      <c r="AT596" s="232" t="s">
        <v>235</v>
      </c>
      <c r="AU596" s="232" t="s">
        <v>87</v>
      </c>
      <c r="AV596" s="14" t="s">
        <v>87</v>
      </c>
      <c r="AW596" s="14" t="s">
        <v>36</v>
      </c>
      <c r="AX596" s="14" t="s">
        <v>80</v>
      </c>
      <c r="AY596" s="232" t="s">
        <v>220</v>
      </c>
    </row>
    <row r="597" spans="1:65" s="13" customFormat="1" ht="11.25">
      <c r="B597" s="212"/>
      <c r="C597" s="213"/>
      <c r="D597" s="210" t="s">
        <v>235</v>
      </c>
      <c r="E597" s="214" t="s">
        <v>2523</v>
      </c>
      <c r="F597" s="215" t="s">
        <v>2524</v>
      </c>
      <c r="G597" s="213"/>
      <c r="H597" s="216">
        <v>2.4300000000000002</v>
      </c>
      <c r="I597" s="217"/>
      <c r="J597" s="213"/>
      <c r="K597" s="213"/>
      <c r="L597" s="218"/>
      <c r="M597" s="219"/>
      <c r="N597" s="220"/>
      <c r="O597" s="220"/>
      <c r="P597" s="220"/>
      <c r="Q597" s="220"/>
      <c r="R597" s="220"/>
      <c r="S597" s="220"/>
      <c r="T597" s="221"/>
      <c r="AT597" s="222" t="s">
        <v>235</v>
      </c>
      <c r="AU597" s="222" t="s">
        <v>87</v>
      </c>
      <c r="AV597" s="13" t="s">
        <v>19</v>
      </c>
      <c r="AW597" s="13" t="s">
        <v>36</v>
      </c>
      <c r="AX597" s="13" t="s">
        <v>80</v>
      </c>
      <c r="AY597" s="222" t="s">
        <v>220</v>
      </c>
    </row>
    <row r="598" spans="1:65" s="13" customFormat="1" ht="11.25">
      <c r="B598" s="212"/>
      <c r="C598" s="213"/>
      <c r="D598" s="210" t="s">
        <v>235</v>
      </c>
      <c r="E598" s="214" t="s">
        <v>2525</v>
      </c>
      <c r="F598" s="215" t="s">
        <v>2526</v>
      </c>
      <c r="G598" s="213"/>
      <c r="H598" s="216">
        <v>2.4300000000000002</v>
      </c>
      <c r="I598" s="217"/>
      <c r="J598" s="213"/>
      <c r="K598" s="213"/>
      <c r="L598" s="218"/>
      <c r="M598" s="219"/>
      <c r="N598" s="220"/>
      <c r="O598" s="220"/>
      <c r="P598" s="220"/>
      <c r="Q598" s="220"/>
      <c r="R598" s="220"/>
      <c r="S598" s="220"/>
      <c r="T598" s="221"/>
      <c r="AT598" s="222" t="s">
        <v>235</v>
      </c>
      <c r="AU598" s="222" t="s">
        <v>87</v>
      </c>
      <c r="AV598" s="13" t="s">
        <v>19</v>
      </c>
      <c r="AW598" s="13" t="s">
        <v>36</v>
      </c>
      <c r="AX598" s="13" t="s">
        <v>87</v>
      </c>
      <c r="AY598" s="222" t="s">
        <v>220</v>
      </c>
    </row>
    <row r="599" spans="1:65" s="2" customFormat="1" ht="55.5" customHeight="1">
      <c r="A599" s="36"/>
      <c r="B599" s="37"/>
      <c r="C599" s="192" t="s">
        <v>1658</v>
      </c>
      <c r="D599" s="192" t="s">
        <v>224</v>
      </c>
      <c r="E599" s="193" t="s">
        <v>1365</v>
      </c>
      <c r="F599" s="194" t="s">
        <v>2527</v>
      </c>
      <c r="G599" s="195" t="s">
        <v>506</v>
      </c>
      <c r="H599" s="196">
        <v>9</v>
      </c>
      <c r="I599" s="197"/>
      <c r="J599" s="198">
        <f>ROUND(I599*H599,2)</f>
        <v>0</v>
      </c>
      <c r="K599" s="194" t="s">
        <v>228</v>
      </c>
      <c r="L599" s="41"/>
      <c r="M599" s="199" t="s">
        <v>1</v>
      </c>
      <c r="N599" s="200" t="s">
        <v>45</v>
      </c>
      <c r="O599" s="73"/>
      <c r="P599" s="201">
        <f>O599*H599</f>
        <v>0</v>
      </c>
      <c r="Q599" s="201">
        <v>0.60104999999999997</v>
      </c>
      <c r="R599" s="201">
        <f>Q599*H599</f>
        <v>5.4094499999999996</v>
      </c>
      <c r="S599" s="201">
        <v>0</v>
      </c>
      <c r="T599" s="202">
        <f>S599*H599</f>
        <v>0</v>
      </c>
      <c r="U599" s="36"/>
      <c r="V599" s="36"/>
      <c r="W599" s="36"/>
      <c r="X599" s="36"/>
      <c r="Y599" s="36"/>
      <c r="Z599" s="36"/>
      <c r="AA599" s="36"/>
      <c r="AB599" s="36"/>
      <c r="AC599" s="36"/>
      <c r="AD599" s="36"/>
      <c r="AE599" s="36"/>
      <c r="AR599" s="203" t="s">
        <v>2194</v>
      </c>
      <c r="AT599" s="203" t="s">
        <v>224</v>
      </c>
      <c r="AU599" s="203" t="s">
        <v>87</v>
      </c>
      <c r="AY599" s="18" t="s">
        <v>220</v>
      </c>
      <c r="BE599" s="204">
        <f>IF(N599="základní",J599,0)</f>
        <v>0</v>
      </c>
      <c r="BF599" s="204">
        <f>IF(N599="snížená",J599,0)</f>
        <v>0</v>
      </c>
      <c r="BG599" s="204">
        <f>IF(N599="zákl. přenesená",J599,0)</f>
        <v>0</v>
      </c>
      <c r="BH599" s="204">
        <f>IF(N599="sníž. přenesená",J599,0)</f>
        <v>0</v>
      </c>
      <c r="BI599" s="204">
        <f>IF(N599="nulová",J599,0)</f>
        <v>0</v>
      </c>
      <c r="BJ599" s="18" t="s">
        <v>87</v>
      </c>
      <c r="BK599" s="204">
        <f>ROUND(I599*H599,2)</f>
        <v>0</v>
      </c>
      <c r="BL599" s="18" t="s">
        <v>2194</v>
      </c>
      <c r="BM599" s="203" t="s">
        <v>2528</v>
      </c>
    </row>
    <row r="600" spans="1:65" s="2" customFormat="1" ht="11.25">
      <c r="A600" s="36"/>
      <c r="B600" s="37"/>
      <c r="C600" s="38"/>
      <c r="D600" s="205" t="s">
        <v>231</v>
      </c>
      <c r="E600" s="38"/>
      <c r="F600" s="206" t="s">
        <v>1368</v>
      </c>
      <c r="G600" s="38"/>
      <c r="H600" s="38"/>
      <c r="I600" s="207"/>
      <c r="J600" s="38"/>
      <c r="K600" s="38"/>
      <c r="L600" s="41"/>
      <c r="M600" s="208"/>
      <c r="N600" s="209"/>
      <c r="O600" s="73"/>
      <c r="P600" s="73"/>
      <c r="Q600" s="73"/>
      <c r="R600" s="73"/>
      <c r="S600" s="73"/>
      <c r="T600" s="74"/>
      <c r="U600" s="36"/>
      <c r="V600" s="36"/>
      <c r="W600" s="36"/>
      <c r="X600" s="36"/>
      <c r="Y600" s="36"/>
      <c r="Z600" s="36"/>
      <c r="AA600" s="36"/>
      <c r="AB600" s="36"/>
      <c r="AC600" s="36"/>
      <c r="AD600" s="36"/>
      <c r="AE600" s="36"/>
      <c r="AT600" s="18" t="s">
        <v>231</v>
      </c>
      <c r="AU600" s="18" t="s">
        <v>87</v>
      </c>
    </row>
    <row r="601" spans="1:65" s="2" customFormat="1" ht="78">
      <c r="A601" s="36"/>
      <c r="B601" s="37"/>
      <c r="C601" s="38"/>
      <c r="D601" s="210" t="s">
        <v>311</v>
      </c>
      <c r="E601" s="38"/>
      <c r="F601" s="211" t="s">
        <v>1103</v>
      </c>
      <c r="G601" s="38"/>
      <c r="H601" s="38"/>
      <c r="I601" s="207"/>
      <c r="J601" s="38"/>
      <c r="K601" s="38"/>
      <c r="L601" s="41"/>
      <c r="M601" s="208"/>
      <c r="N601" s="209"/>
      <c r="O601" s="73"/>
      <c r="P601" s="73"/>
      <c r="Q601" s="73"/>
      <c r="R601" s="73"/>
      <c r="S601" s="73"/>
      <c r="T601" s="74"/>
      <c r="U601" s="36"/>
      <c r="V601" s="36"/>
      <c r="W601" s="36"/>
      <c r="X601" s="36"/>
      <c r="Y601" s="36"/>
      <c r="Z601" s="36"/>
      <c r="AA601" s="36"/>
      <c r="AB601" s="36"/>
      <c r="AC601" s="36"/>
      <c r="AD601" s="36"/>
      <c r="AE601" s="36"/>
      <c r="AT601" s="18" t="s">
        <v>311</v>
      </c>
      <c r="AU601" s="18" t="s">
        <v>87</v>
      </c>
    </row>
    <row r="602" spans="1:65" s="14" customFormat="1" ht="11.25">
      <c r="B602" s="223"/>
      <c r="C602" s="224"/>
      <c r="D602" s="210" t="s">
        <v>235</v>
      </c>
      <c r="E602" s="225" t="s">
        <v>1</v>
      </c>
      <c r="F602" s="226" t="s">
        <v>2529</v>
      </c>
      <c r="G602" s="224"/>
      <c r="H602" s="225" t="s">
        <v>1</v>
      </c>
      <c r="I602" s="227"/>
      <c r="J602" s="224"/>
      <c r="K602" s="224"/>
      <c r="L602" s="228"/>
      <c r="M602" s="229"/>
      <c r="N602" s="230"/>
      <c r="O602" s="230"/>
      <c r="P602" s="230"/>
      <c r="Q602" s="230"/>
      <c r="R602" s="230"/>
      <c r="S602" s="230"/>
      <c r="T602" s="231"/>
      <c r="AT602" s="232" t="s">
        <v>235</v>
      </c>
      <c r="AU602" s="232" t="s">
        <v>87</v>
      </c>
      <c r="AV602" s="14" t="s">
        <v>87</v>
      </c>
      <c r="AW602" s="14" t="s">
        <v>36</v>
      </c>
      <c r="AX602" s="14" t="s">
        <v>80</v>
      </c>
      <c r="AY602" s="232" t="s">
        <v>220</v>
      </c>
    </row>
    <row r="603" spans="1:65" s="13" customFormat="1" ht="11.25">
      <c r="B603" s="212"/>
      <c r="C603" s="213"/>
      <c r="D603" s="210" t="s">
        <v>235</v>
      </c>
      <c r="E603" s="214" t="s">
        <v>1</v>
      </c>
      <c r="F603" s="215" t="s">
        <v>2478</v>
      </c>
      <c r="G603" s="213"/>
      <c r="H603" s="216">
        <v>9</v>
      </c>
      <c r="I603" s="217"/>
      <c r="J603" s="213"/>
      <c r="K603" s="213"/>
      <c r="L603" s="218"/>
      <c r="M603" s="219"/>
      <c r="N603" s="220"/>
      <c r="O603" s="220"/>
      <c r="P603" s="220"/>
      <c r="Q603" s="220"/>
      <c r="R603" s="220"/>
      <c r="S603" s="220"/>
      <c r="T603" s="221"/>
      <c r="AT603" s="222" t="s">
        <v>235</v>
      </c>
      <c r="AU603" s="222" t="s">
        <v>87</v>
      </c>
      <c r="AV603" s="13" t="s">
        <v>19</v>
      </c>
      <c r="AW603" s="13" t="s">
        <v>36</v>
      </c>
      <c r="AX603" s="13" t="s">
        <v>87</v>
      </c>
      <c r="AY603" s="222" t="s">
        <v>220</v>
      </c>
    </row>
    <row r="604" spans="1:65" s="2" customFormat="1" ht="55.5" customHeight="1">
      <c r="A604" s="36"/>
      <c r="B604" s="37"/>
      <c r="C604" s="192" t="s">
        <v>1663</v>
      </c>
      <c r="D604" s="192" t="s">
        <v>224</v>
      </c>
      <c r="E604" s="193" t="s">
        <v>2530</v>
      </c>
      <c r="F604" s="194" t="s">
        <v>2531</v>
      </c>
      <c r="G604" s="195" t="s">
        <v>506</v>
      </c>
      <c r="H604" s="196">
        <v>29.033000000000001</v>
      </c>
      <c r="I604" s="197"/>
      <c r="J604" s="198">
        <f>ROUND(I604*H604,2)</f>
        <v>0</v>
      </c>
      <c r="K604" s="194" t="s">
        <v>228</v>
      </c>
      <c r="L604" s="41"/>
      <c r="M604" s="199" t="s">
        <v>1</v>
      </c>
      <c r="N604" s="200" t="s">
        <v>45</v>
      </c>
      <c r="O604" s="73"/>
      <c r="P604" s="201">
        <f>O604*H604</f>
        <v>0</v>
      </c>
      <c r="Q604" s="201">
        <v>1.0311999999999999</v>
      </c>
      <c r="R604" s="201">
        <f>Q604*H604</f>
        <v>29.938829599999998</v>
      </c>
      <c r="S604" s="201">
        <v>0</v>
      </c>
      <c r="T604" s="202">
        <f>S604*H604</f>
        <v>0</v>
      </c>
      <c r="U604" s="36"/>
      <c r="V604" s="36"/>
      <c r="W604" s="36"/>
      <c r="X604" s="36"/>
      <c r="Y604" s="36"/>
      <c r="Z604" s="36"/>
      <c r="AA604" s="36"/>
      <c r="AB604" s="36"/>
      <c r="AC604" s="36"/>
      <c r="AD604" s="36"/>
      <c r="AE604" s="36"/>
      <c r="AR604" s="203" t="s">
        <v>223</v>
      </c>
      <c r="AT604" s="203" t="s">
        <v>224</v>
      </c>
      <c r="AU604" s="203" t="s">
        <v>87</v>
      </c>
      <c r="AY604" s="18" t="s">
        <v>220</v>
      </c>
      <c r="BE604" s="204">
        <f>IF(N604="základní",J604,0)</f>
        <v>0</v>
      </c>
      <c r="BF604" s="204">
        <f>IF(N604="snížená",J604,0)</f>
        <v>0</v>
      </c>
      <c r="BG604" s="204">
        <f>IF(N604="zákl. přenesená",J604,0)</f>
        <v>0</v>
      </c>
      <c r="BH604" s="204">
        <f>IF(N604="sníž. přenesená",J604,0)</f>
        <v>0</v>
      </c>
      <c r="BI604" s="204">
        <f>IF(N604="nulová",J604,0)</f>
        <v>0</v>
      </c>
      <c r="BJ604" s="18" t="s">
        <v>87</v>
      </c>
      <c r="BK604" s="204">
        <f>ROUND(I604*H604,2)</f>
        <v>0</v>
      </c>
      <c r="BL604" s="18" t="s">
        <v>223</v>
      </c>
      <c r="BM604" s="203" t="s">
        <v>2532</v>
      </c>
    </row>
    <row r="605" spans="1:65" s="2" customFormat="1" ht="11.25">
      <c r="A605" s="36"/>
      <c r="B605" s="37"/>
      <c r="C605" s="38"/>
      <c r="D605" s="205" t="s">
        <v>231</v>
      </c>
      <c r="E605" s="38"/>
      <c r="F605" s="206" t="s">
        <v>2533</v>
      </c>
      <c r="G605" s="38"/>
      <c r="H605" s="38"/>
      <c r="I605" s="207"/>
      <c r="J605" s="38"/>
      <c r="K605" s="38"/>
      <c r="L605" s="41"/>
      <c r="M605" s="208"/>
      <c r="N605" s="209"/>
      <c r="O605" s="73"/>
      <c r="P605" s="73"/>
      <c r="Q605" s="73"/>
      <c r="R605" s="73"/>
      <c r="S605" s="73"/>
      <c r="T605" s="74"/>
      <c r="U605" s="36"/>
      <c r="V605" s="36"/>
      <c r="W605" s="36"/>
      <c r="X605" s="36"/>
      <c r="Y605" s="36"/>
      <c r="Z605" s="36"/>
      <c r="AA605" s="36"/>
      <c r="AB605" s="36"/>
      <c r="AC605" s="36"/>
      <c r="AD605" s="36"/>
      <c r="AE605" s="36"/>
      <c r="AT605" s="18" t="s">
        <v>231</v>
      </c>
      <c r="AU605" s="18" t="s">
        <v>87</v>
      </c>
    </row>
    <row r="606" spans="1:65" s="2" customFormat="1" ht="78">
      <c r="A606" s="36"/>
      <c r="B606" s="37"/>
      <c r="C606" s="38"/>
      <c r="D606" s="210" t="s">
        <v>311</v>
      </c>
      <c r="E606" s="38"/>
      <c r="F606" s="211" t="s">
        <v>2534</v>
      </c>
      <c r="G606" s="38"/>
      <c r="H606" s="38"/>
      <c r="I606" s="207"/>
      <c r="J606" s="38"/>
      <c r="K606" s="38"/>
      <c r="L606" s="41"/>
      <c r="M606" s="208"/>
      <c r="N606" s="209"/>
      <c r="O606" s="73"/>
      <c r="P606" s="73"/>
      <c r="Q606" s="73"/>
      <c r="R606" s="73"/>
      <c r="S606" s="73"/>
      <c r="T606" s="74"/>
      <c r="U606" s="36"/>
      <c r="V606" s="36"/>
      <c r="W606" s="36"/>
      <c r="X606" s="36"/>
      <c r="Y606" s="36"/>
      <c r="Z606" s="36"/>
      <c r="AA606" s="36"/>
      <c r="AB606" s="36"/>
      <c r="AC606" s="36"/>
      <c r="AD606" s="36"/>
      <c r="AE606" s="36"/>
      <c r="AT606" s="18" t="s">
        <v>311</v>
      </c>
      <c r="AU606" s="18" t="s">
        <v>87</v>
      </c>
    </row>
    <row r="607" spans="1:65" s="14" customFormat="1" ht="11.25">
      <c r="B607" s="223"/>
      <c r="C607" s="224"/>
      <c r="D607" s="210" t="s">
        <v>235</v>
      </c>
      <c r="E607" s="225" t="s">
        <v>1</v>
      </c>
      <c r="F607" s="226" t="s">
        <v>2535</v>
      </c>
      <c r="G607" s="224"/>
      <c r="H607" s="225" t="s">
        <v>1</v>
      </c>
      <c r="I607" s="227"/>
      <c r="J607" s="224"/>
      <c r="K607" s="224"/>
      <c r="L607" s="228"/>
      <c r="M607" s="229"/>
      <c r="N607" s="230"/>
      <c r="O607" s="230"/>
      <c r="P607" s="230"/>
      <c r="Q607" s="230"/>
      <c r="R607" s="230"/>
      <c r="S607" s="230"/>
      <c r="T607" s="231"/>
      <c r="AT607" s="232" t="s">
        <v>235</v>
      </c>
      <c r="AU607" s="232" t="s">
        <v>87</v>
      </c>
      <c r="AV607" s="14" t="s">
        <v>87</v>
      </c>
      <c r="AW607" s="14" t="s">
        <v>36</v>
      </c>
      <c r="AX607" s="14" t="s">
        <v>80</v>
      </c>
      <c r="AY607" s="232" t="s">
        <v>220</v>
      </c>
    </row>
    <row r="608" spans="1:65" s="13" customFormat="1" ht="11.25">
      <c r="B608" s="212"/>
      <c r="C608" s="213"/>
      <c r="D608" s="210" t="s">
        <v>235</v>
      </c>
      <c r="E608" s="214" t="s">
        <v>2536</v>
      </c>
      <c r="F608" s="215" t="s">
        <v>2449</v>
      </c>
      <c r="G608" s="213"/>
      <c r="H608" s="216">
        <v>13</v>
      </c>
      <c r="I608" s="217"/>
      <c r="J608" s="213"/>
      <c r="K608" s="213"/>
      <c r="L608" s="218"/>
      <c r="M608" s="219"/>
      <c r="N608" s="220"/>
      <c r="O608" s="220"/>
      <c r="P608" s="220"/>
      <c r="Q608" s="220"/>
      <c r="R608" s="220"/>
      <c r="S608" s="220"/>
      <c r="T608" s="221"/>
      <c r="AT608" s="222" t="s">
        <v>235</v>
      </c>
      <c r="AU608" s="222" t="s">
        <v>87</v>
      </c>
      <c r="AV608" s="13" t="s">
        <v>19</v>
      </c>
      <c r="AW608" s="13" t="s">
        <v>36</v>
      </c>
      <c r="AX608" s="13" t="s">
        <v>80</v>
      </c>
      <c r="AY608" s="222" t="s">
        <v>220</v>
      </c>
    </row>
    <row r="609" spans="1:65" s="14" customFormat="1" ht="11.25">
      <c r="B609" s="223"/>
      <c r="C609" s="224"/>
      <c r="D609" s="210" t="s">
        <v>235</v>
      </c>
      <c r="E609" s="225" t="s">
        <v>1</v>
      </c>
      <c r="F609" s="226" t="s">
        <v>2537</v>
      </c>
      <c r="G609" s="224"/>
      <c r="H609" s="225" t="s">
        <v>1</v>
      </c>
      <c r="I609" s="227"/>
      <c r="J609" s="224"/>
      <c r="K609" s="224"/>
      <c r="L609" s="228"/>
      <c r="M609" s="229"/>
      <c r="N609" s="230"/>
      <c r="O609" s="230"/>
      <c r="P609" s="230"/>
      <c r="Q609" s="230"/>
      <c r="R609" s="230"/>
      <c r="S609" s="230"/>
      <c r="T609" s="231"/>
      <c r="AT609" s="232" t="s">
        <v>235</v>
      </c>
      <c r="AU609" s="232" t="s">
        <v>87</v>
      </c>
      <c r="AV609" s="14" t="s">
        <v>87</v>
      </c>
      <c r="AW609" s="14" t="s">
        <v>36</v>
      </c>
      <c r="AX609" s="14" t="s">
        <v>80</v>
      </c>
      <c r="AY609" s="232" t="s">
        <v>220</v>
      </c>
    </row>
    <row r="610" spans="1:65" s="13" customFormat="1" ht="11.25">
      <c r="B610" s="212"/>
      <c r="C610" s="213"/>
      <c r="D610" s="210" t="s">
        <v>235</v>
      </c>
      <c r="E610" s="214" t="s">
        <v>1</v>
      </c>
      <c r="F610" s="215" t="s">
        <v>2538</v>
      </c>
      <c r="G610" s="213"/>
      <c r="H610" s="216">
        <v>16.033000000000001</v>
      </c>
      <c r="I610" s="217"/>
      <c r="J610" s="213"/>
      <c r="K610" s="213"/>
      <c r="L610" s="218"/>
      <c r="M610" s="219"/>
      <c r="N610" s="220"/>
      <c r="O610" s="220"/>
      <c r="P610" s="220"/>
      <c r="Q610" s="220"/>
      <c r="R610" s="220"/>
      <c r="S610" s="220"/>
      <c r="T610" s="221"/>
      <c r="AT610" s="222" t="s">
        <v>235</v>
      </c>
      <c r="AU610" s="222" t="s">
        <v>87</v>
      </c>
      <c r="AV610" s="13" t="s">
        <v>19</v>
      </c>
      <c r="AW610" s="13" t="s">
        <v>36</v>
      </c>
      <c r="AX610" s="13" t="s">
        <v>80</v>
      </c>
      <c r="AY610" s="222" t="s">
        <v>220</v>
      </c>
    </row>
    <row r="611" spans="1:65" s="15" customFormat="1" ht="11.25">
      <c r="B611" s="233"/>
      <c r="C611" s="234"/>
      <c r="D611" s="210" t="s">
        <v>235</v>
      </c>
      <c r="E611" s="235" t="s">
        <v>1</v>
      </c>
      <c r="F611" s="236" t="s">
        <v>355</v>
      </c>
      <c r="G611" s="234"/>
      <c r="H611" s="237">
        <v>29.033000000000001</v>
      </c>
      <c r="I611" s="238"/>
      <c r="J611" s="234"/>
      <c r="K611" s="234"/>
      <c r="L611" s="239"/>
      <c r="M611" s="240"/>
      <c r="N611" s="241"/>
      <c r="O611" s="241"/>
      <c r="P611" s="241"/>
      <c r="Q611" s="241"/>
      <c r="R611" s="241"/>
      <c r="S611" s="241"/>
      <c r="T611" s="242"/>
      <c r="AT611" s="243" t="s">
        <v>235</v>
      </c>
      <c r="AU611" s="243" t="s">
        <v>87</v>
      </c>
      <c r="AV611" s="15" t="s">
        <v>223</v>
      </c>
      <c r="AW611" s="15" t="s">
        <v>36</v>
      </c>
      <c r="AX611" s="15" t="s">
        <v>87</v>
      </c>
      <c r="AY611" s="243" t="s">
        <v>220</v>
      </c>
    </row>
    <row r="612" spans="1:65" s="12" customFormat="1" ht="25.9" customHeight="1">
      <c r="B612" s="176"/>
      <c r="C612" s="177"/>
      <c r="D612" s="178" t="s">
        <v>79</v>
      </c>
      <c r="E612" s="179" t="s">
        <v>219</v>
      </c>
      <c r="F612" s="179" t="s">
        <v>861</v>
      </c>
      <c r="G612" s="177"/>
      <c r="H612" s="177"/>
      <c r="I612" s="180"/>
      <c r="J612" s="181">
        <f>BK612</f>
        <v>0</v>
      </c>
      <c r="K612" s="177"/>
      <c r="L612" s="182"/>
      <c r="M612" s="183"/>
      <c r="N612" s="184"/>
      <c r="O612" s="184"/>
      <c r="P612" s="185">
        <f>SUM(P613:P695)</f>
        <v>0</v>
      </c>
      <c r="Q612" s="184"/>
      <c r="R612" s="185">
        <f>SUM(R613:R695)</f>
        <v>409.69929350000001</v>
      </c>
      <c r="S612" s="184"/>
      <c r="T612" s="186">
        <f>SUM(T613:T695)</f>
        <v>0</v>
      </c>
      <c r="AR612" s="187" t="s">
        <v>223</v>
      </c>
      <c r="AT612" s="188" t="s">
        <v>79</v>
      </c>
      <c r="AU612" s="188" t="s">
        <v>80</v>
      </c>
      <c r="AY612" s="187" t="s">
        <v>220</v>
      </c>
      <c r="BK612" s="189">
        <f>SUM(BK613:BK695)</f>
        <v>0</v>
      </c>
    </row>
    <row r="613" spans="1:65" s="2" customFormat="1" ht="24.2" customHeight="1">
      <c r="A613" s="36"/>
      <c r="B613" s="37"/>
      <c r="C613" s="192" t="s">
        <v>1666</v>
      </c>
      <c r="D613" s="192" t="s">
        <v>224</v>
      </c>
      <c r="E613" s="193" t="s">
        <v>870</v>
      </c>
      <c r="F613" s="194" t="s">
        <v>871</v>
      </c>
      <c r="G613" s="195" t="s">
        <v>506</v>
      </c>
      <c r="H613" s="196">
        <v>356.4</v>
      </c>
      <c r="I613" s="197"/>
      <c r="J613" s="198">
        <f>ROUND(I613*H613,2)</f>
        <v>0</v>
      </c>
      <c r="K613" s="194" t="s">
        <v>228</v>
      </c>
      <c r="L613" s="41"/>
      <c r="M613" s="199" t="s">
        <v>1</v>
      </c>
      <c r="N613" s="200" t="s">
        <v>45</v>
      </c>
      <c r="O613" s="73"/>
      <c r="P613" s="201">
        <f>O613*H613</f>
        <v>0</v>
      </c>
      <c r="Q613" s="201">
        <v>0.46</v>
      </c>
      <c r="R613" s="201">
        <f>Q613*H613</f>
        <v>163.94399999999999</v>
      </c>
      <c r="S613" s="201">
        <v>0</v>
      </c>
      <c r="T613" s="202">
        <f>S613*H613</f>
        <v>0</v>
      </c>
      <c r="U613" s="36"/>
      <c r="V613" s="36"/>
      <c r="W613" s="36"/>
      <c r="X613" s="36"/>
      <c r="Y613" s="36"/>
      <c r="Z613" s="36"/>
      <c r="AA613" s="36"/>
      <c r="AB613" s="36"/>
      <c r="AC613" s="36"/>
      <c r="AD613" s="36"/>
      <c r="AE613" s="36"/>
      <c r="AR613" s="203" t="s">
        <v>223</v>
      </c>
      <c r="AT613" s="203" t="s">
        <v>224</v>
      </c>
      <c r="AU613" s="203" t="s">
        <v>87</v>
      </c>
      <c r="AY613" s="18" t="s">
        <v>220</v>
      </c>
      <c r="BE613" s="204">
        <f>IF(N613="základní",J613,0)</f>
        <v>0</v>
      </c>
      <c r="BF613" s="204">
        <f>IF(N613="snížená",J613,0)</f>
        <v>0</v>
      </c>
      <c r="BG613" s="204">
        <f>IF(N613="zákl. přenesená",J613,0)</f>
        <v>0</v>
      </c>
      <c r="BH613" s="204">
        <f>IF(N613="sníž. přenesená",J613,0)</f>
        <v>0</v>
      </c>
      <c r="BI613" s="204">
        <f>IF(N613="nulová",J613,0)</f>
        <v>0</v>
      </c>
      <c r="BJ613" s="18" t="s">
        <v>87</v>
      </c>
      <c r="BK613" s="204">
        <f>ROUND(I613*H613,2)</f>
        <v>0</v>
      </c>
      <c r="BL613" s="18" t="s">
        <v>223</v>
      </c>
      <c r="BM613" s="203" t="s">
        <v>2539</v>
      </c>
    </row>
    <row r="614" spans="1:65" s="2" customFormat="1" ht="11.25">
      <c r="A614" s="36"/>
      <c r="B614" s="37"/>
      <c r="C614" s="38"/>
      <c r="D614" s="205" t="s">
        <v>231</v>
      </c>
      <c r="E614" s="38"/>
      <c r="F614" s="206" t="s">
        <v>873</v>
      </c>
      <c r="G614" s="38"/>
      <c r="H614" s="38"/>
      <c r="I614" s="207"/>
      <c r="J614" s="38"/>
      <c r="K614" s="38"/>
      <c r="L614" s="41"/>
      <c r="M614" s="208"/>
      <c r="N614" s="209"/>
      <c r="O614" s="73"/>
      <c r="P614" s="73"/>
      <c r="Q614" s="73"/>
      <c r="R614" s="73"/>
      <c r="S614" s="73"/>
      <c r="T614" s="74"/>
      <c r="U614" s="36"/>
      <c r="V614" s="36"/>
      <c r="W614" s="36"/>
      <c r="X614" s="36"/>
      <c r="Y614" s="36"/>
      <c r="Z614" s="36"/>
      <c r="AA614" s="36"/>
      <c r="AB614" s="36"/>
      <c r="AC614" s="36"/>
      <c r="AD614" s="36"/>
      <c r="AE614" s="36"/>
      <c r="AT614" s="18" t="s">
        <v>231</v>
      </c>
      <c r="AU614" s="18" t="s">
        <v>87</v>
      </c>
    </row>
    <row r="615" spans="1:65" s="14" customFormat="1" ht="11.25">
      <c r="B615" s="223"/>
      <c r="C615" s="224"/>
      <c r="D615" s="210" t="s">
        <v>235</v>
      </c>
      <c r="E615" s="225" t="s">
        <v>1</v>
      </c>
      <c r="F615" s="226" t="s">
        <v>2540</v>
      </c>
      <c r="G615" s="224"/>
      <c r="H615" s="225" t="s">
        <v>1</v>
      </c>
      <c r="I615" s="227"/>
      <c r="J615" s="224"/>
      <c r="K615" s="224"/>
      <c r="L615" s="228"/>
      <c r="M615" s="229"/>
      <c r="N615" s="230"/>
      <c r="O615" s="230"/>
      <c r="P615" s="230"/>
      <c r="Q615" s="230"/>
      <c r="R615" s="230"/>
      <c r="S615" s="230"/>
      <c r="T615" s="231"/>
      <c r="AT615" s="232" t="s">
        <v>235</v>
      </c>
      <c r="AU615" s="232" t="s">
        <v>87</v>
      </c>
      <c r="AV615" s="14" t="s">
        <v>87</v>
      </c>
      <c r="AW615" s="14" t="s">
        <v>36</v>
      </c>
      <c r="AX615" s="14" t="s">
        <v>80</v>
      </c>
      <c r="AY615" s="232" t="s">
        <v>220</v>
      </c>
    </row>
    <row r="616" spans="1:65" s="13" customFormat="1" ht="11.25">
      <c r="B616" s="212"/>
      <c r="C616" s="213"/>
      <c r="D616" s="210" t="s">
        <v>235</v>
      </c>
      <c r="E616" s="214" t="s">
        <v>2541</v>
      </c>
      <c r="F616" s="215" t="s">
        <v>2542</v>
      </c>
      <c r="G616" s="213"/>
      <c r="H616" s="216">
        <v>259.36</v>
      </c>
      <c r="I616" s="217"/>
      <c r="J616" s="213"/>
      <c r="K616" s="213"/>
      <c r="L616" s="218"/>
      <c r="M616" s="219"/>
      <c r="N616" s="220"/>
      <c r="O616" s="220"/>
      <c r="P616" s="220"/>
      <c r="Q616" s="220"/>
      <c r="R616" s="220"/>
      <c r="S616" s="220"/>
      <c r="T616" s="221"/>
      <c r="AT616" s="222" t="s">
        <v>235</v>
      </c>
      <c r="AU616" s="222" t="s">
        <v>87</v>
      </c>
      <c r="AV616" s="13" t="s">
        <v>19</v>
      </c>
      <c r="AW616" s="13" t="s">
        <v>36</v>
      </c>
      <c r="AX616" s="13" t="s">
        <v>80</v>
      </c>
      <c r="AY616" s="222" t="s">
        <v>220</v>
      </c>
    </row>
    <row r="617" spans="1:65" s="14" customFormat="1" ht="11.25">
      <c r="B617" s="223"/>
      <c r="C617" s="224"/>
      <c r="D617" s="210" t="s">
        <v>235</v>
      </c>
      <c r="E617" s="225" t="s">
        <v>1</v>
      </c>
      <c r="F617" s="226" t="s">
        <v>2543</v>
      </c>
      <c r="G617" s="224"/>
      <c r="H617" s="225" t="s">
        <v>1</v>
      </c>
      <c r="I617" s="227"/>
      <c r="J617" s="224"/>
      <c r="K617" s="224"/>
      <c r="L617" s="228"/>
      <c r="M617" s="229"/>
      <c r="N617" s="230"/>
      <c r="O617" s="230"/>
      <c r="P617" s="230"/>
      <c r="Q617" s="230"/>
      <c r="R617" s="230"/>
      <c r="S617" s="230"/>
      <c r="T617" s="231"/>
      <c r="AT617" s="232" t="s">
        <v>235</v>
      </c>
      <c r="AU617" s="232" t="s">
        <v>87</v>
      </c>
      <c r="AV617" s="14" t="s">
        <v>87</v>
      </c>
      <c r="AW617" s="14" t="s">
        <v>36</v>
      </c>
      <c r="AX617" s="14" t="s">
        <v>80</v>
      </c>
      <c r="AY617" s="232" t="s">
        <v>220</v>
      </c>
    </row>
    <row r="618" spans="1:65" s="13" customFormat="1" ht="11.25">
      <c r="B618" s="212"/>
      <c r="C618" s="213"/>
      <c r="D618" s="210" t="s">
        <v>235</v>
      </c>
      <c r="E618" s="214" t="s">
        <v>1818</v>
      </c>
      <c r="F618" s="215" t="s">
        <v>2544</v>
      </c>
      <c r="G618" s="213"/>
      <c r="H618" s="216">
        <v>66.28</v>
      </c>
      <c r="I618" s="217"/>
      <c r="J618" s="213"/>
      <c r="K618" s="213"/>
      <c r="L618" s="218"/>
      <c r="M618" s="219"/>
      <c r="N618" s="220"/>
      <c r="O618" s="220"/>
      <c r="P618" s="220"/>
      <c r="Q618" s="220"/>
      <c r="R618" s="220"/>
      <c r="S618" s="220"/>
      <c r="T618" s="221"/>
      <c r="AT618" s="222" t="s">
        <v>235</v>
      </c>
      <c r="AU618" s="222" t="s">
        <v>87</v>
      </c>
      <c r="AV618" s="13" t="s">
        <v>19</v>
      </c>
      <c r="AW618" s="13" t="s">
        <v>36</v>
      </c>
      <c r="AX618" s="13" t="s">
        <v>80</v>
      </c>
      <c r="AY618" s="222" t="s">
        <v>220</v>
      </c>
    </row>
    <row r="619" spans="1:65" s="14" customFormat="1" ht="11.25">
      <c r="B619" s="223"/>
      <c r="C619" s="224"/>
      <c r="D619" s="210" t="s">
        <v>235</v>
      </c>
      <c r="E619" s="225" t="s">
        <v>1</v>
      </c>
      <c r="F619" s="226" t="s">
        <v>2545</v>
      </c>
      <c r="G619" s="224"/>
      <c r="H619" s="225" t="s">
        <v>1</v>
      </c>
      <c r="I619" s="227"/>
      <c r="J619" s="224"/>
      <c r="K619" s="224"/>
      <c r="L619" s="228"/>
      <c r="M619" s="229"/>
      <c r="N619" s="230"/>
      <c r="O619" s="230"/>
      <c r="P619" s="230"/>
      <c r="Q619" s="230"/>
      <c r="R619" s="230"/>
      <c r="S619" s="230"/>
      <c r="T619" s="231"/>
      <c r="AT619" s="232" t="s">
        <v>235</v>
      </c>
      <c r="AU619" s="232" t="s">
        <v>87</v>
      </c>
      <c r="AV619" s="14" t="s">
        <v>87</v>
      </c>
      <c r="AW619" s="14" t="s">
        <v>36</v>
      </c>
      <c r="AX619" s="14" t="s">
        <v>80</v>
      </c>
      <c r="AY619" s="232" t="s">
        <v>220</v>
      </c>
    </row>
    <row r="620" spans="1:65" s="13" customFormat="1" ht="11.25">
      <c r="B620" s="212"/>
      <c r="C620" s="213"/>
      <c r="D620" s="210" t="s">
        <v>235</v>
      </c>
      <c r="E620" s="214" t="s">
        <v>1867</v>
      </c>
      <c r="F620" s="215" t="s">
        <v>2546</v>
      </c>
      <c r="G620" s="213"/>
      <c r="H620" s="216">
        <v>30.76</v>
      </c>
      <c r="I620" s="217"/>
      <c r="J620" s="213"/>
      <c r="K620" s="213"/>
      <c r="L620" s="218"/>
      <c r="M620" s="219"/>
      <c r="N620" s="220"/>
      <c r="O620" s="220"/>
      <c r="P620" s="220"/>
      <c r="Q620" s="220"/>
      <c r="R620" s="220"/>
      <c r="S620" s="220"/>
      <c r="T620" s="221"/>
      <c r="AT620" s="222" t="s">
        <v>235</v>
      </c>
      <c r="AU620" s="222" t="s">
        <v>87</v>
      </c>
      <c r="AV620" s="13" t="s">
        <v>19</v>
      </c>
      <c r="AW620" s="13" t="s">
        <v>36</v>
      </c>
      <c r="AX620" s="13" t="s">
        <v>80</v>
      </c>
      <c r="AY620" s="222" t="s">
        <v>220</v>
      </c>
    </row>
    <row r="621" spans="1:65" s="13" customFormat="1" ht="11.25">
      <c r="B621" s="212"/>
      <c r="C621" s="213"/>
      <c r="D621" s="210" t="s">
        <v>235</v>
      </c>
      <c r="E621" s="214" t="s">
        <v>2547</v>
      </c>
      <c r="F621" s="215" t="s">
        <v>2548</v>
      </c>
      <c r="G621" s="213"/>
      <c r="H621" s="216">
        <v>356.4</v>
      </c>
      <c r="I621" s="217"/>
      <c r="J621" s="213"/>
      <c r="K621" s="213"/>
      <c r="L621" s="218"/>
      <c r="M621" s="219"/>
      <c r="N621" s="220"/>
      <c r="O621" s="220"/>
      <c r="P621" s="220"/>
      <c r="Q621" s="220"/>
      <c r="R621" s="220"/>
      <c r="S621" s="220"/>
      <c r="T621" s="221"/>
      <c r="AT621" s="222" t="s">
        <v>235</v>
      </c>
      <c r="AU621" s="222" t="s">
        <v>87</v>
      </c>
      <c r="AV621" s="13" t="s">
        <v>19</v>
      </c>
      <c r="AW621" s="13" t="s">
        <v>36</v>
      </c>
      <c r="AX621" s="13" t="s">
        <v>87</v>
      </c>
      <c r="AY621" s="222" t="s">
        <v>220</v>
      </c>
    </row>
    <row r="622" spans="1:65" s="2" customFormat="1" ht="37.9" customHeight="1">
      <c r="A622" s="36"/>
      <c r="B622" s="37"/>
      <c r="C622" s="192" t="s">
        <v>1672</v>
      </c>
      <c r="D622" s="192" t="s">
        <v>224</v>
      </c>
      <c r="E622" s="193" t="s">
        <v>2549</v>
      </c>
      <c r="F622" s="194" t="s">
        <v>2550</v>
      </c>
      <c r="G622" s="195" t="s">
        <v>506</v>
      </c>
      <c r="H622" s="196">
        <v>343.45</v>
      </c>
      <c r="I622" s="197"/>
      <c r="J622" s="198">
        <f>ROUND(I622*H622,2)</f>
        <v>0</v>
      </c>
      <c r="K622" s="194" t="s">
        <v>228</v>
      </c>
      <c r="L622" s="41"/>
      <c r="M622" s="199" t="s">
        <v>1</v>
      </c>
      <c r="N622" s="200" t="s">
        <v>45</v>
      </c>
      <c r="O622" s="73"/>
      <c r="P622" s="201">
        <f>O622*H622</f>
        <v>0</v>
      </c>
      <c r="Q622" s="201">
        <v>0.37190000000000001</v>
      </c>
      <c r="R622" s="201">
        <f>Q622*H622</f>
        <v>127.729055</v>
      </c>
      <c r="S622" s="201">
        <v>0</v>
      </c>
      <c r="T622" s="202">
        <f>S622*H622</f>
        <v>0</v>
      </c>
      <c r="U622" s="36"/>
      <c r="V622" s="36"/>
      <c r="W622" s="36"/>
      <c r="X622" s="36"/>
      <c r="Y622" s="36"/>
      <c r="Z622" s="36"/>
      <c r="AA622" s="36"/>
      <c r="AB622" s="36"/>
      <c r="AC622" s="36"/>
      <c r="AD622" s="36"/>
      <c r="AE622" s="36"/>
      <c r="AR622" s="203" t="s">
        <v>223</v>
      </c>
      <c r="AT622" s="203" t="s">
        <v>224</v>
      </c>
      <c r="AU622" s="203" t="s">
        <v>87</v>
      </c>
      <c r="AY622" s="18" t="s">
        <v>220</v>
      </c>
      <c r="BE622" s="204">
        <f>IF(N622="základní",J622,0)</f>
        <v>0</v>
      </c>
      <c r="BF622" s="204">
        <f>IF(N622="snížená",J622,0)</f>
        <v>0</v>
      </c>
      <c r="BG622" s="204">
        <f>IF(N622="zákl. přenesená",J622,0)</f>
        <v>0</v>
      </c>
      <c r="BH622" s="204">
        <f>IF(N622="sníž. přenesená",J622,0)</f>
        <v>0</v>
      </c>
      <c r="BI622" s="204">
        <f>IF(N622="nulová",J622,0)</f>
        <v>0</v>
      </c>
      <c r="BJ622" s="18" t="s">
        <v>87</v>
      </c>
      <c r="BK622" s="204">
        <f>ROUND(I622*H622,2)</f>
        <v>0</v>
      </c>
      <c r="BL622" s="18" t="s">
        <v>223</v>
      </c>
      <c r="BM622" s="203" t="s">
        <v>2551</v>
      </c>
    </row>
    <row r="623" spans="1:65" s="2" customFormat="1" ht="11.25">
      <c r="A623" s="36"/>
      <c r="B623" s="37"/>
      <c r="C623" s="38"/>
      <c r="D623" s="205" t="s">
        <v>231</v>
      </c>
      <c r="E623" s="38"/>
      <c r="F623" s="206" t="s">
        <v>2552</v>
      </c>
      <c r="G623" s="38"/>
      <c r="H623" s="38"/>
      <c r="I623" s="207"/>
      <c r="J623" s="38"/>
      <c r="K623" s="38"/>
      <c r="L623" s="41"/>
      <c r="M623" s="208"/>
      <c r="N623" s="209"/>
      <c r="O623" s="73"/>
      <c r="P623" s="73"/>
      <c r="Q623" s="73"/>
      <c r="R623" s="73"/>
      <c r="S623" s="73"/>
      <c r="T623" s="74"/>
      <c r="U623" s="36"/>
      <c r="V623" s="36"/>
      <c r="W623" s="36"/>
      <c r="X623" s="36"/>
      <c r="Y623" s="36"/>
      <c r="Z623" s="36"/>
      <c r="AA623" s="36"/>
      <c r="AB623" s="36"/>
      <c r="AC623" s="36"/>
      <c r="AD623" s="36"/>
      <c r="AE623" s="36"/>
      <c r="AT623" s="18" t="s">
        <v>231</v>
      </c>
      <c r="AU623" s="18" t="s">
        <v>87</v>
      </c>
    </row>
    <row r="624" spans="1:65" s="2" customFormat="1" ht="58.5">
      <c r="A624" s="36"/>
      <c r="B624" s="37"/>
      <c r="C624" s="38"/>
      <c r="D624" s="210" t="s">
        <v>311</v>
      </c>
      <c r="E624" s="38"/>
      <c r="F624" s="211" t="s">
        <v>2553</v>
      </c>
      <c r="G624" s="38"/>
      <c r="H624" s="38"/>
      <c r="I624" s="207"/>
      <c r="J624" s="38"/>
      <c r="K624" s="38"/>
      <c r="L624" s="41"/>
      <c r="M624" s="208"/>
      <c r="N624" s="209"/>
      <c r="O624" s="73"/>
      <c r="P624" s="73"/>
      <c r="Q624" s="73"/>
      <c r="R624" s="73"/>
      <c r="S624" s="73"/>
      <c r="T624" s="74"/>
      <c r="U624" s="36"/>
      <c r="V624" s="36"/>
      <c r="W624" s="36"/>
      <c r="X624" s="36"/>
      <c r="Y624" s="36"/>
      <c r="Z624" s="36"/>
      <c r="AA624" s="36"/>
      <c r="AB624" s="36"/>
      <c r="AC624" s="36"/>
      <c r="AD624" s="36"/>
      <c r="AE624" s="36"/>
      <c r="AT624" s="18" t="s">
        <v>311</v>
      </c>
      <c r="AU624" s="18" t="s">
        <v>87</v>
      </c>
    </row>
    <row r="625" spans="1:65" s="14" customFormat="1" ht="11.25">
      <c r="B625" s="223"/>
      <c r="C625" s="224"/>
      <c r="D625" s="210" t="s">
        <v>235</v>
      </c>
      <c r="E625" s="225" t="s">
        <v>1</v>
      </c>
      <c r="F625" s="226" t="s">
        <v>2554</v>
      </c>
      <c r="G625" s="224"/>
      <c r="H625" s="225" t="s">
        <v>1</v>
      </c>
      <c r="I625" s="227"/>
      <c r="J625" s="224"/>
      <c r="K625" s="224"/>
      <c r="L625" s="228"/>
      <c r="M625" s="229"/>
      <c r="N625" s="230"/>
      <c r="O625" s="230"/>
      <c r="P625" s="230"/>
      <c r="Q625" s="230"/>
      <c r="R625" s="230"/>
      <c r="S625" s="230"/>
      <c r="T625" s="231"/>
      <c r="AT625" s="232" t="s">
        <v>235</v>
      </c>
      <c r="AU625" s="232" t="s">
        <v>87</v>
      </c>
      <c r="AV625" s="14" t="s">
        <v>87</v>
      </c>
      <c r="AW625" s="14" t="s">
        <v>36</v>
      </c>
      <c r="AX625" s="14" t="s">
        <v>80</v>
      </c>
      <c r="AY625" s="232" t="s">
        <v>220</v>
      </c>
    </row>
    <row r="626" spans="1:65" s="13" customFormat="1" ht="11.25">
      <c r="B626" s="212"/>
      <c r="C626" s="213"/>
      <c r="D626" s="210" t="s">
        <v>235</v>
      </c>
      <c r="E626" s="214" t="s">
        <v>2555</v>
      </c>
      <c r="F626" s="215" t="s">
        <v>2556</v>
      </c>
      <c r="G626" s="213"/>
      <c r="H626" s="216">
        <v>250.435</v>
      </c>
      <c r="I626" s="217"/>
      <c r="J626" s="213"/>
      <c r="K626" s="213"/>
      <c r="L626" s="218"/>
      <c r="M626" s="219"/>
      <c r="N626" s="220"/>
      <c r="O626" s="220"/>
      <c r="P626" s="220"/>
      <c r="Q626" s="220"/>
      <c r="R626" s="220"/>
      <c r="S626" s="220"/>
      <c r="T626" s="221"/>
      <c r="AT626" s="222" t="s">
        <v>235</v>
      </c>
      <c r="AU626" s="222" t="s">
        <v>87</v>
      </c>
      <c r="AV626" s="13" t="s">
        <v>19</v>
      </c>
      <c r="AW626" s="13" t="s">
        <v>36</v>
      </c>
      <c r="AX626" s="13" t="s">
        <v>80</v>
      </c>
      <c r="AY626" s="222" t="s">
        <v>220</v>
      </c>
    </row>
    <row r="627" spans="1:65" s="14" customFormat="1" ht="11.25">
      <c r="B627" s="223"/>
      <c r="C627" s="224"/>
      <c r="D627" s="210" t="s">
        <v>235</v>
      </c>
      <c r="E627" s="225" t="s">
        <v>1</v>
      </c>
      <c r="F627" s="226" t="s">
        <v>2543</v>
      </c>
      <c r="G627" s="224"/>
      <c r="H627" s="225" t="s">
        <v>1</v>
      </c>
      <c r="I627" s="227"/>
      <c r="J627" s="224"/>
      <c r="K627" s="224"/>
      <c r="L627" s="228"/>
      <c r="M627" s="229"/>
      <c r="N627" s="230"/>
      <c r="O627" s="230"/>
      <c r="P627" s="230"/>
      <c r="Q627" s="230"/>
      <c r="R627" s="230"/>
      <c r="S627" s="230"/>
      <c r="T627" s="231"/>
      <c r="AT627" s="232" t="s">
        <v>235</v>
      </c>
      <c r="AU627" s="232" t="s">
        <v>87</v>
      </c>
      <c r="AV627" s="14" t="s">
        <v>87</v>
      </c>
      <c r="AW627" s="14" t="s">
        <v>36</v>
      </c>
      <c r="AX627" s="14" t="s">
        <v>80</v>
      </c>
      <c r="AY627" s="232" t="s">
        <v>220</v>
      </c>
    </row>
    <row r="628" spans="1:65" s="13" customFormat="1" ht="11.25">
      <c r="B628" s="212"/>
      <c r="C628" s="213"/>
      <c r="D628" s="210" t="s">
        <v>235</v>
      </c>
      <c r="E628" s="214" t="s">
        <v>1821</v>
      </c>
      <c r="F628" s="215" t="s">
        <v>2557</v>
      </c>
      <c r="G628" s="213"/>
      <c r="H628" s="216">
        <v>62.255000000000003</v>
      </c>
      <c r="I628" s="217"/>
      <c r="J628" s="213"/>
      <c r="K628" s="213"/>
      <c r="L628" s="218"/>
      <c r="M628" s="219"/>
      <c r="N628" s="220"/>
      <c r="O628" s="220"/>
      <c r="P628" s="220"/>
      <c r="Q628" s="220"/>
      <c r="R628" s="220"/>
      <c r="S628" s="220"/>
      <c r="T628" s="221"/>
      <c r="AT628" s="222" t="s">
        <v>235</v>
      </c>
      <c r="AU628" s="222" t="s">
        <v>87</v>
      </c>
      <c r="AV628" s="13" t="s">
        <v>19</v>
      </c>
      <c r="AW628" s="13" t="s">
        <v>36</v>
      </c>
      <c r="AX628" s="13" t="s">
        <v>80</v>
      </c>
      <c r="AY628" s="222" t="s">
        <v>220</v>
      </c>
    </row>
    <row r="629" spans="1:65" s="14" customFormat="1" ht="11.25">
      <c r="B629" s="223"/>
      <c r="C629" s="224"/>
      <c r="D629" s="210" t="s">
        <v>235</v>
      </c>
      <c r="E629" s="225" t="s">
        <v>1</v>
      </c>
      <c r="F629" s="226" t="s">
        <v>2545</v>
      </c>
      <c r="G629" s="224"/>
      <c r="H629" s="225" t="s">
        <v>1</v>
      </c>
      <c r="I629" s="227"/>
      <c r="J629" s="224"/>
      <c r="K629" s="224"/>
      <c r="L629" s="228"/>
      <c r="M629" s="229"/>
      <c r="N629" s="230"/>
      <c r="O629" s="230"/>
      <c r="P629" s="230"/>
      <c r="Q629" s="230"/>
      <c r="R629" s="230"/>
      <c r="S629" s="230"/>
      <c r="T629" s="231"/>
      <c r="AT629" s="232" t="s">
        <v>235</v>
      </c>
      <c r="AU629" s="232" t="s">
        <v>87</v>
      </c>
      <c r="AV629" s="14" t="s">
        <v>87</v>
      </c>
      <c r="AW629" s="14" t="s">
        <v>36</v>
      </c>
      <c r="AX629" s="14" t="s">
        <v>80</v>
      </c>
      <c r="AY629" s="232" t="s">
        <v>220</v>
      </c>
    </row>
    <row r="630" spans="1:65" s="13" customFormat="1" ht="11.25">
      <c r="B630" s="212"/>
      <c r="C630" s="213"/>
      <c r="D630" s="210" t="s">
        <v>235</v>
      </c>
      <c r="E630" s="214" t="s">
        <v>1870</v>
      </c>
      <c r="F630" s="215" t="s">
        <v>2546</v>
      </c>
      <c r="G630" s="213"/>
      <c r="H630" s="216">
        <v>30.76</v>
      </c>
      <c r="I630" s="217"/>
      <c r="J630" s="213"/>
      <c r="K630" s="213"/>
      <c r="L630" s="218"/>
      <c r="M630" s="219"/>
      <c r="N630" s="220"/>
      <c r="O630" s="220"/>
      <c r="P630" s="220"/>
      <c r="Q630" s="220"/>
      <c r="R630" s="220"/>
      <c r="S630" s="220"/>
      <c r="T630" s="221"/>
      <c r="AT630" s="222" t="s">
        <v>235</v>
      </c>
      <c r="AU630" s="222" t="s">
        <v>87</v>
      </c>
      <c r="AV630" s="13" t="s">
        <v>19</v>
      </c>
      <c r="AW630" s="13" t="s">
        <v>36</v>
      </c>
      <c r="AX630" s="13" t="s">
        <v>80</v>
      </c>
      <c r="AY630" s="222" t="s">
        <v>220</v>
      </c>
    </row>
    <row r="631" spans="1:65" s="13" customFormat="1" ht="11.25">
      <c r="B631" s="212"/>
      <c r="C631" s="213"/>
      <c r="D631" s="210" t="s">
        <v>235</v>
      </c>
      <c r="E631" s="214" t="s">
        <v>2558</v>
      </c>
      <c r="F631" s="215" t="s">
        <v>2559</v>
      </c>
      <c r="G631" s="213"/>
      <c r="H631" s="216">
        <v>343.45</v>
      </c>
      <c r="I631" s="217"/>
      <c r="J631" s="213"/>
      <c r="K631" s="213"/>
      <c r="L631" s="218"/>
      <c r="M631" s="219"/>
      <c r="N631" s="220"/>
      <c r="O631" s="220"/>
      <c r="P631" s="220"/>
      <c r="Q631" s="220"/>
      <c r="R631" s="220"/>
      <c r="S631" s="220"/>
      <c r="T631" s="221"/>
      <c r="AT631" s="222" t="s">
        <v>235</v>
      </c>
      <c r="AU631" s="222" t="s">
        <v>87</v>
      </c>
      <c r="AV631" s="13" t="s">
        <v>19</v>
      </c>
      <c r="AW631" s="13" t="s">
        <v>36</v>
      </c>
      <c r="AX631" s="13" t="s">
        <v>87</v>
      </c>
      <c r="AY631" s="222" t="s">
        <v>220</v>
      </c>
    </row>
    <row r="632" spans="1:65" s="2" customFormat="1" ht="49.15" customHeight="1">
      <c r="A632" s="36"/>
      <c r="B632" s="37"/>
      <c r="C632" s="192" t="s">
        <v>1676</v>
      </c>
      <c r="D632" s="192" t="s">
        <v>224</v>
      </c>
      <c r="E632" s="193" t="s">
        <v>2560</v>
      </c>
      <c r="F632" s="194" t="s">
        <v>2561</v>
      </c>
      <c r="G632" s="195" t="s">
        <v>506</v>
      </c>
      <c r="H632" s="196">
        <v>330.75</v>
      </c>
      <c r="I632" s="197"/>
      <c r="J632" s="198">
        <f>ROUND(I632*H632,2)</f>
        <v>0</v>
      </c>
      <c r="K632" s="194" t="s">
        <v>228</v>
      </c>
      <c r="L632" s="41"/>
      <c r="M632" s="199" t="s">
        <v>1</v>
      </c>
      <c r="N632" s="200" t="s">
        <v>45</v>
      </c>
      <c r="O632" s="73"/>
      <c r="P632" s="201">
        <f>O632*H632</f>
        <v>0</v>
      </c>
      <c r="Q632" s="201">
        <v>0.18462999999999999</v>
      </c>
      <c r="R632" s="201">
        <f>Q632*H632</f>
        <v>61.066372499999993</v>
      </c>
      <c r="S632" s="201">
        <v>0</v>
      </c>
      <c r="T632" s="202">
        <f>S632*H632</f>
        <v>0</v>
      </c>
      <c r="U632" s="36"/>
      <c r="V632" s="36"/>
      <c r="W632" s="36"/>
      <c r="X632" s="36"/>
      <c r="Y632" s="36"/>
      <c r="Z632" s="36"/>
      <c r="AA632" s="36"/>
      <c r="AB632" s="36"/>
      <c r="AC632" s="36"/>
      <c r="AD632" s="36"/>
      <c r="AE632" s="36"/>
      <c r="AR632" s="203" t="s">
        <v>223</v>
      </c>
      <c r="AT632" s="203" t="s">
        <v>224</v>
      </c>
      <c r="AU632" s="203" t="s">
        <v>87</v>
      </c>
      <c r="AY632" s="18" t="s">
        <v>220</v>
      </c>
      <c r="BE632" s="204">
        <f>IF(N632="základní",J632,0)</f>
        <v>0</v>
      </c>
      <c r="BF632" s="204">
        <f>IF(N632="snížená",J632,0)</f>
        <v>0</v>
      </c>
      <c r="BG632" s="204">
        <f>IF(N632="zákl. přenesená",J632,0)</f>
        <v>0</v>
      </c>
      <c r="BH632" s="204">
        <f>IF(N632="sníž. přenesená",J632,0)</f>
        <v>0</v>
      </c>
      <c r="BI632" s="204">
        <f>IF(N632="nulová",J632,0)</f>
        <v>0</v>
      </c>
      <c r="BJ632" s="18" t="s">
        <v>87</v>
      </c>
      <c r="BK632" s="204">
        <f>ROUND(I632*H632,2)</f>
        <v>0</v>
      </c>
      <c r="BL632" s="18" t="s">
        <v>223</v>
      </c>
      <c r="BM632" s="203" t="s">
        <v>2562</v>
      </c>
    </row>
    <row r="633" spans="1:65" s="2" customFormat="1" ht="11.25">
      <c r="A633" s="36"/>
      <c r="B633" s="37"/>
      <c r="C633" s="38"/>
      <c r="D633" s="205" t="s">
        <v>231</v>
      </c>
      <c r="E633" s="38"/>
      <c r="F633" s="206" t="s">
        <v>2563</v>
      </c>
      <c r="G633" s="38"/>
      <c r="H633" s="38"/>
      <c r="I633" s="207"/>
      <c r="J633" s="38"/>
      <c r="K633" s="38"/>
      <c r="L633" s="41"/>
      <c r="M633" s="208"/>
      <c r="N633" s="209"/>
      <c r="O633" s="73"/>
      <c r="P633" s="73"/>
      <c r="Q633" s="73"/>
      <c r="R633" s="73"/>
      <c r="S633" s="73"/>
      <c r="T633" s="74"/>
      <c r="U633" s="36"/>
      <c r="V633" s="36"/>
      <c r="W633" s="36"/>
      <c r="X633" s="36"/>
      <c r="Y633" s="36"/>
      <c r="Z633" s="36"/>
      <c r="AA633" s="36"/>
      <c r="AB633" s="36"/>
      <c r="AC633" s="36"/>
      <c r="AD633" s="36"/>
      <c r="AE633" s="36"/>
      <c r="AT633" s="18" t="s">
        <v>231</v>
      </c>
      <c r="AU633" s="18" t="s">
        <v>87</v>
      </c>
    </row>
    <row r="634" spans="1:65" s="2" customFormat="1" ht="48.75">
      <c r="A634" s="36"/>
      <c r="B634" s="37"/>
      <c r="C634" s="38"/>
      <c r="D634" s="210" t="s">
        <v>311</v>
      </c>
      <c r="E634" s="38"/>
      <c r="F634" s="211" t="s">
        <v>2564</v>
      </c>
      <c r="G634" s="38"/>
      <c r="H634" s="38"/>
      <c r="I634" s="207"/>
      <c r="J634" s="38"/>
      <c r="K634" s="38"/>
      <c r="L634" s="41"/>
      <c r="M634" s="208"/>
      <c r="N634" s="209"/>
      <c r="O634" s="73"/>
      <c r="P634" s="73"/>
      <c r="Q634" s="73"/>
      <c r="R634" s="73"/>
      <c r="S634" s="73"/>
      <c r="T634" s="74"/>
      <c r="U634" s="36"/>
      <c r="V634" s="36"/>
      <c r="W634" s="36"/>
      <c r="X634" s="36"/>
      <c r="Y634" s="36"/>
      <c r="Z634" s="36"/>
      <c r="AA634" s="36"/>
      <c r="AB634" s="36"/>
      <c r="AC634" s="36"/>
      <c r="AD634" s="36"/>
      <c r="AE634" s="36"/>
      <c r="AT634" s="18" t="s">
        <v>311</v>
      </c>
      <c r="AU634" s="18" t="s">
        <v>87</v>
      </c>
    </row>
    <row r="635" spans="1:65" s="2" customFormat="1" ht="19.5">
      <c r="A635" s="36"/>
      <c r="B635" s="37"/>
      <c r="C635" s="38"/>
      <c r="D635" s="210" t="s">
        <v>233</v>
      </c>
      <c r="E635" s="38"/>
      <c r="F635" s="211" t="s">
        <v>2565</v>
      </c>
      <c r="G635" s="38"/>
      <c r="H635" s="38"/>
      <c r="I635" s="207"/>
      <c r="J635" s="38"/>
      <c r="K635" s="38"/>
      <c r="L635" s="41"/>
      <c r="M635" s="208"/>
      <c r="N635" s="209"/>
      <c r="O635" s="73"/>
      <c r="P635" s="73"/>
      <c r="Q635" s="73"/>
      <c r="R635" s="73"/>
      <c r="S635" s="73"/>
      <c r="T635" s="74"/>
      <c r="U635" s="36"/>
      <c r="V635" s="36"/>
      <c r="W635" s="36"/>
      <c r="X635" s="36"/>
      <c r="Y635" s="36"/>
      <c r="Z635" s="36"/>
      <c r="AA635" s="36"/>
      <c r="AB635" s="36"/>
      <c r="AC635" s="36"/>
      <c r="AD635" s="36"/>
      <c r="AE635" s="36"/>
      <c r="AT635" s="18" t="s">
        <v>233</v>
      </c>
      <c r="AU635" s="18" t="s">
        <v>87</v>
      </c>
    </row>
    <row r="636" spans="1:65" s="14" customFormat="1" ht="11.25">
      <c r="B636" s="223"/>
      <c r="C636" s="224"/>
      <c r="D636" s="210" t="s">
        <v>235</v>
      </c>
      <c r="E636" s="225" t="s">
        <v>1</v>
      </c>
      <c r="F636" s="226" t="s">
        <v>2554</v>
      </c>
      <c r="G636" s="224"/>
      <c r="H636" s="225" t="s">
        <v>1</v>
      </c>
      <c r="I636" s="227"/>
      <c r="J636" s="224"/>
      <c r="K636" s="224"/>
      <c r="L636" s="228"/>
      <c r="M636" s="229"/>
      <c r="N636" s="230"/>
      <c r="O636" s="230"/>
      <c r="P636" s="230"/>
      <c r="Q636" s="230"/>
      <c r="R636" s="230"/>
      <c r="S636" s="230"/>
      <c r="T636" s="231"/>
      <c r="AT636" s="232" t="s">
        <v>235</v>
      </c>
      <c r="AU636" s="232" t="s">
        <v>87</v>
      </c>
      <c r="AV636" s="14" t="s">
        <v>87</v>
      </c>
      <c r="AW636" s="14" t="s">
        <v>36</v>
      </c>
      <c r="AX636" s="14" t="s">
        <v>80</v>
      </c>
      <c r="AY636" s="232" t="s">
        <v>220</v>
      </c>
    </row>
    <row r="637" spans="1:65" s="13" customFormat="1" ht="11.25">
      <c r="B637" s="212"/>
      <c r="C637" s="213"/>
      <c r="D637" s="210" t="s">
        <v>235</v>
      </c>
      <c r="E637" s="214" t="s">
        <v>2566</v>
      </c>
      <c r="F637" s="215" t="s">
        <v>2567</v>
      </c>
      <c r="G637" s="213"/>
      <c r="H637" s="216">
        <v>244.82499999999999</v>
      </c>
      <c r="I637" s="217"/>
      <c r="J637" s="213"/>
      <c r="K637" s="213"/>
      <c r="L637" s="218"/>
      <c r="M637" s="219"/>
      <c r="N637" s="220"/>
      <c r="O637" s="220"/>
      <c r="P637" s="220"/>
      <c r="Q637" s="220"/>
      <c r="R637" s="220"/>
      <c r="S637" s="220"/>
      <c r="T637" s="221"/>
      <c r="AT637" s="222" t="s">
        <v>235</v>
      </c>
      <c r="AU637" s="222" t="s">
        <v>87</v>
      </c>
      <c r="AV637" s="13" t="s">
        <v>19</v>
      </c>
      <c r="AW637" s="13" t="s">
        <v>36</v>
      </c>
      <c r="AX637" s="13" t="s">
        <v>80</v>
      </c>
      <c r="AY637" s="222" t="s">
        <v>220</v>
      </c>
    </row>
    <row r="638" spans="1:65" s="14" customFormat="1" ht="11.25">
      <c r="B638" s="223"/>
      <c r="C638" s="224"/>
      <c r="D638" s="210" t="s">
        <v>235</v>
      </c>
      <c r="E638" s="225" t="s">
        <v>1</v>
      </c>
      <c r="F638" s="226" t="s">
        <v>2543</v>
      </c>
      <c r="G638" s="224"/>
      <c r="H638" s="225" t="s">
        <v>1</v>
      </c>
      <c r="I638" s="227"/>
      <c r="J638" s="224"/>
      <c r="K638" s="224"/>
      <c r="L638" s="228"/>
      <c r="M638" s="229"/>
      <c r="N638" s="230"/>
      <c r="O638" s="230"/>
      <c r="P638" s="230"/>
      <c r="Q638" s="230"/>
      <c r="R638" s="230"/>
      <c r="S638" s="230"/>
      <c r="T638" s="231"/>
      <c r="AT638" s="232" t="s">
        <v>235</v>
      </c>
      <c r="AU638" s="232" t="s">
        <v>87</v>
      </c>
      <c r="AV638" s="14" t="s">
        <v>87</v>
      </c>
      <c r="AW638" s="14" t="s">
        <v>36</v>
      </c>
      <c r="AX638" s="14" t="s">
        <v>80</v>
      </c>
      <c r="AY638" s="232" t="s">
        <v>220</v>
      </c>
    </row>
    <row r="639" spans="1:65" s="13" customFormat="1" ht="11.25">
      <c r="B639" s="212"/>
      <c r="C639" s="213"/>
      <c r="D639" s="210" t="s">
        <v>235</v>
      </c>
      <c r="E639" s="214" t="s">
        <v>1824</v>
      </c>
      <c r="F639" s="215" t="s">
        <v>2568</v>
      </c>
      <c r="G639" s="213"/>
      <c r="H639" s="216">
        <v>59.725000000000001</v>
      </c>
      <c r="I639" s="217"/>
      <c r="J639" s="213"/>
      <c r="K639" s="213"/>
      <c r="L639" s="218"/>
      <c r="M639" s="219"/>
      <c r="N639" s="220"/>
      <c r="O639" s="220"/>
      <c r="P639" s="220"/>
      <c r="Q639" s="220"/>
      <c r="R639" s="220"/>
      <c r="S639" s="220"/>
      <c r="T639" s="221"/>
      <c r="AT639" s="222" t="s">
        <v>235</v>
      </c>
      <c r="AU639" s="222" t="s">
        <v>87</v>
      </c>
      <c r="AV639" s="13" t="s">
        <v>19</v>
      </c>
      <c r="AW639" s="13" t="s">
        <v>36</v>
      </c>
      <c r="AX639" s="13" t="s">
        <v>80</v>
      </c>
      <c r="AY639" s="222" t="s">
        <v>220</v>
      </c>
    </row>
    <row r="640" spans="1:65" s="14" customFormat="1" ht="11.25">
      <c r="B640" s="223"/>
      <c r="C640" s="224"/>
      <c r="D640" s="210" t="s">
        <v>235</v>
      </c>
      <c r="E640" s="225" t="s">
        <v>1</v>
      </c>
      <c r="F640" s="226" t="s">
        <v>2545</v>
      </c>
      <c r="G640" s="224"/>
      <c r="H640" s="225" t="s">
        <v>1</v>
      </c>
      <c r="I640" s="227"/>
      <c r="J640" s="224"/>
      <c r="K640" s="224"/>
      <c r="L640" s="228"/>
      <c r="M640" s="229"/>
      <c r="N640" s="230"/>
      <c r="O640" s="230"/>
      <c r="P640" s="230"/>
      <c r="Q640" s="230"/>
      <c r="R640" s="230"/>
      <c r="S640" s="230"/>
      <c r="T640" s="231"/>
      <c r="AT640" s="232" t="s">
        <v>235</v>
      </c>
      <c r="AU640" s="232" t="s">
        <v>87</v>
      </c>
      <c r="AV640" s="14" t="s">
        <v>87</v>
      </c>
      <c r="AW640" s="14" t="s">
        <v>36</v>
      </c>
      <c r="AX640" s="14" t="s">
        <v>80</v>
      </c>
      <c r="AY640" s="232" t="s">
        <v>220</v>
      </c>
    </row>
    <row r="641" spans="1:65" s="13" customFormat="1" ht="11.25">
      <c r="B641" s="212"/>
      <c r="C641" s="213"/>
      <c r="D641" s="210" t="s">
        <v>235</v>
      </c>
      <c r="E641" s="214" t="s">
        <v>1872</v>
      </c>
      <c r="F641" s="215" t="s">
        <v>2569</v>
      </c>
      <c r="G641" s="213"/>
      <c r="H641" s="216">
        <v>26.2</v>
      </c>
      <c r="I641" s="217"/>
      <c r="J641" s="213"/>
      <c r="K641" s="213"/>
      <c r="L641" s="218"/>
      <c r="M641" s="219"/>
      <c r="N641" s="220"/>
      <c r="O641" s="220"/>
      <c r="P641" s="220"/>
      <c r="Q641" s="220"/>
      <c r="R641" s="220"/>
      <c r="S641" s="220"/>
      <c r="T641" s="221"/>
      <c r="AT641" s="222" t="s">
        <v>235</v>
      </c>
      <c r="AU641" s="222" t="s">
        <v>87</v>
      </c>
      <c r="AV641" s="13" t="s">
        <v>19</v>
      </c>
      <c r="AW641" s="13" t="s">
        <v>36</v>
      </c>
      <c r="AX641" s="13" t="s">
        <v>80</v>
      </c>
      <c r="AY641" s="222" t="s">
        <v>220</v>
      </c>
    </row>
    <row r="642" spans="1:65" s="13" customFormat="1" ht="11.25">
      <c r="B642" s="212"/>
      <c r="C642" s="213"/>
      <c r="D642" s="210" t="s">
        <v>235</v>
      </c>
      <c r="E642" s="214" t="s">
        <v>2570</v>
      </c>
      <c r="F642" s="215" t="s">
        <v>2571</v>
      </c>
      <c r="G642" s="213"/>
      <c r="H642" s="216">
        <v>330.75</v>
      </c>
      <c r="I642" s="217"/>
      <c r="J642" s="213"/>
      <c r="K642" s="213"/>
      <c r="L642" s="218"/>
      <c r="M642" s="219"/>
      <c r="N642" s="220"/>
      <c r="O642" s="220"/>
      <c r="P642" s="220"/>
      <c r="Q642" s="220"/>
      <c r="R642" s="220"/>
      <c r="S642" s="220"/>
      <c r="T642" s="221"/>
      <c r="AT642" s="222" t="s">
        <v>235</v>
      </c>
      <c r="AU642" s="222" t="s">
        <v>87</v>
      </c>
      <c r="AV642" s="13" t="s">
        <v>19</v>
      </c>
      <c r="AW642" s="13" t="s">
        <v>36</v>
      </c>
      <c r="AX642" s="13" t="s">
        <v>87</v>
      </c>
      <c r="AY642" s="222" t="s">
        <v>220</v>
      </c>
    </row>
    <row r="643" spans="1:65" s="2" customFormat="1" ht="37.9" customHeight="1">
      <c r="A643" s="36"/>
      <c r="B643" s="37"/>
      <c r="C643" s="192" t="s">
        <v>1678</v>
      </c>
      <c r="D643" s="192" t="s">
        <v>224</v>
      </c>
      <c r="E643" s="193" t="s">
        <v>877</v>
      </c>
      <c r="F643" s="194" t="s">
        <v>878</v>
      </c>
      <c r="G643" s="195" t="s">
        <v>506</v>
      </c>
      <c r="H643" s="196">
        <v>45</v>
      </c>
      <c r="I643" s="197"/>
      <c r="J643" s="198">
        <f>ROUND(I643*H643,2)</f>
        <v>0</v>
      </c>
      <c r="K643" s="194" t="s">
        <v>228</v>
      </c>
      <c r="L643" s="41"/>
      <c r="M643" s="199" t="s">
        <v>1</v>
      </c>
      <c r="N643" s="200" t="s">
        <v>45</v>
      </c>
      <c r="O643" s="73"/>
      <c r="P643" s="201">
        <f>O643*H643</f>
        <v>0</v>
      </c>
      <c r="Q643" s="201">
        <v>0.23</v>
      </c>
      <c r="R643" s="201">
        <f>Q643*H643</f>
        <v>10.35</v>
      </c>
      <c r="S643" s="201">
        <v>0</v>
      </c>
      <c r="T643" s="202">
        <f>S643*H643</f>
        <v>0</v>
      </c>
      <c r="U643" s="36"/>
      <c r="V643" s="36"/>
      <c r="W643" s="36"/>
      <c r="X643" s="36"/>
      <c r="Y643" s="36"/>
      <c r="Z643" s="36"/>
      <c r="AA643" s="36"/>
      <c r="AB643" s="36"/>
      <c r="AC643" s="36"/>
      <c r="AD643" s="36"/>
      <c r="AE643" s="36"/>
      <c r="AR643" s="203" t="s">
        <v>223</v>
      </c>
      <c r="AT643" s="203" t="s">
        <v>224</v>
      </c>
      <c r="AU643" s="203" t="s">
        <v>87</v>
      </c>
      <c r="AY643" s="18" t="s">
        <v>220</v>
      </c>
      <c r="BE643" s="204">
        <f>IF(N643="základní",J643,0)</f>
        <v>0</v>
      </c>
      <c r="BF643" s="204">
        <f>IF(N643="snížená",J643,0)</f>
        <v>0</v>
      </c>
      <c r="BG643" s="204">
        <f>IF(N643="zákl. přenesená",J643,0)</f>
        <v>0</v>
      </c>
      <c r="BH643" s="204">
        <f>IF(N643="sníž. přenesená",J643,0)</f>
        <v>0</v>
      </c>
      <c r="BI643" s="204">
        <f>IF(N643="nulová",J643,0)</f>
        <v>0</v>
      </c>
      <c r="BJ643" s="18" t="s">
        <v>87</v>
      </c>
      <c r="BK643" s="204">
        <f>ROUND(I643*H643,2)</f>
        <v>0</v>
      </c>
      <c r="BL643" s="18" t="s">
        <v>223</v>
      </c>
      <c r="BM643" s="203" t="s">
        <v>2572</v>
      </c>
    </row>
    <row r="644" spans="1:65" s="2" customFormat="1" ht="11.25">
      <c r="A644" s="36"/>
      <c r="B644" s="37"/>
      <c r="C644" s="38"/>
      <c r="D644" s="205" t="s">
        <v>231</v>
      </c>
      <c r="E644" s="38"/>
      <c r="F644" s="206" t="s">
        <v>880</v>
      </c>
      <c r="G644" s="38"/>
      <c r="H644" s="38"/>
      <c r="I644" s="207"/>
      <c r="J644" s="38"/>
      <c r="K644" s="38"/>
      <c r="L644" s="41"/>
      <c r="M644" s="208"/>
      <c r="N644" s="209"/>
      <c r="O644" s="73"/>
      <c r="P644" s="73"/>
      <c r="Q644" s="73"/>
      <c r="R644" s="73"/>
      <c r="S644" s="73"/>
      <c r="T644" s="74"/>
      <c r="U644" s="36"/>
      <c r="V644" s="36"/>
      <c r="W644" s="36"/>
      <c r="X644" s="36"/>
      <c r="Y644" s="36"/>
      <c r="Z644" s="36"/>
      <c r="AA644" s="36"/>
      <c r="AB644" s="36"/>
      <c r="AC644" s="36"/>
      <c r="AD644" s="36"/>
      <c r="AE644" s="36"/>
      <c r="AT644" s="18" t="s">
        <v>231</v>
      </c>
      <c r="AU644" s="18" t="s">
        <v>87</v>
      </c>
    </row>
    <row r="645" spans="1:65" s="2" customFormat="1" ht="68.25">
      <c r="A645" s="36"/>
      <c r="B645" s="37"/>
      <c r="C645" s="38"/>
      <c r="D645" s="210" t="s">
        <v>311</v>
      </c>
      <c r="E645" s="38"/>
      <c r="F645" s="211" t="s">
        <v>881</v>
      </c>
      <c r="G645" s="38"/>
      <c r="H645" s="38"/>
      <c r="I645" s="207"/>
      <c r="J645" s="38"/>
      <c r="K645" s="38"/>
      <c r="L645" s="41"/>
      <c r="M645" s="208"/>
      <c r="N645" s="209"/>
      <c r="O645" s="73"/>
      <c r="P645" s="73"/>
      <c r="Q645" s="73"/>
      <c r="R645" s="73"/>
      <c r="S645" s="73"/>
      <c r="T645" s="74"/>
      <c r="U645" s="36"/>
      <c r="V645" s="36"/>
      <c r="W645" s="36"/>
      <c r="X645" s="36"/>
      <c r="Y645" s="36"/>
      <c r="Z645" s="36"/>
      <c r="AA645" s="36"/>
      <c r="AB645" s="36"/>
      <c r="AC645" s="36"/>
      <c r="AD645" s="36"/>
      <c r="AE645" s="36"/>
      <c r="AT645" s="18" t="s">
        <v>311</v>
      </c>
      <c r="AU645" s="18" t="s">
        <v>87</v>
      </c>
    </row>
    <row r="646" spans="1:65" s="14" customFormat="1" ht="11.25">
      <c r="B646" s="223"/>
      <c r="C646" s="224"/>
      <c r="D646" s="210" t="s">
        <v>235</v>
      </c>
      <c r="E646" s="225" t="s">
        <v>1</v>
      </c>
      <c r="F646" s="226" t="s">
        <v>2573</v>
      </c>
      <c r="G646" s="224"/>
      <c r="H646" s="225" t="s">
        <v>1</v>
      </c>
      <c r="I646" s="227"/>
      <c r="J646" s="224"/>
      <c r="K646" s="224"/>
      <c r="L646" s="228"/>
      <c r="M646" s="229"/>
      <c r="N646" s="230"/>
      <c r="O646" s="230"/>
      <c r="P646" s="230"/>
      <c r="Q646" s="230"/>
      <c r="R646" s="230"/>
      <c r="S646" s="230"/>
      <c r="T646" s="231"/>
      <c r="AT646" s="232" t="s">
        <v>235</v>
      </c>
      <c r="AU646" s="232" t="s">
        <v>87</v>
      </c>
      <c r="AV646" s="14" t="s">
        <v>87</v>
      </c>
      <c r="AW646" s="14" t="s">
        <v>36</v>
      </c>
      <c r="AX646" s="14" t="s">
        <v>80</v>
      </c>
      <c r="AY646" s="232" t="s">
        <v>220</v>
      </c>
    </row>
    <row r="647" spans="1:65" s="13" customFormat="1" ht="11.25">
      <c r="B647" s="212"/>
      <c r="C647" s="213"/>
      <c r="D647" s="210" t="s">
        <v>235</v>
      </c>
      <c r="E647" s="214" t="s">
        <v>2574</v>
      </c>
      <c r="F647" s="215" t="s">
        <v>2575</v>
      </c>
      <c r="G647" s="213"/>
      <c r="H647" s="216">
        <v>25.5</v>
      </c>
      <c r="I647" s="217"/>
      <c r="J647" s="213"/>
      <c r="K647" s="213"/>
      <c r="L647" s="218"/>
      <c r="M647" s="219"/>
      <c r="N647" s="220"/>
      <c r="O647" s="220"/>
      <c r="P647" s="220"/>
      <c r="Q647" s="220"/>
      <c r="R647" s="220"/>
      <c r="S647" s="220"/>
      <c r="T647" s="221"/>
      <c r="AT647" s="222" t="s">
        <v>235</v>
      </c>
      <c r="AU647" s="222" t="s">
        <v>87</v>
      </c>
      <c r="AV647" s="13" t="s">
        <v>19</v>
      </c>
      <c r="AW647" s="13" t="s">
        <v>36</v>
      </c>
      <c r="AX647" s="13" t="s">
        <v>80</v>
      </c>
      <c r="AY647" s="222" t="s">
        <v>220</v>
      </c>
    </row>
    <row r="648" spans="1:65" s="13" customFormat="1" ht="11.25">
      <c r="B648" s="212"/>
      <c r="C648" s="213"/>
      <c r="D648" s="210" t="s">
        <v>235</v>
      </c>
      <c r="E648" s="214" t="s">
        <v>1828</v>
      </c>
      <c r="F648" s="215" t="s">
        <v>2576</v>
      </c>
      <c r="G648" s="213"/>
      <c r="H648" s="216">
        <v>11.5</v>
      </c>
      <c r="I648" s="217"/>
      <c r="J648" s="213"/>
      <c r="K648" s="213"/>
      <c r="L648" s="218"/>
      <c r="M648" s="219"/>
      <c r="N648" s="220"/>
      <c r="O648" s="220"/>
      <c r="P648" s="220"/>
      <c r="Q648" s="220"/>
      <c r="R648" s="220"/>
      <c r="S648" s="220"/>
      <c r="T648" s="221"/>
      <c r="AT648" s="222" t="s">
        <v>235</v>
      </c>
      <c r="AU648" s="222" t="s">
        <v>87</v>
      </c>
      <c r="AV648" s="13" t="s">
        <v>19</v>
      </c>
      <c r="AW648" s="13" t="s">
        <v>36</v>
      </c>
      <c r="AX648" s="13" t="s">
        <v>80</v>
      </c>
      <c r="AY648" s="222" t="s">
        <v>220</v>
      </c>
    </row>
    <row r="649" spans="1:65" s="13" customFormat="1" ht="11.25">
      <c r="B649" s="212"/>
      <c r="C649" s="213"/>
      <c r="D649" s="210" t="s">
        <v>235</v>
      </c>
      <c r="E649" s="214" t="s">
        <v>1876</v>
      </c>
      <c r="F649" s="215" t="s">
        <v>2577</v>
      </c>
      <c r="G649" s="213"/>
      <c r="H649" s="216">
        <v>8</v>
      </c>
      <c r="I649" s="217"/>
      <c r="J649" s="213"/>
      <c r="K649" s="213"/>
      <c r="L649" s="218"/>
      <c r="M649" s="219"/>
      <c r="N649" s="220"/>
      <c r="O649" s="220"/>
      <c r="P649" s="220"/>
      <c r="Q649" s="220"/>
      <c r="R649" s="220"/>
      <c r="S649" s="220"/>
      <c r="T649" s="221"/>
      <c r="AT649" s="222" t="s">
        <v>235</v>
      </c>
      <c r="AU649" s="222" t="s">
        <v>87</v>
      </c>
      <c r="AV649" s="13" t="s">
        <v>19</v>
      </c>
      <c r="AW649" s="13" t="s">
        <v>36</v>
      </c>
      <c r="AX649" s="13" t="s">
        <v>80</v>
      </c>
      <c r="AY649" s="222" t="s">
        <v>220</v>
      </c>
    </row>
    <row r="650" spans="1:65" s="13" customFormat="1" ht="11.25">
      <c r="B650" s="212"/>
      <c r="C650" s="213"/>
      <c r="D650" s="210" t="s">
        <v>235</v>
      </c>
      <c r="E650" s="214" t="s">
        <v>2578</v>
      </c>
      <c r="F650" s="215" t="s">
        <v>2579</v>
      </c>
      <c r="G650" s="213"/>
      <c r="H650" s="216">
        <v>45</v>
      </c>
      <c r="I650" s="217"/>
      <c r="J650" s="213"/>
      <c r="K650" s="213"/>
      <c r="L650" s="218"/>
      <c r="M650" s="219"/>
      <c r="N650" s="220"/>
      <c r="O650" s="220"/>
      <c r="P650" s="220"/>
      <c r="Q650" s="220"/>
      <c r="R650" s="220"/>
      <c r="S650" s="220"/>
      <c r="T650" s="221"/>
      <c r="AT650" s="222" t="s">
        <v>235</v>
      </c>
      <c r="AU650" s="222" t="s">
        <v>87</v>
      </c>
      <c r="AV650" s="13" t="s">
        <v>19</v>
      </c>
      <c r="AW650" s="13" t="s">
        <v>36</v>
      </c>
      <c r="AX650" s="13" t="s">
        <v>87</v>
      </c>
      <c r="AY650" s="222" t="s">
        <v>220</v>
      </c>
    </row>
    <row r="651" spans="1:65" s="2" customFormat="1" ht="24.2" customHeight="1">
      <c r="A651" s="36"/>
      <c r="B651" s="37"/>
      <c r="C651" s="192" t="s">
        <v>1680</v>
      </c>
      <c r="D651" s="192" t="s">
        <v>224</v>
      </c>
      <c r="E651" s="193" t="s">
        <v>2580</v>
      </c>
      <c r="F651" s="194" t="s">
        <v>2581</v>
      </c>
      <c r="G651" s="195" t="s">
        <v>514</v>
      </c>
      <c r="H651" s="196">
        <v>4.05</v>
      </c>
      <c r="I651" s="197"/>
      <c r="J651" s="198">
        <f>ROUND(I651*H651,2)</f>
        <v>0</v>
      </c>
      <c r="K651" s="194" t="s">
        <v>228</v>
      </c>
      <c r="L651" s="41"/>
      <c r="M651" s="199" t="s">
        <v>1</v>
      </c>
      <c r="N651" s="200" t="s">
        <v>45</v>
      </c>
      <c r="O651" s="73"/>
      <c r="P651" s="201">
        <f>O651*H651</f>
        <v>0</v>
      </c>
      <c r="Q651" s="201">
        <v>0</v>
      </c>
      <c r="R651" s="201">
        <f>Q651*H651</f>
        <v>0</v>
      </c>
      <c r="S651" s="201">
        <v>0</v>
      </c>
      <c r="T651" s="202">
        <f>S651*H651</f>
        <v>0</v>
      </c>
      <c r="U651" s="36"/>
      <c r="V651" s="36"/>
      <c r="W651" s="36"/>
      <c r="X651" s="36"/>
      <c r="Y651" s="36"/>
      <c r="Z651" s="36"/>
      <c r="AA651" s="36"/>
      <c r="AB651" s="36"/>
      <c r="AC651" s="36"/>
      <c r="AD651" s="36"/>
      <c r="AE651" s="36"/>
      <c r="AR651" s="203" t="s">
        <v>223</v>
      </c>
      <c r="AT651" s="203" t="s">
        <v>224</v>
      </c>
      <c r="AU651" s="203" t="s">
        <v>87</v>
      </c>
      <c r="AY651" s="18" t="s">
        <v>220</v>
      </c>
      <c r="BE651" s="204">
        <f>IF(N651="základní",J651,0)</f>
        <v>0</v>
      </c>
      <c r="BF651" s="204">
        <f>IF(N651="snížená",J651,0)</f>
        <v>0</v>
      </c>
      <c r="BG651" s="204">
        <f>IF(N651="zákl. přenesená",J651,0)</f>
        <v>0</v>
      </c>
      <c r="BH651" s="204">
        <f>IF(N651="sníž. přenesená",J651,0)</f>
        <v>0</v>
      </c>
      <c r="BI651" s="204">
        <f>IF(N651="nulová",J651,0)</f>
        <v>0</v>
      </c>
      <c r="BJ651" s="18" t="s">
        <v>87</v>
      </c>
      <c r="BK651" s="204">
        <f>ROUND(I651*H651,2)</f>
        <v>0</v>
      </c>
      <c r="BL651" s="18" t="s">
        <v>223</v>
      </c>
      <c r="BM651" s="203" t="s">
        <v>2582</v>
      </c>
    </row>
    <row r="652" spans="1:65" s="2" customFormat="1" ht="11.25">
      <c r="A652" s="36"/>
      <c r="B652" s="37"/>
      <c r="C652" s="38"/>
      <c r="D652" s="205" t="s">
        <v>231</v>
      </c>
      <c r="E652" s="38"/>
      <c r="F652" s="206" t="s">
        <v>2583</v>
      </c>
      <c r="G652" s="38"/>
      <c r="H652" s="38"/>
      <c r="I652" s="207"/>
      <c r="J652" s="38"/>
      <c r="K652" s="38"/>
      <c r="L652" s="41"/>
      <c r="M652" s="208"/>
      <c r="N652" s="209"/>
      <c r="O652" s="73"/>
      <c r="P652" s="73"/>
      <c r="Q652" s="73"/>
      <c r="R652" s="73"/>
      <c r="S652" s="73"/>
      <c r="T652" s="74"/>
      <c r="U652" s="36"/>
      <c r="V652" s="36"/>
      <c r="W652" s="36"/>
      <c r="X652" s="36"/>
      <c r="Y652" s="36"/>
      <c r="Z652" s="36"/>
      <c r="AA652" s="36"/>
      <c r="AB652" s="36"/>
      <c r="AC652" s="36"/>
      <c r="AD652" s="36"/>
      <c r="AE652" s="36"/>
      <c r="AT652" s="18" t="s">
        <v>231</v>
      </c>
      <c r="AU652" s="18" t="s">
        <v>87</v>
      </c>
    </row>
    <row r="653" spans="1:65" s="2" customFormat="1" ht="48.75">
      <c r="A653" s="36"/>
      <c r="B653" s="37"/>
      <c r="C653" s="38"/>
      <c r="D653" s="210" t="s">
        <v>311</v>
      </c>
      <c r="E653" s="38"/>
      <c r="F653" s="211" t="s">
        <v>2584</v>
      </c>
      <c r="G653" s="38"/>
      <c r="H653" s="38"/>
      <c r="I653" s="207"/>
      <c r="J653" s="38"/>
      <c r="K653" s="38"/>
      <c r="L653" s="41"/>
      <c r="M653" s="208"/>
      <c r="N653" s="209"/>
      <c r="O653" s="73"/>
      <c r="P653" s="73"/>
      <c r="Q653" s="73"/>
      <c r="R653" s="73"/>
      <c r="S653" s="73"/>
      <c r="T653" s="74"/>
      <c r="U653" s="36"/>
      <c r="V653" s="36"/>
      <c r="W653" s="36"/>
      <c r="X653" s="36"/>
      <c r="Y653" s="36"/>
      <c r="Z653" s="36"/>
      <c r="AA653" s="36"/>
      <c r="AB653" s="36"/>
      <c r="AC653" s="36"/>
      <c r="AD653" s="36"/>
      <c r="AE653" s="36"/>
      <c r="AT653" s="18" t="s">
        <v>311</v>
      </c>
      <c r="AU653" s="18" t="s">
        <v>87</v>
      </c>
    </row>
    <row r="654" spans="1:65" s="2" customFormat="1" ht="24.2" customHeight="1">
      <c r="A654" s="36"/>
      <c r="B654" s="37"/>
      <c r="C654" s="192" t="s">
        <v>1684</v>
      </c>
      <c r="D654" s="192" t="s">
        <v>224</v>
      </c>
      <c r="E654" s="193" t="s">
        <v>2585</v>
      </c>
      <c r="F654" s="194" t="s">
        <v>2586</v>
      </c>
      <c r="G654" s="195" t="s">
        <v>506</v>
      </c>
      <c r="H654" s="196">
        <v>333.9</v>
      </c>
      <c r="I654" s="197"/>
      <c r="J654" s="198">
        <f>ROUND(I654*H654,2)</f>
        <v>0</v>
      </c>
      <c r="K654" s="194" t="s">
        <v>228</v>
      </c>
      <c r="L654" s="41"/>
      <c r="M654" s="199" t="s">
        <v>1</v>
      </c>
      <c r="N654" s="200" t="s">
        <v>45</v>
      </c>
      <c r="O654" s="73"/>
      <c r="P654" s="201">
        <f>O654*H654</f>
        <v>0</v>
      </c>
      <c r="Q654" s="201">
        <v>3.4000000000000002E-4</v>
      </c>
      <c r="R654" s="201">
        <f>Q654*H654</f>
        <v>0.113526</v>
      </c>
      <c r="S654" s="201">
        <v>0</v>
      </c>
      <c r="T654" s="202">
        <f>S654*H654</f>
        <v>0</v>
      </c>
      <c r="U654" s="36"/>
      <c r="V654" s="36"/>
      <c r="W654" s="36"/>
      <c r="X654" s="36"/>
      <c r="Y654" s="36"/>
      <c r="Z654" s="36"/>
      <c r="AA654" s="36"/>
      <c r="AB654" s="36"/>
      <c r="AC654" s="36"/>
      <c r="AD654" s="36"/>
      <c r="AE654" s="36"/>
      <c r="AR654" s="203" t="s">
        <v>223</v>
      </c>
      <c r="AT654" s="203" t="s">
        <v>224</v>
      </c>
      <c r="AU654" s="203" t="s">
        <v>87</v>
      </c>
      <c r="AY654" s="18" t="s">
        <v>220</v>
      </c>
      <c r="BE654" s="204">
        <f>IF(N654="základní",J654,0)</f>
        <v>0</v>
      </c>
      <c r="BF654" s="204">
        <f>IF(N654="snížená",J654,0)</f>
        <v>0</v>
      </c>
      <c r="BG654" s="204">
        <f>IF(N654="zákl. přenesená",J654,0)</f>
        <v>0</v>
      </c>
      <c r="BH654" s="204">
        <f>IF(N654="sníž. přenesená",J654,0)</f>
        <v>0</v>
      </c>
      <c r="BI654" s="204">
        <f>IF(N654="nulová",J654,0)</f>
        <v>0</v>
      </c>
      <c r="BJ654" s="18" t="s">
        <v>87</v>
      </c>
      <c r="BK654" s="204">
        <f>ROUND(I654*H654,2)</f>
        <v>0</v>
      </c>
      <c r="BL654" s="18" t="s">
        <v>223</v>
      </c>
      <c r="BM654" s="203" t="s">
        <v>2587</v>
      </c>
    </row>
    <row r="655" spans="1:65" s="2" customFormat="1" ht="11.25">
      <c r="A655" s="36"/>
      <c r="B655" s="37"/>
      <c r="C655" s="38"/>
      <c r="D655" s="205" t="s">
        <v>231</v>
      </c>
      <c r="E655" s="38"/>
      <c r="F655" s="206" t="s">
        <v>2588</v>
      </c>
      <c r="G655" s="38"/>
      <c r="H655" s="38"/>
      <c r="I655" s="207"/>
      <c r="J655" s="38"/>
      <c r="K655" s="38"/>
      <c r="L655" s="41"/>
      <c r="M655" s="208"/>
      <c r="N655" s="209"/>
      <c r="O655" s="73"/>
      <c r="P655" s="73"/>
      <c r="Q655" s="73"/>
      <c r="R655" s="73"/>
      <c r="S655" s="73"/>
      <c r="T655" s="74"/>
      <c r="U655" s="36"/>
      <c r="V655" s="36"/>
      <c r="W655" s="36"/>
      <c r="X655" s="36"/>
      <c r="Y655" s="36"/>
      <c r="Z655" s="36"/>
      <c r="AA655" s="36"/>
      <c r="AB655" s="36"/>
      <c r="AC655" s="36"/>
      <c r="AD655" s="36"/>
      <c r="AE655" s="36"/>
      <c r="AT655" s="18" t="s">
        <v>231</v>
      </c>
      <c r="AU655" s="18" t="s">
        <v>87</v>
      </c>
    </row>
    <row r="656" spans="1:65" s="2" customFormat="1" ht="39">
      <c r="A656" s="36"/>
      <c r="B656" s="37"/>
      <c r="C656" s="38"/>
      <c r="D656" s="210" t="s">
        <v>311</v>
      </c>
      <c r="E656" s="38"/>
      <c r="F656" s="211" t="s">
        <v>2589</v>
      </c>
      <c r="G656" s="38"/>
      <c r="H656" s="38"/>
      <c r="I656" s="207"/>
      <c r="J656" s="38"/>
      <c r="K656" s="38"/>
      <c r="L656" s="41"/>
      <c r="M656" s="208"/>
      <c r="N656" s="209"/>
      <c r="O656" s="73"/>
      <c r="P656" s="73"/>
      <c r="Q656" s="73"/>
      <c r="R656" s="73"/>
      <c r="S656" s="73"/>
      <c r="T656" s="74"/>
      <c r="U656" s="36"/>
      <c r="V656" s="36"/>
      <c r="W656" s="36"/>
      <c r="X656" s="36"/>
      <c r="Y656" s="36"/>
      <c r="Z656" s="36"/>
      <c r="AA656" s="36"/>
      <c r="AB656" s="36"/>
      <c r="AC656" s="36"/>
      <c r="AD656" s="36"/>
      <c r="AE656" s="36"/>
      <c r="AT656" s="18" t="s">
        <v>311</v>
      </c>
      <c r="AU656" s="18" t="s">
        <v>87</v>
      </c>
    </row>
    <row r="657" spans="1:65" s="2" customFormat="1" ht="19.5">
      <c r="A657" s="36"/>
      <c r="B657" s="37"/>
      <c r="C657" s="38"/>
      <c r="D657" s="210" t="s">
        <v>233</v>
      </c>
      <c r="E657" s="38"/>
      <c r="F657" s="211" t="s">
        <v>2590</v>
      </c>
      <c r="G657" s="38"/>
      <c r="H657" s="38"/>
      <c r="I657" s="207"/>
      <c r="J657" s="38"/>
      <c r="K657" s="38"/>
      <c r="L657" s="41"/>
      <c r="M657" s="208"/>
      <c r="N657" s="209"/>
      <c r="O657" s="73"/>
      <c r="P657" s="73"/>
      <c r="Q657" s="73"/>
      <c r="R657" s="73"/>
      <c r="S657" s="73"/>
      <c r="T657" s="74"/>
      <c r="U657" s="36"/>
      <c r="V657" s="36"/>
      <c r="W657" s="36"/>
      <c r="X657" s="36"/>
      <c r="Y657" s="36"/>
      <c r="Z657" s="36"/>
      <c r="AA657" s="36"/>
      <c r="AB657" s="36"/>
      <c r="AC657" s="36"/>
      <c r="AD657" s="36"/>
      <c r="AE657" s="36"/>
      <c r="AT657" s="18" t="s">
        <v>233</v>
      </c>
      <c r="AU657" s="18" t="s">
        <v>87</v>
      </c>
    </row>
    <row r="658" spans="1:65" s="14" customFormat="1" ht="11.25">
      <c r="B658" s="223"/>
      <c r="C658" s="224"/>
      <c r="D658" s="210" t="s">
        <v>235</v>
      </c>
      <c r="E658" s="225" t="s">
        <v>1</v>
      </c>
      <c r="F658" s="226" t="s">
        <v>2554</v>
      </c>
      <c r="G658" s="224"/>
      <c r="H658" s="225" t="s">
        <v>1</v>
      </c>
      <c r="I658" s="227"/>
      <c r="J658" s="224"/>
      <c r="K658" s="224"/>
      <c r="L658" s="228"/>
      <c r="M658" s="229"/>
      <c r="N658" s="230"/>
      <c r="O658" s="230"/>
      <c r="P658" s="230"/>
      <c r="Q658" s="230"/>
      <c r="R658" s="230"/>
      <c r="S658" s="230"/>
      <c r="T658" s="231"/>
      <c r="AT658" s="232" t="s">
        <v>235</v>
      </c>
      <c r="AU658" s="232" t="s">
        <v>87</v>
      </c>
      <c r="AV658" s="14" t="s">
        <v>87</v>
      </c>
      <c r="AW658" s="14" t="s">
        <v>36</v>
      </c>
      <c r="AX658" s="14" t="s">
        <v>80</v>
      </c>
      <c r="AY658" s="232" t="s">
        <v>220</v>
      </c>
    </row>
    <row r="659" spans="1:65" s="13" customFormat="1" ht="11.25">
      <c r="B659" s="212"/>
      <c r="C659" s="213"/>
      <c r="D659" s="210" t="s">
        <v>235</v>
      </c>
      <c r="E659" s="214" t="s">
        <v>2591</v>
      </c>
      <c r="F659" s="215" t="s">
        <v>2592</v>
      </c>
      <c r="G659" s="213"/>
      <c r="H659" s="216">
        <v>246.61</v>
      </c>
      <c r="I659" s="217"/>
      <c r="J659" s="213"/>
      <c r="K659" s="213"/>
      <c r="L659" s="218"/>
      <c r="M659" s="219"/>
      <c r="N659" s="220"/>
      <c r="O659" s="220"/>
      <c r="P659" s="220"/>
      <c r="Q659" s="220"/>
      <c r="R659" s="220"/>
      <c r="S659" s="220"/>
      <c r="T659" s="221"/>
      <c r="AT659" s="222" t="s">
        <v>235</v>
      </c>
      <c r="AU659" s="222" t="s">
        <v>87</v>
      </c>
      <c r="AV659" s="13" t="s">
        <v>19</v>
      </c>
      <c r="AW659" s="13" t="s">
        <v>36</v>
      </c>
      <c r="AX659" s="13" t="s">
        <v>80</v>
      </c>
      <c r="AY659" s="222" t="s">
        <v>220</v>
      </c>
    </row>
    <row r="660" spans="1:65" s="14" customFormat="1" ht="11.25">
      <c r="B660" s="223"/>
      <c r="C660" s="224"/>
      <c r="D660" s="210" t="s">
        <v>235</v>
      </c>
      <c r="E660" s="225" t="s">
        <v>1</v>
      </c>
      <c r="F660" s="226" t="s">
        <v>2543</v>
      </c>
      <c r="G660" s="224"/>
      <c r="H660" s="225" t="s">
        <v>1</v>
      </c>
      <c r="I660" s="227"/>
      <c r="J660" s="224"/>
      <c r="K660" s="224"/>
      <c r="L660" s="228"/>
      <c r="M660" s="229"/>
      <c r="N660" s="230"/>
      <c r="O660" s="230"/>
      <c r="P660" s="230"/>
      <c r="Q660" s="230"/>
      <c r="R660" s="230"/>
      <c r="S660" s="230"/>
      <c r="T660" s="231"/>
      <c r="AT660" s="232" t="s">
        <v>235</v>
      </c>
      <c r="AU660" s="232" t="s">
        <v>87</v>
      </c>
      <c r="AV660" s="14" t="s">
        <v>87</v>
      </c>
      <c r="AW660" s="14" t="s">
        <v>36</v>
      </c>
      <c r="AX660" s="14" t="s">
        <v>80</v>
      </c>
      <c r="AY660" s="232" t="s">
        <v>220</v>
      </c>
    </row>
    <row r="661" spans="1:65" s="13" customFormat="1" ht="11.25">
      <c r="B661" s="212"/>
      <c r="C661" s="213"/>
      <c r="D661" s="210" t="s">
        <v>235</v>
      </c>
      <c r="E661" s="214" t="s">
        <v>1831</v>
      </c>
      <c r="F661" s="215" t="s">
        <v>2593</v>
      </c>
      <c r="G661" s="213"/>
      <c r="H661" s="216">
        <v>60.53</v>
      </c>
      <c r="I661" s="217"/>
      <c r="J661" s="213"/>
      <c r="K661" s="213"/>
      <c r="L661" s="218"/>
      <c r="M661" s="219"/>
      <c r="N661" s="220"/>
      <c r="O661" s="220"/>
      <c r="P661" s="220"/>
      <c r="Q661" s="220"/>
      <c r="R661" s="220"/>
      <c r="S661" s="220"/>
      <c r="T661" s="221"/>
      <c r="AT661" s="222" t="s">
        <v>235</v>
      </c>
      <c r="AU661" s="222" t="s">
        <v>87</v>
      </c>
      <c r="AV661" s="13" t="s">
        <v>19</v>
      </c>
      <c r="AW661" s="13" t="s">
        <v>36</v>
      </c>
      <c r="AX661" s="13" t="s">
        <v>80</v>
      </c>
      <c r="AY661" s="222" t="s">
        <v>220</v>
      </c>
    </row>
    <row r="662" spans="1:65" s="14" customFormat="1" ht="11.25">
      <c r="B662" s="223"/>
      <c r="C662" s="224"/>
      <c r="D662" s="210" t="s">
        <v>235</v>
      </c>
      <c r="E662" s="225" t="s">
        <v>1</v>
      </c>
      <c r="F662" s="226" t="s">
        <v>2545</v>
      </c>
      <c r="G662" s="224"/>
      <c r="H662" s="225" t="s">
        <v>1</v>
      </c>
      <c r="I662" s="227"/>
      <c r="J662" s="224"/>
      <c r="K662" s="224"/>
      <c r="L662" s="228"/>
      <c r="M662" s="229"/>
      <c r="N662" s="230"/>
      <c r="O662" s="230"/>
      <c r="P662" s="230"/>
      <c r="Q662" s="230"/>
      <c r="R662" s="230"/>
      <c r="S662" s="230"/>
      <c r="T662" s="231"/>
      <c r="AT662" s="232" t="s">
        <v>235</v>
      </c>
      <c r="AU662" s="232" t="s">
        <v>87</v>
      </c>
      <c r="AV662" s="14" t="s">
        <v>87</v>
      </c>
      <c r="AW662" s="14" t="s">
        <v>36</v>
      </c>
      <c r="AX662" s="14" t="s">
        <v>80</v>
      </c>
      <c r="AY662" s="232" t="s">
        <v>220</v>
      </c>
    </row>
    <row r="663" spans="1:65" s="13" customFormat="1" ht="11.25">
      <c r="B663" s="212"/>
      <c r="C663" s="213"/>
      <c r="D663" s="210" t="s">
        <v>235</v>
      </c>
      <c r="E663" s="214" t="s">
        <v>1878</v>
      </c>
      <c r="F663" s="215" t="s">
        <v>2594</v>
      </c>
      <c r="G663" s="213"/>
      <c r="H663" s="216">
        <v>26.76</v>
      </c>
      <c r="I663" s="217"/>
      <c r="J663" s="213"/>
      <c r="K663" s="213"/>
      <c r="L663" s="218"/>
      <c r="M663" s="219"/>
      <c r="N663" s="220"/>
      <c r="O663" s="220"/>
      <c r="P663" s="220"/>
      <c r="Q663" s="220"/>
      <c r="R663" s="220"/>
      <c r="S663" s="220"/>
      <c r="T663" s="221"/>
      <c r="AT663" s="222" t="s">
        <v>235</v>
      </c>
      <c r="AU663" s="222" t="s">
        <v>87</v>
      </c>
      <c r="AV663" s="13" t="s">
        <v>19</v>
      </c>
      <c r="AW663" s="13" t="s">
        <v>36</v>
      </c>
      <c r="AX663" s="13" t="s">
        <v>80</v>
      </c>
      <c r="AY663" s="222" t="s">
        <v>220</v>
      </c>
    </row>
    <row r="664" spans="1:65" s="13" customFormat="1" ht="11.25">
      <c r="B664" s="212"/>
      <c r="C664" s="213"/>
      <c r="D664" s="210" t="s">
        <v>235</v>
      </c>
      <c r="E664" s="214" t="s">
        <v>2595</v>
      </c>
      <c r="F664" s="215" t="s">
        <v>2596</v>
      </c>
      <c r="G664" s="213"/>
      <c r="H664" s="216">
        <v>333.9</v>
      </c>
      <c r="I664" s="217"/>
      <c r="J664" s="213"/>
      <c r="K664" s="213"/>
      <c r="L664" s="218"/>
      <c r="M664" s="219"/>
      <c r="N664" s="220"/>
      <c r="O664" s="220"/>
      <c r="P664" s="220"/>
      <c r="Q664" s="220"/>
      <c r="R664" s="220"/>
      <c r="S664" s="220"/>
      <c r="T664" s="221"/>
      <c r="AT664" s="222" t="s">
        <v>235</v>
      </c>
      <c r="AU664" s="222" t="s">
        <v>87</v>
      </c>
      <c r="AV664" s="13" t="s">
        <v>19</v>
      </c>
      <c r="AW664" s="13" t="s">
        <v>36</v>
      </c>
      <c r="AX664" s="13" t="s">
        <v>87</v>
      </c>
      <c r="AY664" s="222" t="s">
        <v>220</v>
      </c>
    </row>
    <row r="665" spans="1:65" s="2" customFormat="1" ht="24.2" customHeight="1">
      <c r="A665" s="36"/>
      <c r="B665" s="37"/>
      <c r="C665" s="192" t="s">
        <v>1688</v>
      </c>
      <c r="D665" s="192" t="s">
        <v>224</v>
      </c>
      <c r="E665" s="193" t="s">
        <v>2597</v>
      </c>
      <c r="F665" s="194" t="s">
        <v>2598</v>
      </c>
      <c r="G665" s="195" t="s">
        <v>506</v>
      </c>
      <c r="H665" s="196">
        <v>413.1</v>
      </c>
      <c r="I665" s="197"/>
      <c r="J665" s="198">
        <f>ROUND(I665*H665,2)</f>
        <v>0</v>
      </c>
      <c r="K665" s="194" t="s">
        <v>228</v>
      </c>
      <c r="L665" s="41"/>
      <c r="M665" s="199" t="s">
        <v>1</v>
      </c>
      <c r="N665" s="200" t="s">
        <v>45</v>
      </c>
      <c r="O665" s="73"/>
      <c r="P665" s="201">
        <f>O665*H665</f>
        <v>0</v>
      </c>
      <c r="Q665" s="201">
        <v>4.0999999999999999E-4</v>
      </c>
      <c r="R665" s="201">
        <f>Q665*H665</f>
        <v>0.16937099999999999</v>
      </c>
      <c r="S665" s="201">
        <v>0</v>
      </c>
      <c r="T665" s="202">
        <f>S665*H665</f>
        <v>0</v>
      </c>
      <c r="U665" s="36"/>
      <c r="V665" s="36"/>
      <c r="W665" s="36"/>
      <c r="X665" s="36"/>
      <c r="Y665" s="36"/>
      <c r="Z665" s="36"/>
      <c r="AA665" s="36"/>
      <c r="AB665" s="36"/>
      <c r="AC665" s="36"/>
      <c r="AD665" s="36"/>
      <c r="AE665" s="36"/>
      <c r="AR665" s="203" t="s">
        <v>223</v>
      </c>
      <c r="AT665" s="203" t="s">
        <v>224</v>
      </c>
      <c r="AU665" s="203" t="s">
        <v>87</v>
      </c>
      <c r="AY665" s="18" t="s">
        <v>220</v>
      </c>
      <c r="BE665" s="204">
        <f>IF(N665="základní",J665,0)</f>
        <v>0</v>
      </c>
      <c r="BF665" s="204">
        <f>IF(N665="snížená",J665,0)</f>
        <v>0</v>
      </c>
      <c r="BG665" s="204">
        <f>IF(N665="zákl. přenesená",J665,0)</f>
        <v>0</v>
      </c>
      <c r="BH665" s="204">
        <f>IF(N665="sníž. přenesená",J665,0)</f>
        <v>0</v>
      </c>
      <c r="BI665" s="204">
        <f>IF(N665="nulová",J665,0)</f>
        <v>0</v>
      </c>
      <c r="BJ665" s="18" t="s">
        <v>87</v>
      </c>
      <c r="BK665" s="204">
        <f>ROUND(I665*H665,2)</f>
        <v>0</v>
      </c>
      <c r="BL665" s="18" t="s">
        <v>223</v>
      </c>
      <c r="BM665" s="203" t="s">
        <v>2599</v>
      </c>
    </row>
    <row r="666" spans="1:65" s="2" customFormat="1" ht="11.25">
      <c r="A666" s="36"/>
      <c r="B666" s="37"/>
      <c r="C666" s="38"/>
      <c r="D666" s="205" t="s">
        <v>231</v>
      </c>
      <c r="E666" s="38"/>
      <c r="F666" s="206" t="s">
        <v>2600</v>
      </c>
      <c r="G666" s="38"/>
      <c r="H666" s="38"/>
      <c r="I666" s="207"/>
      <c r="J666" s="38"/>
      <c r="K666" s="38"/>
      <c r="L666" s="41"/>
      <c r="M666" s="208"/>
      <c r="N666" s="209"/>
      <c r="O666" s="73"/>
      <c r="P666" s="73"/>
      <c r="Q666" s="73"/>
      <c r="R666" s="73"/>
      <c r="S666" s="73"/>
      <c r="T666" s="74"/>
      <c r="U666" s="36"/>
      <c r="V666" s="36"/>
      <c r="W666" s="36"/>
      <c r="X666" s="36"/>
      <c r="Y666" s="36"/>
      <c r="Z666" s="36"/>
      <c r="AA666" s="36"/>
      <c r="AB666" s="36"/>
      <c r="AC666" s="36"/>
      <c r="AD666" s="36"/>
      <c r="AE666" s="36"/>
      <c r="AT666" s="18" t="s">
        <v>231</v>
      </c>
      <c r="AU666" s="18" t="s">
        <v>87</v>
      </c>
    </row>
    <row r="667" spans="1:65" s="2" customFormat="1" ht="19.5">
      <c r="A667" s="36"/>
      <c r="B667" s="37"/>
      <c r="C667" s="38"/>
      <c r="D667" s="210" t="s">
        <v>233</v>
      </c>
      <c r="E667" s="38"/>
      <c r="F667" s="211" t="s">
        <v>2601</v>
      </c>
      <c r="G667" s="38"/>
      <c r="H667" s="38"/>
      <c r="I667" s="207"/>
      <c r="J667" s="38"/>
      <c r="K667" s="38"/>
      <c r="L667" s="41"/>
      <c r="M667" s="208"/>
      <c r="N667" s="209"/>
      <c r="O667" s="73"/>
      <c r="P667" s="73"/>
      <c r="Q667" s="73"/>
      <c r="R667" s="73"/>
      <c r="S667" s="73"/>
      <c r="T667" s="74"/>
      <c r="U667" s="36"/>
      <c r="V667" s="36"/>
      <c r="W667" s="36"/>
      <c r="X667" s="36"/>
      <c r="Y667" s="36"/>
      <c r="Z667" s="36"/>
      <c r="AA667" s="36"/>
      <c r="AB667" s="36"/>
      <c r="AC667" s="36"/>
      <c r="AD667" s="36"/>
      <c r="AE667" s="36"/>
      <c r="AT667" s="18" t="s">
        <v>233</v>
      </c>
      <c r="AU667" s="18" t="s">
        <v>87</v>
      </c>
    </row>
    <row r="668" spans="1:65" s="14" customFormat="1" ht="11.25">
      <c r="B668" s="223"/>
      <c r="C668" s="224"/>
      <c r="D668" s="210" t="s">
        <v>235</v>
      </c>
      <c r="E668" s="225" t="s">
        <v>1</v>
      </c>
      <c r="F668" s="226" t="s">
        <v>2554</v>
      </c>
      <c r="G668" s="224"/>
      <c r="H668" s="225" t="s">
        <v>1</v>
      </c>
      <c r="I668" s="227"/>
      <c r="J668" s="224"/>
      <c r="K668" s="224"/>
      <c r="L668" s="228"/>
      <c r="M668" s="229"/>
      <c r="N668" s="230"/>
      <c r="O668" s="230"/>
      <c r="P668" s="230"/>
      <c r="Q668" s="230"/>
      <c r="R668" s="230"/>
      <c r="S668" s="230"/>
      <c r="T668" s="231"/>
      <c r="AT668" s="232" t="s">
        <v>235</v>
      </c>
      <c r="AU668" s="232" t="s">
        <v>87</v>
      </c>
      <c r="AV668" s="14" t="s">
        <v>87</v>
      </c>
      <c r="AW668" s="14" t="s">
        <v>36</v>
      </c>
      <c r="AX668" s="14" t="s">
        <v>80</v>
      </c>
      <c r="AY668" s="232" t="s">
        <v>220</v>
      </c>
    </row>
    <row r="669" spans="1:65" s="13" customFormat="1" ht="11.25">
      <c r="B669" s="212"/>
      <c r="C669" s="213"/>
      <c r="D669" s="210" t="s">
        <v>235</v>
      </c>
      <c r="E669" s="214" t="s">
        <v>2602</v>
      </c>
      <c r="F669" s="215" t="s">
        <v>2603</v>
      </c>
      <c r="G669" s="213"/>
      <c r="H669" s="216">
        <v>243.04</v>
      </c>
      <c r="I669" s="217"/>
      <c r="J669" s="213"/>
      <c r="K669" s="213"/>
      <c r="L669" s="218"/>
      <c r="M669" s="219"/>
      <c r="N669" s="220"/>
      <c r="O669" s="220"/>
      <c r="P669" s="220"/>
      <c r="Q669" s="220"/>
      <c r="R669" s="220"/>
      <c r="S669" s="220"/>
      <c r="T669" s="221"/>
      <c r="AT669" s="222" t="s">
        <v>235</v>
      </c>
      <c r="AU669" s="222" t="s">
        <v>87</v>
      </c>
      <c r="AV669" s="13" t="s">
        <v>19</v>
      </c>
      <c r="AW669" s="13" t="s">
        <v>36</v>
      </c>
      <c r="AX669" s="13" t="s">
        <v>80</v>
      </c>
      <c r="AY669" s="222" t="s">
        <v>220</v>
      </c>
    </row>
    <row r="670" spans="1:65" s="14" customFormat="1" ht="11.25">
      <c r="B670" s="223"/>
      <c r="C670" s="224"/>
      <c r="D670" s="210" t="s">
        <v>235</v>
      </c>
      <c r="E670" s="225" t="s">
        <v>1</v>
      </c>
      <c r="F670" s="226" t="s">
        <v>2543</v>
      </c>
      <c r="G670" s="224"/>
      <c r="H670" s="225" t="s">
        <v>1</v>
      </c>
      <c r="I670" s="227"/>
      <c r="J670" s="224"/>
      <c r="K670" s="224"/>
      <c r="L670" s="228"/>
      <c r="M670" s="229"/>
      <c r="N670" s="230"/>
      <c r="O670" s="230"/>
      <c r="P670" s="230"/>
      <c r="Q670" s="230"/>
      <c r="R670" s="230"/>
      <c r="S670" s="230"/>
      <c r="T670" s="231"/>
      <c r="AT670" s="232" t="s">
        <v>235</v>
      </c>
      <c r="AU670" s="232" t="s">
        <v>87</v>
      </c>
      <c r="AV670" s="14" t="s">
        <v>87</v>
      </c>
      <c r="AW670" s="14" t="s">
        <v>36</v>
      </c>
      <c r="AX670" s="14" t="s">
        <v>80</v>
      </c>
      <c r="AY670" s="232" t="s">
        <v>220</v>
      </c>
    </row>
    <row r="671" spans="1:65" s="13" customFormat="1" ht="11.25">
      <c r="B671" s="212"/>
      <c r="C671" s="213"/>
      <c r="D671" s="210" t="s">
        <v>235</v>
      </c>
      <c r="E671" s="214" t="s">
        <v>1834</v>
      </c>
      <c r="F671" s="215" t="s">
        <v>2604</v>
      </c>
      <c r="G671" s="213"/>
      <c r="H671" s="216">
        <v>58.92</v>
      </c>
      <c r="I671" s="217"/>
      <c r="J671" s="213"/>
      <c r="K671" s="213"/>
      <c r="L671" s="218"/>
      <c r="M671" s="219"/>
      <c r="N671" s="220"/>
      <c r="O671" s="220"/>
      <c r="P671" s="220"/>
      <c r="Q671" s="220"/>
      <c r="R671" s="220"/>
      <c r="S671" s="220"/>
      <c r="T671" s="221"/>
      <c r="AT671" s="222" t="s">
        <v>235</v>
      </c>
      <c r="AU671" s="222" t="s">
        <v>87</v>
      </c>
      <c r="AV671" s="13" t="s">
        <v>19</v>
      </c>
      <c r="AW671" s="13" t="s">
        <v>36</v>
      </c>
      <c r="AX671" s="13" t="s">
        <v>80</v>
      </c>
      <c r="AY671" s="222" t="s">
        <v>220</v>
      </c>
    </row>
    <row r="672" spans="1:65" s="14" customFormat="1" ht="11.25">
      <c r="B672" s="223"/>
      <c r="C672" s="224"/>
      <c r="D672" s="210" t="s">
        <v>235</v>
      </c>
      <c r="E672" s="225" t="s">
        <v>1</v>
      </c>
      <c r="F672" s="226" t="s">
        <v>2545</v>
      </c>
      <c r="G672" s="224"/>
      <c r="H672" s="225" t="s">
        <v>1</v>
      </c>
      <c r="I672" s="227"/>
      <c r="J672" s="224"/>
      <c r="K672" s="224"/>
      <c r="L672" s="228"/>
      <c r="M672" s="229"/>
      <c r="N672" s="230"/>
      <c r="O672" s="230"/>
      <c r="P672" s="230"/>
      <c r="Q672" s="230"/>
      <c r="R672" s="230"/>
      <c r="S672" s="230"/>
      <c r="T672" s="231"/>
      <c r="AT672" s="232" t="s">
        <v>235</v>
      </c>
      <c r="AU672" s="232" t="s">
        <v>87</v>
      </c>
      <c r="AV672" s="14" t="s">
        <v>87</v>
      </c>
      <c r="AW672" s="14" t="s">
        <v>36</v>
      </c>
      <c r="AX672" s="14" t="s">
        <v>80</v>
      </c>
      <c r="AY672" s="232" t="s">
        <v>220</v>
      </c>
    </row>
    <row r="673" spans="1:65" s="13" customFormat="1" ht="11.25">
      <c r="B673" s="212"/>
      <c r="C673" s="213"/>
      <c r="D673" s="210" t="s">
        <v>235</v>
      </c>
      <c r="E673" s="214" t="s">
        <v>1880</v>
      </c>
      <c r="F673" s="215" t="s">
        <v>2605</v>
      </c>
      <c r="G673" s="213"/>
      <c r="H673" s="216">
        <v>25.64</v>
      </c>
      <c r="I673" s="217"/>
      <c r="J673" s="213"/>
      <c r="K673" s="213"/>
      <c r="L673" s="218"/>
      <c r="M673" s="219"/>
      <c r="N673" s="220"/>
      <c r="O673" s="220"/>
      <c r="P673" s="220"/>
      <c r="Q673" s="220"/>
      <c r="R673" s="220"/>
      <c r="S673" s="220"/>
      <c r="T673" s="221"/>
      <c r="AT673" s="222" t="s">
        <v>235</v>
      </c>
      <c r="AU673" s="222" t="s">
        <v>87</v>
      </c>
      <c r="AV673" s="13" t="s">
        <v>19</v>
      </c>
      <c r="AW673" s="13" t="s">
        <v>36</v>
      </c>
      <c r="AX673" s="13" t="s">
        <v>80</v>
      </c>
      <c r="AY673" s="222" t="s">
        <v>220</v>
      </c>
    </row>
    <row r="674" spans="1:65" s="14" customFormat="1" ht="11.25">
      <c r="B674" s="223"/>
      <c r="C674" s="224"/>
      <c r="D674" s="210" t="s">
        <v>235</v>
      </c>
      <c r="E674" s="225" t="s">
        <v>1</v>
      </c>
      <c r="F674" s="226" t="s">
        <v>2606</v>
      </c>
      <c r="G674" s="224"/>
      <c r="H674" s="225" t="s">
        <v>1</v>
      </c>
      <c r="I674" s="227"/>
      <c r="J674" s="224"/>
      <c r="K674" s="224"/>
      <c r="L674" s="228"/>
      <c r="M674" s="229"/>
      <c r="N674" s="230"/>
      <c r="O674" s="230"/>
      <c r="P674" s="230"/>
      <c r="Q674" s="230"/>
      <c r="R674" s="230"/>
      <c r="S674" s="230"/>
      <c r="T674" s="231"/>
      <c r="AT674" s="232" t="s">
        <v>235</v>
      </c>
      <c r="AU674" s="232" t="s">
        <v>87</v>
      </c>
      <c r="AV674" s="14" t="s">
        <v>87</v>
      </c>
      <c r="AW674" s="14" t="s">
        <v>36</v>
      </c>
      <c r="AX674" s="14" t="s">
        <v>80</v>
      </c>
      <c r="AY674" s="232" t="s">
        <v>220</v>
      </c>
    </row>
    <row r="675" spans="1:65" s="13" customFormat="1" ht="11.25">
      <c r="B675" s="212"/>
      <c r="C675" s="213"/>
      <c r="D675" s="210" t="s">
        <v>235</v>
      </c>
      <c r="E675" s="214" t="s">
        <v>1892</v>
      </c>
      <c r="F675" s="215" t="s">
        <v>2607</v>
      </c>
      <c r="G675" s="213"/>
      <c r="H675" s="216">
        <v>85.5</v>
      </c>
      <c r="I675" s="217"/>
      <c r="J675" s="213"/>
      <c r="K675" s="213"/>
      <c r="L675" s="218"/>
      <c r="M675" s="219"/>
      <c r="N675" s="220"/>
      <c r="O675" s="220"/>
      <c r="P675" s="220"/>
      <c r="Q675" s="220"/>
      <c r="R675" s="220"/>
      <c r="S675" s="220"/>
      <c r="T675" s="221"/>
      <c r="AT675" s="222" t="s">
        <v>235</v>
      </c>
      <c r="AU675" s="222" t="s">
        <v>87</v>
      </c>
      <c r="AV675" s="13" t="s">
        <v>19</v>
      </c>
      <c r="AW675" s="13" t="s">
        <v>36</v>
      </c>
      <c r="AX675" s="13" t="s">
        <v>80</v>
      </c>
      <c r="AY675" s="222" t="s">
        <v>220</v>
      </c>
    </row>
    <row r="676" spans="1:65" s="13" customFormat="1" ht="11.25">
      <c r="B676" s="212"/>
      <c r="C676" s="213"/>
      <c r="D676" s="210" t="s">
        <v>235</v>
      </c>
      <c r="E676" s="214" t="s">
        <v>2608</v>
      </c>
      <c r="F676" s="215" t="s">
        <v>2609</v>
      </c>
      <c r="G676" s="213"/>
      <c r="H676" s="216">
        <v>413.1</v>
      </c>
      <c r="I676" s="217"/>
      <c r="J676" s="213"/>
      <c r="K676" s="213"/>
      <c r="L676" s="218"/>
      <c r="M676" s="219"/>
      <c r="N676" s="220"/>
      <c r="O676" s="220"/>
      <c r="P676" s="220"/>
      <c r="Q676" s="220"/>
      <c r="R676" s="220"/>
      <c r="S676" s="220"/>
      <c r="T676" s="221"/>
      <c r="AT676" s="222" t="s">
        <v>235</v>
      </c>
      <c r="AU676" s="222" t="s">
        <v>87</v>
      </c>
      <c r="AV676" s="13" t="s">
        <v>19</v>
      </c>
      <c r="AW676" s="13" t="s">
        <v>36</v>
      </c>
      <c r="AX676" s="13" t="s">
        <v>87</v>
      </c>
      <c r="AY676" s="222" t="s">
        <v>220</v>
      </c>
    </row>
    <row r="677" spans="1:65" s="2" customFormat="1" ht="44.25" customHeight="1">
      <c r="A677" s="36"/>
      <c r="B677" s="37"/>
      <c r="C677" s="192" t="s">
        <v>1691</v>
      </c>
      <c r="D677" s="192" t="s">
        <v>224</v>
      </c>
      <c r="E677" s="193" t="s">
        <v>2610</v>
      </c>
      <c r="F677" s="194" t="s">
        <v>2611</v>
      </c>
      <c r="G677" s="195" t="s">
        <v>506</v>
      </c>
      <c r="H677" s="196">
        <v>411.3</v>
      </c>
      <c r="I677" s="197"/>
      <c r="J677" s="198">
        <f>ROUND(I677*H677,2)</f>
        <v>0</v>
      </c>
      <c r="K677" s="194" t="s">
        <v>228</v>
      </c>
      <c r="L677" s="41"/>
      <c r="M677" s="199" t="s">
        <v>1</v>
      </c>
      <c r="N677" s="200" t="s">
        <v>45</v>
      </c>
      <c r="O677" s="73"/>
      <c r="P677" s="201">
        <f>O677*H677</f>
        <v>0</v>
      </c>
      <c r="Q677" s="201">
        <v>0.10373</v>
      </c>
      <c r="R677" s="201">
        <f>Q677*H677</f>
        <v>42.664149000000002</v>
      </c>
      <c r="S677" s="201">
        <v>0</v>
      </c>
      <c r="T677" s="202">
        <f>S677*H677</f>
        <v>0</v>
      </c>
      <c r="U677" s="36"/>
      <c r="V677" s="36"/>
      <c r="W677" s="36"/>
      <c r="X677" s="36"/>
      <c r="Y677" s="36"/>
      <c r="Z677" s="36"/>
      <c r="AA677" s="36"/>
      <c r="AB677" s="36"/>
      <c r="AC677" s="36"/>
      <c r="AD677" s="36"/>
      <c r="AE677" s="36"/>
      <c r="AR677" s="203" t="s">
        <v>223</v>
      </c>
      <c r="AT677" s="203" t="s">
        <v>224</v>
      </c>
      <c r="AU677" s="203" t="s">
        <v>87</v>
      </c>
      <c r="AY677" s="18" t="s">
        <v>220</v>
      </c>
      <c r="BE677" s="204">
        <f>IF(N677="základní",J677,0)</f>
        <v>0</v>
      </c>
      <c r="BF677" s="204">
        <f>IF(N677="snížená",J677,0)</f>
        <v>0</v>
      </c>
      <c r="BG677" s="204">
        <f>IF(N677="zákl. přenesená",J677,0)</f>
        <v>0</v>
      </c>
      <c r="BH677" s="204">
        <f>IF(N677="sníž. přenesená",J677,0)</f>
        <v>0</v>
      </c>
      <c r="BI677" s="204">
        <f>IF(N677="nulová",J677,0)</f>
        <v>0</v>
      </c>
      <c r="BJ677" s="18" t="s">
        <v>87</v>
      </c>
      <c r="BK677" s="204">
        <f>ROUND(I677*H677,2)</f>
        <v>0</v>
      </c>
      <c r="BL677" s="18" t="s">
        <v>223</v>
      </c>
      <c r="BM677" s="203" t="s">
        <v>2612</v>
      </c>
    </row>
    <row r="678" spans="1:65" s="2" customFormat="1" ht="11.25">
      <c r="A678" s="36"/>
      <c r="B678" s="37"/>
      <c r="C678" s="38"/>
      <c r="D678" s="205" t="s">
        <v>231</v>
      </c>
      <c r="E678" s="38"/>
      <c r="F678" s="206" t="s">
        <v>2613</v>
      </c>
      <c r="G678" s="38"/>
      <c r="H678" s="38"/>
      <c r="I678" s="207"/>
      <c r="J678" s="38"/>
      <c r="K678" s="38"/>
      <c r="L678" s="41"/>
      <c r="M678" s="208"/>
      <c r="N678" s="209"/>
      <c r="O678" s="73"/>
      <c r="P678" s="73"/>
      <c r="Q678" s="73"/>
      <c r="R678" s="73"/>
      <c r="S678" s="73"/>
      <c r="T678" s="74"/>
      <c r="U678" s="36"/>
      <c r="V678" s="36"/>
      <c r="W678" s="36"/>
      <c r="X678" s="36"/>
      <c r="Y678" s="36"/>
      <c r="Z678" s="36"/>
      <c r="AA678" s="36"/>
      <c r="AB678" s="36"/>
      <c r="AC678" s="36"/>
      <c r="AD678" s="36"/>
      <c r="AE678" s="36"/>
      <c r="AT678" s="18" t="s">
        <v>231</v>
      </c>
      <c r="AU678" s="18" t="s">
        <v>87</v>
      </c>
    </row>
    <row r="679" spans="1:65" s="2" customFormat="1" ht="48.75">
      <c r="A679" s="36"/>
      <c r="B679" s="37"/>
      <c r="C679" s="38"/>
      <c r="D679" s="210" t="s">
        <v>311</v>
      </c>
      <c r="E679" s="38"/>
      <c r="F679" s="211" t="s">
        <v>1033</v>
      </c>
      <c r="G679" s="38"/>
      <c r="H679" s="38"/>
      <c r="I679" s="207"/>
      <c r="J679" s="38"/>
      <c r="K679" s="38"/>
      <c r="L679" s="41"/>
      <c r="M679" s="208"/>
      <c r="N679" s="209"/>
      <c r="O679" s="73"/>
      <c r="P679" s="73"/>
      <c r="Q679" s="73"/>
      <c r="R679" s="73"/>
      <c r="S679" s="73"/>
      <c r="T679" s="74"/>
      <c r="U679" s="36"/>
      <c r="V679" s="36"/>
      <c r="W679" s="36"/>
      <c r="X679" s="36"/>
      <c r="Y679" s="36"/>
      <c r="Z679" s="36"/>
      <c r="AA679" s="36"/>
      <c r="AB679" s="36"/>
      <c r="AC679" s="36"/>
      <c r="AD679" s="36"/>
      <c r="AE679" s="36"/>
      <c r="AT679" s="18" t="s">
        <v>311</v>
      </c>
      <c r="AU679" s="18" t="s">
        <v>87</v>
      </c>
    </row>
    <row r="680" spans="1:65" s="2" customFormat="1" ht="19.5">
      <c r="A680" s="36"/>
      <c r="B680" s="37"/>
      <c r="C680" s="38"/>
      <c r="D680" s="210" t="s">
        <v>233</v>
      </c>
      <c r="E680" s="38"/>
      <c r="F680" s="211" t="s">
        <v>2614</v>
      </c>
      <c r="G680" s="38"/>
      <c r="H680" s="38"/>
      <c r="I680" s="207"/>
      <c r="J680" s="38"/>
      <c r="K680" s="38"/>
      <c r="L680" s="41"/>
      <c r="M680" s="208"/>
      <c r="N680" s="209"/>
      <c r="O680" s="73"/>
      <c r="P680" s="73"/>
      <c r="Q680" s="73"/>
      <c r="R680" s="73"/>
      <c r="S680" s="73"/>
      <c r="T680" s="74"/>
      <c r="U680" s="36"/>
      <c r="V680" s="36"/>
      <c r="W680" s="36"/>
      <c r="X680" s="36"/>
      <c r="Y680" s="36"/>
      <c r="Z680" s="36"/>
      <c r="AA680" s="36"/>
      <c r="AB680" s="36"/>
      <c r="AC680" s="36"/>
      <c r="AD680" s="36"/>
      <c r="AE680" s="36"/>
      <c r="AT680" s="18" t="s">
        <v>233</v>
      </c>
      <c r="AU680" s="18" t="s">
        <v>87</v>
      </c>
    </row>
    <row r="681" spans="1:65" s="14" customFormat="1" ht="11.25">
      <c r="B681" s="223"/>
      <c r="C681" s="224"/>
      <c r="D681" s="210" t="s">
        <v>235</v>
      </c>
      <c r="E681" s="225" t="s">
        <v>1</v>
      </c>
      <c r="F681" s="226" t="s">
        <v>2554</v>
      </c>
      <c r="G681" s="224"/>
      <c r="H681" s="225" t="s">
        <v>1</v>
      </c>
      <c r="I681" s="227"/>
      <c r="J681" s="224"/>
      <c r="K681" s="224"/>
      <c r="L681" s="228"/>
      <c r="M681" s="229"/>
      <c r="N681" s="230"/>
      <c r="O681" s="230"/>
      <c r="P681" s="230"/>
      <c r="Q681" s="230"/>
      <c r="R681" s="230"/>
      <c r="S681" s="230"/>
      <c r="T681" s="231"/>
      <c r="AT681" s="232" t="s">
        <v>235</v>
      </c>
      <c r="AU681" s="232" t="s">
        <v>87</v>
      </c>
      <c r="AV681" s="14" t="s">
        <v>87</v>
      </c>
      <c r="AW681" s="14" t="s">
        <v>36</v>
      </c>
      <c r="AX681" s="14" t="s">
        <v>80</v>
      </c>
      <c r="AY681" s="232" t="s">
        <v>220</v>
      </c>
    </row>
    <row r="682" spans="1:65" s="13" customFormat="1" ht="11.25">
      <c r="B682" s="212"/>
      <c r="C682" s="213"/>
      <c r="D682" s="210" t="s">
        <v>235</v>
      </c>
      <c r="E682" s="214" t="s">
        <v>2615</v>
      </c>
      <c r="F682" s="215" t="s">
        <v>2616</v>
      </c>
      <c r="G682" s="213"/>
      <c r="H682" s="216">
        <v>242.02</v>
      </c>
      <c r="I682" s="217"/>
      <c r="J682" s="213"/>
      <c r="K682" s="213"/>
      <c r="L682" s="218"/>
      <c r="M682" s="219"/>
      <c r="N682" s="220"/>
      <c r="O682" s="220"/>
      <c r="P682" s="220"/>
      <c r="Q682" s="220"/>
      <c r="R682" s="220"/>
      <c r="S682" s="220"/>
      <c r="T682" s="221"/>
      <c r="AT682" s="222" t="s">
        <v>235</v>
      </c>
      <c r="AU682" s="222" t="s">
        <v>87</v>
      </c>
      <c r="AV682" s="13" t="s">
        <v>19</v>
      </c>
      <c r="AW682" s="13" t="s">
        <v>36</v>
      </c>
      <c r="AX682" s="13" t="s">
        <v>80</v>
      </c>
      <c r="AY682" s="222" t="s">
        <v>220</v>
      </c>
    </row>
    <row r="683" spans="1:65" s="14" customFormat="1" ht="11.25">
      <c r="B683" s="223"/>
      <c r="C683" s="224"/>
      <c r="D683" s="210" t="s">
        <v>235</v>
      </c>
      <c r="E683" s="225" t="s">
        <v>1</v>
      </c>
      <c r="F683" s="226" t="s">
        <v>2543</v>
      </c>
      <c r="G683" s="224"/>
      <c r="H683" s="225" t="s">
        <v>1</v>
      </c>
      <c r="I683" s="227"/>
      <c r="J683" s="224"/>
      <c r="K683" s="224"/>
      <c r="L683" s="228"/>
      <c r="M683" s="229"/>
      <c r="N683" s="230"/>
      <c r="O683" s="230"/>
      <c r="P683" s="230"/>
      <c r="Q683" s="230"/>
      <c r="R683" s="230"/>
      <c r="S683" s="230"/>
      <c r="T683" s="231"/>
      <c r="AT683" s="232" t="s">
        <v>235</v>
      </c>
      <c r="AU683" s="232" t="s">
        <v>87</v>
      </c>
      <c r="AV683" s="14" t="s">
        <v>87</v>
      </c>
      <c r="AW683" s="14" t="s">
        <v>36</v>
      </c>
      <c r="AX683" s="14" t="s">
        <v>80</v>
      </c>
      <c r="AY683" s="232" t="s">
        <v>220</v>
      </c>
    </row>
    <row r="684" spans="1:65" s="13" customFormat="1" ht="11.25">
      <c r="B684" s="212"/>
      <c r="C684" s="213"/>
      <c r="D684" s="210" t="s">
        <v>235</v>
      </c>
      <c r="E684" s="214" t="s">
        <v>1837</v>
      </c>
      <c r="F684" s="215" t="s">
        <v>2617</v>
      </c>
      <c r="G684" s="213"/>
      <c r="H684" s="216">
        <v>58.46</v>
      </c>
      <c r="I684" s="217"/>
      <c r="J684" s="213"/>
      <c r="K684" s="213"/>
      <c r="L684" s="218"/>
      <c r="M684" s="219"/>
      <c r="N684" s="220"/>
      <c r="O684" s="220"/>
      <c r="P684" s="220"/>
      <c r="Q684" s="220"/>
      <c r="R684" s="220"/>
      <c r="S684" s="220"/>
      <c r="T684" s="221"/>
      <c r="AT684" s="222" t="s">
        <v>235</v>
      </c>
      <c r="AU684" s="222" t="s">
        <v>87</v>
      </c>
      <c r="AV684" s="13" t="s">
        <v>19</v>
      </c>
      <c r="AW684" s="13" t="s">
        <v>36</v>
      </c>
      <c r="AX684" s="13" t="s">
        <v>80</v>
      </c>
      <c r="AY684" s="222" t="s">
        <v>220</v>
      </c>
    </row>
    <row r="685" spans="1:65" s="14" customFormat="1" ht="11.25">
      <c r="B685" s="223"/>
      <c r="C685" s="224"/>
      <c r="D685" s="210" t="s">
        <v>235</v>
      </c>
      <c r="E685" s="225" t="s">
        <v>1</v>
      </c>
      <c r="F685" s="226" t="s">
        <v>2545</v>
      </c>
      <c r="G685" s="224"/>
      <c r="H685" s="225" t="s">
        <v>1</v>
      </c>
      <c r="I685" s="227"/>
      <c r="J685" s="224"/>
      <c r="K685" s="224"/>
      <c r="L685" s="228"/>
      <c r="M685" s="229"/>
      <c r="N685" s="230"/>
      <c r="O685" s="230"/>
      <c r="P685" s="230"/>
      <c r="Q685" s="230"/>
      <c r="R685" s="230"/>
      <c r="S685" s="230"/>
      <c r="T685" s="231"/>
      <c r="AT685" s="232" t="s">
        <v>235</v>
      </c>
      <c r="AU685" s="232" t="s">
        <v>87</v>
      </c>
      <c r="AV685" s="14" t="s">
        <v>87</v>
      </c>
      <c r="AW685" s="14" t="s">
        <v>36</v>
      </c>
      <c r="AX685" s="14" t="s">
        <v>80</v>
      </c>
      <c r="AY685" s="232" t="s">
        <v>220</v>
      </c>
    </row>
    <row r="686" spans="1:65" s="13" customFormat="1" ht="11.25">
      <c r="B686" s="212"/>
      <c r="C686" s="213"/>
      <c r="D686" s="210" t="s">
        <v>235</v>
      </c>
      <c r="E686" s="214" t="s">
        <v>1882</v>
      </c>
      <c r="F686" s="215" t="s">
        <v>2618</v>
      </c>
      <c r="G686" s="213"/>
      <c r="H686" s="216">
        <v>25.32</v>
      </c>
      <c r="I686" s="217"/>
      <c r="J686" s="213"/>
      <c r="K686" s="213"/>
      <c r="L686" s="218"/>
      <c r="M686" s="219"/>
      <c r="N686" s="220"/>
      <c r="O686" s="220"/>
      <c r="P686" s="220"/>
      <c r="Q686" s="220"/>
      <c r="R686" s="220"/>
      <c r="S686" s="220"/>
      <c r="T686" s="221"/>
      <c r="AT686" s="222" t="s">
        <v>235</v>
      </c>
      <c r="AU686" s="222" t="s">
        <v>87</v>
      </c>
      <c r="AV686" s="13" t="s">
        <v>19</v>
      </c>
      <c r="AW686" s="13" t="s">
        <v>36</v>
      </c>
      <c r="AX686" s="13" t="s">
        <v>80</v>
      </c>
      <c r="AY686" s="222" t="s">
        <v>220</v>
      </c>
    </row>
    <row r="687" spans="1:65" s="14" customFormat="1" ht="11.25">
      <c r="B687" s="223"/>
      <c r="C687" s="224"/>
      <c r="D687" s="210" t="s">
        <v>235</v>
      </c>
      <c r="E687" s="225" t="s">
        <v>1</v>
      </c>
      <c r="F687" s="226" t="s">
        <v>2606</v>
      </c>
      <c r="G687" s="224"/>
      <c r="H687" s="225" t="s">
        <v>1</v>
      </c>
      <c r="I687" s="227"/>
      <c r="J687" s="224"/>
      <c r="K687" s="224"/>
      <c r="L687" s="228"/>
      <c r="M687" s="229"/>
      <c r="N687" s="230"/>
      <c r="O687" s="230"/>
      <c r="P687" s="230"/>
      <c r="Q687" s="230"/>
      <c r="R687" s="230"/>
      <c r="S687" s="230"/>
      <c r="T687" s="231"/>
      <c r="AT687" s="232" t="s">
        <v>235</v>
      </c>
      <c r="AU687" s="232" t="s">
        <v>87</v>
      </c>
      <c r="AV687" s="14" t="s">
        <v>87</v>
      </c>
      <c r="AW687" s="14" t="s">
        <v>36</v>
      </c>
      <c r="AX687" s="14" t="s">
        <v>80</v>
      </c>
      <c r="AY687" s="232" t="s">
        <v>220</v>
      </c>
    </row>
    <row r="688" spans="1:65" s="13" customFormat="1" ht="11.25">
      <c r="B688" s="212"/>
      <c r="C688" s="213"/>
      <c r="D688" s="210" t="s">
        <v>235</v>
      </c>
      <c r="E688" s="214" t="s">
        <v>1894</v>
      </c>
      <c r="F688" s="215" t="s">
        <v>2607</v>
      </c>
      <c r="G688" s="213"/>
      <c r="H688" s="216">
        <v>85.5</v>
      </c>
      <c r="I688" s="217"/>
      <c r="J688" s="213"/>
      <c r="K688" s="213"/>
      <c r="L688" s="218"/>
      <c r="M688" s="219"/>
      <c r="N688" s="220"/>
      <c r="O688" s="220"/>
      <c r="P688" s="220"/>
      <c r="Q688" s="220"/>
      <c r="R688" s="220"/>
      <c r="S688" s="220"/>
      <c r="T688" s="221"/>
      <c r="AT688" s="222" t="s">
        <v>235</v>
      </c>
      <c r="AU688" s="222" t="s">
        <v>87</v>
      </c>
      <c r="AV688" s="13" t="s">
        <v>19</v>
      </c>
      <c r="AW688" s="13" t="s">
        <v>36</v>
      </c>
      <c r="AX688" s="13" t="s">
        <v>80</v>
      </c>
      <c r="AY688" s="222" t="s">
        <v>220</v>
      </c>
    </row>
    <row r="689" spans="1:65" s="13" customFormat="1" ht="11.25">
      <c r="B689" s="212"/>
      <c r="C689" s="213"/>
      <c r="D689" s="210" t="s">
        <v>235</v>
      </c>
      <c r="E689" s="214" t="s">
        <v>2619</v>
      </c>
      <c r="F689" s="215" t="s">
        <v>2620</v>
      </c>
      <c r="G689" s="213"/>
      <c r="H689" s="216">
        <v>411.3</v>
      </c>
      <c r="I689" s="217"/>
      <c r="J689" s="213"/>
      <c r="K689" s="213"/>
      <c r="L689" s="218"/>
      <c r="M689" s="219"/>
      <c r="N689" s="220"/>
      <c r="O689" s="220"/>
      <c r="P689" s="220"/>
      <c r="Q689" s="220"/>
      <c r="R689" s="220"/>
      <c r="S689" s="220"/>
      <c r="T689" s="221"/>
      <c r="AT689" s="222" t="s">
        <v>235</v>
      </c>
      <c r="AU689" s="222" t="s">
        <v>87</v>
      </c>
      <c r="AV689" s="13" t="s">
        <v>19</v>
      </c>
      <c r="AW689" s="13" t="s">
        <v>36</v>
      </c>
      <c r="AX689" s="13" t="s">
        <v>87</v>
      </c>
      <c r="AY689" s="222" t="s">
        <v>220</v>
      </c>
    </row>
    <row r="690" spans="1:65" s="2" customFormat="1" ht="37.9" customHeight="1">
      <c r="A690" s="36"/>
      <c r="B690" s="37"/>
      <c r="C690" s="192" t="s">
        <v>1696</v>
      </c>
      <c r="D690" s="192" t="s">
        <v>224</v>
      </c>
      <c r="E690" s="193" t="s">
        <v>2621</v>
      </c>
      <c r="F690" s="194" t="s">
        <v>2622</v>
      </c>
      <c r="G690" s="195" t="s">
        <v>506</v>
      </c>
      <c r="H690" s="196">
        <v>42.75</v>
      </c>
      <c r="I690" s="197"/>
      <c r="J690" s="198">
        <f>ROUND(I690*H690,2)</f>
        <v>0</v>
      </c>
      <c r="K690" s="194" t="s">
        <v>228</v>
      </c>
      <c r="L690" s="41"/>
      <c r="M690" s="199" t="s">
        <v>1</v>
      </c>
      <c r="N690" s="200" t="s">
        <v>45</v>
      </c>
      <c r="O690" s="73"/>
      <c r="P690" s="201">
        <f>O690*H690</f>
        <v>0</v>
      </c>
      <c r="Q690" s="201">
        <v>8.5680000000000006E-2</v>
      </c>
      <c r="R690" s="201">
        <f>Q690*H690</f>
        <v>3.6628200000000004</v>
      </c>
      <c r="S690" s="201">
        <v>0</v>
      </c>
      <c r="T690" s="202">
        <f>S690*H690</f>
        <v>0</v>
      </c>
      <c r="U690" s="36"/>
      <c r="V690" s="36"/>
      <c r="W690" s="36"/>
      <c r="X690" s="36"/>
      <c r="Y690" s="36"/>
      <c r="Z690" s="36"/>
      <c r="AA690" s="36"/>
      <c r="AB690" s="36"/>
      <c r="AC690" s="36"/>
      <c r="AD690" s="36"/>
      <c r="AE690" s="36"/>
      <c r="AR690" s="203" t="s">
        <v>223</v>
      </c>
      <c r="AT690" s="203" t="s">
        <v>224</v>
      </c>
      <c r="AU690" s="203" t="s">
        <v>87</v>
      </c>
      <c r="AY690" s="18" t="s">
        <v>220</v>
      </c>
      <c r="BE690" s="204">
        <f>IF(N690="základní",J690,0)</f>
        <v>0</v>
      </c>
      <c r="BF690" s="204">
        <f>IF(N690="snížená",J690,0)</f>
        <v>0</v>
      </c>
      <c r="BG690" s="204">
        <f>IF(N690="zákl. přenesená",J690,0)</f>
        <v>0</v>
      </c>
      <c r="BH690" s="204">
        <f>IF(N690="sníž. přenesená",J690,0)</f>
        <v>0</v>
      </c>
      <c r="BI690" s="204">
        <f>IF(N690="nulová",J690,0)</f>
        <v>0</v>
      </c>
      <c r="BJ690" s="18" t="s">
        <v>87</v>
      </c>
      <c r="BK690" s="204">
        <f>ROUND(I690*H690,2)</f>
        <v>0</v>
      </c>
      <c r="BL690" s="18" t="s">
        <v>223</v>
      </c>
      <c r="BM690" s="203" t="s">
        <v>2623</v>
      </c>
    </row>
    <row r="691" spans="1:65" s="2" customFormat="1" ht="11.25">
      <c r="A691" s="36"/>
      <c r="B691" s="37"/>
      <c r="C691" s="38"/>
      <c r="D691" s="205" t="s">
        <v>231</v>
      </c>
      <c r="E691" s="38"/>
      <c r="F691" s="206" t="s">
        <v>2624</v>
      </c>
      <c r="G691" s="38"/>
      <c r="H691" s="38"/>
      <c r="I691" s="207"/>
      <c r="J691" s="38"/>
      <c r="K691" s="38"/>
      <c r="L691" s="41"/>
      <c r="M691" s="208"/>
      <c r="N691" s="209"/>
      <c r="O691" s="73"/>
      <c r="P691" s="73"/>
      <c r="Q691" s="73"/>
      <c r="R691" s="73"/>
      <c r="S691" s="73"/>
      <c r="T691" s="74"/>
      <c r="U691" s="36"/>
      <c r="V691" s="36"/>
      <c r="W691" s="36"/>
      <c r="X691" s="36"/>
      <c r="Y691" s="36"/>
      <c r="Z691" s="36"/>
      <c r="AA691" s="36"/>
      <c r="AB691" s="36"/>
      <c r="AC691" s="36"/>
      <c r="AD691" s="36"/>
      <c r="AE691" s="36"/>
      <c r="AT691" s="18" t="s">
        <v>231</v>
      </c>
      <c r="AU691" s="18" t="s">
        <v>87</v>
      </c>
    </row>
    <row r="692" spans="1:65" s="2" customFormat="1" ht="68.25">
      <c r="A692" s="36"/>
      <c r="B692" s="37"/>
      <c r="C692" s="38"/>
      <c r="D692" s="210" t="s">
        <v>311</v>
      </c>
      <c r="E692" s="38"/>
      <c r="F692" s="211" t="s">
        <v>2625</v>
      </c>
      <c r="G692" s="38"/>
      <c r="H692" s="38"/>
      <c r="I692" s="207"/>
      <c r="J692" s="38"/>
      <c r="K692" s="38"/>
      <c r="L692" s="41"/>
      <c r="M692" s="208"/>
      <c r="N692" s="209"/>
      <c r="O692" s="73"/>
      <c r="P692" s="73"/>
      <c r="Q692" s="73"/>
      <c r="R692" s="73"/>
      <c r="S692" s="73"/>
      <c r="T692" s="74"/>
      <c r="U692" s="36"/>
      <c r="V692" s="36"/>
      <c r="W692" s="36"/>
      <c r="X692" s="36"/>
      <c r="Y692" s="36"/>
      <c r="Z692" s="36"/>
      <c r="AA692" s="36"/>
      <c r="AB692" s="36"/>
      <c r="AC692" s="36"/>
      <c r="AD692" s="36"/>
      <c r="AE692" s="36"/>
      <c r="AT692" s="18" t="s">
        <v>311</v>
      </c>
      <c r="AU692" s="18" t="s">
        <v>87</v>
      </c>
    </row>
    <row r="693" spans="1:65" s="14" customFormat="1" ht="11.25">
      <c r="B693" s="223"/>
      <c r="C693" s="224"/>
      <c r="D693" s="210" t="s">
        <v>235</v>
      </c>
      <c r="E693" s="225" t="s">
        <v>1</v>
      </c>
      <c r="F693" s="226" t="s">
        <v>2626</v>
      </c>
      <c r="G693" s="224"/>
      <c r="H693" s="225" t="s">
        <v>1</v>
      </c>
      <c r="I693" s="227"/>
      <c r="J693" s="224"/>
      <c r="K693" s="224"/>
      <c r="L693" s="228"/>
      <c r="M693" s="229"/>
      <c r="N693" s="230"/>
      <c r="O693" s="230"/>
      <c r="P693" s="230"/>
      <c r="Q693" s="230"/>
      <c r="R693" s="230"/>
      <c r="S693" s="230"/>
      <c r="T693" s="231"/>
      <c r="AT693" s="232" t="s">
        <v>235</v>
      </c>
      <c r="AU693" s="232" t="s">
        <v>87</v>
      </c>
      <c r="AV693" s="14" t="s">
        <v>87</v>
      </c>
      <c r="AW693" s="14" t="s">
        <v>36</v>
      </c>
      <c r="AX693" s="14" t="s">
        <v>80</v>
      </c>
      <c r="AY693" s="232" t="s">
        <v>220</v>
      </c>
    </row>
    <row r="694" spans="1:65" s="13" customFormat="1" ht="11.25">
      <c r="B694" s="212"/>
      <c r="C694" s="213"/>
      <c r="D694" s="210" t="s">
        <v>235</v>
      </c>
      <c r="E694" s="214" t="s">
        <v>2627</v>
      </c>
      <c r="F694" s="215" t="s">
        <v>2628</v>
      </c>
      <c r="G694" s="213"/>
      <c r="H694" s="216">
        <v>42.75</v>
      </c>
      <c r="I694" s="217"/>
      <c r="J694" s="213"/>
      <c r="K694" s="213"/>
      <c r="L694" s="218"/>
      <c r="M694" s="219"/>
      <c r="N694" s="220"/>
      <c r="O694" s="220"/>
      <c r="P694" s="220"/>
      <c r="Q694" s="220"/>
      <c r="R694" s="220"/>
      <c r="S694" s="220"/>
      <c r="T694" s="221"/>
      <c r="AT694" s="222" t="s">
        <v>235</v>
      </c>
      <c r="AU694" s="222" t="s">
        <v>87</v>
      </c>
      <c r="AV694" s="13" t="s">
        <v>19</v>
      </c>
      <c r="AW694" s="13" t="s">
        <v>36</v>
      </c>
      <c r="AX694" s="13" t="s">
        <v>80</v>
      </c>
      <c r="AY694" s="222" t="s">
        <v>220</v>
      </c>
    </row>
    <row r="695" spans="1:65" s="13" customFormat="1" ht="11.25">
      <c r="B695" s="212"/>
      <c r="C695" s="213"/>
      <c r="D695" s="210" t="s">
        <v>235</v>
      </c>
      <c r="E695" s="214" t="s">
        <v>2629</v>
      </c>
      <c r="F695" s="215" t="s">
        <v>2630</v>
      </c>
      <c r="G695" s="213"/>
      <c r="H695" s="216">
        <v>42.75</v>
      </c>
      <c r="I695" s="217"/>
      <c r="J695" s="213"/>
      <c r="K695" s="213"/>
      <c r="L695" s="218"/>
      <c r="M695" s="219"/>
      <c r="N695" s="220"/>
      <c r="O695" s="220"/>
      <c r="P695" s="220"/>
      <c r="Q695" s="220"/>
      <c r="R695" s="220"/>
      <c r="S695" s="220"/>
      <c r="T695" s="221"/>
      <c r="AT695" s="222" t="s">
        <v>235</v>
      </c>
      <c r="AU695" s="222" t="s">
        <v>87</v>
      </c>
      <c r="AV695" s="13" t="s">
        <v>19</v>
      </c>
      <c r="AW695" s="13" t="s">
        <v>36</v>
      </c>
      <c r="AX695" s="13" t="s">
        <v>87</v>
      </c>
      <c r="AY695" s="222" t="s">
        <v>220</v>
      </c>
    </row>
    <row r="696" spans="1:65" s="12" customFormat="1" ht="25.9" customHeight="1">
      <c r="B696" s="176"/>
      <c r="C696" s="177"/>
      <c r="D696" s="178" t="s">
        <v>79</v>
      </c>
      <c r="E696" s="179" t="s">
        <v>256</v>
      </c>
      <c r="F696" s="179" t="s">
        <v>2631</v>
      </c>
      <c r="G696" s="177"/>
      <c r="H696" s="177"/>
      <c r="I696" s="180"/>
      <c r="J696" s="181">
        <f>BK696</f>
        <v>0</v>
      </c>
      <c r="K696" s="177"/>
      <c r="L696" s="182"/>
      <c r="M696" s="183"/>
      <c r="N696" s="184"/>
      <c r="O696" s="184"/>
      <c r="P696" s="185">
        <f>SUM(P697:P700)</f>
        <v>0</v>
      </c>
      <c r="Q696" s="184"/>
      <c r="R696" s="185">
        <f>SUM(R697:R700)</f>
        <v>2.904E-2</v>
      </c>
      <c r="S696" s="184"/>
      <c r="T696" s="186">
        <f>SUM(T697:T700)</f>
        <v>0</v>
      </c>
      <c r="AR696" s="187" t="s">
        <v>223</v>
      </c>
      <c r="AT696" s="188" t="s">
        <v>79</v>
      </c>
      <c r="AU696" s="188" t="s">
        <v>80</v>
      </c>
      <c r="AY696" s="187" t="s">
        <v>220</v>
      </c>
      <c r="BK696" s="189">
        <f>SUM(BK697:BK700)</f>
        <v>0</v>
      </c>
    </row>
    <row r="697" spans="1:65" s="2" customFormat="1" ht="16.5" customHeight="1">
      <c r="A697" s="36"/>
      <c r="B697" s="37"/>
      <c r="C697" s="192" t="s">
        <v>1703</v>
      </c>
      <c r="D697" s="192" t="s">
        <v>224</v>
      </c>
      <c r="E697" s="193" t="s">
        <v>2632</v>
      </c>
      <c r="F697" s="194" t="s">
        <v>2633</v>
      </c>
      <c r="G697" s="195" t="s">
        <v>506</v>
      </c>
      <c r="H697" s="196">
        <v>88</v>
      </c>
      <c r="I697" s="197"/>
      <c r="J697" s="198">
        <f>ROUND(I697*H697,2)</f>
        <v>0</v>
      </c>
      <c r="K697" s="194" t="s">
        <v>228</v>
      </c>
      <c r="L697" s="41"/>
      <c r="M697" s="199" t="s">
        <v>1</v>
      </c>
      <c r="N697" s="200" t="s">
        <v>45</v>
      </c>
      <c r="O697" s="73"/>
      <c r="P697" s="201">
        <f>O697*H697</f>
        <v>0</v>
      </c>
      <c r="Q697" s="201">
        <v>3.3E-4</v>
      </c>
      <c r="R697" s="201">
        <f>Q697*H697</f>
        <v>2.904E-2</v>
      </c>
      <c r="S697" s="201">
        <v>0</v>
      </c>
      <c r="T697" s="202">
        <f>S697*H697</f>
        <v>0</v>
      </c>
      <c r="U697" s="36"/>
      <c r="V697" s="36"/>
      <c r="W697" s="36"/>
      <c r="X697" s="36"/>
      <c r="Y697" s="36"/>
      <c r="Z697" s="36"/>
      <c r="AA697" s="36"/>
      <c r="AB697" s="36"/>
      <c r="AC697" s="36"/>
      <c r="AD697" s="36"/>
      <c r="AE697" s="36"/>
      <c r="AR697" s="203" t="s">
        <v>223</v>
      </c>
      <c r="AT697" s="203" t="s">
        <v>224</v>
      </c>
      <c r="AU697" s="203" t="s">
        <v>87</v>
      </c>
      <c r="AY697" s="18" t="s">
        <v>220</v>
      </c>
      <c r="BE697" s="204">
        <f>IF(N697="základní",J697,0)</f>
        <v>0</v>
      </c>
      <c r="BF697" s="204">
        <f>IF(N697="snížená",J697,0)</f>
        <v>0</v>
      </c>
      <c r="BG697" s="204">
        <f>IF(N697="zákl. přenesená",J697,0)</f>
        <v>0</v>
      </c>
      <c r="BH697" s="204">
        <f>IF(N697="sníž. přenesená",J697,0)</f>
        <v>0</v>
      </c>
      <c r="BI697" s="204">
        <f>IF(N697="nulová",J697,0)</f>
        <v>0</v>
      </c>
      <c r="BJ697" s="18" t="s">
        <v>87</v>
      </c>
      <c r="BK697" s="204">
        <f>ROUND(I697*H697,2)</f>
        <v>0</v>
      </c>
      <c r="BL697" s="18" t="s">
        <v>223</v>
      </c>
      <c r="BM697" s="203" t="s">
        <v>2634</v>
      </c>
    </row>
    <row r="698" spans="1:65" s="2" customFormat="1" ht="11.25">
      <c r="A698" s="36"/>
      <c r="B698" s="37"/>
      <c r="C698" s="38"/>
      <c r="D698" s="205" t="s">
        <v>231</v>
      </c>
      <c r="E698" s="38"/>
      <c r="F698" s="206" t="s">
        <v>2635</v>
      </c>
      <c r="G698" s="38"/>
      <c r="H698" s="38"/>
      <c r="I698" s="207"/>
      <c r="J698" s="38"/>
      <c r="K698" s="38"/>
      <c r="L698" s="41"/>
      <c r="M698" s="208"/>
      <c r="N698" s="209"/>
      <c r="O698" s="73"/>
      <c r="P698" s="73"/>
      <c r="Q698" s="73"/>
      <c r="R698" s="73"/>
      <c r="S698" s="73"/>
      <c r="T698" s="74"/>
      <c r="U698" s="36"/>
      <c r="V698" s="36"/>
      <c r="W698" s="36"/>
      <c r="X698" s="36"/>
      <c r="Y698" s="36"/>
      <c r="Z698" s="36"/>
      <c r="AA698" s="36"/>
      <c r="AB698" s="36"/>
      <c r="AC698" s="36"/>
      <c r="AD698" s="36"/>
      <c r="AE698" s="36"/>
      <c r="AT698" s="18" t="s">
        <v>231</v>
      </c>
      <c r="AU698" s="18" t="s">
        <v>87</v>
      </c>
    </row>
    <row r="699" spans="1:65" s="13" customFormat="1" ht="11.25">
      <c r="B699" s="212"/>
      <c r="C699" s="213"/>
      <c r="D699" s="210" t="s">
        <v>235</v>
      </c>
      <c r="E699" s="214" t="s">
        <v>2636</v>
      </c>
      <c r="F699" s="215" t="s">
        <v>2637</v>
      </c>
      <c r="G699" s="213"/>
      <c r="H699" s="216">
        <v>88</v>
      </c>
      <c r="I699" s="217"/>
      <c r="J699" s="213"/>
      <c r="K699" s="213"/>
      <c r="L699" s="218"/>
      <c r="M699" s="219"/>
      <c r="N699" s="220"/>
      <c r="O699" s="220"/>
      <c r="P699" s="220"/>
      <c r="Q699" s="220"/>
      <c r="R699" s="220"/>
      <c r="S699" s="220"/>
      <c r="T699" s="221"/>
      <c r="AT699" s="222" t="s">
        <v>235</v>
      </c>
      <c r="AU699" s="222" t="s">
        <v>87</v>
      </c>
      <c r="AV699" s="13" t="s">
        <v>19</v>
      </c>
      <c r="AW699" s="13" t="s">
        <v>36</v>
      </c>
      <c r="AX699" s="13" t="s">
        <v>80</v>
      </c>
      <c r="AY699" s="222" t="s">
        <v>220</v>
      </c>
    </row>
    <row r="700" spans="1:65" s="13" customFormat="1" ht="11.25">
      <c r="B700" s="212"/>
      <c r="C700" s="213"/>
      <c r="D700" s="210" t="s">
        <v>235</v>
      </c>
      <c r="E700" s="214" t="s">
        <v>2638</v>
      </c>
      <c r="F700" s="215" t="s">
        <v>2639</v>
      </c>
      <c r="G700" s="213"/>
      <c r="H700" s="216">
        <v>88</v>
      </c>
      <c r="I700" s="217"/>
      <c r="J700" s="213"/>
      <c r="K700" s="213"/>
      <c r="L700" s="218"/>
      <c r="M700" s="219"/>
      <c r="N700" s="220"/>
      <c r="O700" s="220"/>
      <c r="P700" s="220"/>
      <c r="Q700" s="220"/>
      <c r="R700" s="220"/>
      <c r="S700" s="220"/>
      <c r="T700" s="221"/>
      <c r="AT700" s="222" t="s">
        <v>235</v>
      </c>
      <c r="AU700" s="222" t="s">
        <v>87</v>
      </c>
      <c r="AV700" s="13" t="s">
        <v>19</v>
      </c>
      <c r="AW700" s="13" t="s">
        <v>36</v>
      </c>
      <c r="AX700" s="13" t="s">
        <v>87</v>
      </c>
      <c r="AY700" s="222" t="s">
        <v>220</v>
      </c>
    </row>
    <row r="701" spans="1:65" s="12" customFormat="1" ht="25.9" customHeight="1">
      <c r="B701" s="176"/>
      <c r="C701" s="177"/>
      <c r="D701" s="178" t="s">
        <v>79</v>
      </c>
      <c r="E701" s="179" t="s">
        <v>2640</v>
      </c>
      <c r="F701" s="179" t="s">
        <v>2641</v>
      </c>
      <c r="G701" s="177"/>
      <c r="H701" s="177"/>
      <c r="I701" s="180"/>
      <c r="J701" s="181">
        <f>BK701</f>
        <v>0</v>
      </c>
      <c r="K701" s="177"/>
      <c r="L701" s="182"/>
      <c r="M701" s="183"/>
      <c r="N701" s="184"/>
      <c r="O701" s="184"/>
      <c r="P701" s="185">
        <f>SUM(P702:P807)</f>
        <v>0</v>
      </c>
      <c r="Q701" s="184"/>
      <c r="R701" s="185">
        <f>SUM(R702:R807)</f>
        <v>1.5049548999999998</v>
      </c>
      <c r="S701" s="184"/>
      <c r="T701" s="186">
        <f>SUM(T702:T807)</f>
        <v>0</v>
      </c>
      <c r="AR701" s="187" t="s">
        <v>223</v>
      </c>
      <c r="AT701" s="188" t="s">
        <v>79</v>
      </c>
      <c r="AU701" s="188" t="s">
        <v>80</v>
      </c>
      <c r="AY701" s="187" t="s">
        <v>220</v>
      </c>
      <c r="BK701" s="189">
        <f>SUM(BK702:BK807)</f>
        <v>0</v>
      </c>
    </row>
    <row r="702" spans="1:65" s="2" customFormat="1" ht="37.9" customHeight="1">
      <c r="A702" s="36"/>
      <c r="B702" s="37"/>
      <c r="C702" s="192" t="s">
        <v>1707</v>
      </c>
      <c r="D702" s="192" t="s">
        <v>224</v>
      </c>
      <c r="E702" s="193" t="s">
        <v>2642</v>
      </c>
      <c r="F702" s="194" t="s">
        <v>2643</v>
      </c>
      <c r="G702" s="195" t="s">
        <v>506</v>
      </c>
      <c r="H702" s="196">
        <v>4.96</v>
      </c>
      <c r="I702" s="197"/>
      <c r="J702" s="198">
        <f>ROUND(I702*H702,2)</f>
        <v>0</v>
      </c>
      <c r="K702" s="194" t="s">
        <v>228</v>
      </c>
      <c r="L702" s="41"/>
      <c r="M702" s="199" t="s">
        <v>1</v>
      </c>
      <c r="N702" s="200" t="s">
        <v>45</v>
      </c>
      <c r="O702" s="73"/>
      <c r="P702" s="201">
        <f>O702*H702</f>
        <v>0</v>
      </c>
      <c r="Q702" s="201">
        <v>0</v>
      </c>
      <c r="R702" s="201">
        <f>Q702*H702</f>
        <v>0</v>
      </c>
      <c r="S702" s="201">
        <v>0</v>
      </c>
      <c r="T702" s="202">
        <f>S702*H702</f>
        <v>0</v>
      </c>
      <c r="U702" s="36"/>
      <c r="V702" s="36"/>
      <c r="W702" s="36"/>
      <c r="X702" s="36"/>
      <c r="Y702" s="36"/>
      <c r="Z702" s="36"/>
      <c r="AA702" s="36"/>
      <c r="AB702" s="36"/>
      <c r="AC702" s="36"/>
      <c r="AD702" s="36"/>
      <c r="AE702" s="36"/>
      <c r="AR702" s="203" t="s">
        <v>223</v>
      </c>
      <c r="AT702" s="203" t="s">
        <v>224</v>
      </c>
      <c r="AU702" s="203" t="s">
        <v>87</v>
      </c>
      <c r="AY702" s="18" t="s">
        <v>220</v>
      </c>
      <c r="BE702" s="204">
        <f>IF(N702="základní",J702,0)</f>
        <v>0</v>
      </c>
      <c r="BF702" s="204">
        <f>IF(N702="snížená",J702,0)</f>
        <v>0</v>
      </c>
      <c r="BG702" s="204">
        <f>IF(N702="zákl. přenesená",J702,0)</f>
        <v>0</v>
      </c>
      <c r="BH702" s="204">
        <f>IF(N702="sníž. přenesená",J702,0)</f>
        <v>0</v>
      </c>
      <c r="BI702" s="204">
        <f>IF(N702="nulová",J702,0)</f>
        <v>0</v>
      </c>
      <c r="BJ702" s="18" t="s">
        <v>87</v>
      </c>
      <c r="BK702" s="204">
        <f>ROUND(I702*H702,2)</f>
        <v>0</v>
      </c>
      <c r="BL702" s="18" t="s">
        <v>223</v>
      </c>
      <c r="BM702" s="203" t="s">
        <v>2644</v>
      </c>
    </row>
    <row r="703" spans="1:65" s="2" customFormat="1" ht="11.25">
      <c r="A703" s="36"/>
      <c r="B703" s="37"/>
      <c r="C703" s="38"/>
      <c r="D703" s="205" t="s">
        <v>231</v>
      </c>
      <c r="E703" s="38"/>
      <c r="F703" s="206" t="s">
        <v>2645</v>
      </c>
      <c r="G703" s="38"/>
      <c r="H703" s="38"/>
      <c r="I703" s="207"/>
      <c r="J703" s="38"/>
      <c r="K703" s="38"/>
      <c r="L703" s="41"/>
      <c r="M703" s="208"/>
      <c r="N703" s="209"/>
      <c r="O703" s="73"/>
      <c r="P703" s="73"/>
      <c r="Q703" s="73"/>
      <c r="R703" s="73"/>
      <c r="S703" s="73"/>
      <c r="T703" s="74"/>
      <c r="U703" s="36"/>
      <c r="V703" s="36"/>
      <c r="W703" s="36"/>
      <c r="X703" s="36"/>
      <c r="Y703" s="36"/>
      <c r="Z703" s="36"/>
      <c r="AA703" s="36"/>
      <c r="AB703" s="36"/>
      <c r="AC703" s="36"/>
      <c r="AD703" s="36"/>
      <c r="AE703" s="36"/>
      <c r="AT703" s="18" t="s">
        <v>231</v>
      </c>
      <c r="AU703" s="18" t="s">
        <v>87</v>
      </c>
    </row>
    <row r="704" spans="1:65" s="2" customFormat="1" ht="29.25">
      <c r="A704" s="36"/>
      <c r="B704" s="37"/>
      <c r="C704" s="38"/>
      <c r="D704" s="210" t="s">
        <v>311</v>
      </c>
      <c r="E704" s="38"/>
      <c r="F704" s="211" t="s">
        <v>2646</v>
      </c>
      <c r="G704" s="38"/>
      <c r="H704" s="38"/>
      <c r="I704" s="207"/>
      <c r="J704" s="38"/>
      <c r="K704" s="38"/>
      <c r="L704" s="41"/>
      <c r="M704" s="208"/>
      <c r="N704" s="209"/>
      <c r="O704" s="73"/>
      <c r="P704" s="73"/>
      <c r="Q704" s="73"/>
      <c r="R704" s="73"/>
      <c r="S704" s="73"/>
      <c r="T704" s="74"/>
      <c r="U704" s="36"/>
      <c r="V704" s="36"/>
      <c r="W704" s="36"/>
      <c r="X704" s="36"/>
      <c r="Y704" s="36"/>
      <c r="Z704" s="36"/>
      <c r="AA704" s="36"/>
      <c r="AB704" s="36"/>
      <c r="AC704" s="36"/>
      <c r="AD704" s="36"/>
      <c r="AE704" s="36"/>
      <c r="AT704" s="18" t="s">
        <v>311</v>
      </c>
      <c r="AU704" s="18" t="s">
        <v>87</v>
      </c>
    </row>
    <row r="705" spans="1:65" s="14" customFormat="1" ht="22.5">
      <c r="B705" s="223"/>
      <c r="C705" s="224"/>
      <c r="D705" s="210" t="s">
        <v>235</v>
      </c>
      <c r="E705" s="225" t="s">
        <v>1</v>
      </c>
      <c r="F705" s="226" t="s">
        <v>2647</v>
      </c>
      <c r="G705" s="224"/>
      <c r="H705" s="225" t="s">
        <v>1</v>
      </c>
      <c r="I705" s="227"/>
      <c r="J705" s="224"/>
      <c r="K705" s="224"/>
      <c r="L705" s="228"/>
      <c r="M705" s="229"/>
      <c r="N705" s="230"/>
      <c r="O705" s="230"/>
      <c r="P705" s="230"/>
      <c r="Q705" s="230"/>
      <c r="R705" s="230"/>
      <c r="S705" s="230"/>
      <c r="T705" s="231"/>
      <c r="AT705" s="232" t="s">
        <v>235</v>
      </c>
      <c r="AU705" s="232" t="s">
        <v>87</v>
      </c>
      <c r="AV705" s="14" t="s">
        <v>87</v>
      </c>
      <c r="AW705" s="14" t="s">
        <v>36</v>
      </c>
      <c r="AX705" s="14" t="s">
        <v>80</v>
      </c>
      <c r="AY705" s="232" t="s">
        <v>220</v>
      </c>
    </row>
    <row r="706" spans="1:65" s="13" customFormat="1" ht="11.25">
      <c r="B706" s="212"/>
      <c r="C706" s="213"/>
      <c r="D706" s="210" t="s">
        <v>235</v>
      </c>
      <c r="E706" s="214" t="s">
        <v>2648</v>
      </c>
      <c r="F706" s="215" t="s">
        <v>2649</v>
      </c>
      <c r="G706" s="213"/>
      <c r="H706" s="216">
        <v>4.96</v>
      </c>
      <c r="I706" s="217"/>
      <c r="J706" s="213"/>
      <c r="K706" s="213"/>
      <c r="L706" s="218"/>
      <c r="M706" s="219"/>
      <c r="N706" s="220"/>
      <c r="O706" s="220"/>
      <c r="P706" s="220"/>
      <c r="Q706" s="220"/>
      <c r="R706" s="220"/>
      <c r="S706" s="220"/>
      <c r="T706" s="221"/>
      <c r="AT706" s="222" t="s">
        <v>235</v>
      </c>
      <c r="AU706" s="222" t="s">
        <v>87</v>
      </c>
      <c r="AV706" s="13" t="s">
        <v>19</v>
      </c>
      <c r="AW706" s="13" t="s">
        <v>36</v>
      </c>
      <c r="AX706" s="13" t="s">
        <v>80</v>
      </c>
      <c r="AY706" s="222" t="s">
        <v>220</v>
      </c>
    </row>
    <row r="707" spans="1:65" s="13" customFormat="1" ht="11.25">
      <c r="B707" s="212"/>
      <c r="C707" s="213"/>
      <c r="D707" s="210" t="s">
        <v>235</v>
      </c>
      <c r="E707" s="214" t="s">
        <v>2650</v>
      </c>
      <c r="F707" s="215" t="s">
        <v>2651</v>
      </c>
      <c r="G707" s="213"/>
      <c r="H707" s="216">
        <v>4.96</v>
      </c>
      <c r="I707" s="217"/>
      <c r="J707" s="213"/>
      <c r="K707" s="213"/>
      <c r="L707" s="218"/>
      <c r="M707" s="219"/>
      <c r="N707" s="220"/>
      <c r="O707" s="220"/>
      <c r="P707" s="220"/>
      <c r="Q707" s="220"/>
      <c r="R707" s="220"/>
      <c r="S707" s="220"/>
      <c r="T707" s="221"/>
      <c r="AT707" s="222" t="s">
        <v>235</v>
      </c>
      <c r="AU707" s="222" t="s">
        <v>87</v>
      </c>
      <c r="AV707" s="13" t="s">
        <v>19</v>
      </c>
      <c r="AW707" s="13" t="s">
        <v>36</v>
      </c>
      <c r="AX707" s="13" t="s">
        <v>87</v>
      </c>
      <c r="AY707" s="222" t="s">
        <v>220</v>
      </c>
    </row>
    <row r="708" spans="1:65" s="2" customFormat="1" ht="16.5" customHeight="1">
      <c r="A708" s="36"/>
      <c r="B708" s="37"/>
      <c r="C708" s="247" t="s">
        <v>1713</v>
      </c>
      <c r="D708" s="247" t="s">
        <v>329</v>
      </c>
      <c r="E708" s="248" t="s">
        <v>2652</v>
      </c>
      <c r="F708" s="249" t="s">
        <v>2653</v>
      </c>
      <c r="G708" s="250" t="s">
        <v>650</v>
      </c>
      <c r="H708" s="251">
        <v>1E-3</v>
      </c>
      <c r="I708" s="252"/>
      <c r="J708" s="253">
        <f>ROUND(I708*H708,2)</f>
        <v>0</v>
      </c>
      <c r="K708" s="249" t="s">
        <v>228</v>
      </c>
      <c r="L708" s="254"/>
      <c r="M708" s="255" t="s">
        <v>1</v>
      </c>
      <c r="N708" s="256" t="s">
        <v>45</v>
      </c>
      <c r="O708" s="73"/>
      <c r="P708" s="201">
        <f>O708*H708</f>
        <v>0</v>
      </c>
      <c r="Q708" s="201">
        <v>1</v>
      </c>
      <c r="R708" s="201">
        <f>Q708*H708</f>
        <v>1E-3</v>
      </c>
      <c r="S708" s="201">
        <v>0</v>
      </c>
      <c r="T708" s="202">
        <f>S708*H708</f>
        <v>0</v>
      </c>
      <c r="U708" s="36"/>
      <c r="V708" s="36"/>
      <c r="W708" s="36"/>
      <c r="X708" s="36"/>
      <c r="Y708" s="36"/>
      <c r="Z708" s="36"/>
      <c r="AA708" s="36"/>
      <c r="AB708" s="36"/>
      <c r="AC708" s="36"/>
      <c r="AD708" s="36"/>
      <c r="AE708" s="36"/>
      <c r="AR708" s="203" t="s">
        <v>266</v>
      </c>
      <c r="AT708" s="203" t="s">
        <v>329</v>
      </c>
      <c r="AU708" s="203" t="s">
        <v>87</v>
      </c>
      <c r="AY708" s="18" t="s">
        <v>220</v>
      </c>
      <c r="BE708" s="204">
        <f>IF(N708="základní",J708,0)</f>
        <v>0</v>
      </c>
      <c r="BF708" s="204">
        <f>IF(N708="snížená",J708,0)</f>
        <v>0</v>
      </c>
      <c r="BG708" s="204">
        <f>IF(N708="zákl. přenesená",J708,0)</f>
        <v>0</v>
      </c>
      <c r="BH708" s="204">
        <f>IF(N708="sníž. přenesená",J708,0)</f>
        <v>0</v>
      </c>
      <c r="BI708" s="204">
        <f>IF(N708="nulová",J708,0)</f>
        <v>0</v>
      </c>
      <c r="BJ708" s="18" t="s">
        <v>87</v>
      </c>
      <c r="BK708" s="204">
        <f>ROUND(I708*H708,2)</f>
        <v>0</v>
      </c>
      <c r="BL708" s="18" t="s">
        <v>223</v>
      </c>
      <c r="BM708" s="203" t="s">
        <v>2654</v>
      </c>
    </row>
    <row r="709" spans="1:65" s="2" customFormat="1" ht="19.5">
      <c r="A709" s="36"/>
      <c r="B709" s="37"/>
      <c r="C709" s="38"/>
      <c r="D709" s="210" t="s">
        <v>233</v>
      </c>
      <c r="E709" s="38"/>
      <c r="F709" s="211" t="s">
        <v>2655</v>
      </c>
      <c r="G709" s="38"/>
      <c r="H709" s="38"/>
      <c r="I709" s="207"/>
      <c r="J709" s="38"/>
      <c r="K709" s="38"/>
      <c r="L709" s="41"/>
      <c r="M709" s="208"/>
      <c r="N709" s="209"/>
      <c r="O709" s="73"/>
      <c r="P709" s="73"/>
      <c r="Q709" s="73"/>
      <c r="R709" s="73"/>
      <c r="S709" s="73"/>
      <c r="T709" s="74"/>
      <c r="U709" s="36"/>
      <c r="V709" s="36"/>
      <c r="W709" s="36"/>
      <c r="X709" s="36"/>
      <c r="Y709" s="36"/>
      <c r="Z709" s="36"/>
      <c r="AA709" s="36"/>
      <c r="AB709" s="36"/>
      <c r="AC709" s="36"/>
      <c r="AD709" s="36"/>
      <c r="AE709" s="36"/>
      <c r="AT709" s="18" t="s">
        <v>233</v>
      </c>
      <c r="AU709" s="18" t="s">
        <v>87</v>
      </c>
    </row>
    <row r="710" spans="1:65" s="13" customFormat="1" ht="11.25">
      <c r="B710" s="212"/>
      <c r="C710" s="213"/>
      <c r="D710" s="210" t="s">
        <v>235</v>
      </c>
      <c r="E710" s="214" t="s">
        <v>2656</v>
      </c>
      <c r="F710" s="215" t="s">
        <v>2657</v>
      </c>
      <c r="G710" s="213"/>
      <c r="H710" s="216">
        <v>4.96</v>
      </c>
      <c r="I710" s="217"/>
      <c r="J710" s="213"/>
      <c r="K710" s="213"/>
      <c r="L710" s="218"/>
      <c r="M710" s="219"/>
      <c r="N710" s="220"/>
      <c r="O710" s="220"/>
      <c r="P710" s="220"/>
      <c r="Q710" s="220"/>
      <c r="R710" s="220"/>
      <c r="S710" s="220"/>
      <c r="T710" s="221"/>
      <c r="AT710" s="222" t="s">
        <v>235</v>
      </c>
      <c r="AU710" s="222" t="s">
        <v>87</v>
      </c>
      <c r="AV710" s="13" t="s">
        <v>19</v>
      </c>
      <c r="AW710" s="13" t="s">
        <v>36</v>
      </c>
      <c r="AX710" s="13" t="s">
        <v>80</v>
      </c>
      <c r="AY710" s="222" t="s">
        <v>220</v>
      </c>
    </row>
    <row r="711" spans="1:65" s="13" customFormat="1" ht="11.25">
      <c r="B711" s="212"/>
      <c r="C711" s="213"/>
      <c r="D711" s="210" t="s">
        <v>235</v>
      </c>
      <c r="E711" s="214" t="s">
        <v>1856</v>
      </c>
      <c r="F711" s="215" t="s">
        <v>2658</v>
      </c>
      <c r="G711" s="213"/>
      <c r="H711" s="216">
        <v>4.96</v>
      </c>
      <c r="I711" s="217"/>
      <c r="J711" s="213"/>
      <c r="K711" s="213"/>
      <c r="L711" s="218"/>
      <c r="M711" s="219"/>
      <c r="N711" s="220"/>
      <c r="O711" s="220"/>
      <c r="P711" s="220"/>
      <c r="Q711" s="220"/>
      <c r="R711" s="220"/>
      <c r="S711" s="220"/>
      <c r="T711" s="221"/>
      <c r="AT711" s="222" t="s">
        <v>235</v>
      </c>
      <c r="AU711" s="222" t="s">
        <v>87</v>
      </c>
      <c r="AV711" s="13" t="s">
        <v>19</v>
      </c>
      <c r="AW711" s="13" t="s">
        <v>36</v>
      </c>
      <c r="AX711" s="13" t="s">
        <v>80</v>
      </c>
      <c r="AY711" s="222" t="s">
        <v>220</v>
      </c>
    </row>
    <row r="712" spans="1:65" s="13" customFormat="1" ht="11.25">
      <c r="B712" s="212"/>
      <c r="C712" s="213"/>
      <c r="D712" s="210" t="s">
        <v>235</v>
      </c>
      <c r="E712" s="214" t="s">
        <v>2659</v>
      </c>
      <c r="F712" s="215" t="s">
        <v>2660</v>
      </c>
      <c r="G712" s="213"/>
      <c r="H712" s="216">
        <v>1E-3</v>
      </c>
      <c r="I712" s="217"/>
      <c r="J712" s="213"/>
      <c r="K712" s="213"/>
      <c r="L712" s="218"/>
      <c r="M712" s="219"/>
      <c r="N712" s="220"/>
      <c r="O712" s="220"/>
      <c r="P712" s="220"/>
      <c r="Q712" s="220"/>
      <c r="R712" s="220"/>
      <c r="S712" s="220"/>
      <c r="T712" s="221"/>
      <c r="AT712" s="222" t="s">
        <v>235</v>
      </c>
      <c r="AU712" s="222" t="s">
        <v>87</v>
      </c>
      <c r="AV712" s="13" t="s">
        <v>19</v>
      </c>
      <c r="AW712" s="13" t="s">
        <v>36</v>
      </c>
      <c r="AX712" s="13" t="s">
        <v>87</v>
      </c>
      <c r="AY712" s="222" t="s">
        <v>220</v>
      </c>
    </row>
    <row r="713" spans="1:65" s="2" customFormat="1" ht="33" customHeight="1">
      <c r="A713" s="36"/>
      <c r="B713" s="37"/>
      <c r="C713" s="192" t="s">
        <v>1717</v>
      </c>
      <c r="D713" s="192" t="s">
        <v>224</v>
      </c>
      <c r="E713" s="193" t="s">
        <v>2661</v>
      </c>
      <c r="F713" s="194" t="s">
        <v>2662</v>
      </c>
      <c r="G713" s="195" t="s">
        <v>506</v>
      </c>
      <c r="H713" s="196">
        <v>37.26</v>
      </c>
      <c r="I713" s="197"/>
      <c r="J713" s="198">
        <f>ROUND(I713*H713,2)</f>
        <v>0</v>
      </c>
      <c r="K713" s="194" t="s">
        <v>228</v>
      </c>
      <c r="L713" s="41"/>
      <c r="M713" s="199" t="s">
        <v>1</v>
      </c>
      <c r="N713" s="200" t="s">
        <v>45</v>
      </c>
      <c r="O713" s="73"/>
      <c r="P713" s="201">
        <f>O713*H713</f>
        <v>0</v>
      </c>
      <c r="Q713" s="201">
        <v>0</v>
      </c>
      <c r="R713" s="201">
        <f>Q713*H713</f>
        <v>0</v>
      </c>
      <c r="S713" s="201">
        <v>0</v>
      </c>
      <c r="T713" s="202">
        <f>S713*H713</f>
        <v>0</v>
      </c>
      <c r="U713" s="36"/>
      <c r="V713" s="36"/>
      <c r="W713" s="36"/>
      <c r="X713" s="36"/>
      <c r="Y713" s="36"/>
      <c r="Z713" s="36"/>
      <c r="AA713" s="36"/>
      <c r="AB713" s="36"/>
      <c r="AC713" s="36"/>
      <c r="AD713" s="36"/>
      <c r="AE713" s="36"/>
      <c r="AR713" s="203" t="s">
        <v>223</v>
      </c>
      <c r="AT713" s="203" t="s">
        <v>224</v>
      </c>
      <c r="AU713" s="203" t="s">
        <v>87</v>
      </c>
      <c r="AY713" s="18" t="s">
        <v>220</v>
      </c>
      <c r="BE713" s="204">
        <f>IF(N713="základní",J713,0)</f>
        <v>0</v>
      </c>
      <c r="BF713" s="204">
        <f>IF(N713="snížená",J713,0)</f>
        <v>0</v>
      </c>
      <c r="BG713" s="204">
        <f>IF(N713="zákl. přenesená",J713,0)</f>
        <v>0</v>
      </c>
      <c r="BH713" s="204">
        <f>IF(N713="sníž. přenesená",J713,0)</f>
        <v>0</v>
      </c>
      <c r="BI713" s="204">
        <f>IF(N713="nulová",J713,0)</f>
        <v>0</v>
      </c>
      <c r="BJ713" s="18" t="s">
        <v>87</v>
      </c>
      <c r="BK713" s="204">
        <f>ROUND(I713*H713,2)</f>
        <v>0</v>
      </c>
      <c r="BL713" s="18" t="s">
        <v>223</v>
      </c>
      <c r="BM713" s="203" t="s">
        <v>2663</v>
      </c>
    </row>
    <row r="714" spans="1:65" s="2" customFormat="1" ht="11.25">
      <c r="A714" s="36"/>
      <c r="B714" s="37"/>
      <c r="C714" s="38"/>
      <c r="D714" s="205" t="s">
        <v>231</v>
      </c>
      <c r="E714" s="38"/>
      <c r="F714" s="206" t="s">
        <v>2664</v>
      </c>
      <c r="G714" s="38"/>
      <c r="H714" s="38"/>
      <c r="I714" s="207"/>
      <c r="J714" s="38"/>
      <c r="K714" s="38"/>
      <c r="L714" s="41"/>
      <c r="M714" s="208"/>
      <c r="N714" s="209"/>
      <c r="O714" s="73"/>
      <c r="P714" s="73"/>
      <c r="Q714" s="73"/>
      <c r="R714" s="73"/>
      <c r="S714" s="73"/>
      <c r="T714" s="74"/>
      <c r="U714" s="36"/>
      <c r="V714" s="36"/>
      <c r="W714" s="36"/>
      <c r="X714" s="36"/>
      <c r="Y714" s="36"/>
      <c r="Z714" s="36"/>
      <c r="AA714" s="36"/>
      <c r="AB714" s="36"/>
      <c r="AC714" s="36"/>
      <c r="AD714" s="36"/>
      <c r="AE714" s="36"/>
      <c r="AT714" s="18" t="s">
        <v>231</v>
      </c>
      <c r="AU714" s="18" t="s">
        <v>87</v>
      </c>
    </row>
    <row r="715" spans="1:65" s="2" customFormat="1" ht="29.25">
      <c r="A715" s="36"/>
      <c r="B715" s="37"/>
      <c r="C715" s="38"/>
      <c r="D715" s="210" t="s">
        <v>311</v>
      </c>
      <c r="E715" s="38"/>
      <c r="F715" s="211" t="s">
        <v>2646</v>
      </c>
      <c r="G715" s="38"/>
      <c r="H715" s="38"/>
      <c r="I715" s="207"/>
      <c r="J715" s="38"/>
      <c r="K715" s="38"/>
      <c r="L715" s="41"/>
      <c r="M715" s="208"/>
      <c r="N715" s="209"/>
      <c r="O715" s="73"/>
      <c r="P715" s="73"/>
      <c r="Q715" s="73"/>
      <c r="R715" s="73"/>
      <c r="S715" s="73"/>
      <c r="T715" s="74"/>
      <c r="U715" s="36"/>
      <c r="V715" s="36"/>
      <c r="W715" s="36"/>
      <c r="X715" s="36"/>
      <c r="Y715" s="36"/>
      <c r="Z715" s="36"/>
      <c r="AA715" s="36"/>
      <c r="AB715" s="36"/>
      <c r="AC715" s="36"/>
      <c r="AD715" s="36"/>
      <c r="AE715" s="36"/>
      <c r="AT715" s="18" t="s">
        <v>311</v>
      </c>
      <c r="AU715" s="18" t="s">
        <v>87</v>
      </c>
    </row>
    <row r="716" spans="1:65" s="14" customFormat="1" ht="11.25">
      <c r="B716" s="223"/>
      <c r="C716" s="224"/>
      <c r="D716" s="210" t="s">
        <v>235</v>
      </c>
      <c r="E716" s="225" t="s">
        <v>1</v>
      </c>
      <c r="F716" s="226" t="s">
        <v>2665</v>
      </c>
      <c r="G716" s="224"/>
      <c r="H716" s="225" t="s">
        <v>1</v>
      </c>
      <c r="I716" s="227"/>
      <c r="J716" s="224"/>
      <c r="K716" s="224"/>
      <c r="L716" s="228"/>
      <c r="M716" s="229"/>
      <c r="N716" s="230"/>
      <c r="O716" s="230"/>
      <c r="P716" s="230"/>
      <c r="Q716" s="230"/>
      <c r="R716" s="230"/>
      <c r="S716" s="230"/>
      <c r="T716" s="231"/>
      <c r="AT716" s="232" t="s">
        <v>235</v>
      </c>
      <c r="AU716" s="232" t="s">
        <v>87</v>
      </c>
      <c r="AV716" s="14" t="s">
        <v>87</v>
      </c>
      <c r="AW716" s="14" t="s">
        <v>36</v>
      </c>
      <c r="AX716" s="14" t="s">
        <v>80</v>
      </c>
      <c r="AY716" s="232" t="s">
        <v>220</v>
      </c>
    </row>
    <row r="717" spans="1:65" s="13" customFormat="1" ht="11.25">
      <c r="B717" s="212"/>
      <c r="C717" s="213"/>
      <c r="D717" s="210" t="s">
        <v>235</v>
      </c>
      <c r="E717" s="214" t="s">
        <v>2666</v>
      </c>
      <c r="F717" s="215" t="s">
        <v>2667</v>
      </c>
      <c r="G717" s="213"/>
      <c r="H717" s="216">
        <v>19.440000000000001</v>
      </c>
      <c r="I717" s="217"/>
      <c r="J717" s="213"/>
      <c r="K717" s="213"/>
      <c r="L717" s="218"/>
      <c r="M717" s="219"/>
      <c r="N717" s="220"/>
      <c r="O717" s="220"/>
      <c r="P717" s="220"/>
      <c r="Q717" s="220"/>
      <c r="R717" s="220"/>
      <c r="S717" s="220"/>
      <c r="T717" s="221"/>
      <c r="AT717" s="222" t="s">
        <v>235</v>
      </c>
      <c r="AU717" s="222" t="s">
        <v>87</v>
      </c>
      <c r="AV717" s="13" t="s">
        <v>19</v>
      </c>
      <c r="AW717" s="13" t="s">
        <v>36</v>
      </c>
      <c r="AX717" s="13" t="s">
        <v>80</v>
      </c>
      <c r="AY717" s="222" t="s">
        <v>220</v>
      </c>
    </row>
    <row r="718" spans="1:65" s="13" customFormat="1" ht="11.25">
      <c r="B718" s="212"/>
      <c r="C718" s="213"/>
      <c r="D718" s="210" t="s">
        <v>235</v>
      </c>
      <c r="E718" s="214" t="s">
        <v>1764</v>
      </c>
      <c r="F718" s="215" t="s">
        <v>2668</v>
      </c>
      <c r="G718" s="213"/>
      <c r="H718" s="216">
        <v>17.82</v>
      </c>
      <c r="I718" s="217"/>
      <c r="J718" s="213"/>
      <c r="K718" s="213"/>
      <c r="L718" s="218"/>
      <c r="M718" s="219"/>
      <c r="N718" s="220"/>
      <c r="O718" s="220"/>
      <c r="P718" s="220"/>
      <c r="Q718" s="220"/>
      <c r="R718" s="220"/>
      <c r="S718" s="220"/>
      <c r="T718" s="221"/>
      <c r="AT718" s="222" t="s">
        <v>235</v>
      </c>
      <c r="AU718" s="222" t="s">
        <v>87</v>
      </c>
      <c r="AV718" s="13" t="s">
        <v>19</v>
      </c>
      <c r="AW718" s="13" t="s">
        <v>36</v>
      </c>
      <c r="AX718" s="13" t="s">
        <v>80</v>
      </c>
      <c r="AY718" s="222" t="s">
        <v>220</v>
      </c>
    </row>
    <row r="719" spans="1:65" s="13" customFormat="1" ht="11.25">
      <c r="B719" s="212"/>
      <c r="C719" s="213"/>
      <c r="D719" s="210" t="s">
        <v>235</v>
      </c>
      <c r="E719" s="214" t="s">
        <v>2669</v>
      </c>
      <c r="F719" s="215" t="s">
        <v>2670</v>
      </c>
      <c r="G719" s="213"/>
      <c r="H719" s="216">
        <v>37.26</v>
      </c>
      <c r="I719" s="217"/>
      <c r="J719" s="213"/>
      <c r="K719" s="213"/>
      <c r="L719" s="218"/>
      <c r="M719" s="219"/>
      <c r="N719" s="220"/>
      <c r="O719" s="220"/>
      <c r="P719" s="220"/>
      <c r="Q719" s="220"/>
      <c r="R719" s="220"/>
      <c r="S719" s="220"/>
      <c r="T719" s="221"/>
      <c r="AT719" s="222" t="s">
        <v>235</v>
      </c>
      <c r="AU719" s="222" t="s">
        <v>87</v>
      </c>
      <c r="AV719" s="13" t="s">
        <v>19</v>
      </c>
      <c r="AW719" s="13" t="s">
        <v>36</v>
      </c>
      <c r="AX719" s="13" t="s">
        <v>87</v>
      </c>
      <c r="AY719" s="222" t="s">
        <v>220</v>
      </c>
    </row>
    <row r="720" spans="1:65" s="2" customFormat="1" ht="16.5" customHeight="1">
      <c r="A720" s="36"/>
      <c r="B720" s="37"/>
      <c r="C720" s="247" t="s">
        <v>1721</v>
      </c>
      <c r="D720" s="247" t="s">
        <v>329</v>
      </c>
      <c r="E720" s="248" t="s">
        <v>2671</v>
      </c>
      <c r="F720" s="249" t="s">
        <v>2672</v>
      </c>
      <c r="G720" s="250" t="s">
        <v>650</v>
      </c>
      <c r="H720" s="251">
        <v>1.2999999999999999E-2</v>
      </c>
      <c r="I720" s="252"/>
      <c r="J720" s="253">
        <f>ROUND(I720*H720,2)</f>
        <v>0</v>
      </c>
      <c r="K720" s="249" t="s">
        <v>228</v>
      </c>
      <c r="L720" s="254"/>
      <c r="M720" s="255" t="s">
        <v>1</v>
      </c>
      <c r="N720" s="256" t="s">
        <v>45</v>
      </c>
      <c r="O720" s="73"/>
      <c r="P720" s="201">
        <f>O720*H720</f>
        <v>0</v>
      </c>
      <c r="Q720" s="201">
        <v>1</v>
      </c>
      <c r="R720" s="201">
        <f>Q720*H720</f>
        <v>1.2999999999999999E-2</v>
      </c>
      <c r="S720" s="201">
        <v>0</v>
      </c>
      <c r="T720" s="202">
        <f>S720*H720</f>
        <v>0</v>
      </c>
      <c r="U720" s="36"/>
      <c r="V720" s="36"/>
      <c r="W720" s="36"/>
      <c r="X720" s="36"/>
      <c r="Y720" s="36"/>
      <c r="Z720" s="36"/>
      <c r="AA720" s="36"/>
      <c r="AB720" s="36"/>
      <c r="AC720" s="36"/>
      <c r="AD720" s="36"/>
      <c r="AE720" s="36"/>
      <c r="AR720" s="203" t="s">
        <v>266</v>
      </c>
      <c r="AT720" s="203" t="s">
        <v>329</v>
      </c>
      <c r="AU720" s="203" t="s">
        <v>87</v>
      </c>
      <c r="AY720" s="18" t="s">
        <v>220</v>
      </c>
      <c r="BE720" s="204">
        <f>IF(N720="základní",J720,0)</f>
        <v>0</v>
      </c>
      <c r="BF720" s="204">
        <f>IF(N720="snížená",J720,0)</f>
        <v>0</v>
      </c>
      <c r="BG720" s="204">
        <f>IF(N720="zákl. přenesená",J720,0)</f>
        <v>0</v>
      </c>
      <c r="BH720" s="204">
        <f>IF(N720="sníž. přenesená",J720,0)</f>
        <v>0</v>
      </c>
      <c r="BI720" s="204">
        <f>IF(N720="nulová",J720,0)</f>
        <v>0</v>
      </c>
      <c r="BJ720" s="18" t="s">
        <v>87</v>
      </c>
      <c r="BK720" s="204">
        <f>ROUND(I720*H720,2)</f>
        <v>0</v>
      </c>
      <c r="BL720" s="18" t="s">
        <v>223</v>
      </c>
      <c r="BM720" s="203" t="s">
        <v>2673</v>
      </c>
    </row>
    <row r="721" spans="1:65" s="2" customFormat="1" ht="19.5">
      <c r="A721" s="36"/>
      <c r="B721" s="37"/>
      <c r="C721" s="38"/>
      <c r="D721" s="210" t="s">
        <v>233</v>
      </c>
      <c r="E721" s="38"/>
      <c r="F721" s="211" t="s">
        <v>2674</v>
      </c>
      <c r="G721" s="38"/>
      <c r="H721" s="38"/>
      <c r="I721" s="207"/>
      <c r="J721" s="38"/>
      <c r="K721" s="38"/>
      <c r="L721" s="41"/>
      <c r="M721" s="208"/>
      <c r="N721" s="209"/>
      <c r="O721" s="73"/>
      <c r="P721" s="73"/>
      <c r="Q721" s="73"/>
      <c r="R721" s="73"/>
      <c r="S721" s="73"/>
      <c r="T721" s="74"/>
      <c r="U721" s="36"/>
      <c r="V721" s="36"/>
      <c r="W721" s="36"/>
      <c r="X721" s="36"/>
      <c r="Y721" s="36"/>
      <c r="Z721" s="36"/>
      <c r="AA721" s="36"/>
      <c r="AB721" s="36"/>
      <c r="AC721" s="36"/>
      <c r="AD721" s="36"/>
      <c r="AE721" s="36"/>
      <c r="AT721" s="18" t="s">
        <v>233</v>
      </c>
      <c r="AU721" s="18" t="s">
        <v>87</v>
      </c>
    </row>
    <row r="722" spans="1:65" s="14" customFormat="1" ht="11.25">
      <c r="B722" s="223"/>
      <c r="C722" s="224"/>
      <c r="D722" s="210" t="s">
        <v>235</v>
      </c>
      <c r="E722" s="225" t="s">
        <v>1</v>
      </c>
      <c r="F722" s="226" t="s">
        <v>2675</v>
      </c>
      <c r="G722" s="224"/>
      <c r="H722" s="225" t="s">
        <v>1</v>
      </c>
      <c r="I722" s="227"/>
      <c r="J722" s="224"/>
      <c r="K722" s="224"/>
      <c r="L722" s="228"/>
      <c r="M722" s="229"/>
      <c r="N722" s="230"/>
      <c r="O722" s="230"/>
      <c r="P722" s="230"/>
      <c r="Q722" s="230"/>
      <c r="R722" s="230"/>
      <c r="S722" s="230"/>
      <c r="T722" s="231"/>
      <c r="AT722" s="232" t="s">
        <v>235</v>
      </c>
      <c r="AU722" s="232" t="s">
        <v>87</v>
      </c>
      <c r="AV722" s="14" t="s">
        <v>87</v>
      </c>
      <c r="AW722" s="14" t="s">
        <v>36</v>
      </c>
      <c r="AX722" s="14" t="s">
        <v>80</v>
      </c>
      <c r="AY722" s="232" t="s">
        <v>220</v>
      </c>
    </row>
    <row r="723" spans="1:65" s="13" customFormat="1" ht="11.25">
      <c r="B723" s="212"/>
      <c r="C723" s="213"/>
      <c r="D723" s="210" t="s">
        <v>235</v>
      </c>
      <c r="E723" s="214" t="s">
        <v>2676</v>
      </c>
      <c r="F723" s="215" t="s">
        <v>2677</v>
      </c>
      <c r="G723" s="213"/>
      <c r="H723" s="216">
        <v>37.26</v>
      </c>
      <c r="I723" s="217"/>
      <c r="J723" s="213"/>
      <c r="K723" s="213"/>
      <c r="L723" s="218"/>
      <c r="M723" s="219"/>
      <c r="N723" s="220"/>
      <c r="O723" s="220"/>
      <c r="P723" s="220"/>
      <c r="Q723" s="220"/>
      <c r="R723" s="220"/>
      <c r="S723" s="220"/>
      <c r="T723" s="221"/>
      <c r="AT723" s="222" t="s">
        <v>235</v>
      </c>
      <c r="AU723" s="222" t="s">
        <v>87</v>
      </c>
      <c r="AV723" s="13" t="s">
        <v>19</v>
      </c>
      <c r="AW723" s="13" t="s">
        <v>36</v>
      </c>
      <c r="AX723" s="13" t="s">
        <v>80</v>
      </c>
      <c r="AY723" s="222" t="s">
        <v>220</v>
      </c>
    </row>
    <row r="724" spans="1:65" s="13" customFormat="1" ht="11.25">
      <c r="B724" s="212"/>
      <c r="C724" s="213"/>
      <c r="D724" s="210" t="s">
        <v>235</v>
      </c>
      <c r="E724" s="214" t="s">
        <v>1767</v>
      </c>
      <c r="F724" s="215" t="s">
        <v>2678</v>
      </c>
      <c r="G724" s="213"/>
      <c r="H724" s="216">
        <v>37.26</v>
      </c>
      <c r="I724" s="217"/>
      <c r="J724" s="213"/>
      <c r="K724" s="213"/>
      <c r="L724" s="218"/>
      <c r="M724" s="219"/>
      <c r="N724" s="220"/>
      <c r="O724" s="220"/>
      <c r="P724" s="220"/>
      <c r="Q724" s="220"/>
      <c r="R724" s="220"/>
      <c r="S724" s="220"/>
      <c r="T724" s="221"/>
      <c r="AT724" s="222" t="s">
        <v>235</v>
      </c>
      <c r="AU724" s="222" t="s">
        <v>87</v>
      </c>
      <c r="AV724" s="13" t="s">
        <v>19</v>
      </c>
      <c r="AW724" s="13" t="s">
        <v>36</v>
      </c>
      <c r="AX724" s="13" t="s">
        <v>80</v>
      </c>
      <c r="AY724" s="222" t="s">
        <v>220</v>
      </c>
    </row>
    <row r="725" spans="1:65" s="13" customFormat="1" ht="11.25">
      <c r="B725" s="212"/>
      <c r="C725" s="213"/>
      <c r="D725" s="210" t="s">
        <v>235</v>
      </c>
      <c r="E725" s="214" t="s">
        <v>2679</v>
      </c>
      <c r="F725" s="215" t="s">
        <v>2680</v>
      </c>
      <c r="G725" s="213"/>
      <c r="H725" s="216">
        <v>1.2999999999999999E-2</v>
      </c>
      <c r="I725" s="217"/>
      <c r="J725" s="213"/>
      <c r="K725" s="213"/>
      <c r="L725" s="218"/>
      <c r="M725" s="219"/>
      <c r="N725" s="220"/>
      <c r="O725" s="220"/>
      <c r="P725" s="220"/>
      <c r="Q725" s="220"/>
      <c r="R725" s="220"/>
      <c r="S725" s="220"/>
      <c r="T725" s="221"/>
      <c r="AT725" s="222" t="s">
        <v>235</v>
      </c>
      <c r="AU725" s="222" t="s">
        <v>87</v>
      </c>
      <c r="AV725" s="13" t="s">
        <v>19</v>
      </c>
      <c r="AW725" s="13" t="s">
        <v>36</v>
      </c>
      <c r="AX725" s="13" t="s">
        <v>87</v>
      </c>
      <c r="AY725" s="222" t="s">
        <v>220</v>
      </c>
    </row>
    <row r="726" spans="1:65" s="2" customFormat="1" ht="33" customHeight="1">
      <c r="A726" s="36"/>
      <c r="B726" s="37"/>
      <c r="C726" s="192" t="s">
        <v>1724</v>
      </c>
      <c r="D726" s="192" t="s">
        <v>224</v>
      </c>
      <c r="E726" s="193" t="s">
        <v>2681</v>
      </c>
      <c r="F726" s="194" t="s">
        <v>2682</v>
      </c>
      <c r="G726" s="195" t="s">
        <v>506</v>
      </c>
      <c r="H726" s="196">
        <v>74.52</v>
      </c>
      <c r="I726" s="197"/>
      <c r="J726" s="198">
        <f>ROUND(I726*H726,2)</f>
        <v>0</v>
      </c>
      <c r="K726" s="194" t="s">
        <v>228</v>
      </c>
      <c r="L726" s="41"/>
      <c r="M726" s="199" t="s">
        <v>1</v>
      </c>
      <c r="N726" s="200" t="s">
        <v>45</v>
      </c>
      <c r="O726" s="73"/>
      <c r="P726" s="201">
        <f>O726*H726</f>
        <v>0</v>
      </c>
      <c r="Q726" s="201">
        <v>3.0000000000000001E-5</v>
      </c>
      <c r="R726" s="201">
        <f>Q726*H726</f>
        <v>2.2355999999999999E-3</v>
      </c>
      <c r="S726" s="201">
        <v>0</v>
      </c>
      <c r="T726" s="202">
        <f>S726*H726</f>
        <v>0</v>
      </c>
      <c r="U726" s="36"/>
      <c r="V726" s="36"/>
      <c r="W726" s="36"/>
      <c r="X726" s="36"/>
      <c r="Y726" s="36"/>
      <c r="Z726" s="36"/>
      <c r="AA726" s="36"/>
      <c r="AB726" s="36"/>
      <c r="AC726" s="36"/>
      <c r="AD726" s="36"/>
      <c r="AE726" s="36"/>
      <c r="AR726" s="203" t="s">
        <v>223</v>
      </c>
      <c r="AT726" s="203" t="s">
        <v>224</v>
      </c>
      <c r="AU726" s="203" t="s">
        <v>87</v>
      </c>
      <c r="AY726" s="18" t="s">
        <v>220</v>
      </c>
      <c r="BE726" s="204">
        <f>IF(N726="základní",J726,0)</f>
        <v>0</v>
      </c>
      <c r="BF726" s="204">
        <f>IF(N726="snížená",J726,0)</f>
        <v>0</v>
      </c>
      <c r="BG726" s="204">
        <f>IF(N726="zákl. přenesená",J726,0)</f>
        <v>0</v>
      </c>
      <c r="BH726" s="204">
        <f>IF(N726="sníž. přenesená",J726,0)</f>
        <v>0</v>
      </c>
      <c r="BI726" s="204">
        <f>IF(N726="nulová",J726,0)</f>
        <v>0</v>
      </c>
      <c r="BJ726" s="18" t="s">
        <v>87</v>
      </c>
      <c r="BK726" s="204">
        <f>ROUND(I726*H726,2)</f>
        <v>0</v>
      </c>
      <c r="BL726" s="18" t="s">
        <v>223</v>
      </c>
      <c r="BM726" s="203" t="s">
        <v>2683</v>
      </c>
    </row>
    <row r="727" spans="1:65" s="2" customFormat="1" ht="11.25">
      <c r="A727" s="36"/>
      <c r="B727" s="37"/>
      <c r="C727" s="38"/>
      <c r="D727" s="205" t="s">
        <v>231</v>
      </c>
      <c r="E727" s="38"/>
      <c r="F727" s="206" t="s">
        <v>2684</v>
      </c>
      <c r="G727" s="38"/>
      <c r="H727" s="38"/>
      <c r="I727" s="207"/>
      <c r="J727" s="38"/>
      <c r="K727" s="38"/>
      <c r="L727" s="41"/>
      <c r="M727" s="208"/>
      <c r="N727" s="209"/>
      <c r="O727" s="73"/>
      <c r="P727" s="73"/>
      <c r="Q727" s="73"/>
      <c r="R727" s="73"/>
      <c r="S727" s="73"/>
      <c r="T727" s="74"/>
      <c r="U727" s="36"/>
      <c r="V727" s="36"/>
      <c r="W727" s="36"/>
      <c r="X727" s="36"/>
      <c r="Y727" s="36"/>
      <c r="Z727" s="36"/>
      <c r="AA727" s="36"/>
      <c r="AB727" s="36"/>
      <c r="AC727" s="36"/>
      <c r="AD727" s="36"/>
      <c r="AE727" s="36"/>
      <c r="AT727" s="18" t="s">
        <v>231</v>
      </c>
      <c r="AU727" s="18" t="s">
        <v>87</v>
      </c>
    </row>
    <row r="728" spans="1:65" s="2" customFormat="1" ht="29.25">
      <c r="A728" s="36"/>
      <c r="B728" s="37"/>
      <c r="C728" s="38"/>
      <c r="D728" s="210" t="s">
        <v>311</v>
      </c>
      <c r="E728" s="38"/>
      <c r="F728" s="211" t="s">
        <v>2646</v>
      </c>
      <c r="G728" s="38"/>
      <c r="H728" s="38"/>
      <c r="I728" s="207"/>
      <c r="J728" s="38"/>
      <c r="K728" s="38"/>
      <c r="L728" s="41"/>
      <c r="M728" s="208"/>
      <c r="N728" s="209"/>
      <c r="O728" s="73"/>
      <c r="P728" s="73"/>
      <c r="Q728" s="73"/>
      <c r="R728" s="73"/>
      <c r="S728" s="73"/>
      <c r="T728" s="74"/>
      <c r="U728" s="36"/>
      <c r="V728" s="36"/>
      <c r="W728" s="36"/>
      <c r="X728" s="36"/>
      <c r="Y728" s="36"/>
      <c r="Z728" s="36"/>
      <c r="AA728" s="36"/>
      <c r="AB728" s="36"/>
      <c r="AC728" s="36"/>
      <c r="AD728" s="36"/>
      <c r="AE728" s="36"/>
      <c r="AT728" s="18" t="s">
        <v>311</v>
      </c>
      <c r="AU728" s="18" t="s">
        <v>87</v>
      </c>
    </row>
    <row r="729" spans="1:65" s="14" customFormat="1" ht="11.25">
      <c r="B729" s="223"/>
      <c r="C729" s="224"/>
      <c r="D729" s="210" t="s">
        <v>235</v>
      </c>
      <c r="E729" s="225" t="s">
        <v>1</v>
      </c>
      <c r="F729" s="226" t="s">
        <v>2685</v>
      </c>
      <c r="G729" s="224"/>
      <c r="H729" s="225" t="s">
        <v>1</v>
      </c>
      <c r="I729" s="227"/>
      <c r="J729" s="224"/>
      <c r="K729" s="224"/>
      <c r="L729" s="228"/>
      <c r="M729" s="229"/>
      <c r="N729" s="230"/>
      <c r="O729" s="230"/>
      <c r="P729" s="230"/>
      <c r="Q729" s="230"/>
      <c r="R729" s="230"/>
      <c r="S729" s="230"/>
      <c r="T729" s="231"/>
      <c r="AT729" s="232" t="s">
        <v>235</v>
      </c>
      <c r="AU729" s="232" t="s">
        <v>87</v>
      </c>
      <c r="AV729" s="14" t="s">
        <v>87</v>
      </c>
      <c r="AW729" s="14" t="s">
        <v>36</v>
      </c>
      <c r="AX729" s="14" t="s">
        <v>80</v>
      </c>
      <c r="AY729" s="232" t="s">
        <v>220</v>
      </c>
    </row>
    <row r="730" spans="1:65" s="13" customFormat="1" ht="11.25">
      <c r="B730" s="212"/>
      <c r="C730" s="213"/>
      <c r="D730" s="210" t="s">
        <v>235</v>
      </c>
      <c r="E730" s="214" t="s">
        <v>2686</v>
      </c>
      <c r="F730" s="215" t="s">
        <v>2687</v>
      </c>
      <c r="G730" s="213"/>
      <c r="H730" s="216">
        <v>38.880000000000003</v>
      </c>
      <c r="I730" s="217"/>
      <c r="J730" s="213"/>
      <c r="K730" s="213"/>
      <c r="L730" s="218"/>
      <c r="M730" s="219"/>
      <c r="N730" s="220"/>
      <c r="O730" s="220"/>
      <c r="P730" s="220"/>
      <c r="Q730" s="220"/>
      <c r="R730" s="220"/>
      <c r="S730" s="220"/>
      <c r="T730" s="221"/>
      <c r="AT730" s="222" t="s">
        <v>235</v>
      </c>
      <c r="AU730" s="222" t="s">
        <v>87</v>
      </c>
      <c r="AV730" s="13" t="s">
        <v>19</v>
      </c>
      <c r="AW730" s="13" t="s">
        <v>36</v>
      </c>
      <c r="AX730" s="13" t="s">
        <v>80</v>
      </c>
      <c r="AY730" s="222" t="s">
        <v>220</v>
      </c>
    </row>
    <row r="731" spans="1:65" s="13" customFormat="1" ht="11.25">
      <c r="B731" s="212"/>
      <c r="C731" s="213"/>
      <c r="D731" s="210" t="s">
        <v>235</v>
      </c>
      <c r="E731" s="214" t="s">
        <v>1770</v>
      </c>
      <c r="F731" s="215" t="s">
        <v>2688</v>
      </c>
      <c r="G731" s="213"/>
      <c r="H731" s="216">
        <v>35.64</v>
      </c>
      <c r="I731" s="217"/>
      <c r="J731" s="213"/>
      <c r="K731" s="213"/>
      <c r="L731" s="218"/>
      <c r="M731" s="219"/>
      <c r="N731" s="220"/>
      <c r="O731" s="220"/>
      <c r="P731" s="220"/>
      <c r="Q731" s="220"/>
      <c r="R731" s="220"/>
      <c r="S731" s="220"/>
      <c r="T731" s="221"/>
      <c r="AT731" s="222" t="s">
        <v>235</v>
      </c>
      <c r="AU731" s="222" t="s">
        <v>87</v>
      </c>
      <c r="AV731" s="13" t="s">
        <v>19</v>
      </c>
      <c r="AW731" s="13" t="s">
        <v>36</v>
      </c>
      <c r="AX731" s="13" t="s">
        <v>80</v>
      </c>
      <c r="AY731" s="222" t="s">
        <v>220</v>
      </c>
    </row>
    <row r="732" spans="1:65" s="13" customFormat="1" ht="11.25">
      <c r="B732" s="212"/>
      <c r="C732" s="213"/>
      <c r="D732" s="210" t="s">
        <v>235</v>
      </c>
      <c r="E732" s="214" t="s">
        <v>2689</v>
      </c>
      <c r="F732" s="215" t="s">
        <v>2690</v>
      </c>
      <c r="G732" s="213"/>
      <c r="H732" s="216">
        <v>74.52</v>
      </c>
      <c r="I732" s="217"/>
      <c r="J732" s="213"/>
      <c r="K732" s="213"/>
      <c r="L732" s="218"/>
      <c r="M732" s="219"/>
      <c r="N732" s="220"/>
      <c r="O732" s="220"/>
      <c r="P732" s="220"/>
      <c r="Q732" s="220"/>
      <c r="R732" s="220"/>
      <c r="S732" s="220"/>
      <c r="T732" s="221"/>
      <c r="AT732" s="222" t="s">
        <v>235</v>
      </c>
      <c r="AU732" s="222" t="s">
        <v>87</v>
      </c>
      <c r="AV732" s="13" t="s">
        <v>19</v>
      </c>
      <c r="AW732" s="13" t="s">
        <v>36</v>
      </c>
      <c r="AX732" s="13" t="s">
        <v>87</v>
      </c>
      <c r="AY732" s="222" t="s">
        <v>220</v>
      </c>
    </row>
    <row r="733" spans="1:65" s="2" customFormat="1" ht="16.5" customHeight="1">
      <c r="A733" s="36"/>
      <c r="B733" s="37"/>
      <c r="C733" s="247" t="s">
        <v>1727</v>
      </c>
      <c r="D733" s="247" t="s">
        <v>329</v>
      </c>
      <c r="E733" s="248" t="s">
        <v>2691</v>
      </c>
      <c r="F733" s="249" t="s">
        <v>2692</v>
      </c>
      <c r="G733" s="250" t="s">
        <v>650</v>
      </c>
      <c r="H733" s="251">
        <v>0.127</v>
      </c>
      <c r="I733" s="252"/>
      <c r="J733" s="253">
        <f>ROUND(I733*H733,2)</f>
        <v>0</v>
      </c>
      <c r="K733" s="249" t="s">
        <v>228</v>
      </c>
      <c r="L733" s="254"/>
      <c r="M733" s="255" t="s">
        <v>1</v>
      </c>
      <c r="N733" s="256" t="s">
        <v>45</v>
      </c>
      <c r="O733" s="73"/>
      <c r="P733" s="201">
        <f>O733*H733</f>
        <v>0</v>
      </c>
      <c r="Q733" s="201">
        <v>1</v>
      </c>
      <c r="R733" s="201">
        <f>Q733*H733</f>
        <v>0.127</v>
      </c>
      <c r="S733" s="201">
        <v>0</v>
      </c>
      <c r="T733" s="202">
        <f>S733*H733</f>
        <v>0</v>
      </c>
      <c r="U733" s="36"/>
      <c r="V733" s="36"/>
      <c r="W733" s="36"/>
      <c r="X733" s="36"/>
      <c r="Y733" s="36"/>
      <c r="Z733" s="36"/>
      <c r="AA733" s="36"/>
      <c r="AB733" s="36"/>
      <c r="AC733" s="36"/>
      <c r="AD733" s="36"/>
      <c r="AE733" s="36"/>
      <c r="AR733" s="203" t="s">
        <v>266</v>
      </c>
      <c r="AT733" s="203" t="s">
        <v>329</v>
      </c>
      <c r="AU733" s="203" t="s">
        <v>87</v>
      </c>
      <c r="AY733" s="18" t="s">
        <v>220</v>
      </c>
      <c r="BE733" s="204">
        <f>IF(N733="základní",J733,0)</f>
        <v>0</v>
      </c>
      <c r="BF733" s="204">
        <f>IF(N733="snížená",J733,0)</f>
        <v>0</v>
      </c>
      <c r="BG733" s="204">
        <f>IF(N733="zákl. přenesená",J733,0)</f>
        <v>0</v>
      </c>
      <c r="BH733" s="204">
        <f>IF(N733="sníž. přenesená",J733,0)</f>
        <v>0</v>
      </c>
      <c r="BI733" s="204">
        <f>IF(N733="nulová",J733,0)</f>
        <v>0</v>
      </c>
      <c r="BJ733" s="18" t="s">
        <v>87</v>
      </c>
      <c r="BK733" s="204">
        <f>ROUND(I733*H733,2)</f>
        <v>0</v>
      </c>
      <c r="BL733" s="18" t="s">
        <v>223</v>
      </c>
      <c r="BM733" s="203" t="s">
        <v>2693</v>
      </c>
    </row>
    <row r="734" spans="1:65" s="2" customFormat="1" ht="19.5">
      <c r="A734" s="36"/>
      <c r="B734" s="37"/>
      <c r="C734" s="38"/>
      <c r="D734" s="210" t="s">
        <v>233</v>
      </c>
      <c r="E734" s="38"/>
      <c r="F734" s="211" t="s">
        <v>2694</v>
      </c>
      <c r="G734" s="38"/>
      <c r="H734" s="38"/>
      <c r="I734" s="207"/>
      <c r="J734" s="38"/>
      <c r="K734" s="38"/>
      <c r="L734" s="41"/>
      <c r="M734" s="208"/>
      <c r="N734" s="209"/>
      <c r="O734" s="73"/>
      <c r="P734" s="73"/>
      <c r="Q734" s="73"/>
      <c r="R734" s="73"/>
      <c r="S734" s="73"/>
      <c r="T734" s="74"/>
      <c r="U734" s="36"/>
      <c r="V734" s="36"/>
      <c r="W734" s="36"/>
      <c r="X734" s="36"/>
      <c r="Y734" s="36"/>
      <c r="Z734" s="36"/>
      <c r="AA734" s="36"/>
      <c r="AB734" s="36"/>
      <c r="AC734" s="36"/>
      <c r="AD734" s="36"/>
      <c r="AE734" s="36"/>
      <c r="AT734" s="18" t="s">
        <v>233</v>
      </c>
      <c r="AU734" s="18" t="s">
        <v>87</v>
      </c>
    </row>
    <row r="735" spans="1:65" s="14" customFormat="1" ht="11.25">
      <c r="B735" s="223"/>
      <c r="C735" s="224"/>
      <c r="D735" s="210" t="s">
        <v>235</v>
      </c>
      <c r="E735" s="225" t="s">
        <v>1</v>
      </c>
      <c r="F735" s="226" t="s">
        <v>2695</v>
      </c>
      <c r="G735" s="224"/>
      <c r="H735" s="225" t="s">
        <v>1</v>
      </c>
      <c r="I735" s="227"/>
      <c r="J735" s="224"/>
      <c r="K735" s="224"/>
      <c r="L735" s="228"/>
      <c r="M735" s="229"/>
      <c r="N735" s="230"/>
      <c r="O735" s="230"/>
      <c r="P735" s="230"/>
      <c r="Q735" s="230"/>
      <c r="R735" s="230"/>
      <c r="S735" s="230"/>
      <c r="T735" s="231"/>
      <c r="AT735" s="232" t="s">
        <v>235</v>
      </c>
      <c r="AU735" s="232" t="s">
        <v>87</v>
      </c>
      <c r="AV735" s="14" t="s">
        <v>87</v>
      </c>
      <c r="AW735" s="14" t="s">
        <v>36</v>
      </c>
      <c r="AX735" s="14" t="s">
        <v>80</v>
      </c>
      <c r="AY735" s="232" t="s">
        <v>220</v>
      </c>
    </row>
    <row r="736" spans="1:65" s="13" customFormat="1" ht="11.25">
      <c r="B736" s="212"/>
      <c r="C736" s="213"/>
      <c r="D736" s="210" t="s">
        <v>235</v>
      </c>
      <c r="E736" s="214" t="s">
        <v>2696</v>
      </c>
      <c r="F736" s="215" t="s">
        <v>2697</v>
      </c>
      <c r="G736" s="213"/>
      <c r="H736" s="216">
        <v>74.52</v>
      </c>
      <c r="I736" s="217"/>
      <c r="J736" s="213"/>
      <c r="K736" s="213"/>
      <c r="L736" s="218"/>
      <c r="M736" s="219"/>
      <c r="N736" s="220"/>
      <c r="O736" s="220"/>
      <c r="P736" s="220"/>
      <c r="Q736" s="220"/>
      <c r="R736" s="220"/>
      <c r="S736" s="220"/>
      <c r="T736" s="221"/>
      <c r="AT736" s="222" t="s">
        <v>235</v>
      </c>
      <c r="AU736" s="222" t="s">
        <v>87</v>
      </c>
      <c r="AV736" s="13" t="s">
        <v>19</v>
      </c>
      <c r="AW736" s="13" t="s">
        <v>36</v>
      </c>
      <c r="AX736" s="13" t="s">
        <v>80</v>
      </c>
      <c r="AY736" s="222" t="s">
        <v>220</v>
      </c>
    </row>
    <row r="737" spans="1:65" s="13" customFormat="1" ht="11.25">
      <c r="B737" s="212"/>
      <c r="C737" s="213"/>
      <c r="D737" s="210" t="s">
        <v>235</v>
      </c>
      <c r="E737" s="214" t="s">
        <v>1773</v>
      </c>
      <c r="F737" s="215" t="s">
        <v>2698</v>
      </c>
      <c r="G737" s="213"/>
      <c r="H737" s="216">
        <v>74.52</v>
      </c>
      <c r="I737" s="217"/>
      <c r="J737" s="213"/>
      <c r="K737" s="213"/>
      <c r="L737" s="218"/>
      <c r="M737" s="219"/>
      <c r="N737" s="220"/>
      <c r="O737" s="220"/>
      <c r="P737" s="220"/>
      <c r="Q737" s="220"/>
      <c r="R737" s="220"/>
      <c r="S737" s="220"/>
      <c r="T737" s="221"/>
      <c r="AT737" s="222" t="s">
        <v>235</v>
      </c>
      <c r="AU737" s="222" t="s">
        <v>87</v>
      </c>
      <c r="AV737" s="13" t="s">
        <v>19</v>
      </c>
      <c r="AW737" s="13" t="s">
        <v>36</v>
      </c>
      <c r="AX737" s="13" t="s">
        <v>80</v>
      </c>
      <c r="AY737" s="222" t="s">
        <v>220</v>
      </c>
    </row>
    <row r="738" spans="1:65" s="13" customFormat="1" ht="11.25">
      <c r="B738" s="212"/>
      <c r="C738" s="213"/>
      <c r="D738" s="210" t="s">
        <v>235</v>
      </c>
      <c r="E738" s="214" t="s">
        <v>2699</v>
      </c>
      <c r="F738" s="215" t="s">
        <v>2700</v>
      </c>
      <c r="G738" s="213"/>
      <c r="H738" s="216">
        <v>0.127</v>
      </c>
      <c r="I738" s="217"/>
      <c r="J738" s="213"/>
      <c r="K738" s="213"/>
      <c r="L738" s="218"/>
      <c r="M738" s="219"/>
      <c r="N738" s="220"/>
      <c r="O738" s="220"/>
      <c r="P738" s="220"/>
      <c r="Q738" s="220"/>
      <c r="R738" s="220"/>
      <c r="S738" s="220"/>
      <c r="T738" s="221"/>
      <c r="AT738" s="222" t="s">
        <v>235</v>
      </c>
      <c r="AU738" s="222" t="s">
        <v>87</v>
      </c>
      <c r="AV738" s="13" t="s">
        <v>19</v>
      </c>
      <c r="AW738" s="13" t="s">
        <v>36</v>
      </c>
      <c r="AX738" s="13" t="s">
        <v>87</v>
      </c>
      <c r="AY738" s="222" t="s">
        <v>220</v>
      </c>
    </row>
    <row r="739" spans="1:65" s="2" customFormat="1" ht="24.2" customHeight="1">
      <c r="A739" s="36"/>
      <c r="B739" s="37"/>
      <c r="C739" s="192" t="s">
        <v>1731</v>
      </c>
      <c r="D739" s="192" t="s">
        <v>224</v>
      </c>
      <c r="E739" s="193" t="s">
        <v>2701</v>
      </c>
      <c r="F739" s="194" t="s">
        <v>2702</v>
      </c>
      <c r="G739" s="195" t="s">
        <v>506</v>
      </c>
      <c r="H739" s="196">
        <v>65.52</v>
      </c>
      <c r="I739" s="197"/>
      <c r="J739" s="198">
        <f>ROUND(I739*H739,2)</f>
        <v>0</v>
      </c>
      <c r="K739" s="194" t="s">
        <v>228</v>
      </c>
      <c r="L739" s="41"/>
      <c r="M739" s="199" t="s">
        <v>1</v>
      </c>
      <c r="N739" s="200" t="s">
        <v>45</v>
      </c>
      <c r="O739" s="73"/>
      <c r="P739" s="201">
        <f>O739*H739</f>
        <v>0</v>
      </c>
      <c r="Q739" s="201">
        <v>4.0000000000000002E-4</v>
      </c>
      <c r="R739" s="201">
        <f>Q739*H739</f>
        <v>2.6207999999999999E-2</v>
      </c>
      <c r="S739" s="201">
        <v>0</v>
      </c>
      <c r="T739" s="202">
        <f>S739*H739</f>
        <v>0</v>
      </c>
      <c r="U739" s="36"/>
      <c r="V739" s="36"/>
      <c r="W739" s="36"/>
      <c r="X739" s="36"/>
      <c r="Y739" s="36"/>
      <c r="Z739" s="36"/>
      <c r="AA739" s="36"/>
      <c r="AB739" s="36"/>
      <c r="AC739" s="36"/>
      <c r="AD739" s="36"/>
      <c r="AE739" s="36"/>
      <c r="AR739" s="203" t="s">
        <v>223</v>
      </c>
      <c r="AT739" s="203" t="s">
        <v>224</v>
      </c>
      <c r="AU739" s="203" t="s">
        <v>87</v>
      </c>
      <c r="AY739" s="18" t="s">
        <v>220</v>
      </c>
      <c r="BE739" s="204">
        <f>IF(N739="základní",J739,0)</f>
        <v>0</v>
      </c>
      <c r="BF739" s="204">
        <f>IF(N739="snížená",J739,0)</f>
        <v>0</v>
      </c>
      <c r="BG739" s="204">
        <f>IF(N739="zákl. přenesená",J739,0)</f>
        <v>0</v>
      </c>
      <c r="BH739" s="204">
        <f>IF(N739="sníž. přenesená",J739,0)</f>
        <v>0</v>
      </c>
      <c r="BI739" s="204">
        <f>IF(N739="nulová",J739,0)</f>
        <v>0</v>
      </c>
      <c r="BJ739" s="18" t="s">
        <v>87</v>
      </c>
      <c r="BK739" s="204">
        <f>ROUND(I739*H739,2)</f>
        <v>0</v>
      </c>
      <c r="BL739" s="18" t="s">
        <v>223</v>
      </c>
      <c r="BM739" s="203" t="s">
        <v>2703</v>
      </c>
    </row>
    <row r="740" spans="1:65" s="2" customFormat="1" ht="11.25">
      <c r="A740" s="36"/>
      <c r="B740" s="37"/>
      <c r="C740" s="38"/>
      <c r="D740" s="205" t="s">
        <v>231</v>
      </c>
      <c r="E740" s="38"/>
      <c r="F740" s="206" t="s">
        <v>2704</v>
      </c>
      <c r="G740" s="38"/>
      <c r="H740" s="38"/>
      <c r="I740" s="207"/>
      <c r="J740" s="38"/>
      <c r="K740" s="38"/>
      <c r="L740" s="41"/>
      <c r="M740" s="208"/>
      <c r="N740" s="209"/>
      <c r="O740" s="73"/>
      <c r="P740" s="73"/>
      <c r="Q740" s="73"/>
      <c r="R740" s="73"/>
      <c r="S740" s="73"/>
      <c r="T740" s="74"/>
      <c r="U740" s="36"/>
      <c r="V740" s="36"/>
      <c r="W740" s="36"/>
      <c r="X740" s="36"/>
      <c r="Y740" s="36"/>
      <c r="Z740" s="36"/>
      <c r="AA740" s="36"/>
      <c r="AB740" s="36"/>
      <c r="AC740" s="36"/>
      <c r="AD740" s="36"/>
      <c r="AE740" s="36"/>
      <c r="AT740" s="18" t="s">
        <v>231</v>
      </c>
      <c r="AU740" s="18" t="s">
        <v>87</v>
      </c>
    </row>
    <row r="741" spans="1:65" s="2" customFormat="1" ht="29.25">
      <c r="A741" s="36"/>
      <c r="B741" s="37"/>
      <c r="C741" s="38"/>
      <c r="D741" s="210" t="s">
        <v>311</v>
      </c>
      <c r="E741" s="38"/>
      <c r="F741" s="211" t="s">
        <v>2705</v>
      </c>
      <c r="G741" s="38"/>
      <c r="H741" s="38"/>
      <c r="I741" s="207"/>
      <c r="J741" s="38"/>
      <c r="K741" s="38"/>
      <c r="L741" s="41"/>
      <c r="M741" s="208"/>
      <c r="N741" s="209"/>
      <c r="O741" s="73"/>
      <c r="P741" s="73"/>
      <c r="Q741" s="73"/>
      <c r="R741" s="73"/>
      <c r="S741" s="73"/>
      <c r="T741" s="74"/>
      <c r="U741" s="36"/>
      <c r="V741" s="36"/>
      <c r="W741" s="36"/>
      <c r="X741" s="36"/>
      <c r="Y741" s="36"/>
      <c r="Z741" s="36"/>
      <c r="AA741" s="36"/>
      <c r="AB741" s="36"/>
      <c r="AC741" s="36"/>
      <c r="AD741" s="36"/>
      <c r="AE741" s="36"/>
      <c r="AT741" s="18" t="s">
        <v>311</v>
      </c>
      <c r="AU741" s="18" t="s">
        <v>87</v>
      </c>
    </row>
    <row r="742" spans="1:65" s="14" customFormat="1" ht="11.25">
      <c r="B742" s="223"/>
      <c r="C742" s="224"/>
      <c r="D742" s="210" t="s">
        <v>235</v>
      </c>
      <c r="E742" s="225" t="s">
        <v>1</v>
      </c>
      <c r="F742" s="226" t="s">
        <v>2706</v>
      </c>
      <c r="G742" s="224"/>
      <c r="H742" s="225" t="s">
        <v>1</v>
      </c>
      <c r="I742" s="227"/>
      <c r="J742" s="224"/>
      <c r="K742" s="224"/>
      <c r="L742" s="228"/>
      <c r="M742" s="229"/>
      <c r="N742" s="230"/>
      <c r="O742" s="230"/>
      <c r="P742" s="230"/>
      <c r="Q742" s="230"/>
      <c r="R742" s="230"/>
      <c r="S742" s="230"/>
      <c r="T742" s="231"/>
      <c r="AT742" s="232" t="s">
        <v>235</v>
      </c>
      <c r="AU742" s="232" t="s">
        <v>87</v>
      </c>
      <c r="AV742" s="14" t="s">
        <v>87</v>
      </c>
      <c r="AW742" s="14" t="s">
        <v>36</v>
      </c>
      <c r="AX742" s="14" t="s">
        <v>80</v>
      </c>
      <c r="AY742" s="232" t="s">
        <v>220</v>
      </c>
    </row>
    <row r="743" spans="1:65" s="13" customFormat="1" ht="11.25">
      <c r="B743" s="212"/>
      <c r="C743" s="213"/>
      <c r="D743" s="210" t="s">
        <v>235</v>
      </c>
      <c r="E743" s="214" t="s">
        <v>2707</v>
      </c>
      <c r="F743" s="215" t="s">
        <v>2708</v>
      </c>
      <c r="G743" s="213"/>
      <c r="H743" s="216">
        <v>65.52</v>
      </c>
      <c r="I743" s="217"/>
      <c r="J743" s="213"/>
      <c r="K743" s="213"/>
      <c r="L743" s="218"/>
      <c r="M743" s="219"/>
      <c r="N743" s="220"/>
      <c r="O743" s="220"/>
      <c r="P743" s="220"/>
      <c r="Q743" s="220"/>
      <c r="R743" s="220"/>
      <c r="S743" s="220"/>
      <c r="T743" s="221"/>
      <c r="AT743" s="222" t="s">
        <v>235</v>
      </c>
      <c r="AU743" s="222" t="s">
        <v>87</v>
      </c>
      <c r="AV743" s="13" t="s">
        <v>19</v>
      </c>
      <c r="AW743" s="13" t="s">
        <v>36</v>
      </c>
      <c r="AX743" s="13" t="s">
        <v>80</v>
      </c>
      <c r="AY743" s="222" t="s">
        <v>220</v>
      </c>
    </row>
    <row r="744" spans="1:65" s="13" customFormat="1" ht="11.25">
      <c r="B744" s="212"/>
      <c r="C744" s="213"/>
      <c r="D744" s="210" t="s">
        <v>235</v>
      </c>
      <c r="E744" s="214" t="s">
        <v>2709</v>
      </c>
      <c r="F744" s="215" t="s">
        <v>2710</v>
      </c>
      <c r="G744" s="213"/>
      <c r="H744" s="216">
        <v>65.52</v>
      </c>
      <c r="I744" s="217"/>
      <c r="J744" s="213"/>
      <c r="K744" s="213"/>
      <c r="L744" s="218"/>
      <c r="M744" s="219"/>
      <c r="N744" s="220"/>
      <c r="O744" s="220"/>
      <c r="P744" s="220"/>
      <c r="Q744" s="220"/>
      <c r="R744" s="220"/>
      <c r="S744" s="220"/>
      <c r="T744" s="221"/>
      <c r="AT744" s="222" t="s">
        <v>235</v>
      </c>
      <c r="AU744" s="222" t="s">
        <v>87</v>
      </c>
      <c r="AV744" s="13" t="s">
        <v>19</v>
      </c>
      <c r="AW744" s="13" t="s">
        <v>36</v>
      </c>
      <c r="AX744" s="13" t="s">
        <v>87</v>
      </c>
      <c r="AY744" s="222" t="s">
        <v>220</v>
      </c>
    </row>
    <row r="745" spans="1:65" s="2" customFormat="1" ht="37.9" customHeight="1">
      <c r="A745" s="36"/>
      <c r="B745" s="37"/>
      <c r="C745" s="247" t="s">
        <v>1735</v>
      </c>
      <c r="D745" s="247" t="s">
        <v>329</v>
      </c>
      <c r="E745" s="248" t="s">
        <v>2711</v>
      </c>
      <c r="F745" s="249" t="s">
        <v>2712</v>
      </c>
      <c r="G745" s="250" t="s">
        <v>506</v>
      </c>
      <c r="H745" s="251">
        <v>220.66200000000001</v>
      </c>
      <c r="I745" s="252"/>
      <c r="J745" s="253">
        <f>ROUND(I745*H745,2)</f>
        <v>0</v>
      </c>
      <c r="K745" s="249" t="s">
        <v>228</v>
      </c>
      <c r="L745" s="254"/>
      <c r="M745" s="255" t="s">
        <v>1</v>
      </c>
      <c r="N745" s="256" t="s">
        <v>45</v>
      </c>
      <c r="O745" s="73"/>
      <c r="P745" s="201">
        <f>O745*H745</f>
        <v>0</v>
      </c>
      <c r="Q745" s="201">
        <v>4.7999999999999996E-3</v>
      </c>
      <c r="R745" s="201">
        <f>Q745*H745</f>
        <v>1.0591775999999999</v>
      </c>
      <c r="S745" s="201">
        <v>0</v>
      </c>
      <c r="T745" s="202">
        <f>S745*H745</f>
        <v>0</v>
      </c>
      <c r="U745" s="36"/>
      <c r="V745" s="36"/>
      <c r="W745" s="36"/>
      <c r="X745" s="36"/>
      <c r="Y745" s="36"/>
      <c r="Z745" s="36"/>
      <c r="AA745" s="36"/>
      <c r="AB745" s="36"/>
      <c r="AC745" s="36"/>
      <c r="AD745" s="36"/>
      <c r="AE745" s="36"/>
      <c r="AR745" s="203" t="s">
        <v>266</v>
      </c>
      <c r="AT745" s="203" t="s">
        <v>329</v>
      </c>
      <c r="AU745" s="203" t="s">
        <v>87</v>
      </c>
      <c r="AY745" s="18" t="s">
        <v>220</v>
      </c>
      <c r="BE745" s="204">
        <f>IF(N745="základní",J745,0)</f>
        <v>0</v>
      </c>
      <c r="BF745" s="204">
        <f>IF(N745="snížená",J745,0)</f>
        <v>0</v>
      </c>
      <c r="BG745" s="204">
        <f>IF(N745="zákl. přenesená",J745,0)</f>
        <v>0</v>
      </c>
      <c r="BH745" s="204">
        <f>IF(N745="sníž. přenesená",J745,0)</f>
        <v>0</v>
      </c>
      <c r="BI745" s="204">
        <f>IF(N745="nulová",J745,0)</f>
        <v>0</v>
      </c>
      <c r="BJ745" s="18" t="s">
        <v>87</v>
      </c>
      <c r="BK745" s="204">
        <f>ROUND(I745*H745,2)</f>
        <v>0</v>
      </c>
      <c r="BL745" s="18" t="s">
        <v>223</v>
      </c>
      <c r="BM745" s="203" t="s">
        <v>2713</v>
      </c>
    </row>
    <row r="746" spans="1:65" s="14" customFormat="1" ht="11.25">
      <c r="B746" s="223"/>
      <c r="C746" s="224"/>
      <c r="D746" s="210" t="s">
        <v>235</v>
      </c>
      <c r="E746" s="225" t="s">
        <v>1</v>
      </c>
      <c r="F746" s="226" t="s">
        <v>2714</v>
      </c>
      <c r="G746" s="224"/>
      <c r="H746" s="225" t="s">
        <v>1</v>
      </c>
      <c r="I746" s="227"/>
      <c r="J746" s="224"/>
      <c r="K746" s="224"/>
      <c r="L746" s="228"/>
      <c r="M746" s="229"/>
      <c r="N746" s="230"/>
      <c r="O746" s="230"/>
      <c r="P746" s="230"/>
      <c r="Q746" s="230"/>
      <c r="R746" s="230"/>
      <c r="S746" s="230"/>
      <c r="T746" s="231"/>
      <c r="AT746" s="232" t="s">
        <v>235</v>
      </c>
      <c r="AU746" s="232" t="s">
        <v>87</v>
      </c>
      <c r="AV746" s="14" t="s">
        <v>87</v>
      </c>
      <c r="AW746" s="14" t="s">
        <v>36</v>
      </c>
      <c r="AX746" s="14" t="s">
        <v>80</v>
      </c>
      <c r="AY746" s="232" t="s">
        <v>220</v>
      </c>
    </row>
    <row r="747" spans="1:65" s="13" customFormat="1" ht="11.25">
      <c r="B747" s="212"/>
      <c r="C747" s="213"/>
      <c r="D747" s="210" t="s">
        <v>235</v>
      </c>
      <c r="E747" s="214" t="s">
        <v>2715</v>
      </c>
      <c r="F747" s="215" t="s">
        <v>2716</v>
      </c>
      <c r="G747" s="213"/>
      <c r="H747" s="216">
        <v>191.88</v>
      </c>
      <c r="I747" s="217"/>
      <c r="J747" s="213"/>
      <c r="K747" s="213"/>
      <c r="L747" s="218"/>
      <c r="M747" s="219"/>
      <c r="N747" s="220"/>
      <c r="O747" s="220"/>
      <c r="P747" s="220"/>
      <c r="Q747" s="220"/>
      <c r="R747" s="220"/>
      <c r="S747" s="220"/>
      <c r="T747" s="221"/>
      <c r="AT747" s="222" t="s">
        <v>235</v>
      </c>
      <c r="AU747" s="222" t="s">
        <v>87</v>
      </c>
      <c r="AV747" s="13" t="s">
        <v>19</v>
      </c>
      <c r="AW747" s="13" t="s">
        <v>36</v>
      </c>
      <c r="AX747" s="13" t="s">
        <v>80</v>
      </c>
      <c r="AY747" s="222" t="s">
        <v>220</v>
      </c>
    </row>
    <row r="748" spans="1:65" s="13" customFormat="1" ht="11.25">
      <c r="B748" s="212"/>
      <c r="C748" s="213"/>
      <c r="D748" s="210" t="s">
        <v>235</v>
      </c>
      <c r="E748" s="214" t="s">
        <v>1776</v>
      </c>
      <c r="F748" s="215" t="s">
        <v>2717</v>
      </c>
      <c r="G748" s="213"/>
      <c r="H748" s="216">
        <v>191.88</v>
      </c>
      <c r="I748" s="217"/>
      <c r="J748" s="213"/>
      <c r="K748" s="213"/>
      <c r="L748" s="218"/>
      <c r="M748" s="219"/>
      <c r="N748" s="220"/>
      <c r="O748" s="220"/>
      <c r="P748" s="220"/>
      <c r="Q748" s="220"/>
      <c r="R748" s="220"/>
      <c r="S748" s="220"/>
      <c r="T748" s="221"/>
      <c r="AT748" s="222" t="s">
        <v>235</v>
      </c>
      <c r="AU748" s="222" t="s">
        <v>87</v>
      </c>
      <c r="AV748" s="13" t="s">
        <v>19</v>
      </c>
      <c r="AW748" s="13" t="s">
        <v>36</v>
      </c>
      <c r="AX748" s="13" t="s">
        <v>80</v>
      </c>
      <c r="AY748" s="222" t="s">
        <v>220</v>
      </c>
    </row>
    <row r="749" spans="1:65" s="13" customFormat="1" ht="11.25">
      <c r="B749" s="212"/>
      <c r="C749" s="213"/>
      <c r="D749" s="210" t="s">
        <v>235</v>
      </c>
      <c r="E749" s="214" t="s">
        <v>2718</v>
      </c>
      <c r="F749" s="215" t="s">
        <v>2719</v>
      </c>
      <c r="G749" s="213"/>
      <c r="H749" s="216">
        <v>220.66200000000001</v>
      </c>
      <c r="I749" s="217"/>
      <c r="J749" s="213"/>
      <c r="K749" s="213"/>
      <c r="L749" s="218"/>
      <c r="M749" s="219"/>
      <c r="N749" s="220"/>
      <c r="O749" s="220"/>
      <c r="P749" s="220"/>
      <c r="Q749" s="220"/>
      <c r="R749" s="220"/>
      <c r="S749" s="220"/>
      <c r="T749" s="221"/>
      <c r="AT749" s="222" t="s">
        <v>235</v>
      </c>
      <c r="AU749" s="222" t="s">
        <v>87</v>
      </c>
      <c r="AV749" s="13" t="s">
        <v>19</v>
      </c>
      <c r="AW749" s="13" t="s">
        <v>36</v>
      </c>
      <c r="AX749" s="13" t="s">
        <v>87</v>
      </c>
      <c r="AY749" s="222" t="s">
        <v>220</v>
      </c>
    </row>
    <row r="750" spans="1:65" s="2" customFormat="1" ht="24.2" customHeight="1">
      <c r="A750" s="36"/>
      <c r="B750" s="37"/>
      <c r="C750" s="192" t="s">
        <v>1739</v>
      </c>
      <c r="D750" s="192" t="s">
        <v>224</v>
      </c>
      <c r="E750" s="193" t="s">
        <v>2720</v>
      </c>
      <c r="F750" s="194" t="s">
        <v>2721</v>
      </c>
      <c r="G750" s="195" t="s">
        <v>506</v>
      </c>
      <c r="H750" s="196">
        <v>126.36</v>
      </c>
      <c r="I750" s="197"/>
      <c r="J750" s="198">
        <f>ROUND(I750*H750,2)</f>
        <v>0</v>
      </c>
      <c r="K750" s="194" t="s">
        <v>228</v>
      </c>
      <c r="L750" s="41"/>
      <c r="M750" s="199" t="s">
        <v>1</v>
      </c>
      <c r="N750" s="200" t="s">
        <v>45</v>
      </c>
      <c r="O750" s="73"/>
      <c r="P750" s="201">
        <f>O750*H750</f>
        <v>0</v>
      </c>
      <c r="Q750" s="201">
        <v>4.0000000000000002E-4</v>
      </c>
      <c r="R750" s="201">
        <f>Q750*H750</f>
        <v>5.0544000000000006E-2</v>
      </c>
      <c r="S750" s="201">
        <v>0</v>
      </c>
      <c r="T750" s="202">
        <f>S750*H750</f>
        <v>0</v>
      </c>
      <c r="U750" s="36"/>
      <c r="V750" s="36"/>
      <c r="W750" s="36"/>
      <c r="X750" s="36"/>
      <c r="Y750" s="36"/>
      <c r="Z750" s="36"/>
      <c r="AA750" s="36"/>
      <c r="AB750" s="36"/>
      <c r="AC750" s="36"/>
      <c r="AD750" s="36"/>
      <c r="AE750" s="36"/>
      <c r="AR750" s="203" t="s">
        <v>223</v>
      </c>
      <c r="AT750" s="203" t="s">
        <v>224</v>
      </c>
      <c r="AU750" s="203" t="s">
        <v>87</v>
      </c>
      <c r="AY750" s="18" t="s">
        <v>220</v>
      </c>
      <c r="BE750" s="204">
        <f>IF(N750="základní",J750,0)</f>
        <v>0</v>
      </c>
      <c r="BF750" s="204">
        <f>IF(N750="snížená",J750,0)</f>
        <v>0</v>
      </c>
      <c r="BG750" s="204">
        <f>IF(N750="zákl. přenesená",J750,0)</f>
        <v>0</v>
      </c>
      <c r="BH750" s="204">
        <f>IF(N750="sníž. přenesená",J750,0)</f>
        <v>0</v>
      </c>
      <c r="BI750" s="204">
        <f>IF(N750="nulová",J750,0)</f>
        <v>0</v>
      </c>
      <c r="BJ750" s="18" t="s">
        <v>87</v>
      </c>
      <c r="BK750" s="204">
        <f>ROUND(I750*H750,2)</f>
        <v>0</v>
      </c>
      <c r="BL750" s="18" t="s">
        <v>223</v>
      </c>
      <c r="BM750" s="203" t="s">
        <v>2722</v>
      </c>
    </row>
    <row r="751" spans="1:65" s="2" customFormat="1" ht="11.25">
      <c r="A751" s="36"/>
      <c r="B751" s="37"/>
      <c r="C751" s="38"/>
      <c r="D751" s="205" t="s">
        <v>231</v>
      </c>
      <c r="E751" s="38"/>
      <c r="F751" s="206" t="s">
        <v>2723</v>
      </c>
      <c r="G751" s="38"/>
      <c r="H751" s="38"/>
      <c r="I751" s="207"/>
      <c r="J751" s="38"/>
      <c r="K751" s="38"/>
      <c r="L751" s="41"/>
      <c r="M751" s="208"/>
      <c r="N751" s="209"/>
      <c r="O751" s="73"/>
      <c r="P751" s="73"/>
      <c r="Q751" s="73"/>
      <c r="R751" s="73"/>
      <c r="S751" s="73"/>
      <c r="T751" s="74"/>
      <c r="U751" s="36"/>
      <c r="V751" s="36"/>
      <c r="W751" s="36"/>
      <c r="X751" s="36"/>
      <c r="Y751" s="36"/>
      <c r="Z751" s="36"/>
      <c r="AA751" s="36"/>
      <c r="AB751" s="36"/>
      <c r="AC751" s="36"/>
      <c r="AD751" s="36"/>
      <c r="AE751" s="36"/>
      <c r="AT751" s="18" t="s">
        <v>231</v>
      </c>
      <c r="AU751" s="18" t="s">
        <v>87</v>
      </c>
    </row>
    <row r="752" spans="1:65" s="2" customFormat="1" ht="29.25">
      <c r="A752" s="36"/>
      <c r="B752" s="37"/>
      <c r="C752" s="38"/>
      <c r="D752" s="210" t="s">
        <v>311</v>
      </c>
      <c r="E752" s="38"/>
      <c r="F752" s="211" t="s">
        <v>2705</v>
      </c>
      <c r="G752" s="38"/>
      <c r="H752" s="38"/>
      <c r="I752" s="207"/>
      <c r="J752" s="38"/>
      <c r="K752" s="38"/>
      <c r="L752" s="41"/>
      <c r="M752" s="208"/>
      <c r="N752" s="209"/>
      <c r="O752" s="73"/>
      <c r="P752" s="73"/>
      <c r="Q752" s="73"/>
      <c r="R752" s="73"/>
      <c r="S752" s="73"/>
      <c r="T752" s="74"/>
      <c r="U752" s="36"/>
      <c r="V752" s="36"/>
      <c r="W752" s="36"/>
      <c r="X752" s="36"/>
      <c r="Y752" s="36"/>
      <c r="Z752" s="36"/>
      <c r="AA752" s="36"/>
      <c r="AB752" s="36"/>
      <c r="AC752" s="36"/>
      <c r="AD752" s="36"/>
      <c r="AE752" s="36"/>
      <c r="AT752" s="18" t="s">
        <v>311</v>
      </c>
      <c r="AU752" s="18" t="s">
        <v>87</v>
      </c>
    </row>
    <row r="753" spans="1:65" s="14" customFormat="1" ht="11.25">
      <c r="B753" s="223"/>
      <c r="C753" s="224"/>
      <c r="D753" s="210" t="s">
        <v>235</v>
      </c>
      <c r="E753" s="225" t="s">
        <v>1</v>
      </c>
      <c r="F753" s="226" t="s">
        <v>2724</v>
      </c>
      <c r="G753" s="224"/>
      <c r="H753" s="225" t="s">
        <v>1</v>
      </c>
      <c r="I753" s="227"/>
      <c r="J753" s="224"/>
      <c r="K753" s="224"/>
      <c r="L753" s="228"/>
      <c r="M753" s="229"/>
      <c r="N753" s="230"/>
      <c r="O753" s="230"/>
      <c r="P753" s="230"/>
      <c r="Q753" s="230"/>
      <c r="R753" s="230"/>
      <c r="S753" s="230"/>
      <c r="T753" s="231"/>
      <c r="AT753" s="232" t="s">
        <v>235</v>
      </c>
      <c r="AU753" s="232" t="s">
        <v>87</v>
      </c>
      <c r="AV753" s="14" t="s">
        <v>87</v>
      </c>
      <c r="AW753" s="14" t="s">
        <v>36</v>
      </c>
      <c r="AX753" s="14" t="s">
        <v>80</v>
      </c>
      <c r="AY753" s="232" t="s">
        <v>220</v>
      </c>
    </row>
    <row r="754" spans="1:65" s="14" customFormat="1" ht="11.25">
      <c r="B754" s="223"/>
      <c r="C754" s="224"/>
      <c r="D754" s="210" t="s">
        <v>235</v>
      </c>
      <c r="E754" s="225" t="s">
        <v>1</v>
      </c>
      <c r="F754" s="226" t="s">
        <v>2166</v>
      </c>
      <c r="G754" s="224"/>
      <c r="H754" s="225" t="s">
        <v>1</v>
      </c>
      <c r="I754" s="227"/>
      <c r="J754" s="224"/>
      <c r="K754" s="224"/>
      <c r="L754" s="228"/>
      <c r="M754" s="229"/>
      <c r="N754" s="230"/>
      <c r="O754" s="230"/>
      <c r="P754" s="230"/>
      <c r="Q754" s="230"/>
      <c r="R754" s="230"/>
      <c r="S754" s="230"/>
      <c r="T754" s="231"/>
      <c r="AT754" s="232" t="s">
        <v>235</v>
      </c>
      <c r="AU754" s="232" t="s">
        <v>87</v>
      </c>
      <c r="AV754" s="14" t="s">
        <v>87</v>
      </c>
      <c r="AW754" s="14" t="s">
        <v>36</v>
      </c>
      <c r="AX754" s="14" t="s">
        <v>80</v>
      </c>
      <c r="AY754" s="232" t="s">
        <v>220</v>
      </c>
    </row>
    <row r="755" spans="1:65" s="13" customFormat="1" ht="11.25">
      <c r="B755" s="212"/>
      <c r="C755" s="213"/>
      <c r="D755" s="210" t="s">
        <v>235</v>
      </c>
      <c r="E755" s="214" t="s">
        <v>2725</v>
      </c>
      <c r="F755" s="215" t="s">
        <v>2726</v>
      </c>
      <c r="G755" s="213"/>
      <c r="H755" s="216">
        <v>65.61</v>
      </c>
      <c r="I755" s="217"/>
      <c r="J755" s="213"/>
      <c r="K755" s="213"/>
      <c r="L755" s="218"/>
      <c r="M755" s="219"/>
      <c r="N755" s="220"/>
      <c r="O755" s="220"/>
      <c r="P755" s="220"/>
      <c r="Q755" s="220"/>
      <c r="R755" s="220"/>
      <c r="S755" s="220"/>
      <c r="T755" s="221"/>
      <c r="AT755" s="222" t="s">
        <v>235</v>
      </c>
      <c r="AU755" s="222" t="s">
        <v>87</v>
      </c>
      <c r="AV755" s="13" t="s">
        <v>19</v>
      </c>
      <c r="AW755" s="13" t="s">
        <v>36</v>
      </c>
      <c r="AX755" s="13" t="s">
        <v>80</v>
      </c>
      <c r="AY755" s="222" t="s">
        <v>220</v>
      </c>
    </row>
    <row r="756" spans="1:65" s="14" customFormat="1" ht="11.25">
      <c r="B756" s="223"/>
      <c r="C756" s="224"/>
      <c r="D756" s="210" t="s">
        <v>235</v>
      </c>
      <c r="E756" s="225" t="s">
        <v>1</v>
      </c>
      <c r="F756" s="226" t="s">
        <v>2727</v>
      </c>
      <c r="G756" s="224"/>
      <c r="H756" s="225" t="s">
        <v>1</v>
      </c>
      <c r="I756" s="227"/>
      <c r="J756" s="224"/>
      <c r="K756" s="224"/>
      <c r="L756" s="228"/>
      <c r="M756" s="229"/>
      <c r="N756" s="230"/>
      <c r="O756" s="230"/>
      <c r="P756" s="230"/>
      <c r="Q756" s="230"/>
      <c r="R756" s="230"/>
      <c r="S756" s="230"/>
      <c r="T756" s="231"/>
      <c r="AT756" s="232" t="s">
        <v>235</v>
      </c>
      <c r="AU756" s="232" t="s">
        <v>87</v>
      </c>
      <c r="AV756" s="14" t="s">
        <v>87</v>
      </c>
      <c r="AW756" s="14" t="s">
        <v>36</v>
      </c>
      <c r="AX756" s="14" t="s">
        <v>80</v>
      </c>
      <c r="AY756" s="232" t="s">
        <v>220</v>
      </c>
    </row>
    <row r="757" spans="1:65" s="13" customFormat="1" ht="11.25">
      <c r="B757" s="212"/>
      <c r="C757" s="213"/>
      <c r="D757" s="210" t="s">
        <v>235</v>
      </c>
      <c r="E757" s="214" t="s">
        <v>1779</v>
      </c>
      <c r="F757" s="215" t="s">
        <v>2728</v>
      </c>
      <c r="G757" s="213"/>
      <c r="H757" s="216">
        <v>60.75</v>
      </c>
      <c r="I757" s="217"/>
      <c r="J757" s="213"/>
      <c r="K757" s="213"/>
      <c r="L757" s="218"/>
      <c r="M757" s="219"/>
      <c r="N757" s="220"/>
      <c r="O757" s="220"/>
      <c r="P757" s="220"/>
      <c r="Q757" s="220"/>
      <c r="R757" s="220"/>
      <c r="S757" s="220"/>
      <c r="T757" s="221"/>
      <c r="AT757" s="222" t="s">
        <v>235</v>
      </c>
      <c r="AU757" s="222" t="s">
        <v>87</v>
      </c>
      <c r="AV757" s="13" t="s">
        <v>19</v>
      </c>
      <c r="AW757" s="13" t="s">
        <v>36</v>
      </c>
      <c r="AX757" s="13" t="s">
        <v>80</v>
      </c>
      <c r="AY757" s="222" t="s">
        <v>220</v>
      </c>
    </row>
    <row r="758" spans="1:65" s="13" customFormat="1" ht="11.25">
      <c r="B758" s="212"/>
      <c r="C758" s="213"/>
      <c r="D758" s="210" t="s">
        <v>235</v>
      </c>
      <c r="E758" s="214" t="s">
        <v>2729</v>
      </c>
      <c r="F758" s="215" t="s">
        <v>2730</v>
      </c>
      <c r="G758" s="213"/>
      <c r="H758" s="216">
        <v>126.36</v>
      </c>
      <c r="I758" s="217"/>
      <c r="J758" s="213"/>
      <c r="K758" s="213"/>
      <c r="L758" s="218"/>
      <c r="M758" s="219"/>
      <c r="N758" s="220"/>
      <c r="O758" s="220"/>
      <c r="P758" s="220"/>
      <c r="Q758" s="220"/>
      <c r="R758" s="220"/>
      <c r="S758" s="220"/>
      <c r="T758" s="221"/>
      <c r="AT758" s="222" t="s">
        <v>235</v>
      </c>
      <c r="AU758" s="222" t="s">
        <v>87</v>
      </c>
      <c r="AV758" s="13" t="s">
        <v>19</v>
      </c>
      <c r="AW758" s="13" t="s">
        <v>36</v>
      </c>
      <c r="AX758" s="13" t="s">
        <v>87</v>
      </c>
      <c r="AY758" s="222" t="s">
        <v>220</v>
      </c>
    </row>
    <row r="759" spans="1:65" s="2" customFormat="1" ht="62.65" customHeight="1">
      <c r="A759" s="36"/>
      <c r="B759" s="37"/>
      <c r="C759" s="192" t="s">
        <v>1741</v>
      </c>
      <c r="D759" s="192" t="s">
        <v>224</v>
      </c>
      <c r="E759" s="193" t="s">
        <v>2731</v>
      </c>
      <c r="F759" s="194" t="s">
        <v>2732</v>
      </c>
      <c r="G759" s="195" t="s">
        <v>506</v>
      </c>
      <c r="H759" s="196">
        <v>36</v>
      </c>
      <c r="I759" s="197"/>
      <c r="J759" s="198">
        <f>ROUND(I759*H759,2)</f>
        <v>0</v>
      </c>
      <c r="K759" s="194" t="s">
        <v>228</v>
      </c>
      <c r="L759" s="41"/>
      <c r="M759" s="199" t="s">
        <v>1</v>
      </c>
      <c r="N759" s="200" t="s">
        <v>45</v>
      </c>
      <c r="O759" s="73"/>
      <c r="P759" s="201">
        <f>O759*H759</f>
        <v>0</v>
      </c>
      <c r="Q759" s="201">
        <v>0</v>
      </c>
      <c r="R759" s="201">
        <f>Q759*H759</f>
        <v>0</v>
      </c>
      <c r="S759" s="201">
        <v>0</v>
      </c>
      <c r="T759" s="202">
        <f>S759*H759</f>
        <v>0</v>
      </c>
      <c r="U759" s="36"/>
      <c r="V759" s="36"/>
      <c r="W759" s="36"/>
      <c r="X759" s="36"/>
      <c r="Y759" s="36"/>
      <c r="Z759" s="36"/>
      <c r="AA759" s="36"/>
      <c r="AB759" s="36"/>
      <c r="AC759" s="36"/>
      <c r="AD759" s="36"/>
      <c r="AE759" s="36"/>
      <c r="AR759" s="203" t="s">
        <v>223</v>
      </c>
      <c r="AT759" s="203" t="s">
        <v>224</v>
      </c>
      <c r="AU759" s="203" t="s">
        <v>87</v>
      </c>
      <c r="AY759" s="18" t="s">
        <v>220</v>
      </c>
      <c r="BE759" s="204">
        <f>IF(N759="základní",J759,0)</f>
        <v>0</v>
      </c>
      <c r="BF759" s="204">
        <f>IF(N759="snížená",J759,0)</f>
        <v>0</v>
      </c>
      <c r="BG759" s="204">
        <f>IF(N759="zákl. přenesená",J759,0)</f>
        <v>0</v>
      </c>
      <c r="BH759" s="204">
        <f>IF(N759="sníž. přenesená",J759,0)</f>
        <v>0</v>
      </c>
      <c r="BI759" s="204">
        <f>IF(N759="nulová",J759,0)</f>
        <v>0</v>
      </c>
      <c r="BJ759" s="18" t="s">
        <v>87</v>
      </c>
      <c r="BK759" s="204">
        <f>ROUND(I759*H759,2)</f>
        <v>0</v>
      </c>
      <c r="BL759" s="18" t="s">
        <v>223</v>
      </c>
      <c r="BM759" s="203" t="s">
        <v>2733</v>
      </c>
    </row>
    <row r="760" spans="1:65" s="2" customFormat="1" ht="11.25">
      <c r="A760" s="36"/>
      <c r="B760" s="37"/>
      <c r="C760" s="38"/>
      <c r="D760" s="205" t="s">
        <v>231</v>
      </c>
      <c r="E760" s="38"/>
      <c r="F760" s="206" t="s">
        <v>2734</v>
      </c>
      <c r="G760" s="38"/>
      <c r="H760" s="38"/>
      <c r="I760" s="207"/>
      <c r="J760" s="38"/>
      <c r="K760" s="38"/>
      <c r="L760" s="41"/>
      <c r="M760" s="208"/>
      <c r="N760" s="209"/>
      <c r="O760" s="73"/>
      <c r="P760" s="73"/>
      <c r="Q760" s="73"/>
      <c r="R760" s="73"/>
      <c r="S760" s="73"/>
      <c r="T760" s="74"/>
      <c r="U760" s="36"/>
      <c r="V760" s="36"/>
      <c r="W760" s="36"/>
      <c r="X760" s="36"/>
      <c r="Y760" s="36"/>
      <c r="Z760" s="36"/>
      <c r="AA760" s="36"/>
      <c r="AB760" s="36"/>
      <c r="AC760" s="36"/>
      <c r="AD760" s="36"/>
      <c r="AE760" s="36"/>
      <c r="AT760" s="18" t="s">
        <v>231</v>
      </c>
      <c r="AU760" s="18" t="s">
        <v>87</v>
      </c>
    </row>
    <row r="761" spans="1:65" s="2" customFormat="1" ht="165.75">
      <c r="A761" s="36"/>
      <c r="B761" s="37"/>
      <c r="C761" s="38"/>
      <c r="D761" s="210" t="s">
        <v>311</v>
      </c>
      <c r="E761" s="38"/>
      <c r="F761" s="211" t="s">
        <v>2735</v>
      </c>
      <c r="G761" s="38"/>
      <c r="H761" s="38"/>
      <c r="I761" s="207"/>
      <c r="J761" s="38"/>
      <c r="K761" s="38"/>
      <c r="L761" s="41"/>
      <c r="M761" s="208"/>
      <c r="N761" s="209"/>
      <c r="O761" s="73"/>
      <c r="P761" s="73"/>
      <c r="Q761" s="73"/>
      <c r="R761" s="73"/>
      <c r="S761" s="73"/>
      <c r="T761" s="74"/>
      <c r="U761" s="36"/>
      <c r="V761" s="36"/>
      <c r="W761" s="36"/>
      <c r="X761" s="36"/>
      <c r="Y761" s="36"/>
      <c r="Z761" s="36"/>
      <c r="AA761" s="36"/>
      <c r="AB761" s="36"/>
      <c r="AC761" s="36"/>
      <c r="AD761" s="36"/>
      <c r="AE761" s="36"/>
      <c r="AT761" s="18" t="s">
        <v>311</v>
      </c>
      <c r="AU761" s="18" t="s">
        <v>87</v>
      </c>
    </row>
    <row r="762" spans="1:65" s="14" customFormat="1" ht="11.25">
      <c r="B762" s="223"/>
      <c r="C762" s="224"/>
      <c r="D762" s="210" t="s">
        <v>235</v>
      </c>
      <c r="E762" s="225" t="s">
        <v>1</v>
      </c>
      <c r="F762" s="226" t="s">
        <v>2736</v>
      </c>
      <c r="G762" s="224"/>
      <c r="H762" s="225" t="s">
        <v>1</v>
      </c>
      <c r="I762" s="227"/>
      <c r="J762" s="224"/>
      <c r="K762" s="224"/>
      <c r="L762" s="228"/>
      <c r="M762" s="229"/>
      <c r="N762" s="230"/>
      <c r="O762" s="230"/>
      <c r="P762" s="230"/>
      <c r="Q762" s="230"/>
      <c r="R762" s="230"/>
      <c r="S762" s="230"/>
      <c r="T762" s="231"/>
      <c r="AT762" s="232" t="s">
        <v>235</v>
      </c>
      <c r="AU762" s="232" t="s">
        <v>87</v>
      </c>
      <c r="AV762" s="14" t="s">
        <v>87</v>
      </c>
      <c r="AW762" s="14" t="s">
        <v>36</v>
      </c>
      <c r="AX762" s="14" t="s">
        <v>80</v>
      </c>
      <c r="AY762" s="232" t="s">
        <v>220</v>
      </c>
    </row>
    <row r="763" spans="1:65" s="13" customFormat="1" ht="11.25">
      <c r="B763" s="212"/>
      <c r="C763" s="213"/>
      <c r="D763" s="210" t="s">
        <v>235</v>
      </c>
      <c r="E763" s="214" t="s">
        <v>2737</v>
      </c>
      <c r="F763" s="215" t="s">
        <v>2738</v>
      </c>
      <c r="G763" s="213"/>
      <c r="H763" s="216">
        <v>36</v>
      </c>
      <c r="I763" s="217"/>
      <c r="J763" s="213"/>
      <c r="K763" s="213"/>
      <c r="L763" s="218"/>
      <c r="M763" s="219"/>
      <c r="N763" s="220"/>
      <c r="O763" s="220"/>
      <c r="P763" s="220"/>
      <c r="Q763" s="220"/>
      <c r="R763" s="220"/>
      <c r="S763" s="220"/>
      <c r="T763" s="221"/>
      <c r="AT763" s="222" t="s">
        <v>235</v>
      </c>
      <c r="AU763" s="222" t="s">
        <v>87</v>
      </c>
      <c r="AV763" s="13" t="s">
        <v>19</v>
      </c>
      <c r="AW763" s="13" t="s">
        <v>36</v>
      </c>
      <c r="AX763" s="13" t="s">
        <v>80</v>
      </c>
      <c r="AY763" s="222" t="s">
        <v>220</v>
      </c>
    </row>
    <row r="764" spans="1:65" s="13" customFormat="1" ht="11.25">
      <c r="B764" s="212"/>
      <c r="C764" s="213"/>
      <c r="D764" s="210" t="s">
        <v>235</v>
      </c>
      <c r="E764" s="214" t="s">
        <v>2739</v>
      </c>
      <c r="F764" s="215" t="s">
        <v>2740</v>
      </c>
      <c r="G764" s="213"/>
      <c r="H764" s="216">
        <v>36</v>
      </c>
      <c r="I764" s="217"/>
      <c r="J764" s="213"/>
      <c r="K764" s="213"/>
      <c r="L764" s="218"/>
      <c r="M764" s="219"/>
      <c r="N764" s="220"/>
      <c r="O764" s="220"/>
      <c r="P764" s="220"/>
      <c r="Q764" s="220"/>
      <c r="R764" s="220"/>
      <c r="S764" s="220"/>
      <c r="T764" s="221"/>
      <c r="AT764" s="222" t="s">
        <v>235</v>
      </c>
      <c r="AU764" s="222" t="s">
        <v>87</v>
      </c>
      <c r="AV764" s="13" t="s">
        <v>19</v>
      </c>
      <c r="AW764" s="13" t="s">
        <v>36</v>
      </c>
      <c r="AX764" s="13" t="s">
        <v>87</v>
      </c>
      <c r="AY764" s="222" t="s">
        <v>220</v>
      </c>
    </row>
    <row r="765" spans="1:65" s="2" customFormat="1" ht="16.5" customHeight="1">
      <c r="A765" s="36"/>
      <c r="B765" s="37"/>
      <c r="C765" s="247" t="s">
        <v>1743</v>
      </c>
      <c r="D765" s="247" t="s">
        <v>329</v>
      </c>
      <c r="E765" s="248" t="s">
        <v>2741</v>
      </c>
      <c r="F765" s="249" t="s">
        <v>2742</v>
      </c>
      <c r="G765" s="250" t="s">
        <v>506</v>
      </c>
      <c r="H765" s="251">
        <v>41.4</v>
      </c>
      <c r="I765" s="252"/>
      <c r="J765" s="253">
        <f>ROUND(I765*H765,2)</f>
        <v>0</v>
      </c>
      <c r="K765" s="249" t="s">
        <v>228</v>
      </c>
      <c r="L765" s="254"/>
      <c r="M765" s="255" t="s">
        <v>1</v>
      </c>
      <c r="N765" s="256" t="s">
        <v>45</v>
      </c>
      <c r="O765" s="73"/>
      <c r="P765" s="201">
        <f>O765*H765</f>
        <v>0</v>
      </c>
      <c r="Q765" s="201">
        <v>2.0999999999999999E-3</v>
      </c>
      <c r="R765" s="201">
        <f>Q765*H765</f>
        <v>8.693999999999999E-2</v>
      </c>
      <c r="S765" s="201">
        <v>0</v>
      </c>
      <c r="T765" s="202">
        <f>S765*H765</f>
        <v>0</v>
      </c>
      <c r="U765" s="36"/>
      <c r="V765" s="36"/>
      <c r="W765" s="36"/>
      <c r="X765" s="36"/>
      <c r="Y765" s="36"/>
      <c r="Z765" s="36"/>
      <c r="AA765" s="36"/>
      <c r="AB765" s="36"/>
      <c r="AC765" s="36"/>
      <c r="AD765" s="36"/>
      <c r="AE765" s="36"/>
      <c r="AR765" s="203" t="s">
        <v>266</v>
      </c>
      <c r="AT765" s="203" t="s">
        <v>329</v>
      </c>
      <c r="AU765" s="203" t="s">
        <v>87</v>
      </c>
      <c r="AY765" s="18" t="s">
        <v>220</v>
      </c>
      <c r="BE765" s="204">
        <f>IF(N765="základní",J765,0)</f>
        <v>0</v>
      </c>
      <c r="BF765" s="204">
        <f>IF(N765="snížená",J765,0)</f>
        <v>0</v>
      </c>
      <c r="BG765" s="204">
        <f>IF(N765="zákl. přenesená",J765,0)</f>
        <v>0</v>
      </c>
      <c r="BH765" s="204">
        <f>IF(N765="sníž. přenesená",J765,0)</f>
        <v>0</v>
      </c>
      <c r="BI765" s="204">
        <f>IF(N765="nulová",J765,0)</f>
        <v>0</v>
      </c>
      <c r="BJ765" s="18" t="s">
        <v>87</v>
      </c>
      <c r="BK765" s="204">
        <f>ROUND(I765*H765,2)</f>
        <v>0</v>
      </c>
      <c r="BL765" s="18" t="s">
        <v>223</v>
      </c>
      <c r="BM765" s="203" t="s">
        <v>2743</v>
      </c>
    </row>
    <row r="766" spans="1:65" s="14" customFormat="1" ht="11.25">
      <c r="B766" s="223"/>
      <c r="C766" s="224"/>
      <c r="D766" s="210" t="s">
        <v>235</v>
      </c>
      <c r="E766" s="225" t="s">
        <v>1</v>
      </c>
      <c r="F766" s="226" t="s">
        <v>2744</v>
      </c>
      <c r="G766" s="224"/>
      <c r="H766" s="225" t="s">
        <v>1</v>
      </c>
      <c r="I766" s="227"/>
      <c r="J766" s="224"/>
      <c r="K766" s="224"/>
      <c r="L766" s="228"/>
      <c r="M766" s="229"/>
      <c r="N766" s="230"/>
      <c r="O766" s="230"/>
      <c r="P766" s="230"/>
      <c r="Q766" s="230"/>
      <c r="R766" s="230"/>
      <c r="S766" s="230"/>
      <c r="T766" s="231"/>
      <c r="AT766" s="232" t="s">
        <v>235</v>
      </c>
      <c r="AU766" s="232" t="s">
        <v>87</v>
      </c>
      <c r="AV766" s="14" t="s">
        <v>87</v>
      </c>
      <c r="AW766" s="14" t="s">
        <v>36</v>
      </c>
      <c r="AX766" s="14" t="s">
        <v>80</v>
      </c>
      <c r="AY766" s="232" t="s">
        <v>220</v>
      </c>
    </row>
    <row r="767" spans="1:65" s="13" customFormat="1" ht="11.25">
      <c r="B767" s="212"/>
      <c r="C767" s="213"/>
      <c r="D767" s="210" t="s">
        <v>235</v>
      </c>
      <c r="E767" s="214" t="s">
        <v>1</v>
      </c>
      <c r="F767" s="215" t="s">
        <v>441</v>
      </c>
      <c r="G767" s="213"/>
      <c r="H767" s="216">
        <v>36</v>
      </c>
      <c r="I767" s="217"/>
      <c r="J767" s="213"/>
      <c r="K767" s="213"/>
      <c r="L767" s="218"/>
      <c r="M767" s="219"/>
      <c r="N767" s="220"/>
      <c r="O767" s="220"/>
      <c r="P767" s="220"/>
      <c r="Q767" s="220"/>
      <c r="R767" s="220"/>
      <c r="S767" s="220"/>
      <c r="T767" s="221"/>
      <c r="AT767" s="222" t="s">
        <v>235</v>
      </c>
      <c r="AU767" s="222" t="s">
        <v>87</v>
      </c>
      <c r="AV767" s="13" t="s">
        <v>19</v>
      </c>
      <c r="AW767" s="13" t="s">
        <v>36</v>
      </c>
      <c r="AX767" s="13" t="s">
        <v>80</v>
      </c>
      <c r="AY767" s="222" t="s">
        <v>220</v>
      </c>
    </row>
    <row r="768" spans="1:65" s="13" customFormat="1" ht="11.25">
      <c r="B768" s="212"/>
      <c r="C768" s="213"/>
      <c r="D768" s="210" t="s">
        <v>235</v>
      </c>
      <c r="E768" s="214" t="s">
        <v>1</v>
      </c>
      <c r="F768" s="215" t="s">
        <v>2745</v>
      </c>
      <c r="G768" s="213"/>
      <c r="H768" s="216">
        <v>36</v>
      </c>
      <c r="I768" s="217"/>
      <c r="J768" s="213"/>
      <c r="K768" s="213"/>
      <c r="L768" s="218"/>
      <c r="M768" s="219"/>
      <c r="N768" s="220"/>
      <c r="O768" s="220"/>
      <c r="P768" s="220"/>
      <c r="Q768" s="220"/>
      <c r="R768" s="220"/>
      <c r="S768" s="220"/>
      <c r="T768" s="221"/>
      <c r="AT768" s="222" t="s">
        <v>235</v>
      </c>
      <c r="AU768" s="222" t="s">
        <v>87</v>
      </c>
      <c r="AV768" s="13" t="s">
        <v>19</v>
      </c>
      <c r="AW768" s="13" t="s">
        <v>36</v>
      </c>
      <c r="AX768" s="13" t="s">
        <v>80</v>
      </c>
      <c r="AY768" s="222" t="s">
        <v>220</v>
      </c>
    </row>
    <row r="769" spans="1:65" s="13" customFormat="1" ht="11.25">
      <c r="B769" s="212"/>
      <c r="C769" s="213"/>
      <c r="D769" s="210" t="s">
        <v>235</v>
      </c>
      <c r="E769" s="214" t="s">
        <v>1</v>
      </c>
      <c r="F769" s="215" t="s">
        <v>2746</v>
      </c>
      <c r="G769" s="213"/>
      <c r="H769" s="216">
        <v>41.4</v>
      </c>
      <c r="I769" s="217"/>
      <c r="J769" s="213"/>
      <c r="K769" s="213"/>
      <c r="L769" s="218"/>
      <c r="M769" s="219"/>
      <c r="N769" s="220"/>
      <c r="O769" s="220"/>
      <c r="P769" s="220"/>
      <c r="Q769" s="220"/>
      <c r="R769" s="220"/>
      <c r="S769" s="220"/>
      <c r="T769" s="221"/>
      <c r="AT769" s="222" t="s">
        <v>235</v>
      </c>
      <c r="AU769" s="222" t="s">
        <v>87</v>
      </c>
      <c r="AV769" s="13" t="s">
        <v>19</v>
      </c>
      <c r="AW769" s="13" t="s">
        <v>36</v>
      </c>
      <c r="AX769" s="13" t="s">
        <v>87</v>
      </c>
      <c r="AY769" s="222" t="s">
        <v>220</v>
      </c>
    </row>
    <row r="770" spans="1:65" s="2" customFormat="1" ht="24.2" customHeight="1">
      <c r="A770" s="36"/>
      <c r="B770" s="37"/>
      <c r="C770" s="192" t="s">
        <v>1747</v>
      </c>
      <c r="D770" s="192" t="s">
        <v>224</v>
      </c>
      <c r="E770" s="193" t="s">
        <v>2747</v>
      </c>
      <c r="F770" s="194" t="s">
        <v>2748</v>
      </c>
      <c r="G770" s="195" t="s">
        <v>506</v>
      </c>
      <c r="H770" s="196">
        <v>72</v>
      </c>
      <c r="I770" s="197"/>
      <c r="J770" s="198">
        <f>ROUND(I770*H770,2)</f>
        <v>0</v>
      </c>
      <c r="K770" s="194" t="s">
        <v>228</v>
      </c>
      <c r="L770" s="41"/>
      <c r="M770" s="199" t="s">
        <v>1</v>
      </c>
      <c r="N770" s="200" t="s">
        <v>45</v>
      </c>
      <c r="O770" s="73"/>
      <c r="P770" s="201">
        <f>O770*H770</f>
        <v>0</v>
      </c>
      <c r="Q770" s="201">
        <v>0</v>
      </c>
      <c r="R770" s="201">
        <f>Q770*H770</f>
        <v>0</v>
      </c>
      <c r="S770" s="201">
        <v>0</v>
      </c>
      <c r="T770" s="202">
        <f>S770*H770</f>
        <v>0</v>
      </c>
      <c r="U770" s="36"/>
      <c r="V770" s="36"/>
      <c r="W770" s="36"/>
      <c r="X770" s="36"/>
      <c r="Y770" s="36"/>
      <c r="Z770" s="36"/>
      <c r="AA770" s="36"/>
      <c r="AB770" s="36"/>
      <c r="AC770" s="36"/>
      <c r="AD770" s="36"/>
      <c r="AE770" s="36"/>
      <c r="AR770" s="203" t="s">
        <v>223</v>
      </c>
      <c r="AT770" s="203" t="s">
        <v>224</v>
      </c>
      <c r="AU770" s="203" t="s">
        <v>87</v>
      </c>
      <c r="AY770" s="18" t="s">
        <v>220</v>
      </c>
      <c r="BE770" s="204">
        <f>IF(N770="základní",J770,0)</f>
        <v>0</v>
      </c>
      <c r="BF770" s="204">
        <f>IF(N770="snížená",J770,0)</f>
        <v>0</v>
      </c>
      <c r="BG770" s="204">
        <f>IF(N770="zákl. přenesená",J770,0)</f>
        <v>0</v>
      </c>
      <c r="BH770" s="204">
        <f>IF(N770="sníž. přenesená",J770,0)</f>
        <v>0</v>
      </c>
      <c r="BI770" s="204">
        <f>IF(N770="nulová",J770,0)</f>
        <v>0</v>
      </c>
      <c r="BJ770" s="18" t="s">
        <v>87</v>
      </c>
      <c r="BK770" s="204">
        <f>ROUND(I770*H770,2)</f>
        <v>0</v>
      </c>
      <c r="BL770" s="18" t="s">
        <v>223</v>
      </c>
      <c r="BM770" s="203" t="s">
        <v>2749</v>
      </c>
    </row>
    <row r="771" spans="1:65" s="2" customFormat="1" ht="11.25">
      <c r="A771" s="36"/>
      <c r="B771" s="37"/>
      <c r="C771" s="38"/>
      <c r="D771" s="205" t="s">
        <v>231</v>
      </c>
      <c r="E771" s="38"/>
      <c r="F771" s="206" t="s">
        <v>2750</v>
      </c>
      <c r="G771" s="38"/>
      <c r="H771" s="38"/>
      <c r="I771" s="207"/>
      <c r="J771" s="38"/>
      <c r="K771" s="38"/>
      <c r="L771" s="41"/>
      <c r="M771" s="208"/>
      <c r="N771" s="209"/>
      <c r="O771" s="73"/>
      <c r="P771" s="73"/>
      <c r="Q771" s="73"/>
      <c r="R771" s="73"/>
      <c r="S771" s="73"/>
      <c r="T771" s="74"/>
      <c r="U771" s="36"/>
      <c r="V771" s="36"/>
      <c r="W771" s="36"/>
      <c r="X771" s="36"/>
      <c r="Y771" s="36"/>
      <c r="Z771" s="36"/>
      <c r="AA771" s="36"/>
      <c r="AB771" s="36"/>
      <c r="AC771" s="36"/>
      <c r="AD771" s="36"/>
      <c r="AE771" s="36"/>
      <c r="AT771" s="18" t="s">
        <v>231</v>
      </c>
      <c r="AU771" s="18" t="s">
        <v>87</v>
      </c>
    </row>
    <row r="772" spans="1:65" s="2" customFormat="1" ht="29.25">
      <c r="A772" s="36"/>
      <c r="B772" s="37"/>
      <c r="C772" s="38"/>
      <c r="D772" s="210" t="s">
        <v>311</v>
      </c>
      <c r="E772" s="38"/>
      <c r="F772" s="211" t="s">
        <v>2751</v>
      </c>
      <c r="G772" s="38"/>
      <c r="H772" s="38"/>
      <c r="I772" s="207"/>
      <c r="J772" s="38"/>
      <c r="K772" s="38"/>
      <c r="L772" s="41"/>
      <c r="M772" s="208"/>
      <c r="N772" s="209"/>
      <c r="O772" s="73"/>
      <c r="P772" s="73"/>
      <c r="Q772" s="73"/>
      <c r="R772" s="73"/>
      <c r="S772" s="73"/>
      <c r="T772" s="74"/>
      <c r="U772" s="36"/>
      <c r="V772" s="36"/>
      <c r="W772" s="36"/>
      <c r="X772" s="36"/>
      <c r="Y772" s="36"/>
      <c r="Z772" s="36"/>
      <c r="AA772" s="36"/>
      <c r="AB772" s="36"/>
      <c r="AC772" s="36"/>
      <c r="AD772" s="36"/>
      <c r="AE772" s="36"/>
      <c r="AT772" s="18" t="s">
        <v>311</v>
      </c>
      <c r="AU772" s="18" t="s">
        <v>87</v>
      </c>
    </row>
    <row r="773" spans="1:65" s="2" customFormat="1" ht="24.2" customHeight="1">
      <c r="A773" s="36"/>
      <c r="B773" s="37"/>
      <c r="C773" s="247" t="s">
        <v>1749</v>
      </c>
      <c r="D773" s="247" t="s">
        <v>329</v>
      </c>
      <c r="E773" s="248" t="s">
        <v>2752</v>
      </c>
      <c r="F773" s="249" t="s">
        <v>2753</v>
      </c>
      <c r="G773" s="250" t="s">
        <v>506</v>
      </c>
      <c r="H773" s="251">
        <v>236.85900000000001</v>
      </c>
      <c r="I773" s="252"/>
      <c r="J773" s="253">
        <f>ROUND(I773*H773,2)</f>
        <v>0</v>
      </c>
      <c r="K773" s="249" t="s">
        <v>228</v>
      </c>
      <c r="L773" s="254"/>
      <c r="M773" s="255" t="s">
        <v>1</v>
      </c>
      <c r="N773" s="256" t="s">
        <v>45</v>
      </c>
      <c r="O773" s="73"/>
      <c r="P773" s="201">
        <f>O773*H773</f>
        <v>0</v>
      </c>
      <c r="Q773" s="201">
        <v>2.9999999999999997E-4</v>
      </c>
      <c r="R773" s="201">
        <f>Q773*H773</f>
        <v>7.1057700000000001E-2</v>
      </c>
      <c r="S773" s="201">
        <v>0</v>
      </c>
      <c r="T773" s="202">
        <f>S773*H773</f>
        <v>0</v>
      </c>
      <c r="U773" s="36"/>
      <c r="V773" s="36"/>
      <c r="W773" s="36"/>
      <c r="X773" s="36"/>
      <c r="Y773" s="36"/>
      <c r="Z773" s="36"/>
      <c r="AA773" s="36"/>
      <c r="AB773" s="36"/>
      <c r="AC773" s="36"/>
      <c r="AD773" s="36"/>
      <c r="AE773" s="36"/>
      <c r="AR773" s="203" t="s">
        <v>266</v>
      </c>
      <c r="AT773" s="203" t="s">
        <v>329</v>
      </c>
      <c r="AU773" s="203" t="s">
        <v>87</v>
      </c>
      <c r="AY773" s="18" t="s">
        <v>220</v>
      </c>
      <c r="BE773" s="204">
        <f>IF(N773="základní",J773,0)</f>
        <v>0</v>
      </c>
      <c r="BF773" s="204">
        <f>IF(N773="snížená",J773,0)</f>
        <v>0</v>
      </c>
      <c r="BG773" s="204">
        <f>IF(N773="zákl. přenesená",J773,0)</f>
        <v>0</v>
      </c>
      <c r="BH773" s="204">
        <f>IF(N773="sníž. přenesená",J773,0)</f>
        <v>0</v>
      </c>
      <c r="BI773" s="204">
        <f>IF(N773="nulová",J773,0)</f>
        <v>0</v>
      </c>
      <c r="BJ773" s="18" t="s">
        <v>87</v>
      </c>
      <c r="BK773" s="204">
        <f>ROUND(I773*H773,2)</f>
        <v>0</v>
      </c>
      <c r="BL773" s="18" t="s">
        <v>223</v>
      </c>
      <c r="BM773" s="203" t="s">
        <v>2754</v>
      </c>
    </row>
    <row r="774" spans="1:65" s="14" customFormat="1" ht="11.25">
      <c r="B774" s="223"/>
      <c r="C774" s="224"/>
      <c r="D774" s="210" t="s">
        <v>235</v>
      </c>
      <c r="E774" s="225" t="s">
        <v>1</v>
      </c>
      <c r="F774" s="226" t="s">
        <v>2755</v>
      </c>
      <c r="G774" s="224"/>
      <c r="H774" s="225" t="s">
        <v>1</v>
      </c>
      <c r="I774" s="227"/>
      <c r="J774" s="224"/>
      <c r="K774" s="224"/>
      <c r="L774" s="228"/>
      <c r="M774" s="229"/>
      <c r="N774" s="230"/>
      <c r="O774" s="230"/>
      <c r="P774" s="230"/>
      <c r="Q774" s="230"/>
      <c r="R774" s="230"/>
      <c r="S774" s="230"/>
      <c r="T774" s="231"/>
      <c r="AT774" s="232" t="s">
        <v>235</v>
      </c>
      <c r="AU774" s="232" t="s">
        <v>87</v>
      </c>
      <c r="AV774" s="14" t="s">
        <v>87</v>
      </c>
      <c r="AW774" s="14" t="s">
        <v>36</v>
      </c>
      <c r="AX774" s="14" t="s">
        <v>80</v>
      </c>
      <c r="AY774" s="232" t="s">
        <v>220</v>
      </c>
    </row>
    <row r="775" spans="1:65" s="13" customFormat="1" ht="11.25">
      <c r="B775" s="212"/>
      <c r="C775" s="213"/>
      <c r="D775" s="210" t="s">
        <v>235</v>
      </c>
      <c r="E775" s="214" t="s">
        <v>2756</v>
      </c>
      <c r="F775" s="215" t="s">
        <v>1678</v>
      </c>
      <c r="G775" s="213"/>
      <c r="H775" s="216">
        <v>72</v>
      </c>
      <c r="I775" s="217"/>
      <c r="J775" s="213"/>
      <c r="K775" s="213"/>
      <c r="L775" s="218"/>
      <c r="M775" s="219"/>
      <c r="N775" s="220"/>
      <c r="O775" s="220"/>
      <c r="P775" s="220"/>
      <c r="Q775" s="220"/>
      <c r="R775" s="220"/>
      <c r="S775" s="220"/>
      <c r="T775" s="221"/>
      <c r="AT775" s="222" t="s">
        <v>235</v>
      </c>
      <c r="AU775" s="222" t="s">
        <v>87</v>
      </c>
      <c r="AV775" s="13" t="s">
        <v>19</v>
      </c>
      <c r="AW775" s="13" t="s">
        <v>36</v>
      </c>
      <c r="AX775" s="13" t="s">
        <v>80</v>
      </c>
      <c r="AY775" s="222" t="s">
        <v>220</v>
      </c>
    </row>
    <row r="776" spans="1:65" s="14" customFormat="1" ht="11.25">
      <c r="B776" s="223"/>
      <c r="C776" s="224"/>
      <c r="D776" s="210" t="s">
        <v>235</v>
      </c>
      <c r="E776" s="225" t="s">
        <v>1</v>
      </c>
      <c r="F776" s="226" t="s">
        <v>2757</v>
      </c>
      <c r="G776" s="224"/>
      <c r="H776" s="225" t="s">
        <v>1</v>
      </c>
      <c r="I776" s="227"/>
      <c r="J776" s="224"/>
      <c r="K776" s="224"/>
      <c r="L776" s="228"/>
      <c r="M776" s="229"/>
      <c r="N776" s="230"/>
      <c r="O776" s="230"/>
      <c r="P776" s="230"/>
      <c r="Q776" s="230"/>
      <c r="R776" s="230"/>
      <c r="S776" s="230"/>
      <c r="T776" s="231"/>
      <c r="AT776" s="232" t="s">
        <v>235</v>
      </c>
      <c r="AU776" s="232" t="s">
        <v>87</v>
      </c>
      <c r="AV776" s="14" t="s">
        <v>87</v>
      </c>
      <c r="AW776" s="14" t="s">
        <v>36</v>
      </c>
      <c r="AX776" s="14" t="s">
        <v>80</v>
      </c>
      <c r="AY776" s="232" t="s">
        <v>220</v>
      </c>
    </row>
    <row r="777" spans="1:65" s="13" customFormat="1" ht="11.25">
      <c r="B777" s="212"/>
      <c r="C777" s="213"/>
      <c r="D777" s="210" t="s">
        <v>235</v>
      </c>
      <c r="E777" s="214" t="s">
        <v>1784</v>
      </c>
      <c r="F777" s="215" t="s">
        <v>2758</v>
      </c>
      <c r="G777" s="213"/>
      <c r="H777" s="216">
        <v>153.58000000000001</v>
      </c>
      <c r="I777" s="217"/>
      <c r="J777" s="213"/>
      <c r="K777" s="213"/>
      <c r="L777" s="218"/>
      <c r="M777" s="219"/>
      <c r="N777" s="220"/>
      <c r="O777" s="220"/>
      <c r="P777" s="220"/>
      <c r="Q777" s="220"/>
      <c r="R777" s="220"/>
      <c r="S777" s="220"/>
      <c r="T777" s="221"/>
      <c r="AT777" s="222" t="s">
        <v>235</v>
      </c>
      <c r="AU777" s="222" t="s">
        <v>87</v>
      </c>
      <c r="AV777" s="13" t="s">
        <v>19</v>
      </c>
      <c r="AW777" s="13" t="s">
        <v>36</v>
      </c>
      <c r="AX777" s="13" t="s">
        <v>80</v>
      </c>
      <c r="AY777" s="222" t="s">
        <v>220</v>
      </c>
    </row>
    <row r="778" spans="1:65" s="13" customFormat="1" ht="11.25">
      <c r="B778" s="212"/>
      <c r="C778" s="213"/>
      <c r="D778" s="210" t="s">
        <v>235</v>
      </c>
      <c r="E778" s="214" t="s">
        <v>1859</v>
      </c>
      <c r="F778" s="215" t="s">
        <v>2759</v>
      </c>
      <c r="G778" s="213"/>
      <c r="H778" s="216">
        <v>225.58</v>
      </c>
      <c r="I778" s="217"/>
      <c r="J778" s="213"/>
      <c r="K778" s="213"/>
      <c r="L778" s="218"/>
      <c r="M778" s="219"/>
      <c r="N778" s="220"/>
      <c r="O778" s="220"/>
      <c r="P778" s="220"/>
      <c r="Q778" s="220"/>
      <c r="R778" s="220"/>
      <c r="S778" s="220"/>
      <c r="T778" s="221"/>
      <c r="AT778" s="222" t="s">
        <v>235</v>
      </c>
      <c r="AU778" s="222" t="s">
        <v>87</v>
      </c>
      <c r="AV778" s="13" t="s">
        <v>19</v>
      </c>
      <c r="AW778" s="13" t="s">
        <v>36</v>
      </c>
      <c r="AX778" s="13" t="s">
        <v>80</v>
      </c>
      <c r="AY778" s="222" t="s">
        <v>220</v>
      </c>
    </row>
    <row r="779" spans="1:65" s="13" customFormat="1" ht="11.25">
      <c r="B779" s="212"/>
      <c r="C779" s="213"/>
      <c r="D779" s="210" t="s">
        <v>235</v>
      </c>
      <c r="E779" s="214" t="s">
        <v>2760</v>
      </c>
      <c r="F779" s="215" t="s">
        <v>2761</v>
      </c>
      <c r="G779" s="213"/>
      <c r="H779" s="216">
        <v>236.85900000000001</v>
      </c>
      <c r="I779" s="217"/>
      <c r="J779" s="213"/>
      <c r="K779" s="213"/>
      <c r="L779" s="218"/>
      <c r="M779" s="219"/>
      <c r="N779" s="220"/>
      <c r="O779" s="220"/>
      <c r="P779" s="220"/>
      <c r="Q779" s="220"/>
      <c r="R779" s="220"/>
      <c r="S779" s="220"/>
      <c r="T779" s="221"/>
      <c r="AT779" s="222" t="s">
        <v>235</v>
      </c>
      <c r="AU779" s="222" t="s">
        <v>87</v>
      </c>
      <c r="AV779" s="13" t="s">
        <v>19</v>
      </c>
      <c r="AW779" s="13" t="s">
        <v>36</v>
      </c>
      <c r="AX779" s="13" t="s">
        <v>87</v>
      </c>
      <c r="AY779" s="222" t="s">
        <v>220</v>
      </c>
    </row>
    <row r="780" spans="1:65" s="2" customFormat="1" ht="37.9" customHeight="1">
      <c r="A780" s="36"/>
      <c r="B780" s="37"/>
      <c r="C780" s="192" t="s">
        <v>1751</v>
      </c>
      <c r="D780" s="192" t="s">
        <v>224</v>
      </c>
      <c r="E780" s="193" t="s">
        <v>2762</v>
      </c>
      <c r="F780" s="194" t="s">
        <v>2763</v>
      </c>
      <c r="G780" s="195" t="s">
        <v>506</v>
      </c>
      <c r="H780" s="196">
        <v>153.58000000000001</v>
      </c>
      <c r="I780" s="197"/>
      <c r="J780" s="198">
        <f>ROUND(I780*H780,2)</f>
        <v>0</v>
      </c>
      <c r="K780" s="194" t="s">
        <v>228</v>
      </c>
      <c r="L780" s="41"/>
      <c r="M780" s="199" t="s">
        <v>1</v>
      </c>
      <c r="N780" s="200" t="s">
        <v>45</v>
      </c>
      <c r="O780" s="73"/>
      <c r="P780" s="201">
        <f>O780*H780</f>
        <v>0</v>
      </c>
      <c r="Q780" s="201">
        <v>0</v>
      </c>
      <c r="R780" s="201">
        <f>Q780*H780</f>
        <v>0</v>
      </c>
      <c r="S780" s="201">
        <v>0</v>
      </c>
      <c r="T780" s="202">
        <f>S780*H780</f>
        <v>0</v>
      </c>
      <c r="U780" s="36"/>
      <c r="V780" s="36"/>
      <c r="W780" s="36"/>
      <c r="X780" s="36"/>
      <c r="Y780" s="36"/>
      <c r="Z780" s="36"/>
      <c r="AA780" s="36"/>
      <c r="AB780" s="36"/>
      <c r="AC780" s="36"/>
      <c r="AD780" s="36"/>
      <c r="AE780" s="36"/>
      <c r="AR780" s="203" t="s">
        <v>223</v>
      </c>
      <c r="AT780" s="203" t="s">
        <v>224</v>
      </c>
      <c r="AU780" s="203" t="s">
        <v>87</v>
      </c>
      <c r="AY780" s="18" t="s">
        <v>220</v>
      </c>
      <c r="BE780" s="204">
        <f>IF(N780="základní",J780,0)</f>
        <v>0</v>
      </c>
      <c r="BF780" s="204">
        <f>IF(N780="snížená",J780,0)</f>
        <v>0</v>
      </c>
      <c r="BG780" s="204">
        <f>IF(N780="zákl. přenesená",J780,0)</f>
        <v>0</v>
      </c>
      <c r="BH780" s="204">
        <f>IF(N780="sníž. přenesená",J780,0)</f>
        <v>0</v>
      </c>
      <c r="BI780" s="204">
        <f>IF(N780="nulová",J780,0)</f>
        <v>0</v>
      </c>
      <c r="BJ780" s="18" t="s">
        <v>87</v>
      </c>
      <c r="BK780" s="204">
        <f>ROUND(I780*H780,2)</f>
        <v>0</v>
      </c>
      <c r="BL780" s="18" t="s">
        <v>223</v>
      </c>
      <c r="BM780" s="203" t="s">
        <v>2764</v>
      </c>
    </row>
    <row r="781" spans="1:65" s="2" customFormat="1" ht="11.25">
      <c r="A781" s="36"/>
      <c r="B781" s="37"/>
      <c r="C781" s="38"/>
      <c r="D781" s="205" t="s">
        <v>231</v>
      </c>
      <c r="E781" s="38"/>
      <c r="F781" s="206" t="s">
        <v>2765</v>
      </c>
      <c r="G781" s="38"/>
      <c r="H781" s="38"/>
      <c r="I781" s="207"/>
      <c r="J781" s="38"/>
      <c r="K781" s="38"/>
      <c r="L781" s="41"/>
      <c r="M781" s="208"/>
      <c r="N781" s="209"/>
      <c r="O781" s="73"/>
      <c r="P781" s="73"/>
      <c r="Q781" s="73"/>
      <c r="R781" s="73"/>
      <c r="S781" s="73"/>
      <c r="T781" s="74"/>
      <c r="U781" s="36"/>
      <c r="V781" s="36"/>
      <c r="W781" s="36"/>
      <c r="X781" s="36"/>
      <c r="Y781" s="36"/>
      <c r="Z781" s="36"/>
      <c r="AA781" s="36"/>
      <c r="AB781" s="36"/>
      <c r="AC781" s="36"/>
      <c r="AD781" s="36"/>
      <c r="AE781" s="36"/>
      <c r="AT781" s="18" t="s">
        <v>231</v>
      </c>
      <c r="AU781" s="18" t="s">
        <v>87</v>
      </c>
    </row>
    <row r="782" spans="1:65" s="14" customFormat="1" ht="11.25">
      <c r="B782" s="223"/>
      <c r="C782" s="224"/>
      <c r="D782" s="210" t="s">
        <v>235</v>
      </c>
      <c r="E782" s="225" t="s">
        <v>1</v>
      </c>
      <c r="F782" s="226" t="s">
        <v>2766</v>
      </c>
      <c r="G782" s="224"/>
      <c r="H782" s="225" t="s">
        <v>1</v>
      </c>
      <c r="I782" s="227"/>
      <c r="J782" s="224"/>
      <c r="K782" s="224"/>
      <c r="L782" s="228"/>
      <c r="M782" s="229"/>
      <c r="N782" s="230"/>
      <c r="O782" s="230"/>
      <c r="P782" s="230"/>
      <c r="Q782" s="230"/>
      <c r="R782" s="230"/>
      <c r="S782" s="230"/>
      <c r="T782" s="231"/>
      <c r="AT782" s="232" t="s">
        <v>235</v>
      </c>
      <c r="AU782" s="232" t="s">
        <v>87</v>
      </c>
      <c r="AV782" s="14" t="s">
        <v>87</v>
      </c>
      <c r="AW782" s="14" t="s">
        <v>36</v>
      </c>
      <c r="AX782" s="14" t="s">
        <v>80</v>
      </c>
      <c r="AY782" s="232" t="s">
        <v>220</v>
      </c>
    </row>
    <row r="783" spans="1:65" s="13" customFormat="1" ht="11.25">
      <c r="B783" s="212"/>
      <c r="C783" s="213"/>
      <c r="D783" s="210" t="s">
        <v>235</v>
      </c>
      <c r="E783" s="214" t="s">
        <v>2767</v>
      </c>
      <c r="F783" s="215" t="s">
        <v>1678</v>
      </c>
      <c r="G783" s="213"/>
      <c r="H783" s="216">
        <v>72</v>
      </c>
      <c r="I783" s="217"/>
      <c r="J783" s="213"/>
      <c r="K783" s="213"/>
      <c r="L783" s="218"/>
      <c r="M783" s="219"/>
      <c r="N783" s="220"/>
      <c r="O783" s="220"/>
      <c r="P783" s="220"/>
      <c r="Q783" s="220"/>
      <c r="R783" s="220"/>
      <c r="S783" s="220"/>
      <c r="T783" s="221"/>
      <c r="AT783" s="222" t="s">
        <v>235</v>
      </c>
      <c r="AU783" s="222" t="s">
        <v>87</v>
      </c>
      <c r="AV783" s="13" t="s">
        <v>19</v>
      </c>
      <c r="AW783" s="13" t="s">
        <v>36</v>
      </c>
      <c r="AX783" s="13" t="s">
        <v>80</v>
      </c>
      <c r="AY783" s="222" t="s">
        <v>220</v>
      </c>
    </row>
    <row r="784" spans="1:65" s="13" customFormat="1" ht="11.25">
      <c r="B784" s="212"/>
      <c r="C784" s="213"/>
      <c r="D784" s="210" t="s">
        <v>235</v>
      </c>
      <c r="E784" s="214" t="s">
        <v>1787</v>
      </c>
      <c r="F784" s="215" t="s">
        <v>2768</v>
      </c>
      <c r="G784" s="213"/>
      <c r="H784" s="216">
        <v>21.26</v>
      </c>
      <c r="I784" s="217"/>
      <c r="J784" s="213"/>
      <c r="K784" s="213"/>
      <c r="L784" s="218"/>
      <c r="M784" s="219"/>
      <c r="N784" s="220"/>
      <c r="O784" s="220"/>
      <c r="P784" s="220"/>
      <c r="Q784" s="220"/>
      <c r="R784" s="220"/>
      <c r="S784" s="220"/>
      <c r="T784" s="221"/>
      <c r="AT784" s="222" t="s">
        <v>235</v>
      </c>
      <c r="AU784" s="222" t="s">
        <v>87</v>
      </c>
      <c r="AV784" s="13" t="s">
        <v>19</v>
      </c>
      <c r="AW784" s="13" t="s">
        <v>36</v>
      </c>
      <c r="AX784" s="13" t="s">
        <v>80</v>
      </c>
      <c r="AY784" s="222" t="s">
        <v>220</v>
      </c>
    </row>
    <row r="785" spans="1:65" s="13" customFormat="1" ht="11.25">
      <c r="B785" s="212"/>
      <c r="C785" s="213"/>
      <c r="D785" s="210" t="s">
        <v>235</v>
      </c>
      <c r="E785" s="214" t="s">
        <v>1861</v>
      </c>
      <c r="F785" s="215" t="s">
        <v>2769</v>
      </c>
      <c r="G785" s="213"/>
      <c r="H785" s="216">
        <v>23.06</v>
      </c>
      <c r="I785" s="217"/>
      <c r="J785" s="213"/>
      <c r="K785" s="213"/>
      <c r="L785" s="218"/>
      <c r="M785" s="219"/>
      <c r="N785" s="220"/>
      <c r="O785" s="220"/>
      <c r="P785" s="220"/>
      <c r="Q785" s="220"/>
      <c r="R785" s="220"/>
      <c r="S785" s="220"/>
      <c r="T785" s="221"/>
      <c r="AT785" s="222" t="s">
        <v>235</v>
      </c>
      <c r="AU785" s="222" t="s">
        <v>87</v>
      </c>
      <c r="AV785" s="13" t="s">
        <v>19</v>
      </c>
      <c r="AW785" s="13" t="s">
        <v>36</v>
      </c>
      <c r="AX785" s="13" t="s">
        <v>80</v>
      </c>
      <c r="AY785" s="222" t="s">
        <v>220</v>
      </c>
    </row>
    <row r="786" spans="1:65" s="14" customFormat="1" ht="11.25">
      <c r="B786" s="223"/>
      <c r="C786" s="224"/>
      <c r="D786" s="210" t="s">
        <v>235</v>
      </c>
      <c r="E786" s="225" t="s">
        <v>1</v>
      </c>
      <c r="F786" s="226" t="s">
        <v>2770</v>
      </c>
      <c r="G786" s="224"/>
      <c r="H786" s="225" t="s">
        <v>1</v>
      </c>
      <c r="I786" s="227"/>
      <c r="J786" s="224"/>
      <c r="K786" s="224"/>
      <c r="L786" s="228"/>
      <c r="M786" s="229"/>
      <c r="N786" s="230"/>
      <c r="O786" s="230"/>
      <c r="P786" s="230"/>
      <c r="Q786" s="230"/>
      <c r="R786" s="230"/>
      <c r="S786" s="230"/>
      <c r="T786" s="231"/>
      <c r="AT786" s="232" t="s">
        <v>235</v>
      </c>
      <c r="AU786" s="232" t="s">
        <v>87</v>
      </c>
      <c r="AV786" s="14" t="s">
        <v>87</v>
      </c>
      <c r="AW786" s="14" t="s">
        <v>36</v>
      </c>
      <c r="AX786" s="14" t="s">
        <v>80</v>
      </c>
      <c r="AY786" s="232" t="s">
        <v>220</v>
      </c>
    </row>
    <row r="787" spans="1:65" s="13" customFormat="1" ht="11.25">
      <c r="B787" s="212"/>
      <c r="C787" s="213"/>
      <c r="D787" s="210" t="s">
        <v>235</v>
      </c>
      <c r="E787" s="214" t="s">
        <v>1887</v>
      </c>
      <c r="F787" s="215" t="s">
        <v>2677</v>
      </c>
      <c r="G787" s="213"/>
      <c r="H787" s="216">
        <v>37.26</v>
      </c>
      <c r="I787" s="217"/>
      <c r="J787" s="213"/>
      <c r="K787" s="213"/>
      <c r="L787" s="218"/>
      <c r="M787" s="219"/>
      <c r="N787" s="220"/>
      <c r="O787" s="220"/>
      <c r="P787" s="220"/>
      <c r="Q787" s="220"/>
      <c r="R787" s="220"/>
      <c r="S787" s="220"/>
      <c r="T787" s="221"/>
      <c r="AT787" s="222" t="s">
        <v>235</v>
      </c>
      <c r="AU787" s="222" t="s">
        <v>87</v>
      </c>
      <c r="AV787" s="13" t="s">
        <v>19</v>
      </c>
      <c r="AW787" s="13" t="s">
        <v>36</v>
      </c>
      <c r="AX787" s="13" t="s">
        <v>80</v>
      </c>
      <c r="AY787" s="222" t="s">
        <v>220</v>
      </c>
    </row>
    <row r="788" spans="1:65" s="13" customFormat="1" ht="11.25">
      <c r="B788" s="212"/>
      <c r="C788" s="213"/>
      <c r="D788" s="210" t="s">
        <v>235</v>
      </c>
      <c r="E788" s="214" t="s">
        <v>2771</v>
      </c>
      <c r="F788" s="215" t="s">
        <v>2772</v>
      </c>
      <c r="G788" s="213"/>
      <c r="H788" s="216">
        <v>153.58000000000001</v>
      </c>
      <c r="I788" s="217"/>
      <c r="J788" s="213"/>
      <c r="K788" s="213"/>
      <c r="L788" s="218"/>
      <c r="M788" s="219"/>
      <c r="N788" s="220"/>
      <c r="O788" s="220"/>
      <c r="P788" s="220"/>
      <c r="Q788" s="220"/>
      <c r="R788" s="220"/>
      <c r="S788" s="220"/>
      <c r="T788" s="221"/>
      <c r="AT788" s="222" t="s">
        <v>235</v>
      </c>
      <c r="AU788" s="222" t="s">
        <v>87</v>
      </c>
      <c r="AV788" s="13" t="s">
        <v>19</v>
      </c>
      <c r="AW788" s="13" t="s">
        <v>36</v>
      </c>
      <c r="AX788" s="13" t="s">
        <v>87</v>
      </c>
      <c r="AY788" s="222" t="s">
        <v>220</v>
      </c>
    </row>
    <row r="789" spans="1:65" s="2" customFormat="1" ht="33" customHeight="1">
      <c r="A789" s="36"/>
      <c r="B789" s="37"/>
      <c r="C789" s="192" t="s">
        <v>1753</v>
      </c>
      <c r="D789" s="192" t="s">
        <v>224</v>
      </c>
      <c r="E789" s="193" t="s">
        <v>2773</v>
      </c>
      <c r="F789" s="194" t="s">
        <v>2774</v>
      </c>
      <c r="G789" s="195" t="s">
        <v>698</v>
      </c>
      <c r="H789" s="196">
        <v>19</v>
      </c>
      <c r="I789" s="197"/>
      <c r="J789" s="198">
        <f>ROUND(I789*H789,2)</f>
        <v>0</v>
      </c>
      <c r="K789" s="194" t="s">
        <v>228</v>
      </c>
      <c r="L789" s="41"/>
      <c r="M789" s="199" t="s">
        <v>1</v>
      </c>
      <c r="N789" s="200" t="s">
        <v>45</v>
      </c>
      <c r="O789" s="73"/>
      <c r="P789" s="201">
        <f>O789*H789</f>
        <v>0</v>
      </c>
      <c r="Q789" s="201">
        <v>4.0000000000000002E-4</v>
      </c>
      <c r="R789" s="201">
        <f>Q789*H789</f>
        <v>7.6E-3</v>
      </c>
      <c r="S789" s="201">
        <v>0</v>
      </c>
      <c r="T789" s="202">
        <f>S789*H789</f>
        <v>0</v>
      </c>
      <c r="U789" s="36"/>
      <c r="V789" s="36"/>
      <c r="W789" s="36"/>
      <c r="X789" s="36"/>
      <c r="Y789" s="36"/>
      <c r="Z789" s="36"/>
      <c r="AA789" s="36"/>
      <c r="AB789" s="36"/>
      <c r="AC789" s="36"/>
      <c r="AD789" s="36"/>
      <c r="AE789" s="36"/>
      <c r="AR789" s="203" t="s">
        <v>223</v>
      </c>
      <c r="AT789" s="203" t="s">
        <v>224</v>
      </c>
      <c r="AU789" s="203" t="s">
        <v>87</v>
      </c>
      <c r="AY789" s="18" t="s">
        <v>220</v>
      </c>
      <c r="BE789" s="204">
        <f>IF(N789="základní",J789,0)</f>
        <v>0</v>
      </c>
      <c r="BF789" s="204">
        <f>IF(N789="snížená",J789,0)</f>
        <v>0</v>
      </c>
      <c r="BG789" s="204">
        <f>IF(N789="zákl. přenesená",J789,0)</f>
        <v>0</v>
      </c>
      <c r="BH789" s="204">
        <f>IF(N789="sníž. přenesená",J789,0)</f>
        <v>0</v>
      </c>
      <c r="BI789" s="204">
        <f>IF(N789="nulová",J789,0)</f>
        <v>0</v>
      </c>
      <c r="BJ789" s="18" t="s">
        <v>87</v>
      </c>
      <c r="BK789" s="204">
        <f>ROUND(I789*H789,2)</f>
        <v>0</v>
      </c>
      <c r="BL789" s="18" t="s">
        <v>223</v>
      </c>
      <c r="BM789" s="203" t="s">
        <v>2775</v>
      </c>
    </row>
    <row r="790" spans="1:65" s="2" customFormat="1" ht="11.25">
      <c r="A790" s="36"/>
      <c r="B790" s="37"/>
      <c r="C790" s="38"/>
      <c r="D790" s="205" t="s">
        <v>231</v>
      </c>
      <c r="E790" s="38"/>
      <c r="F790" s="206" t="s">
        <v>2776</v>
      </c>
      <c r="G790" s="38"/>
      <c r="H790" s="38"/>
      <c r="I790" s="207"/>
      <c r="J790" s="38"/>
      <c r="K790" s="38"/>
      <c r="L790" s="41"/>
      <c r="M790" s="208"/>
      <c r="N790" s="209"/>
      <c r="O790" s="73"/>
      <c r="P790" s="73"/>
      <c r="Q790" s="73"/>
      <c r="R790" s="73"/>
      <c r="S790" s="73"/>
      <c r="T790" s="74"/>
      <c r="U790" s="36"/>
      <c r="V790" s="36"/>
      <c r="W790" s="36"/>
      <c r="X790" s="36"/>
      <c r="Y790" s="36"/>
      <c r="Z790" s="36"/>
      <c r="AA790" s="36"/>
      <c r="AB790" s="36"/>
      <c r="AC790" s="36"/>
      <c r="AD790" s="36"/>
      <c r="AE790" s="36"/>
      <c r="AT790" s="18" t="s">
        <v>231</v>
      </c>
      <c r="AU790" s="18" t="s">
        <v>87</v>
      </c>
    </row>
    <row r="791" spans="1:65" s="14" customFormat="1" ht="11.25">
      <c r="B791" s="223"/>
      <c r="C791" s="224"/>
      <c r="D791" s="210" t="s">
        <v>235</v>
      </c>
      <c r="E791" s="225" t="s">
        <v>1</v>
      </c>
      <c r="F791" s="226" t="s">
        <v>2777</v>
      </c>
      <c r="G791" s="224"/>
      <c r="H791" s="225" t="s">
        <v>1</v>
      </c>
      <c r="I791" s="227"/>
      <c r="J791" s="224"/>
      <c r="K791" s="224"/>
      <c r="L791" s="228"/>
      <c r="M791" s="229"/>
      <c r="N791" s="230"/>
      <c r="O791" s="230"/>
      <c r="P791" s="230"/>
      <c r="Q791" s="230"/>
      <c r="R791" s="230"/>
      <c r="S791" s="230"/>
      <c r="T791" s="231"/>
      <c r="AT791" s="232" t="s">
        <v>235</v>
      </c>
      <c r="AU791" s="232" t="s">
        <v>87</v>
      </c>
      <c r="AV791" s="14" t="s">
        <v>87</v>
      </c>
      <c r="AW791" s="14" t="s">
        <v>36</v>
      </c>
      <c r="AX791" s="14" t="s">
        <v>80</v>
      </c>
      <c r="AY791" s="232" t="s">
        <v>220</v>
      </c>
    </row>
    <row r="792" spans="1:65" s="13" customFormat="1" ht="11.25">
      <c r="B792" s="212"/>
      <c r="C792" s="213"/>
      <c r="D792" s="210" t="s">
        <v>235</v>
      </c>
      <c r="E792" s="214" t="s">
        <v>2778</v>
      </c>
      <c r="F792" s="215" t="s">
        <v>2779</v>
      </c>
      <c r="G792" s="213"/>
      <c r="H792" s="216">
        <v>19</v>
      </c>
      <c r="I792" s="217"/>
      <c r="J792" s="213"/>
      <c r="K792" s="213"/>
      <c r="L792" s="218"/>
      <c r="M792" s="219"/>
      <c r="N792" s="220"/>
      <c r="O792" s="220"/>
      <c r="P792" s="220"/>
      <c r="Q792" s="220"/>
      <c r="R792" s="220"/>
      <c r="S792" s="220"/>
      <c r="T792" s="221"/>
      <c r="AT792" s="222" t="s">
        <v>235</v>
      </c>
      <c r="AU792" s="222" t="s">
        <v>87</v>
      </c>
      <c r="AV792" s="13" t="s">
        <v>19</v>
      </c>
      <c r="AW792" s="13" t="s">
        <v>36</v>
      </c>
      <c r="AX792" s="13" t="s">
        <v>80</v>
      </c>
      <c r="AY792" s="222" t="s">
        <v>220</v>
      </c>
    </row>
    <row r="793" spans="1:65" s="13" customFormat="1" ht="11.25">
      <c r="B793" s="212"/>
      <c r="C793" s="213"/>
      <c r="D793" s="210" t="s">
        <v>235</v>
      </c>
      <c r="E793" s="214" t="s">
        <v>2780</v>
      </c>
      <c r="F793" s="215" t="s">
        <v>2781</v>
      </c>
      <c r="G793" s="213"/>
      <c r="H793" s="216">
        <v>19</v>
      </c>
      <c r="I793" s="217"/>
      <c r="J793" s="213"/>
      <c r="K793" s="213"/>
      <c r="L793" s="218"/>
      <c r="M793" s="219"/>
      <c r="N793" s="220"/>
      <c r="O793" s="220"/>
      <c r="P793" s="220"/>
      <c r="Q793" s="220"/>
      <c r="R793" s="220"/>
      <c r="S793" s="220"/>
      <c r="T793" s="221"/>
      <c r="AT793" s="222" t="s">
        <v>235</v>
      </c>
      <c r="AU793" s="222" t="s">
        <v>87</v>
      </c>
      <c r="AV793" s="13" t="s">
        <v>19</v>
      </c>
      <c r="AW793" s="13" t="s">
        <v>36</v>
      </c>
      <c r="AX793" s="13" t="s">
        <v>87</v>
      </c>
      <c r="AY793" s="222" t="s">
        <v>220</v>
      </c>
    </row>
    <row r="794" spans="1:65" s="2" customFormat="1" ht="16.5" customHeight="1">
      <c r="A794" s="36"/>
      <c r="B794" s="37"/>
      <c r="C794" s="247" t="s">
        <v>1756</v>
      </c>
      <c r="D794" s="247" t="s">
        <v>329</v>
      </c>
      <c r="E794" s="248" t="s">
        <v>2782</v>
      </c>
      <c r="F794" s="249" t="s">
        <v>2783</v>
      </c>
      <c r="G794" s="250" t="s">
        <v>349</v>
      </c>
      <c r="H794" s="251">
        <v>12.54</v>
      </c>
      <c r="I794" s="252"/>
      <c r="J794" s="253">
        <f>ROUND(I794*H794,2)</f>
        <v>0</v>
      </c>
      <c r="K794" s="249" t="s">
        <v>1</v>
      </c>
      <c r="L794" s="254"/>
      <c r="M794" s="255" t="s">
        <v>1</v>
      </c>
      <c r="N794" s="256" t="s">
        <v>45</v>
      </c>
      <c r="O794" s="73"/>
      <c r="P794" s="201">
        <f>O794*H794</f>
        <v>0</v>
      </c>
      <c r="Q794" s="201">
        <v>4.7999999999999996E-3</v>
      </c>
      <c r="R794" s="201">
        <f>Q794*H794</f>
        <v>6.0191999999999989E-2</v>
      </c>
      <c r="S794" s="201">
        <v>0</v>
      </c>
      <c r="T794" s="202">
        <f>S794*H794</f>
        <v>0</v>
      </c>
      <c r="U794" s="36"/>
      <c r="V794" s="36"/>
      <c r="W794" s="36"/>
      <c r="X794" s="36"/>
      <c r="Y794" s="36"/>
      <c r="Z794" s="36"/>
      <c r="AA794" s="36"/>
      <c r="AB794" s="36"/>
      <c r="AC794" s="36"/>
      <c r="AD794" s="36"/>
      <c r="AE794" s="36"/>
      <c r="AR794" s="203" t="s">
        <v>266</v>
      </c>
      <c r="AT794" s="203" t="s">
        <v>329</v>
      </c>
      <c r="AU794" s="203" t="s">
        <v>87</v>
      </c>
      <c r="AY794" s="18" t="s">
        <v>220</v>
      </c>
      <c r="BE794" s="204">
        <f>IF(N794="základní",J794,0)</f>
        <v>0</v>
      </c>
      <c r="BF794" s="204">
        <f>IF(N794="snížená",J794,0)</f>
        <v>0</v>
      </c>
      <c r="BG794" s="204">
        <f>IF(N794="zákl. přenesená",J794,0)</f>
        <v>0</v>
      </c>
      <c r="BH794" s="204">
        <f>IF(N794="sníž. přenesená",J794,0)</f>
        <v>0</v>
      </c>
      <c r="BI794" s="204">
        <f>IF(N794="nulová",J794,0)</f>
        <v>0</v>
      </c>
      <c r="BJ794" s="18" t="s">
        <v>87</v>
      </c>
      <c r="BK794" s="204">
        <f>ROUND(I794*H794,2)</f>
        <v>0</v>
      </c>
      <c r="BL794" s="18" t="s">
        <v>223</v>
      </c>
      <c r="BM794" s="203" t="s">
        <v>2784</v>
      </c>
    </row>
    <row r="795" spans="1:65" s="14" customFormat="1" ht="11.25">
      <c r="B795" s="223"/>
      <c r="C795" s="224"/>
      <c r="D795" s="210" t="s">
        <v>235</v>
      </c>
      <c r="E795" s="225" t="s">
        <v>1</v>
      </c>
      <c r="F795" s="226" t="s">
        <v>2785</v>
      </c>
      <c r="G795" s="224"/>
      <c r="H795" s="225" t="s">
        <v>1</v>
      </c>
      <c r="I795" s="227"/>
      <c r="J795" s="224"/>
      <c r="K795" s="224"/>
      <c r="L795" s="228"/>
      <c r="M795" s="229"/>
      <c r="N795" s="230"/>
      <c r="O795" s="230"/>
      <c r="P795" s="230"/>
      <c r="Q795" s="230"/>
      <c r="R795" s="230"/>
      <c r="S795" s="230"/>
      <c r="T795" s="231"/>
      <c r="AT795" s="232" t="s">
        <v>235</v>
      </c>
      <c r="AU795" s="232" t="s">
        <v>87</v>
      </c>
      <c r="AV795" s="14" t="s">
        <v>87</v>
      </c>
      <c r="AW795" s="14" t="s">
        <v>36</v>
      </c>
      <c r="AX795" s="14" t="s">
        <v>80</v>
      </c>
      <c r="AY795" s="232" t="s">
        <v>220</v>
      </c>
    </row>
    <row r="796" spans="1:65" s="13" customFormat="1" ht="11.25">
      <c r="B796" s="212"/>
      <c r="C796" s="213"/>
      <c r="D796" s="210" t="s">
        <v>235</v>
      </c>
      <c r="E796" s="214" t="s">
        <v>2786</v>
      </c>
      <c r="F796" s="215" t="s">
        <v>2787</v>
      </c>
      <c r="G796" s="213"/>
      <c r="H796" s="216">
        <v>11.4</v>
      </c>
      <c r="I796" s="217"/>
      <c r="J796" s="213"/>
      <c r="K796" s="213"/>
      <c r="L796" s="218"/>
      <c r="M796" s="219"/>
      <c r="N796" s="220"/>
      <c r="O796" s="220"/>
      <c r="P796" s="220"/>
      <c r="Q796" s="220"/>
      <c r="R796" s="220"/>
      <c r="S796" s="220"/>
      <c r="T796" s="221"/>
      <c r="AT796" s="222" t="s">
        <v>235</v>
      </c>
      <c r="AU796" s="222" t="s">
        <v>87</v>
      </c>
      <c r="AV796" s="13" t="s">
        <v>19</v>
      </c>
      <c r="AW796" s="13" t="s">
        <v>36</v>
      </c>
      <c r="AX796" s="13" t="s">
        <v>80</v>
      </c>
      <c r="AY796" s="222" t="s">
        <v>220</v>
      </c>
    </row>
    <row r="797" spans="1:65" s="13" customFormat="1" ht="11.25">
      <c r="B797" s="212"/>
      <c r="C797" s="213"/>
      <c r="D797" s="210" t="s">
        <v>235</v>
      </c>
      <c r="E797" s="214" t="s">
        <v>1789</v>
      </c>
      <c r="F797" s="215" t="s">
        <v>2788</v>
      </c>
      <c r="G797" s="213"/>
      <c r="H797" s="216">
        <v>11.4</v>
      </c>
      <c r="I797" s="217"/>
      <c r="J797" s="213"/>
      <c r="K797" s="213"/>
      <c r="L797" s="218"/>
      <c r="M797" s="219"/>
      <c r="N797" s="220"/>
      <c r="O797" s="220"/>
      <c r="P797" s="220"/>
      <c r="Q797" s="220"/>
      <c r="R797" s="220"/>
      <c r="S797" s="220"/>
      <c r="T797" s="221"/>
      <c r="AT797" s="222" t="s">
        <v>235</v>
      </c>
      <c r="AU797" s="222" t="s">
        <v>87</v>
      </c>
      <c r="AV797" s="13" t="s">
        <v>19</v>
      </c>
      <c r="AW797" s="13" t="s">
        <v>36</v>
      </c>
      <c r="AX797" s="13" t="s">
        <v>80</v>
      </c>
      <c r="AY797" s="222" t="s">
        <v>220</v>
      </c>
    </row>
    <row r="798" spans="1:65" s="13" customFormat="1" ht="11.25">
      <c r="B798" s="212"/>
      <c r="C798" s="213"/>
      <c r="D798" s="210" t="s">
        <v>235</v>
      </c>
      <c r="E798" s="214" t="s">
        <v>2789</v>
      </c>
      <c r="F798" s="215" t="s">
        <v>2790</v>
      </c>
      <c r="G798" s="213"/>
      <c r="H798" s="216">
        <v>12.54</v>
      </c>
      <c r="I798" s="217"/>
      <c r="J798" s="213"/>
      <c r="K798" s="213"/>
      <c r="L798" s="218"/>
      <c r="M798" s="219"/>
      <c r="N798" s="220"/>
      <c r="O798" s="220"/>
      <c r="P798" s="220"/>
      <c r="Q798" s="220"/>
      <c r="R798" s="220"/>
      <c r="S798" s="220"/>
      <c r="T798" s="221"/>
      <c r="AT798" s="222" t="s">
        <v>235</v>
      </c>
      <c r="AU798" s="222" t="s">
        <v>87</v>
      </c>
      <c r="AV798" s="13" t="s">
        <v>19</v>
      </c>
      <c r="AW798" s="13" t="s">
        <v>36</v>
      </c>
      <c r="AX798" s="13" t="s">
        <v>87</v>
      </c>
      <c r="AY798" s="222" t="s">
        <v>220</v>
      </c>
    </row>
    <row r="799" spans="1:65" s="2" customFormat="1" ht="49.15" customHeight="1">
      <c r="A799" s="36"/>
      <c r="B799" s="37"/>
      <c r="C799" s="192" t="s">
        <v>2791</v>
      </c>
      <c r="D799" s="192" t="s">
        <v>224</v>
      </c>
      <c r="E799" s="193" t="s">
        <v>2792</v>
      </c>
      <c r="F799" s="194" t="s">
        <v>2793</v>
      </c>
      <c r="G799" s="195" t="s">
        <v>650</v>
      </c>
      <c r="H799" s="196">
        <v>1.5049999999999999</v>
      </c>
      <c r="I799" s="197"/>
      <c r="J799" s="198">
        <f>ROUND(I799*H799,2)</f>
        <v>0</v>
      </c>
      <c r="K799" s="194" t="s">
        <v>228</v>
      </c>
      <c r="L799" s="41"/>
      <c r="M799" s="199" t="s">
        <v>1</v>
      </c>
      <c r="N799" s="200" t="s">
        <v>45</v>
      </c>
      <c r="O799" s="73"/>
      <c r="P799" s="201">
        <f>O799*H799</f>
        <v>0</v>
      </c>
      <c r="Q799" s="201">
        <v>0</v>
      </c>
      <c r="R799" s="201">
        <f>Q799*H799</f>
        <v>0</v>
      </c>
      <c r="S799" s="201">
        <v>0</v>
      </c>
      <c r="T799" s="202">
        <f>S799*H799</f>
        <v>0</v>
      </c>
      <c r="U799" s="36"/>
      <c r="V799" s="36"/>
      <c r="W799" s="36"/>
      <c r="X799" s="36"/>
      <c r="Y799" s="36"/>
      <c r="Z799" s="36"/>
      <c r="AA799" s="36"/>
      <c r="AB799" s="36"/>
      <c r="AC799" s="36"/>
      <c r="AD799" s="36"/>
      <c r="AE799" s="36"/>
      <c r="AR799" s="203" t="s">
        <v>223</v>
      </c>
      <c r="AT799" s="203" t="s">
        <v>224</v>
      </c>
      <c r="AU799" s="203" t="s">
        <v>87</v>
      </c>
      <c r="AY799" s="18" t="s">
        <v>220</v>
      </c>
      <c r="BE799" s="204">
        <f>IF(N799="základní",J799,0)</f>
        <v>0</v>
      </c>
      <c r="BF799" s="204">
        <f>IF(N799="snížená",J799,0)</f>
        <v>0</v>
      </c>
      <c r="BG799" s="204">
        <f>IF(N799="zákl. přenesená",J799,0)</f>
        <v>0</v>
      </c>
      <c r="BH799" s="204">
        <f>IF(N799="sníž. přenesená",J799,0)</f>
        <v>0</v>
      </c>
      <c r="BI799" s="204">
        <f>IF(N799="nulová",J799,0)</f>
        <v>0</v>
      </c>
      <c r="BJ799" s="18" t="s">
        <v>87</v>
      </c>
      <c r="BK799" s="204">
        <f>ROUND(I799*H799,2)</f>
        <v>0</v>
      </c>
      <c r="BL799" s="18" t="s">
        <v>223</v>
      </c>
      <c r="BM799" s="203" t="s">
        <v>2794</v>
      </c>
    </row>
    <row r="800" spans="1:65" s="2" customFormat="1" ht="11.25">
      <c r="A800" s="36"/>
      <c r="B800" s="37"/>
      <c r="C800" s="38"/>
      <c r="D800" s="205" t="s">
        <v>231</v>
      </c>
      <c r="E800" s="38"/>
      <c r="F800" s="206" t="s">
        <v>2795</v>
      </c>
      <c r="G800" s="38"/>
      <c r="H800" s="38"/>
      <c r="I800" s="207"/>
      <c r="J800" s="38"/>
      <c r="K800" s="38"/>
      <c r="L800" s="41"/>
      <c r="M800" s="208"/>
      <c r="N800" s="209"/>
      <c r="O800" s="73"/>
      <c r="P800" s="73"/>
      <c r="Q800" s="73"/>
      <c r="R800" s="73"/>
      <c r="S800" s="73"/>
      <c r="T800" s="74"/>
      <c r="U800" s="36"/>
      <c r="V800" s="36"/>
      <c r="W800" s="36"/>
      <c r="X800" s="36"/>
      <c r="Y800" s="36"/>
      <c r="Z800" s="36"/>
      <c r="AA800" s="36"/>
      <c r="AB800" s="36"/>
      <c r="AC800" s="36"/>
      <c r="AD800" s="36"/>
      <c r="AE800" s="36"/>
      <c r="AT800" s="18" t="s">
        <v>231</v>
      </c>
      <c r="AU800" s="18" t="s">
        <v>87</v>
      </c>
    </row>
    <row r="801" spans="1:65" s="2" customFormat="1" ht="107.25">
      <c r="A801" s="36"/>
      <c r="B801" s="37"/>
      <c r="C801" s="38"/>
      <c r="D801" s="210" t="s">
        <v>311</v>
      </c>
      <c r="E801" s="38"/>
      <c r="F801" s="211" t="s">
        <v>2796</v>
      </c>
      <c r="G801" s="38"/>
      <c r="H801" s="38"/>
      <c r="I801" s="207"/>
      <c r="J801" s="38"/>
      <c r="K801" s="38"/>
      <c r="L801" s="41"/>
      <c r="M801" s="208"/>
      <c r="N801" s="209"/>
      <c r="O801" s="73"/>
      <c r="P801" s="73"/>
      <c r="Q801" s="73"/>
      <c r="R801" s="73"/>
      <c r="S801" s="73"/>
      <c r="T801" s="74"/>
      <c r="U801" s="36"/>
      <c r="V801" s="36"/>
      <c r="W801" s="36"/>
      <c r="X801" s="36"/>
      <c r="Y801" s="36"/>
      <c r="Z801" s="36"/>
      <c r="AA801" s="36"/>
      <c r="AB801" s="36"/>
      <c r="AC801" s="36"/>
      <c r="AD801" s="36"/>
      <c r="AE801" s="36"/>
      <c r="AT801" s="18" t="s">
        <v>311</v>
      </c>
      <c r="AU801" s="18" t="s">
        <v>87</v>
      </c>
    </row>
    <row r="802" spans="1:65" s="2" customFormat="1" ht="55.5" customHeight="1">
      <c r="A802" s="36"/>
      <c r="B802" s="37"/>
      <c r="C802" s="192" t="s">
        <v>2797</v>
      </c>
      <c r="D802" s="192" t="s">
        <v>224</v>
      </c>
      <c r="E802" s="193" t="s">
        <v>2798</v>
      </c>
      <c r="F802" s="194" t="s">
        <v>2799</v>
      </c>
      <c r="G802" s="195" t="s">
        <v>650</v>
      </c>
      <c r="H802" s="196">
        <v>1.5049999999999999</v>
      </c>
      <c r="I802" s="197"/>
      <c r="J802" s="198">
        <f>ROUND(I802*H802,2)</f>
        <v>0</v>
      </c>
      <c r="K802" s="194" t="s">
        <v>228</v>
      </c>
      <c r="L802" s="41"/>
      <c r="M802" s="199" t="s">
        <v>1</v>
      </c>
      <c r="N802" s="200" t="s">
        <v>45</v>
      </c>
      <c r="O802" s="73"/>
      <c r="P802" s="201">
        <f>O802*H802</f>
        <v>0</v>
      </c>
      <c r="Q802" s="201">
        <v>0</v>
      </c>
      <c r="R802" s="201">
        <f>Q802*H802</f>
        <v>0</v>
      </c>
      <c r="S802" s="201">
        <v>0</v>
      </c>
      <c r="T802" s="202">
        <f>S802*H802</f>
        <v>0</v>
      </c>
      <c r="U802" s="36"/>
      <c r="V802" s="36"/>
      <c r="W802" s="36"/>
      <c r="X802" s="36"/>
      <c r="Y802" s="36"/>
      <c r="Z802" s="36"/>
      <c r="AA802" s="36"/>
      <c r="AB802" s="36"/>
      <c r="AC802" s="36"/>
      <c r="AD802" s="36"/>
      <c r="AE802" s="36"/>
      <c r="AR802" s="203" t="s">
        <v>223</v>
      </c>
      <c r="AT802" s="203" t="s">
        <v>224</v>
      </c>
      <c r="AU802" s="203" t="s">
        <v>87</v>
      </c>
      <c r="AY802" s="18" t="s">
        <v>220</v>
      </c>
      <c r="BE802" s="204">
        <f>IF(N802="základní",J802,0)</f>
        <v>0</v>
      </c>
      <c r="BF802" s="204">
        <f>IF(N802="snížená",J802,0)</f>
        <v>0</v>
      </c>
      <c r="BG802" s="204">
        <f>IF(N802="zákl. přenesená",J802,0)</f>
        <v>0</v>
      </c>
      <c r="BH802" s="204">
        <f>IF(N802="sníž. přenesená",J802,0)</f>
        <v>0</v>
      </c>
      <c r="BI802" s="204">
        <f>IF(N802="nulová",J802,0)</f>
        <v>0</v>
      </c>
      <c r="BJ802" s="18" t="s">
        <v>87</v>
      </c>
      <c r="BK802" s="204">
        <f>ROUND(I802*H802,2)</f>
        <v>0</v>
      </c>
      <c r="BL802" s="18" t="s">
        <v>223</v>
      </c>
      <c r="BM802" s="203" t="s">
        <v>2800</v>
      </c>
    </row>
    <row r="803" spans="1:65" s="2" customFormat="1" ht="11.25">
      <c r="A803" s="36"/>
      <c r="B803" s="37"/>
      <c r="C803" s="38"/>
      <c r="D803" s="205" t="s">
        <v>231</v>
      </c>
      <c r="E803" s="38"/>
      <c r="F803" s="206" t="s">
        <v>2801</v>
      </c>
      <c r="G803" s="38"/>
      <c r="H803" s="38"/>
      <c r="I803" s="207"/>
      <c r="J803" s="38"/>
      <c r="K803" s="38"/>
      <c r="L803" s="41"/>
      <c r="M803" s="208"/>
      <c r="N803" s="209"/>
      <c r="O803" s="73"/>
      <c r="P803" s="73"/>
      <c r="Q803" s="73"/>
      <c r="R803" s="73"/>
      <c r="S803" s="73"/>
      <c r="T803" s="74"/>
      <c r="U803" s="36"/>
      <c r="V803" s="36"/>
      <c r="W803" s="36"/>
      <c r="X803" s="36"/>
      <c r="Y803" s="36"/>
      <c r="Z803" s="36"/>
      <c r="AA803" s="36"/>
      <c r="AB803" s="36"/>
      <c r="AC803" s="36"/>
      <c r="AD803" s="36"/>
      <c r="AE803" s="36"/>
      <c r="AT803" s="18" t="s">
        <v>231</v>
      </c>
      <c r="AU803" s="18" t="s">
        <v>87</v>
      </c>
    </row>
    <row r="804" spans="1:65" s="2" customFormat="1" ht="107.25">
      <c r="A804" s="36"/>
      <c r="B804" s="37"/>
      <c r="C804" s="38"/>
      <c r="D804" s="210" t="s">
        <v>311</v>
      </c>
      <c r="E804" s="38"/>
      <c r="F804" s="211" t="s">
        <v>2796</v>
      </c>
      <c r="G804" s="38"/>
      <c r="H804" s="38"/>
      <c r="I804" s="207"/>
      <c r="J804" s="38"/>
      <c r="K804" s="38"/>
      <c r="L804" s="41"/>
      <c r="M804" s="208"/>
      <c r="N804" s="209"/>
      <c r="O804" s="73"/>
      <c r="P804" s="73"/>
      <c r="Q804" s="73"/>
      <c r="R804" s="73"/>
      <c r="S804" s="73"/>
      <c r="T804" s="74"/>
      <c r="U804" s="36"/>
      <c r="V804" s="36"/>
      <c r="W804" s="36"/>
      <c r="X804" s="36"/>
      <c r="Y804" s="36"/>
      <c r="Z804" s="36"/>
      <c r="AA804" s="36"/>
      <c r="AB804" s="36"/>
      <c r="AC804" s="36"/>
      <c r="AD804" s="36"/>
      <c r="AE804" s="36"/>
      <c r="AT804" s="18" t="s">
        <v>311</v>
      </c>
      <c r="AU804" s="18" t="s">
        <v>87</v>
      </c>
    </row>
    <row r="805" spans="1:65" s="2" customFormat="1" ht="62.65" customHeight="1">
      <c r="A805" s="36"/>
      <c r="B805" s="37"/>
      <c r="C805" s="192" t="s">
        <v>2802</v>
      </c>
      <c r="D805" s="192" t="s">
        <v>224</v>
      </c>
      <c r="E805" s="193" t="s">
        <v>2803</v>
      </c>
      <c r="F805" s="194" t="s">
        <v>2804</v>
      </c>
      <c r="G805" s="195" t="s">
        <v>650</v>
      </c>
      <c r="H805" s="196">
        <v>1.5049999999999999</v>
      </c>
      <c r="I805" s="197"/>
      <c r="J805" s="198">
        <f>ROUND(I805*H805,2)</f>
        <v>0</v>
      </c>
      <c r="K805" s="194" t="s">
        <v>228</v>
      </c>
      <c r="L805" s="41"/>
      <c r="M805" s="199" t="s">
        <v>1</v>
      </c>
      <c r="N805" s="200" t="s">
        <v>45</v>
      </c>
      <c r="O805" s="73"/>
      <c r="P805" s="201">
        <f>O805*H805</f>
        <v>0</v>
      </c>
      <c r="Q805" s="201">
        <v>0</v>
      </c>
      <c r="R805" s="201">
        <f>Q805*H805</f>
        <v>0</v>
      </c>
      <c r="S805" s="201">
        <v>0</v>
      </c>
      <c r="T805" s="202">
        <f>S805*H805</f>
        <v>0</v>
      </c>
      <c r="U805" s="36"/>
      <c r="V805" s="36"/>
      <c r="W805" s="36"/>
      <c r="X805" s="36"/>
      <c r="Y805" s="36"/>
      <c r="Z805" s="36"/>
      <c r="AA805" s="36"/>
      <c r="AB805" s="36"/>
      <c r="AC805" s="36"/>
      <c r="AD805" s="36"/>
      <c r="AE805" s="36"/>
      <c r="AR805" s="203" t="s">
        <v>223</v>
      </c>
      <c r="AT805" s="203" t="s">
        <v>224</v>
      </c>
      <c r="AU805" s="203" t="s">
        <v>87</v>
      </c>
      <c r="AY805" s="18" t="s">
        <v>220</v>
      </c>
      <c r="BE805" s="204">
        <f>IF(N805="základní",J805,0)</f>
        <v>0</v>
      </c>
      <c r="BF805" s="204">
        <f>IF(N805="snížená",J805,0)</f>
        <v>0</v>
      </c>
      <c r="BG805" s="204">
        <f>IF(N805="zákl. přenesená",J805,0)</f>
        <v>0</v>
      </c>
      <c r="BH805" s="204">
        <f>IF(N805="sníž. přenesená",J805,0)</f>
        <v>0</v>
      </c>
      <c r="BI805" s="204">
        <f>IF(N805="nulová",J805,0)</f>
        <v>0</v>
      </c>
      <c r="BJ805" s="18" t="s">
        <v>87</v>
      </c>
      <c r="BK805" s="204">
        <f>ROUND(I805*H805,2)</f>
        <v>0</v>
      </c>
      <c r="BL805" s="18" t="s">
        <v>223</v>
      </c>
      <c r="BM805" s="203" t="s">
        <v>2805</v>
      </c>
    </row>
    <row r="806" spans="1:65" s="2" customFormat="1" ht="11.25">
      <c r="A806" s="36"/>
      <c r="B806" s="37"/>
      <c r="C806" s="38"/>
      <c r="D806" s="205" t="s">
        <v>231</v>
      </c>
      <c r="E806" s="38"/>
      <c r="F806" s="206" t="s">
        <v>2806</v>
      </c>
      <c r="G806" s="38"/>
      <c r="H806" s="38"/>
      <c r="I806" s="207"/>
      <c r="J806" s="38"/>
      <c r="K806" s="38"/>
      <c r="L806" s="41"/>
      <c r="M806" s="208"/>
      <c r="N806" s="209"/>
      <c r="O806" s="73"/>
      <c r="P806" s="73"/>
      <c r="Q806" s="73"/>
      <c r="R806" s="73"/>
      <c r="S806" s="73"/>
      <c r="T806" s="74"/>
      <c r="U806" s="36"/>
      <c r="V806" s="36"/>
      <c r="W806" s="36"/>
      <c r="X806" s="36"/>
      <c r="Y806" s="36"/>
      <c r="Z806" s="36"/>
      <c r="AA806" s="36"/>
      <c r="AB806" s="36"/>
      <c r="AC806" s="36"/>
      <c r="AD806" s="36"/>
      <c r="AE806" s="36"/>
      <c r="AT806" s="18" t="s">
        <v>231</v>
      </c>
      <c r="AU806" s="18" t="s">
        <v>87</v>
      </c>
    </row>
    <row r="807" spans="1:65" s="2" customFormat="1" ht="107.25">
      <c r="A807" s="36"/>
      <c r="B807" s="37"/>
      <c r="C807" s="38"/>
      <c r="D807" s="210" t="s">
        <v>311</v>
      </c>
      <c r="E807" s="38"/>
      <c r="F807" s="211" t="s">
        <v>2796</v>
      </c>
      <c r="G807" s="38"/>
      <c r="H807" s="38"/>
      <c r="I807" s="207"/>
      <c r="J807" s="38"/>
      <c r="K807" s="38"/>
      <c r="L807" s="41"/>
      <c r="M807" s="208"/>
      <c r="N807" s="209"/>
      <c r="O807" s="73"/>
      <c r="P807" s="73"/>
      <c r="Q807" s="73"/>
      <c r="R807" s="73"/>
      <c r="S807" s="73"/>
      <c r="T807" s="74"/>
      <c r="U807" s="36"/>
      <c r="V807" s="36"/>
      <c r="W807" s="36"/>
      <c r="X807" s="36"/>
      <c r="Y807" s="36"/>
      <c r="Z807" s="36"/>
      <c r="AA807" s="36"/>
      <c r="AB807" s="36"/>
      <c r="AC807" s="36"/>
      <c r="AD807" s="36"/>
      <c r="AE807" s="36"/>
      <c r="AT807" s="18" t="s">
        <v>311</v>
      </c>
      <c r="AU807" s="18" t="s">
        <v>87</v>
      </c>
    </row>
    <row r="808" spans="1:65" s="12" customFormat="1" ht="25.9" customHeight="1">
      <c r="B808" s="176"/>
      <c r="C808" s="177"/>
      <c r="D808" s="178" t="s">
        <v>79</v>
      </c>
      <c r="E808" s="179" t="s">
        <v>266</v>
      </c>
      <c r="F808" s="179" t="s">
        <v>695</v>
      </c>
      <c r="G808" s="177"/>
      <c r="H808" s="177"/>
      <c r="I808" s="180"/>
      <c r="J808" s="181">
        <f>BK808</f>
        <v>0</v>
      </c>
      <c r="K808" s="177"/>
      <c r="L808" s="182"/>
      <c r="M808" s="183"/>
      <c r="N808" s="184"/>
      <c r="O808" s="184"/>
      <c r="P808" s="185">
        <f>SUM(P809:P820)</f>
        <v>0</v>
      </c>
      <c r="Q808" s="184"/>
      <c r="R808" s="185">
        <f>SUM(R809:R820)</f>
        <v>2.964E-2</v>
      </c>
      <c r="S808" s="184"/>
      <c r="T808" s="186">
        <f>SUM(T809:T820)</f>
        <v>0</v>
      </c>
      <c r="AR808" s="187" t="s">
        <v>223</v>
      </c>
      <c r="AT808" s="188" t="s">
        <v>79</v>
      </c>
      <c r="AU808" s="188" t="s">
        <v>80</v>
      </c>
      <c r="AY808" s="187" t="s">
        <v>220</v>
      </c>
      <c r="BK808" s="189">
        <f>SUM(BK809:BK820)</f>
        <v>0</v>
      </c>
    </row>
    <row r="809" spans="1:65" s="2" customFormat="1" ht="37.9" customHeight="1">
      <c r="A809" s="36"/>
      <c r="B809" s="37"/>
      <c r="C809" s="192" t="s">
        <v>2807</v>
      </c>
      <c r="D809" s="192" t="s">
        <v>224</v>
      </c>
      <c r="E809" s="193" t="s">
        <v>2808</v>
      </c>
      <c r="F809" s="194" t="s">
        <v>2809</v>
      </c>
      <c r="G809" s="195" t="s">
        <v>698</v>
      </c>
      <c r="H809" s="196">
        <v>20.5</v>
      </c>
      <c r="I809" s="197"/>
      <c r="J809" s="198">
        <f>ROUND(I809*H809,2)</f>
        <v>0</v>
      </c>
      <c r="K809" s="194" t="s">
        <v>228</v>
      </c>
      <c r="L809" s="41"/>
      <c r="M809" s="199" t="s">
        <v>1</v>
      </c>
      <c r="N809" s="200" t="s">
        <v>45</v>
      </c>
      <c r="O809" s="73"/>
      <c r="P809" s="201">
        <f>O809*H809</f>
        <v>0</v>
      </c>
      <c r="Q809" s="201">
        <v>0</v>
      </c>
      <c r="R809" s="201">
        <f>Q809*H809</f>
        <v>0</v>
      </c>
      <c r="S809" s="201">
        <v>0</v>
      </c>
      <c r="T809" s="202">
        <f>S809*H809</f>
        <v>0</v>
      </c>
      <c r="U809" s="36"/>
      <c r="V809" s="36"/>
      <c r="W809" s="36"/>
      <c r="X809" s="36"/>
      <c r="Y809" s="36"/>
      <c r="Z809" s="36"/>
      <c r="AA809" s="36"/>
      <c r="AB809" s="36"/>
      <c r="AC809" s="36"/>
      <c r="AD809" s="36"/>
      <c r="AE809" s="36"/>
      <c r="AR809" s="203" t="s">
        <v>223</v>
      </c>
      <c r="AT809" s="203" t="s">
        <v>224</v>
      </c>
      <c r="AU809" s="203" t="s">
        <v>87</v>
      </c>
      <c r="AY809" s="18" t="s">
        <v>220</v>
      </c>
      <c r="BE809" s="204">
        <f>IF(N809="základní",J809,0)</f>
        <v>0</v>
      </c>
      <c r="BF809" s="204">
        <f>IF(N809="snížená",J809,0)</f>
        <v>0</v>
      </c>
      <c r="BG809" s="204">
        <f>IF(N809="zákl. přenesená",J809,0)</f>
        <v>0</v>
      </c>
      <c r="BH809" s="204">
        <f>IF(N809="sníž. přenesená",J809,0)</f>
        <v>0</v>
      </c>
      <c r="BI809" s="204">
        <f>IF(N809="nulová",J809,0)</f>
        <v>0</v>
      </c>
      <c r="BJ809" s="18" t="s">
        <v>87</v>
      </c>
      <c r="BK809" s="204">
        <f>ROUND(I809*H809,2)</f>
        <v>0</v>
      </c>
      <c r="BL809" s="18" t="s">
        <v>223</v>
      </c>
      <c r="BM809" s="203" t="s">
        <v>2810</v>
      </c>
    </row>
    <row r="810" spans="1:65" s="2" customFormat="1" ht="11.25">
      <c r="A810" s="36"/>
      <c r="B810" s="37"/>
      <c r="C810" s="38"/>
      <c r="D810" s="205" t="s">
        <v>231</v>
      </c>
      <c r="E810" s="38"/>
      <c r="F810" s="206" t="s">
        <v>2811</v>
      </c>
      <c r="G810" s="38"/>
      <c r="H810" s="38"/>
      <c r="I810" s="207"/>
      <c r="J810" s="38"/>
      <c r="K810" s="38"/>
      <c r="L810" s="41"/>
      <c r="M810" s="208"/>
      <c r="N810" s="209"/>
      <c r="O810" s="73"/>
      <c r="P810" s="73"/>
      <c r="Q810" s="73"/>
      <c r="R810" s="73"/>
      <c r="S810" s="73"/>
      <c r="T810" s="74"/>
      <c r="U810" s="36"/>
      <c r="V810" s="36"/>
      <c r="W810" s="36"/>
      <c r="X810" s="36"/>
      <c r="Y810" s="36"/>
      <c r="Z810" s="36"/>
      <c r="AA810" s="36"/>
      <c r="AB810" s="36"/>
      <c r="AC810" s="36"/>
      <c r="AD810" s="36"/>
      <c r="AE810" s="36"/>
      <c r="AT810" s="18" t="s">
        <v>231</v>
      </c>
      <c r="AU810" s="18" t="s">
        <v>87</v>
      </c>
    </row>
    <row r="811" spans="1:65" s="2" customFormat="1" ht="58.5">
      <c r="A811" s="36"/>
      <c r="B811" s="37"/>
      <c r="C811" s="38"/>
      <c r="D811" s="210" t="s">
        <v>311</v>
      </c>
      <c r="E811" s="38"/>
      <c r="F811" s="211" t="s">
        <v>2812</v>
      </c>
      <c r="G811" s="38"/>
      <c r="H811" s="38"/>
      <c r="I811" s="207"/>
      <c r="J811" s="38"/>
      <c r="K811" s="38"/>
      <c r="L811" s="41"/>
      <c r="M811" s="208"/>
      <c r="N811" s="209"/>
      <c r="O811" s="73"/>
      <c r="P811" s="73"/>
      <c r="Q811" s="73"/>
      <c r="R811" s="73"/>
      <c r="S811" s="73"/>
      <c r="T811" s="74"/>
      <c r="U811" s="36"/>
      <c r="V811" s="36"/>
      <c r="W811" s="36"/>
      <c r="X811" s="36"/>
      <c r="Y811" s="36"/>
      <c r="Z811" s="36"/>
      <c r="AA811" s="36"/>
      <c r="AB811" s="36"/>
      <c r="AC811" s="36"/>
      <c r="AD811" s="36"/>
      <c r="AE811" s="36"/>
      <c r="AT811" s="18" t="s">
        <v>311</v>
      </c>
      <c r="AU811" s="18" t="s">
        <v>87</v>
      </c>
    </row>
    <row r="812" spans="1:65" s="14" customFormat="1" ht="11.25">
      <c r="B812" s="223"/>
      <c r="C812" s="224"/>
      <c r="D812" s="210" t="s">
        <v>235</v>
      </c>
      <c r="E812" s="225" t="s">
        <v>1</v>
      </c>
      <c r="F812" s="226" t="s">
        <v>2813</v>
      </c>
      <c r="G812" s="224"/>
      <c r="H812" s="225" t="s">
        <v>1</v>
      </c>
      <c r="I812" s="227"/>
      <c r="J812" s="224"/>
      <c r="K812" s="224"/>
      <c r="L812" s="228"/>
      <c r="M812" s="229"/>
      <c r="N812" s="230"/>
      <c r="O812" s="230"/>
      <c r="P812" s="230"/>
      <c r="Q812" s="230"/>
      <c r="R812" s="230"/>
      <c r="S812" s="230"/>
      <c r="T812" s="231"/>
      <c r="AT812" s="232" t="s">
        <v>235</v>
      </c>
      <c r="AU812" s="232" t="s">
        <v>87</v>
      </c>
      <c r="AV812" s="14" t="s">
        <v>87</v>
      </c>
      <c r="AW812" s="14" t="s">
        <v>36</v>
      </c>
      <c r="AX812" s="14" t="s">
        <v>80</v>
      </c>
      <c r="AY812" s="232" t="s">
        <v>220</v>
      </c>
    </row>
    <row r="813" spans="1:65" s="13" customFormat="1" ht="11.25">
      <c r="B813" s="212"/>
      <c r="C813" s="213"/>
      <c r="D813" s="210" t="s">
        <v>235</v>
      </c>
      <c r="E813" s="214" t="s">
        <v>2814</v>
      </c>
      <c r="F813" s="215" t="s">
        <v>2815</v>
      </c>
      <c r="G813" s="213"/>
      <c r="H813" s="216">
        <v>20.5</v>
      </c>
      <c r="I813" s="217"/>
      <c r="J813" s="213"/>
      <c r="K813" s="213"/>
      <c r="L813" s="218"/>
      <c r="M813" s="219"/>
      <c r="N813" s="220"/>
      <c r="O813" s="220"/>
      <c r="P813" s="220"/>
      <c r="Q813" s="220"/>
      <c r="R813" s="220"/>
      <c r="S813" s="220"/>
      <c r="T813" s="221"/>
      <c r="AT813" s="222" t="s">
        <v>235</v>
      </c>
      <c r="AU813" s="222" t="s">
        <v>87</v>
      </c>
      <c r="AV813" s="13" t="s">
        <v>19</v>
      </c>
      <c r="AW813" s="13" t="s">
        <v>36</v>
      </c>
      <c r="AX813" s="13" t="s">
        <v>80</v>
      </c>
      <c r="AY813" s="222" t="s">
        <v>220</v>
      </c>
    </row>
    <row r="814" spans="1:65" s="13" customFormat="1" ht="11.25">
      <c r="B814" s="212"/>
      <c r="C814" s="213"/>
      <c r="D814" s="210" t="s">
        <v>235</v>
      </c>
      <c r="E814" s="214" t="s">
        <v>2816</v>
      </c>
      <c r="F814" s="215" t="s">
        <v>2817</v>
      </c>
      <c r="G814" s="213"/>
      <c r="H814" s="216">
        <v>20.5</v>
      </c>
      <c r="I814" s="217"/>
      <c r="J814" s="213"/>
      <c r="K814" s="213"/>
      <c r="L814" s="218"/>
      <c r="M814" s="219"/>
      <c r="N814" s="220"/>
      <c r="O814" s="220"/>
      <c r="P814" s="220"/>
      <c r="Q814" s="220"/>
      <c r="R814" s="220"/>
      <c r="S814" s="220"/>
      <c r="T814" s="221"/>
      <c r="AT814" s="222" t="s">
        <v>235</v>
      </c>
      <c r="AU814" s="222" t="s">
        <v>87</v>
      </c>
      <c r="AV814" s="13" t="s">
        <v>19</v>
      </c>
      <c r="AW814" s="13" t="s">
        <v>36</v>
      </c>
      <c r="AX814" s="13" t="s">
        <v>87</v>
      </c>
      <c r="AY814" s="222" t="s">
        <v>220</v>
      </c>
    </row>
    <row r="815" spans="1:65" s="2" customFormat="1" ht="21.75" customHeight="1">
      <c r="A815" s="36"/>
      <c r="B815" s="37"/>
      <c r="C815" s="247" t="s">
        <v>2818</v>
      </c>
      <c r="D815" s="247" t="s">
        <v>329</v>
      </c>
      <c r="E815" s="248" t="s">
        <v>2819</v>
      </c>
      <c r="F815" s="249" t="s">
        <v>2820</v>
      </c>
      <c r="G815" s="250" t="s">
        <v>698</v>
      </c>
      <c r="H815" s="251">
        <v>21</v>
      </c>
      <c r="I815" s="252"/>
      <c r="J815" s="253">
        <f>ROUND(I815*H815,2)</f>
        <v>0</v>
      </c>
      <c r="K815" s="249" t="s">
        <v>228</v>
      </c>
      <c r="L815" s="254"/>
      <c r="M815" s="255" t="s">
        <v>1</v>
      </c>
      <c r="N815" s="256" t="s">
        <v>45</v>
      </c>
      <c r="O815" s="73"/>
      <c r="P815" s="201">
        <f>O815*H815</f>
        <v>0</v>
      </c>
      <c r="Q815" s="201">
        <v>1.4E-3</v>
      </c>
      <c r="R815" s="201">
        <f>Q815*H815</f>
        <v>2.9399999999999999E-2</v>
      </c>
      <c r="S815" s="201">
        <v>0</v>
      </c>
      <c r="T815" s="202">
        <f>S815*H815</f>
        <v>0</v>
      </c>
      <c r="U815" s="36"/>
      <c r="V815" s="36"/>
      <c r="W815" s="36"/>
      <c r="X815" s="36"/>
      <c r="Y815" s="36"/>
      <c r="Z815" s="36"/>
      <c r="AA815" s="36"/>
      <c r="AB815" s="36"/>
      <c r="AC815" s="36"/>
      <c r="AD815" s="36"/>
      <c r="AE815" s="36"/>
      <c r="AR815" s="203" t="s">
        <v>266</v>
      </c>
      <c r="AT815" s="203" t="s">
        <v>329</v>
      </c>
      <c r="AU815" s="203" t="s">
        <v>87</v>
      </c>
      <c r="AY815" s="18" t="s">
        <v>220</v>
      </c>
      <c r="BE815" s="204">
        <f>IF(N815="základní",J815,0)</f>
        <v>0</v>
      </c>
      <c r="BF815" s="204">
        <f>IF(N815="snížená",J815,0)</f>
        <v>0</v>
      </c>
      <c r="BG815" s="204">
        <f>IF(N815="zákl. přenesená",J815,0)</f>
        <v>0</v>
      </c>
      <c r="BH815" s="204">
        <f>IF(N815="sníž. přenesená",J815,0)</f>
        <v>0</v>
      </c>
      <c r="BI815" s="204">
        <f>IF(N815="nulová",J815,0)</f>
        <v>0</v>
      </c>
      <c r="BJ815" s="18" t="s">
        <v>87</v>
      </c>
      <c r="BK815" s="204">
        <f>ROUND(I815*H815,2)</f>
        <v>0</v>
      </c>
      <c r="BL815" s="18" t="s">
        <v>223</v>
      </c>
      <c r="BM815" s="203" t="s">
        <v>2821</v>
      </c>
    </row>
    <row r="816" spans="1:65" s="13" customFormat="1" ht="11.25">
      <c r="B816" s="212"/>
      <c r="C816" s="213"/>
      <c r="D816" s="210" t="s">
        <v>235</v>
      </c>
      <c r="E816" s="214" t="s">
        <v>1</v>
      </c>
      <c r="F816" s="215" t="s">
        <v>346</v>
      </c>
      <c r="G816" s="213"/>
      <c r="H816" s="216">
        <v>21</v>
      </c>
      <c r="I816" s="217"/>
      <c r="J816" s="213"/>
      <c r="K816" s="213"/>
      <c r="L816" s="218"/>
      <c r="M816" s="219"/>
      <c r="N816" s="220"/>
      <c r="O816" s="220"/>
      <c r="P816" s="220"/>
      <c r="Q816" s="220"/>
      <c r="R816" s="220"/>
      <c r="S816" s="220"/>
      <c r="T816" s="221"/>
      <c r="AT816" s="222" t="s">
        <v>235</v>
      </c>
      <c r="AU816" s="222" t="s">
        <v>87</v>
      </c>
      <c r="AV816" s="13" t="s">
        <v>19</v>
      </c>
      <c r="AW816" s="13" t="s">
        <v>36</v>
      </c>
      <c r="AX816" s="13" t="s">
        <v>87</v>
      </c>
      <c r="AY816" s="222" t="s">
        <v>220</v>
      </c>
    </row>
    <row r="817" spans="1:65" s="2" customFormat="1" ht="24.2" customHeight="1">
      <c r="A817" s="36"/>
      <c r="B817" s="37"/>
      <c r="C817" s="192" t="s">
        <v>2822</v>
      </c>
      <c r="D817" s="192" t="s">
        <v>224</v>
      </c>
      <c r="E817" s="193" t="s">
        <v>2823</v>
      </c>
      <c r="F817" s="194" t="s">
        <v>2824</v>
      </c>
      <c r="G817" s="195" t="s">
        <v>664</v>
      </c>
      <c r="H817" s="196">
        <v>2</v>
      </c>
      <c r="I817" s="197"/>
      <c r="J817" s="198">
        <f>ROUND(I817*H817,2)</f>
        <v>0</v>
      </c>
      <c r="K817" s="194" t="s">
        <v>228</v>
      </c>
      <c r="L817" s="41"/>
      <c r="M817" s="199" t="s">
        <v>1</v>
      </c>
      <c r="N817" s="200" t="s">
        <v>45</v>
      </c>
      <c r="O817" s="73"/>
      <c r="P817" s="201">
        <f>O817*H817</f>
        <v>0</v>
      </c>
      <c r="Q817" s="201">
        <v>1.2E-4</v>
      </c>
      <c r="R817" s="201">
        <f>Q817*H817</f>
        <v>2.4000000000000001E-4</v>
      </c>
      <c r="S817" s="201">
        <v>0</v>
      </c>
      <c r="T817" s="202">
        <f>S817*H817</f>
        <v>0</v>
      </c>
      <c r="U817" s="36"/>
      <c r="V817" s="36"/>
      <c r="W817" s="36"/>
      <c r="X817" s="36"/>
      <c r="Y817" s="36"/>
      <c r="Z817" s="36"/>
      <c r="AA817" s="36"/>
      <c r="AB817" s="36"/>
      <c r="AC817" s="36"/>
      <c r="AD817" s="36"/>
      <c r="AE817" s="36"/>
      <c r="AR817" s="203" t="s">
        <v>223</v>
      </c>
      <c r="AT817" s="203" t="s">
        <v>224</v>
      </c>
      <c r="AU817" s="203" t="s">
        <v>87</v>
      </c>
      <c r="AY817" s="18" t="s">
        <v>220</v>
      </c>
      <c r="BE817" s="204">
        <f>IF(N817="základní",J817,0)</f>
        <v>0</v>
      </c>
      <c r="BF817" s="204">
        <f>IF(N817="snížená",J817,0)</f>
        <v>0</v>
      </c>
      <c r="BG817" s="204">
        <f>IF(N817="zákl. přenesená",J817,0)</f>
        <v>0</v>
      </c>
      <c r="BH817" s="204">
        <f>IF(N817="sníž. přenesená",J817,0)</f>
        <v>0</v>
      </c>
      <c r="BI817" s="204">
        <f>IF(N817="nulová",J817,0)</f>
        <v>0</v>
      </c>
      <c r="BJ817" s="18" t="s">
        <v>87</v>
      </c>
      <c r="BK817" s="204">
        <f>ROUND(I817*H817,2)</f>
        <v>0</v>
      </c>
      <c r="BL817" s="18" t="s">
        <v>223</v>
      </c>
      <c r="BM817" s="203" t="s">
        <v>2825</v>
      </c>
    </row>
    <row r="818" spans="1:65" s="2" customFormat="1" ht="11.25">
      <c r="A818" s="36"/>
      <c r="B818" s="37"/>
      <c r="C818" s="38"/>
      <c r="D818" s="205" t="s">
        <v>231</v>
      </c>
      <c r="E818" s="38"/>
      <c r="F818" s="206" t="s">
        <v>2826</v>
      </c>
      <c r="G818" s="38"/>
      <c r="H818" s="38"/>
      <c r="I818" s="207"/>
      <c r="J818" s="38"/>
      <c r="K818" s="38"/>
      <c r="L818" s="41"/>
      <c r="M818" s="208"/>
      <c r="N818" s="209"/>
      <c r="O818" s="73"/>
      <c r="P818" s="73"/>
      <c r="Q818" s="73"/>
      <c r="R818" s="73"/>
      <c r="S818" s="73"/>
      <c r="T818" s="74"/>
      <c r="U818" s="36"/>
      <c r="V818" s="36"/>
      <c r="W818" s="36"/>
      <c r="X818" s="36"/>
      <c r="Y818" s="36"/>
      <c r="Z818" s="36"/>
      <c r="AA818" s="36"/>
      <c r="AB818" s="36"/>
      <c r="AC818" s="36"/>
      <c r="AD818" s="36"/>
      <c r="AE818" s="36"/>
      <c r="AT818" s="18" t="s">
        <v>231</v>
      </c>
      <c r="AU818" s="18" t="s">
        <v>87</v>
      </c>
    </row>
    <row r="819" spans="1:65" s="2" customFormat="1" ht="29.25">
      <c r="A819" s="36"/>
      <c r="B819" s="37"/>
      <c r="C819" s="38"/>
      <c r="D819" s="210" t="s">
        <v>311</v>
      </c>
      <c r="E819" s="38"/>
      <c r="F819" s="211" t="s">
        <v>2827</v>
      </c>
      <c r="G819" s="38"/>
      <c r="H819" s="38"/>
      <c r="I819" s="207"/>
      <c r="J819" s="38"/>
      <c r="K819" s="38"/>
      <c r="L819" s="41"/>
      <c r="M819" s="208"/>
      <c r="N819" s="209"/>
      <c r="O819" s="73"/>
      <c r="P819" s="73"/>
      <c r="Q819" s="73"/>
      <c r="R819" s="73"/>
      <c r="S819" s="73"/>
      <c r="T819" s="74"/>
      <c r="U819" s="36"/>
      <c r="V819" s="36"/>
      <c r="W819" s="36"/>
      <c r="X819" s="36"/>
      <c r="Y819" s="36"/>
      <c r="Z819" s="36"/>
      <c r="AA819" s="36"/>
      <c r="AB819" s="36"/>
      <c r="AC819" s="36"/>
      <c r="AD819" s="36"/>
      <c r="AE819" s="36"/>
      <c r="AT819" s="18" t="s">
        <v>311</v>
      </c>
      <c r="AU819" s="18" t="s">
        <v>87</v>
      </c>
    </row>
    <row r="820" spans="1:65" s="2" customFormat="1" ht="19.5">
      <c r="A820" s="36"/>
      <c r="B820" s="37"/>
      <c r="C820" s="38"/>
      <c r="D820" s="210" t="s">
        <v>233</v>
      </c>
      <c r="E820" s="38"/>
      <c r="F820" s="211" t="s">
        <v>2828</v>
      </c>
      <c r="G820" s="38"/>
      <c r="H820" s="38"/>
      <c r="I820" s="207"/>
      <c r="J820" s="38"/>
      <c r="K820" s="38"/>
      <c r="L820" s="41"/>
      <c r="M820" s="208"/>
      <c r="N820" s="209"/>
      <c r="O820" s="73"/>
      <c r="P820" s="73"/>
      <c r="Q820" s="73"/>
      <c r="R820" s="73"/>
      <c r="S820" s="73"/>
      <c r="T820" s="74"/>
      <c r="U820" s="36"/>
      <c r="V820" s="36"/>
      <c r="W820" s="36"/>
      <c r="X820" s="36"/>
      <c r="Y820" s="36"/>
      <c r="Z820" s="36"/>
      <c r="AA820" s="36"/>
      <c r="AB820" s="36"/>
      <c r="AC820" s="36"/>
      <c r="AD820" s="36"/>
      <c r="AE820" s="36"/>
      <c r="AT820" s="18" t="s">
        <v>233</v>
      </c>
      <c r="AU820" s="18" t="s">
        <v>87</v>
      </c>
    </row>
    <row r="821" spans="1:65" s="12" customFormat="1" ht="25.9" customHeight="1">
      <c r="B821" s="176"/>
      <c r="C821" s="177"/>
      <c r="D821" s="178" t="s">
        <v>79</v>
      </c>
      <c r="E821" s="179" t="s">
        <v>271</v>
      </c>
      <c r="F821" s="179" t="s">
        <v>726</v>
      </c>
      <c r="G821" s="177"/>
      <c r="H821" s="177"/>
      <c r="I821" s="180"/>
      <c r="J821" s="181">
        <f>BK821</f>
        <v>0</v>
      </c>
      <c r="K821" s="177"/>
      <c r="L821" s="182"/>
      <c r="M821" s="183"/>
      <c r="N821" s="184"/>
      <c r="O821" s="184"/>
      <c r="P821" s="185">
        <f>SUM(P822:P891)</f>
        <v>0</v>
      </c>
      <c r="Q821" s="184"/>
      <c r="R821" s="185">
        <f>SUM(R822:R891)</f>
        <v>21.541714460000001</v>
      </c>
      <c r="S821" s="184"/>
      <c r="T821" s="186">
        <f>SUM(T822:T891)</f>
        <v>218.48619999999997</v>
      </c>
      <c r="AR821" s="187" t="s">
        <v>223</v>
      </c>
      <c r="AT821" s="188" t="s">
        <v>79</v>
      </c>
      <c r="AU821" s="188" t="s">
        <v>80</v>
      </c>
      <c r="AY821" s="187" t="s">
        <v>220</v>
      </c>
      <c r="BK821" s="189">
        <f>SUM(BK822:BK891)</f>
        <v>0</v>
      </c>
    </row>
    <row r="822" spans="1:65" s="2" customFormat="1" ht="49.15" customHeight="1">
      <c r="A822" s="36"/>
      <c r="B822" s="37"/>
      <c r="C822" s="192" t="s">
        <v>2829</v>
      </c>
      <c r="D822" s="192" t="s">
        <v>224</v>
      </c>
      <c r="E822" s="193" t="s">
        <v>920</v>
      </c>
      <c r="F822" s="194" t="s">
        <v>921</v>
      </c>
      <c r="G822" s="195" t="s">
        <v>698</v>
      </c>
      <c r="H822" s="196">
        <v>12.05</v>
      </c>
      <c r="I822" s="197"/>
      <c r="J822" s="198">
        <f>ROUND(I822*H822,2)</f>
        <v>0</v>
      </c>
      <c r="K822" s="194" t="s">
        <v>228</v>
      </c>
      <c r="L822" s="41"/>
      <c r="M822" s="199" t="s">
        <v>1</v>
      </c>
      <c r="N822" s="200" t="s">
        <v>45</v>
      </c>
      <c r="O822" s="73"/>
      <c r="P822" s="201">
        <f>O822*H822</f>
        <v>0</v>
      </c>
      <c r="Q822" s="201">
        <v>0.15540000000000001</v>
      </c>
      <c r="R822" s="201">
        <f>Q822*H822</f>
        <v>1.8725700000000003</v>
      </c>
      <c r="S822" s="201">
        <v>0</v>
      </c>
      <c r="T822" s="202">
        <f>S822*H822</f>
        <v>0</v>
      </c>
      <c r="U822" s="36"/>
      <c r="V822" s="36"/>
      <c r="W822" s="36"/>
      <c r="X822" s="36"/>
      <c r="Y822" s="36"/>
      <c r="Z822" s="36"/>
      <c r="AA822" s="36"/>
      <c r="AB822" s="36"/>
      <c r="AC822" s="36"/>
      <c r="AD822" s="36"/>
      <c r="AE822" s="36"/>
      <c r="AR822" s="203" t="s">
        <v>223</v>
      </c>
      <c r="AT822" s="203" t="s">
        <v>224</v>
      </c>
      <c r="AU822" s="203" t="s">
        <v>87</v>
      </c>
      <c r="AY822" s="18" t="s">
        <v>220</v>
      </c>
      <c r="BE822" s="204">
        <f>IF(N822="základní",J822,0)</f>
        <v>0</v>
      </c>
      <c r="BF822" s="204">
        <f>IF(N822="snížená",J822,0)</f>
        <v>0</v>
      </c>
      <c r="BG822" s="204">
        <f>IF(N822="zákl. přenesená",J822,0)</f>
        <v>0</v>
      </c>
      <c r="BH822" s="204">
        <f>IF(N822="sníž. přenesená",J822,0)</f>
        <v>0</v>
      </c>
      <c r="BI822" s="204">
        <f>IF(N822="nulová",J822,0)</f>
        <v>0</v>
      </c>
      <c r="BJ822" s="18" t="s">
        <v>87</v>
      </c>
      <c r="BK822" s="204">
        <f>ROUND(I822*H822,2)</f>
        <v>0</v>
      </c>
      <c r="BL822" s="18" t="s">
        <v>223</v>
      </c>
      <c r="BM822" s="203" t="s">
        <v>2830</v>
      </c>
    </row>
    <row r="823" spans="1:65" s="2" customFormat="1" ht="11.25">
      <c r="A823" s="36"/>
      <c r="B823" s="37"/>
      <c r="C823" s="38"/>
      <c r="D823" s="205" t="s">
        <v>231</v>
      </c>
      <c r="E823" s="38"/>
      <c r="F823" s="206" t="s">
        <v>923</v>
      </c>
      <c r="G823" s="38"/>
      <c r="H823" s="38"/>
      <c r="I823" s="207"/>
      <c r="J823" s="38"/>
      <c r="K823" s="38"/>
      <c r="L823" s="41"/>
      <c r="M823" s="208"/>
      <c r="N823" s="209"/>
      <c r="O823" s="73"/>
      <c r="P823" s="73"/>
      <c r="Q823" s="73"/>
      <c r="R823" s="73"/>
      <c r="S823" s="73"/>
      <c r="T823" s="74"/>
      <c r="U823" s="36"/>
      <c r="V823" s="36"/>
      <c r="W823" s="36"/>
      <c r="X823" s="36"/>
      <c r="Y823" s="36"/>
      <c r="Z823" s="36"/>
      <c r="AA823" s="36"/>
      <c r="AB823" s="36"/>
      <c r="AC823" s="36"/>
      <c r="AD823" s="36"/>
      <c r="AE823" s="36"/>
      <c r="AT823" s="18" t="s">
        <v>231</v>
      </c>
      <c r="AU823" s="18" t="s">
        <v>87</v>
      </c>
    </row>
    <row r="824" spans="1:65" s="2" customFormat="1" ht="97.5">
      <c r="A824" s="36"/>
      <c r="B824" s="37"/>
      <c r="C824" s="38"/>
      <c r="D824" s="210" t="s">
        <v>311</v>
      </c>
      <c r="E824" s="38"/>
      <c r="F824" s="211" t="s">
        <v>924</v>
      </c>
      <c r="G824" s="38"/>
      <c r="H824" s="38"/>
      <c r="I824" s="207"/>
      <c r="J824" s="38"/>
      <c r="K824" s="38"/>
      <c r="L824" s="41"/>
      <c r="M824" s="208"/>
      <c r="N824" s="209"/>
      <c r="O824" s="73"/>
      <c r="P824" s="73"/>
      <c r="Q824" s="73"/>
      <c r="R824" s="73"/>
      <c r="S824" s="73"/>
      <c r="T824" s="74"/>
      <c r="U824" s="36"/>
      <c r="V824" s="36"/>
      <c r="W824" s="36"/>
      <c r="X824" s="36"/>
      <c r="Y824" s="36"/>
      <c r="Z824" s="36"/>
      <c r="AA824" s="36"/>
      <c r="AB824" s="36"/>
      <c r="AC824" s="36"/>
      <c r="AD824" s="36"/>
      <c r="AE824" s="36"/>
      <c r="AT824" s="18" t="s">
        <v>311</v>
      </c>
      <c r="AU824" s="18" t="s">
        <v>87</v>
      </c>
    </row>
    <row r="825" spans="1:65" s="14" customFormat="1" ht="11.25">
      <c r="B825" s="223"/>
      <c r="C825" s="224"/>
      <c r="D825" s="210" t="s">
        <v>235</v>
      </c>
      <c r="E825" s="225" t="s">
        <v>1</v>
      </c>
      <c r="F825" s="226" t="s">
        <v>2831</v>
      </c>
      <c r="G825" s="224"/>
      <c r="H825" s="225" t="s">
        <v>1</v>
      </c>
      <c r="I825" s="227"/>
      <c r="J825" s="224"/>
      <c r="K825" s="224"/>
      <c r="L825" s="228"/>
      <c r="M825" s="229"/>
      <c r="N825" s="230"/>
      <c r="O825" s="230"/>
      <c r="P825" s="230"/>
      <c r="Q825" s="230"/>
      <c r="R825" s="230"/>
      <c r="S825" s="230"/>
      <c r="T825" s="231"/>
      <c r="AT825" s="232" t="s">
        <v>235</v>
      </c>
      <c r="AU825" s="232" t="s">
        <v>87</v>
      </c>
      <c r="AV825" s="14" t="s">
        <v>87</v>
      </c>
      <c r="AW825" s="14" t="s">
        <v>36</v>
      </c>
      <c r="AX825" s="14" t="s">
        <v>80</v>
      </c>
      <c r="AY825" s="232" t="s">
        <v>220</v>
      </c>
    </row>
    <row r="826" spans="1:65" s="13" customFormat="1" ht="11.25">
      <c r="B826" s="212"/>
      <c r="C826" s="213"/>
      <c r="D826" s="210" t="s">
        <v>235</v>
      </c>
      <c r="E826" s="214" t="s">
        <v>2832</v>
      </c>
      <c r="F826" s="215" t="s">
        <v>2833</v>
      </c>
      <c r="G826" s="213"/>
      <c r="H826" s="216">
        <v>12.05</v>
      </c>
      <c r="I826" s="217"/>
      <c r="J826" s="213"/>
      <c r="K826" s="213"/>
      <c r="L826" s="218"/>
      <c r="M826" s="219"/>
      <c r="N826" s="220"/>
      <c r="O826" s="220"/>
      <c r="P826" s="220"/>
      <c r="Q826" s="220"/>
      <c r="R826" s="220"/>
      <c r="S826" s="220"/>
      <c r="T826" s="221"/>
      <c r="AT826" s="222" t="s">
        <v>235</v>
      </c>
      <c r="AU826" s="222" t="s">
        <v>87</v>
      </c>
      <c r="AV826" s="13" t="s">
        <v>19</v>
      </c>
      <c r="AW826" s="13" t="s">
        <v>36</v>
      </c>
      <c r="AX826" s="13" t="s">
        <v>80</v>
      </c>
      <c r="AY826" s="222" t="s">
        <v>220</v>
      </c>
    </row>
    <row r="827" spans="1:65" s="13" customFormat="1" ht="11.25">
      <c r="B827" s="212"/>
      <c r="C827" s="213"/>
      <c r="D827" s="210" t="s">
        <v>235</v>
      </c>
      <c r="E827" s="214" t="s">
        <v>2834</v>
      </c>
      <c r="F827" s="215" t="s">
        <v>2835</v>
      </c>
      <c r="G827" s="213"/>
      <c r="H827" s="216">
        <v>12.05</v>
      </c>
      <c r="I827" s="217"/>
      <c r="J827" s="213"/>
      <c r="K827" s="213"/>
      <c r="L827" s="218"/>
      <c r="M827" s="219"/>
      <c r="N827" s="220"/>
      <c r="O827" s="220"/>
      <c r="P827" s="220"/>
      <c r="Q827" s="220"/>
      <c r="R827" s="220"/>
      <c r="S827" s="220"/>
      <c r="T827" s="221"/>
      <c r="AT827" s="222" t="s">
        <v>235</v>
      </c>
      <c r="AU827" s="222" t="s">
        <v>87</v>
      </c>
      <c r="AV827" s="13" t="s">
        <v>19</v>
      </c>
      <c r="AW827" s="13" t="s">
        <v>36</v>
      </c>
      <c r="AX827" s="13" t="s">
        <v>87</v>
      </c>
      <c r="AY827" s="222" t="s">
        <v>220</v>
      </c>
    </row>
    <row r="828" spans="1:65" s="2" customFormat="1" ht="16.5" customHeight="1">
      <c r="A828" s="36"/>
      <c r="B828" s="37"/>
      <c r="C828" s="247" t="s">
        <v>2836</v>
      </c>
      <c r="D828" s="247" t="s">
        <v>329</v>
      </c>
      <c r="E828" s="248" t="s">
        <v>2837</v>
      </c>
      <c r="F828" s="249" t="s">
        <v>2838</v>
      </c>
      <c r="G828" s="250" t="s">
        <v>698</v>
      </c>
      <c r="H828" s="251">
        <v>12.05</v>
      </c>
      <c r="I828" s="252"/>
      <c r="J828" s="253">
        <f>ROUND(I828*H828,2)</f>
        <v>0</v>
      </c>
      <c r="K828" s="249" t="s">
        <v>228</v>
      </c>
      <c r="L828" s="254"/>
      <c r="M828" s="255" t="s">
        <v>1</v>
      </c>
      <c r="N828" s="256" t="s">
        <v>45</v>
      </c>
      <c r="O828" s="73"/>
      <c r="P828" s="201">
        <f>O828*H828</f>
        <v>0</v>
      </c>
      <c r="Q828" s="201">
        <v>0.08</v>
      </c>
      <c r="R828" s="201">
        <f>Q828*H828</f>
        <v>0.96400000000000008</v>
      </c>
      <c r="S828" s="201">
        <v>0</v>
      </c>
      <c r="T828" s="202">
        <f>S828*H828</f>
        <v>0</v>
      </c>
      <c r="U828" s="36"/>
      <c r="V828" s="36"/>
      <c r="W828" s="36"/>
      <c r="X828" s="36"/>
      <c r="Y828" s="36"/>
      <c r="Z828" s="36"/>
      <c r="AA828" s="36"/>
      <c r="AB828" s="36"/>
      <c r="AC828" s="36"/>
      <c r="AD828" s="36"/>
      <c r="AE828" s="36"/>
      <c r="AR828" s="203" t="s">
        <v>266</v>
      </c>
      <c r="AT828" s="203" t="s">
        <v>329</v>
      </c>
      <c r="AU828" s="203" t="s">
        <v>87</v>
      </c>
      <c r="AY828" s="18" t="s">
        <v>220</v>
      </c>
      <c r="BE828" s="204">
        <f>IF(N828="základní",J828,0)</f>
        <v>0</v>
      </c>
      <c r="BF828" s="204">
        <f>IF(N828="snížená",J828,0)</f>
        <v>0</v>
      </c>
      <c r="BG828" s="204">
        <f>IF(N828="zákl. přenesená",J828,0)</f>
        <v>0</v>
      </c>
      <c r="BH828" s="204">
        <f>IF(N828="sníž. přenesená",J828,0)</f>
        <v>0</v>
      </c>
      <c r="BI828" s="204">
        <f>IF(N828="nulová",J828,0)</f>
        <v>0</v>
      </c>
      <c r="BJ828" s="18" t="s">
        <v>87</v>
      </c>
      <c r="BK828" s="204">
        <f>ROUND(I828*H828,2)</f>
        <v>0</v>
      </c>
      <c r="BL828" s="18" t="s">
        <v>223</v>
      </c>
      <c r="BM828" s="203" t="s">
        <v>2839</v>
      </c>
    </row>
    <row r="829" spans="1:65" s="2" customFormat="1" ht="19.5">
      <c r="A829" s="36"/>
      <c r="B829" s="37"/>
      <c r="C829" s="38"/>
      <c r="D829" s="210" t="s">
        <v>233</v>
      </c>
      <c r="E829" s="38"/>
      <c r="F829" s="211" t="s">
        <v>2840</v>
      </c>
      <c r="G829" s="38"/>
      <c r="H829" s="38"/>
      <c r="I829" s="207"/>
      <c r="J829" s="38"/>
      <c r="K829" s="38"/>
      <c r="L829" s="41"/>
      <c r="M829" s="208"/>
      <c r="N829" s="209"/>
      <c r="O829" s="73"/>
      <c r="P829" s="73"/>
      <c r="Q829" s="73"/>
      <c r="R829" s="73"/>
      <c r="S829" s="73"/>
      <c r="T829" s="74"/>
      <c r="U829" s="36"/>
      <c r="V829" s="36"/>
      <c r="W829" s="36"/>
      <c r="X829" s="36"/>
      <c r="Y829" s="36"/>
      <c r="Z829" s="36"/>
      <c r="AA829" s="36"/>
      <c r="AB829" s="36"/>
      <c r="AC829" s="36"/>
      <c r="AD829" s="36"/>
      <c r="AE829" s="36"/>
      <c r="AT829" s="18" t="s">
        <v>233</v>
      </c>
      <c r="AU829" s="18" t="s">
        <v>87</v>
      </c>
    </row>
    <row r="830" spans="1:65" s="2" customFormat="1" ht="49.15" customHeight="1">
      <c r="A830" s="36"/>
      <c r="B830" s="37"/>
      <c r="C830" s="192" t="s">
        <v>2841</v>
      </c>
      <c r="D830" s="192" t="s">
        <v>224</v>
      </c>
      <c r="E830" s="193" t="s">
        <v>2842</v>
      </c>
      <c r="F830" s="194" t="s">
        <v>2843</v>
      </c>
      <c r="G830" s="195" t="s">
        <v>698</v>
      </c>
      <c r="H830" s="196">
        <v>53.201999999999998</v>
      </c>
      <c r="I830" s="197"/>
      <c r="J830" s="198">
        <f>ROUND(I830*H830,2)</f>
        <v>0</v>
      </c>
      <c r="K830" s="194" t="s">
        <v>228</v>
      </c>
      <c r="L830" s="41"/>
      <c r="M830" s="199" t="s">
        <v>1</v>
      </c>
      <c r="N830" s="200" t="s">
        <v>45</v>
      </c>
      <c r="O830" s="73"/>
      <c r="P830" s="201">
        <f>O830*H830</f>
        <v>0</v>
      </c>
      <c r="Q830" s="201">
        <v>9.5990000000000006E-2</v>
      </c>
      <c r="R830" s="201">
        <f>Q830*H830</f>
        <v>5.1068599800000003</v>
      </c>
      <c r="S830" s="201">
        <v>0</v>
      </c>
      <c r="T830" s="202">
        <f>S830*H830</f>
        <v>0</v>
      </c>
      <c r="U830" s="36"/>
      <c r="V830" s="36"/>
      <c r="W830" s="36"/>
      <c r="X830" s="36"/>
      <c r="Y830" s="36"/>
      <c r="Z830" s="36"/>
      <c r="AA830" s="36"/>
      <c r="AB830" s="36"/>
      <c r="AC830" s="36"/>
      <c r="AD830" s="36"/>
      <c r="AE830" s="36"/>
      <c r="AR830" s="203" t="s">
        <v>223</v>
      </c>
      <c r="AT830" s="203" t="s">
        <v>224</v>
      </c>
      <c r="AU830" s="203" t="s">
        <v>87</v>
      </c>
      <c r="AY830" s="18" t="s">
        <v>220</v>
      </c>
      <c r="BE830" s="204">
        <f>IF(N830="základní",J830,0)</f>
        <v>0</v>
      </c>
      <c r="BF830" s="204">
        <f>IF(N830="snížená",J830,0)</f>
        <v>0</v>
      </c>
      <c r="BG830" s="204">
        <f>IF(N830="zákl. přenesená",J830,0)</f>
        <v>0</v>
      </c>
      <c r="BH830" s="204">
        <f>IF(N830="sníž. přenesená",J830,0)</f>
        <v>0</v>
      </c>
      <c r="BI830" s="204">
        <f>IF(N830="nulová",J830,0)</f>
        <v>0</v>
      </c>
      <c r="BJ830" s="18" t="s">
        <v>87</v>
      </c>
      <c r="BK830" s="204">
        <f>ROUND(I830*H830,2)</f>
        <v>0</v>
      </c>
      <c r="BL830" s="18" t="s">
        <v>223</v>
      </c>
      <c r="BM830" s="203" t="s">
        <v>2844</v>
      </c>
    </row>
    <row r="831" spans="1:65" s="2" customFormat="1" ht="11.25">
      <c r="A831" s="36"/>
      <c r="B831" s="37"/>
      <c r="C831" s="38"/>
      <c r="D831" s="205" t="s">
        <v>231</v>
      </c>
      <c r="E831" s="38"/>
      <c r="F831" s="206" t="s">
        <v>2845</v>
      </c>
      <c r="G831" s="38"/>
      <c r="H831" s="38"/>
      <c r="I831" s="207"/>
      <c r="J831" s="38"/>
      <c r="K831" s="38"/>
      <c r="L831" s="41"/>
      <c r="M831" s="208"/>
      <c r="N831" s="209"/>
      <c r="O831" s="73"/>
      <c r="P831" s="73"/>
      <c r="Q831" s="73"/>
      <c r="R831" s="73"/>
      <c r="S831" s="73"/>
      <c r="T831" s="74"/>
      <c r="U831" s="36"/>
      <c r="V831" s="36"/>
      <c r="W831" s="36"/>
      <c r="X831" s="36"/>
      <c r="Y831" s="36"/>
      <c r="Z831" s="36"/>
      <c r="AA831" s="36"/>
      <c r="AB831" s="36"/>
      <c r="AC831" s="36"/>
      <c r="AD831" s="36"/>
      <c r="AE831" s="36"/>
      <c r="AT831" s="18" t="s">
        <v>231</v>
      </c>
      <c r="AU831" s="18" t="s">
        <v>87</v>
      </c>
    </row>
    <row r="832" spans="1:65" s="2" customFormat="1" ht="107.25">
      <c r="A832" s="36"/>
      <c r="B832" s="37"/>
      <c r="C832" s="38"/>
      <c r="D832" s="210" t="s">
        <v>311</v>
      </c>
      <c r="E832" s="38"/>
      <c r="F832" s="211" t="s">
        <v>2846</v>
      </c>
      <c r="G832" s="38"/>
      <c r="H832" s="38"/>
      <c r="I832" s="207"/>
      <c r="J832" s="38"/>
      <c r="K832" s="38"/>
      <c r="L832" s="41"/>
      <c r="M832" s="208"/>
      <c r="N832" s="209"/>
      <c r="O832" s="73"/>
      <c r="P832" s="73"/>
      <c r="Q832" s="73"/>
      <c r="R832" s="73"/>
      <c r="S832" s="73"/>
      <c r="T832" s="74"/>
      <c r="U832" s="36"/>
      <c r="V832" s="36"/>
      <c r="W832" s="36"/>
      <c r="X832" s="36"/>
      <c r="Y832" s="36"/>
      <c r="Z832" s="36"/>
      <c r="AA832" s="36"/>
      <c r="AB832" s="36"/>
      <c r="AC832" s="36"/>
      <c r="AD832" s="36"/>
      <c r="AE832" s="36"/>
      <c r="AT832" s="18" t="s">
        <v>311</v>
      </c>
      <c r="AU832" s="18" t="s">
        <v>87</v>
      </c>
    </row>
    <row r="833" spans="1:65" s="2" customFormat="1" ht="19.5">
      <c r="A833" s="36"/>
      <c r="B833" s="37"/>
      <c r="C833" s="38"/>
      <c r="D833" s="210" t="s">
        <v>233</v>
      </c>
      <c r="E833" s="38"/>
      <c r="F833" s="211" t="s">
        <v>2847</v>
      </c>
      <c r="G833" s="38"/>
      <c r="H833" s="38"/>
      <c r="I833" s="207"/>
      <c r="J833" s="38"/>
      <c r="K833" s="38"/>
      <c r="L833" s="41"/>
      <c r="M833" s="208"/>
      <c r="N833" s="209"/>
      <c r="O833" s="73"/>
      <c r="P833" s="73"/>
      <c r="Q833" s="73"/>
      <c r="R833" s="73"/>
      <c r="S833" s="73"/>
      <c r="T833" s="74"/>
      <c r="U833" s="36"/>
      <c r="V833" s="36"/>
      <c r="W833" s="36"/>
      <c r="X833" s="36"/>
      <c r="Y833" s="36"/>
      <c r="Z833" s="36"/>
      <c r="AA833" s="36"/>
      <c r="AB833" s="36"/>
      <c r="AC833" s="36"/>
      <c r="AD833" s="36"/>
      <c r="AE833" s="36"/>
      <c r="AT833" s="18" t="s">
        <v>233</v>
      </c>
      <c r="AU833" s="18" t="s">
        <v>87</v>
      </c>
    </row>
    <row r="834" spans="1:65" s="14" customFormat="1" ht="11.25">
      <c r="B834" s="223"/>
      <c r="C834" s="224"/>
      <c r="D834" s="210" t="s">
        <v>235</v>
      </c>
      <c r="E834" s="225" t="s">
        <v>1</v>
      </c>
      <c r="F834" s="226" t="s">
        <v>2848</v>
      </c>
      <c r="G834" s="224"/>
      <c r="H834" s="225" t="s">
        <v>1</v>
      </c>
      <c r="I834" s="227"/>
      <c r="J834" s="224"/>
      <c r="K834" s="224"/>
      <c r="L834" s="228"/>
      <c r="M834" s="229"/>
      <c r="N834" s="230"/>
      <c r="O834" s="230"/>
      <c r="P834" s="230"/>
      <c r="Q834" s="230"/>
      <c r="R834" s="230"/>
      <c r="S834" s="230"/>
      <c r="T834" s="231"/>
      <c r="AT834" s="232" t="s">
        <v>235</v>
      </c>
      <c r="AU834" s="232" t="s">
        <v>87</v>
      </c>
      <c r="AV834" s="14" t="s">
        <v>87</v>
      </c>
      <c r="AW834" s="14" t="s">
        <v>36</v>
      </c>
      <c r="AX834" s="14" t="s">
        <v>80</v>
      </c>
      <c r="AY834" s="232" t="s">
        <v>220</v>
      </c>
    </row>
    <row r="835" spans="1:65" s="14" customFormat="1" ht="11.25">
      <c r="B835" s="223"/>
      <c r="C835" s="224"/>
      <c r="D835" s="210" t="s">
        <v>235</v>
      </c>
      <c r="E835" s="225" t="s">
        <v>1</v>
      </c>
      <c r="F835" s="226" t="s">
        <v>2849</v>
      </c>
      <c r="G835" s="224"/>
      <c r="H835" s="225" t="s">
        <v>1</v>
      </c>
      <c r="I835" s="227"/>
      <c r="J835" s="224"/>
      <c r="K835" s="224"/>
      <c r="L835" s="228"/>
      <c r="M835" s="229"/>
      <c r="N835" s="230"/>
      <c r="O835" s="230"/>
      <c r="P835" s="230"/>
      <c r="Q835" s="230"/>
      <c r="R835" s="230"/>
      <c r="S835" s="230"/>
      <c r="T835" s="231"/>
      <c r="AT835" s="232" t="s">
        <v>235</v>
      </c>
      <c r="AU835" s="232" t="s">
        <v>87</v>
      </c>
      <c r="AV835" s="14" t="s">
        <v>87</v>
      </c>
      <c r="AW835" s="14" t="s">
        <v>36</v>
      </c>
      <c r="AX835" s="14" t="s">
        <v>80</v>
      </c>
      <c r="AY835" s="232" t="s">
        <v>220</v>
      </c>
    </row>
    <row r="836" spans="1:65" s="13" customFormat="1" ht="11.25">
      <c r="B836" s="212"/>
      <c r="C836" s="213"/>
      <c r="D836" s="210" t="s">
        <v>235</v>
      </c>
      <c r="E836" s="214" t="s">
        <v>2850</v>
      </c>
      <c r="F836" s="215" t="s">
        <v>2851</v>
      </c>
      <c r="G836" s="213"/>
      <c r="H836" s="216">
        <v>10.46</v>
      </c>
      <c r="I836" s="217"/>
      <c r="J836" s="213"/>
      <c r="K836" s="213"/>
      <c r="L836" s="218"/>
      <c r="M836" s="219"/>
      <c r="N836" s="220"/>
      <c r="O836" s="220"/>
      <c r="P836" s="220"/>
      <c r="Q836" s="220"/>
      <c r="R836" s="220"/>
      <c r="S836" s="220"/>
      <c r="T836" s="221"/>
      <c r="AT836" s="222" t="s">
        <v>235</v>
      </c>
      <c r="AU836" s="222" t="s">
        <v>87</v>
      </c>
      <c r="AV836" s="13" t="s">
        <v>19</v>
      </c>
      <c r="AW836" s="13" t="s">
        <v>36</v>
      </c>
      <c r="AX836" s="13" t="s">
        <v>80</v>
      </c>
      <c r="AY836" s="222" t="s">
        <v>220</v>
      </c>
    </row>
    <row r="837" spans="1:65" s="14" customFormat="1" ht="11.25">
      <c r="B837" s="223"/>
      <c r="C837" s="224"/>
      <c r="D837" s="210" t="s">
        <v>235</v>
      </c>
      <c r="E837" s="225" t="s">
        <v>1</v>
      </c>
      <c r="F837" s="226" t="s">
        <v>2852</v>
      </c>
      <c r="G837" s="224"/>
      <c r="H837" s="225" t="s">
        <v>1</v>
      </c>
      <c r="I837" s="227"/>
      <c r="J837" s="224"/>
      <c r="K837" s="224"/>
      <c r="L837" s="228"/>
      <c r="M837" s="229"/>
      <c r="N837" s="230"/>
      <c r="O837" s="230"/>
      <c r="P837" s="230"/>
      <c r="Q837" s="230"/>
      <c r="R837" s="230"/>
      <c r="S837" s="230"/>
      <c r="T837" s="231"/>
      <c r="AT837" s="232" t="s">
        <v>235</v>
      </c>
      <c r="AU837" s="232" t="s">
        <v>87</v>
      </c>
      <c r="AV837" s="14" t="s">
        <v>87</v>
      </c>
      <c r="AW837" s="14" t="s">
        <v>36</v>
      </c>
      <c r="AX837" s="14" t="s">
        <v>80</v>
      </c>
      <c r="AY837" s="232" t="s">
        <v>220</v>
      </c>
    </row>
    <row r="838" spans="1:65" s="13" customFormat="1" ht="11.25">
      <c r="B838" s="212"/>
      <c r="C838" s="213"/>
      <c r="D838" s="210" t="s">
        <v>235</v>
      </c>
      <c r="E838" s="214" t="s">
        <v>1839</v>
      </c>
      <c r="F838" s="215" t="s">
        <v>2853</v>
      </c>
      <c r="G838" s="213"/>
      <c r="H838" s="216">
        <v>8.9220000000000006</v>
      </c>
      <c r="I838" s="217"/>
      <c r="J838" s="213"/>
      <c r="K838" s="213"/>
      <c r="L838" s="218"/>
      <c r="M838" s="219"/>
      <c r="N838" s="220"/>
      <c r="O838" s="220"/>
      <c r="P838" s="220"/>
      <c r="Q838" s="220"/>
      <c r="R838" s="220"/>
      <c r="S838" s="220"/>
      <c r="T838" s="221"/>
      <c r="AT838" s="222" t="s">
        <v>235</v>
      </c>
      <c r="AU838" s="222" t="s">
        <v>87</v>
      </c>
      <c r="AV838" s="13" t="s">
        <v>19</v>
      </c>
      <c r="AW838" s="13" t="s">
        <v>36</v>
      </c>
      <c r="AX838" s="13" t="s">
        <v>80</v>
      </c>
      <c r="AY838" s="222" t="s">
        <v>220</v>
      </c>
    </row>
    <row r="839" spans="1:65" s="14" customFormat="1" ht="11.25">
      <c r="B839" s="223"/>
      <c r="C839" s="224"/>
      <c r="D839" s="210" t="s">
        <v>235</v>
      </c>
      <c r="E839" s="225" t="s">
        <v>1</v>
      </c>
      <c r="F839" s="226" t="s">
        <v>2854</v>
      </c>
      <c r="G839" s="224"/>
      <c r="H839" s="225" t="s">
        <v>1</v>
      </c>
      <c r="I839" s="227"/>
      <c r="J839" s="224"/>
      <c r="K839" s="224"/>
      <c r="L839" s="228"/>
      <c r="M839" s="229"/>
      <c r="N839" s="230"/>
      <c r="O839" s="230"/>
      <c r="P839" s="230"/>
      <c r="Q839" s="230"/>
      <c r="R839" s="230"/>
      <c r="S839" s="230"/>
      <c r="T839" s="231"/>
      <c r="AT839" s="232" t="s">
        <v>235</v>
      </c>
      <c r="AU839" s="232" t="s">
        <v>87</v>
      </c>
      <c r="AV839" s="14" t="s">
        <v>87</v>
      </c>
      <c r="AW839" s="14" t="s">
        <v>36</v>
      </c>
      <c r="AX839" s="14" t="s">
        <v>80</v>
      </c>
      <c r="AY839" s="232" t="s">
        <v>220</v>
      </c>
    </row>
    <row r="840" spans="1:65" s="13" customFormat="1" ht="11.25">
      <c r="B840" s="212"/>
      <c r="C840" s="213"/>
      <c r="D840" s="210" t="s">
        <v>235</v>
      </c>
      <c r="E840" s="214" t="s">
        <v>1884</v>
      </c>
      <c r="F840" s="215" t="s">
        <v>2855</v>
      </c>
      <c r="G840" s="213"/>
      <c r="H840" s="216">
        <v>20.8</v>
      </c>
      <c r="I840" s="217"/>
      <c r="J840" s="213"/>
      <c r="K840" s="213"/>
      <c r="L840" s="218"/>
      <c r="M840" s="219"/>
      <c r="N840" s="220"/>
      <c r="O840" s="220"/>
      <c r="P840" s="220"/>
      <c r="Q840" s="220"/>
      <c r="R840" s="220"/>
      <c r="S840" s="220"/>
      <c r="T840" s="221"/>
      <c r="AT840" s="222" t="s">
        <v>235</v>
      </c>
      <c r="AU840" s="222" t="s">
        <v>87</v>
      </c>
      <c r="AV840" s="13" t="s">
        <v>19</v>
      </c>
      <c r="AW840" s="13" t="s">
        <v>36</v>
      </c>
      <c r="AX840" s="13" t="s">
        <v>80</v>
      </c>
      <c r="AY840" s="222" t="s">
        <v>220</v>
      </c>
    </row>
    <row r="841" spans="1:65" s="14" customFormat="1" ht="11.25">
      <c r="B841" s="223"/>
      <c r="C841" s="224"/>
      <c r="D841" s="210" t="s">
        <v>235</v>
      </c>
      <c r="E841" s="225" t="s">
        <v>1</v>
      </c>
      <c r="F841" s="226" t="s">
        <v>2856</v>
      </c>
      <c r="G841" s="224"/>
      <c r="H841" s="225" t="s">
        <v>1</v>
      </c>
      <c r="I841" s="227"/>
      <c r="J841" s="224"/>
      <c r="K841" s="224"/>
      <c r="L841" s="228"/>
      <c r="M841" s="229"/>
      <c r="N841" s="230"/>
      <c r="O841" s="230"/>
      <c r="P841" s="230"/>
      <c r="Q841" s="230"/>
      <c r="R841" s="230"/>
      <c r="S841" s="230"/>
      <c r="T841" s="231"/>
      <c r="AT841" s="232" t="s">
        <v>235</v>
      </c>
      <c r="AU841" s="232" t="s">
        <v>87</v>
      </c>
      <c r="AV841" s="14" t="s">
        <v>87</v>
      </c>
      <c r="AW841" s="14" t="s">
        <v>36</v>
      </c>
      <c r="AX841" s="14" t="s">
        <v>80</v>
      </c>
      <c r="AY841" s="232" t="s">
        <v>220</v>
      </c>
    </row>
    <row r="842" spans="1:65" s="13" customFormat="1" ht="11.25">
      <c r="B842" s="212"/>
      <c r="C842" s="213"/>
      <c r="D842" s="210" t="s">
        <v>235</v>
      </c>
      <c r="E842" s="214" t="s">
        <v>1895</v>
      </c>
      <c r="F842" s="215" t="s">
        <v>2857</v>
      </c>
      <c r="G842" s="213"/>
      <c r="H842" s="216">
        <v>13.02</v>
      </c>
      <c r="I842" s="217"/>
      <c r="J842" s="213"/>
      <c r="K842" s="213"/>
      <c r="L842" s="218"/>
      <c r="M842" s="219"/>
      <c r="N842" s="220"/>
      <c r="O842" s="220"/>
      <c r="P842" s="220"/>
      <c r="Q842" s="220"/>
      <c r="R842" s="220"/>
      <c r="S842" s="220"/>
      <c r="T842" s="221"/>
      <c r="AT842" s="222" t="s">
        <v>235</v>
      </c>
      <c r="AU842" s="222" t="s">
        <v>87</v>
      </c>
      <c r="AV842" s="13" t="s">
        <v>19</v>
      </c>
      <c r="AW842" s="13" t="s">
        <v>36</v>
      </c>
      <c r="AX842" s="13" t="s">
        <v>80</v>
      </c>
      <c r="AY842" s="222" t="s">
        <v>220</v>
      </c>
    </row>
    <row r="843" spans="1:65" s="13" customFormat="1" ht="11.25">
      <c r="B843" s="212"/>
      <c r="C843" s="213"/>
      <c r="D843" s="210" t="s">
        <v>235</v>
      </c>
      <c r="E843" s="214" t="s">
        <v>2858</v>
      </c>
      <c r="F843" s="215" t="s">
        <v>2859</v>
      </c>
      <c r="G843" s="213"/>
      <c r="H843" s="216">
        <v>53.201999999999998</v>
      </c>
      <c r="I843" s="217"/>
      <c r="J843" s="213"/>
      <c r="K843" s="213"/>
      <c r="L843" s="218"/>
      <c r="M843" s="219"/>
      <c r="N843" s="220"/>
      <c r="O843" s="220"/>
      <c r="P843" s="220"/>
      <c r="Q843" s="220"/>
      <c r="R843" s="220"/>
      <c r="S843" s="220"/>
      <c r="T843" s="221"/>
      <c r="AT843" s="222" t="s">
        <v>235</v>
      </c>
      <c r="AU843" s="222" t="s">
        <v>87</v>
      </c>
      <c r="AV843" s="13" t="s">
        <v>19</v>
      </c>
      <c r="AW843" s="13" t="s">
        <v>36</v>
      </c>
      <c r="AX843" s="13" t="s">
        <v>87</v>
      </c>
      <c r="AY843" s="222" t="s">
        <v>220</v>
      </c>
    </row>
    <row r="844" spans="1:65" s="2" customFormat="1" ht="16.5" customHeight="1">
      <c r="A844" s="36"/>
      <c r="B844" s="37"/>
      <c r="C844" s="247" t="s">
        <v>2860</v>
      </c>
      <c r="D844" s="247" t="s">
        <v>329</v>
      </c>
      <c r="E844" s="248" t="s">
        <v>2861</v>
      </c>
      <c r="F844" s="249" t="s">
        <v>2862</v>
      </c>
      <c r="G844" s="250" t="s">
        <v>698</v>
      </c>
      <c r="H844" s="251">
        <v>45.35</v>
      </c>
      <c r="I844" s="252"/>
      <c r="J844" s="253">
        <f>ROUND(I844*H844,2)</f>
        <v>0</v>
      </c>
      <c r="K844" s="249" t="s">
        <v>228</v>
      </c>
      <c r="L844" s="254"/>
      <c r="M844" s="255" t="s">
        <v>1</v>
      </c>
      <c r="N844" s="256" t="s">
        <v>45</v>
      </c>
      <c r="O844" s="73"/>
      <c r="P844" s="201">
        <f>O844*H844</f>
        <v>0</v>
      </c>
      <c r="Q844" s="201">
        <v>5.6120000000000003E-2</v>
      </c>
      <c r="R844" s="201">
        <f>Q844*H844</f>
        <v>2.545042</v>
      </c>
      <c r="S844" s="201">
        <v>0</v>
      </c>
      <c r="T844" s="202">
        <f>S844*H844</f>
        <v>0</v>
      </c>
      <c r="U844" s="36"/>
      <c r="V844" s="36"/>
      <c r="W844" s="36"/>
      <c r="X844" s="36"/>
      <c r="Y844" s="36"/>
      <c r="Z844" s="36"/>
      <c r="AA844" s="36"/>
      <c r="AB844" s="36"/>
      <c r="AC844" s="36"/>
      <c r="AD844" s="36"/>
      <c r="AE844" s="36"/>
      <c r="AR844" s="203" t="s">
        <v>266</v>
      </c>
      <c r="AT844" s="203" t="s">
        <v>329</v>
      </c>
      <c r="AU844" s="203" t="s">
        <v>87</v>
      </c>
      <c r="AY844" s="18" t="s">
        <v>220</v>
      </c>
      <c r="BE844" s="204">
        <f>IF(N844="základní",J844,0)</f>
        <v>0</v>
      </c>
      <c r="BF844" s="204">
        <f>IF(N844="snížená",J844,0)</f>
        <v>0</v>
      </c>
      <c r="BG844" s="204">
        <f>IF(N844="zákl. přenesená",J844,0)</f>
        <v>0</v>
      </c>
      <c r="BH844" s="204">
        <f>IF(N844="sníž. přenesená",J844,0)</f>
        <v>0</v>
      </c>
      <c r="BI844" s="204">
        <f>IF(N844="nulová",J844,0)</f>
        <v>0</v>
      </c>
      <c r="BJ844" s="18" t="s">
        <v>87</v>
      </c>
      <c r="BK844" s="204">
        <f>ROUND(I844*H844,2)</f>
        <v>0</v>
      </c>
      <c r="BL844" s="18" t="s">
        <v>223</v>
      </c>
      <c r="BM844" s="203" t="s">
        <v>2863</v>
      </c>
    </row>
    <row r="845" spans="1:65" s="2" customFormat="1" ht="37.9" customHeight="1">
      <c r="A845" s="36"/>
      <c r="B845" s="37"/>
      <c r="C845" s="192" t="s">
        <v>2864</v>
      </c>
      <c r="D845" s="192" t="s">
        <v>224</v>
      </c>
      <c r="E845" s="193" t="s">
        <v>2865</v>
      </c>
      <c r="F845" s="194" t="s">
        <v>2866</v>
      </c>
      <c r="G845" s="195" t="s">
        <v>698</v>
      </c>
      <c r="H845" s="196">
        <v>27.3</v>
      </c>
      <c r="I845" s="197"/>
      <c r="J845" s="198">
        <f>ROUND(I845*H845,2)</f>
        <v>0</v>
      </c>
      <c r="K845" s="194" t="s">
        <v>228</v>
      </c>
      <c r="L845" s="41"/>
      <c r="M845" s="199" t="s">
        <v>1</v>
      </c>
      <c r="N845" s="200" t="s">
        <v>45</v>
      </c>
      <c r="O845" s="73"/>
      <c r="P845" s="201">
        <f>O845*H845</f>
        <v>0</v>
      </c>
      <c r="Q845" s="201">
        <v>1.0000000000000001E-5</v>
      </c>
      <c r="R845" s="201">
        <f>Q845*H845</f>
        <v>2.7300000000000002E-4</v>
      </c>
      <c r="S845" s="201">
        <v>0</v>
      </c>
      <c r="T845" s="202">
        <f>S845*H845</f>
        <v>0</v>
      </c>
      <c r="U845" s="36"/>
      <c r="V845" s="36"/>
      <c r="W845" s="36"/>
      <c r="X845" s="36"/>
      <c r="Y845" s="36"/>
      <c r="Z845" s="36"/>
      <c r="AA845" s="36"/>
      <c r="AB845" s="36"/>
      <c r="AC845" s="36"/>
      <c r="AD845" s="36"/>
      <c r="AE845" s="36"/>
      <c r="AR845" s="203" t="s">
        <v>223</v>
      </c>
      <c r="AT845" s="203" t="s">
        <v>224</v>
      </c>
      <c r="AU845" s="203" t="s">
        <v>87</v>
      </c>
      <c r="AY845" s="18" t="s">
        <v>220</v>
      </c>
      <c r="BE845" s="204">
        <f>IF(N845="základní",J845,0)</f>
        <v>0</v>
      </c>
      <c r="BF845" s="204">
        <f>IF(N845="snížená",J845,0)</f>
        <v>0</v>
      </c>
      <c r="BG845" s="204">
        <f>IF(N845="zákl. přenesená",J845,0)</f>
        <v>0</v>
      </c>
      <c r="BH845" s="204">
        <f>IF(N845="sníž. přenesená",J845,0)</f>
        <v>0</v>
      </c>
      <c r="BI845" s="204">
        <f>IF(N845="nulová",J845,0)</f>
        <v>0</v>
      </c>
      <c r="BJ845" s="18" t="s">
        <v>87</v>
      </c>
      <c r="BK845" s="204">
        <f>ROUND(I845*H845,2)</f>
        <v>0</v>
      </c>
      <c r="BL845" s="18" t="s">
        <v>223</v>
      </c>
      <c r="BM845" s="203" t="s">
        <v>2867</v>
      </c>
    </row>
    <row r="846" spans="1:65" s="2" customFormat="1" ht="11.25">
      <c r="A846" s="36"/>
      <c r="B846" s="37"/>
      <c r="C846" s="38"/>
      <c r="D846" s="205" t="s">
        <v>231</v>
      </c>
      <c r="E846" s="38"/>
      <c r="F846" s="206" t="s">
        <v>2868</v>
      </c>
      <c r="G846" s="38"/>
      <c r="H846" s="38"/>
      <c r="I846" s="207"/>
      <c r="J846" s="38"/>
      <c r="K846" s="38"/>
      <c r="L846" s="41"/>
      <c r="M846" s="208"/>
      <c r="N846" s="209"/>
      <c r="O846" s="73"/>
      <c r="P846" s="73"/>
      <c r="Q846" s="73"/>
      <c r="R846" s="73"/>
      <c r="S846" s="73"/>
      <c r="T846" s="74"/>
      <c r="U846" s="36"/>
      <c r="V846" s="36"/>
      <c r="W846" s="36"/>
      <c r="X846" s="36"/>
      <c r="Y846" s="36"/>
      <c r="Z846" s="36"/>
      <c r="AA846" s="36"/>
      <c r="AB846" s="36"/>
      <c r="AC846" s="36"/>
      <c r="AD846" s="36"/>
      <c r="AE846" s="36"/>
      <c r="AT846" s="18" t="s">
        <v>231</v>
      </c>
      <c r="AU846" s="18" t="s">
        <v>87</v>
      </c>
    </row>
    <row r="847" spans="1:65" s="2" customFormat="1" ht="19.5">
      <c r="A847" s="36"/>
      <c r="B847" s="37"/>
      <c r="C847" s="38"/>
      <c r="D847" s="210" t="s">
        <v>311</v>
      </c>
      <c r="E847" s="38"/>
      <c r="F847" s="211" t="s">
        <v>2869</v>
      </c>
      <c r="G847" s="38"/>
      <c r="H847" s="38"/>
      <c r="I847" s="207"/>
      <c r="J847" s="38"/>
      <c r="K847" s="38"/>
      <c r="L847" s="41"/>
      <c r="M847" s="208"/>
      <c r="N847" s="209"/>
      <c r="O847" s="73"/>
      <c r="P847" s="73"/>
      <c r="Q847" s="73"/>
      <c r="R847" s="73"/>
      <c r="S847" s="73"/>
      <c r="T847" s="74"/>
      <c r="U847" s="36"/>
      <c r="V847" s="36"/>
      <c r="W847" s="36"/>
      <c r="X847" s="36"/>
      <c r="Y847" s="36"/>
      <c r="Z847" s="36"/>
      <c r="AA847" s="36"/>
      <c r="AB847" s="36"/>
      <c r="AC847" s="36"/>
      <c r="AD847" s="36"/>
      <c r="AE847" s="36"/>
      <c r="AT847" s="18" t="s">
        <v>311</v>
      </c>
      <c r="AU847" s="18" t="s">
        <v>87</v>
      </c>
    </row>
    <row r="848" spans="1:65" s="14" customFormat="1" ht="11.25">
      <c r="B848" s="223"/>
      <c r="C848" s="224"/>
      <c r="D848" s="210" t="s">
        <v>235</v>
      </c>
      <c r="E848" s="225" t="s">
        <v>1</v>
      </c>
      <c r="F848" s="226" t="s">
        <v>2870</v>
      </c>
      <c r="G848" s="224"/>
      <c r="H848" s="225" t="s">
        <v>1</v>
      </c>
      <c r="I848" s="227"/>
      <c r="J848" s="224"/>
      <c r="K848" s="224"/>
      <c r="L848" s="228"/>
      <c r="M848" s="229"/>
      <c r="N848" s="230"/>
      <c r="O848" s="230"/>
      <c r="P848" s="230"/>
      <c r="Q848" s="230"/>
      <c r="R848" s="230"/>
      <c r="S848" s="230"/>
      <c r="T848" s="231"/>
      <c r="AT848" s="232" t="s">
        <v>235</v>
      </c>
      <c r="AU848" s="232" t="s">
        <v>87</v>
      </c>
      <c r="AV848" s="14" t="s">
        <v>87</v>
      </c>
      <c r="AW848" s="14" t="s">
        <v>36</v>
      </c>
      <c r="AX848" s="14" t="s">
        <v>80</v>
      </c>
      <c r="AY848" s="232" t="s">
        <v>220</v>
      </c>
    </row>
    <row r="849" spans="1:65" s="13" customFormat="1" ht="11.25">
      <c r="B849" s="212"/>
      <c r="C849" s="213"/>
      <c r="D849" s="210" t="s">
        <v>235</v>
      </c>
      <c r="E849" s="214" t="s">
        <v>2871</v>
      </c>
      <c r="F849" s="215" t="s">
        <v>2872</v>
      </c>
      <c r="G849" s="213"/>
      <c r="H849" s="216">
        <v>16.100000000000001</v>
      </c>
      <c r="I849" s="217"/>
      <c r="J849" s="213"/>
      <c r="K849" s="213"/>
      <c r="L849" s="218"/>
      <c r="M849" s="219"/>
      <c r="N849" s="220"/>
      <c r="O849" s="220"/>
      <c r="P849" s="220"/>
      <c r="Q849" s="220"/>
      <c r="R849" s="220"/>
      <c r="S849" s="220"/>
      <c r="T849" s="221"/>
      <c r="AT849" s="222" t="s">
        <v>235</v>
      </c>
      <c r="AU849" s="222" t="s">
        <v>87</v>
      </c>
      <c r="AV849" s="13" t="s">
        <v>19</v>
      </c>
      <c r="AW849" s="13" t="s">
        <v>36</v>
      </c>
      <c r="AX849" s="13" t="s">
        <v>80</v>
      </c>
      <c r="AY849" s="222" t="s">
        <v>220</v>
      </c>
    </row>
    <row r="850" spans="1:65" s="14" customFormat="1" ht="11.25">
      <c r="B850" s="223"/>
      <c r="C850" s="224"/>
      <c r="D850" s="210" t="s">
        <v>235</v>
      </c>
      <c r="E850" s="225" t="s">
        <v>1</v>
      </c>
      <c r="F850" s="226" t="s">
        <v>2873</v>
      </c>
      <c r="G850" s="224"/>
      <c r="H850" s="225" t="s">
        <v>1</v>
      </c>
      <c r="I850" s="227"/>
      <c r="J850" s="224"/>
      <c r="K850" s="224"/>
      <c r="L850" s="228"/>
      <c r="M850" s="229"/>
      <c r="N850" s="230"/>
      <c r="O850" s="230"/>
      <c r="P850" s="230"/>
      <c r="Q850" s="230"/>
      <c r="R850" s="230"/>
      <c r="S850" s="230"/>
      <c r="T850" s="231"/>
      <c r="AT850" s="232" t="s">
        <v>235</v>
      </c>
      <c r="AU850" s="232" t="s">
        <v>87</v>
      </c>
      <c r="AV850" s="14" t="s">
        <v>87</v>
      </c>
      <c r="AW850" s="14" t="s">
        <v>36</v>
      </c>
      <c r="AX850" s="14" t="s">
        <v>80</v>
      </c>
      <c r="AY850" s="232" t="s">
        <v>220</v>
      </c>
    </row>
    <row r="851" spans="1:65" s="13" customFormat="1" ht="11.25">
      <c r="B851" s="212"/>
      <c r="C851" s="213"/>
      <c r="D851" s="210" t="s">
        <v>235</v>
      </c>
      <c r="E851" s="214" t="s">
        <v>1841</v>
      </c>
      <c r="F851" s="215" t="s">
        <v>2874</v>
      </c>
      <c r="G851" s="213"/>
      <c r="H851" s="216">
        <v>11.2</v>
      </c>
      <c r="I851" s="217"/>
      <c r="J851" s="213"/>
      <c r="K851" s="213"/>
      <c r="L851" s="218"/>
      <c r="M851" s="219"/>
      <c r="N851" s="220"/>
      <c r="O851" s="220"/>
      <c r="P851" s="220"/>
      <c r="Q851" s="220"/>
      <c r="R851" s="220"/>
      <c r="S851" s="220"/>
      <c r="T851" s="221"/>
      <c r="AT851" s="222" t="s">
        <v>235</v>
      </c>
      <c r="AU851" s="222" t="s">
        <v>87</v>
      </c>
      <c r="AV851" s="13" t="s">
        <v>19</v>
      </c>
      <c r="AW851" s="13" t="s">
        <v>36</v>
      </c>
      <c r="AX851" s="13" t="s">
        <v>80</v>
      </c>
      <c r="AY851" s="222" t="s">
        <v>220</v>
      </c>
    </row>
    <row r="852" spans="1:65" s="13" customFormat="1" ht="11.25">
      <c r="B852" s="212"/>
      <c r="C852" s="213"/>
      <c r="D852" s="210" t="s">
        <v>235</v>
      </c>
      <c r="E852" s="214" t="s">
        <v>2875</v>
      </c>
      <c r="F852" s="215" t="s">
        <v>2876</v>
      </c>
      <c r="G852" s="213"/>
      <c r="H852" s="216">
        <v>27.3</v>
      </c>
      <c r="I852" s="217"/>
      <c r="J852" s="213"/>
      <c r="K852" s="213"/>
      <c r="L852" s="218"/>
      <c r="M852" s="219"/>
      <c r="N852" s="220"/>
      <c r="O852" s="220"/>
      <c r="P852" s="220"/>
      <c r="Q852" s="220"/>
      <c r="R852" s="220"/>
      <c r="S852" s="220"/>
      <c r="T852" s="221"/>
      <c r="AT852" s="222" t="s">
        <v>235</v>
      </c>
      <c r="AU852" s="222" t="s">
        <v>87</v>
      </c>
      <c r="AV852" s="13" t="s">
        <v>19</v>
      </c>
      <c r="AW852" s="13" t="s">
        <v>36</v>
      </c>
      <c r="AX852" s="13" t="s">
        <v>87</v>
      </c>
      <c r="AY852" s="222" t="s">
        <v>220</v>
      </c>
    </row>
    <row r="853" spans="1:65" s="2" customFormat="1" ht="55.5" customHeight="1">
      <c r="A853" s="36"/>
      <c r="B853" s="37"/>
      <c r="C853" s="192" t="s">
        <v>2877</v>
      </c>
      <c r="D853" s="192" t="s">
        <v>224</v>
      </c>
      <c r="E853" s="193" t="s">
        <v>2878</v>
      </c>
      <c r="F853" s="194" t="s">
        <v>2879</v>
      </c>
      <c r="G853" s="195" t="s">
        <v>698</v>
      </c>
      <c r="H853" s="196">
        <v>27.3</v>
      </c>
      <c r="I853" s="197"/>
      <c r="J853" s="198">
        <f>ROUND(I853*H853,2)</f>
        <v>0</v>
      </c>
      <c r="K853" s="194" t="s">
        <v>228</v>
      </c>
      <c r="L853" s="41"/>
      <c r="M853" s="199" t="s">
        <v>1</v>
      </c>
      <c r="N853" s="200" t="s">
        <v>45</v>
      </c>
      <c r="O853" s="73"/>
      <c r="P853" s="201">
        <f>O853*H853</f>
        <v>0</v>
      </c>
      <c r="Q853" s="201">
        <v>8.8000000000000003E-4</v>
      </c>
      <c r="R853" s="201">
        <f>Q853*H853</f>
        <v>2.4024E-2</v>
      </c>
      <c r="S853" s="201">
        <v>0</v>
      </c>
      <c r="T853" s="202">
        <f>S853*H853</f>
        <v>0</v>
      </c>
      <c r="U853" s="36"/>
      <c r="V853" s="36"/>
      <c r="W853" s="36"/>
      <c r="X853" s="36"/>
      <c r="Y853" s="36"/>
      <c r="Z853" s="36"/>
      <c r="AA853" s="36"/>
      <c r="AB853" s="36"/>
      <c r="AC853" s="36"/>
      <c r="AD853" s="36"/>
      <c r="AE853" s="36"/>
      <c r="AR853" s="203" t="s">
        <v>223</v>
      </c>
      <c r="AT853" s="203" t="s">
        <v>224</v>
      </c>
      <c r="AU853" s="203" t="s">
        <v>87</v>
      </c>
      <c r="AY853" s="18" t="s">
        <v>220</v>
      </c>
      <c r="BE853" s="204">
        <f>IF(N853="základní",J853,0)</f>
        <v>0</v>
      </c>
      <c r="BF853" s="204">
        <f>IF(N853="snížená",J853,0)</f>
        <v>0</v>
      </c>
      <c r="BG853" s="204">
        <f>IF(N853="zákl. přenesená",J853,0)</f>
        <v>0</v>
      </c>
      <c r="BH853" s="204">
        <f>IF(N853="sníž. přenesená",J853,0)</f>
        <v>0</v>
      </c>
      <c r="BI853" s="204">
        <f>IF(N853="nulová",J853,0)</f>
        <v>0</v>
      </c>
      <c r="BJ853" s="18" t="s">
        <v>87</v>
      </c>
      <c r="BK853" s="204">
        <f>ROUND(I853*H853,2)</f>
        <v>0</v>
      </c>
      <c r="BL853" s="18" t="s">
        <v>223</v>
      </c>
      <c r="BM853" s="203" t="s">
        <v>2880</v>
      </c>
    </row>
    <row r="854" spans="1:65" s="2" customFormat="1" ht="11.25">
      <c r="A854" s="36"/>
      <c r="B854" s="37"/>
      <c r="C854" s="38"/>
      <c r="D854" s="205" t="s">
        <v>231</v>
      </c>
      <c r="E854" s="38"/>
      <c r="F854" s="206" t="s">
        <v>2881</v>
      </c>
      <c r="G854" s="38"/>
      <c r="H854" s="38"/>
      <c r="I854" s="207"/>
      <c r="J854" s="38"/>
      <c r="K854" s="38"/>
      <c r="L854" s="41"/>
      <c r="M854" s="208"/>
      <c r="N854" s="209"/>
      <c r="O854" s="73"/>
      <c r="P854" s="73"/>
      <c r="Q854" s="73"/>
      <c r="R854" s="73"/>
      <c r="S854" s="73"/>
      <c r="T854" s="74"/>
      <c r="U854" s="36"/>
      <c r="V854" s="36"/>
      <c r="W854" s="36"/>
      <c r="X854" s="36"/>
      <c r="Y854" s="36"/>
      <c r="Z854" s="36"/>
      <c r="AA854" s="36"/>
      <c r="AB854" s="36"/>
      <c r="AC854" s="36"/>
      <c r="AD854" s="36"/>
      <c r="AE854" s="36"/>
      <c r="AT854" s="18" t="s">
        <v>231</v>
      </c>
      <c r="AU854" s="18" t="s">
        <v>87</v>
      </c>
    </row>
    <row r="855" spans="1:65" s="2" customFormat="1" ht="39">
      <c r="A855" s="36"/>
      <c r="B855" s="37"/>
      <c r="C855" s="38"/>
      <c r="D855" s="210" t="s">
        <v>311</v>
      </c>
      <c r="E855" s="38"/>
      <c r="F855" s="211" t="s">
        <v>2882</v>
      </c>
      <c r="G855" s="38"/>
      <c r="H855" s="38"/>
      <c r="I855" s="207"/>
      <c r="J855" s="38"/>
      <c r="K855" s="38"/>
      <c r="L855" s="41"/>
      <c r="M855" s="208"/>
      <c r="N855" s="209"/>
      <c r="O855" s="73"/>
      <c r="P855" s="73"/>
      <c r="Q855" s="73"/>
      <c r="R855" s="73"/>
      <c r="S855" s="73"/>
      <c r="T855" s="74"/>
      <c r="U855" s="36"/>
      <c r="V855" s="36"/>
      <c r="W855" s="36"/>
      <c r="X855" s="36"/>
      <c r="Y855" s="36"/>
      <c r="Z855" s="36"/>
      <c r="AA855" s="36"/>
      <c r="AB855" s="36"/>
      <c r="AC855" s="36"/>
      <c r="AD855" s="36"/>
      <c r="AE855" s="36"/>
      <c r="AT855" s="18" t="s">
        <v>311</v>
      </c>
      <c r="AU855" s="18" t="s">
        <v>87</v>
      </c>
    </row>
    <row r="856" spans="1:65" s="14" customFormat="1" ht="11.25">
      <c r="B856" s="223"/>
      <c r="C856" s="224"/>
      <c r="D856" s="210" t="s">
        <v>235</v>
      </c>
      <c r="E856" s="225" t="s">
        <v>1</v>
      </c>
      <c r="F856" s="226" t="s">
        <v>2883</v>
      </c>
      <c r="G856" s="224"/>
      <c r="H856" s="225" t="s">
        <v>1</v>
      </c>
      <c r="I856" s="227"/>
      <c r="J856" s="224"/>
      <c r="K856" s="224"/>
      <c r="L856" s="228"/>
      <c r="M856" s="229"/>
      <c r="N856" s="230"/>
      <c r="O856" s="230"/>
      <c r="P856" s="230"/>
      <c r="Q856" s="230"/>
      <c r="R856" s="230"/>
      <c r="S856" s="230"/>
      <c r="T856" s="231"/>
      <c r="AT856" s="232" t="s">
        <v>235</v>
      </c>
      <c r="AU856" s="232" t="s">
        <v>87</v>
      </c>
      <c r="AV856" s="14" t="s">
        <v>87</v>
      </c>
      <c r="AW856" s="14" t="s">
        <v>36</v>
      </c>
      <c r="AX856" s="14" t="s">
        <v>80</v>
      </c>
      <c r="AY856" s="232" t="s">
        <v>220</v>
      </c>
    </row>
    <row r="857" spans="1:65" s="13" customFormat="1" ht="11.25">
      <c r="B857" s="212"/>
      <c r="C857" s="213"/>
      <c r="D857" s="210" t="s">
        <v>235</v>
      </c>
      <c r="E857" s="214" t="s">
        <v>2884</v>
      </c>
      <c r="F857" s="215" t="s">
        <v>2872</v>
      </c>
      <c r="G857" s="213"/>
      <c r="H857" s="216">
        <v>16.100000000000001</v>
      </c>
      <c r="I857" s="217"/>
      <c r="J857" s="213"/>
      <c r="K857" s="213"/>
      <c r="L857" s="218"/>
      <c r="M857" s="219"/>
      <c r="N857" s="220"/>
      <c r="O857" s="220"/>
      <c r="P857" s="220"/>
      <c r="Q857" s="220"/>
      <c r="R857" s="220"/>
      <c r="S857" s="220"/>
      <c r="T857" s="221"/>
      <c r="AT857" s="222" t="s">
        <v>235</v>
      </c>
      <c r="AU857" s="222" t="s">
        <v>87</v>
      </c>
      <c r="AV857" s="13" t="s">
        <v>19</v>
      </c>
      <c r="AW857" s="13" t="s">
        <v>36</v>
      </c>
      <c r="AX857" s="13" t="s">
        <v>80</v>
      </c>
      <c r="AY857" s="222" t="s">
        <v>220</v>
      </c>
    </row>
    <row r="858" spans="1:65" s="14" customFormat="1" ht="11.25">
      <c r="B858" s="223"/>
      <c r="C858" s="224"/>
      <c r="D858" s="210" t="s">
        <v>235</v>
      </c>
      <c r="E858" s="225" t="s">
        <v>1</v>
      </c>
      <c r="F858" s="226" t="s">
        <v>2873</v>
      </c>
      <c r="G858" s="224"/>
      <c r="H858" s="225" t="s">
        <v>1</v>
      </c>
      <c r="I858" s="227"/>
      <c r="J858" s="224"/>
      <c r="K858" s="224"/>
      <c r="L858" s="228"/>
      <c r="M858" s="229"/>
      <c r="N858" s="230"/>
      <c r="O858" s="230"/>
      <c r="P858" s="230"/>
      <c r="Q858" s="230"/>
      <c r="R858" s="230"/>
      <c r="S858" s="230"/>
      <c r="T858" s="231"/>
      <c r="AT858" s="232" t="s">
        <v>235</v>
      </c>
      <c r="AU858" s="232" t="s">
        <v>87</v>
      </c>
      <c r="AV858" s="14" t="s">
        <v>87</v>
      </c>
      <c r="AW858" s="14" t="s">
        <v>36</v>
      </c>
      <c r="AX858" s="14" t="s">
        <v>80</v>
      </c>
      <c r="AY858" s="232" t="s">
        <v>220</v>
      </c>
    </row>
    <row r="859" spans="1:65" s="13" customFormat="1" ht="11.25">
      <c r="B859" s="212"/>
      <c r="C859" s="213"/>
      <c r="D859" s="210" t="s">
        <v>235</v>
      </c>
      <c r="E859" s="214" t="s">
        <v>1844</v>
      </c>
      <c r="F859" s="215" t="s">
        <v>2874</v>
      </c>
      <c r="G859" s="213"/>
      <c r="H859" s="216">
        <v>11.2</v>
      </c>
      <c r="I859" s="217"/>
      <c r="J859" s="213"/>
      <c r="K859" s="213"/>
      <c r="L859" s="218"/>
      <c r="M859" s="219"/>
      <c r="N859" s="220"/>
      <c r="O859" s="220"/>
      <c r="P859" s="220"/>
      <c r="Q859" s="220"/>
      <c r="R859" s="220"/>
      <c r="S859" s="220"/>
      <c r="T859" s="221"/>
      <c r="AT859" s="222" t="s">
        <v>235</v>
      </c>
      <c r="AU859" s="222" t="s">
        <v>87</v>
      </c>
      <c r="AV859" s="13" t="s">
        <v>19</v>
      </c>
      <c r="AW859" s="13" t="s">
        <v>36</v>
      </c>
      <c r="AX859" s="13" t="s">
        <v>80</v>
      </c>
      <c r="AY859" s="222" t="s">
        <v>220</v>
      </c>
    </row>
    <row r="860" spans="1:65" s="13" customFormat="1" ht="11.25">
      <c r="B860" s="212"/>
      <c r="C860" s="213"/>
      <c r="D860" s="210" t="s">
        <v>235</v>
      </c>
      <c r="E860" s="214" t="s">
        <v>2885</v>
      </c>
      <c r="F860" s="215" t="s">
        <v>2886</v>
      </c>
      <c r="G860" s="213"/>
      <c r="H860" s="216">
        <v>27.3</v>
      </c>
      <c r="I860" s="217"/>
      <c r="J860" s="213"/>
      <c r="K860" s="213"/>
      <c r="L860" s="218"/>
      <c r="M860" s="219"/>
      <c r="N860" s="220"/>
      <c r="O860" s="220"/>
      <c r="P860" s="220"/>
      <c r="Q860" s="220"/>
      <c r="R860" s="220"/>
      <c r="S860" s="220"/>
      <c r="T860" s="221"/>
      <c r="AT860" s="222" t="s">
        <v>235</v>
      </c>
      <c r="AU860" s="222" t="s">
        <v>87</v>
      </c>
      <c r="AV860" s="13" t="s">
        <v>19</v>
      </c>
      <c r="AW860" s="13" t="s">
        <v>36</v>
      </c>
      <c r="AX860" s="13" t="s">
        <v>87</v>
      </c>
      <c r="AY860" s="222" t="s">
        <v>220</v>
      </c>
    </row>
    <row r="861" spans="1:65" s="2" customFormat="1" ht="33" customHeight="1">
      <c r="A861" s="36"/>
      <c r="B861" s="37"/>
      <c r="C861" s="192" t="s">
        <v>2887</v>
      </c>
      <c r="D861" s="192" t="s">
        <v>224</v>
      </c>
      <c r="E861" s="193" t="s">
        <v>2888</v>
      </c>
      <c r="F861" s="194" t="s">
        <v>2889</v>
      </c>
      <c r="G861" s="195" t="s">
        <v>698</v>
      </c>
      <c r="H861" s="196">
        <v>49.6</v>
      </c>
      <c r="I861" s="197"/>
      <c r="J861" s="198">
        <f>ROUND(I861*H861,2)</f>
        <v>0</v>
      </c>
      <c r="K861" s="194" t="s">
        <v>228</v>
      </c>
      <c r="L861" s="41"/>
      <c r="M861" s="199" t="s">
        <v>1</v>
      </c>
      <c r="N861" s="200" t="s">
        <v>45</v>
      </c>
      <c r="O861" s="73"/>
      <c r="P861" s="201">
        <f>O861*H861</f>
        <v>0</v>
      </c>
      <c r="Q861" s="201">
        <v>5.0000000000000002E-5</v>
      </c>
      <c r="R861" s="201">
        <f>Q861*H861</f>
        <v>2.48E-3</v>
      </c>
      <c r="S861" s="201">
        <v>0</v>
      </c>
      <c r="T861" s="202">
        <f>S861*H861</f>
        <v>0</v>
      </c>
      <c r="U861" s="36"/>
      <c r="V861" s="36"/>
      <c r="W861" s="36"/>
      <c r="X861" s="36"/>
      <c r="Y861" s="36"/>
      <c r="Z861" s="36"/>
      <c r="AA861" s="36"/>
      <c r="AB861" s="36"/>
      <c r="AC861" s="36"/>
      <c r="AD861" s="36"/>
      <c r="AE861" s="36"/>
      <c r="AR861" s="203" t="s">
        <v>223</v>
      </c>
      <c r="AT861" s="203" t="s">
        <v>224</v>
      </c>
      <c r="AU861" s="203" t="s">
        <v>87</v>
      </c>
      <c r="AY861" s="18" t="s">
        <v>220</v>
      </c>
      <c r="BE861" s="204">
        <f>IF(N861="základní",J861,0)</f>
        <v>0</v>
      </c>
      <c r="BF861" s="204">
        <f>IF(N861="snížená",J861,0)</f>
        <v>0</v>
      </c>
      <c r="BG861" s="204">
        <f>IF(N861="zákl. přenesená",J861,0)</f>
        <v>0</v>
      </c>
      <c r="BH861" s="204">
        <f>IF(N861="sníž. přenesená",J861,0)</f>
        <v>0</v>
      </c>
      <c r="BI861" s="204">
        <f>IF(N861="nulová",J861,0)</f>
        <v>0</v>
      </c>
      <c r="BJ861" s="18" t="s">
        <v>87</v>
      </c>
      <c r="BK861" s="204">
        <f>ROUND(I861*H861,2)</f>
        <v>0</v>
      </c>
      <c r="BL861" s="18" t="s">
        <v>223</v>
      </c>
      <c r="BM861" s="203" t="s">
        <v>2890</v>
      </c>
    </row>
    <row r="862" spans="1:65" s="2" customFormat="1" ht="11.25">
      <c r="A862" s="36"/>
      <c r="B862" s="37"/>
      <c r="C862" s="38"/>
      <c r="D862" s="205" t="s">
        <v>231</v>
      </c>
      <c r="E862" s="38"/>
      <c r="F862" s="206" t="s">
        <v>2891</v>
      </c>
      <c r="G862" s="38"/>
      <c r="H862" s="38"/>
      <c r="I862" s="207"/>
      <c r="J862" s="38"/>
      <c r="K862" s="38"/>
      <c r="L862" s="41"/>
      <c r="M862" s="208"/>
      <c r="N862" s="209"/>
      <c r="O862" s="73"/>
      <c r="P862" s="73"/>
      <c r="Q862" s="73"/>
      <c r="R862" s="73"/>
      <c r="S862" s="73"/>
      <c r="T862" s="74"/>
      <c r="U862" s="36"/>
      <c r="V862" s="36"/>
      <c r="W862" s="36"/>
      <c r="X862" s="36"/>
      <c r="Y862" s="36"/>
      <c r="Z862" s="36"/>
      <c r="AA862" s="36"/>
      <c r="AB862" s="36"/>
      <c r="AC862" s="36"/>
      <c r="AD862" s="36"/>
      <c r="AE862" s="36"/>
      <c r="AT862" s="18" t="s">
        <v>231</v>
      </c>
      <c r="AU862" s="18" t="s">
        <v>87</v>
      </c>
    </row>
    <row r="863" spans="1:65" s="2" customFormat="1" ht="175.5">
      <c r="A863" s="36"/>
      <c r="B863" s="37"/>
      <c r="C863" s="38"/>
      <c r="D863" s="210" t="s">
        <v>311</v>
      </c>
      <c r="E863" s="38"/>
      <c r="F863" s="211" t="s">
        <v>1413</v>
      </c>
      <c r="G863" s="38"/>
      <c r="H863" s="38"/>
      <c r="I863" s="207"/>
      <c r="J863" s="38"/>
      <c r="K863" s="38"/>
      <c r="L863" s="41"/>
      <c r="M863" s="208"/>
      <c r="N863" s="209"/>
      <c r="O863" s="73"/>
      <c r="P863" s="73"/>
      <c r="Q863" s="73"/>
      <c r="R863" s="73"/>
      <c r="S863" s="73"/>
      <c r="T863" s="74"/>
      <c r="U863" s="36"/>
      <c r="V863" s="36"/>
      <c r="W863" s="36"/>
      <c r="X863" s="36"/>
      <c r="Y863" s="36"/>
      <c r="Z863" s="36"/>
      <c r="AA863" s="36"/>
      <c r="AB863" s="36"/>
      <c r="AC863" s="36"/>
      <c r="AD863" s="36"/>
      <c r="AE863" s="36"/>
      <c r="AT863" s="18" t="s">
        <v>311</v>
      </c>
      <c r="AU863" s="18" t="s">
        <v>87</v>
      </c>
    </row>
    <row r="864" spans="1:65" s="2" customFormat="1" ht="19.5">
      <c r="A864" s="36"/>
      <c r="B864" s="37"/>
      <c r="C864" s="38"/>
      <c r="D864" s="210" t="s">
        <v>233</v>
      </c>
      <c r="E864" s="38"/>
      <c r="F864" s="211" t="s">
        <v>2892</v>
      </c>
      <c r="G864" s="38"/>
      <c r="H864" s="38"/>
      <c r="I864" s="207"/>
      <c r="J864" s="38"/>
      <c r="K864" s="38"/>
      <c r="L864" s="41"/>
      <c r="M864" s="208"/>
      <c r="N864" s="209"/>
      <c r="O864" s="73"/>
      <c r="P864" s="73"/>
      <c r="Q864" s="73"/>
      <c r="R864" s="73"/>
      <c r="S864" s="73"/>
      <c r="T864" s="74"/>
      <c r="U864" s="36"/>
      <c r="V864" s="36"/>
      <c r="W864" s="36"/>
      <c r="X864" s="36"/>
      <c r="Y864" s="36"/>
      <c r="Z864" s="36"/>
      <c r="AA864" s="36"/>
      <c r="AB864" s="36"/>
      <c r="AC864" s="36"/>
      <c r="AD864" s="36"/>
      <c r="AE864" s="36"/>
      <c r="AT864" s="18" t="s">
        <v>233</v>
      </c>
      <c r="AU864" s="18" t="s">
        <v>87</v>
      </c>
    </row>
    <row r="865" spans="1:65" s="14" customFormat="1" ht="11.25">
      <c r="B865" s="223"/>
      <c r="C865" s="224"/>
      <c r="D865" s="210" t="s">
        <v>235</v>
      </c>
      <c r="E865" s="225" t="s">
        <v>1</v>
      </c>
      <c r="F865" s="226" t="s">
        <v>2893</v>
      </c>
      <c r="G865" s="224"/>
      <c r="H865" s="225" t="s">
        <v>1</v>
      </c>
      <c r="I865" s="227"/>
      <c r="J865" s="224"/>
      <c r="K865" s="224"/>
      <c r="L865" s="228"/>
      <c r="M865" s="229"/>
      <c r="N865" s="230"/>
      <c r="O865" s="230"/>
      <c r="P865" s="230"/>
      <c r="Q865" s="230"/>
      <c r="R865" s="230"/>
      <c r="S865" s="230"/>
      <c r="T865" s="231"/>
      <c r="AT865" s="232" t="s">
        <v>235</v>
      </c>
      <c r="AU865" s="232" t="s">
        <v>87</v>
      </c>
      <c r="AV865" s="14" t="s">
        <v>87</v>
      </c>
      <c r="AW865" s="14" t="s">
        <v>36</v>
      </c>
      <c r="AX865" s="14" t="s">
        <v>80</v>
      </c>
      <c r="AY865" s="232" t="s">
        <v>220</v>
      </c>
    </row>
    <row r="866" spans="1:65" s="13" customFormat="1" ht="11.25">
      <c r="B866" s="212"/>
      <c r="C866" s="213"/>
      <c r="D866" s="210" t="s">
        <v>235</v>
      </c>
      <c r="E866" s="214" t="s">
        <v>2894</v>
      </c>
      <c r="F866" s="215" t="s">
        <v>2895</v>
      </c>
      <c r="G866" s="213"/>
      <c r="H866" s="216">
        <v>22.4</v>
      </c>
      <c r="I866" s="217"/>
      <c r="J866" s="213"/>
      <c r="K866" s="213"/>
      <c r="L866" s="218"/>
      <c r="M866" s="219"/>
      <c r="N866" s="220"/>
      <c r="O866" s="220"/>
      <c r="P866" s="220"/>
      <c r="Q866" s="220"/>
      <c r="R866" s="220"/>
      <c r="S866" s="220"/>
      <c r="T866" s="221"/>
      <c r="AT866" s="222" t="s">
        <v>235</v>
      </c>
      <c r="AU866" s="222" t="s">
        <v>87</v>
      </c>
      <c r="AV866" s="13" t="s">
        <v>19</v>
      </c>
      <c r="AW866" s="13" t="s">
        <v>36</v>
      </c>
      <c r="AX866" s="13" t="s">
        <v>80</v>
      </c>
      <c r="AY866" s="222" t="s">
        <v>220</v>
      </c>
    </row>
    <row r="867" spans="1:65" s="14" customFormat="1" ht="11.25">
      <c r="B867" s="223"/>
      <c r="C867" s="224"/>
      <c r="D867" s="210" t="s">
        <v>235</v>
      </c>
      <c r="E867" s="225" t="s">
        <v>1</v>
      </c>
      <c r="F867" s="226" t="s">
        <v>2896</v>
      </c>
      <c r="G867" s="224"/>
      <c r="H867" s="225" t="s">
        <v>1</v>
      </c>
      <c r="I867" s="227"/>
      <c r="J867" s="224"/>
      <c r="K867" s="224"/>
      <c r="L867" s="228"/>
      <c r="M867" s="229"/>
      <c r="N867" s="230"/>
      <c r="O867" s="230"/>
      <c r="P867" s="230"/>
      <c r="Q867" s="230"/>
      <c r="R867" s="230"/>
      <c r="S867" s="230"/>
      <c r="T867" s="231"/>
      <c r="AT867" s="232" t="s">
        <v>235</v>
      </c>
      <c r="AU867" s="232" t="s">
        <v>87</v>
      </c>
      <c r="AV867" s="14" t="s">
        <v>87</v>
      </c>
      <c r="AW867" s="14" t="s">
        <v>36</v>
      </c>
      <c r="AX867" s="14" t="s">
        <v>80</v>
      </c>
      <c r="AY867" s="232" t="s">
        <v>220</v>
      </c>
    </row>
    <row r="868" spans="1:65" s="13" customFormat="1" ht="11.25">
      <c r="B868" s="212"/>
      <c r="C868" s="213"/>
      <c r="D868" s="210" t="s">
        <v>235</v>
      </c>
      <c r="E868" s="214" t="s">
        <v>1845</v>
      </c>
      <c r="F868" s="215" t="s">
        <v>2897</v>
      </c>
      <c r="G868" s="213"/>
      <c r="H868" s="216">
        <v>8.1999999999999993</v>
      </c>
      <c r="I868" s="217"/>
      <c r="J868" s="213"/>
      <c r="K868" s="213"/>
      <c r="L868" s="218"/>
      <c r="M868" s="219"/>
      <c r="N868" s="220"/>
      <c r="O868" s="220"/>
      <c r="P868" s="220"/>
      <c r="Q868" s="220"/>
      <c r="R868" s="220"/>
      <c r="S868" s="220"/>
      <c r="T868" s="221"/>
      <c r="AT868" s="222" t="s">
        <v>235</v>
      </c>
      <c r="AU868" s="222" t="s">
        <v>87</v>
      </c>
      <c r="AV868" s="13" t="s">
        <v>19</v>
      </c>
      <c r="AW868" s="13" t="s">
        <v>36</v>
      </c>
      <c r="AX868" s="13" t="s">
        <v>80</v>
      </c>
      <c r="AY868" s="222" t="s">
        <v>220</v>
      </c>
    </row>
    <row r="869" spans="1:65" s="14" customFormat="1" ht="11.25">
      <c r="B869" s="223"/>
      <c r="C869" s="224"/>
      <c r="D869" s="210" t="s">
        <v>235</v>
      </c>
      <c r="E869" s="225" t="s">
        <v>1</v>
      </c>
      <c r="F869" s="226" t="s">
        <v>2898</v>
      </c>
      <c r="G869" s="224"/>
      <c r="H869" s="225" t="s">
        <v>1</v>
      </c>
      <c r="I869" s="227"/>
      <c r="J869" s="224"/>
      <c r="K869" s="224"/>
      <c r="L869" s="228"/>
      <c r="M869" s="229"/>
      <c r="N869" s="230"/>
      <c r="O869" s="230"/>
      <c r="P869" s="230"/>
      <c r="Q869" s="230"/>
      <c r="R869" s="230"/>
      <c r="S869" s="230"/>
      <c r="T869" s="231"/>
      <c r="AT869" s="232" t="s">
        <v>235</v>
      </c>
      <c r="AU869" s="232" t="s">
        <v>87</v>
      </c>
      <c r="AV869" s="14" t="s">
        <v>87</v>
      </c>
      <c r="AW869" s="14" t="s">
        <v>36</v>
      </c>
      <c r="AX869" s="14" t="s">
        <v>80</v>
      </c>
      <c r="AY869" s="232" t="s">
        <v>220</v>
      </c>
    </row>
    <row r="870" spans="1:65" s="13" customFormat="1" ht="11.25">
      <c r="B870" s="212"/>
      <c r="C870" s="213"/>
      <c r="D870" s="210" t="s">
        <v>235</v>
      </c>
      <c r="E870" s="214" t="s">
        <v>1886</v>
      </c>
      <c r="F870" s="215" t="s">
        <v>2899</v>
      </c>
      <c r="G870" s="213"/>
      <c r="H870" s="216">
        <v>19</v>
      </c>
      <c r="I870" s="217"/>
      <c r="J870" s="213"/>
      <c r="K870" s="213"/>
      <c r="L870" s="218"/>
      <c r="M870" s="219"/>
      <c r="N870" s="220"/>
      <c r="O870" s="220"/>
      <c r="P870" s="220"/>
      <c r="Q870" s="220"/>
      <c r="R870" s="220"/>
      <c r="S870" s="220"/>
      <c r="T870" s="221"/>
      <c r="AT870" s="222" t="s">
        <v>235</v>
      </c>
      <c r="AU870" s="222" t="s">
        <v>87</v>
      </c>
      <c r="AV870" s="13" t="s">
        <v>19</v>
      </c>
      <c r="AW870" s="13" t="s">
        <v>36</v>
      </c>
      <c r="AX870" s="13" t="s">
        <v>80</v>
      </c>
      <c r="AY870" s="222" t="s">
        <v>220</v>
      </c>
    </row>
    <row r="871" spans="1:65" s="13" customFormat="1" ht="11.25">
      <c r="B871" s="212"/>
      <c r="C871" s="213"/>
      <c r="D871" s="210" t="s">
        <v>235</v>
      </c>
      <c r="E871" s="214" t="s">
        <v>2900</v>
      </c>
      <c r="F871" s="215" t="s">
        <v>2901</v>
      </c>
      <c r="G871" s="213"/>
      <c r="H871" s="216">
        <v>49.6</v>
      </c>
      <c r="I871" s="217"/>
      <c r="J871" s="213"/>
      <c r="K871" s="213"/>
      <c r="L871" s="218"/>
      <c r="M871" s="219"/>
      <c r="N871" s="220"/>
      <c r="O871" s="220"/>
      <c r="P871" s="220"/>
      <c r="Q871" s="220"/>
      <c r="R871" s="220"/>
      <c r="S871" s="220"/>
      <c r="T871" s="221"/>
      <c r="AT871" s="222" t="s">
        <v>235</v>
      </c>
      <c r="AU871" s="222" t="s">
        <v>87</v>
      </c>
      <c r="AV871" s="13" t="s">
        <v>19</v>
      </c>
      <c r="AW871" s="13" t="s">
        <v>36</v>
      </c>
      <c r="AX871" s="13" t="s">
        <v>87</v>
      </c>
      <c r="AY871" s="222" t="s">
        <v>220</v>
      </c>
    </row>
    <row r="872" spans="1:65" s="2" customFormat="1" ht="16.5" customHeight="1">
      <c r="A872" s="36"/>
      <c r="B872" s="37"/>
      <c r="C872" s="192" t="s">
        <v>2902</v>
      </c>
      <c r="D872" s="192" t="s">
        <v>224</v>
      </c>
      <c r="E872" s="193" t="s">
        <v>2903</v>
      </c>
      <c r="F872" s="194" t="s">
        <v>2904</v>
      </c>
      <c r="G872" s="195" t="s">
        <v>2428</v>
      </c>
      <c r="H872" s="196">
        <v>10</v>
      </c>
      <c r="I872" s="197"/>
      <c r="J872" s="198">
        <f>ROUND(I872*H872,2)</f>
        <v>0</v>
      </c>
      <c r="K872" s="194" t="s">
        <v>1</v>
      </c>
      <c r="L872" s="41"/>
      <c r="M872" s="199" t="s">
        <v>1</v>
      </c>
      <c r="N872" s="200" t="s">
        <v>45</v>
      </c>
      <c r="O872" s="73"/>
      <c r="P872" s="201">
        <f>O872*H872</f>
        <v>0</v>
      </c>
      <c r="Q872" s="201">
        <v>1E-4</v>
      </c>
      <c r="R872" s="201">
        <f>Q872*H872</f>
        <v>1E-3</v>
      </c>
      <c r="S872" s="201">
        <v>0</v>
      </c>
      <c r="T872" s="202">
        <f>S872*H872</f>
        <v>0</v>
      </c>
      <c r="U872" s="36"/>
      <c r="V872" s="36"/>
      <c r="W872" s="36"/>
      <c r="X872" s="36"/>
      <c r="Y872" s="36"/>
      <c r="Z872" s="36"/>
      <c r="AA872" s="36"/>
      <c r="AB872" s="36"/>
      <c r="AC872" s="36"/>
      <c r="AD872" s="36"/>
      <c r="AE872" s="36"/>
      <c r="AR872" s="203" t="s">
        <v>223</v>
      </c>
      <c r="AT872" s="203" t="s">
        <v>224</v>
      </c>
      <c r="AU872" s="203" t="s">
        <v>87</v>
      </c>
      <c r="AY872" s="18" t="s">
        <v>220</v>
      </c>
      <c r="BE872" s="204">
        <f>IF(N872="základní",J872,0)</f>
        <v>0</v>
      </c>
      <c r="BF872" s="204">
        <f>IF(N872="snížená",J872,0)</f>
        <v>0</v>
      </c>
      <c r="BG872" s="204">
        <f>IF(N872="zákl. přenesená",J872,0)</f>
        <v>0</v>
      </c>
      <c r="BH872" s="204">
        <f>IF(N872="sníž. přenesená",J872,0)</f>
        <v>0</v>
      </c>
      <c r="BI872" s="204">
        <f>IF(N872="nulová",J872,0)</f>
        <v>0</v>
      </c>
      <c r="BJ872" s="18" t="s">
        <v>87</v>
      </c>
      <c r="BK872" s="204">
        <f>ROUND(I872*H872,2)</f>
        <v>0</v>
      </c>
      <c r="BL872" s="18" t="s">
        <v>223</v>
      </c>
      <c r="BM872" s="203" t="s">
        <v>2905</v>
      </c>
    </row>
    <row r="873" spans="1:65" s="14" customFormat="1" ht="11.25">
      <c r="B873" s="223"/>
      <c r="C873" s="224"/>
      <c r="D873" s="210" t="s">
        <v>235</v>
      </c>
      <c r="E873" s="225" t="s">
        <v>1</v>
      </c>
      <c r="F873" s="226" t="s">
        <v>2906</v>
      </c>
      <c r="G873" s="224"/>
      <c r="H873" s="225" t="s">
        <v>1</v>
      </c>
      <c r="I873" s="227"/>
      <c r="J873" s="224"/>
      <c r="K873" s="224"/>
      <c r="L873" s="228"/>
      <c r="M873" s="229"/>
      <c r="N873" s="230"/>
      <c r="O873" s="230"/>
      <c r="P873" s="230"/>
      <c r="Q873" s="230"/>
      <c r="R873" s="230"/>
      <c r="S873" s="230"/>
      <c r="T873" s="231"/>
      <c r="AT873" s="232" t="s">
        <v>235</v>
      </c>
      <c r="AU873" s="232" t="s">
        <v>87</v>
      </c>
      <c r="AV873" s="14" t="s">
        <v>87</v>
      </c>
      <c r="AW873" s="14" t="s">
        <v>36</v>
      </c>
      <c r="AX873" s="14" t="s">
        <v>80</v>
      </c>
      <c r="AY873" s="232" t="s">
        <v>220</v>
      </c>
    </row>
    <row r="874" spans="1:65" s="13" customFormat="1" ht="11.25">
      <c r="B874" s="212"/>
      <c r="C874" s="213"/>
      <c r="D874" s="210" t="s">
        <v>235</v>
      </c>
      <c r="E874" s="214" t="s">
        <v>1</v>
      </c>
      <c r="F874" s="215" t="s">
        <v>223</v>
      </c>
      <c r="G874" s="213"/>
      <c r="H874" s="216">
        <v>4</v>
      </c>
      <c r="I874" s="217"/>
      <c r="J874" s="213"/>
      <c r="K874" s="213"/>
      <c r="L874" s="218"/>
      <c r="M874" s="219"/>
      <c r="N874" s="220"/>
      <c r="O874" s="220"/>
      <c r="P874" s="220"/>
      <c r="Q874" s="220"/>
      <c r="R874" s="220"/>
      <c r="S874" s="220"/>
      <c r="T874" s="221"/>
      <c r="AT874" s="222" t="s">
        <v>235</v>
      </c>
      <c r="AU874" s="222" t="s">
        <v>87</v>
      </c>
      <c r="AV874" s="13" t="s">
        <v>19</v>
      </c>
      <c r="AW874" s="13" t="s">
        <v>36</v>
      </c>
      <c r="AX874" s="13" t="s">
        <v>80</v>
      </c>
      <c r="AY874" s="222" t="s">
        <v>220</v>
      </c>
    </row>
    <row r="875" spans="1:65" s="14" customFormat="1" ht="11.25">
      <c r="B875" s="223"/>
      <c r="C875" s="224"/>
      <c r="D875" s="210" t="s">
        <v>235</v>
      </c>
      <c r="E875" s="225" t="s">
        <v>1</v>
      </c>
      <c r="F875" s="226" t="s">
        <v>2907</v>
      </c>
      <c r="G875" s="224"/>
      <c r="H875" s="225" t="s">
        <v>1</v>
      </c>
      <c r="I875" s="227"/>
      <c r="J875" s="224"/>
      <c r="K875" s="224"/>
      <c r="L875" s="228"/>
      <c r="M875" s="229"/>
      <c r="N875" s="230"/>
      <c r="O875" s="230"/>
      <c r="P875" s="230"/>
      <c r="Q875" s="230"/>
      <c r="R875" s="230"/>
      <c r="S875" s="230"/>
      <c r="T875" s="231"/>
      <c r="AT875" s="232" t="s">
        <v>235</v>
      </c>
      <c r="AU875" s="232" t="s">
        <v>87</v>
      </c>
      <c r="AV875" s="14" t="s">
        <v>87</v>
      </c>
      <c r="AW875" s="14" t="s">
        <v>36</v>
      </c>
      <c r="AX875" s="14" t="s">
        <v>80</v>
      </c>
      <c r="AY875" s="232" t="s">
        <v>220</v>
      </c>
    </row>
    <row r="876" spans="1:65" s="13" customFormat="1" ht="11.25">
      <c r="B876" s="212"/>
      <c r="C876" s="213"/>
      <c r="D876" s="210" t="s">
        <v>235</v>
      </c>
      <c r="E876" s="214" t="s">
        <v>1</v>
      </c>
      <c r="F876" s="215" t="s">
        <v>256</v>
      </c>
      <c r="G876" s="213"/>
      <c r="H876" s="216">
        <v>6</v>
      </c>
      <c r="I876" s="217"/>
      <c r="J876" s="213"/>
      <c r="K876" s="213"/>
      <c r="L876" s="218"/>
      <c r="M876" s="219"/>
      <c r="N876" s="220"/>
      <c r="O876" s="220"/>
      <c r="P876" s="220"/>
      <c r="Q876" s="220"/>
      <c r="R876" s="220"/>
      <c r="S876" s="220"/>
      <c r="T876" s="221"/>
      <c r="AT876" s="222" t="s">
        <v>235</v>
      </c>
      <c r="AU876" s="222" t="s">
        <v>87</v>
      </c>
      <c r="AV876" s="13" t="s">
        <v>19</v>
      </c>
      <c r="AW876" s="13" t="s">
        <v>36</v>
      </c>
      <c r="AX876" s="13" t="s">
        <v>80</v>
      </c>
      <c r="AY876" s="222" t="s">
        <v>220</v>
      </c>
    </row>
    <row r="877" spans="1:65" s="15" customFormat="1" ht="11.25">
      <c r="B877" s="233"/>
      <c r="C877" s="234"/>
      <c r="D877" s="210" t="s">
        <v>235</v>
      </c>
      <c r="E877" s="235" t="s">
        <v>1</v>
      </c>
      <c r="F877" s="236" t="s">
        <v>355</v>
      </c>
      <c r="G877" s="234"/>
      <c r="H877" s="237">
        <v>10</v>
      </c>
      <c r="I877" s="238"/>
      <c r="J877" s="234"/>
      <c r="K877" s="234"/>
      <c r="L877" s="239"/>
      <c r="M877" s="240"/>
      <c r="N877" s="241"/>
      <c r="O877" s="241"/>
      <c r="P877" s="241"/>
      <c r="Q877" s="241"/>
      <c r="R877" s="241"/>
      <c r="S877" s="241"/>
      <c r="T877" s="242"/>
      <c r="AT877" s="243" t="s">
        <v>235</v>
      </c>
      <c r="AU877" s="243" t="s">
        <v>87</v>
      </c>
      <c r="AV877" s="15" t="s">
        <v>223</v>
      </c>
      <c r="AW877" s="15" t="s">
        <v>36</v>
      </c>
      <c r="AX877" s="15" t="s">
        <v>87</v>
      </c>
      <c r="AY877" s="243" t="s">
        <v>220</v>
      </c>
    </row>
    <row r="878" spans="1:65" s="2" customFormat="1" ht="24.2" customHeight="1">
      <c r="A878" s="36"/>
      <c r="B878" s="37"/>
      <c r="C878" s="192" t="s">
        <v>2908</v>
      </c>
      <c r="D878" s="192" t="s">
        <v>224</v>
      </c>
      <c r="E878" s="193" t="s">
        <v>2909</v>
      </c>
      <c r="F878" s="194" t="s">
        <v>2910</v>
      </c>
      <c r="G878" s="195" t="s">
        <v>514</v>
      </c>
      <c r="H878" s="196">
        <v>90.587999999999994</v>
      </c>
      <c r="I878" s="197"/>
      <c r="J878" s="198">
        <f>ROUND(I878*H878,2)</f>
        <v>0</v>
      </c>
      <c r="K878" s="194" t="s">
        <v>228</v>
      </c>
      <c r="L878" s="41"/>
      <c r="M878" s="199" t="s">
        <v>1</v>
      </c>
      <c r="N878" s="200" t="s">
        <v>45</v>
      </c>
      <c r="O878" s="73"/>
      <c r="P878" s="201">
        <f>O878*H878</f>
        <v>0</v>
      </c>
      <c r="Q878" s="201">
        <v>0.12171</v>
      </c>
      <c r="R878" s="201">
        <f>Q878*H878</f>
        <v>11.025465479999999</v>
      </c>
      <c r="S878" s="201">
        <v>2.4</v>
      </c>
      <c r="T878" s="202">
        <f>S878*H878</f>
        <v>217.41119999999998</v>
      </c>
      <c r="U878" s="36"/>
      <c r="V878" s="36"/>
      <c r="W878" s="36"/>
      <c r="X878" s="36"/>
      <c r="Y878" s="36"/>
      <c r="Z878" s="36"/>
      <c r="AA878" s="36"/>
      <c r="AB878" s="36"/>
      <c r="AC878" s="36"/>
      <c r="AD878" s="36"/>
      <c r="AE878" s="36"/>
      <c r="AR878" s="203" t="s">
        <v>223</v>
      </c>
      <c r="AT878" s="203" t="s">
        <v>224</v>
      </c>
      <c r="AU878" s="203" t="s">
        <v>87</v>
      </c>
      <c r="AY878" s="18" t="s">
        <v>220</v>
      </c>
      <c r="BE878" s="204">
        <f>IF(N878="základní",J878,0)</f>
        <v>0</v>
      </c>
      <c r="BF878" s="204">
        <f>IF(N878="snížená",J878,0)</f>
        <v>0</v>
      </c>
      <c r="BG878" s="204">
        <f>IF(N878="zákl. přenesená",J878,0)</f>
        <v>0</v>
      </c>
      <c r="BH878" s="204">
        <f>IF(N878="sníž. přenesená",J878,0)</f>
        <v>0</v>
      </c>
      <c r="BI878" s="204">
        <f>IF(N878="nulová",J878,0)</f>
        <v>0</v>
      </c>
      <c r="BJ878" s="18" t="s">
        <v>87</v>
      </c>
      <c r="BK878" s="204">
        <f>ROUND(I878*H878,2)</f>
        <v>0</v>
      </c>
      <c r="BL878" s="18" t="s">
        <v>223</v>
      </c>
      <c r="BM878" s="203" t="s">
        <v>2911</v>
      </c>
    </row>
    <row r="879" spans="1:65" s="2" customFormat="1" ht="11.25">
      <c r="A879" s="36"/>
      <c r="B879" s="37"/>
      <c r="C879" s="38"/>
      <c r="D879" s="205" t="s">
        <v>231</v>
      </c>
      <c r="E879" s="38"/>
      <c r="F879" s="206" t="s">
        <v>2912</v>
      </c>
      <c r="G879" s="38"/>
      <c r="H879" s="38"/>
      <c r="I879" s="207"/>
      <c r="J879" s="38"/>
      <c r="K879" s="38"/>
      <c r="L879" s="41"/>
      <c r="M879" s="208"/>
      <c r="N879" s="209"/>
      <c r="O879" s="73"/>
      <c r="P879" s="73"/>
      <c r="Q879" s="73"/>
      <c r="R879" s="73"/>
      <c r="S879" s="73"/>
      <c r="T879" s="74"/>
      <c r="U879" s="36"/>
      <c r="V879" s="36"/>
      <c r="W879" s="36"/>
      <c r="X879" s="36"/>
      <c r="Y879" s="36"/>
      <c r="Z879" s="36"/>
      <c r="AA879" s="36"/>
      <c r="AB879" s="36"/>
      <c r="AC879" s="36"/>
      <c r="AD879" s="36"/>
      <c r="AE879" s="36"/>
      <c r="AT879" s="18" t="s">
        <v>231</v>
      </c>
      <c r="AU879" s="18" t="s">
        <v>87</v>
      </c>
    </row>
    <row r="880" spans="1:65" s="2" customFormat="1" ht="175.5">
      <c r="A880" s="36"/>
      <c r="B880" s="37"/>
      <c r="C880" s="38"/>
      <c r="D880" s="210" t="s">
        <v>311</v>
      </c>
      <c r="E880" s="38"/>
      <c r="F880" s="211" t="s">
        <v>2913</v>
      </c>
      <c r="G880" s="38"/>
      <c r="H880" s="38"/>
      <c r="I880" s="207"/>
      <c r="J880" s="38"/>
      <c r="K880" s="38"/>
      <c r="L880" s="41"/>
      <c r="M880" s="208"/>
      <c r="N880" s="209"/>
      <c r="O880" s="73"/>
      <c r="P880" s="73"/>
      <c r="Q880" s="73"/>
      <c r="R880" s="73"/>
      <c r="S880" s="73"/>
      <c r="T880" s="74"/>
      <c r="U880" s="36"/>
      <c r="V880" s="36"/>
      <c r="W880" s="36"/>
      <c r="X880" s="36"/>
      <c r="Y880" s="36"/>
      <c r="Z880" s="36"/>
      <c r="AA880" s="36"/>
      <c r="AB880" s="36"/>
      <c r="AC880" s="36"/>
      <c r="AD880" s="36"/>
      <c r="AE880" s="36"/>
      <c r="AT880" s="18" t="s">
        <v>311</v>
      </c>
      <c r="AU880" s="18" t="s">
        <v>87</v>
      </c>
    </row>
    <row r="881" spans="1:65" s="14" customFormat="1" ht="11.25">
      <c r="B881" s="223"/>
      <c r="C881" s="224"/>
      <c r="D881" s="210" t="s">
        <v>235</v>
      </c>
      <c r="E881" s="225" t="s">
        <v>1</v>
      </c>
      <c r="F881" s="226" t="s">
        <v>2914</v>
      </c>
      <c r="G881" s="224"/>
      <c r="H881" s="225" t="s">
        <v>1</v>
      </c>
      <c r="I881" s="227"/>
      <c r="J881" s="224"/>
      <c r="K881" s="224"/>
      <c r="L881" s="228"/>
      <c r="M881" s="229"/>
      <c r="N881" s="230"/>
      <c r="O881" s="230"/>
      <c r="P881" s="230"/>
      <c r="Q881" s="230"/>
      <c r="R881" s="230"/>
      <c r="S881" s="230"/>
      <c r="T881" s="231"/>
      <c r="AT881" s="232" t="s">
        <v>235</v>
      </c>
      <c r="AU881" s="232" t="s">
        <v>87</v>
      </c>
      <c r="AV881" s="14" t="s">
        <v>87</v>
      </c>
      <c r="AW881" s="14" t="s">
        <v>36</v>
      </c>
      <c r="AX881" s="14" t="s">
        <v>80</v>
      </c>
      <c r="AY881" s="232" t="s">
        <v>220</v>
      </c>
    </row>
    <row r="882" spans="1:65" s="13" customFormat="1" ht="11.25">
      <c r="B882" s="212"/>
      <c r="C882" s="213"/>
      <c r="D882" s="210" t="s">
        <v>235</v>
      </c>
      <c r="E882" s="214" t="s">
        <v>2915</v>
      </c>
      <c r="F882" s="215" t="s">
        <v>2916</v>
      </c>
      <c r="G882" s="213"/>
      <c r="H882" s="216">
        <v>56.725000000000001</v>
      </c>
      <c r="I882" s="217"/>
      <c r="J882" s="213"/>
      <c r="K882" s="213"/>
      <c r="L882" s="218"/>
      <c r="M882" s="219"/>
      <c r="N882" s="220"/>
      <c r="O882" s="220"/>
      <c r="P882" s="220"/>
      <c r="Q882" s="220"/>
      <c r="R882" s="220"/>
      <c r="S882" s="220"/>
      <c r="T882" s="221"/>
      <c r="AT882" s="222" t="s">
        <v>235</v>
      </c>
      <c r="AU882" s="222" t="s">
        <v>87</v>
      </c>
      <c r="AV882" s="13" t="s">
        <v>19</v>
      </c>
      <c r="AW882" s="13" t="s">
        <v>36</v>
      </c>
      <c r="AX882" s="13" t="s">
        <v>80</v>
      </c>
      <c r="AY882" s="222" t="s">
        <v>220</v>
      </c>
    </row>
    <row r="883" spans="1:65" s="14" customFormat="1" ht="11.25">
      <c r="B883" s="223"/>
      <c r="C883" s="224"/>
      <c r="D883" s="210" t="s">
        <v>235</v>
      </c>
      <c r="E883" s="225" t="s">
        <v>1</v>
      </c>
      <c r="F883" s="226" t="s">
        <v>2917</v>
      </c>
      <c r="G883" s="224"/>
      <c r="H883" s="225" t="s">
        <v>1</v>
      </c>
      <c r="I883" s="227"/>
      <c r="J883" s="224"/>
      <c r="K883" s="224"/>
      <c r="L883" s="228"/>
      <c r="M883" s="229"/>
      <c r="N883" s="230"/>
      <c r="O883" s="230"/>
      <c r="P883" s="230"/>
      <c r="Q883" s="230"/>
      <c r="R883" s="230"/>
      <c r="S883" s="230"/>
      <c r="T883" s="231"/>
      <c r="AT883" s="232" t="s">
        <v>235</v>
      </c>
      <c r="AU883" s="232" t="s">
        <v>87</v>
      </c>
      <c r="AV883" s="14" t="s">
        <v>87</v>
      </c>
      <c r="AW883" s="14" t="s">
        <v>36</v>
      </c>
      <c r="AX883" s="14" t="s">
        <v>80</v>
      </c>
      <c r="AY883" s="232" t="s">
        <v>220</v>
      </c>
    </row>
    <row r="884" spans="1:65" s="13" customFormat="1" ht="11.25">
      <c r="B884" s="212"/>
      <c r="C884" s="213"/>
      <c r="D884" s="210" t="s">
        <v>235</v>
      </c>
      <c r="E884" s="214" t="s">
        <v>1847</v>
      </c>
      <c r="F884" s="215" t="s">
        <v>2918</v>
      </c>
      <c r="G884" s="213"/>
      <c r="H884" s="216">
        <v>33.863</v>
      </c>
      <c r="I884" s="217"/>
      <c r="J884" s="213"/>
      <c r="K884" s="213"/>
      <c r="L884" s="218"/>
      <c r="M884" s="219"/>
      <c r="N884" s="220"/>
      <c r="O884" s="220"/>
      <c r="P884" s="220"/>
      <c r="Q884" s="220"/>
      <c r="R884" s="220"/>
      <c r="S884" s="220"/>
      <c r="T884" s="221"/>
      <c r="AT884" s="222" t="s">
        <v>235</v>
      </c>
      <c r="AU884" s="222" t="s">
        <v>87</v>
      </c>
      <c r="AV884" s="13" t="s">
        <v>19</v>
      </c>
      <c r="AW884" s="13" t="s">
        <v>36</v>
      </c>
      <c r="AX884" s="13" t="s">
        <v>80</v>
      </c>
      <c r="AY884" s="222" t="s">
        <v>220</v>
      </c>
    </row>
    <row r="885" spans="1:65" s="13" customFormat="1" ht="11.25">
      <c r="B885" s="212"/>
      <c r="C885" s="213"/>
      <c r="D885" s="210" t="s">
        <v>235</v>
      </c>
      <c r="E885" s="214" t="s">
        <v>2919</v>
      </c>
      <c r="F885" s="215" t="s">
        <v>2920</v>
      </c>
      <c r="G885" s="213"/>
      <c r="H885" s="216">
        <v>90.587999999999994</v>
      </c>
      <c r="I885" s="217"/>
      <c r="J885" s="213"/>
      <c r="K885" s="213"/>
      <c r="L885" s="218"/>
      <c r="M885" s="219"/>
      <c r="N885" s="220"/>
      <c r="O885" s="220"/>
      <c r="P885" s="220"/>
      <c r="Q885" s="220"/>
      <c r="R885" s="220"/>
      <c r="S885" s="220"/>
      <c r="T885" s="221"/>
      <c r="AT885" s="222" t="s">
        <v>235</v>
      </c>
      <c r="AU885" s="222" t="s">
        <v>87</v>
      </c>
      <c r="AV885" s="13" t="s">
        <v>19</v>
      </c>
      <c r="AW885" s="13" t="s">
        <v>36</v>
      </c>
      <c r="AX885" s="13" t="s">
        <v>87</v>
      </c>
      <c r="AY885" s="222" t="s">
        <v>220</v>
      </c>
    </row>
    <row r="886" spans="1:65" s="2" customFormat="1" ht="78" customHeight="1">
      <c r="A886" s="36"/>
      <c r="B886" s="37"/>
      <c r="C886" s="192" t="s">
        <v>2921</v>
      </c>
      <c r="D886" s="192" t="s">
        <v>224</v>
      </c>
      <c r="E886" s="193" t="s">
        <v>2922</v>
      </c>
      <c r="F886" s="194" t="s">
        <v>2923</v>
      </c>
      <c r="G886" s="195" t="s">
        <v>698</v>
      </c>
      <c r="H886" s="196">
        <v>43</v>
      </c>
      <c r="I886" s="197"/>
      <c r="J886" s="198">
        <f>ROUND(I886*H886,2)</f>
        <v>0</v>
      </c>
      <c r="K886" s="194" t="s">
        <v>228</v>
      </c>
      <c r="L886" s="41"/>
      <c r="M886" s="199" t="s">
        <v>1</v>
      </c>
      <c r="N886" s="200" t="s">
        <v>45</v>
      </c>
      <c r="O886" s="73"/>
      <c r="P886" s="201">
        <f>O886*H886</f>
        <v>0</v>
      </c>
      <c r="Q886" s="201">
        <v>0</v>
      </c>
      <c r="R886" s="201">
        <f>Q886*H886</f>
        <v>0</v>
      </c>
      <c r="S886" s="201">
        <v>2.5000000000000001E-2</v>
      </c>
      <c r="T886" s="202">
        <f>S886*H886</f>
        <v>1.075</v>
      </c>
      <c r="U886" s="36"/>
      <c r="V886" s="36"/>
      <c r="W886" s="36"/>
      <c r="X886" s="36"/>
      <c r="Y886" s="36"/>
      <c r="Z886" s="36"/>
      <c r="AA886" s="36"/>
      <c r="AB886" s="36"/>
      <c r="AC886" s="36"/>
      <c r="AD886" s="36"/>
      <c r="AE886" s="36"/>
      <c r="AR886" s="203" t="s">
        <v>223</v>
      </c>
      <c r="AT886" s="203" t="s">
        <v>224</v>
      </c>
      <c r="AU886" s="203" t="s">
        <v>87</v>
      </c>
      <c r="AY886" s="18" t="s">
        <v>220</v>
      </c>
      <c r="BE886" s="204">
        <f>IF(N886="základní",J886,0)</f>
        <v>0</v>
      </c>
      <c r="BF886" s="204">
        <f>IF(N886="snížená",J886,0)</f>
        <v>0</v>
      </c>
      <c r="BG886" s="204">
        <f>IF(N886="zákl. přenesená",J886,0)</f>
        <v>0</v>
      </c>
      <c r="BH886" s="204">
        <f>IF(N886="sníž. přenesená",J886,0)</f>
        <v>0</v>
      </c>
      <c r="BI886" s="204">
        <f>IF(N886="nulová",J886,0)</f>
        <v>0</v>
      </c>
      <c r="BJ886" s="18" t="s">
        <v>87</v>
      </c>
      <c r="BK886" s="204">
        <f>ROUND(I886*H886,2)</f>
        <v>0</v>
      </c>
      <c r="BL886" s="18" t="s">
        <v>223</v>
      </c>
      <c r="BM886" s="203" t="s">
        <v>2924</v>
      </c>
    </row>
    <row r="887" spans="1:65" s="2" customFormat="1" ht="11.25">
      <c r="A887" s="36"/>
      <c r="B887" s="37"/>
      <c r="C887" s="38"/>
      <c r="D887" s="205" t="s">
        <v>231</v>
      </c>
      <c r="E887" s="38"/>
      <c r="F887" s="206" t="s">
        <v>2925</v>
      </c>
      <c r="G887" s="38"/>
      <c r="H887" s="38"/>
      <c r="I887" s="207"/>
      <c r="J887" s="38"/>
      <c r="K887" s="38"/>
      <c r="L887" s="41"/>
      <c r="M887" s="208"/>
      <c r="N887" s="209"/>
      <c r="O887" s="73"/>
      <c r="P887" s="73"/>
      <c r="Q887" s="73"/>
      <c r="R887" s="73"/>
      <c r="S887" s="73"/>
      <c r="T887" s="74"/>
      <c r="U887" s="36"/>
      <c r="V887" s="36"/>
      <c r="W887" s="36"/>
      <c r="X887" s="36"/>
      <c r="Y887" s="36"/>
      <c r="Z887" s="36"/>
      <c r="AA887" s="36"/>
      <c r="AB887" s="36"/>
      <c r="AC887" s="36"/>
      <c r="AD887" s="36"/>
      <c r="AE887" s="36"/>
      <c r="AT887" s="18" t="s">
        <v>231</v>
      </c>
      <c r="AU887" s="18" t="s">
        <v>87</v>
      </c>
    </row>
    <row r="888" spans="1:65" s="2" customFormat="1" ht="97.5">
      <c r="A888" s="36"/>
      <c r="B888" s="37"/>
      <c r="C888" s="38"/>
      <c r="D888" s="210" t="s">
        <v>311</v>
      </c>
      <c r="E888" s="38"/>
      <c r="F888" s="211" t="s">
        <v>2926</v>
      </c>
      <c r="G888" s="38"/>
      <c r="H888" s="38"/>
      <c r="I888" s="207"/>
      <c r="J888" s="38"/>
      <c r="K888" s="38"/>
      <c r="L888" s="41"/>
      <c r="M888" s="208"/>
      <c r="N888" s="209"/>
      <c r="O888" s="73"/>
      <c r="P888" s="73"/>
      <c r="Q888" s="73"/>
      <c r="R888" s="73"/>
      <c r="S888" s="73"/>
      <c r="T888" s="74"/>
      <c r="U888" s="36"/>
      <c r="V888" s="36"/>
      <c r="W888" s="36"/>
      <c r="X888" s="36"/>
      <c r="Y888" s="36"/>
      <c r="Z888" s="36"/>
      <c r="AA888" s="36"/>
      <c r="AB888" s="36"/>
      <c r="AC888" s="36"/>
      <c r="AD888" s="36"/>
      <c r="AE888" s="36"/>
      <c r="AT888" s="18" t="s">
        <v>311</v>
      </c>
      <c r="AU888" s="18" t="s">
        <v>87</v>
      </c>
    </row>
    <row r="889" spans="1:65" s="14" customFormat="1" ht="11.25">
      <c r="B889" s="223"/>
      <c r="C889" s="224"/>
      <c r="D889" s="210" t="s">
        <v>235</v>
      </c>
      <c r="E889" s="225" t="s">
        <v>1</v>
      </c>
      <c r="F889" s="226" t="s">
        <v>2927</v>
      </c>
      <c r="G889" s="224"/>
      <c r="H889" s="225" t="s">
        <v>1</v>
      </c>
      <c r="I889" s="227"/>
      <c r="J889" s="224"/>
      <c r="K889" s="224"/>
      <c r="L889" s="228"/>
      <c r="M889" s="229"/>
      <c r="N889" s="230"/>
      <c r="O889" s="230"/>
      <c r="P889" s="230"/>
      <c r="Q889" s="230"/>
      <c r="R889" s="230"/>
      <c r="S889" s="230"/>
      <c r="T889" s="231"/>
      <c r="AT889" s="232" t="s">
        <v>235</v>
      </c>
      <c r="AU889" s="232" t="s">
        <v>87</v>
      </c>
      <c r="AV889" s="14" t="s">
        <v>87</v>
      </c>
      <c r="AW889" s="14" t="s">
        <v>36</v>
      </c>
      <c r="AX889" s="14" t="s">
        <v>80</v>
      </c>
      <c r="AY889" s="232" t="s">
        <v>220</v>
      </c>
    </row>
    <row r="890" spans="1:65" s="13" customFormat="1" ht="11.25">
      <c r="B890" s="212"/>
      <c r="C890" s="213"/>
      <c r="D890" s="210" t="s">
        <v>235</v>
      </c>
      <c r="E890" s="214" t="s">
        <v>2928</v>
      </c>
      <c r="F890" s="215" t="s">
        <v>2929</v>
      </c>
      <c r="G890" s="213"/>
      <c r="H890" s="216">
        <v>43</v>
      </c>
      <c r="I890" s="217"/>
      <c r="J890" s="213"/>
      <c r="K890" s="213"/>
      <c r="L890" s="218"/>
      <c r="M890" s="219"/>
      <c r="N890" s="220"/>
      <c r="O890" s="220"/>
      <c r="P890" s="220"/>
      <c r="Q890" s="220"/>
      <c r="R890" s="220"/>
      <c r="S890" s="220"/>
      <c r="T890" s="221"/>
      <c r="AT890" s="222" t="s">
        <v>235</v>
      </c>
      <c r="AU890" s="222" t="s">
        <v>87</v>
      </c>
      <c r="AV890" s="13" t="s">
        <v>19</v>
      </c>
      <c r="AW890" s="13" t="s">
        <v>36</v>
      </c>
      <c r="AX890" s="13" t="s">
        <v>80</v>
      </c>
      <c r="AY890" s="222" t="s">
        <v>220</v>
      </c>
    </row>
    <row r="891" spans="1:65" s="13" customFormat="1" ht="11.25">
      <c r="B891" s="212"/>
      <c r="C891" s="213"/>
      <c r="D891" s="210" t="s">
        <v>235</v>
      </c>
      <c r="E891" s="214" t="s">
        <v>2930</v>
      </c>
      <c r="F891" s="215" t="s">
        <v>2931</v>
      </c>
      <c r="G891" s="213"/>
      <c r="H891" s="216">
        <v>43</v>
      </c>
      <c r="I891" s="217"/>
      <c r="J891" s="213"/>
      <c r="K891" s="213"/>
      <c r="L891" s="218"/>
      <c r="M891" s="219"/>
      <c r="N891" s="220"/>
      <c r="O891" s="220"/>
      <c r="P891" s="220"/>
      <c r="Q891" s="220"/>
      <c r="R891" s="220"/>
      <c r="S891" s="220"/>
      <c r="T891" s="221"/>
      <c r="AT891" s="222" t="s">
        <v>235</v>
      </c>
      <c r="AU891" s="222" t="s">
        <v>87</v>
      </c>
      <c r="AV891" s="13" t="s">
        <v>19</v>
      </c>
      <c r="AW891" s="13" t="s">
        <v>36</v>
      </c>
      <c r="AX891" s="13" t="s">
        <v>87</v>
      </c>
      <c r="AY891" s="222" t="s">
        <v>220</v>
      </c>
    </row>
    <row r="892" spans="1:65" s="12" customFormat="1" ht="25.9" customHeight="1">
      <c r="B892" s="176"/>
      <c r="C892" s="177"/>
      <c r="D892" s="178" t="s">
        <v>79</v>
      </c>
      <c r="E892" s="179" t="s">
        <v>932</v>
      </c>
      <c r="F892" s="179" t="s">
        <v>933</v>
      </c>
      <c r="G892" s="177"/>
      <c r="H892" s="177"/>
      <c r="I892" s="180"/>
      <c r="J892" s="181">
        <f>BK892</f>
        <v>0</v>
      </c>
      <c r="K892" s="177"/>
      <c r="L892" s="182"/>
      <c r="M892" s="183"/>
      <c r="N892" s="184"/>
      <c r="O892" s="184"/>
      <c r="P892" s="185">
        <f>SUM(P893:P922)</f>
        <v>0</v>
      </c>
      <c r="Q892" s="184"/>
      <c r="R892" s="185">
        <f>SUM(R893:R922)</f>
        <v>0</v>
      </c>
      <c r="S892" s="184"/>
      <c r="T892" s="186">
        <f>SUM(T893:T922)</f>
        <v>0</v>
      </c>
      <c r="AR892" s="187" t="s">
        <v>223</v>
      </c>
      <c r="AT892" s="188" t="s">
        <v>79</v>
      </c>
      <c r="AU892" s="188" t="s">
        <v>80</v>
      </c>
      <c r="AY892" s="187" t="s">
        <v>220</v>
      </c>
      <c r="BK892" s="189">
        <f>SUM(BK893:BK922)</f>
        <v>0</v>
      </c>
    </row>
    <row r="893" spans="1:65" s="2" customFormat="1" ht="55.5" customHeight="1">
      <c r="A893" s="36"/>
      <c r="B893" s="37"/>
      <c r="C893" s="192" t="s">
        <v>2932</v>
      </c>
      <c r="D893" s="192" t="s">
        <v>224</v>
      </c>
      <c r="E893" s="193" t="s">
        <v>2933</v>
      </c>
      <c r="F893" s="194" t="s">
        <v>2934</v>
      </c>
      <c r="G893" s="195" t="s">
        <v>650</v>
      </c>
      <c r="H893" s="196">
        <v>484.34</v>
      </c>
      <c r="I893" s="197"/>
      <c r="J893" s="198">
        <f>ROUND(I893*H893,2)</f>
        <v>0</v>
      </c>
      <c r="K893" s="194" t="s">
        <v>228</v>
      </c>
      <c r="L893" s="41"/>
      <c r="M893" s="199" t="s">
        <v>1</v>
      </c>
      <c r="N893" s="200" t="s">
        <v>45</v>
      </c>
      <c r="O893" s="73"/>
      <c r="P893" s="201">
        <f>O893*H893</f>
        <v>0</v>
      </c>
      <c r="Q893" s="201">
        <v>0</v>
      </c>
      <c r="R893" s="201">
        <f>Q893*H893</f>
        <v>0</v>
      </c>
      <c r="S893" s="201">
        <v>0</v>
      </c>
      <c r="T893" s="202">
        <f>S893*H893</f>
        <v>0</v>
      </c>
      <c r="U893" s="36"/>
      <c r="V893" s="36"/>
      <c r="W893" s="36"/>
      <c r="X893" s="36"/>
      <c r="Y893" s="36"/>
      <c r="Z893" s="36"/>
      <c r="AA893" s="36"/>
      <c r="AB893" s="36"/>
      <c r="AC893" s="36"/>
      <c r="AD893" s="36"/>
      <c r="AE893" s="36"/>
      <c r="AR893" s="203" t="s">
        <v>223</v>
      </c>
      <c r="AT893" s="203" t="s">
        <v>224</v>
      </c>
      <c r="AU893" s="203" t="s">
        <v>87</v>
      </c>
      <c r="AY893" s="18" t="s">
        <v>220</v>
      </c>
      <c r="BE893" s="204">
        <f>IF(N893="základní",J893,0)</f>
        <v>0</v>
      </c>
      <c r="BF893" s="204">
        <f>IF(N893="snížená",J893,0)</f>
        <v>0</v>
      </c>
      <c r="BG893" s="204">
        <f>IF(N893="zákl. přenesená",J893,0)</f>
        <v>0</v>
      </c>
      <c r="BH893" s="204">
        <f>IF(N893="sníž. přenesená",J893,0)</f>
        <v>0</v>
      </c>
      <c r="BI893" s="204">
        <f>IF(N893="nulová",J893,0)</f>
        <v>0</v>
      </c>
      <c r="BJ893" s="18" t="s">
        <v>87</v>
      </c>
      <c r="BK893" s="204">
        <f>ROUND(I893*H893,2)</f>
        <v>0</v>
      </c>
      <c r="BL893" s="18" t="s">
        <v>223</v>
      </c>
      <c r="BM893" s="203" t="s">
        <v>2935</v>
      </c>
    </row>
    <row r="894" spans="1:65" s="2" customFormat="1" ht="11.25">
      <c r="A894" s="36"/>
      <c r="B894" s="37"/>
      <c r="C894" s="38"/>
      <c r="D894" s="205" t="s">
        <v>231</v>
      </c>
      <c r="E894" s="38"/>
      <c r="F894" s="206" t="s">
        <v>2936</v>
      </c>
      <c r="G894" s="38"/>
      <c r="H894" s="38"/>
      <c r="I894" s="207"/>
      <c r="J894" s="38"/>
      <c r="K894" s="38"/>
      <c r="L894" s="41"/>
      <c r="M894" s="208"/>
      <c r="N894" s="209"/>
      <c r="O894" s="73"/>
      <c r="P894" s="73"/>
      <c r="Q894" s="73"/>
      <c r="R894" s="73"/>
      <c r="S894" s="73"/>
      <c r="T894" s="74"/>
      <c r="U894" s="36"/>
      <c r="V894" s="36"/>
      <c r="W894" s="36"/>
      <c r="X894" s="36"/>
      <c r="Y894" s="36"/>
      <c r="Z894" s="36"/>
      <c r="AA894" s="36"/>
      <c r="AB894" s="36"/>
      <c r="AC894" s="36"/>
      <c r="AD894" s="36"/>
      <c r="AE894" s="36"/>
      <c r="AT894" s="18" t="s">
        <v>231</v>
      </c>
      <c r="AU894" s="18" t="s">
        <v>87</v>
      </c>
    </row>
    <row r="895" spans="1:65" s="2" customFormat="1" ht="58.5">
      <c r="A895" s="36"/>
      <c r="B895" s="37"/>
      <c r="C895" s="38"/>
      <c r="D895" s="210" t="s">
        <v>311</v>
      </c>
      <c r="E895" s="38"/>
      <c r="F895" s="211" t="s">
        <v>2937</v>
      </c>
      <c r="G895" s="38"/>
      <c r="H895" s="38"/>
      <c r="I895" s="207"/>
      <c r="J895" s="38"/>
      <c r="K895" s="38"/>
      <c r="L895" s="41"/>
      <c r="M895" s="208"/>
      <c r="N895" s="209"/>
      <c r="O895" s="73"/>
      <c r="P895" s="73"/>
      <c r="Q895" s="73"/>
      <c r="R895" s="73"/>
      <c r="S895" s="73"/>
      <c r="T895" s="74"/>
      <c r="U895" s="36"/>
      <c r="V895" s="36"/>
      <c r="W895" s="36"/>
      <c r="X895" s="36"/>
      <c r="Y895" s="36"/>
      <c r="Z895" s="36"/>
      <c r="AA895" s="36"/>
      <c r="AB895" s="36"/>
      <c r="AC895" s="36"/>
      <c r="AD895" s="36"/>
      <c r="AE895" s="36"/>
      <c r="AT895" s="18" t="s">
        <v>311</v>
      </c>
      <c r="AU895" s="18" t="s">
        <v>87</v>
      </c>
    </row>
    <row r="896" spans="1:65" s="2" customFormat="1" ht="66.75" customHeight="1">
      <c r="A896" s="36"/>
      <c r="B896" s="37"/>
      <c r="C896" s="192" t="s">
        <v>2938</v>
      </c>
      <c r="D896" s="192" t="s">
        <v>224</v>
      </c>
      <c r="E896" s="193" t="s">
        <v>2939</v>
      </c>
      <c r="F896" s="194" t="s">
        <v>2940</v>
      </c>
      <c r="G896" s="195" t="s">
        <v>650</v>
      </c>
      <c r="H896" s="196">
        <v>484.34</v>
      </c>
      <c r="I896" s="197"/>
      <c r="J896" s="198">
        <f>ROUND(I896*H896,2)</f>
        <v>0</v>
      </c>
      <c r="K896" s="194" t="s">
        <v>228</v>
      </c>
      <c r="L896" s="41"/>
      <c r="M896" s="199" t="s">
        <v>1</v>
      </c>
      <c r="N896" s="200" t="s">
        <v>45</v>
      </c>
      <c r="O896" s="73"/>
      <c r="P896" s="201">
        <f>O896*H896</f>
        <v>0</v>
      </c>
      <c r="Q896" s="201">
        <v>0</v>
      </c>
      <c r="R896" s="201">
        <f>Q896*H896</f>
        <v>0</v>
      </c>
      <c r="S896" s="201">
        <v>0</v>
      </c>
      <c r="T896" s="202">
        <f>S896*H896</f>
        <v>0</v>
      </c>
      <c r="U896" s="36"/>
      <c r="V896" s="36"/>
      <c r="W896" s="36"/>
      <c r="X896" s="36"/>
      <c r="Y896" s="36"/>
      <c r="Z896" s="36"/>
      <c r="AA896" s="36"/>
      <c r="AB896" s="36"/>
      <c r="AC896" s="36"/>
      <c r="AD896" s="36"/>
      <c r="AE896" s="36"/>
      <c r="AR896" s="203" t="s">
        <v>223</v>
      </c>
      <c r="AT896" s="203" t="s">
        <v>224</v>
      </c>
      <c r="AU896" s="203" t="s">
        <v>87</v>
      </c>
      <c r="AY896" s="18" t="s">
        <v>220</v>
      </c>
      <c r="BE896" s="204">
        <f>IF(N896="základní",J896,0)</f>
        <v>0</v>
      </c>
      <c r="BF896" s="204">
        <f>IF(N896="snížená",J896,0)</f>
        <v>0</v>
      </c>
      <c r="BG896" s="204">
        <f>IF(N896="zákl. přenesená",J896,0)</f>
        <v>0</v>
      </c>
      <c r="BH896" s="204">
        <f>IF(N896="sníž. přenesená",J896,0)</f>
        <v>0</v>
      </c>
      <c r="BI896" s="204">
        <f>IF(N896="nulová",J896,0)</f>
        <v>0</v>
      </c>
      <c r="BJ896" s="18" t="s">
        <v>87</v>
      </c>
      <c r="BK896" s="204">
        <f>ROUND(I896*H896,2)</f>
        <v>0</v>
      </c>
      <c r="BL896" s="18" t="s">
        <v>223</v>
      </c>
      <c r="BM896" s="203" t="s">
        <v>2941</v>
      </c>
    </row>
    <row r="897" spans="1:65" s="2" customFormat="1" ht="11.25">
      <c r="A897" s="36"/>
      <c r="B897" s="37"/>
      <c r="C897" s="38"/>
      <c r="D897" s="205" t="s">
        <v>231</v>
      </c>
      <c r="E897" s="38"/>
      <c r="F897" s="206" t="s">
        <v>2942</v>
      </c>
      <c r="G897" s="38"/>
      <c r="H897" s="38"/>
      <c r="I897" s="207"/>
      <c r="J897" s="38"/>
      <c r="K897" s="38"/>
      <c r="L897" s="41"/>
      <c r="M897" s="208"/>
      <c r="N897" s="209"/>
      <c r="O897" s="73"/>
      <c r="P897" s="73"/>
      <c r="Q897" s="73"/>
      <c r="R897" s="73"/>
      <c r="S897" s="73"/>
      <c r="T897" s="74"/>
      <c r="U897" s="36"/>
      <c r="V897" s="36"/>
      <c r="W897" s="36"/>
      <c r="X897" s="36"/>
      <c r="Y897" s="36"/>
      <c r="Z897" s="36"/>
      <c r="AA897" s="36"/>
      <c r="AB897" s="36"/>
      <c r="AC897" s="36"/>
      <c r="AD897" s="36"/>
      <c r="AE897" s="36"/>
      <c r="AT897" s="18" t="s">
        <v>231</v>
      </c>
      <c r="AU897" s="18" t="s">
        <v>87</v>
      </c>
    </row>
    <row r="898" spans="1:65" s="2" customFormat="1" ht="58.5">
      <c r="A898" s="36"/>
      <c r="B898" s="37"/>
      <c r="C898" s="38"/>
      <c r="D898" s="210" t="s">
        <v>311</v>
      </c>
      <c r="E898" s="38"/>
      <c r="F898" s="211" t="s">
        <v>2937</v>
      </c>
      <c r="G898" s="38"/>
      <c r="H898" s="38"/>
      <c r="I898" s="207"/>
      <c r="J898" s="38"/>
      <c r="K898" s="38"/>
      <c r="L898" s="41"/>
      <c r="M898" s="208"/>
      <c r="N898" s="209"/>
      <c r="O898" s="73"/>
      <c r="P898" s="73"/>
      <c r="Q898" s="73"/>
      <c r="R898" s="73"/>
      <c r="S898" s="73"/>
      <c r="T898" s="74"/>
      <c r="U898" s="36"/>
      <c r="V898" s="36"/>
      <c r="W898" s="36"/>
      <c r="X898" s="36"/>
      <c r="Y898" s="36"/>
      <c r="Z898" s="36"/>
      <c r="AA898" s="36"/>
      <c r="AB898" s="36"/>
      <c r="AC898" s="36"/>
      <c r="AD898" s="36"/>
      <c r="AE898" s="36"/>
      <c r="AT898" s="18" t="s">
        <v>311</v>
      </c>
      <c r="AU898" s="18" t="s">
        <v>87</v>
      </c>
    </row>
    <row r="899" spans="1:65" s="2" customFormat="1" ht="37.9" customHeight="1">
      <c r="A899" s="36"/>
      <c r="B899" s="37"/>
      <c r="C899" s="192" t="s">
        <v>2943</v>
      </c>
      <c r="D899" s="192" t="s">
        <v>224</v>
      </c>
      <c r="E899" s="193" t="s">
        <v>2944</v>
      </c>
      <c r="F899" s="194" t="s">
        <v>2945</v>
      </c>
      <c r="G899" s="195" t="s">
        <v>650</v>
      </c>
      <c r="H899" s="196">
        <v>484.34</v>
      </c>
      <c r="I899" s="197"/>
      <c r="J899" s="198">
        <f>ROUND(I899*H899,2)</f>
        <v>0</v>
      </c>
      <c r="K899" s="194" t="s">
        <v>228</v>
      </c>
      <c r="L899" s="41"/>
      <c r="M899" s="199" t="s">
        <v>1</v>
      </c>
      <c r="N899" s="200" t="s">
        <v>45</v>
      </c>
      <c r="O899" s="73"/>
      <c r="P899" s="201">
        <f>O899*H899</f>
        <v>0</v>
      </c>
      <c r="Q899" s="201">
        <v>0</v>
      </c>
      <c r="R899" s="201">
        <f>Q899*H899</f>
        <v>0</v>
      </c>
      <c r="S899" s="201">
        <v>0</v>
      </c>
      <c r="T899" s="202">
        <f>S899*H899</f>
        <v>0</v>
      </c>
      <c r="U899" s="36"/>
      <c r="V899" s="36"/>
      <c r="W899" s="36"/>
      <c r="X899" s="36"/>
      <c r="Y899" s="36"/>
      <c r="Z899" s="36"/>
      <c r="AA899" s="36"/>
      <c r="AB899" s="36"/>
      <c r="AC899" s="36"/>
      <c r="AD899" s="36"/>
      <c r="AE899" s="36"/>
      <c r="AR899" s="203" t="s">
        <v>223</v>
      </c>
      <c r="AT899" s="203" t="s">
        <v>224</v>
      </c>
      <c r="AU899" s="203" t="s">
        <v>87</v>
      </c>
      <c r="AY899" s="18" t="s">
        <v>220</v>
      </c>
      <c r="BE899" s="204">
        <f>IF(N899="základní",J899,0)</f>
        <v>0</v>
      </c>
      <c r="BF899" s="204">
        <f>IF(N899="snížená",J899,0)</f>
        <v>0</v>
      </c>
      <c r="BG899" s="204">
        <f>IF(N899="zákl. přenesená",J899,0)</f>
        <v>0</v>
      </c>
      <c r="BH899" s="204">
        <f>IF(N899="sníž. přenesená",J899,0)</f>
        <v>0</v>
      </c>
      <c r="BI899" s="204">
        <f>IF(N899="nulová",J899,0)</f>
        <v>0</v>
      </c>
      <c r="BJ899" s="18" t="s">
        <v>87</v>
      </c>
      <c r="BK899" s="204">
        <f>ROUND(I899*H899,2)</f>
        <v>0</v>
      </c>
      <c r="BL899" s="18" t="s">
        <v>223</v>
      </c>
      <c r="BM899" s="203" t="s">
        <v>2946</v>
      </c>
    </row>
    <row r="900" spans="1:65" s="2" customFormat="1" ht="11.25">
      <c r="A900" s="36"/>
      <c r="B900" s="37"/>
      <c r="C900" s="38"/>
      <c r="D900" s="205" t="s">
        <v>231</v>
      </c>
      <c r="E900" s="38"/>
      <c r="F900" s="206" t="s">
        <v>2947</v>
      </c>
      <c r="G900" s="38"/>
      <c r="H900" s="38"/>
      <c r="I900" s="207"/>
      <c r="J900" s="38"/>
      <c r="K900" s="38"/>
      <c r="L900" s="41"/>
      <c r="M900" s="208"/>
      <c r="N900" s="209"/>
      <c r="O900" s="73"/>
      <c r="P900" s="73"/>
      <c r="Q900" s="73"/>
      <c r="R900" s="73"/>
      <c r="S900" s="73"/>
      <c r="T900" s="74"/>
      <c r="U900" s="36"/>
      <c r="V900" s="36"/>
      <c r="W900" s="36"/>
      <c r="X900" s="36"/>
      <c r="Y900" s="36"/>
      <c r="Z900" s="36"/>
      <c r="AA900" s="36"/>
      <c r="AB900" s="36"/>
      <c r="AC900" s="36"/>
      <c r="AD900" s="36"/>
      <c r="AE900" s="36"/>
      <c r="AT900" s="18" t="s">
        <v>231</v>
      </c>
      <c r="AU900" s="18" t="s">
        <v>87</v>
      </c>
    </row>
    <row r="901" spans="1:65" s="2" customFormat="1" ht="58.5">
      <c r="A901" s="36"/>
      <c r="B901" s="37"/>
      <c r="C901" s="38"/>
      <c r="D901" s="210" t="s">
        <v>311</v>
      </c>
      <c r="E901" s="38"/>
      <c r="F901" s="211" t="s">
        <v>2948</v>
      </c>
      <c r="G901" s="38"/>
      <c r="H901" s="38"/>
      <c r="I901" s="207"/>
      <c r="J901" s="38"/>
      <c r="K901" s="38"/>
      <c r="L901" s="41"/>
      <c r="M901" s="208"/>
      <c r="N901" s="209"/>
      <c r="O901" s="73"/>
      <c r="P901" s="73"/>
      <c r="Q901" s="73"/>
      <c r="R901" s="73"/>
      <c r="S901" s="73"/>
      <c r="T901" s="74"/>
      <c r="U901" s="36"/>
      <c r="V901" s="36"/>
      <c r="W901" s="36"/>
      <c r="X901" s="36"/>
      <c r="Y901" s="36"/>
      <c r="Z901" s="36"/>
      <c r="AA901" s="36"/>
      <c r="AB901" s="36"/>
      <c r="AC901" s="36"/>
      <c r="AD901" s="36"/>
      <c r="AE901" s="36"/>
      <c r="AT901" s="18" t="s">
        <v>311</v>
      </c>
      <c r="AU901" s="18" t="s">
        <v>87</v>
      </c>
    </row>
    <row r="902" spans="1:65" s="2" customFormat="1" ht="49.15" customHeight="1">
      <c r="A902" s="36"/>
      <c r="B902" s="37"/>
      <c r="C902" s="192" t="s">
        <v>2949</v>
      </c>
      <c r="D902" s="192" t="s">
        <v>224</v>
      </c>
      <c r="E902" s="193" t="s">
        <v>2950</v>
      </c>
      <c r="F902" s="194" t="s">
        <v>2951</v>
      </c>
      <c r="G902" s="195" t="s">
        <v>650</v>
      </c>
      <c r="H902" s="196">
        <v>2629.3380000000002</v>
      </c>
      <c r="I902" s="197"/>
      <c r="J902" s="198">
        <f>ROUND(I902*H902,2)</f>
        <v>0</v>
      </c>
      <c r="K902" s="194" t="s">
        <v>228</v>
      </c>
      <c r="L902" s="41"/>
      <c r="M902" s="199" t="s">
        <v>1</v>
      </c>
      <c r="N902" s="200" t="s">
        <v>45</v>
      </c>
      <c r="O902" s="73"/>
      <c r="P902" s="201">
        <f>O902*H902</f>
        <v>0</v>
      </c>
      <c r="Q902" s="201">
        <v>0</v>
      </c>
      <c r="R902" s="201">
        <f>Q902*H902</f>
        <v>0</v>
      </c>
      <c r="S902" s="201">
        <v>0</v>
      </c>
      <c r="T902" s="202">
        <f>S902*H902</f>
        <v>0</v>
      </c>
      <c r="U902" s="36"/>
      <c r="V902" s="36"/>
      <c r="W902" s="36"/>
      <c r="X902" s="36"/>
      <c r="Y902" s="36"/>
      <c r="Z902" s="36"/>
      <c r="AA902" s="36"/>
      <c r="AB902" s="36"/>
      <c r="AC902" s="36"/>
      <c r="AD902" s="36"/>
      <c r="AE902" s="36"/>
      <c r="AR902" s="203" t="s">
        <v>223</v>
      </c>
      <c r="AT902" s="203" t="s">
        <v>224</v>
      </c>
      <c r="AU902" s="203" t="s">
        <v>87</v>
      </c>
      <c r="AY902" s="18" t="s">
        <v>220</v>
      </c>
      <c r="BE902" s="204">
        <f>IF(N902="základní",J902,0)</f>
        <v>0</v>
      </c>
      <c r="BF902" s="204">
        <f>IF(N902="snížená",J902,0)</f>
        <v>0</v>
      </c>
      <c r="BG902" s="204">
        <f>IF(N902="zákl. přenesená",J902,0)</f>
        <v>0</v>
      </c>
      <c r="BH902" s="204">
        <f>IF(N902="sníž. přenesená",J902,0)</f>
        <v>0</v>
      </c>
      <c r="BI902" s="204">
        <f>IF(N902="nulová",J902,0)</f>
        <v>0</v>
      </c>
      <c r="BJ902" s="18" t="s">
        <v>87</v>
      </c>
      <c r="BK902" s="204">
        <f>ROUND(I902*H902,2)</f>
        <v>0</v>
      </c>
      <c r="BL902" s="18" t="s">
        <v>223</v>
      </c>
      <c r="BM902" s="203" t="s">
        <v>2952</v>
      </c>
    </row>
    <row r="903" spans="1:65" s="2" customFormat="1" ht="11.25">
      <c r="A903" s="36"/>
      <c r="B903" s="37"/>
      <c r="C903" s="38"/>
      <c r="D903" s="205" t="s">
        <v>231</v>
      </c>
      <c r="E903" s="38"/>
      <c r="F903" s="206" t="s">
        <v>2953</v>
      </c>
      <c r="G903" s="38"/>
      <c r="H903" s="38"/>
      <c r="I903" s="207"/>
      <c r="J903" s="38"/>
      <c r="K903" s="38"/>
      <c r="L903" s="41"/>
      <c r="M903" s="208"/>
      <c r="N903" s="209"/>
      <c r="O903" s="73"/>
      <c r="P903" s="73"/>
      <c r="Q903" s="73"/>
      <c r="R903" s="73"/>
      <c r="S903" s="73"/>
      <c r="T903" s="74"/>
      <c r="U903" s="36"/>
      <c r="V903" s="36"/>
      <c r="W903" s="36"/>
      <c r="X903" s="36"/>
      <c r="Y903" s="36"/>
      <c r="Z903" s="36"/>
      <c r="AA903" s="36"/>
      <c r="AB903" s="36"/>
      <c r="AC903" s="36"/>
      <c r="AD903" s="36"/>
      <c r="AE903" s="36"/>
      <c r="AT903" s="18" t="s">
        <v>231</v>
      </c>
      <c r="AU903" s="18" t="s">
        <v>87</v>
      </c>
    </row>
    <row r="904" spans="1:65" s="2" customFormat="1" ht="58.5">
      <c r="A904" s="36"/>
      <c r="B904" s="37"/>
      <c r="C904" s="38"/>
      <c r="D904" s="210" t="s">
        <v>311</v>
      </c>
      <c r="E904" s="38"/>
      <c r="F904" s="211" t="s">
        <v>2948</v>
      </c>
      <c r="G904" s="38"/>
      <c r="H904" s="38"/>
      <c r="I904" s="207"/>
      <c r="J904" s="38"/>
      <c r="K904" s="38"/>
      <c r="L904" s="41"/>
      <c r="M904" s="208"/>
      <c r="N904" s="209"/>
      <c r="O904" s="73"/>
      <c r="P904" s="73"/>
      <c r="Q904" s="73"/>
      <c r="R904" s="73"/>
      <c r="S904" s="73"/>
      <c r="T904" s="74"/>
      <c r="U904" s="36"/>
      <c r="V904" s="36"/>
      <c r="W904" s="36"/>
      <c r="X904" s="36"/>
      <c r="Y904" s="36"/>
      <c r="Z904" s="36"/>
      <c r="AA904" s="36"/>
      <c r="AB904" s="36"/>
      <c r="AC904" s="36"/>
      <c r="AD904" s="36"/>
      <c r="AE904" s="36"/>
      <c r="AT904" s="18" t="s">
        <v>311</v>
      </c>
      <c r="AU904" s="18" t="s">
        <v>87</v>
      </c>
    </row>
    <row r="905" spans="1:65" s="14" customFormat="1" ht="22.5">
      <c r="B905" s="223"/>
      <c r="C905" s="224"/>
      <c r="D905" s="210" t="s">
        <v>235</v>
      </c>
      <c r="E905" s="225" t="s">
        <v>1</v>
      </c>
      <c r="F905" s="226" t="s">
        <v>2954</v>
      </c>
      <c r="G905" s="224"/>
      <c r="H905" s="225" t="s">
        <v>1</v>
      </c>
      <c r="I905" s="227"/>
      <c r="J905" s="224"/>
      <c r="K905" s="224"/>
      <c r="L905" s="228"/>
      <c r="M905" s="229"/>
      <c r="N905" s="230"/>
      <c r="O905" s="230"/>
      <c r="P905" s="230"/>
      <c r="Q905" s="230"/>
      <c r="R905" s="230"/>
      <c r="S905" s="230"/>
      <c r="T905" s="231"/>
      <c r="AT905" s="232" t="s">
        <v>235</v>
      </c>
      <c r="AU905" s="232" t="s">
        <v>87</v>
      </c>
      <c r="AV905" s="14" t="s">
        <v>87</v>
      </c>
      <c r="AW905" s="14" t="s">
        <v>36</v>
      </c>
      <c r="AX905" s="14" t="s">
        <v>80</v>
      </c>
      <c r="AY905" s="232" t="s">
        <v>220</v>
      </c>
    </row>
    <row r="906" spans="1:65" s="13" customFormat="1" ht="11.25">
      <c r="B906" s="212"/>
      <c r="C906" s="213"/>
      <c r="D906" s="210" t="s">
        <v>235</v>
      </c>
      <c r="E906" s="214" t="s">
        <v>2955</v>
      </c>
      <c r="F906" s="215" t="s">
        <v>2956</v>
      </c>
      <c r="G906" s="213"/>
      <c r="H906" s="216">
        <v>1937.36</v>
      </c>
      <c r="I906" s="217"/>
      <c r="J906" s="213"/>
      <c r="K906" s="213"/>
      <c r="L906" s="218"/>
      <c r="M906" s="219"/>
      <c r="N906" s="220"/>
      <c r="O906" s="220"/>
      <c r="P906" s="220"/>
      <c r="Q906" s="220"/>
      <c r="R906" s="220"/>
      <c r="S906" s="220"/>
      <c r="T906" s="221"/>
      <c r="AT906" s="222" t="s">
        <v>235</v>
      </c>
      <c r="AU906" s="222" t="s">
        <v>87</v>
      </c>
      <c r="AV906" s="13" t="s">
        <v>19</v>
      </c>
      <c r="AW906" s="13" t="s">
        <v>36</v>
      </c>
      <c r="AX906" s="13" t="s">
        <v>80</v>
      </c>
      <c r="AY906" s="222" t="s">
        <v>220</v>
      </c>
    </row>
    <row r="907" spans="1:65" s="14" customFormat="1" ht="11.25">
      <c r="B907" s="223"/>
      <c r="C907" s="224"/>
      <c r="D907" s="210" t="s">
        <v>235</v>
      </c>
      <c r="E907" s="225" t="s">
        <v>1</v>
      </c>
      <c r="F907" s="226" t="s">
        <v>2957</v>
      </c>
      <c r="G907" s="224"/>
      <c r="H907" s="225" t="s">
        <v>1</v>
      </c>
      <c r="I907" s="227"/>
      <c r="J907" s="224"/>
      <c r="K907" s="224"/>
      <c r="L907" s="228"/>
      <c r="M907" s="229"/>
      <c r="N907" s="230"/>
      <c r="O907" s="230"/>
      <c r="P907" s="230"/>
      <c r="Q907" s="230"/>
      <c r="R907" s="230"/>
      <c r="S907" s="230"/>
      <c r="T907" s="231"/>
      <c r="AT907" s="232" t="s">
        <v>235</v>
      </c>
      <c r="AU907" s="232" t="s">
        <v>87</v>
      </c>
      <c r="AV907" s="14" t="s">
        <v>87</v>
      </c>
      <c r="AW907" s="14" t="s">
        <v>36</v>
      </c>
      <c r="AX907" s="14" t="s">
        <v>80</v>
      </c>
      <c r="AY907" s="232" t="s">
        <v>220</v>
      </c>
    </row>
    <row r="908" spans="1:65" s="13" customFormat="1" ht="11.25">
      <c r="B908" s="212"/>
      <c r="C908" s="213"/>
      <c r="D908" s="210" t="s">
        <v>235</v>
      </c>
      <c r="E908" s="214" t="s">
        <v>1850</v>
      </c>
      <c r="F908" s="215" t="s">
        <v>2958</v>
      </c>
      <c r="G908" s="213"/>
      <c r="H908" s="216">
        <v>691.97799999999995</v>
      </c>
      <c r="I908" s="217"/>
      <c r="J908" s="213"/>
      <c r="K908" s="213"/>
      <c r="L908" s="218"/>
      <c r="M908" s="219"/>
      <c r="N908" s="220"/>
      <c r="O908" s="220"/>
      <c r="P908" s="220"/>
      <c r="Q908" s="220"/>
      <c r="R908" s="220"/>
      <c r="S908" s="220"/>
      <c r="T908" s="221"/>
      <c r="AT908" s="222" t="s">
        <v>235</v>
      </c>
      <c r="AU908" s="222" t="s">
        <v>87</v>
      </c>
      <c r="AV908" s="13" t="s">
        <v>19</v>
      </c>
      <c r="AW908" s="13" t="s">
        <v>36</v>
      </c>
      <c r="AX908" s="13" t="s">
        <v>80</v>
      </c>
      <c r="AY908" s="222" t="s">
        <v>220</v>
      </c>
    </row>
    <row r="909" spans="1:65" s="13" customFormat="1" ht="11.25">
      <c r="B909" s="212"/>
      <c r="C909" s="213"/>
      <c r="D909" s="210" t="s">
        <v>235</v>
      </c>
      <c r="E909" s="214" t="s">
        <v>2959</v>
      </c>
      <c r="F909" s="215" t="s">
        <v>2960</v>
      </c>
      <c r="G909" s="213"/>
      <c r="H909" s="216">
        <v>2629.3380000000002</v>
      </c>
      <c r="I909" s="217"/>
      <c r="J909" s="213"/>
      <c r="K909" s="213"/>
      <c r="L909" s="218"/>
      <c r="M909" s="219"/>
      <c r="N909" s="220"/>
      <c r="O909" s="220"/>
      <c r="P909" s="220"/>
      <c r="Q909" s="220"/>
      <c r="R909" s="220"/>
      <c r="S909" s="220"/>
      <c r="T909" s="221"/>
      <c r="AT909" s="222" t="s">
        <v>235</v>
      </c>
      <c r="AU909" s="222" t="s">
        <v>87</v>
      </c>
      <c r="AV909" s="13" t="s">
        <v>19</v>
      </c>
      <c r="AW909" s="13" t="s">
        <v>36</v>
      </c>
      <c r="AX909" s="13" t="s">
        <v>87</v>
      </c>
      <c r="AY909" s="222" t="s">
        <v>220</v>
      </c>
    </row>
    <row r="910" spans="1:65" s="2" customFormat="1" ht="44.25" customHeight="1">
      <c r="A910" s="36"/>
      <c r="B910" s="37"/>
      <c r="C910" s="192" t="s">
        <v>2961</v>
      </c>
      <c r="D910" s="192" t="s">
        <v>224</v>
      </c>
      <c r="E910" s="193" t="s">
        <v>2962</v>
      </c>
      <c r="F910" s="194" t="s">
        <v>2963</v>
      </c>
      <c r="G910" s="195" t="s">
        <v>650</v>
      </c>
      <c r="H910" s="196">
        <v>98.853999999999999</v>
      </c>
      <c r="I910" s="197"/>
      <c r="J910" s="198">
        <f>ROUND(I910*H910,2)</f>
        <v>0</v>
      </c>
      <c r="K910" s="194" t="s">
        <v>228</v>
      </c>
      <c r="L910" s="41"/>
      <c r="M910" s="199" t="s">
        <v>1</v>
      </c>
      <c r="N910" s="200" t="s">
        <v>45</v>
      </c>
      <c r="O910" s="73"/>
      <c r="P910" s="201">
        <f>O910*H910</f>
        <v>0</v>
      </c>
      <c r="Q910" s="201">
        <v>0</v>
      </c>
      <c r="R910" s="201">
        <f>Q910*H910</f>
        <v>0</v>
      </c>
      <c r="S910" s="201">
        <v>0</v>
      </c>
      <c r="T910" s="202">
        <f>S910*H910</f>
        <v>0</v>
      </c>
      <c r="U910" s="36"/>
      <c r="V910" s="36"/>
      <c r="W910" s="36"/>
      <c r="X910" s="36"/>
      <c r="Y910" s="36"/>
      <c r="Z910" s="36"/>
      <c r="AA910" s="36"/>
      <c r="AB910" s="36"/>
      <c r="AC910" s="36"/>
      <c r="AD910" s="36"/>
      <c r="AE910" s="36"/>
      <c r="AR910" s="203" t="s">
        <v>223</v>
      </c>
      <c r="AT910" s="203" t="s">
        <v>224</v>
      </c>
      <c r="AU910" s="203" t="s">
        <v>87</v>
      </c>
      <c r="AY910" s="18" t="s">
        <v>220</v>
      </c>
      <c r="BE910" s="204">
        <f>IF(N910="základní",J910,0)</f>
        <v>0</v>
      </c>
      <c r="BF910" s="204">
        <f>IF(N910="snížená",J910,0)</f>
        <v>0</v>
      </c>
      <c r="BG910" s="204">
        <f>IF(N910="zákl. přenesená",J910,0)</f>
        <v>0</v>
      </c>
      <c r="BH910" s="204">
        <f>IF(N910="sníž. přenesená",J910,0)</f>
        <v>0</v>
      </c>
      <c r="BI910" s="204">
        <f>IF(N910="nulová",J910,0)</f>
        <v>0</v>
      </c>
      <c r="BJ910" s="18" t="s">
        <v>87</v>
      </c>
      <c r="BK910" s="204">
        <f>ROUND(I910*H910,2)</f>
        <v>0</v>
      </c>
      <c r="BL910" s="18" t="s">
        <v>223</v>
      </c>
      <c r="BM910" s="203" t="s">
        <v>2964</v>
      </c>
    </row>
    <row r="911" spans="1:65" s="2" customFormat="1" ht="11.25">
      <c r="A911" s="36"/>
      <c r="B911" s="37"/>
      <c r="C911" s="38"/>
      <c r="D911" s="205" t="s">
        <v>231</v>
      </c>
      <c r="E911" s="38"/>
      <c r="F911" s="206" t="s">
        <v>2965</v>
      </c>
      <c r="G911" s="38"/>
      <c r="H911" s="38"/>
      <c r="I911" s="207"/>
      <c r="J911" s="38"/>
      <c r="K911" s="38"/>
      <c r="L911" s="41"/>
      <c r="M911" s="208"/>
      <c r="N911" s="209"/>
      <c r="O911" s="73"/>
      <c r="P911" s="73"/>
      <c r="Q911" s="73"/>
      <c r="R911" s="73"/>
      <c r="S911" s="73"/>
      <c r="T911" s="74"/>
      <c r="U911" s="36"/>
      <c r="V911" s="36"/>
      <c r="W911" s="36"/>
      <c r="X911" s="36"/>
      <c r="Y911" s="36"/>
      <c r="Z911" s="36"/>
      <c r="AA911" s="36"/>
      <c r="AB911" s="36"/>
      <c r="AC911" s="36"/>
      <c r="AD911" s="36"/>
      <c r="AE911" s="36"/>
      <c r="AT911" s="18" t="s">
        <v>231</v>
      </c>
      <c r="AU911" s="18" t="s">
        <v>87</v>
      </c>
    </row>
    <row r="912" spans="1:65" s="2" customFormat="1" ht="78">
      <c r="A912" s="36"/>
      <c r="B912" s="37"/>
      <c r="C912" s="38"/>
      <c r="D912" s="210" t="s">
        <v>311</v>
      </c>
      <c r="E912" s="38"/>
      <c r="F912" s="211" t="s">
        <v>2966</v>
      </c>
      <c r="G912" s="38"/>
      <c r="H912" s="38"/>
      <c r="I912" s="207"/>
      <c r="J912" s="38"/>
      <c r="K912" s="38"/>
      <c r="L912" s="41"/>
      <c r="M912" s="208"/>
      <c r="N912" s="209"/>
      <c r="O912" s="73"/>
      <c r="P912" s="73"/>
      <c r="Q912" s="73"/>
      <c r="R912" s="73"/>
      <c r="S912" s="73"/>
      <c r="T912" s="74"/>
      <c r="U912" s="36"/>
      <c r="V912" s="36"/>
      <c r="W912" s="36"/>
      <c r="X912" s="36"/>
      <c r="Y912" s="36"/>
      <c r="Z912" s="36"/>
      <c r="AA912" s="36"/>
      <c r="AB912" s="36"/>
      <c r="AC912" s="36"/>
      <c r="AD912" s="36"/>
      <c r="AE912" s="36"/>
      <c r="AT912" s="18" t="s">
        <v>311</v>
      </c>
      <c r="AU912" s="18" t="s">
        <v>87</v>
      </c>
    </row>
    <row r="913" spans="1:65" s="14" customFormat="1" ht="11.25">
      <c r="B913" s="223"/>
      <c r="C913" s="224"/>
      <c r="D913" s="210" t="s">
        <v>235</v>
      </c>
      <c r="E913" s="225" t="s">
        <v>1</v>
      </c>
      <c r="F913" s="226" t="s">
        <v>2967</v>
      </c>
      <c r="G913" s="224"/>
      <c r="H913" s="225" t="s">
        <v>1</v>
      </c>
      <c r="I913" s="227"/>
      <c r="J913" s="224"/>
      <c r="K913" s="224"/>
      <c r="L913" s="228"/>
      <c r="M913" s="229"/>
      <c r="N913" s="230"/>
      <c r="O913" s="230"/>
      <c r="P913" s="230"/>
      <c r="Q913" s="230"/>
      <c r="R913" s="230"/>
      <c r="S913" s="230"/>
      <c r="T913" s="231"/>
      <c r="AT913" s="232" t="s">
        <v>235</v>
      </c>
      <c r="AU913" s="232" t="s">
        <v>87</v>
      </c>
      <c r="AV913" s="14" t="s">
        <v>87</v>
      </c>
      <c r="AW913" s="14" t="s">
        <v>36</v>
      </c>
      <c r="AX913" s="14" t="s">
        <v>80</v>
      </c>
      <c r="AY913" s="232" t="s">
        <v>220</v>
      </c>
    </row>
    <row r="914" spans="1:65" s="13" customFormat="1" ht="11.25">
      <c r="B914" s="212"/>
      <c r="C914" s="213"/>
      <c r="D914" s="210" t="s">
        <v>235</v>
      </c>
      <c r="E914" s="214" t="s">
        <v>2968</v>
      </c>
      <c r="F914" s="215" t="s">
        <v>2969</v>
      </c>
      <c r="G914" s="213"/>
      <c r="H914" s="216">
        <v>32.844000000000001</v>
      </c>
      <c r="I914" s="217"/>
      <c r="J914" s="213"/>
      <c r="K914" s="213"/>
      <c r="L914" s="218"/>
      <c r="M914" s="219"/>
      <c r="N914" s="220"/>
      <c r="O914" s="220"/>
      <c r="P914" s="220"/>
      <c r="Q914" s="220"/>
      <c r="R914" s="220"/>
      <c r="S914" s="220"/>
      <c r="T914" s="221"/>
      <c r="AT914" s="222" t="s">
        <v>235</v>
      </c>
      <c r="AU914" s="222" t="s">
        <v>87</v>
      </c>
      <c r="AV914" s="13" t="s">
        <v>19</v>
      </c>
      <c r="AW914" s="13" t="s">
        <v>36</v>
      </c>
      <c r="AX914" s="13" t="s">
        <v>80</v>
      </c>
      <c r="AY914" s="222" t="s">
        <v>220</v>
      </c>
    </row>
    <row r="915" spans="1:65" s="13" customFormat="1" ht="11.25">
      <c r="B915" s="212"/>
      <c r="C915" s="213"/>
      <c r="D915" s="210" t="s">
        <v>235</v>
      </c>
      <c r="E915" s="214" t="s">
        <v>1853</v>
      </c>
      <c r="F915" s="215" t="s">
        <v>2970</v>
      </c>
      <c r="G915" s="213"/>
      <c r="H915" s="216">
        <v>66.010000000000005</v>
      </c>
      <c r="I915" s="217"/>
      <c r="J915" s="213"/>
      <c r="K915" s="213"/>
      <c r="L915" s="218"/>
      <c r="M915" s="219"/>
      <c r="N915" s="220"/>
      <c r="O915" s="220"/>
      <c r="P915" s="220"/>
      <c r="Q915" s="220"/>
      <c r="R915" s="220"/>
      <c r="S915" s="220"/>
      <c r="T915" s="221"/>
      <c r="AT915" s="222" t="s">
        <v>235</v>
      </c>
      <c r="AU915" s="222" t="s">
        <v>87</v>
      </c>
      <c r="AV915" s="13" t="s">
        <v>19</v>
      </c>
      <c r="AW915" s="13" t="s">
        <v>36</v>
      </c>
      <c r="AX915" s="13" t="s">
        <v>80</v>
      </c>
      <c r="AY915" s="222" t="s">
        <v>220</v>
      </c>
    </row>
    <row r="916" spans="1:65" s="13" customFormat="1" ht="11.25">
      <c r="B916" s="212"/>
      <c r="C916" s="213"/>
      <c r="D916" s="210" t="s">
        <v>235</v>
      </c>
      <c r="E916" s="214" t="s">
        <v>2971</v>
      </c>
      <c r="F916" s="215" t="s">
        <v>2972</v>
      </c>
      <c r="G916" s="213"/>
      <c r="H916" s="216">
        <v>98.853999999999999</v>
      </c>
      <c r="I916" s="217"/>
      <c r="J916" s="213"/>
      <c r="K916" s="213"/>
      <c r="L916" s="218"/>
      <c r="M916" s="219"/>
      <c r="N916" s="220"/>
      <c r="O916" s="220"/>
      <c r="P916" s="220"/>
      <c r="Q916" s="220"/>
      <c r="R916" s="220"/>
      <c r="S916" s="220"/>
      <c r="T916" s="221"/>
      <c r="AT916" s="222" t="s">
        <v>235</v>
      </c>
      <c r="AU916" s="222" t="s">
        <v>87</v>
      </c>
      <c r="AV916" s="13" t="s">
        <v>19</v>
      </c>
      <c r="AW916" s="13" t="s">
        <v>36</v>
      </c>
      <c r="AX916" s="13" t="s">
        <v>87</v>
      </c>
      <c r="AY916" s="222" t="s">
        <v>220</v>
      </c>
    </row>
    <row r="917" spans="1:65" s="2" customFormat="1" ht="44.25" customHeight="1">
      <c r="A917" s="36"/>
      <c r="B917" s="37"/>
      <c r="C917" s="192" t="s">
        <v>2973</v>
      </c>
      <c r="D917" s="192" t="s">
        <v>224</v>
      </c>
      <c r="E917" s="193" t="s">
        <v>2974</v>
      </c>
      <c r="F917" s="194" t="s">
        <v>1524</v>
      </c>
      <c r="G917" s="195" t="s">
        <v>650</v>
      </c>
      <c r="H917" s="196">
        <v>385.48599999999999</v>
      </c>
      <c r="I917" s="197"/>
      <c r="J917" s="198">
        <f>ROUND(I917*H917,2)</f>
        <v>0</v>
      </c>
      <c r="K917" s="194" t="s">
        <v>228</v>
      </c>
      <c r="L917" s="41"/>
      <c r="M917" s="199" t="s">
        <v>1</v>
      </c>
      <c r="N917" s="200" t="s">
        <v>45</v>
      </c>
      <c r="O917" s="73"/>
      <c r="P917" s="201">
        <f>O917*H917</f>
        <v>0</v>
      </c>
      <c r="Q917" s="201">
        <v>0</v>
      </c>
      <c r="R917" s="201">
        <f>Q917*H917</f>
        <v>0</v>
      </c>
      <c r="S917" s="201">
        <v>0</v>
      </c>
      <c r="T917" s="202">
        <f>S917*H917</f>
        <v>0</v>
      </c>
      <c r="U917" s="36"/>
      <c r="V917" s="36"/>
      <c r="W917" s="36"/>
      <c r="X917" s="36"/>
      <c r="Y917" s="36"/>
      <c r="Z917" s="36"/>
      <c r="AA917" s="36"/>
      <c r="AB917" s="36"/>
      <c r="AC917" s="36"/>
      <c r="AD917" s="36"/>
      <c r="AE917" s="36"/>
      <c r="AR917" s="203" t="s">
        <v>223</v>
      </c>
      <c r="AT917" s="203" t="s">
        <v>224</v>
      </c>
      <c r="AU917" s="203" t="s">
        <v>87</v>
      </c>
      <c r="AY917" s="18" t="s">
        <v>220</v>
      </c>
      <c r="BE917" s="204">
        <f>IF(N917="základní",J917,0)</f>
        <v>0</v>
      </c>
      <c r="BF917" s="204">
        <f>IF(N917="snížená",J917,0)</f>
        <v>0</v>
      </c>
      <c r="BG917" s="204">
        <f>IF(N917="zákl. přenesená",J917,0)</f>
        <v>0</v>
      </c>
      <c r="BH917" s="204">
        <f>IF(N917="sníž. přenesená",J917,0)</f>
        <v>0</v>
      </c>
      <c r="BI917" s="204">
        <f>IF(N917="nulová",J917,0)</f>
        <v>0</v>
      </c>
      <c r="BJ917" s="18" t="s">
        <v>87</v>
      </c>
      <c r="BK917" s="204">
        <f>ROUND(I917*H917,2)</f>
        <v>0</v>
      </c>
      <c r="BL917" s="18" t="s">
        <v>223</v>
      </c>
      <c r="BM917" s="203" t="s">
        <v>2975</v>
      </c>
    </row>
    <row r="918" spans="1:65" s="2" customFormat="1" ht="11.25">
      <c r="A918" s="36"/>
      <c r="B918" s="37"/>
      <c r="C918" s="38"/>
      <c r="D918" s="205" t="s">
        <v>231</v>
      </c>
      <c r="E918" s="38"/>
      <c r="F918" s="206" t="s">
        <v>2976</v>
      </c>
      <c r="G918" s="38"/>
      <c r="H918" s="38"/>
      <c r="I918" s="207"/>
      <c r="J918" s="38"/>
      <c r="K918" s="38"/>
      <c r="L918" s="41"/>
      <c r="M918" s="208"/>
      <c r="N918" s="209"/>
      <c r="O918" s="73"/>
      <c r="P918" s="73"/>
      <c r="Q918" s="73"/>
      <c r="R918" s="73"/>
      <c r="S918" s="73"/>
      <c r="T918" s="74"/>
      <c r="U918" s="36"/>
      <c r="V918" s="36"/>
      <c r="W918" s="36"/>
      <c r="X918" s="36"/>
      <c r="Y918" s="36"/>
      <c r="Z918" s="36"/>
      <c r="AA918" s="36"/>
      <c r="AB918" s="36"/>
      <c r="AC918" s="36"/>
      <c r="AD918" s="36"/>
      <c r="AE918" s="36"/>
      <c r="AT918" s="18" t="s">
        <v>231</v>
      </c>
      <c r="AU918" s="18" t="s">
        <v>87</v>
      </c>
    </row>
    <row r="919" spans="1:65" s="2" customFormat="1" ht="78">
      <c r="A919" s="36"/>
      <c r="B919" s="37"/>
      <c r="C919" s="38"/>
      <c r="D919" s="210" t="s">
        <v>311</v>
      </c>
      <c r="E919" s="38"/>
      <c r="F919" s="211" t="s">
        <v>2966</v>
      </c>
      <c r="G919" s="38"/>
      <c r="H919" s="38"/>
      <c r="I919" s="207"/>
      <c r="J919" s="38"/>
      <c r="K919" s="38"/>
      <c r="L919" s="41"/>
      <c r="M919" s="208"/>
      <c r="N919" s="209"/>
      <c r="O919" s="73"/>
      <c r="P919" s="73"/>
      <c r="Q919" s="73"/>
      <c r="R919" s="73"/>
      <c r="S919" s="73"/>
      <c r="T919" s="74"/>
      <c r="U919" s="36"/>
      <c r="V919" s="36"/>
      <c r="W919" s="36"/>
      <c r="X919" s="36"/>
      <c r="Y919" s="36"/>
      <c r="Z919" s="36"/>
      <c r="AA919" s="36"/>
      <c r="AB919" s="36"/>
      <c r="AC919" s="36"/>
      <c r="AD919" s="36"/>
      <c r="AE919" s="36"/>
      <c r="AT919" s="18" t="s">
        <v>311</v>
      </c>
      <c r="AU919" s="18" t="s">
        <v>87</v>
      </c>
    </row>
    <row r="920" spans="1:65" s="14" customFormat="1" ht="11.25">
      <c r="B920" s="223"/>
      <c r="C920" s="224"/>
      <c r="D920" s="210" t="s">
        <v>235</v>
      </c>
      <c r="E920" s="225" t="s">
        <v>1</v>
      </c>
      <c r="F920" s="226" t="s">
        <v>2977</v>
      </c>
      <c r="G920" s="224"/>
      <c r="H920" s="225" t="s">
        <v>1</v>
      </c>
      <c r="I920" s="227"/>
      <c r="J920" s="224"/>
      <c r="K920" s="224"/>
      <c r="L920" s="228"/>
      <c r="M920" s="229"/>
      <c r="N920" s="230"/>
      <c r="O920" s="230"/>
      <c r="P920" s="230"/>
      <c r="Q920" s="230"/>
      <c r="R920" s="230"/>
      <c r="S920" s="230"/>
      <c r="T920" s="231"/>
      <c r="AT920" s="232" t="s">
        <v>235</v>
      </c>
      <c r="AU920" s="232" t="s">
        <v>87</v>
      </c>
      <c r="AV920" s="14" t="s">
        <v>87</v>
      </c>
      <c r="AW920" s="14" t="s">
        <v>36</v>
      </c>
      <c r="AX920" s="14" t="s">
        <v>80</v>
      </c>
      <c r="AY920" s="232" t="s">
        <v>220</v>
      </c>
    </row>
    <row r="921" spans="1:65" s="13" customFormat="1" ht="11.25">
      <c r="B921" s="212"/>
      <c r="C921" s="213"/>
      <c r="D921" s="210" t="s">
        <v>235</v>
      </c>
      <c r="E921" s="214" t="s">
        <v>2978</v>
      </c>
      <c r="F921" s="215" t="s">
        <v>2979</v>
      </c>
      <c r="G921" s="213"/>
      <c r="H921" s="216">
        <v>385.48599999999999</v>
      </c>
      <c r="I921" s="217"/>
      <c r="J921" s="213"/>
      <c r="K921" s="213"/>
      <c r="L921" s="218"/>
      <c r="M921" s="219"/>
      <c r="N921" s="220"/>
      <c r="O921" s="220"/>
      <c r="P921" s="220"/>
      <c r="Q921" s="220"/>
      <c r="R921" s="220"/>
      <c r="S921" s="220"/>
      <c r="T921" s="221"/>
      <c r="AT921" s="222" t="s">
        <v>235</v>
      </c>
      <c r="AU921" s="222" t="s">
        <v>87</v>
      </c>
      <c r="AV921" s="13" t="s">
        <v>19</v>
      </c>
      <c r="AW921" s="13" t="s">
        <v>36</v>
      </c>
      <c r="AX921" s="13" t="s">
        <v>80</v>
      </c>
      <c r="AY921" s="222" t="s">
        <v>220</v>
      </c>
    </row>
    <row r="922" spans="1:65" s="13" customFormat="1" ht="11.25">
      <c r="B922" s="212"/>
      <c r="C922" s="213"/>
      <c r="D922" s="210" t="s">
        <v>235</v>
      </c>
      <c r="E922" s="214" t="s">
        <v>2980</v>
      </c>
      <c r="F922" s="215" t="s">
        <v>2981</v>
      </c>
      <c r="G922" s="213"/>
      <c r="H922" s="216">
        <v>385.48599999999999</v>
      </c>
      <c r="I922" s="217"/>
      <c r="J922" s="213"/>
      <c r="K922" s="213"/>
      <c r="L922" s="218"/>
      <c r="M922" s="219"/>
      <c r="N922" s="220"/>
      <c r="O922" s="220"/>
      <c r="P922" s="220"/>
      <c r="Q922" s="220"/>
      <c r="R922" s="220"/>
      <c r="S922" s="220"/>
      <c r="T922" s="221"/>
      <c r="AT922" s="222" t="s">
        <v>235</v>
      </c>
      <c r="AU922" s="222" t="s">
        <v>87</v>
      </c>
      <c r="AV922" s="13" t="s">
        <v>19</v>
      </c>
      <c r="AW922" s="13" t="s">
        <v>36</v>
      </c>
      <c r="AX922" s="13" t="s">
        <v>87</v>
      </c>
      <c r="AY922" s="222" t="s">
        <v>220</v>
      </c>
    </row>
    <row r="923" spans="1:65" s="12" customFormat="1" ht="25.9" customHeight="1">
      <c r="B923" s="176"/>
      <c r="C923" s="177"/>
      <c r="D923" s="178" t="s">
        <v>79</v>
      </c>
      <c r="E923" s="179" t="s">
        <v>741</v>
      </c>
      <c r="F923" s="179" t="s">
        <v>742</v>
      </c>
      <c r="G923" s="177"/>
      <c r="H923" s="177"/>
      <c r="I923" s="180"/>
      <c r="J923" s="181">
        <f>BK923</f>
        <v>0</v>
      </c>
      <c r="K923" s="177"/>
      <c r="L923" s="182"/>
      <c r="M923" s="183"/>
      <c r="N923" s="184"/>
      <c r="O923" s="184"/>
      <c r="P923" s="185">
        <f>SUM(P924:P929)</f>
        <v>0</v>
      </c>
      <c r="Q923" s="184"/>
      <c r="R923" s="185">
        <f>SUM(R924:R929)</f>
        <v>0</v>
      </c>
      <c r="S923" s="184"/>
      <c r="T923" s="186">
        <f>SUM(T924:T929)</f>
        <v>0</v>
      </c>
      <c r="AR923" s="187" t="s">
        <v>223</v>
      </c>
      <c r="AT923" s="188" t="s">
        <v>79</v>
      </c>
      <c r="AU923" s="188" t="s">
        <v>80</v>
      </c>
      <c r="AY923" s="187" t="s">
        <v>220</v>
      </c>
      <c r="BK923" s="189">
        <f>SUM(BK924:BK929)</f>
        <v>0</v>
      </c>
    </row>
    <row r="924" spans="1:65" s="2" customFormat="1" ht="44.25" customHeight="1">
      <c r="A924" s="36"/>
      <c r="B924" s="37"/>
      <c r="C924" s="192" t="s">
        <v>2982</v>
      </c>
      <c r="D924" s="192" t="s">
        <v>224</v>
      </c>
      <c r="E924" s="193" t="s">
        <v>2983</v>
      </c>
      <c r="F924" s="194" t="s">
        <v>2984</v>
      </c>
      <c r="G924" s="195" t="s">
        <v>650</v>
      </c>
      <c r="H924" s="196">
        <v>1423.414</v>
      </c>
      <c r="I924" s="197"/>
      <c r="J924" s="198">
        <f>ROUND(I924*H924,2)</f>
        <v>0</v>
      </c>
      <c r="K924" s="194" t="s">
        <v>228</v>
      </c>
      <c r="L924" s="41"/>
      <c r="M924" s="199" t="s">
        <v>1</v>
      </c>
      <c r="N924" s="200" t="s">
        <v>45</v>
      </c>
      <c r="O924" s="73"/>
      <c r="P924" s="201">
        <f>O924*H924</f>
        <v>0</v>
      </c>
      <c r="Q924" s="201">
        <v>0</v>
      </c>
      <c r="R924" s="201">
        <f>Q924*H924</f>
        <v>0</v>
      </c>
      <c r="S924" s="201">
        <v>0</v>
      </c>
      <c r="T924" s="202">
        <f>S924*H924</f>
        <v>0</v>
      </c>
      <c r="U924" s="36"/>
      <c r="V924" s="36"/>
      <c r="W924" s="36"/>
      <c r="X924" s="36"/>
      <c r="Y924" s="36"/>
      <c r="Z924" s="36"/>
      <c r="AA924" s="36"/>
      <c r="AB924" s="36"/>
      <c r="AC924" s="36"/>
      <c r="AD924" s="36"/>
      <c r="AE924" s="36"/>
      <c r="AR924" s="203" t="s">
        <v>223</v>
      </c>
      <c r="AT924" s="203" t="s">
        <v>224</v>
      </c>
      <c r="AU924" s="203" t="s">
        <v>87</v>
      </c>
      <c r="AY924" s="18" t="s">
        <v>220</v>
      </c>
      <c r="BE924" s="204">
        <f>IF(N924="základní",J924,0)</f>
        <v>0</v>
      </c>
      <c r="BF924" s="204">
        <f>IF(N924="snížená",J924,0)</f>
        <v>0</v>
      </c>
      <c r="BG924" s="204">
        <f>IF(N924="zákl. přenesená",J924,0)</f>
        <v>0</v>
      </c>
      <c r="BH924" s="204">
        <f>IF(N924="sníž. přenesená",J924,0)</f>
        <v>0</v>
      </c>
      <c r="BI924" s="204">
        <f>IF(N924="nulová",J924,0)</f>
        <v>0</v>
      </c>
      <c r="BJ924" s="18" t="s">
        <v>87</v>
      </c>
      <c r="BK924" s="204">
        <f>ROUND(I924*H924,2)</f>
        <v>0</v>
      </c>
      <c r="BL924" s="18" t="s">
        <v>223</v>
      </c>
      <c r="BM924" s="203" t="s">
        <v>2985</v>
      </c>
    </row>
    <row r="925" spans="1:65" s="2" customFormat="1" ht="11.25">
      <c r="A925" s="36"/>
      <c r="B925" s="37"/>
      <c r="C925" s="38"/>
      <c r="D925" s="205" t="s">
        <v>231</v>
      </c>
      <c r="E925" s="38"/>
      <c r="F925" s="206" t="s">
        <v>2986</v>
      </c>
      <c r="G925" s="38"/>
      <c r="H925" s="38"/>
      <c r="I925" s="207"/>
      <c r="J925" s="38"/>
      <c r="K925" s="38"/>
      <c r="L925" s="41"/>
      <c r="M925" s="208"/>
      <c r="N925" s="209"/>
      <c r="O925" s="73"/>
      <c r="P925" s="73"/>
      <c r="Q925" s="73"/>
      <c r="R925" s="73"/>
      <c r="S925" s="73"/>
      <c r="T925" s="74"/>
      <c r="U925" s="36"/>
      <c r="V925" s="36"/>
      <c r="W925" s="36"/>
      <c r="X925" s="36"/>
      <c r="Y925" s="36"/>
      <c r="Z925" s="36"/>
      <c r="AA925" s="36"/>
      <c r="AB925" s="36"/>
      <c r="AC925" s="36"/>
      <c r="AD925" s="36"/>
      <c r="AE925" s="36"/>
      <c r="AT925" s="18" t="s">
        <v>231</v>
      </c>
      <c r="AU925" s="18" t="s">
        <v>87</v>
      </c>
    </row>
    <row r="926" spans="1:65" s="2" customFormat="1" ht="78">
      <c r="A926" s="36"/>
      <c r="B926" s="37"/>
      <c r="C926" s="38"/>
      <c r="D926" s="210" t="s">
        <v>311</v>
      </c>
      <c r="E926" s="38"/>
      <c r="F926" s="211" t="s">
        <v>2987</v>
      </c>
      <c r="G926" s="38"/>
      <c r="H926" s="38"/>
      <c r="I926" s="207"/>
      <c r="J926" s="38"/>
      <c r="K926" s="38"/>
      <c r="L926" s="41"/>
      <c r="M926" s="208"/>
      <c r="N926" s="209"/>
      <c r="O926" s="73"/>
      <c r="P926" s="73"/>
      <c r="Q926" s="73"/>
      <c r="R926" s="73"/>
      <c r="S926" s="73"/>
      <c r="T926" s="74"/>
      <c r="U926" s="36"/>
      <c r="V926" s="36"/>
      <c r="W926" s="36"/>
      <c r="X926" s="36"/>
      <c r="Y926" s="36"/>
      <c r="Z926" s="36"/>
      <c r="AA926" s="36"/>
      <c r="AB926" s="36"/>
      <c r="AC926" s="36"/>
      <c r="AD926" s="36"/>
      <c r="AE926" s="36"/>
      <c r="AT926" s="18" t="s">
        <v>311</v>
      </c>
      <c r="AU926" s="18" t="s">
        <v>87</v>
      </c>
    </row>
    <row r="927" spans="1:65" s="2" customFormat="1" ht="55.5" customHeight="1">
      <c r="A927" s="36"/>
      <c r="B927" s="37"/>
      <c r="C927" s="192" t="s">
        <v>2988</v>
      </c>
      <c r="D927" s="192" t="s">
        <v>224</v>
      </c>
      <c r="E927" s="193" t="s">
        <v>2989</v>
      </c>
      <c r="F927" s="194" t="s">
        <v>2990</v>
      </c>
      <c r="G927" s="195" t="s">
        <v>650</v>
      </c>
      <c r="H927" s="196">
        <v>1423.414</v>
      </c>
      <c r="I927" s="197"/>
      <c r="J927" s="198">
        <f>ROUND(I927*H927,2)</f>
        <v>0</v>
      </c>
      <c r="K927" s="194" t="s">
        <v>228</v>
      </c>
      <c r="L927" s="41"/>
      <c r="M927" s="199" t="s">
        <v>1</v>
      </c>
      <c r="N927" s="200" t="s">
        <v>45</v>
      </c>
      <c r="O927" s="73"/>
      <c r="P927" s="201">
        <f>O927*H927</f>
        <v>0</v>
      </c>
      <c r="Q927" s="201">
        <v>0</v>
      </c>
      <c r="R927" s="201">
        <f>Q927*H927</f>
        <v>0</v>
      </c>
      <c r="S927" s="201">
        <v>0</v>
      </c>
      <c r="T927" s="202">
        <f>S927*H927</f>
        <v>0</v>
      </c>
      <c r="U927" s="36"/>
      <c r="V927" s="36"/>
      <c r="W927" s="36"/>
      <c r="X927" s="36"/>
      <c r="Y927" s="36"/>
      <c r="Z927" s="36"/>
      <c r="AA927" s="36"/>
      <c r="AB927" s="36"/>
      <c r="AC927" s="36"/>
      <c r="AD927" s="36"/>
      <c r="AE927" s="36"/>
      <c r="AR927" s="203" t="s">
        <v>223</v>
      </c>
      <c r="AT927" s="203" t="s">
        <v>224</v>
      </c>
      <c r="AU927" s="203" t="s">
        <v>87</v>
      </c>
      <c r="AY927" s="18" t="s">
        <v>220</v>
      </c>
      <c r="BE927" s="204">
        <f>IF(N927="základní",J927,0)</f>
        <v>0</v>
      </c>
      <c r="BF927" s="204">
        <f>IF(N927="snížená",J927,0)</f>
        <v>0</v>
      </c>
      <c r="BG927" s="204">
        <f>IF(N927="zákl. přenesená",J927,0)</f>
        <v>0</v>
      </c>
      <c r="BH927" s="204">
        <f>IF(N927="sníž. přenesená",J927,0)</f>
        <v>0</v>
      </c>
      <c r="BI927" s="204">
        <f>IF(N927="nulová",J927,0)</f>
        <v>0</v>
      </c>
      <c r="BJ927" s="18" t="s">
        <v>87</v>
      </c>
      <c r="BK927" s="204">
        <f>ROUND(I927*H927,2)</f>
        <v>0</v>
      </c>
      <c r="BL927" s="18" t="s">
        <v>223</v>
      </c>
      <c r="BM927" s="203" t="s">
        <v>2991</v>
      </c>
    </row>
    <row r="928" spans="1:65" s="2" customFormat="1" ht="11.25">
      <c r="A928" s="36"/>
      <c r="B928" s="37"/>
      <c r="C928" s="38"/>
      <c r="D928" s="205" t="s">
        <v>231</v>
      </c>
      <c r="E928" s="38"/>
      <c r="F928" s="206" t="s">
        <v>2992</v>
      </c>
      <c r="G928" s="38"/>
      <c r="H928" s="38"/>
      <c r="I928" s="207"/>
      <c r="J928" s="38"/>
      <c r="K928" s="38"/>
      <c r="L928" s="41"/>
      <c r="M928" s="208"/>
      <c r="N928" s="209"/>
      <c r="O928" s="73"/>
      <c r="P928" s="73"/>
      <c r="Q928" s="73"/>
      <c r="R928" s="73"/>
      <c r="S928" s="73"/>
      <c r="T928" s="74"/>
      <c r="U928" s="36"/>
      <c r="V928" s="36"/>
      <c r="W928" s="36"/>
      <c r="X928" s="36"/>
      <c r="Y928" s="36"/>
      <c r="Z928" s="36"/>
      <c r="AA928" s="36"/>
      <c r="AB928" s="36"/>
      <c r="AC928" s="36"/>
      <c r="AD928" s="36"/>
      <c r="AE928" s="36"/>
      <c r="AT928" s="18" t="s">
        <v>231</v>
      </c>
      <c r="AU928" s="18" t="s">
        <v>87</v>
      </c>
    </row>
    <row r="929" spans="1:47" s="2" customFormat="1" ht="78">
      <c r="A929" s="36"/>
      <c r="B929" s="37"/>
      <c r="C929" s="38"/>
      <c r="D929" s="210" t="s">
        <v>311</v>
      </c>
      <c r="E929" s="38"/>
      <c r="F929" s="211" t="s">
        <v>2987</v>
      </c>
      <c r="G929" s="38"/>
      <c r="H929" s="38"/>
      <c r="I929" s="207"/>
      <c r="J929" s="38"/>
      <c r="K929" s="38"/>
      <c r="L929" s="41"/>
      <c r="M929" s="257"/>
      <c r="N929" s="258"/>
      <c r="O929" s="259"/>
      <c r="P929" s="259"/>
      <c r="Q929" s="259"/>
      <c r="R929" s="259"/>
      <c r="S929" s="259"/>
      <c r="T929" s="260"/>
      <c r="U929" s="36"/>
      <c r="V929" s="36"/>
      <c r="W929" s="36"/>
      <c r="X929" s="36"/>
      <c r="Y929" s="36"/>
      <c r="Z929" s="36"/>
      <c r="AA929" s="36"/>
      <c r="AB929" s="36"/>
      <c r="AC929" s="36"/>
      <c r="AD929" s="36"/>
      <c r="AE929" s="36"/>
      <c r="AT929" s="18" t="s">
        <v>311</v>
      </c>
      <c r="AU929" s="18" t="s">
        <v>87</v>
      </c>
    </row>
    <row r="930" spans="1:47" s="2" customFormat="1" ht="6.95" customHeight="1">
      <c r="A930" s="36"/>
      <c r="B930" s="56"/>
      <c r="C930" s="57"/>
      <c r="D930" s="57"/>
      <c r="E930" s="57"/>
      <c r="F930" s="57"/>
      <c r="G930" s="57"/>
      <c r="H930" s="57"/>
      <c r="I930" s="57"/>
      <c r="J930" s="57"/>
      <c r="K930" s="57"/>
      <c r="L930" s="41"/>
      <c r="M930" s="36"/>
      <c r="O930" s="36"/>
      <c r="P930" s="36"/>
      <c r="Q930" s="36"/>
      <c r="R930" s="36"/>
      <c r="S930" s="36"/>
      <c r="T930" s="36"/>
      <c r="U930" s="36"/>
      <c r="V930" s="36"/>
      <c r="W930" s="36"/>
      <c r="X930" s="36"/>
      <c r="Y930" s="36"/>
      <c r="Z930" s="36"/>
      <c r="AA930" s="36"/>
      <c r="AB930" s="36"/>
      <c r="AC930" s="36"/>
      <c r="AD930" s="36"/>
      <c r="AE930" s="36"/>
    </row>
  </sheetData>
  <mergeCells count="12">
    <mergeCell ref="E122:H122"/>
    <mergeCell ref="L2:V2"/>
    <mergeCell ref="E84:H84"/>
    <mergeCell ref="E86:H86"/>
    <mergeCell ref="E88:H88"/>
    <mergeCell ref="E118:H118"/>
    <mergeCell ref="E120:H120"/>
    <mergeCell ref="E7:H7"/>
    <mergeCell ref="E9:H9"/>
    <mergeCell ref="E11:H11"/>
    <mergeCell ref="E20:H20"/>
    <mergeCell ref="E29:H29"/>
  </mergeCells>
  <hyperlinks>
    <hyperlink ref="F133" r:id="rId1"/>
    <hyperlink ref="F141" r:id="rId2"/>
    <hyperlink ref="F149" r:id="rId3"/>
    <hyperlink ref="F156" r:id="rId4"/>
    <hyperlink ref="F162" r:id="rId5"/>
    <hyperlink ref="F171" r:id="rId6"/>
    <hyperlink ref="F177" r:id="rId7"/>
    <hyperlink ref="F188" r:id="rId8"/>
    <hyperlink ref="F195" r:id="rId9"/>
    <hyperlink ref="F201" r:id="rId10"/>
    <hyperlink ref="F210" r:id="rId11"/>
    <hyperlink ref="F217" r:id="rId12"/>
    <hyperlink ref="F223" r:id="rId13"/>
    <hyperlink ref="F232" r:id="rId14"/>
    <hyperlink ref="F244" r:id="rId15"/>
    <hyperlink ref="F249" r:id="rId16"/>
    <hyperlink ref="F257" r:id="rId17"/>
    <hyperlink ref="F263" r:id="rId18"/>
    <hyperlink ref="F268" r:id="rId19"/>
    <hyperlink ref="F274" r:id="rId20"/>
    <hyperlink ref="F281" r:id="rId21"/>
    <hyperlink ref="F286" r:id="rId22"/>
    <hyperlink ref="F291" r:id="rId23"/>
    <hyperlink ref="F297" r:id="rId24"/>
    <hyperlink ref="F302" r:id="rId25"/>
    <hyperlink ref="F313" r:id="rId26"/>
    <hyperlink ref="F331" r:id="rId27"/>
    <hyperlink ref="F339" r:id="rId28"/>
    <hyperlink ref="F348" r:id="rId29"/>
    <hyperlink ref="F353" r:id="rId30"/>
    <hyperlink ref="F373" r:id="rId31"/>
    <hyperlink ref="F378" r:id="rId32"/>
    <hyperlink ref="F384" r:id="rId33"/>
    <hyperlink ref="F390" r:id="rId34"/>
    <hyperlink ref="F398" r:id="rId35"/>
    <hyperlink ref="F404" r:id="rId36"/>
    <hyperlink ref="F414" r:id="rId37"/>
    <hyperlink ref="F430" r:id="rId38"/>
    <hyperlink ref="F435" r:id="rId39"/>
    <hyperlink ref="F454" r:id="rId40"/>
    <hyperlink ref="F464" r:id="rId41"/>
    <hyperlink ref="F470" r:id="rId42"/>
    <hyperlink ref="F494" r:id="rId43"/>
    <hyperlink ref="F500" r:id="rId44"/>
    <hyperlink ref="F505" r:id="rId45"/>
    <hyperlink ref="F511" r:id="rId46"/>
    <hyperlink ref="F515" r:id="rId47"/>
    <hyperlink ref="F520" r:id="rId48"/>
    <hyperlink ref="F525" r:id="rId49"/>
    <hyperlink ref="F528" r:id="rId50"/>
    <hyperlink ref="F537" r:id="rId51"/>
    <hyperlink ref="F543" r:id="rId52"/>
    <hyperlink ref="F552" r:id="rId53"/>
    <hyperlink ref="F559" r:id="rId54"/>
    <hyperlink ref="F565" r:id="rId55"/>
    <hyperlink ref="F570" r:id="rId56"/>
    <hyperlink ref="F576" r:id="rId57"/>
    <hyperlink ref="F582" r:id="rId58"/>
    <hyperlink ref="F588" r:id="rId59"/>
    <hyperlink ref="F594" r:id="rId60"/>
    <hyperlink ref="F600" r:id="rId61"/>
    <hyperlink ref="F605" r:id="rId62"/>
    <hyperlink ref="F614" r:id="rId63"/>
    <hyperlink ref="F623" r:id="rId64"/>
    <hyperlink ref="F633" r:id="rId65"/>
    <hyperlink ref="F644" r:id="rId66"/>
    <hyperlink ref="F652" r:id="rId67"/>
    <hyperlink ref="F655" r:id="rId68"/>
    <hyperlink ref="F666" r:id="rId69"/>
    <hyperlink ref="F678" r:id="rId70"/>
    <hyperlink ref="F691" r:id="rId71"/>
    <hyperlink ref="F698" r:id="rId72"/>
    <hyperlink ref="F703" r:id="rId73"/>
    <hyperlink ref="F714" r:id="rId74"/>
    <hyperlink ref="F727" r:id="rId75"/>
    <hyperlink ref="F740" r:id="rId76"/>
    <hyperlink ref="F751" r:id="rId77"/>
    <hyperlink ref="F760" r:id="rId78"/>
    <hyperlink ref="F771" r:id="rId79"/>
    <hyperlink ref="F781" r:id="rId80"/>
    <hyperlink ref="F790" r:id="rId81"/>
    <hyperlink ref="F800" r:id="rId82"/>
    <hyperlink ref="F803" r:id="rId83"/>
    <hyperlink ref="F806" r:id="rId84"/>
    <hyperlink ref="F810" r:id="rId85"/>
    <hyperlink ref="F818" r:id="rId86"/>
    <hyperlink ref="F823" r:id="rId87"/>
    <hyperlink ref="F831" r:id="rId88"/>
    <hyperlink ref="F846" r:id="rId89"/>
    <hyperlink ref="F854" r:id="rId90"/>
    <hyperlink ref="F862" r:id="rId91"/>
    <hyperlink ref="F879" r:id="rId92"/>
    <hyperlink ref="F887" r:id="rId93"/>
    <hyperlink ref="F894" r:id="rId94"/>
    <hyperlink ref="F897" r:id="rId95"/>
    <hyperlink ref="F900" r:id="rId96"/>
    <hyperlink ref="F903" r:id="rId97"/>
    <hyperlink ref="F911" r:id="rId98"/>
    <hyperlink ref="F918" r:id="rId99"/>
    <hyperlink ref="F925" r:id="rId100"/>
    <hyperlink ref="F928" r:id="rId101"/>
  </hyperlinks>
  <pageMargins left="0.39374999999999999" right="0.39374999999999999" top="0.39374999999999999" bottom="0.39374999999999999" header="0" footer="0"/>
  <pageSetup orientation="portrait" blackAndWhite="1"/>
</worksheet>
</file>

<file path=xl/worksheets/sheet11.xml><?xml version="1.0" encoding="utf-8"?>
<worksheet xmlns="http://schemas.openxmlformats.org/spreadsheetml/2006/main" xmlns:r="http://schemas.openxmlformats.org/officeDocument/2006/relationships">
  <sheetPr>
    <pageSetUpPr fitToPage="1"/>
  </sheetPr>
  <dimension ref="A2:BM996"/>
  <sheetViews>
    <sheetView showGridLines="0" topLeftCell="A280" workbookViewId="0">
      <selection activeCell="X297" sqref="X297"/>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5"/>
      <c r="M2" s="305"/>
      <c r="N2" s="305"/>
      <c r="O2" s="305"/>
      <c r="P2" s="305"/>
      <c r="Q2" s="305"/>
      <c r="R2" s="305"/>
      <c r="S2" s="305"/>
      <c r="T2" s="305"/>
      <c r="U2" s="305"/>
      <c r="V2" s="305"/>
      <c r="AT2" s="18" t="s">
        <v>123</v>
      </c>
      <c r="AZ2" s="267" t="s">
        <v>775</v>
      </c>
      <c r="BA2" s="267" t="s">
        <v>775</v>
      </c>
      <c r="BB2" s="267" t="s">
        <v>1</v>
      </c>
      <c r="BC2" s="267" t="s">
        <v>2993</v>
      </c>
      <c r="BD2" s="267" t="s">
        <v>19</v>
      </c>
    </row>
    <row r="3" spans="1:56" s="1" customFormat="1" ht="6.95" customHeight="1">
      <c r="B3" s="116"/>
      <c r="C3" s="117"/>
      <c r="D3" s="117"/>
      <c r="E3" s="117"/>
      <c r="F3" s="117"/>
      <c r="G3" s="117"/>
      <c r="H3" s="117"/>
      <c r="I3" s="117"/>
      <c r="J3" s="117"/>
      <c r="K3" s="117"/>
      <c r="L3" s="21"/>
      <c r="AT3" s="18" t="s">
        <v>19</v>
      </c>
      <c r="AZ3" s="267" t="s">
        <v>2994</v>
      </c>
      <c r="BA3" s="267" t="s">
        <v>2994</v>
      </c>
      <c r="BB3" s="267" t="s">
        <v>1</v>
      </c>
      <c r="BC3" s="267" t="s">
        <v>2995</v>
      </c>
      <c r="BD3" s="267" t="s">
        <v>19</v>
      </c>
    </row>
    <row r="4" spans="1:56" s="1" customFormat="1" ht="24.95" customHeight="1">
      <c r="B4" s="21"/>
      <c r="D4" s="118" t="s">
        <v>187</v>
      </c>
      <c r="L4" s="21"/>
      <c r="M4" s="119" t="s">
        <v>9</v>
      </c>
      <c r="AT4" s="18" t="s">
        <v>4</v>
      </c>
      <c r="AZ4" s="267" t="s">
        <v>1780</v>
      </c>
      <c r="BA4" s="267" t="s">
        <v>1780</v>
      </c>
      <c r="BB4" s="267" t="s">
        <v>1</v>
      </c>
      <c r="BC4" s="267" t="s">
        <v>434</v>
      </c>
      <c r="BD4" s="267" t="s">
        <v>19</v>
      </c>
    </row>
    <row r="5" spans="1:56" s="1" customFormat="1" ht="6.95" customHeight="1">
      <c r="B5" s="21"/>
      <c r="L5" s="21"/>
      <c r="AZ5" s="267" t="s">
        <v>1783</v>
      </c>
      <c r="BA5" s="267" t="s">
        <v>1783</v>
      </c>
      <c r="BB5" s="267" t="s">
        <v>1</v>
      </c>
      <c r="BC5" s="267" t="s">
        <v>1672</v>
      </c>
      <c r="BD5" s="267" t="s">
        <v>19</v>
      </c>
    </row>
    <row r="6" spans="1:56" s="1" customFormat="1" ht="12" customHeight="1">
      <c r="B6" s="21"/>
      <c r="D6" s="120" t="s">
        <v>15</v>
      </c>
      <c r="L6" s="21"/>
      <c r="AZ6" s="267" t="s">
        <v>842</v>
      </c>
      <c r="BA6" s="267" t="s">
        <v>842</v>
      </c>
      <c r="BB6" s="267" t="s">
        <v>1</v>
      </c>
      <c r="BC6" s="267" t="s">
        <v>2996</v>
      </c>
      <c r="BD6" s="267" t="s">
        <v>19</v>
      </c>
    </row>
    <row r="7" spans="1:56" s="1" customFormat="1" ht="26.25" customHeight="1">
      <c r="B7" s="21"/>
      <c r="E7" s="332" t="str">
        <f>'Rekapitulace stavby'!K6</f>
        <v>Ochranná hráz na Odře a Orlovské Stružce, Bohumín-Pudlov, stavba č. 5047_2021_soutez</v>
      </c>
      <c r="F7" s="333"/>
      <c r="G7" s="333"/>
      <c r="H7" s="333"/>
      <c r="L7" s="21"/>
      <c r="AZ7" s="267" t="s">
        <v>1784</v>
      </c>
      <c r="BA7" s="267" t="s">
        <v>1784</v>
      </c>
      <c r="BB7" s="267" t="s">
        <v>1</v>
      </c>
      <c r="BC7" s="267" t="s">
        <v>2997</v>
      </c>
      <c r="BD7" s="267" t="s">
        <v>19</v>
      </c>
    </row>
    <row r="8" spans="1:56" s="1" customFormat="1" ht="12" customHeight="1">
      <c r="B8" s="21"/>
      <c r="D8" s="120" t="s">
        <v>188</v>
      </c>
      <c r="L8" s="21"/>
      <c r="AZ8" s="267" t="s">
        <v>1787</v>
      </c>
      <c r="BA8" s="267" t="s">
        <v>1787</v>
      </c>
      <c r="BB8" s="267" t="s">
        <v>1</v>
      </c>
      <c r="BC8" s="267" t="s">
        <v>2998</v>
      </c>
      <c r="BD8" s="267" t="s">
        <v>19</v>
      </c>
    </row>
    <row r="9" spans="1:56" s="2" customFormat="1" ht="16.5" customHeight="1">
      <c r="A9" s="36"/>
      <c r="B9" s="41"/>
      <c r="C9" s="36"/>
      <c r="D9" s="36"/>
      <c r="E9" s="332" t="s">
        <v>1244</v>
      </c>
      <c r="F9" s="335"/>
      <c r="G9" s="335"/>
      <c r="H9" s="335"/>
      <c r="I9" s="36"/>
      <c r="J9" s="36"/>
      <c r="K9" s="36"/>
      <c r="L9" s="53"/>
      <c r="S9" s="36"/>
      <c r="T9" s="36"/>
      <c r="U9" s="36"/>
      <c r="V9" s="36"/>
      <c r="W9" s="36"/>
      <c r="X9" s="36"/>
      <c r="Y9" s="36"/>
      <c r="Z9" s="36"/>
      <c r="AA9" s="36"/>
      <c r="AB9" s="36"/>
      <c r="AC9" s="36"/>
      <c r="AD9" s="36"/>
      <c r="AE9" s="36"/>
      <c r="AZ9" s="267" t="s">
        <v>2999</v>
      </c>
      <c r="BA9" s="267" t="s">
        <v>2999</v>
      </c>
      <c r="BB9" s="267" t="s">
        <v>1</v>
      </c>
      <c r="BC9" s="267" t="s">
        <v>3000</v>
      </c>
      <c r="BD9" s="267" t="s">
        <v>19</v>
      </c>
    </row>
    <row r="10" spans="1:5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c r="AZ10" s="267" t="s">
        <v>3001</v>
      </c>
      <c r="BA10" s="267" t="s">
        <v>3001</v>
      </c>
      <c r="BB10" s="267" t="s">
        <v>1</v>
      </c>
      <c r="BC10" s="267" t="s">
        <v>3002</v>
      </c>
      <c r="BD10" s="267" t="s">
        <v>19</v>
      </c>
    </row>
    <row r="11" spans="1:56" s="2" customFormat="1" ht="16.5" customHeight="1">
      <c r="A11" s="36"/>
      <c r="B11" s="41"/>
      <c r="C11" s="36"/>
      <c r="D11" s="36"/>
      <c r="E11" s="334" t="s">
        <v>3003</v>
      </c>
      <c r="F11" s="335"/>
      <c r="G11" s="335"/>
      <c r="H11" s="335"/>
      <c r="I11" s="36"/>
      <c r="J11" s="36"/>
      <c r="K11" s="36"/>
      <c r="L11" s="53"/>
      <c r="S11" s="36"/>
      <c r="T11" s="36"/>
      <c r="U11" s="36"/>
      <c r="V11" s="36"/>
      <c r="W11" s="36"/>
      <c r="X11" s="36"/>
      <c r="Y11" s="36"/>
      <c r="Z11" s="36"/>
      <c r="AA11" s="36"/>
      <c r="AB11" s="36"/>
      <c r="AC11" s="36"/>
      <c r="AD11" s="36"/>
      <c r="AE11" s="36"/>
      <c r="AZ11" s="267" t="s">
        <v>3004</v>
      </c>
      <c r="BA11" s="267" t="s">
        <v>3004</v>
      </c>
      <c r="BB11" s="267" t="s">
        <v>1</v>
      </c>
      <c r="BC11" s="267" t="s">
        <v>3005</v>
      </c>
      <c r="BD11" s="267" t="s">
        <v>19</v>
      </c>
    </row>
    <row r="12" spans="1:5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c r="AZ12" s="267" t="s">
        <v>3006</v>
      </c>
      <c r="BA12" s="267" t="s">
        <v>3006</v>
      </c>
      <c r="BB12" s="267" t="s">
        <v>1</v>
      </c>
      <c r="BC12" s="267" t="s">
        <v>3007</v>
      </c>
      <c r="BD12" s="267" t="s">
        <v>19</v>
      </c>
    </row>
    <row r="13" spans="1:56" s="2" customFormat="1" ht="12" customHeight="1">
      <c r="A13" s="36"/>
      <c r="B13" s="41"/>
      <c r="C13" s="36"/>
      <c r="D13" s="120" t="s">
        <v>17</v>
      </c>
      <c r="E13" s="36"/>
      <c r="F13" s="111" t="s">
        <v>120</v>
      </c>
      <c r="G13" s="36"/>
      <c r="H13" s="36"/>
      <c r="I13" s="120" t="s">
        <v>18</v>
      </c>
      <c r="J13" s="111" t="s">
        <v>1786</v>
      </c>
      <c r="K13" s="36"/>
      <c r="L13" s="53"/>
      <c r="S13" s="36"/>
      <c r="T13" s="36"/>
      <c r="U13" s="36"/>
      <c r="V13" s="36"/>
      <c r="W13" s="36"/>
      <c r="X13" s="36"/>
      <c r="Y13" s="36"/>
      <c r="Z13" s="36"/>
      <c r="AA13" s="36"/>
      <c r="AB13" s="36"/>
      <c r="AC13" s="36"/>
      <c r="AD13" s="36"/>
      <c r="AE13" s="36"/>
      <c r="AZ13" s="267" t="s">
        <v>1793</v>
      </c>
      <c r="BA13" s="267" t="s">
        <v>1793</v>
      </c>
      <c r="BB13" s="267" t="s">
        <v>1</v>
      </c>
      <c r="BC13" s="267" t="s">
        <v>3008</v>
      </c>
      <c r="BD13" s="267" t="s">
        <v>19</v>
      </c>
    </row>
    <row r="14" spans="1:56" s="2" customFormat="1" ht="12" customHeight="1">
      <c r="A14" s="36"/>
      <c r="B14" s="41"/>
      <c r="C14" s="36"/>
      <c r="D14" s="120" t="s">
        <v>20</v>
      </c>
      <c r="E14" s="36"/>
      <c r="F14" s="111" t="s">
        <v>21</v>
      </c>
      <c r="G14" s="36"/>
      <c r="H14" s="36"/>
      <c r="I14" s="120" t="s">
        <v>22</v>
      </c>
      <c r="J14" s="121" t="str">
        <f>'Rekapitulace stavby'!AN8</f>
        <v>30. 11. 2020</v>
      </c>
      <c r="K14" s="36"/>
      <c r="L14" s="53"/>
      <c r="S14" s="36"/>
      <c r="T14" s="36"/>
      <c r="U14" s="36"/>
      <c r="V14" s="36"/>
      <c r="W14" s="36"/>
      <c r="X14" s="36"/>
      <c r="Y14" s="36"/>
      <c r="Z14" s="36"/>
      <c r="AA14" s="36"/>
      <c r="AB14" s="36"/>
      <c r="AC14" s="36"/>
      <c r="AD14" s="36"/>
      <c r="AE14" s="36"/>
      <c r="AZ14" s="267" t="s">
        <v>885</v>
      </c>
      <c r="BA14" s="267" t="s">
        <v>885</v>
      </c>
      <c r="BB14" s="267" t="s">
        <v>1</v>
      </c>
      <c r="BC14" s="267" t="s">
        <v>3009</v>
      </c>
      <c r="BD14" s="267" t="s">
        <v>19</v>
      </c>
    </row>
    <row r="15" spans="1:56" s="2" customFormat="1" ht="21.75" customHeight="1">
      <c r="A15" s="36"/>
      <c r="B15" s="41"/>
      <c r="C15" s="36"/>
      <c r="D15" s="261" t="s">
        <v>24</v>
      </c>
      <c r="E15" s="36"/>
      <c r="F15" s="262" t="s">
        <v>25</v>
      </c>
      <c r="G15" s="36"/>
      <c r="H15" s="36"/>
      <c r="I15" s="261" t="s">
        <v>26</v>
      </c>
      <c r="J15" s="262" t="s">
        <v>1791</v>
      </c>
      <c r="K15" s="36"/>
      <c r="L15" s="53"/>
      <c r="S15" s="36"/>
      <c r="T15" s="36"/>
      <c r="U15" s="36"/>
      <c r="V15" s="36"/>
      <c r="W15" s="36"/>
      <c r="X15" s="36"/>
      <c r="Y15" s="36"/>
      <c r="Z15" s="36"/>
      <c r="AA15" s="36"/>
      <c r="AB15" s="36"/>
      <c r="AC15" s="36"/>
      <c r="AD15" s="36"/>
      <c r="AE15" s="36"/>
      <c r="AZ15" s="267" t="s">
        <v>985</v>
      </c>
      <c r="BA15" s="267" t="s">
        <v>985</v>
      </c>
      <c r="BB15" s="267" t="s">
        <v>1</v>
      </c>
      <c r="BC15" s="267" t="s">
        <v>2993</v>
      </c>
      <c r="BD15" s="267" t="s">
        <v>19</v>
      </c>
    </row>
    <row r="16" spans="1:5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c r="AZ16" s="267" t="s">
        <v>3010</v>
      </c>
      <c r="BA16" s="267" t="s">
        <v>3010</v>
      </c>
      <c r="BB16" s="267" t="s">
        <v>1</v>
      </c>
      <c r="BC16" s="267" t="s">
        <v>3011</v>
      </c>
      <c r="BD16" s="267" t="s">
        <v>19</v>
      </c>
    </row>
    <row r="17" spans="1:56" s="2" customFormat="1" ht="18" customHeight="1">
      <c r="A17" s="36"/>
      <c r="B17" s="41"/>
      <c r="C17" s="36"/>
      <c r="D17" s="36"/>
      <c r="E17" s="111" t="s">
        <v>30</v>
      </c>
      <c r="F17" s="36"/>
      <c r="G17" s="36"/>
      <c r="H17" s="36"/>
      <c r="I17" s="120" t="s">
        <v>31</v>
      </c>
      <c r="J17" s="111" t="s">
        <v>1</v>
      </c>
      <c r="K17" s="36"/>
      <c r="L17" s="53"/>
      <c r="S17" s="36"/>
      <c r="T17" s="36"/>
      <c r="U17" s="36"/>
      <c r="V17" s="36"/>
      <c r="W17" s="36"/>
      <c r="X17" s="36"/>
      <c r="Y17" s="36"/>
      <c r="Z17" s="36"/>
      <c r="AA17" s="36"/>
      <c r="AB17" s="36"/>
      <c r="AC17" s="36"/>
      <c r="AD17" s="36"/>
      <c r="AE17" s="36"/>
      <c r="AZ17" s="267" t="s">
        <v>3012</v>
      </c>
      <c r="BA17" s="267" t="s">
        <v>3012</v>
      </c>
      <c r="BB17" s="267" t="s">
        <v>1</v>
      </c>
      <c r="BC17" s="267" t="s">
        <v>3013</v>
      </c>
      <c r="BD17" s="267" t="s">
        <v>19</v>
      </c>
    </row>
    <row r="18" spans="1:56"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c r="AZ18" s="267" t="s">
        <v>1804</v>
      </c>
      <c r="BA18" s="267" t="s">
        <v>1804</v>
      </c>
      <c r="BB18" s="267" t="s">
        <v>1</v>
      </c>
      <c r="BC18" s="267" t="s">
        <v>3014</v>
      </c>
      <c r="BD18" s="267" t="s">
        <v>19</v>
      </c>
    </row>
    <row r="19" spans="1:56"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c r="AZ19" s="267" t="s">
        <v>1807</v>
      </c>
      <c r="BA19" s="267" t="s">
        <v>1807</v>
      </c>
      <c r="BB19" s="267" t="s">
        <v>1</v>
      </c>
      <c r="BC19" s="267" t="s">
        <v>3015</v>
      </c>
      <c r="BD19" s="267" t="s">
        <v>19</v>
      </c>
    </row>
    <row r="20" spans="1:56"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c r="AZ20" s="267" t="s">
        <v>1810</v>
      </c>
      <c r="BA20" s="267" t="s">
        <v>1810</v>
      </c>
      <c r="BB20" s="267" t="s">
        <v>1</v>
      </c>
      <c r="BC20" s="267" t="s">
        <v>3016</v>
      </c>
      <c r="BD20" s="267" t="s">
        <v>19</v>
      </c>
    </row>
    <row r="21" spans="1:56"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c r="AZ21" s="267" t="s">
        <v>2408</v>
      </c>
      <c r="BA21" s="267" t="s">
        <v>2408</v>
      </c>
      <c r="BB21" s="267" t="s">
        <v>1</v>
      </c>
      <c r="BC21" s="267" t="s">
        <v>1753</v>
      </c>
      <c r="BD21" s="267" t="s">
        <v>19</v>
      </c>
    </row>
    <row r="22" spans="1:56"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c r="AZ22" s="267" t="s">
        <v>3017</v>
      </c>
      <c r="BA22" s="267" t="s">
        <v>3017</v>
      </c>
      <c r="BB22" s="267" t="s">
        <v>1</v>
      </c>
      <c r="BC22" s="267" t="s">
        <v>3018</v>
      </c>
      <c r="BD22" s="267" t="s">
        <v>19</v>
      </c>
    </row>
    <row r="23" spans="1:56" s="2" customFormat="1" ht="18" customHeight="1">
      <c r="A23" s="36"/>
      <c r="B23" s="41"/>
      <c r="C23" s="36"/>
      <c r="D23" s="36"/>
      <c r="E23" s="111" t="s">
        <v>35</v>
      </c>
      <c r="F23" s="36"/>
      <c r="G23" s="36"/>
      <c r="H23" s="36"/>
      <c r="I23" s="120" t="s">
        <v>31</v>
      </c>
      <c r="J23" s="111" t="s">
        <v>1</v>
      </c>
      <c r="K23" s="36"/>
      <c r="L23" s="53"/>
      <c r="S23" s="36"/>
      <c r="T23" s="36"/>
      <c r="U23" s="36"/>
      <c r="V23" s="36"/>
      <c r="W23" s="36"/>
      <c r="X23" s="36"/>
      <c r="Y23" s="36"/>
      <c r="Z23" s="36"/>
      <c r="AA23" s="36"/>
      <c r="AB23" s="36"/>
      <c r="AC23" s="36"/>
      <c r="AD23" s="36"/>
      <c r="AE23" s="36"/>
      <c r="AZ23" s="267" t="s">
        <v>1816</v>
      </c>
      <c r="BA23" s="267" t="s">
        <v>1816</v>
      </c>
      <c r="BB23" s="267" t="s">
        <v>1</v>
      </c>
      <c r="BC23" s="267" t="s">
        <v>3019</v>
      </c>
      <c r="BD23" s="267" t="s">
        <v>19</v>
      </c>
    </row>
    <row r="24" spans="1:56"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c r="AZ24" s="267" t="s">
        <v>811</v>
      </c>
      <c r="BA24" s="267" t="s">
        <v>811</v>
      </c>
      <c r="BB24" s="267" t="s">
        <v>1</v>
      </c>
      <c r="BC24" s="267" t="s">
        <v>3020</v>
      </c>
      <c r="BD24" s="267" t="s">
        <v>19</v>
      </c>
    </row>
    <row r="25" spans="1:56" s="2" customFormat="1" ht="12" customHeight="1">
      <c r="A25" s="36"/>
      <c r="B25" s="41"/>
      <c r="C25" s="36"/>
      <c r="D25" s="120" t="s">
        <v>37</v>
      </c>
      <c r="E25" s="36"/>
      <c r="F25" s="36"/>
      <c r="G25" s="36"/>
      <c r="H25" s="36"/>
      <c r="I25" s="120" t="s">
        <v>29</v>
      </c>
      <c r="J25" s="111" t="str">
        <f>IF('Rekapitulace stavby'!AN19="","",'Rekapitulace stavby'!AN19)</f>
        <v/>
      </c>
      <c r="K25" s="36"/>
      <c r="L25" s="53"/>
      <c r="S25" s="36"/>
      <c r="T25" s="36"/>
      <c r="U25" s="36"/>
      <c r="V25" s="36"/>
      <c r="W25" s="36"/>
      <c r="X25" s="36"/>
      <c r="Y25" s="36"/>
      <c r="Z25" s="36"/>
      <c r="AA25" s="36"/>
      <c r="AB25" s="36"/>
      <c r="AC25" s="36"/>
      <c r="AD25" s="36"/>
      <c r="AE25" s="36"/>
      <c r="AZ25" s="267" t="s">
        <v>3021</v>
      </c>
      <c r="BA25" s="267" t="s">
        <v>3021</v>
      </c>
      <c r="BB25" s="267" t="s">
        <v>1</v>
      </c>
      <c r="BC25" s="267" t="s">
        <v>3018</v>
      </c>
      <c r="BD25" s="267" t="s">
        <v>19</v>
      </c>
    </row>
    <row r="26" spans="1:56" s="2" customFormat="1" ht="18" customHeight="1">
      <c r="A26" s="36"/>
      <c r="B26" s="41"/>
      <c r="C26" s="36"/>
      <c r="D26" s="36"/>
      <c r="E26" s="111" t="str">
        <f>IF('Rekapitulace stavby'!E20="","",'Rekapitulace stavby'!E20)</f>
        <v xml:space="preserve"> </v>
      </c>
      <c r="F26" s="36"/>
      <c r="G26" s="36"/>
      <c r="H26" s="36"/>
      <c r="I26" s="120" t="s">
        <v>31</v>
      </c>
      <c r="J26" s="111" t="str">
        <f>IF('Rekapitulace stavby'!AN20="","",'Rekapitulace stavby'!AN20)</f>
        <v/>
      </c>
      <c r="K26" s="36"/>
      <c r="L26" s="53"/>
      <c r="S26" s="36"/>
      <c r="T26" s="36"/>
      <c r="U26" s="36"/>
      <c r="V26" s="36"/>
      <c r="W26" s="36"/>
      <c r="X26" s="36"/>
      <c r="Y26" s="36"/>
      <c r="Z26" s="36"/>
      <c r="AA26" s="36"/>
      <c r="AB26" s="36"/>
      <c r="AC26" s="36"/>
      <c r="AD26" s="36"/>
      <c r="AE26" s="36"/>
      <c r="AZ26" s="267" t="s">
        <v>3022</v>
      </c>
      <c r="BA26" s="267" t="s">
        <v>3022</v>
      </c>
      <c r="BB26" s="267" t="s">
        <v>1</v>
      </c>
      <c r="BC26" s="267" t="s">
        <v>3023</v>
      </c>
      <c r="BD26" s="267" t="s">
        <v>19</v>
      </c>
    </row>
    <row r="27" spans="1:56"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c r="AZ27" s="267" t="s">
        <v>3024</v>
      </c>
      <c r="BA27" s="267" t="s">
        <v>3024</v>
      </c>
      <c r="BB27" s="267" t="s">
        <v>1</v>
      </c>
      <c r="BC27" s="267" t="s">
        <v>3025</v>
      </c>
      <c r="BD27" s="267" t="s">
        <v>19</v>
      </c>
    </row>
    <row r="28" spans="1:56"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c r="AZ28" s="267" t="s">
        <v>1819</v>
      </c>
      <c r="BA28" s="267" t="s">
        <v>1819</v>
      </c>
      <c r="BB28" s="267" t="s">
        <v>1</v>
      </c>
      <c r="BC28" s="267" t="s">
        <v>3026</v>
      </c>
      <c r="BD28" s="267" t="s">
        <v>19</v>
      </c>
    </row>
    <row r="29" spans="1:56"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c r="AZ29" s="268" t="s">
        <v>1822</v>
      </c>
      <c r="BA29" s="268" t="s">
        <v>1822</v>
      </c>
      <c r="BB29" s="268" t="s">
        <v>1</v>
      </c>
      <c r="BC29" s="268" t="s">
        <v>266</v>
      </c>
      <c r="BD29" s="268" t="s">
        <v>19</v>
      </c>
    </row>
    <row r="30" spans="1:56"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c r="AZ30" s="267" t="s">
        <v>1825</v>
      </c>
      <c r="BA30" s="267" t="s">
        <v>1825</v>
      </c>
      <c r="BB30" s="267" t="s">
        <v>1</v>
      </c>
      <c r="BC30" s="267" t="s">
        <v>3027</v>
      </c>
      <c r="BD30" s="267" t="s">
        <v>19</v>
      </c>
    </row>
    <row r="31" spans="1:56"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c r="AZ31" s="267" t="s">
        <v>1829</v>
      </c>
      <c r="BA31" s="267" t="s">
        <v>1829</v>
      </c>
      <c r="BB31" s="267" t="s">
        <v>1</v>
      </c>
      <c r="BC31" s="267" t="s">
        <v>3028</v>
      </c>
      <c r="BD31" s="267" t="s">
        <v>19</v>
      </c>
    </row>
    <row r="32" spans="1:56" s="2" customFormat="1" ht="25.35" customHeight="1">
      <c r="A32" s="36"/>
      <c r="B32" s="41"/>
      <c r="C32" s="36"/>
      <c r="D32" s="126" t="s">
        <v>40</v>
      </c>
      <c r="E32" s="36"/>
      <c r="F32" s="36"/>
      <c r="G32" s="36"/>
      <c r="H32" s="36"/>
      <c r="I32" s="36"/>
      <c r="J32" s="127">
        <f>ROUND(J131, 2)</f>
        <v>0</v>
      </c>
      <c r="K32" s="36"/>
      <c r="L32" s="53"/>
      <c r="S32" s="36"/>
      <c r="T32" s="36"/>
      <c r="U32" s="36"/>
      <c r="V32" s="36"/>
      <c r="W32" s="36"/>
      <c r="X32" s="36"/>
      <c r="Y32" s="36"/>
      <c r="Z32" s="36"/>
      <c r="AA32" s="36"/>
      <c r="AB32" s="36"/>
      <c r="AC32" s="36"/>
      <c r="AD32" s="36"/>
      <c r="AE32" s="36"/>
      <c r="AZ32" s="267" t="s">
        <v>3029</v>
      </c>
      <c r="BA32" s="267" t="s">
        <v>3029</v>
      </c>
      <c r="BB32" s="267" t="s">
        <v>1</v>
      </c>
      <c r="BC32" s="267" t="s">
        <v>3030</v>
      </c>
      <c r="BD32" s="267" t="s">
        <v>19</v>
      </c>
    </row>
    <row r="33" spans="1:56"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c r="AZ33" s="267" t="s">
        <v>1832</v>
      </c>
      <c r="BA33" s="267" t="s">
        <v>1832</v>
      </c>
      <c r="BB33" s="267" t="s">
        <v>1</v>
      </c>
      <c r="BC33" s="267" t="s">
        <v>3031</v>
      </c>
      <c r="BD33" s="267" t="s">
        <v>19</v>
      </c>
    </row>
    <row r="34" spans="1:56"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c r="AZ34" s="267" t="s">
        <v>1002</v>
      </c>
      <c r="BA34" s="267" t="s">
        <v>1002</v>
      </c>
      <c r="BB34" s="267" t="s">
        <v>1</v>
      </c>
      <c r="BC34" s="267" t="s">
        <v>3008</v>
      </c>
      <c r="BD34" s="267" t="s">
        <v>19</v>
      </c>
    </row>
    <row r="35" spans="1:56" s="2" customFormat="1" ht="14.45" customHeight="1">
      <c r="A35" s="36"/>
      <c r="B35" s="41"/>
      <c r="C35" s="36"/>
      <c r="D35" s="129" t="s">
        <v>44</v>
      </c>
      <c r="E35" s="120" t="s">
        <v>45</v>
      </c>
      <c r="F35" s="130">
        <f>ROUND((SUM(BE131:BE995)),  2)</f>
        <v>0</v>
      </c>
      <c r="G35" s="36"/>
      <c r="H35" s="36"/>
      <c r="I35" s="131">
        <v>0.2</v>
      </c>
      <c r="J35" s="130">
        <f>ROUND(((SUM(BE131:BE995))*I35),  2)</f>
        <v>0</v>
      </c>
      <c r="K35" s="36"/>
      <c r="L35" s="53"/>
      <c r="S35" s="36"/>
      <c r="T35" s="36"/>
      <c r="U35" s="36"/>
      <c r="V35" s="36"/>
      <c r="W35" s="36"/>
      <c r="X35" s="36"/>
      <c r="Y35" s="36"/>
      <c r="Z35" s="36"/>
      <c r="AA35" s="36"/>
      <c r="AB35" s="36"/>
      <c r="AC35" s="36"/>
      <c r="AD35" s="36"/>
      <c r="AE35" s="36"/>
      <c r="AZ35" s="267" t="s">
        <v>3032</v>
      </c>
      <c r="BA35" s="267" t="s">
        <v>3032</v>
      </c>
      <c r="BB35" s="267" t="s">
        <v>1</v>
      </c>
      <c r="BC35" s="267" t="s">
        <v>3033</v>
      </c>
      <c r="BD35" s="267" t="s">
        <v>19</v>
      </c>
    </row>
    <row r="36" spans="1:56" s="2" customFormat="1" ht="14.45" customHeight="1">
      <c r="A36" s="36"/>
      <c r="B36" s="41"/>
      <c r="C36" s="36"/>
      <c r="D36" s="36"/>
      <c r="E36" s="120" t="s">
        <v>46</v>
      </c>
      <c r="F36" s="130">
        <f>ROUND((SUM(BF131:BF995)),  2)</f>
        <v>0</v>
      </c>
      <c r="G36" s="36"/>
      <c r="H36" s="36"/>
      <c r="I36" s="131">
        <v>0.2</v>
      </c>
      <c r="J36" s="130">
        <f>ROUND(((SUM(BF131:BF995))*I36),  2)</f>
        <v>0</v>
      </c>
      <c r="K36" s="36"/>
      <c r="L36" s="53"/>
      <c r="S36" s="36"/>
      <c r="T36" s="36"/>
      <c r="U36" s="36"/>
      <c r="V36" s="36"/>
      <c r="W36" s="36"/>
      <c r="X36" s="36"/>
      <c r="Y36" s="36"/>
      <c r="Z36" s="36"/>
      <c r="AA36" s="36"/>
      <c r="AB36" s="36"/>
      <c r="AC36" s="36"/>
      <c r="AD36" s="36"/>
      <c r="AE36" s="36"/>
      <c r="AZ36" s="267" t="s">
        <v>1848</v>
      </c>
      <c r="BA36" s="267" t="s">
        <v>1848</v>
      </c>
      <c r="BB36" s="267" t="s">
        <v>1</v>
      </c>
      <c r="BC36" s="267" t="s">
        <v>3033</v>
      </c>
      <c r="BD36" s="267" t="s">
        <v>19</v>
      </c>
    </row>
    <row r="37" spans="1:56" s="2" customFormat="1" ht="14.45" hidden="1" customHeight="1">
      <c r="A37" s="36"/>
      <c r="B37" s="41"/>
      <c r="C37" s="36"/>
      <c r="D37" s="36"/>
      <c r="E37" s="120" t="s">
        <v>47</v>
      </c>
      <c r="F37" s="130">
        <f>ROUND((SUM(BG131:BG995)),  2)</f>
        <v>0</v>
      </c>
      <c r="G37" s="36"/>
      <c r="H37" s="36"/>
      <c r="I37" s="131">
        <v>0.2</v>
      </c>
      <c r="J37" s="130">
        <f>0</f>
        <v>0</v>
      </c>
      <c r="K37" s="36"/>
      <c r="L37" s="53"/>
      <c r="S37" s="36"/>
      <c r="T37" s="36"/>
      <c r="U37" s="36"/>
      <c r="V37" s="36"/>
      <c r="W37" s="36"/>
      <c r="X37" s="36"/>
      <c r="Y37" s="36"/>
      <c r="Z37" s="36"/>
      <c r="AA37" s="36"/>
      <c r="AB37" s="36"/>
      <c r="AC37" s="36"/>
      <c r="AD37" s="36"/>
      <c r="AE37" s="36"/>
      <c r="AZ37" s="267" t="s">
        <v>3034</v>
      </c>
      <c r="BA37" s="267" t="s">
        <v>3034</v>
      </c>
      <c r="BB37" s="267" t="s">
        <v>1</v>
      </c>
      <c r="BC37" s="267" t="s">
        <v>3035</v>
      </c>
      <c r="BD37" s="267" t="s">
        <v>19</v>
      </c>
    </row>
    <row r="38" spans="1:56" s="2" customFormat="1" ht="14.45" hidden="1" customHeight="1">
      <c r="A38" s="36"/>
      <c r="B38" s="41"/>
      <c r="C38" s="36"/>
      <c r="D38" s="36"/>
      <c r="E38" s="120" t="s">
        <v>48</v>
      </c>
      <c r="F38" s="130">
        <f>ROUND((SUM(BH131:BH995)),  2)</f>
        <v>0</v>
      </c>
      <c r="G38" s="36"/>
      <c r="H38" s="36"/>
      <c r="I38" s="131">
        <v>0.2</v>
      </c>
      <c r="J38" s="130">
        <f>0</f>
        <v>0</v>
      </c>
      <c r="K38" s="36"/>
      <c r="L38" s="53"/>
      <c r="S38" s="36"/>
      <c r="T38" s="36"/>
      <c r="U38" s="36"/>
      <c r="V38" s="36"/>
      <c r="W38" s="36"/>
      <c r="X38" s="36"/>
      <c r="Y38" s="36"/>
      <c r="Z38" s="36"/>
      <c r="AA38" s="36"/>
      <c r="AB38" s="36"/>
      <c r="AC38" s="36"/>
      <c r="AD38" s="36"/>
      <c r="AE38" s="36"/>
      <c r="AZ38" s="267" t="s">
        <v>1851</v>
      </c>
      <c r="BA38" s="267" t="s">
        <v>1851</v>
      </c>
      <c r="BB38" s="267" t="s">
        <v>1</v>
      </c>
      <c r="BC38" s="267" t="s">
        <v>3036</v>
      </c>
      <c r="BD38" s="267" t="s">
        <v>19</v>
      </c>
    </row>
    <row r="39" spans="1:56" s="2" customFormat="1" ht="14.45" hidden="1" customHeight="1">
      <c r="A39" s="36"/>
      <c r="B39" s="41"/>
      <c r="C39" s="36"/>
      <c r="D39" s="36"/>
      <c r="E39" s="120" t="s">
        <v>49</v>
      </c>
      <c r="F39" s="130">
        <f>ROUND((SUM(BI131:BI995)),  2)</f>
        <v>0</v>
      </c>
      <c r="G39" s="36"/>
      <c r="H39" s="36"/>
      <c r="I39" s="131">
        <v>0</v>
      </c>
      <c r="J39" s="130">
        <f>0</f>
        <v>0</v>
      </c>
      <c r="K39" s="36"/>
      <c r="L39" s="53"/>
      <c r="S39" s="36"/>
      <c r="T39" s="36"/>
      <c r="U39" s="36"/>
      <c r="V39" s="36"/>
      <c r="W39" s="36"/>
      <c r="X39" s="36"/>
      <c r="Y39" s="36"/>
      <c r="Z39" s="36"/>
      <c r="AA39" s="36"/>
      <c r="AB39" s="36"/>
      <c r="AC39" s="36"/>
      <c r="AD39" s="36"/>
      <c r="AE39" s="36"/>
      <c r="AZ39" s="267" t="s">
        <v>3037</v>
      </c>
      <c r="BA39" s="267" t="s">
        <v>3037</v>
      </c>
      <c r="BB39" s="267" t="s">
        <v>1</v>
      </c>
      <c r="BC39" s="267" t="s">
        <v>3038</v>
      </c>
      <c r="BD39" s="267" t="s">
        <v>19</v>
      </c>
    </row>
    <row r="40" spans="1:56"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c r="AZ40" s="267" t="s">
        <v>3039</v>
      </c>
      <c r="BA40" s="267" t="s">
        <v>3039</v>
      </c>
      <c r="BB40" s="267" t="s">
        <v>1</v>
      </c>
      <c r="BC40" s="267" t="s">
        <v>3040</v>
      </c>
      <c r="BD40" s="267" t="s">
        <v>19</v>
      </c>
    </row>
    <row r="41" spans="1:56"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c r="AZ41" s="267" t="s">
        <v>3041</v>
      </c>
      <c r="BA41" s="267" t="s">
        <v>3041</v>
      </c>
      <c r="BB41" s="267" t="s">
        <v>1</v>
      </c>
      <c r="BC41" s="267" t="s">
        <v>3042</v>
      </c>
      <c r="BD41" s="267" t="s">
        <v>19</v>
      </c>
    </row>
    <row r="42" spans="1:56"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c r="AZ42" s="267" t="s">
        <v>3043</v>
      </c>
      <c r="BA42" s="267" t="s">
        <v>3043</v>
      </c>
      <c r="BB42" s="267" t="s">
        <v>1</v>
      </c>
      <c r="BC42" s="267" t="s">
        <v>3044</v>
      </c>
      <c r="BD42" s="267" t="s">
        <v>19</v>
      </c>
    </row>
    <row r="43" spans="1:56" s="1" customFormat="1" ht="14.45" customHeight="1">
      <c r="B43" s="21"/>
      <c r="L43" s="21"/>
      <c r="AZ43" s="267" t="s">
        <v>1930</v>
      </c>
      <c r="BA43" s="267" t="s">
        <v>1930</v>
      </c>
      <c r="BB43" s="267" t="s">
        <v>1</v>
      </c>
      <c r="BC43" s="267" t="s">
        <v>1691</v>
      </c>
      <c r="BD43" s="267" t="s">
        <v>19</v>
      </c>
    </row>
    <row r="44" spans="1:56" s="1" customFormat="1" ht="14.45" customHeight="1">
      <c r="B44" s="21"/>
      <c r="L44" s="21"/>
      <c r="AZ44" s="267" t="s">
        <v>3045</v>
      </c>
      <c r="BA44" s="267" t="s">
        <v>3045</v>
      </c>
      <c r="BB44" s="267" t="s">
        <v>1</v>
      </c>
      <c r="BC44" s="267" t="s">
        <v>3046</v>
      </c>
      <c r="BD44" s="267" t="s">
        <v>19</v>
      </c>
    </row>
    <row r="45" spans="1:56" s="1" customFormat="1" ht="14.45" customHeight="1">
      <c r="B45" s="21"/>
      <c r="L45" s="21"/>
      <c r="AZ45" s="267" t="s">
        <v>1865</v>
      </c>
      <c r="BA45" s="267" t="s">
        <v>1865</v>
      </c>
      <c r="BB45" s="267" t="s">
        <v>1</v>
      </c>
      <c r="BC45" s="267" t="s">
        <v>3002</v>
      </c>
      <c r="BD45" s="267" t="s">
        <v>19</v>
      </c>
    </row>
    <row r="46" spans="1:56" s="1" customFormat="1" ht="14.45" customHeight="1">
      <c r="B46" s="21"/>
      <c r="L46" s="21"/>
      <c r="AZ46" s="267" t="s">
        <v>3047</v>
      </c>
      <c r="BA46" s="267" t="s">
        <v>3047</v>
      </c>
      <c r="BB46" s="267" t="s">
        <v>1</v>
      </c>
      <c r="BC46" s="267" t="s">
        <v>3048</v>
      </c>
      <c r="BD46" s="267" t="s">
        <v>19</v>
      </c>
    </row>
    <row r="47" spans="1:56" s="1" customFormat="1" ht="14.45" customHeight="1">
      <c r="B47" s="21"/>
      <c r="L47" s="21"/>
      <c r="AZ47" s="267" t="s">
        <v>3049</v>
      </c>
      <c r="BA47" s="267" t="s">
        <v>3049</v>
      </c>
      <c r="BB47" s="267" t="s">
        <v>1</v>
      </c>
      <c r="BC47" s="267" t="s">
        <v>3048</v>
      </c>
      <c r="BD47" s="267" t="s">
        <v>19</v>
      </c>
    </row>
    <row r="48" spans="1:56" s="1" customFormat="1" ht="14.45" customHeight="1">
      <c r="B48" s="21"/>
      <c r="L48" s="21"/>
      <c r="AZ48" s="267" t="s">
        <v>3050</v>
      </c>
      <c r="BA48" s="267" t="s">
        <v>3050</v>
      </c>
      <c r="BB48" s="267" t="s">
        <v>1</v>
      </c>
      <c r="BC48" s="267" t="s">
        <v>3051</v>
      </c>
      <c r="BD48" s="267" t="s">
        <v>19</v>
      </c>
    </row>
    <row r="49" spans="1:56" s="2" customFormat="1" ht="14.45" customHeight="1">
      <c r="B49" s="53"/>
      <c r="D49" s="139" t="s">
        <v>53</v>
      </c>
      <c r="E49" s="140"/>
      <c r="F49" s="140"/>
      <c r="G49" s="139" t="s">
        <v>54</v>
      </c>
      <c r="H49" s="140"/>
      <c r="I49" s="140"/>
      <c r="J49" s="140"/>
      <c r="K49" s="140"/>
      <c r="L49" s="53"/>
      <c r="AZ49" s="267" t="s">
        <v>3052</v>
      </c>
      <c r="BA49" s="267" t="s">
        <v>3052</v>
      </c>
      <c r="BB49" s="267" t="s">
        <v>1</v>
      </c>
      <c r="BC49" s="267" t="s">
        <v>3053</v>
      </c>
      <c r="BD49" s="267" t="s">
        <v>19</v>
      </c>
    </row>
    <row r="50" spans="1:56" ht="11.25">
      <c r="B50" s="21"/>
      <c r="L50" s="21"/>
      <c r="AZ50" s="267" t="s">
        <v>1868</v>
      </c>
      <c r="BA50" s="267" t="s">
        <v>1868</v>
      </c>
      <c r="BB50" s="267" t="s">
        <v>1</v>
      </c>
      <c r="BC50" s="267" t="s">
        <v>3054</v>
      </c>
      <c r="BD50" s="267" t="s">
        <v>19</v>
      </c>
    </row>
    <row r="51" spans="1:56" ht="11.25">
      <c r="B51" s="21"/>
      <c r="L51" s="21"/>
      <c r="AZ51" s="267" t="s">
        <v>1871</v>
      </c>
      <c r="BA51" s="267" t="s">
        <v>1871</v>
      </c>
      <c r="BB51" s="267" t="s">
        <v>1</v>
      </c>
      <c r="BC51" s="267" t="s">
        <v>3055</v>
      </c>
      <c r="BD51" s="267" t="s">
        <v>19</v>
      </c>
    </row>
    <row r="52" spans="1:56" ht="11.25">
      <c r="B52" s="21"/>
      <c r="L52" s="21"/>
      <c r="AZ52" s="267" t="s">
        <v>1877</v>
      </c>
      <c r="BA52" s="267" t="s">
        <v>1877</v>
      </c>
      <c r="BB52" s="267" t="s">
        <v>1</v>
      </c>
      <c r="BC52" s="267" t="s">
        <v>1879</v>
      </c>
      <c r="BD52" s="267" t="s">
        <v>19</v>
      </c>
    </row>
    <row r="53" spans="1:56" ht="11.25">
      <c r="B53" s="21"/>
      <c r="L53" s="21"/>
      <c r="AZ53" s="267" t="s">
        <v>3056</v>
      </c>
      <c r="BA53" s="267" t="s">
        <v>3056</v>
      </c>
      <c r="BB53" s="267" t="s">
        <v>1</v>
      </c>
      <c r="BC53" s="267" t="s">
        <v>3057</v>
      </c>
      <c r="BD53" s="267" t="s">
        <v>19</v>
      </c>
    </row>
    <row r="54" spans="1:56" ht="11.25">
      <c r="B54" s="21"/>
      <c r="L54" s="21"/>
      <c r="AZ54" s="267" t="s">
        <v>1878</v>
      </c>
      <c r="BA54" s="267" t="s">
        <v>1878</v>
      </c>
      <c r="BB54" s="267" t="s">
        <v>1</v>
      </c>
      <c r="BC54" s="267" t="s">
        <v>3058</v>
      </c>
      <c r="BD54" s="267" t="s">
        <v>19</v>
      </c>
    </row>
    <row r="55" spans="1:56" ht="11.25">
      <c r="B55" s="21"/>
      <c r="L55" s="21"/>
      <c r="AZ55" s="267" t="s">
        <v>3059</v>
      </c>
      <c r="BA55" s="267" t="s">
        <v>3059</v>
      </c>
      <c r="BB55" s="267" t="s">
        <v>1</v>
      </c>
      <c r="BC55" s="267" t="s">
        <v>3060</v>
      </c>
      <c r="BD55" s="267" t="s">
        <v>19</v>
      </c>
    </row>
    <row r="56" spans="1:56" ht="11.25">
      <c r="B56" s="21"/>
      <c r="L56" s="21"/>
      <c r="AZ56" s="267" t="s">
        <v>3061</v>
      </c>
      <c r="BA56" s="267" t="s">
        <v>3061</v>
      </c>
      <c r="BB56" s="267" t="s">
        <v>1</v>
      </c>
      <c r="BC56" s="267" t="s">
        <v>3062</v>
      </c>
      <c r="BD56" s="267" t="s">
        <v>19</v>
      </c>
    </row>
    <row r="57" spans="1:56" ht="11.25">
      <c r="B57" s="21"/>
      <c r="L57" s="21"/>
      <c r="AZ57" s="267" t="s">
        <v>3063</v>
      </c>
      <c r="BA57" s="267" t="s">
        <v>3063</v>
      </c>
      <c r="BB57" s="267" t="s">
        <v>1</v>
      </c>
      <c r="BC57" s="267" t="s">
        <v>3064</v>
      </c>
      <c r="BD57" s="267" t="s">
        <v>19</v>
      </c>
    </row>
    <row r="58" spans="1:56" ht="11.25">
      <c r="B58" s="21"/>
      <c r="L58" s="21"/>
      <c r="AZ58" s="267" t="s">
        <v>3065</v>
      </c>
      <c r="BA58" s="267" t="s">
        <v>3065</v>
      </c>
      <c r="BB58" s="267" t="s">
        <v>1</v>
      </c>
      <c r="BC58" s="267" t="s">
        <v>434</v>
      </c>
      <c r="BD58" s="267" t="s">
        <v>19</v>
      </c>
    </row>
    <row r="59" spans="1:56" ht="11.25">
      <c r="B59" s="21"/>
      <c r="L59" s="21"/>
      <c r="AZ59" s="267" t="s">
        <v>3066</v>
      </c>
      <c r="BA59" s="267" t="s">
        <v>3066</v>
      </c>
      <c r="BB59" s="267" t="s">
        <v>1</v>
      </c>
      <c r="BC59" s="267" t="s">
        <v>3013</v>
      </c>
      <c r="BD59" s="267" t="s">
        <v>19</v>
      </c>
    </row>
    <row r="60" spans="1:56" s="2" customFormat="1" ht="12.75">
      <c r="A60" s="36"/>
      <c r="B60" s="41"/>
      <c r="C60" s="36"/>
      <c r="D60" s="141" t="s">
        <v>55</v>
      </c>
      <c r="E60" s="142"/>
      <c r="F60" s="143" t="s">
        <v>56</v>
      </c>
      <c r="G60" s="141" t="s">
        <v>55</v>
      </c>
      <c r="H60" s="142"/>
      <c r="I60" s="142"/>
      <c r="J60" s="144" t="s">
        <v>56</v>
      </c>
      <c r="K60" s="142"/>
      <c r="L60" s="53"/>
      <c r="S60" s="36"/>
      <c r="T60" s="36"/>
      <c r="U60" s="36"/>
      <c r="V60" s="36"/>
      <c r="W60" s="36"/>
      <c r="X60" s="36"/>
      <c r="Y60" s="36"/>
      <c r="Z60" s="36"/>
      <c r="AA60" s="36"/>
      <c r="AB60" s="36"/>
      <c r="AC60" s="36"/>
      <c r="AD60" s="36"/>
      <c r="AE60" s="36"/>
      <c r="AZ60" s="267" t="s">
        <v>1890</v>
      </c>
      <c r="BA60" s="267" t="s">
        <v>1890</v>
      </c>
      <c r="BB60" s="267" t="s">
        <v>1</v>
      </c>
      <c r="BC60" s="267" t="s">
        <v>3067</v>
      </c>
      <c r="BD60" s="267" t="s">
        <v>19</v>
      </c>
    </row>
    <row r="61" spans="1:56" ht="11.25">
      <c r="B61" s="21"/>
      <c r="L61" s="21"/>
      <c r="AZ61" s="267" t="s">
        <v>3068</v>
      </c>
      <c r="BA61" s="267" t="s">
        <v>3068</v>
      </c>
      <c r="BB61" s="267" t="s">
        <v>1</v>
      </c>
      <c r="BC61" s="267" t="s">
        <v>3069</v>
      </c>
      <c r="BD61" s="267" t="s">
        <v>19</v>
      </c>
    </row>
    <row r="62" spans="1:56" ht="11.25">
      <c r="B62" s="21"/>
      <c r="L62" s="21"/>
      <c r="AZ62" s="267" t="s">
        <v>3070</v>
      </c>
      <c r="BA62" s="267" t="s">
        <v>3070</v>
      </c>
      <c r="BB62" s="267" t="s">
        <v>1</v>
      </c>
      <c r="BC62" s="267" t="s">
        <v>3069</v>
      </c>
      <c r="BD62" s="267" t="s">
        <v>19</v>
      </c>
    </row>
    <row r="63" spans="1:56" ht="11.25">
      <c r="B63" s="21"/>
      <c r="L63" s="21"/>
      <c r="AZ63" s="267" t="s">
        <v>2558</v>
      </c>
      <c r="BA63" s="267" t="s">
        <v>2558</v>
      </c>
      <c r="BB63" s="267" t="s">
        <v>1</v>
      </c>
      <c r="BC63" s="267" t="s">
        <v>3071</v>
      </c>
      <c r="BD63" s="267" t="s">
        <v>19</v>
      </c>
    </row>
    <row r="64" spans="1:56" s="2" customFormat="1" ht="12.75">
      <c r="A64" s="36"/>
      <c r="B64" s="41"/>
      <c r="C64" s="36"/>
      <c r="D64" s="139" t="s">
        <v>57</v>
      </c>
      <c r="E64" s="145"/>
      <c r="F64" s="145"/>
      <c r="G64" s="139" t="s">
        <v>58</v>
      </c>
      <c r="H64" s="145"/>
      <c r="I64" s="145"/>
      <c r="J64" s="145"/>
      <c r="K64" s="145"/>
      <c r="L64" s="53"/>
      <c r="S64" s="36"/>
      <c r="T64" s="36"/>
      <c r="U64" s="36"/>
      <c r="V64" s="36"/>
      <c r="W64" s="36"/>
      <c r="X64" s="36"/>
      <c r="Y64" s="36"/>
      <c r="Z64" s="36"/>
      <c r="AA64" s="36"/>
      <c r="AB64" s="36"/>
      <c r="AC64" s="36"/>
      <c r="AD64" s="36"/>
      <c r="AE64" s="36"/>
      <c r="AZ64" s="267" t="s">
        <v>3072</v>
      </c>
      <c r="BA64" s="267" t="s">
        <v>3072</v>
      </c>
      <c r="BB64" s="267" t="s">
        <v>1</v>
      </c>
      <c r="BC64" s="267" t="s">
        <v>3073</v>
      </c>
      <c r="BD64" s="267" t="s">
        <v>19</v>
      </c>
    </row>
    <row r="65" spans="1:56" ht="11.25">
      <c r="B65" s="21"/>
      <c r="L65" s="21"/>
      <c r="AZ65" s="267" t="s">
        <v>3074</v>
      </c>
      <c r="BA65" s="267" t="s">
        <v>3074</v>
      </c>
      <c r="BB65" s="267" t="s">
        <v>1</v>
      </c>
      <c r="BC65" s="267" t="s">
        <v>3075</v>
      </c>
      <c r="BD65" s="267" t="s">
        <v>19</v>
      </c>
    </row>
    <row r="66" spans="1:56" ht="11.25">
      <c r="B66" s="21"/>
      <c r="L66" s="21"/>
      <c r="AZ66" s="267" t="s">
        <v>2595</v>
      </c>
      <c r="BA66" s="267" t="s">
        <v>2595</v>
      </c>
      <c r="BB66" s="267" t="s">
        <v>1</v>
      </c>
      <c r="BC66" s="267" t="s">
        <v>3075</v>
      </c>
      <c r="BD66" s="267" t="s">
        <v>19</v>
      </c>
    </row>
    <row r="67" spans="1:56" ht="11.25">
      <c r="B67" s="21"/>
      <c r="L67" s="21"/>
      <c r="AZ67" s="267" t="s">
        <v>3076</v>
      </c>
      <c r="BA67" s="267" t="s">
        <v>3076</v>
      </c>
      <c r="BB67" s="267" t="s">
        <v>1</v>
      </c>
      <c r="BC67" s="267" t="s">
        <v>326</v>
      </c>
      <c r="BD67" s="267" t="s">
        <v>19</v>
      </c>
    </row>
    <row r="68" spans="1:56" ht="11.25">
      <c r="B68" s="21"/>
      <c r="L68" s="21"/>
      <c r="AZ68" s="267" t="s">
        <v>3077</v>
      </c>
      <c r="BA68" s="267" t="s">
        <v>3077</v>
      </c>
      <c r="BB68" s="267" t="s">
        <v>1</v>
      </c>
      <c r="BC68" s="267" t="s">
        <v>3078</v>
      </c>
      <c r="BD68" s="267" t="s">
        <v>19</v>
      </c>
    </row>
    <row r="69" spans="1:56" ht="11.25">
      <c r="B69" s="21"/>
      <c r="L69" s="21"/>
      <c r="AZ69" s="267" t="s">
        <v>3079</v>
      </c>
      <c r="BA69" s="267" t="s">
        <v>3079</v>
      </c>
      <c r="BB69" s="267" t="s">
        <v>1</v>
      </c>
      <c r="BC69" s="267" t="s">
        <v>3080</v>
      </c>
      <c r="BD69" s="267" t="s">
        <v>19</v>
      </c>
    </row>
    <row r="70" spans="1:56" ht="11.25">
      <c r="B70" s="21"/>
      <c r="L70" s="21"/>
      <c r="AZ70" s="267" t="s">
        <v>1897</v>
      </c>
      <c r="BA70" s="267" t="s">
        <v>1897</v>
      </c>
      <c r="BB70" s="267" t="s">
        <v>1</v>
      </c>
      <c r="BC70" s="267" t="s">
        <v>3081</v>
      </c>
      <c r="BD70" s="267" t="s">
        <v>19</v>
      </c>
    </row>
    <row r="71" spans="1:56" ht="11.25">
      <c r="B71" s="21"/>
      <c r="L71" s="21"/>
      <c r="AZ71" s="267" t="s">
        <v>3082</v>
      </c>
      <c r="BA71" s="267" t="s">
        <v>3082</v>
      </c>
      <c r="BB71" s="267" t="s">
        <v>1</v>
      </c>
      <c r="BC71" s="267" t="s">
        <v>3083</v>
      </c>
      <c r="BD71" s="267" t="s">
        <v>19</v>
      </c>
    </row>
    <row r="72" spans="1:56" ht="11.25">
      <c r="B72" s="21"/>
      <c r="L72" s="21"/>
      <c r="AZ72" s="267" t="s">
        <v>3084</v>
      </c>
      <c r="BA72" s="267" t="s">
        <v>3084</v>
      </c>
      <c r="BB72" s="267" t="s">
        <v>1</v>
      </c>
      <c r="BC72" s="267" t="s">
        <v>3033</v>
      </c>
      <c r="BD72" s="267" t="s">
        <v>19</v>
      </c>
    </row>
    <row r="73" spans="1:56" ht="11.25">
      <c r="B73" s="21"/>
      <c r="L73" s="21"/>
      <c r="AZ73" s="267" t="s">
        <v>3085</v>
      </c>
      <c r="BA73" s="267" t="s">
        <v>3085</v>
      </c>
      <c r="BB73" s="267" t="s">
        <v>1</v>
      </c>
      <c r="BC73" s="267" t="s">
        <v>3086</v>
      </c>
      <c r="BD73" s="267" t="s">
        <v>19</v>
      </c>
    </row>
    <row r="74" spans="1:56" ht="11.25">
      <c r="B74" s="21"/>
      <c r="L74" s="21"/>
      <c r="AZ74" s="267" t="s">
        <v>3087</v>
      </c>
      <c r="BA74" s="267" t="s">
        <v>3087</v>
      </c>
      <c r="BB74" s="267" t="s">
        <v>1</v>
      </c>
      <c r="BC74" s="267" t="s">
        <v>434</v>
      </c>
      <c r="BD74" s="267" t="s">
        <v>19</v>
      </c>
    </row>
    <row r="75" spans="1:56" s="2" customFormat="1" ht="12.75">
      <c r="A75" s="36"/>
      <c r="B75" s="41"/>
      <c r="C75" s="36"/>
      <c r="D75" s="141" t="s">
        <v>55</v>
      </c>
      <c r="E75" s="142"/>
      <c r="F75" s="143" t="s">
        <v>56</v>
      </c>
      <c r="G75" s="141" t="s">
        <v>55</v>
      </c>
      <c r="H75" s="142"/>
      <c r="I75" s="142"/>
      <c r="J75" s="144" t="s">
        <v>56</v>
      </c>
      <c r="K75" s="142"/>
      <c r="L75" s="53"/>
      <c r="S75" s="36"/>
      <c r="T75" s="36"/>
      <c r="U75" s="36"/>
      <c r="V75" s="36"/>
      <c r="W75" s="36"/>
      <c r="X75" s="36"/>
      <c r="Y75" s="36"/>
      <c r="Z75" s="36"/>
      <c r="AA75" s="36"/>
      <c r="AB75" s="36"/>
      <c r="AC75" s="36"/>
      <c r="AD75" s="36"/>
      <c r="AE75" s="36"/>
      <c r="AZ75" s="267" t="s">
        <v>1899</v>
      </c>
      <c r="BA75" s="267" t="s">
        <v>1899</v>
      </c>
      <c r="BB75" s="267" t="s">
        <v>1</v>
      </c>
      <c r="BC75" s="267" t="s">
        <v>3088</v>
      </c>
      <c r="BD75" s="267" t="s">
        <v>19</v>
      </c>
    </row>
    <row r="76" spans="1:56" s="2" customFormat="1" ht="14.45" customHeight="1">
      <c r="A76" s="36"/>
      <c r="B76" s="146"/>
      <c r="C76" s="147"/>
      <c r="D76" s="147"/>
      <c r="E76" s="147"/>
      <c r="F76" s="147"/>
      <c r="G76" s="147"/>
      <c r="H76" s="147"/>
      <c r="I76" s="147"/>
      <c r="J76" s="147"/>
      <c r="K76" s="147"/>
      <c r="L76" s="53"/>
      <c r="S76" s="36"/>
      <c r="T76" s="36"/>
      <c r="U76" s="36"/>
      <c r="V76" s="36"/>
      <c r="W76" s="36"/>
      <c r="X76" s="36"/>
      <c r="Y76" s="36"/>
      <c r="Z76" s="36"/>
      <c r="AA76" s="36"/>
      <c r="AB76" s="36"/>
      <c r="AC76" s="36"/>
      <c r="AD76" s="36"/>
      <c r="AE76" s="36"/>
      <c r="AZ76" s="267" t="s">
        <v>1900</v>
      </c>
      <c r="BA76" s="267" t="s">
        <v>1900</v>
      </c>
      <c r="BB76" s="267" t="s">
        <v>1</v>
      </c>
      <c r="BC76" s="267" t="s">
        <v>3089</v>
      </c>
      <c r="BD76" s="267" t="s">
        <v>19</v>
      </c>
    </row>
    <row r="77" spans="1:56" ht="11.25">
      <c r="AZ77" s="267" t="s">
        <v>2290</v>
      </c>
      <c r="BA77" s="267" t="s">
        <v>2290</v>
      </c>
      <c r="BB77" s="267" t="s">
        <v>1</v>
      </c>
      <c r="BC77" s="267" t="s">
        <v>3090</v>
      </c>
      <c r="BD77" s="267" t="s">
        <v>19</v>
      </c>
    </row>
    <row r="78" spans="1:56" ht="11.25">
      <c r="AZ78" s="267" t="s">
        <v>3091</v>
      </c>
      <c r="BA78" s="267" t="s">
        <v>3091</v>
      </c>
      <c r="BB78" s="267" t="s">
        <v>1</v>
      </c>
      <c r="BC78" s="267" t="s">
        <v>3092</v>
      </c>
      <c r="BD78" s="267" t="s">
        <v>19</v>
      </c>
    </row>
    <row r="80" spans="1:56" s="2" customFormat="1" ht="6.95" customHeight="1">
      <c r="A80" s="36"/>
      <c r="B80" s="148"/>
      <c r="C80" s="149"/>
      <c r="D80" s="149"/>
      <c r="E80" s="149"/>
      <c r="F80" s="149"/>
      <c r="G80" s="149"/>
      <c r="H80" s="149"/>
      <c r="I80" s="149"/>
      <c r="J80" s="149"/>
      <c r="K80" s="149"/>
      <c r="L80" s="53"/>
      <c r="S80" s="36"/>
      <c r="T80" s="36"/>
      <c r="U80" s="36"/>
      <c r="V80" s="36"/>
      <c r="W80" s="36"/>
      <c r="X80" s="36"/>
      <c r="Y80" s="36"/>
      <c r="Z80" s="36"/>
      <c r="AA80" s="36"/>
      <c r="AB80" s="36"/>
      <c r="AC80" s="36"/>
      <c r="AD80" s="36"/>
      <c r="AE80" s="36"/>
    </row>
    <row r="81" spans="1:31" s="2" customFormat="1" ht="24.95" customHeight="1">
      <c r="A81" s="36"/>
      <c r="B81" s="37"/>
      <c r="C81" s="24" t="s">
        <v>190</v>
      </c>
      <c r="D81" s="38"/>
      <c r="E81" s="38"/>
      <c r="F81" s="38"/>
      <c r="G81" s="38"/>
      <c r="H81" s="38"/>
      <c r="I81" s="38"/>
      <c r="J81" s="38"/>
      <c r="K81" s="38"/>
      <c r="L81" s="53"/>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12" customHeight="1">
      <c r="A83" s="36"/>
      <c r="B83" s="37"/>
      <c r="C83" s="30" t="s">
        <v>15</v>
      </c>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26.25" customHeight="1">
      <c r="A84" s="36"/>
      <c r="B84" s="37"/>
      <c r="C84" s="38"/>
      <c r="D84" s="38"/>
      <c r="E84" s="339" t="str">
        <f>E7</f>
        <v>Ochranná hráz na Odře a Orlovské Stružce, Bohumín-Pudlov, stavba č. 5047_2021_soutez</v>
      </c>
      <c r="F84" s="340"/>
      <c r="G84" s="340"/>
      <c r="H84" s="340"/>
      <c r="I84" s="38"/>
      <c r="J84" s="38"/>
      <c r="K84" s="38"/>
      <c r="L84" s="53"/>
      <c r="S84" s="36"/>
      <c r="T84" s="36"/>
      <c r="U84" s="36"/>
      <c r="V84" s="36"/>
      <c r="W84" s="36"/>
      <c r="X84" s="36"/>
      <c r="Y84" s="36"/>
      <c r="Z84" s="36"/>
      <c r="AA84" s="36"/>
      <c r="AB84" s="36"/>
      <c r="AC84" s="36"/>
      <c r="AD84" s="36"/>
      <c r="AE84" s="36"/>
    </row>
    <row r="85" spans="1:31" s="1" customFormat="1" ht="12" customHeight="1">
      <c r="B85" s="22"/>
      <c r="C85" s="30" t="s">
        <v>188</v>
      </c>
      <c r="D85" s="23"/>
      <c r="E85" s="23"/>
      <c r="F85" s="23"/>
      <c r="G85" s="23"/>
      <c r="H85" s="23"/>
      <c r="I85" s="23"/>
      <c r="J85" s="23"/>
      <c r="K85" s="23"/>
      <c r="L85" s="21"/>
    </row>
    <row r="86" spans="1:31" s="2" customFormat="1" ht="16.5" customHeight="1">
      <c r="A86" s="36"/>
      <c r="B86" s="37"/>
      <c r="C86" s="38"/>
      <c r="D86" s="38"/>
      <c r="E86" s="339" t="s">
        <v>1244</v>
      </c>
      <c r="F86" s="341"/>
      <c r="G86" s="341"/>
      <c r="H86" s="341"/>
      <c r="I86" s="38"/>
      <c r="J86" s="38"/>
      <c r="K86" s="38"/>
      <c r="L86" s="53"/>
      <c r="S86" s="36"/>
      <c r="T86" s="36"/>
      <c r="U86" s="36"/>
      <c r="V86" s="36"/>
      <c r="W86" s="36"/>
      <c r="X86" s="36"/>
      <c r="Y86" s="36"/>
      <c r="Z86" s="36"/>
      <c r="AA86" s="36"/>
      <c r="AB86" s="36"/>
      <c r="AC86" s="36"/>
      <c r="AD86" s="36"/>
      <c r="AE86" s="36"/>
    </row>
    <row r="87" spans="1:31" s="2" customFormat="1" ht="12" customHeight="1">
      <c r="A87" s="36"/>
      <c r="B87" s="37"/>
      <c r="C87" s="30" t="s">
        <v>485</v>
      </c>
      <c r="D87" s="38"/>
      <c r="E87" s="38"/>
      <c r="F87" s="38"/>
      <c r="G87" s="38"/>
      <c r="H87" s="38"/>
      <c r="I87" s="38"/>
      <c r="J87" s="38"/>
      <c r="K87" s="38"/>
      <c r="L87" s="53"/>
      <c r="S87" s="36"/>
      <c r="T87" s="36"/>
      <c r="U87" s="36"/>
      <c r="V87" s="36"/>
      <c r="W87" s="36"/>
      <c r="X87" s="36"/>
      <c r="Y87" s="36"/>
      <c r="Z87" s="36"/>
      <c r="AA87" s="36"/>
      <c r="AB87" s="36"/>
      <c r="AC87" s="36"/>
      <c r="AD87" s="36"/>
      <c r="AE87" s="36"/>
    </row>
    <row r="88" spans="1:31" s="2" customFormat="1" ht="16.5" customHeight="1">
      <c r="A88" s="36"/>
      <c r="B88" s="37"/>
      <c r="C88" s="38"/>
      <c r="D88" s="38"/>
      <c r="E88" s="312" t="str">
        <f>E11</f>
        <v>SO-02.04 - Rekonstrukce mostu v km 0,944 – do štěrkovny</v>
      </c>
      <c r="F88" s="341"/>
      <c r="G88" s="341"/>
      <c r="H88" s="341"/>
      <c r="I88" s="38"/>
      <c r="J88" s="38"/>
      <c r="K88" s="38"/>
      <c r="L88" s="53"/>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20</v>
      </c>
      <c r="D90" s="38"/>
      <c r="E90" s="38"/>
      <c r="F90" s="28" t="str">
        <f>F14</f>
        <v>Bohumín</v>
      </c>
      <c r="G90" s="38"/>
      <c r="H90" s="38"/>
      <c r="I90" s="30" t="s">
        <v>22</v>
      </c>
      <c r="J90" s="68" t="str">
        <f>IF(J14="","",J14)</f>
        <v>30. 11. 2020</v>
      </c>
      <c r="K90" s="38"/>
      <c r="L90" s="53"/>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53"/>
      <c r="S91" s="36"/>
      <c r="T91" s="36"/>
      <c r="U91" s="36"/>
      <c r="V91" s="36"/>
      <c r="W91" s="36"/>
      <c r="X91" s="36"/>
      <c r="Y91" s="36"/>
      <c r="Z91" s="36"/>
      <c r="AA91" s="36"/>
      <c r="AB91" s="36"/>
      <c r="AC91" s="36"/>
      <c r="AD91" s="36"/>
      <c r="AE91" s="36"/>
    </row>
    <row r="92" spans="1:31" s="2" customFormat="1" ht="25.7" customHeight="1">
      <c r="A92" s="36"/>
      <c r="B92" s="37"/>
      <c r="C92" s="30" t="s">
        <v>28</v>
      </c>
      <c r="D92" s="38"/>
      <c r="E92" s="38"/>
      <c r="F92" s="28" t="str">
        <f>E17</f>
        <v>Povodí Odry, s.p.</v>
      </c>
      <c r="G92" s="38"/>
      <c r="H92" s="38"/>
      <c r="I92" s="30" t="s">
        <v>34</v>
      </c>
      <c r="J92" s="34" t="str">
        <f>E23</f>
        <v>Dopravoprojekt Brno a.s.</v>
      </c>
      <c r="K92" s="38"/>
      <c r="L92" s="53"/>
      <c r="S92" s="36"/>
      <c r="T92" s="36"/>
      <c r="U92" s="36"/>
      <c r="V92" s="36"/>
      <c r="W92" s="36"/>
      <c r="X92" s="36"/>
      <c r="Y92" s="36"/>
      <c r="Z92" s="36"/>
      <c r="AA92" s="36"/>
      <c r="AB92" s="36"/>
      <c r="AC92" s="36"/>
      <c r="AD92" s="36"/>
      <c r="AE92" s="36"/>
    </row>
    <row r="93" spans="1:31" s="2" customFormat="1" ht="15.2" customHeight="1">
      <c r="A93" s="36"/>
      <c r="B93" s="37"/>
      <c r="C93" s="30" t="s">
        <v>32</v>
      </c>
      <c r="D93" s="38"/>
      <c r="E93" s="38"/>
      <c r="F93" s="28" t="str">
        <f>IF(E20="","",E20)</f>
        <v>Vyplň údaj</v>
      </c>
      <c r="G93" s="38"/>
      <c r="H93" s="38"/>
      <c r="I93" s="30" t="s">
        <v>37</v>
      </c>
      <c r="J93" s="34" t="str">
        <f>E26</f>
        <v xml:space="preserve"> </v>
      </c>
      <c r="K93" s="38"/>
      <c r="L93" s="53"/>
      <c r="S93" s="36"/>
      <c r="T93" s="36"/>
      <c r="U93" s="36"/>
      <c r="V93" s="36"/>
      <c r="W93" s="36"/>
      <c r="X93" s="36"/>
      <c r="Y93" s="36"/>
      <c r="Z93" s="36"/>
      <c r="AA93" s="36"/>
      <c r="AB93" s="36"/>
      <c r="AC93" s="36"/>
      <c r="AD93" s="36"/>
      <c r="AE93" s="36"/>
    </row>
    <row r="94" spans="1:31" s="2" customFormat="1" ht="10.3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9.25" customHeight="1">
      <c r="A95" s="36"/>
      <c r="B95" s="37"/>
      <c r="C95" s="150" t="s">
        <v>191</v>
      </c>
      <c r="D95" s="151"/>
      <c r="E95" s="151"/>
      <c r="F95" s="151"/>
      <c r="G95" s="151"/>
      <c r="H95" s="151"/>
      <c r="I95" s="151"/>
      <c r="J95" s="152" t="s">
        <v>192</v>
      </c>
      <c r="K95" s="151"/>
      <c r="L95" s="53"/>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53"/>
      <c r="S96" s="36"/>
      <c r="T96" s="36"/>
      <c r="U96" s="36"/>
      <c r="V96" s="36"/>
      <c r="W96" s="36"/>
      <c r="X96" s="36"/>
      <c r="Y96" s="36"/>
      <c r="Z96" s="36"/>
      <c r="AA96" s="36"/>
      <c r="AB96" s="36"/>
      <c r="AC96" s="36"/>
      <c r="AD96" s="36"/>
      <c r="AE96" s="36"/>
    </row>
    <row r="97" spans="1:47" s="2" customFormat="1" ht="22.9" customHeight="1">
      <c r="A97" s="36"/>
      <c r="B97" s="37"/>
      <c r="C97" s="153" t="s">
        <v>193</v>
      </c>
      <c r="D97" s="38"/>
      <c r="E97" s="38"/>
      <c r="F97" s="38"/>
      <c r="G97" s="38"/>
      <c r="H97" s="38"/>
      <c r="I97" s="38"/>
      <c r="J97" s="86">
        <f>J131</f>
        <v>0</v>
      </c>
      <c r="K97" s="38"/>
      <c r="L97" s="53"/>
      <c r="S97" s="36"/>
      <c r="T97" s="36"/>
      <c r="U97" s="36"/>
      <c r="V97" s="36"/>
      <c r="W97" s="36"/>
      <c r="X97" s="36"/>
      <c r="Y97" s="36"/>
      <c r="Z97" s="36"/>
      <c r="AA97" s="36"/>
      <c r="AB97" s="36"/>
      <c r="AC97" s="36"/>
      <c r="AD97" s="36"/>
      <c r="AE97" s="36"/>
      <c r="AU97" s="18" t="s">
        <v>194</v>
      </c>
    </row>
    <row r="98" spans="1:47" s="9" customFormat="1" ht="24.95" customHeight="1">
      <c r="B98" s="154"/>
      <c r="C98" s="155"/>
      <c r="D98" s="156" t="s">
        <v>1902</v>
      </c>
      <c r="E98" s="157"/>
      <c r="F98" s="157"/>
      <c r="G98" s="157"/>
      <c r="H98" s="157"/>
      <c r="I98" s="157"/>
      <c r="J98" s="158">
        <f>J132</f>
        <v>0</v>
      </c>
      <c r="K98" s="155"/>
      <c r="L98" s="159"/>
    </row>
    <row r="99" spans="1:47" s="9" customFormat="1" ht="24.95" customHeight="1">
      <c r="B99" s="154"/>
      <c r="C99" s="155"/>
      <c r="D99" s="156" t="s">
        <v>1903</v>
      </c>
      <c r="E99" s="157"/>
      <c r="F99" s="157"/>
      <c r="G99" s="157"/>
      <c r="H99" s="157"/>
      <c r="I99" s="157"/>
      <c r="J99" s="158">
        <f>J280</f>
        <v>0</v>
      </c>
      <c r="K99" s="155"/>
      <c r="L99" s="159"/>
    </row>
    <row r="100" spans="1:47" s="9" customFormat="1" ht="24.95" customHeight="1">
      <c r="B100" s="154"/>
      <c r="C100" s="155"/>
      <c r="D100" s="156" t="s">
        <v>3093</v>
      </c>
      <c r="E100" s="157"/>
      <c r="F100" s="157"/>
      <c r="G100" s="157"/>
      <c r="H100" s="157"/>
      <c r="I100" s="157"/>
      <c r="J100" s="158">
        <f>J360</f>
        <v>0</v>
      </c>
      <c r="K100" s="155"/>
      <c r="L100" s="159"/>
    </row>
    <row r="101" spans="1:47" s="9" customFormat="1" ht="24.95" customHeight="1">
      <c r="B101" s="154"/>
      <c r="C101" s="155"/>
      <c r="D101" s="156" t="s">
        <v>1904</v>
      </c>
      <c r="E101" s="157"/>
      <c r="F101" s="157"/>
      <c r="G101" s="157"/>
      <c r="H101" s="157"/>
      <c r="I101" s="157"/>
      <c r="J101" s="158">
        <f>J367</f>
        <v>0</v>
      </c>
      <c r="K101" s="155"/>
      <c r="L101" s="159"/>
    </row>
    <row r="102" spans="1:47" s="9" customFormat="1" ht="24.95" customHeight="1">
      <c r="B102" s="154"/>
      <c r="C102" s="155"/>
      <c r="D102" s="156" t="s">
        <v>1905</v>
      </c>
      <c r="E102" s="157"/>
      <c r="F102" s="157"/>
      <c r="G102" s="157"/>
      <c r="H102" s="157"/>
      <c r="I102" s="157"/>
      <c r="J102" s="158">
        <f>J482</f>
        <v>0</v>
      </c>
      <c r="K102" s="155"/>
      <c r="L102" s="159"/>
    </row>
    <row r="103" spans="1:47" s="9" customFormat="1" ht="24.95" customHeight="1">
      <c r="B103" s="154"/>
      <c r="C103" s="155"/>
      <c r="D103" s="156" t="s">
        <v>1906</v>
      </c>
      <c r="E103" s="157"/>
      <c r="F103" s="157"/>
      <c r="G103" s="157"/>
      <c r="H103" s="157"/>
      <c r="I103" s="157"/>
      <c r="J103" s="158">
        <f>J594</f>
        <v>0</v>
      </c>
      <c r="K103" s="155"/>
      <c r="L103" s="159"/>
    </row>
    <row r="104" spans="1:47" s="9" customFormat="1" ht="24.95" customHeight="1">
      <c r="B104" s="154"/>
      <c r="C104" s="155"/>
      <c r="D104" s="156" t="s">
        <v>1907</v>
      </c>
      <c r="E104" s="157"/>
      <c r="F104" s="157"/>
      <c r="G104" s="157"/>
      <c r="H104" s="157"/>
      <c r="I104" s="157"/>
      <c r="J104" s="158">
        <f>J711</f>
        <v>0</v>
      </c>
      <c r="K104" s="155"/>
      <c r="L104" s="159"/>
    </row>
    <row r="105" spans="1:47" s="9" customFormat="1" ht="24.95" customHeight="1">
      <c r="B105" s="154"/>
      <c r="C105" s="155"/>
      <c r="D105" s="156" t="s">
        <v>1908</v>
      </c>
      <c r="E105" s="157"/>
      <c r="F105" s="157"/>
      <c r="G105" s="157"/>
      <c r="H105" s="157"/>
      <c r="I105" s="157"/>
      <c r="J105" s="158">
        <f>J716</f>
        <v>0</v>
      </c>
      <c r="K105" s="155"/>
      <c r="L105" s="159"/>
    </row>
    <row r="106" spans="1:47" s="9" customFormat="1" ht="24.95" customHeight="1">
      <c r="B106" s="154"/>
      <c r="C106" s="155"/>
      <c r="D106" s="156" t="s">
        <v>1909</v>
      </c>
      <c r="E106" s="157"/>
      <c r="F106" s="157"/>
      <c r="G106" s="157"/>
      <c r="H106" s="157"/>
      <c r="I106" s="157"/>
      <c r="J106" s="158">
        <f>J843</f>
        <v>0</v>
      </c>
      <c r="K106" s="155"/>
      <c r="L106" s="159"/>
    </row>
    <row r="107" spans="1:47" s="9" customFormat="1" ht="24.95" customHeight="1">
      <c r="B107" s="154"/>
      <c r="C107" s="155"/>
      <c r="D107" s="156" t="s">
        <v>1910</v>
      </c>
      <c r="E107" s="157"/>
      <c r="F107" s="157"/>
      <c r="G107" s="157"/>
      <c r="H107" s="157"/>
      <c r="I107" s="157"/>
      <c r="J107" s="158">
        <f>J858</f>
        <v>0</v>
      </c>
      <c r="K107" s="155"/>
      <c r="L107" s="159"/>
    </row>
    <row r="108" spans="1:47" s="9" customFormat="1" ht="24.95" customHeight="1">
      <c r="B108" s="154"/>
      <c r="C108" s="155"/>
      <c r="D108" s="156" t="s">
        <v>1911</v>
      </c>
      <c r="E108" s="157"/>
      <c r="F108" s="157"/>
      <c r="G108" s="157"/>
      <c r="H108" s="157"/>
      <c r="I108" s="157"/>
      <c r="J108" s="158">
        <f>J956</f>
        <v>0</v>
      </c>
      <c r="K108" s="155"/>
      <c r="L108" s="159"/>
    </row>
    <row r="109" spans="1:47" s="9" customFormat="1" ht="24.95" customHeight="1">
      <c r="B109" s="154"/>
      <c r="C109" s="155"/>
      <c r="D109" s="156" t="s">
        <v>1912</v>
      </c>
      <c r="E109" s="157"/>
      <c r="F109" s="157"/>
      <c r="G109" s="157"/>
      <c r="H109" s="157"/>
      <c r="I109" s="157"/>
      <c r="J109" s="158">
        <f>J989</f>
        <v>0</v>
      </c>
      <c r="K109" s="155"/>
      <c r="L109" s="159"/>
    </row>
    <row r="110" spans="1:47" s="2" customFormat="1" ht="21.75" customHeight="1">
      <c r="A110" s="36"/>
      <c r="B110" s="37"/>
      <c r="C110" s="38"/>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56"/>
      <c r="C111" s="57"/>
      <c r="D111" s="57"/>
      <c r="E111" s="57"/>
      <c r="F111" s="57"/>
      <c r="G111" s="57"/>
      <c r="H111" s="57"/>
      <c r="I111" s="57"/>
      <c r="J111" s="57"/>
      <c r="K111" s="57"/>
      <c r="L111" s="53"/>
      <c r="S111" s="36"/>
      <c r="T111" s="36"/>
      <c r="U111" s="36"/>
      <c r="V111" s="36"/>
      <c r="W111" s="36"/>
      <c r="X111" s="36"/>
      <c r="Y111" s="36"/>
      <c r="Z111" s="36"/>
      <c r="AA111" s="36"/>
      <c r="AB111" s="36"/>
      <c r="AC111" s="36"/>
      <c r="AD111" s="36"/>
      <c r="AE111" s="36"/>
    </row>
    <row r="115" spans="1:31" s="2" customFormat="1" ht="6.95" customHeight="1">
      <c r="A115" s="36"/>
      <c r="B115" s="58"/>
      <c r="C115" s="59"/>
      <c r="D115" s="59"/>
      <c r="E115" s="59"/>
      <c r="F115" s="59"/>
      <c r="G115" s="59"/>
      <c r="H115" s="59"/>
      <c r="I115" s="59"/>
      <c r="J115" s="59"/>
      <c r="K115" s="59"/>
      <c r="L115" s="53"/>
      <c r="S115" s="36"/>
      <c r="T115" s="36"/>
      <c r="U115" s="36"/>
      <c r="V115" s="36"/>
      <c r="W115" s="36"/>
      <c r="X115" s="36"/>
      <c r="Y115" s="36"/>
      <c r="Z115" s="36"/>
      <c r="AA115" s="36"/>
      <c r="AB115" s="36"/>
      <c r="AC115" s="36"/>
      <c r="AD115" s="36"/>
      <c r="AE115" s="36"/>
    </row>
    <row r="116" spans="1:31" s="2" customFormat="1" ht="24.95" customHeight="1">
      <c r="A116" s="36"/>
      <c r="B116" s="37"/>
      <c r="C116" s="24" t="s">
        <v>204</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6.9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12" customHeight="1">
      <c r="A118" s="36"/>
      <c r="B118" s="37"/>
      <c r="C118" s="30" t="s">
        <v>15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26.25" customHeight="1">
      <c r="A119" s="36"/>
      <c r="B119" s="37"/>
      <c r="C119" s="38"/>
      <c r="D119" s="38"/>
      <c r="E119" s="339" t="str">
        <f>E7</f>
        <v>Ochranná hráz na Odře a Orlovské Stružce, Bohumín-Pudlov, stavba č. 5047_2021_soutez</v>
      </c>
      <c r="F119" s="340"/>
      <c r="G119" s="340"/>
      <c r="H119" s="340"/>
      <c r="I119" s="38"/>
      <c r="J119" s="38"/>
      <c r="K119" s="38"/>
      <c r="L119" s="53"/>
      <c r="S119" s="36"/>
      <c r="T119" s="36"/>
      <c r="U119" s="36"/>
      <c r="V119" s="36"/>
      <c r="W119" s="36"/>
      <c r="X119" s="36"/>
      <c r="Y119" s="36"/>
      <c r="Z119" s="36"/>
      <c r="AA119" s="36"/>
      <c r="AB119" s="36"/>
      <c r="AC119" s="36"/>
      <c r="AD119" s="36"/>
      <c r="AE119" s="36"/>
    </row>
    <row r="120" spans="1:31" s="1" customFormat="1" ht="12" customHeight="1">
      <c r="B120" s="22"/>
      <c r="C120" s="30" t="s">
        <v>188</v>
      </c>
      <c r="D120" s="23"/>
      <c r="E120" s="23"/>
      <c r="F120" s="23"/>
      <c r="G120" s="23"/>
      <c r="H120" s="23"/>
      <c r="I120" s="23"/>
      <c r="J120" s="23"/>
      <c r="K120" s="23"/>
      <c r="L120" s="21"/>
    </row>
    <row r="121" spans="1:31" s="2" customFormat="1" ht="16.5" customHeight="1">
      <c r="A121" s="36"/>
      <c r="B121" s="37"/>
      <c r="C121" s="38"/>
      <c r="D121" s="38"/>
      <c r="E121" s="339" t="s">
        <v>1244</v>
      </c>
      <c r="F121" s="341"/>
      <c r="G121" s="341"/>
      <c r="H121" s="341"/>
      <c r="I121" s="38"/>
      <c r="J121" s="38"/>
      <c r="K121" s="38"/>
      <c r="L121" s="53"/>
      <c r="S121" s="36"/>
      <c r="T121" s="36"/>
      <c r="U121" s="36"/>
      <c r="V121" s="36"/>
      <c r="W121" s="36"/>
      <c r="X121" s="36"/>
      <c r="Y121" s="36"/>
      <c r="Z121" s="36"/>
      <c r="AA121" s="36"/>
      <c r="AB121" s="36"/>
      <c r="AC121" s="36"/>
      <c r="AD121" s="36"/>
      <c r="AE121" s="36"/>
    </row>
    <row r="122" spans="1:31" s="2" customFormat="1" ht="12" customHeight="1">
      <c r="A122" s="36"/>
      <c r="B122" s="37"/>
      <c r="C122" s="30" t="s">
        <v>485</v>
      </c>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6.5" customHeight="1">
      <c r="A123" s="36"/>
      <c r="B123" s="37"/>
      <c r="C123" s="38"/>
      <c r="D123" s="38"/>
      <c r="E123" s="312" t="str">
        <f>E11</f>
        <v>SO-02.04 - Rekonstrukce mostu v km 0,944 – do štěrkovny</v>
      </c>
      <c r="F123" s="341"/>
      <c r="G123" s="341"/>
      <c r="H123" s="341"/>
      <c r="I123" s="38"/>
      <c r="J123" s="38"/>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12" customHeight="1">
      <c r="A125" s="36"/>
      <c r="B125" s="37"/>
      <c r="C125" s="30" t="s">
        <v>20</v>
      </c>
      <c r="D125" s="38"/>
      <c r="E125" s="38"/>
      <c r="F125" s="28" t="str">
        <f>F14</f>
        <v>Bohumín</v>
      </c>
      <c r="G125" s="38"/>
      <c r="H125" s="38"/>
      <c r="I125" s="30" t="s">
        <v>22</v>
      </c>
      <c r="J125" s="68" t="str">
        <f>IF(J14="","",J14)</f>
        <v>30. 11. 2020</v>
      </c>
      <c r="K125" s="38"/>
      <c r="L125" s="53"/>
      <c r="S125" s="36"/>
      <c r="T125" s="36"/>
      <c r="U125" s="36"/>
      <c r="V125" s="36"/>
      <c r="W125" s="36"/>
      <c r="X125" s="36"/>
      <c r="Y125" s="36"/>
      <c r="Z125" s="36"/>
      <c r="AA125" s="36"/>
      <c r="AB125" s="36"/>
      <c r="AC125" s="36"/>
      <c r="AD125" s="36"/>
      <c r="AE125" s="36"/>
    </row>
    <row r="126" spans="1:31" s="2" customFormat="1" ht="6.9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31" s="2" customFormat="1" ht="25.7" customHeight="1">
      <c r="A127" s="36"/>
      <c r="B127" s="37"/>
      <c r="C127" s="30" t="s">
        <v>28</v>
      </c>
      <c r="D127" s="38"/>
      <c r="E127" s="38"/>
      <c r="F127" s="28" t="str">
        <f>E17</f>
        <v>Povodí Odry, s.p.</v>
      </c>
      <c r="G127" s="38"/>
      <c r="H127" s="38"/>
      <c r="I127" s="30" t="s">
        <v>34</v>
      </c>
      <c r="J127" s="34" t="str">
        <f>E23</f>
        <v>Dopravoprojekt Brno a.s.</v>
      </c>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32</v>
      </c>
      <c r="D128" s="38"/>
      <c r="E128" s="38"/>
      <c r="F128" s="28" t="str">
        <f>IF(E20="","",E20)</f>
        <v>Vyplň údaj</v>
      </c>
      <c r="G128" s="38"/>
      <c r="H128" s="38"/>
      <c r="I128" s="30" t="s">
        <v>37</v>
      </c>
      <c r="J128" s="34" t="str">
        <f>E26</f>
        <v xml:space="preserve"> </v>
      </c>
      <c r="K128" s="38"/>
      <c r="L128" s="53"/>
      <c r="S128" s="36"/>
      <c r="T128" s="36"/>
      <c r="U128" s="36"/>
      <c r="V128" s="36"/>
      <c r="W128" s="36"/>
      <c r="X128" s="36"/>
      <c r="Y128" s="36"/>
      <c r="Z128" s="36"/>
      <c r="AA128" s="36"/>
      <c r="AB128" s="36"/>
      <c r="AC128" s="36"/>
      <c r="AD128" s="36"/>
      <c r="AE128" s="36"/>
    </row>
    <row r="129" spans="1:65" s="2" customFormat="1" ht="10.35" customHeight="1">
      <c r="A129" s="36"/>
      <c r="B129" s="37"/>
      <c r="C129" s="38"/>
      <c r="D129" s="38"/>
      <c r="E129" s="38"/>
      <c r="F129" s="38"/>
      <c r="G129" s="38"/>
      <c r="H129" s="38"/>
      <c r="I129" s="38"/>
      <c r="J129" s="38"/>
      <c r="K129" s="38"/>
      <c r="L129" s="53"/>
      <c r="S129" s="36"/>
      <c r="T129" s="36"/>
      <c r="U129" s="36"/>
      <c r="V129" s="36"/>
      <c r="W129" s="36"/>
      <c r="X129" s="36"/>
      <c r="Y129" s="36"/>
      <c r="Z129" s="36"/>
      <c r="AA129" s="36"/>
      <c r="AB129" s="36"/>
      <c r="AC129" s="36"/>
      <c r="AD129" s="36"/>
      <c r="AE129" s="36"/>
    </row>
    <row r="130" spans="1:65" s="11" customFormat="1" ht="29.25" customHeight="1">
      <c r="A130" s="165"/>
      <c r="B130" s="166"/>
      <c r="C130" s="167" t="s">
        <v>205</v>
      </c>
      <c r="D130" s="168" t="s">
        <v>65</v>
      </c>
      <c r="E130" s="168" t="s">
        <v>61</v>
      </c>
      <c r="F130" s="168" t="s">
        <v>62</v>
      </c>
      <c r="G130" s="168" t="s">
        <v>206</v>
      </c>
      <c r="H130" s="168" t="s">
        <v>207</v>
      </c>
      <c r="I130" s="168" t="s">
        <v>208</v>
      </c>
      <c r="J130" s="168" t="s">
        <v>192</v>
      </c>
      <c r="K130" s="169" t="s">
        <v>209</v>
      </c>
      <c r="L130" s="170"/>
      <c r="M130" s="77" t="s">
        <v>1</v>
      </c>
      <c r="N130" s="78" t="s">
        <v>44</v>
      </c>
      <c r="O130" s="78" t="s">
        <v>210</v>
      </c>
      <c r="P130" s="78" t="s">
        <v>211</v>
      </c>
      <c r="Q130" s="78" t="s">
        <v>212</v>
      </c>
      <c r="R130" s="78" t="s">
        <v>213</v>
      </c>
      <c r="S130" s="78" t="s">
        <v>214</v>
      </c>
      <c r="T130" s="79" t="s">
        <v>215</v>
      </c>
      <c r="U130" s="165"/>
      <c r="V130" s="165"/>
      <c r="W130" s="165"/>
      <c r="X130" s="165"/>
      <c r="Y130" s="165"/>
      <c r="Z130" s="165"/>
      <c r="AA130" s="165"/>
      <c r="AB130" s="165"/>
      <c r="AC130" s="165"/>
      <c r="AD130" s="165"/>
      <c r="AE130" s="165"/>
    </row>
    <row r="131" spans="1:65" s="2" customFormat="1" ht="22.9" customHeight="1">
      <c r="A131" s="36"/>
      <c r="B131" s="37"/>
      <c r="C131" s="84" t="s">
        <v>216</v>
      </c>
      <c r="D131" s="38"/>
      <c r="E131" s="38"/>
      <c r="F131" s="38"/>
      <c r="G131" s="38"/>
      <c r="H131" s="38"/>
      <c r="I131" s="38"/>
      <c r="J131" s="171">
        <f>BK131</f>
        <v>0</v>
      </c>
      <c r="K131" s="38"/>
      <c r="L131" s="41"/>
      <c r="M131" s="80"/>
      <c r="N131" s="172"/>
      <c r="O131" s="81"/>
      <c r="P131" s="173">
        <f>P132+P280+P360+P367+P482+P594+P711+P716+P843+P858+P956+P989</f>
        <v>0</v>
      </c>
      <c r="Q131" s="81"/>
      <c r="R131" s="173">
        <f>R132+R280+R360+R367+R482+R594+R711+R716+R843+R858+R956+R989</f>
        <v>1833.9373782499997</v>
      </c>
      <c r="S131" s="81"/>
      <c r="T131" s="174">
        <f>T132+T280+T360+T367+T482+T594+T711+T716+T843+T858+T956+T989</f>
        <v>806.53600000000006</v>
      </c>
      <c r="U131" s="36"/>
      <c r="V131" s="36"/>
      <c r="W131" s="36"/>
      <c r="X131" s="36"/>
      <c r="Y131" s="36"/>
      <c r="Z131" s="36"/>
      <c r="AA131" s="36"/>
      <c r="AB131" s="36"/>
      <c r="AC131" s="36"/>
      <c r="AD131" s="36"/>
      <c r="AE131" s="36"/>
      <c r="AT131" s="18" t="s">
        <v>79</v>
      </c>
      <c r="AU131" s="18" t="s">
        <v>194</v>
      </c>
      <c r="BK131" s="175">
        <f>BK132+BK280+BK360+BK367+BK482+BK594+BK711+BK716+BK843+BK858+BK956+BK989</f>
        <v>0</v>
      </c>
    </row>
    <row r="132" spans="1:65" s="12" customFormat="1" ht="25.9" customHeight="1">
      <c r="B132" s="176"/>
      <c r="C132" s="177"/>
      <c r="D132" s="178" t="s">
        <v>79</v>
      </c>
      <c r="E132" s="179" t="s">
        <v>87</v>
      </c>
      <c r="F132" s="179" t="s">
        <v>503</v>
      </c>
      <c r="G132" s="177"/>
      <c r="H132" s="177"/>
      <c r="I132" s="180"/>
      <c r="J132" s="181">
        <f>BK132</f>
        <v>0</v>
      </c>
      <c r="K132" s="177"/>
      <c r="L132" s="182"/>
      <c r="M132" s="183"/>
      <c r="N132" s="184"/>
      <c r="O132" s="184"/>
      <c r="P132" s="185">
        <f>SUM(P133:P279)</f>
        <v>0</v>
      </c>
      <c r="Q132" s="184"/>
      <c r="R132" s="185">
        <f>SUM(R133:R279)</f>
        <v>5.3527171999999998</v>
      </c>
      <c r="S132" s="184"/>
      <c r="T132" s="186">
        <f>SUM(T133:T279)</f>
        <v>507.02</v>
      </c>
      <c r="AR132" s="187" t="s">
        <v>223</v>
      </c>
      <c r="AT132" s="188" t="s">
        <v>79</v>
      </c>
      <c r="AU132" s="188" t="s">
        <v>80</v>
      </c>
      <c r="AY132" s="187" t="s">
        <v>220</v>
      </c>
      <c r="BK132" s="189">
        <f>SUM(BK133:BK279)</f>
        <v>0</v>
      </c>
    </row>
    <row r="133" spans="1:65" s="2" customFormat="1" ht="66.75" customHeight="1">
      <c r="A133" s="36"/>
      <c r="B133" s="37"/>
      <c r="C133" s="192" t="s">
        <v>87</v>
      </c>
      <c r="D133" s="192" t="s">
        <v>224</v>
      </c>
      <c r="E133" s="193" t="s">
        <v>1913</v>
      </c>
      <c r="F133" s="194" t="s">
        <v>1914</v>
      </c>
      <c r="G133" s="195" t="s">
        <v>506</v>
      </c>
      <c r="H133" s="196">
        <v>627</v>
      </c>
      <c r="I133" s="197"/>
      <c r="J133" s="198">
        <f>ROUND(I133*H133,2)</f>
        <v>0</v>
      </c>
      <c r="K133" s="194" t="s">
        <v>228</v>
      </c>
      <c r="L133" s="41"/>
      <c r="M133" s="199" t="s">
        <v>1</v>
      </c>
      <c r="N133" s="200" t="s">
        <v>45</v>
      </c>
      <c r="O133" s="73"/>
      <c r="P133" s="201">
        <f>O133*H133</f>
        <v>0</v>
      </c>
      <c r="Q133" s="201">
        <v>0</v>
      </c>
      <c r="R133" s="201">
        <f>Q133*H133</f>
        <v>0</v>
      </c>
      <c r="S133" s="201">
        <v>0.5</v>
      </c>
      <c r="T133" s="202">
        <f>S133*H133</f>
        <v>313.5</v>
      </c>
      <c r="U133" s="36"/>
      <c r="V133" s="36"/>
      <c r="W133" s="36"/>
      <c r="X133" s="36"/>
      <c r="Y133" s="36"/>
      <c r="Z133" s="36"/>
      <c r="AA133" s="36"/>
      <c r="AB133" s="36"/>
      <c r="AC133" s="36"/>
      <c r="AD133" s="36"/>
      <c r="AE133" s="36"/>
      <c r="AR133" s="203" t="s">
        <v>223</v>
      </c>
      <c r="AT133" s="203" t="s">
        <v>224</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87</v>
      </c>
      <c r="BK133" s="204">
        <f>ROUND(I133*H133,2)</f>
        <v>0</v>
      </c>
      <c r="BL133" s="18" t="s">
        <v>223</v>
      </c>
      <c r="BM133" s="203" t="s">
        <v>3094</v>
      </c>
    </row>
    <row r="134" spans="1:65" s="2" customFormat="1" ht="11.25">
      <c r="A134" s="36"/>
      <c r="B134" s="37"/>
      <c r="C134" s="38"/>
      <c r="D134" s="205" t="s">
        <v>231</v>
      </c>
      <c r="E134" s="38"/>
      <c r="F134" s="206" t="s">
        <v>1916</v>
      </c>
      <c r="G134" s="38"/>
      <c r="H134" s="38"/>
      <c r="I134" s="207"/>
      <c r="J134" s="38"/>
      <c r="K134" s="38"/>
      <c r="L134" s="41"/>
      <c r="M134" s="208"/>
      <c r="N134" s="209"/>
      <c r="O134" s="73"/>
      <c r="P134" s="73"/>
      <c r="Q134" s="73"/>
      <c r="R134" s="73"/>
      <c r="S134" s="73"/>
      <c r="T134" s="74"/>
      <c r="U134" s="36"/>
      <c r="V134" s="36"/>
      <c r="W134" s="36"/>
      <c r="X134" s="36"/>
      <c r="Y134" s="36"/>
      <c r="Z134" s="36"/>
      <c r="AA134" s="36"/>
      <c r="AB134" s="36"/>
      <c r="AC134" s="36"/>
      <c r="AD134" s="36"/>
      <c r="AE134" s="36"/>
      <c r="AT134" s="18" t="s">
        <v>231</v>
      </c>
      <c r="AU134" s="18" t="s">
        <v>87</v>
      </c>
    </row>
    <row r="135" spans="1:65" s="2" customFormat="1" ht="175.5">
      <c r="A135" s="36"/>
      <c r="B135" s="37"/>
      <c r="C135" s="38"/>
      <c r="D135" s="210" t="s">
        <v>311</v>
      </c>
      <c r="E135" s="38"/>
      <c r="F135" s="211" t="s">
        <v>1917</v>
      </c>
      <c r="G135" s="38"/>
      <c r="H135" s="38"/>
      <c r="I135" s="207"/>
      <c r="J135" s="38"/>
      <c r="K135" s="38"/>
      <c r="L135" s="41"/>
      <c r="M135" s="208"/>
      <c r="N135" s="209"/>
      <c r="O135" s="73"/>
      <c r="P135" s="73"/>
      <c r="Q135" s="73"/>
      <c r="R135" s="73"/>
      <c r="S135" s="73"/>
      <c r="T135" s="74"/>
      <c r="U135" s="36"/>
      <c r="V135" s="36"/>
      <c r="W135" s="36"/>
      <c r="X135" s="36"/>
      <c r="Y135" s="36"/>
      <c r="Z135" s="36"/>
      <c r="AA135" s="36"/>
      <c r="AB135" s="36"/>
      <c r="AC135" s="36"/>
      <c r="AD135" s="36"/>
      <c r="AE135" s="36"/>
      <c r="AT135" s="18" t="s">
        <v>311</v>
      </c>
      <c r="AU135" s="18" t="s">
        <v>87</v>
      </c>
    </row>
    <row r="136" spans="1:65" s="14" customFormat="1" ht="22.5">
      <c r="B136" s="223"/>
      <c r="C136" s="224"/>
      <c r="D136" s="210" t="s">
        <v>235</v>
      </c>
      <c r="E136" s="225" t="s">
        <v>1</v>
      </c>
      <c r="F136" s="226" t="s">
        <v>3095</v>
      </c>
      <c r="G136" s="224"/>
      <c r="H136" s="225" t="s">
        <v>1</v>
      </c>
      <c r="I136" s="227"/>
      <c r="J136" s="224"/>
      <c r="K136" s="224"/>
      <c r="L136" s="228"/>
      <c r="M136" s="229"/>
      <c r="N136" s="230"/>
      <c r="O136" s="230"/>
      <c r="P136" s="230"/>
      <c r="Q136" s="230"/>
      <c r="R136" s="230"/>
      <c r="S136" s="230"/>
      <c r="T136" s="231"/>
      <c r="AT136" s="232" t="s">
        <v>235</v>
      </c>
      <c r="AU136" s="232" t="s">
        <v>87</v>
      </c>
      <c r="AV136" s="14" t="s">
        <v>87</v>
      </c>
      <c r="AW136" s="14" t="s">
        <v>36</v>
      </c>
      <c r="AX136" s="14" t="s">
        <v>80</v>
      </c>
      <c r="AY136" s="232" t="s">
        <v>220</v>
      </c>
    </row>
    <row r="137" spans="1:65" s="13" customFormat="1" ht="11.25">
      <c r="B137" s="212"/>
      <c r="C137" s="213"/>
      <c r="D137" s="210" t="s">
        <v>235</v>
      </c>
      <c r="E137" s="214" t="s">
        <v>299</v>
      </c>
      <c r="F137" s="215" t="s">
        <v>3096</v>
      </c>
      <c r="G137" s="213"/>
      <c r="H137" s="216">
        <v>505</v>
      </c>
      <c r="I137" s="217"/>
      <c r="J137" s="213"/>
      <c r="K137" s="213"/>
      <c r="L137" s="218"/>
      <c r="M137" s="219"/>
      <c r="N137" s="220"/>
      <c r="O137" s="220"/>
      <c r="P137" s="220"/>
      <c r="Q137" s="220"/>
      <c r="R137" s="220"/>
      <c r="S137" s="220"/>
      <c r="T137" s="221"/>
      <c r="AT137" s="222" t="s">
        <v>235</v>
      </c>
      <c r="AU137" s="222" t="s">
        <v>87</v>
      </c>
      <c r="AV137" s="13" t="s">
        <v>19</v>
      </c>
      <c r="AW137" s="13" t="s">
        <v>36</v>
      </c>
      <c r="AX137" s="13" t="s">
        <v>80</v>
      </c>
      <c r="AY137" s="222" t="s">
        <v>220</v>
      </c>
    </row>
    <row r="138" spans="1:65" s="14" customFormat="1" ht="11.25">
      <c r="B138" s="223"/>
      <c r="C138" s="224"/>
      <c r="D138" s="210" t="s">
        <v>235</v>
      </c>
      <c r="E138" s="225" t="s">
        <v>1</v>
      </c>
      <c r="F138" s="226" t="s">
        <v>3097</v>
      </c>
      <c r="G138" s="224"/>
      <c r="H138" s="225" t="s">
        <v>1</v>
      </c>
      <c r="I138" s="227"/>
      <c r="J138" s="224"/>
      <c r="K138" s="224"/>
      <c r="L138" s="228"/>
      <c r="M138" s="229"/>
      <c r="N138" s="230"/>
      <c r="O138" s="230"/>
      <c r="P138" s="230"/>
      <c r="Q138" s="230"/>
      <c r="R138" s="230"/>
      <c r="S138" s="230"/>
      <c r="T138" s="231"/>
      <c r="AT138" s="232" t="s">
        <v>235</v>
      </c>
      <c r="AU138" s="232" t="s">
        <v>87</v>
      </c>
      <c r="AV138" s="14" t="s">
        <v>87</v>
      </c>
      <c r="AW138" s="14" t="s">
        <v>36</v>
      </c>
      <c r="AX138" s="14" t="s">
        <v>80</v>
      </c>
      <c r="AY138" s="232" t="s">
        <v>220</v>
      </c>
    </row>
    <row r="139" spans="1:65" s="13" customFormat="1" ht="11.25">
      <c r="B139" s="212"/>
      <c r="C139" s="213"/>
      <c r="D139" s="210" t="s">
        <v>235</v>
      </c>
      <c r="E139" s="214" t="s">
        <v>775</v>
      </c>
      <c r="F139" s="215" t="s">
        <v>2993</v>
      </c>
      <c r="G139" s="213"/>
      <c r="H139" s="216">
        <v>122</v>
      </c>
      <c r="I139" s="217"/>
      <c r="J139" s="213"/>
      <c r="K139" s="213"/>
      <c r="L139" s="218"/>
      <c r="M139" s="219"/>
      <c r="N139" s="220"/>
      <c r="O139" s="220"/>
      <c r="P139" s="220"/>
      <c r="Q139" s="220"/>
      <c r="R139" s="220"/>
      <c r="S139" s="220"/>
      <c r="T139" s="221"/>
      <c r="AT139" s="222" t="s">
        <v>235</v>
      </c>
      <c r="AU139" s="222" t="s">
        <v>87</v>
      </c>
      <c r="AV139" s="13" t="s">
        <v>19</v>
      </c>
      <c r="AW139" s="13" t="s">
        <v>36</v>
      </c>
      <c r="AX139" s="13" t="s">
        <v>80</v>
      </c>
      <c r="AY139" s="222" t="s">
        <v>220</v>
      </c>
    </row>
    <row r="140" spans="1:65" s="13" customFormat="1" ht="11.25">
      <c r="B140" s="212"/>
      <c r="C140" s="213"/>
      <c r="D140" s="210" t="s">
        <v>235</v>
      </c>
      <c r="E140" s="214" t="s">
        <v>1920</v>
      </c>
      <c r="F140" s="215" t="s">
        <v>1921</v>
      </c>
      <c r="G140" s="213"/>
      <c r="H140" s="216">
        <v>627</v>
      </c>
      <c r="I140" s="217"/>
      <c r="J140" s="213"/>
      <c r="K140" s="213"/>
      <c r="L140" s="218"/>
      <c r="M140" s="219"/>
      <c r="N140" s="220"/>
      <c r="O140" s="220"/>
      <c r="P140" s="220"/>
      <c r="Q140" s="220"/>
      <c r="R140" s="220"/>
      <c r="S140" s="220"/>
      <c r="T140" s="221"/>
      <c r="AT140" s="222" t="s">
        <v>235</v>
      </c>
      <c r="AU140" s="222" t="s">
        <v>87</v>
      </c>
      <c r="AV140" s="13" t="s">
        <v>19</v>
      </c>
      <c r="AW140" s="13" t="s">
        <v>36</v>
      </c>
      <c r="AX140" s="13" t="s">
        <v>87</v>
      </c>
      <c r="AY140" s="222" t="s">
        <v>220</v>
      </c>
    </row>
    <row r="141" spans="1:65" s="2" customFormat="1" ht="66.75" customHeight="1">
      <c r="A141" s="36"/>
      <c r="B141" s="37"/>
      <c r="C141" s="192" t="s">
        <v>19</v>
      </c>
      <c r="D141" s="192" t="s">
        <v>224</v>
      </c>
      <c r="E141" s="193" t="s">
        <v>3098</v>
      </c>
      <c r="F141" s="194" t="s">
        <v>3099</v>
      </c>
      <c r="G141" s="195" t="s">
        <v>506</v>
      </c>
      <c r="H141" s="196">
        <v>703</v>
      </c>
      <c r="I141" s="197"/>
      <c r="J141" s="198">
        <f>ROUND(I141*H141,2)</f>
        <v>0</v>
      </c>
      <c r="K141" s="194" t="s">
        <v>228</v>
      </c>
      <c r="L141" s="41"/>
      <c r="M141" s="199" t="s">
        <v>1</v>
      </c>
      <c r="N141" s="200" t="s">
        <v>45</v>
      </c>
      <c r="O141" s="73"/>
      <c r="P141" s="201">
        <f>O141*H141</f>
        <v>0</v>
      </c>
      <c r="Q141" s="201">
        <v>0</v>
      </c>
      <c r="R141" s="201">
        <f>Q141*H141</f>
        <v>0</v>
      </c>
      <c r="S141" s="201">
        <v>0.22</v>
      </c>
      <c r="T141" s="202">
        <f>S141*H141</f>
        <v>154.66</v>
      </c>
      <c r="U141" s="36"/>
      <c r="V141" s="36"/>
      <c r="W141" s="36"/>
      <c r="X141" s="36"/>
      <c r="Y141" s="36"/>
      <c r="Z141" s="36"/>
      <c r="AA141" s="36"/>
      <c r="AB141" s="36"/>
      <c r="AC141" s="36"/>
      <c r="AD141" s="36"/>
      <c r="AE141" s="36"/>
      <c r="AR141" s="203" t="s">
        <v>223</v>
      </c>
      <c r="AT141" s="203" t="s">
        <v>224</v>
      </c>
      <c r="AU141" s="203" t="s">
        <v>87</v>
      </c>
      <c r="AY141" s="18" t="s">
        <v>220</v>
      </c>
      <c r="BE141" s="204">
        <f>IF(N141="základní",J141,0)</f>
        <v>0</v>
      </c>
      <c r="BF141" s="204">
        <f>IF(N141="snížená",J141,0)</f>
        <v>0</v>
      </c>
      <c r="BG141" s="204">
        <f>IF(N141="zákl. přenesená",J141,0)</f>
        <v>0</v>
      </c>
      <c r="BH141" s="204">
        <f>IF(N141="sníž. přenesená",J141,0)</f>
        <v>0</v>
      </c>
      <c r="BI141" s="204">
        <f>IF(N141="nulová",J141,0)</f>
        <v>0</v>
      </c>
      <c r="BJ141" s="18" t="s">
        <v>87</v>
      </c>
      <c r="BK141" s="204">
        <f>ROUND(I141*H141,2)</f>
        <v>0</v>
      </c>
      <c r="BL141" s="18" t="s">
        <v>223</v>
      </c>
      <c r="BM141" s="203" t="s">
        <v>3100</v>
      </c>
    </row>
    <row r="142" spans="1:65" s="2" customFormat="1" ht="11.25">
      <c r="A142" s="36"/>
      <c r="B142" s="37"/>
      <c r="C142" s="38"/>
      <c r="D142" s="205" t="s">
        <v>231</v>
      </c>
      <c r="E142" s="38"/>
      <c r="F142" s="206" t="s">
        <v>3101</v>
      </c>
      <c r="G142" s="38"/>
      <c r="H142" s="38"/>
      <c r="I142" s="207"/>
      <c r="J142" s="38"/>
      <c r="K142" s="38"/>
      <c r="L142" s="41"/>
      <c r="M142" s="208"/>
      <c r="N142" s="209"/>
      <c r="O142" s="73"/>
      <c r="P142" s="73"/>
      <c r="Q142" s="73"/>
      <c r="R142" s="73"/>
      <c r="S142" s="73"/>
      <c r="T142" s="74"/>
      <c r="U142" s="36"/>
      <c r="V142" s="36"/>
      <c r="W142" s="36"/>
      <c r="X142" s="36"/>
      <c r="Y142" s="36"/>
      <c r="Z142" s="36"/>
      <c r="AA142" s="36"/>
      <c r="AB142" s="36"/>
      <c r="AC142" s="36"/>
      <c r="AD142" s="36"/>
      <c r="AE142" s="36"/>
      <c r="AT142" s="18" t="s">
        <v>231</v>
      </c>
      <c r="AU142" s="18" t="s">
        <v>87</v>
      </c>
    </row>
    <row r="143" spans="1:65" s="2" customFormat="1" ht="175.5">
      <c r="A143" s="36"/>
      <c r="B143" s="37"/>
      <c r="C143" s="38"/>
      <c r="D143" s="210" t="s">
        <v>311</v>
      </c>
      <c r="E143" s="38"/>
      <c r="F143" s="211" t="s">
        <v>1917</v>
      </c>
      <c r="G143" s="38"/>
      <c r="H143" s="38"/>
      <c r="I143" s="207"/>
      <c r="J143" s="38"/>
      <c r="K143" s="38"/>
      <c r="L143" s="41"/>
      <c r="M143" s="208"/>
      <c r="N143" s="209"/>
      <c r="O143" s="73"/>
      <c r="P143" s="73"/>
      <c r="Q143" s="73"/>
      <c r="R143" s="73"/>
      <c r="S143" s="73"/>
      <c r="T143" s="74"/>
      <c r="U143" s="36"/>
      <c r="V143" s="36"/>
      <c r="W143" s="36"/>
      <c r="X143" s="36"/>
      <c r="Y143" s="36"/>
      <c r="Z143" s="36"/>
      <c r="AA143" s="36"/>
      <c r="AB143" s="36"/>
      <c r="AC143" s="36"/>
      <c r="AD143" s="36"/>
      <c r="AE143" s="36"/>
      <c r="AT143" s="18" t="s">
        <v>311</v>
      </c>
      <c r="AU143" s="18" t="s">
        <v>87</v>
      </c>
    </row>
    <row r="144" spans="1:65" s="14" customFormat="1" ht="11.25">
      <c r="B144" s="223"/>
      <c r="C144" s="224"/>
      <c r="D144" s="210" t="s">
        <v>235</v>
      </c>
      <c r="E144" s="225" t="s">
        <v>1</v>
      </c>
      <c r="F144" s="226" t="s">
        <v>3102</v>
      </c>
      <c r="G144" s="224"/>
      <c r="H144" s="225" t="s">
        <v>1</v>
      </c>
      <c r="I144" s="227"/>
      <c r="J144" s="224"/>
      <c r="K144" s="224"/>
      <c r="L144" s="228"/>
      <c r="M144" s="229"/>
      <c r="N144" s="230"/>
      <c r="O144" s="230"/>
      <c r="P144" s="230"/>
      <c r="Q144" s="230"/>
      <c r="R144" s="230"/>
      <c r="S144" s="230"/>
      <c r="T144" s="231"/>
      <c r="AT144" s="232" t="s">
        <v>235</v>
      </c>
      <c r="AU144" s="232" t="s">
        <v>87</v>
      </c>
      <c r="AV144" s="14" t="s">
        <v>87</v>
      </c>
      <c r="AW144" s="14" t="s">
        <v>36</v>
      </c>
      <c r="AX144" s="14" t="s">
        <v>80</v>
      </c>
      <c r="AY144" s="232" t="s">
        <v>220</v>
      </c>
    </row>
    <row r="145" spans="1:65" s="13" customFormat="1" ht="11.25">
      <c r="B145" s="212"/>
      <c r="C145" s="213"/>
      <c r="D145" s="210" t="s">
        <v>235</v>
      </c>
      <c r="E145" s="214" t="s">
        <v>784</v>
      </c>
      <c r="F145" s="215" t="s">
        <v>3096</v>
      </c>
      <c r="G145" s="213"/>
      <c r="H145" s="216">
        <v>505</v>
      </c>
      <c r="I145" s="217"/>
      <c r="J145" s="213"/>
      <c r="K145" s="213"/>
      <c r="L145" s="218"/>
      <c r="M145" s="219"/>
      <c r="N145" s="220"/>
      <c r="O145" s="220"/>
      <c r="P145" s="220"/>
      <c r="Q145" s="220"/>
      <c r="R145" s="220"/>
      <c r="S145" s="220"/>
      <c r="T145" s="221"/>
      <c r="AT145" s="222" t="s">
        <v>235</v>
      </c>
      <c r="AU145" s="222" t="s">
        <v>87</v>
      </c>
      <c r="AV145" s="13" t="s">
        <v>19</v>
      </c>
      <c r="AW145" s="13" t="s">
        <v>36</v>
      </c>
      <c r="AX145" s="13" t="s">
        <v>80</v>
      </c>
      <c r="AY145" s="222" t="s">
        <v>220</v>
      </c>
    </row>
    <row r="146" spans="1:65" s="14" customFormat="1" ht="11.25">
      <c r="B146" s="223"/>
      <c r="C146" s="224"/>
      <c r="D146" s="210" t="s">
        <v>235</v>
      </c>
      <c r="E146" s="225" t="s">
        <v>1</v>
      </c>
      <c r="F146" s="226" t="s">
        <v>3103</v>
      </c>
      <c r="G146" s="224"/>
      <c r="H146" s="225" t="s">
        <v>1</v>
      </c>
      <c r="I146" s="227"/>
      <c r="J146" s="224"/>
      <c r="K146" s="224"/>
      <c r="L146" s="228"/>
      <c r="M146" s="229"/>
      <c r="N146" s="230"/>
      <c r="O146" s="230"/>
      <c r="P146" s="230"/>
      <c r="Q146" s="230"/>
      <c r="R146" s="230"/>
      <c r="S146" s="230"/>
      <c r="T146" s="231"/>
      <c r="AT146" s="232" t="s">
        <v>235</v>
      </c>
      <c r="AU146" s="232" t="s">
        <v>87</v>
      </c>
      <c r="AV146" s="14" t="s">
        <v>87</v>
      </c>
      <c r="AW146" s="14" t="s">
        <v>36</v>
      </c>
      <c r="AX146" s="14" t="s">
        <v>80</v>
      </c>
      <c r="AY146" s="232" t="s">
        <v>220</v>
      </c>
    </row>
    <row r="147" spans="1:65" s="13" customFormat="1" ht="11.25">
      <c r="B147" s="212"/>
      <c r="C147" s="213"/>
      <c r="D147" s="210" t="s">
        <v>235</v>
      </c>
      <c r="E147" s="214" t="s">
        <v>985</v>
      </c>
      <c r="F147" s="215" t="s">
        <v>2993</v>
      </c>
      <c r="G147" s="213"/>
      <c r="H147" s="216">
        <v>122</v>
      </c>
      <c r="I147" s="217"/>
      <c r="J147" s="213"/>
      <c r="K147" s="213"/>
      <c r="L147" s="218"/>
      <c r="M147" s="219"/>
      <c r="N147" s="220"/>
      <c r="O147" s="220"/>
      <c r="P147" s="220"/>
      <c r="Q147" s="220"/>
      <c r="R147" s="220"/>
      <c r="S147" s="220"/>
      <c r="T147" s="221"/>
      <c r="AT147" s="222" t="s">
        <v>235</v>
      </c>
      <c r="AU147" s="222" t="s">
        <v>87</v>
      </c>
      <c r="AV147" s="13" t="s">
        <v>19</v>
      </c>
      <c r="AW147" s="13" t="s">
        <v>36</v>
      </c>
      <c r="AX147" s="13" t="s">
        <v>80</v>
      </c>
      <c r="AY147" s="222" t="s">
        <v>220</v>
      </c>
    </row>
    <row r="148" spans="1:65" s="14" customFormat="1" ht="11.25">
      <c r="B148" s="223"/>
      <c r="C148" s="224"/>
      <c r="D148" s="210" t="s">
        <v>235</v>
      </c>
      <c r="E148" s="225" t="s">
        <v>1</v>
      </c>
      <c r="F148" s="226" t="s">
        <v>3104</v>
      </c>
      <c r="G148" s="224"/>
      <c r="H148" s="225" t="s">
        <v>1</v>
      </c>
      <c r="I148" s="227"/>
      <c r="J148" s="224"/>
      <c r="K148" s="224"/>
      <c r="L148" s="228"/>
      <c r="M148" s="229"/>
      <c r="N148" s="230"/>
      <c r="O148" s="230"/>
      <c r="P148" s="230"/>
      <c r="Q148" s="230"/>
      <c r="R148" s="230"/>
      <c r="S148" s="230"/>
      <c r="T148" s="231"/>
      <c r="AT148" s="232" t="s">
        <v>235</v>
      </c>
      <c r="AU148" s="232" t="s">
        <v>87</v>
      </c>
      <c r="AV148" s="14" t="s">
        <v>87</v>
      </c>
      <c r="AW148" s="14" t="s">
        <v>36</v>
      </c>
      <c r="AX148" s="14" t="s">
        <v>80</v>
      </c>
      <c r="AY148" s="232" t="s">
        <v>220</v>
      </c>
    </row>
    <row r="149" spans="1:65" s="13" customFormat="1" ht="11.25">
      <c r="B149" s="212"/>
      <c r="C149" s="213"/>
      <c r="D149" s="210" t="s">
        <v>235</v>
      </c>
      <c r="E149" s="214" t="s">
        <v>1930</v>
      </c>
      <c r="F149" s="215" t="s">
        <v>1691</v>
      </c>
      <c r="G149" s="213"/>
      <c r="H149" s="216">
        <v>76</v>
      </c>
      <c r="I149" s="217"/>
      <c r="J149" s="213"/>
      <c r="K149" s="213"/>
      <c r="L149" s="218"/>
      <c r="M149" s="219"/>
      <c r="N149" s="220"/>
      <c r="O149" s="220"/>
      <c r="P149" s="220"/>
      <c r="Q149" s="220"/>
      <c r="R149" s="220"/>
      <c r="S149" s="220"/>
      <c r="T149" s="221"/>
      <c r="AT149" s="222" t="s">
        <v>235</v>
      </c>
      <c r="AU149" s="222" t="s">
        <v>87</v>
      </c>
      <c r="AV149" s="13" t="s">
        <v>19</v>
      </c>
      <c r="AW149" s="13" t="s">
        <v>36</v>
      </c>
      <c r="AX149" s="13" t="s">
        <v>80</v>
      </c>
      <c r="AY149" s="222" t="s">
        <v>220</v>
      </c>
    </row>
    <row r="150" spans="1:65" s="13" customFormat="1" ht="11.25">
      <c r="B150" s="212"/>
      <c r="C150" s="213"/>
      <c r="D150" s="210" t="s">
        <v>235</v>
      </c>
      <c r="E150" s="214" t="s">
        <v>3105</v>
      </c>
      <c r="F150" s="215" t="s">
        <v>3106</v>
      </c>
      <c r="G150" s="213"/>
      <c r="H150" s="216">
        <v>703</v>
      </c>
      <c r="I150" s="217"/>
      <c r="J150" s="213"/>
      <c r="K150" s="213"/>
      <c r="L150" s="218"/>
      <c r="M150" s="219"/>
      <c r="N150" s="220"/>
      <c r="O150" s="220"/>
      <c r="P150" s="220"/>
      <c r="Q150" s="220"/>
      <c r="R150" s="220"/>
      <c r="S150" s="220"/>
      <c r="T150" s="221"/>
      <c r="AT150" s="222" t="s">
        <v>235</v>
      </c>
      <c r="AU150" s="222" t="s">
        <v>87</v>
      </c>
      <c r="AV150" s="13" t="s">
        <v>19</v>
      </c>
      <c r="AW150" s="13" t="s">
        <v>36</v>
      </c>
      <c r="AX150" s="13" t="s">
        <v>87</v>
      </c>
      <c r="AY150" s="222" t="s">
        <v>220</v>
      </c>
    </row>
    <row r="151" spans="1:65" s="2" customFormat="1" ht="44.25" customHeight="1">
      <c r="A151" s="36"/>
      <c r="B151" s="37"/>
      <c r="C151" s="192" t="s">
        <v>156</v>
      </c>
      <c r="D151" s="192" t="s">
        <v>224</v>
      </c>
      <c r="E151" s="193" t="s">
        <v>3107</v>
      </c>
      <c r="F151" s="194" t="s">
        <v>3108</v>
      </c>
      <c r="G151" s="195" t="s">
        <v>698</v>
      </c>
      <c r="H151" s="196">
        <v>61</v>
      </c>
      <c r="I151" s="197"/>
      <c r="J151" s="198">
        <f>ROUND(I151*H151,2)</f>
        <v>0</v>
      </c>
      <c r="K151" s="194" t="s">
        <v>228</v>
      </c>
      <c r="L151" s="41"/>
      <c r="M151" s="199" t="s">
        <v>1</v>
      </c>
      <c r="N151" s="200" t="s">
        <v>45</v>
      </c>
      <c r="O151" s="73"/>
      <c r="P151" s="201">
        <f>O151*H151</f>
        <v>0</v>
      </c>
      <c r="Q151" s="201">
        <v>0</v>
      </c>
      <c r="R151" s="201">
        <f>Q151*H151</f>
        <v>0</v>
      </c>
      <c r="S151" s="201">
        <v>0.23</v>
      </c>
      <c r="T151" s="202">
        <f>S151*H151</f>
        <v>14.030000000000001</v>
      </c>
      <c r="U151" s="36"/>
      <c r="V151" s="36"/>
      <c r="W151" s="36"/>
      <c r="X151" s="36"/>
      <c r="Y151" s="36"/>
      <c r="Z151" s="36"/>
      <c r="AA151" s="36"/>
      <c r="AB151" s="36"/>
      <c r="AC151" s="36"/>
      <c r="AD151" s="36"/>
      <c r="AE151" s="36"/>
      <c r="AR151" s="203" t="s">
        <v>223</v>
      </c>
      <c r="AT151" s="203" t="s">
        <v>224</v>
      </c>
      <c r="AU151" s="203" t="s">
        <v>87</v>
      </c>
      <c r="AY151" s="18" t="s">
        <v>220</v>
      </c>
      <c r="BE151" s="204">
        <f>IF(N151="základní",J151,0)</f>
        <v>0</v>
      </c>
      <c r="BF151" s="204">
        <f>IF(N151="snížená",J151,0)</f>
        <v>0</v>
      </c>
      <c r="BG151" s="204">
        <f>IF(N151="zákl. přenesená",J151,0)</f>
        <v>0</v>
      </c>
      <c r="BH151" s="204">
        <f>IF(N151="sníž. přenesená",J151,0)</f>
        <v>0</v>
      </c>
      <c r="BI151" s="204">
        <f>IF(N151="nulová",J151,0)</f>
        <v>0</v>
      </c>
      <c r="BJ151" s="18" t="s">
        <v>87</v>
      </c>
      <c r="BK151" s="204">
        <f>ROUND(I151*H151,2)</f>
        <v>0</v>
      </c>
      <c r="BL151" s="18" t="s">
        <v>223</v>
      </c>
      <c r="BM151" s="203" t="s">
        <v>3109</v>
      </c>
    </row>
    <row r="152" spans="1:65" s="2" customFormat="1" ht="11.25">
      <c r="A152" s="36"/>
      <c r="B152" s="37"/>
      <c r="C152" s="38"/>
      <c r="D152" s="205" t="s">
        <v>231</v>
      </c>
      <c r="E152" s="38"/>
      <c r="F152" s="206" t="s">
        <v>3110</v>
      </c>
      <c r="G152" s="38"/>
      <c r="H152" s="38"/>
      <c r="I152" s="207"/>
      <c r="J152" s="38"/>
      <c r="K152" s="38"/>
      <c r="L152" s="41"/>
      <c r="M152" s="208"/>
      <c r="N152" s="209"/>
      <c r="O152" s="73"/>
      <c r="P152" s="73"/>
      <c r="Q152" s="73"/>
      <c r="R152" s="73"/>
      <c r="S152" s="73"/>
      <c r="T152" s="74"/>
      <c r="U152" s="36"/>
      <c r="V152" s="36"/>
      <c r="W152" s="36"/>
      <c r="X152" s="36"/>
      <c r="Y152" s="36"/>
      <c r="Z152" s="36"/>
      <c r="AA152" s="36"/>
      <c r="AB152" s="36"/>
      <c r="AC152" s="36"/>
      <c r="AD152" s="36"/>
      <c r="AE152" s="36"/>
      <c r="AT152" s="18" t="s">
        <v>231</v>
      </c>
      <c r="AU152" s="18" t="s">
        <v>87</v>
      </c>
    </row>
    <row r="153" spans="1:65" s="2" customFormat="1" ht="156">
      <c r="A153" s="36"/>
      <c r="B153" s="37"/>
      <c r="C153" s="38"/>
      <c r="D153" s="210" t="s">
        <v>311</v>
      </c>
      <c r="E153" s="38"/>
      <c r="F153" s="211" t="s">
        <v>3111</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311</v>
      </c>
      <c r="AU153" s="18" t="s">
        <v>87</v>
      </c>
    </row>
    <row r="154" spans="1:65" s="14" customFormat="1" ht="11.25">
      <c r="B154" s="223"/>
      <c r="C154" s="224"/>
      <c r="D154" s="210" t="s">
        <v>235</v>
      </c>
      <c r="E154" s="225" t="s">
        <v>1</v>
      </c>
      <c r="F154" s="226" t="s">
        <v>3112</v>
      </c>
      <c r="G154" s="224"/>
      <c r="H154" s="225" t="s">
        <v>1</v>
      </c>
      <c r="I154" s="227"/>
      <c r="J154" s="224"/>
      <c r="K154" s="224"/>
      <c r="L154" s="228"/>
      <c r="M154" s="229"/>
      <c r="N154" s="230"/>
      <c r="O154" s="230"/>
      <c r="P154" s="230"/>
      <c r="Q154" s="230"/>
      <c r="R154" s="230"/>
      <c r="S154" s="230"/>
      <c r="T154" s="231"/>
      <c r="AT154" s="232" t="s">
        <v>235</v>
      </c>
      <c r="AU154" s="232" t="s">
        <v>87</v>
      </c>
      <c r="AV154" s="14" t="s">
        <v>87</v>
      </c>
      <c r="AW154" s="14" t="s">
        <v>36</v>
      </c>
      <c r="AX154" s="14" t="s">
        <v>80</v>
      </c>
      <c r="AY154" s="232" t="s">
        <v>220</v>
      </c>
    </row>
    <row r="155" spans="1:65" s="13" customFormat="1" ht="11.25">
      <c r="B155" s="212"/>
      <c r="C155" s="213"/>
      <c r="D155" s="210" t="s">
        <v>235</v>
      </c>
      <c r="E155" s="214" t="s">
        <v>988</v>
      </c>
      <c r="F155" s="215" t="s">
        <v>1354</v>
      </c>
      <c r="G155" s="213"/>
      <c r="H155" s="216">
        <v>61</v>
      </c>
      <c r="I155" s="217"/>
      <c r="J155" s="213"/>
      <c r="K155" s="213"/>
      <c r="L155" s="218"/>
      <c r="M155" s="219"/>
      <c r="N155" s="220"/>
      <c r="O155" s="220"/>
      <c r="P155" s="220"/>
      <c r="Q155" s="220"/>
      <c r="R155" s="220"/>
      <c r="S155" s="220"/>
      <c r="T155" s="221"/>
      <c r="AT155" s="222" t="s">
        <v>235</v>
      </c>
      <c r="AU155" s="222" t="s">
        <v>87</v>
      </c>
      <c r="AV155" s="13" t="s">
        <v>19</v>
      </c>
      <c r="AW155" s="13" t="s">
        <v>36</v>
      </c>
      <c r="AX155" s="13" t="s">
        <v>80</v>
      </c>
      <c r="AY155" s="222" t="s">
        <v>220</v>
      </c>
    </row>
    <row r="156" spans="1:65" s="13" customFormat="1" ht="11.25">
      <c r="B156" s="212"/>
      <c r="C156" s="213"/>
      <c r="D156" s="210" t="s">
        <v>235</v>
      </c>
      <c r="E156" s="214" t="s">
        <v>1938</v>
      </c>
      <c r="F156" s="215" t="s">
        <v>1939</v>
      </c>
      <c r="G156" s="213"/>
      <c r="H156" s="216">
        <v>61</v>
      </c>
      <c r="I156" s="217"/>
      <c r="J156" s="213"/>
      <c r="K156" s="213"/>
      <c r="L156" s="218"/>
      <c r="M156" s="219"/>
      <c r="N156" s="220"/>
      <c r="O156" s="220"/>
      <c r="P156" s="220"/>
      <c r="Q156" s="220"/>
      <c r="R156" s="220"/>
      <c r="S156" s="220"/>
      <c r="T156" s="221"/>
      <c r="AT156" s="222" t="s">
        <v>235</v>
      </c>
      <c r="AU156" s="222" t="s">
        <v>87</v>
      </c>
      <c r="AV156" s="13" t="s">
        <v>19</v>
      </c>
      <c r="AW156" s="13" t="s">
        <v>36</v>
      </c>
      <c r="AX156" s="13" t="s">
        <v>87</v>
      </c>
      <c r="AY156" s="222" t="s">
        <v>220</v>
      </c>
    </row>
    <row r="157" spans="1:65" s="2" customFormat="1" ht="44.25" customHeight="1">
      <c r="A157" s="36"/>
      <c r="B157" s="37"/>
      <c r="C157" s="192" t="s">
        <v>223</v>
      </c>
      <c r="D157" s="192" t="s">
        <v>224</v>
      </c>
      <c r="E157" s="193" t="s">
        <v>3113</v>
      </c>
      <c r="F157" s="194" t="s">
        <v>3114</v>
      </c>
      <c r="G157" s="195" t="s">
        <v>698</v>
      </c>
      <c r="H157" s="196">
        <v>65</v>
      </c>
      <c r="I157" s="197"/>
      <c r="J157" s="198">
        <f>ROUND(I157*H157,2)</f>
        <v>0</v>
      </c>
      <c r="K157" s="194" t="s">
        <v>228</v>
      </c>
      <c r="L157" s="41"/>
      <c r="M157" s="199" t="s">
        <v>1</v>
      </c>
      <c r="N157" s="200" t="s">
        <v>45</v>
      </c>
      <c r="O157" s="73"/>
      <c r="P157" s="201">
        <f>O157*H157</f>
        <v>0</v>
      </c>
      <c r="Q157" s="201">
        <v>0</v>
      </c>
      <c r="R157" s="201">
        <f>Q157*H157</f>
        <v>0</v>
      </c>
      <c r="S157" s="201">
        <v>0.28999999999999998</v>
      </c>
      <c r="T157" s="202">
        <f>S157*H157</f>
        <v>18.849999999999998</v>
      </c>
      <c r="U157" s="36"/>
      <c r="V157" s="36"/>
      <c r="W157" s="36"/>
      <c r="X157" s="36"/>
      <c r="Y157" s="36"/>
      <c r="Z157" s="36"/>
      <c r="AA157" s="36"/>
      <c r="AB157" s="36"/>
      <c r="AC157" s="36"/>
      <c r="AD157" s="36"/>
      <c r="AE157" s="36"/>
      <c r="AR157" s="203" t="s">
        <v>223</v>
      </c>
      <c r="AT157" s="203" t="s">
        <v>224</v>
      </c>
      <c r="AU157" s="203" t="s">
        <v>87</v>
      </c>
      <c r="AY157" s="18" t="s">
        <v>220</v>
      </c>
      <c r="BE157" s="204">
        <f>IF(N157="základní",J157,0)</f>
        <v>0</v>
      </c>
      <c r="BF157" s="204">
        <f>IF(N157="snížená",J157,0)</f>
        <v>0</v>
      </c>
      <c r="BG157" s="204">
        <f>IF(N157="zákl. přenesená",J157,0)</f>
        <v>0</v>
      </c>
      <c r="BH157" s="204">
        <f>IF(N157="sníž. přenesená",J157,0)</f>
        <v>0</v>
      </c>
      <c r="BI157" s="204">
        <f>IF(N157="nulová",J157,0)</f>
        <v>0</v>
      </c>
      <c r="BJ157" s="18" t="s">
        <v>87</v>
      </c>
      <c r="BK157" s="204">
        <f>ROUND(I157*H157,2)</f>
        <v>0</v>
      </c>
      <c r="BL157" s="18" t="s">
        <v>223</v>
      </c>
      <c r="BM157" s="203" t="s">
        <v>3115</v>
      </c>
    </row>
    <row r="158" spans="1:65" s="2" customFormat="1" ht="11.25">
      <c r="A158" s="36"/>
      <c r="B158" s="37"/>
      <c r="C158" s="38"/>
      <c r="D158" s="205" t="s">
        <v>231</v>
      </c>
      <c r="E158" s="38"/>
      <c r="F158" s="206" t="s">
        <v>3116</v>
      </c>
      <c r="G158" s="38"/>
      <c r="H158" s="38"/>
      <c r="I158" s="207"/>
      <c r="J158" s="38"/>
      <c r="K158" s="38"/>
      <c r="L158" s="41"/>
      <c r="M158" s="208"/>
      <c r="N158" s="209"/>
      <c r="O158" s="73"/>
      <c r="P158" s="73"/>
      <c r="Q158" s="73"/>
      <c r="R158" s="73"/>
      <c r="S158" s="73"/>
      <c r="T158" s="74"/>
      <c r="U158" s="36"/>
      <c r="V158" s="36"/>
      <c r="W158" s="36"/>
      <c r="X158" s="36"/>
      <c r="Y158" s="36"/>
      <c r="Z158" s="36"/>
      <c r="AA158" s="36"/>
      <c r="AB158" s="36"/>
      <c r="AC158" s="36"/>
      <c r="AD158" s="36"/>
      <c r="AE158" s="36"/>
      <c r="AT158" s="18" t="s">
        <v>231</v>
      </c>
      <c r="AU158" s="18" t="s">
        <v>87</v>
      </c>
    </row>
    <row r="159" spans="1:65" s="2" customFormat="1" ht="156">
      <c r="A159" s="36"/>
      <c r="B159" s="37"/>
      <c r="C159" s="38"/>
      <c r="D159" s="210" t="s">
        <v>311</v>
      </c>
      <c r="E159" s="38"/>
      <c r="F159" s="211" t="s">
        <v>3111</v>
      </c>
      <c r="G159" s="38"/>
      <c r="H159" s="38"/>
      <c r="I159" s="207"/>
      <c r="J159" s="38"/>
      <c r="K159" s="38"/>
      <c r="L159" s="41"/>
      <c r="M159" s="208"/>
      <c r="N159" s="209"/>
      <c r="O159" s="73"/>
      <c r="P159" s="73"/>
      <c r="Q159" s="73"/>
      <c r="R159" s="73"/>
      <c r="S159" s="73"/>
      <c r="T159" s="74"/>
      <c r="U159" s="36"/>
      <c r="V159" s="36"/>
      <c r="W159" s="36"/>
      <c r="X159" s="36"/>
      <c r="Y159" s="36"/>
      <c r="Z159" s="36"/>
      <c r="AA159" s="36"/>
      <c r="AB159" s="36"/>
      <c r="AC159" s="36"/>
      <c r="AD159" s="36"/>
      <c r="AE159" s="36"/>
      <c r="AT159" s="18" t="s">
        <v>311</v>
      </c>
      <c r="AU159" s="18" t="s">
        <v>87</v>
      </c>
    </row>
    <row r="160" spans="1:65" s="14" customFormat="1" ht="11.25">
      <c r="B160" s="223"/>
      <c r="C160" s="224"/>
      <c r="D160" s="210" t="s">
        <v>235</v>
      </c>
      <c r="E160" s="225" t="s">
        <v>1</v>
      </c>
      <c r="F160" s="226" t="s">
        <v>3112</v>
      </c>
      <c r="G160" s="224"/>
      <c r="H160" s="225" t="s">
        <v>1</v>
      </c>
      <c r="I160" s="227"/>
      <c r="J160" s="224"/>
      <c r="K160" s="224"/>
      <c r="L160" s="228"/>
      <c r="M160" s="229"/>
      <c r="N160" s="230"/>
      <c r="O160" s="230"/>
      <c r="P160" s="230"/>
      <c r="Q160" s="230"/>
      <c r="R160" s="230"/>
      <c r="S160" s="230"/>
      <c r="T160" s="231"/>
      <c r="AT160" s="232" t="s">
        <v>235</v>
      </c>
      <c r="AU160" s="232" t="s">
        <v>87</v>
      </c>
      <c r="AV160" s="14" t="s">
        <v>87</v>
      </c>
      <c r="AW160" s="14" t="s">
        <v>36</v>
      </c>
      <c r="AX160" s="14" t="s">
        <v>80</v>
      </c>
      <c r="AY160" s="232" t="s">
        <v>220</v>
      </c>
    </row>
    <row r="161" spans="1:65" s="13" customFormat="1" ht="11.25">
      <c r="B161" s="212"/>
      <c r="C161" s="213"/>
      <c r="D161" s="210" t="s">
        <v>235</v>
      </c>
      <c r="E161" s="214" t="s">
        <v>794</v>
      </c>
      <c r="F161" s="215" t="s">
        <v>1652</v>
      </c>
      <c r="G161" s="213"/>
      <c r="H161" s="216">
        <v>65</v>
      </c>
      <c r="I161" s="217"/>
      <c r="J161" s="213"/>
      <c r="K161" s="213"/>
      <c r="L161" s="218"/>
      <c r="M161" s="219"/>
      <c r="N161" s="220"/>
      <c r="O161" s="220"/>
      <c r="P161" s="220"/>
      <c r="Q161" s="220"/>
      <c r="R161" s="220"/>
      <c r="S161" s="220"/>
      <c r="T161" s="221"/>
      <c r="AT161" s="222" t="s">
        <v>235</v>
      </c>
      <c r="AU161" s="222" t="s">
        <v>87</v>
      </c>
      <c r="AV161" s="13" t="s">
        <v>19</v>
      </c>
      <c r="AW161" s="13" t="s">
        <v>36</v>
      </c>
      <c r="AX161" s="13" t="s">
        <v>80</v>
      </c>
      <c r="AY161" s="222" t="s">
        <v>220</v>
      </c>
    </row>
    <row r="162" spans="1:65" s="13" customFormat="1" ht="11.25">
      <c r="B162" s="212"/>
      <c r="C162" s="213"/>
      <c r="D162" s="210" t="s">
        <v>235</v>
      </c>
      <c r="E162" s="214" t="s">
        <v>796</v>
      </c>
      <c r="F162" s="215" t="s">
        <v>797</v>
      </c>
      <c r="G162" s="213"/>
      <c r="H162" s="216">
        <v>65</v>
      </c>
      <c r="I162" s="217"/>
      <c r="J162" s="213"/>
      <c r="K162" s="213"/>
      <c r="L162" s="218"/>
      <c r="M162" s="219"/>
      <c r="N162" s="220"/>
      <c r="O162" s="220"/>
      <c r="P162" s="220"/>
      <c r="Q162" s="220"/>
      <c r="R162" s="220"/>
      <c r="S162" s="220"/>
      <c r="T162" s="221"/>
      <c r="AT162" s="222" t="s">
        <v>235</v>
      </c>
      <c r="AU162" s="222" t="s">
        <v>87</v>
      </c>
      <c r="AV162" s="13" t="s">
        <v>19</v>
      </c>
      <c r="AW162" s="13" t="s">
        <v>36</v>
      </c>
      <c r="AX162" s="13" t="s">
        <v>87</v>
      </c>
      <c r="AY162" s="222" t="s">
        <v>220</v>
      </c>
    </row>
    <row r="163" spans="1:65" s="2" customFormat="1" ht="44.25" customHeight="1">
      <c r="A163" s="36"/>
      <c r="B163" s="37"/>
      <c r="C163" s="192" t="s">
        <v>219</v>
      </c>
      <c r="D163" s="192" t="s">
        <v>224</v>
      </c>
      <c r="E163" s="193" t="s">
        <v>3117</v>
      </c>
      <c r="F163" s="194" t="s">
        <v>3118</v>
      </c>
      <c r="G163" s="195" t="s">
        <v>698</v>
      </c>
      <c r="H163" s="196">
        <v>52</v>
      </c>
      <c r="I163" s="197"/>
      <c r="J163" s="198">
        <f>ROUND(I163*H163,2)</f>
        <v>0</v>
      </c>
      <c r="K163" s="194" t="s">
        <v>228</v>
      </c>
      <c r="L163" s="41"/>
      <c r="M163" s="199" t="s">
        <v>1</v>
      </c>
      <c r="N163" s="200" t="s">
        <v>45</v>
      </c>
      <c r="O163" s="73"/>
      <c r="P163" s="201">
        <f>O163*H163</f>
        <v>0</v>
      </c>
      <c r="Q163" s="201">
        <v>0</v>
      </c>
      <c r="R163" s="201">
        <f>Q163*H163</f>
        <v>0</v>
      </c>
      <c r="S163" s="201">
        <v>0.115</v>
      </c>
      <c r="T163" s="202">
        <f>S163*H163</f>
        <v>5.98</v>
      </c>
      <c r="U163" s="36"/>
      <c r="V163" s="36"/>
      <c r="W163" s="36"/>
      <c r="X163" s="36"/>
      <c r="Y163" s="36"/>
      <c r="Z163" s="36"/>
      <c r="AA163" s="36"/>
      <c r="AB163" s="36"/>
      <c r="AC163" s="36"/>
      <c r="AD163" s="36"/>
      <c r="AE163" s="36"/>
      <c r="AR163" s="203" t="s">
        <v>223</v>
      </c>
      <c r="AT163" s="203" t="s">
        <v>224</v>
      </c>
      <c r="AU163" s="203" t="s">
        <v>87</v>
      </c>
      <c r="AY163" s="18" t="s">
        <v>220</v>
      </c>
      <c r="BE163" s="204">
        <f>IF(N163="základní",J163,0)</f>
        <v>0</v>
      </c>
      <c r="BF163" s="204">
        <f>IF(N163="snížená",J163,0)</f>
        <v>0</v>
      </c>
      <c r="BG163" s="204">
        <f>IF(N163="zákl. přenesená",J163,0)</f>
        <v>0</v>
      </c>
      <c r="BH163" s="204">
        <f>IF(N163="sníž. přenesená",J163,0)</f>
        <v>0</v>
      </c>
      <c r="BI163" s="204">
        <f>IF(N163="nulová",J163,0)</f>
        <v>0</v>
      </c>
      <c r="BJ163" s="18" t="s">
        <v>87</v>
      </c>
      <c r="BK163" s="204">
        <f>ROUND(I163*H163,2)</f>
        <v>0</v>
      </c>
      <c r="BL163" s="18" t="s">
        <v>223</v>
      </c>
      <c r="BM163" s="203" t="s">
        <v>3119</v>
      </c>
    </row>
    <row r="164" spans="1:65" s="2" customFormat="1" ht="11.25">
      <c r="A164" s="36"/>
      <c r="B164" s="37"/>
      <c r="C164" s="38"/>
      <c r="D164" s="205" t="s">
        <v>231</v>
      </c>
      <c r="E164" s="38"/>
      <c r="F164" s="206" t="s">
        <v>3120</v>
      </c>
      <c r="G164" s="38"/>
      <c r="H164" s="38"/>
      <c r="I164" s="207"/>
      <c r="J164" s="38"/>
      <c r="K164" s="38"/>
      <c r="L164" s="41"/>
      <c r="M164" s="208"/>
      <c r="N164" s="209"/>
      <c r="O164" s="73"/>
      <c r="P164" s="73"/>
      <c r="Q164" s="73"/>
      <c r="R164" s="73"/>
      <c r="S164" s="73"/>
      <c r="T164" s="74"/>
      <c r="U164" s="36"/>
      <c r="V164" s="36"/>
      <c r="W164" s="36"/>
      <c r="X164" s="36"/>
      <c r="Y164" s="36"/>
      <c r="Z164" s="36"/>
      <c r="AA164" s="36"/>
      <c r="AB164" s="36"/>
      <c r="AC164" s="36"/>
      <c r="AD164" s="36"/>
      <c r="AE164" s="36"/>
      <c r="AT164" s="18" t="s">
        <v>231</v>
      </c>
      <c r="AU164" s="18" t="s">
        <v>87</v>
      </c>
    </row>
    <row r="165" spans="1:65" s="2" customFormat="1" ht="156">
      <c r="A165" s="36"/>
      <c r="B165" s="37"/>
      <c r="C165" s="38"/>
      <c r="D165" s="210" t="s">
        <v>311</v>
      </c>
      <c r="E165" s="38"/>
      <c r="F165" s="211" t="s">
        <v>3111</v>
      </c>
      <c r="G165" s="38"/>
      <c r="H165" s="38"/>
      <c r="I165" s="207"/>
      <c r="J165" s="38"/>
      <c r="K165" s="38"/>
      <c r="L165" s="41"/>
      <c r="M165" s="208"/>
      <c r="N165" s="209"/>
      <c r="O165" s="73"/>
      <c r="P165" s="73"/>
      <c r="Q165" s="73"/>
      <c r="R165" s="73"/>
      <c r="S165" s="73"/>
      <c r="T165" s="74"/>
      <c r="U165" s="36"/>
      <c r="V165" s="36"/>
      <c r="W165" s="36"/>
      <c r="X165" s="36"/>
      <c r="Y165" s="36"/>
      <c r="Z165" s="36"/>
      <c r="AA165" s="36"/>
      <c r="AB165" s="36"/>
      <c r="AC165" s="36"/>
      <c r="AD165" s="36"/>
      <c r="AE165" s="36"/>
      <c r="AT165" s="18" t="s">
        <v>311</v>
      </c>
      <c r="AU165" s="18" t="s">
        <v>87</v>
      </c>
    </row>
    <row r="166" spans="1:65" s="14" customFormat="1" ht="11.25">
      <c r="B166" s="223"/>
      <c r="C166" s="224"/>
      <c r="D166" s="210" t="s">
        <v>235</v>
      </c>
      <c r="E166" s="225" t="s">
        <v>1</v>
      </c>
      <c r="F166" s="226" t="s">
        <v>3121</v>
      </c>
      <c r="G166" s="224"/>
      <c r="H166" s="225" t="s">
        <v>1</v>
      </c>
      <c r="I166" s="227"/>
      <c r="J166" s="224"/>
      <c r="K166" s="224"/>
      <c r="L166" s="228"/>
      <c r="M166" s="229"/>
      <c r="N166" s="230"/>
      <c r="O166" s="230"/>
      <c r="P166" s="230"/>
      <c r="Q166" s="230"/>
      <c r="R166" s="230"/>
      <c r="S166" s="230"/>
      <c r="T166" s="231"/>
      <c r="AT166" s="232" t="s">
        <v>235</v>
      </c>
      <c r="AU166" s="232" t="s">
        <v>87</v>
      </c>
      <c r="AV166" s="14" t="s">
        <v>87</v>
      </c>
      <c r="AW166" s="14" t="s">
        <v>36</v>
      </c>
      <c r="AX166" s="14" t="s">
        <v>80</v>
      </c>
      <c r="AY166" s="232" t="s">
        <v>220</v>
      </c>
    </row>
    <row r="167" spans="1:65" s="13" customFormat="1" ht="11.25">
      <c r="B167" s="212"/>
      <c r="C167" s="213"/>
      <c r="D167" s="210" t="s">
        <v>235</v>
      </c>
      <c r="E167" s="214" t="s">
        <v>993</v>
      </c>
      <c r="F167" s="215" t="s">
        <v>3122</v>
      </c>
      <c r="G167" s="213"/>
      <c r="H167" s="216">
        <v>52</v>
      </c>
      <c r="I167" s="217"/>
      <c r="J167" s="213"/>
      <c r="K167" s="213"/>
      <c r="L167" s="218"/>
      <c r="M167" s="219"/>
      <c r="N167" s="220"/>
      <c r="O167" s="220"/>
      <c r="P167" s="220"/>
      <c r="Q167" s="220"/>
      <c r="R167" s="220"/>
      <c r="S167" s="220"/>
      <c r="T167" s="221"/>
      <c r="AT167" s="222" t="s">
        <v>235</v>
      </c>
      <c r="AU167" s="222" t="s">
        <v>87</v>
      </c>
      <c r="AV167" s="13" t="s">
        <v>19</v>
      </c>
      <c r="AW167" s="13" t="s">
        <v>36</v>
      </c>
      <c r="AX167" s="13" t="s">
        <v>80</v>
      </c>
      <c r="AY167" s="222" t="s">
        <v>220</v>
      </c>
    </row>
    <row r="168" spans="1:65" s="13" customFormat="1" ht="11.25">
      <c r="B168" s="212"/>
      <c r="C168" s="213"/>
      <c r="D168" s="210" t="s">
        <v>235</v>
      </c>
      <c r="E168" s="214" t="s">
        <v>1813</v>
      </c>
      <c r="F168" s="215" t="s">
        <v>3123</v>
      </c>
      <c r="G168" s="213"/>
      <c r="H168" s="216">
        <v>52</v>
      </c>
      <c r="I168" s="217"/>
      <c r="J168" s="213"/>
      <c r="K168" s="213"/>
      <c r="L168" s="218"/>
      <c r="M168" s="219"/>
      <c r="N168" s="220"/>
      <c r="O168" s="220"/>
      <c r="P168" s="220"/>
      <c r="Q168" s="220"/>
      <c r="R168" s="220"/>
      <c r="S168" s="220"/>
      <c r="T168" s="221"/>
      <c r="AT168" s="222" t="s">
        <v>235</v>
      </c>
      <c r="AU168" s="222" t="s">
        <v>87</v>
      </c>
      <c r="AV168" s="13" t="s">
        <v>19</v>
      </c>
      <c r="AW168" s="13" t="s">
        <v>36</v>
      </c>
      <c r="AX168" s="13" t="s">
        <v>87</v>
      </c>
      <c r="AY168" s="222" t="s">
        <v>220</v>
      </c>
    </row>
    <row r="169" spans="1:65" s="2" customFormat="1" ht="49.15" customHeight="1">
      <c r="A169" s="36"/>
      <c r="B169" s="37"/>
      <c r="C169" s="192" t="s">
        <v>256</v>
      </c>
      <c r="D169" s="192" t="s">
        <v>224</v>
      </c>
      <c r="E169" s="193" t="s">
        <v>1947</v>
      </c>
      <c r="F169" s="194" t="s">
        <v>1948</v>
      </c>
      <c r="G169" s="195" t="s">
        <v>514</v>
      </c>
      <c r="H169" s="196">
        <v>379.05</v>
      </c>
      <c r="I169" s="197"/>
      <c r="J169" s="198">
        <f>ROUND(I169*H169,2)</f>
        <v>0</v>
      </c>
      <c r="K169" s="194" t="s">
        <v>228</v>
      </c>
      <c r="L169" s="41"/>
      <c r="M169" s="199" t="s">
        <v>1</v>
      </c>
      <c r="N169" s="200" t="s">
        <v>45</v>
      </c>
      <c r="O169" s="73"/>
      <c r="P169" s="201">
        <f>O169*H169</f>
        <v>0</v>
      </c>
      <c r="Q169" s="201">
        <v>0</v>
      </c>
      <c r="R169" s="201">
        <f>Q169*H169</f>
        <v>0</v>
      </c>
      <c r="S169" s="201">
        <v>0</v>
      </c>
      <c r="T169" s="202">
        <f>S169*H169</f>
        <v>0</v>
      </c>
      <c r="U169" s="36"/>
      <c r="V169" s="36"/>
      <c r="W169" s="36"/>
      <c r="X169" s="36"/>
      <c r="Y169" s="36"/>
      <c r="Z169" s="36"/>
      <c r="AA169" s="36"/>
      <c r="AB169" s="36"/>
      <c r="AC169" s="36"/>
      <c r="AD169" s="36"/>
      <c r="AE169" s="36"/>
      <c r="AR169" s="203" t="s">
        <v>223</v>
      </c>
      <c r="AT169" s="203" t="s">
        <v>224</v>
      </c>
      <c r="AU169" s="203" t="s">
        <v>87</v>
      </c>
      <c r="AY169" s="18" t="s">
        <v>220</v>
      </c>
      <c r="BE169" s="204">
        <f>IF(N169="základní",J169,0)</f>
        <v>0</v>
      </c>
      <c r="BF169" s="204">
        <f>IF(N169="snížená",J169,0)</f>
        <v>0</v>
      </c>
      <c r="BG169" s="204">
        <f>IF(N169="zákl. přenesená",J169,0)</f>
        <v>0</v>
      </c>
      <c r="BH169" s="204">
        <f>IF(N169="sníž. přenesená",J169,0)</f>
        <v>0</v>
      </c>
      <c r="BI169" s="204">
        <f>IF(N169="nulová",J169,0)</f>
        <v>0</v>
      </c>
      <c r="BJ169" s="18" t="s">
        <v>87</v>
      </c>
      <c r="BK169" s="204">
        <f>ROUND(I169*H169,2)</f>
        <v>0</v>
      </c>
      <c r="BL169" s="18" t="s">
        <v>223</v>
      </c>
      <c r="BM169" s="203" t="s">
        <v>3124</v>
      </c>
    </row>
    <row r="170" spans="1:65" s="2" customFormat="1" ht="11.25">
      <c r="A170" s="36"/>
      <c r="B170" s="37"/>
      <c r="C170" s="38"/>
      <c r="D170" s="205" t="s">
        <v>231</v>
      </c>
      <c r="E170" s="38"/>
      <c r="F170" s="206" t="s">
        <v>1950</v>
      </c>
      <c r="G170" s="38"/>
      <c r="H170" s="38"/>
      <c r="I170" s="207"/>
      <c r="J170" s="38"/>
      <c r="K170" s="38"/>
      <c r="L170" s="41"/>
      <c r="M170" s="208"/>
      <c r="N170" s="209"/>
      <c r="O170" s="73"/>
      <c r="P170" s="73"/>
      <c r="Q170" s="73"/>
      <c r="R170" s="73"/>
      <c r="S170" s="73"/>
      <c r="T170" s="74"/>
      <c r="U170" s="36"/>
      <c r="V170" s="36"/>
      <c r="W170" s="36"/>
      <c r="X170" s="36"/>
      <c r="Y170" s="36"/>
      <c r="Z170" s="36"/>
      <c r="AA170" s="36"/>
      <c r="AB170" s="36"/>
      <c r="AC170" s="36"/>
      <c r="AD170" s="36"/>
      <c r="AE170" s="36"/>
      <c r="AT170" s="18" t="s">
        <v>231</v>
      </c>
      <c r="AU170" s="18" t="s">
        <v>87</v>
      </c>
    </row>
    <row r="171" spans="1:65" s="2" customFormat="1" ht="58.5">
      <c r="A171" s="36"/>
      <c r="B171" s="37"/>
      <c r="C171" s="38"/>
      <c r="D171" s="210" t="s">
        <v>311</v>
      </c>
      <c r="E171" s="38"/>
      <c r="F171" s="211" t="s">
        <v>1951</v>
      </c>
      <c r="G171" s="38"/>
      <c r="H171" s="38"/>
      <c r="I171" s="207"/>
      <c r="J171" s="38"/>
      <c r="K171" s="38"/>
      <c r="L171" s="41"/>
      <c r="M171" s="208"/>
      <c r="N171" s="209"/>
      <c r="O171" s="73"/>
      <c r="P171" s="73"/>
      <c r="Q171" s="73"/>
      <c r="R171" s="73"/>
      <c r="S171" s="73"/>
      <c r="T171" s="74"/>
      <c r="U171" s="36"/>
      <c r="V171" s="36"/>
      <c r="W171" s="36"/>
      <c r="X171" s="36"/>
      <c r="Y171" s="36"/>
      <c r="Z171" s="36"/>
      <c r="AA171" s="36"/>
      <c r="AB171" s="36"/>
      <c r="AC171" s="36"/>
      <c r="AD171" s="36"/>
      <c r="AE171" s="36"/>
      <c r="AT171" s="18" t="s">
        <v>311</v>
      </c>
      <c r="AU171" s="18" t="s">
        <v>87</v>
      </c>
    </row>
    <row r="172" spans="1:65" s="14" customFormat="1" ht="11.25">
      <c r="B172" s="223"/>
      <c r="C172" s="224"/>
      <c r="D172" s="210" t="s">
        <v>235</v>
      </c>
      <c r="E172" s="225" t="s">
        <v>1</v>
      </c>
      <c r="F172" s="226" t="s">
        <v>1952</v>
      </c>
      <c r="G172" s="224"/>
      <c r="H172" s="225" t="s">
        <v>1</v>
      </c>
      <c r="I172" s="227"/>
      <c r="J172" s="224"/>
      <c r="K172" s="224"/>
      <c r="L172" s="228"/>
      <c r="M172" s="229"/>
      <c r="N172" s="230"/>
      <c r="O172" s="230"/>
      <c r="P172" s="230"/>
      <c r="Q172" s="230"/>
      <c r="R172" s="230"/>
      <c r="S172" s="230"/>
      <c r="T172" s="231"/>
      <c r="AT172" s="232" t="s">
        <v>235</v>
      </c>
      <c r="AU172" s="232" t="s">
        <v>87</v>
      </c>
      <c r="AV172" s="14" t="s">
        <v>87</v>
      </c>
      <c r="AW172" s="14" t="s">
        <v>36</v>
      </c>
      <c r="AX172" s="14" t="s">
        <v>80</v>
      </c>
      <c r="AY172" s="232" t="s">
        <v>220</v>
      </c>
    </row>
    <row r="173" spans="1:65" s="13" customFormat="1" ht="11.25">
      <c r="B173" s="212"/>
      <c r="C173" s="213"/>
      <c r="D173" s="210" t="s">
        <v>235</v>
      </c>
      <c r="E173" s="214" t="s">
        <v>281</v>
      </c>
      <c r="F173" s="215" t="s">
        <v>3125</v>
      </c>
      <c r="G173" s="213"/>
      <c r="H173" s="216">
        <v>120.75</v>
      </c>
      <c r="I173" s="217"/>
      <c r="J173" s="213"/>
      <c r="K173" s="213"/>
      <c r="L173" s="218"/>
      <c r="M173" s="219"/>
      <c r="N173" s="220"/>
      <c r="O173" s="220"/>
      <c r="P173" s="220"/>
      <c r="Q173" s="220"/>
      <c r="R173" s="220"/>
      <c r="S173" s="220"/>
      <c r="T173" s="221"/>
      <c r="AT173" s="222" t="s">
        <v>235</v>
      </c>
      <c r="AU173" s="222" t="s">
        <v>87</v>
      </c>
      <c r="AV173" s="13" t="s">
        <v>19</v>
      </c>
      <c r="AW173" s="13" t="s">
        <v>36</v>
      </c>
      <c r="AX173" s="13" t="s">
        <v>80</v>
      </c>
      <c r="AY173" s="222" t="s">
        <v>220</v>
      </c>
    </row>
    <row r="174" spans="1:65" s="13" customFormat="1" ht="11.25">
      <c r="B174" s="212"/>
      <c r="C174" s="213"/>
      <c r="D174" s="210" t="s">
        <v>235</v>
      </c>
      <c r="E174" s="214" t="s">
        <v>811</v>
      </c>
      <c r="F174" s="215" t="s">
        <v>3126</v>
      </c>
      <c r="G174" s="213"/>
      <c r="H174" s="216">
        <v>258.3</v>
      </c>
      <c r="I174" s="217"/>
      <c r="J174" s="213"/>
      <c r="K174" s="213"/>
      <c r="L174" s="218"/>
      <c r="M174" s="219"/>
      <c r="N174" s="220"/>
      <c r="O174" s="220"/>
      <c r="P174" s="220"/>
      <c r="Q174" s="220"/>
      <c r="R174" s="220"/>
      <c r="S174" s="220"/>
      <c r="T174" s="221"/>
      <c r="AT174" s="222" t="s">
        <v>235</v>
      </c>
      <c r="AU174" s="222" t="s">
        <v>87</v>
      </c>
      <c r="AV174" s="13" t="s">
        <v>19</v>
      </c>
      <c r="AW174" s="13" t="s">
        <v>36</v>
      </c>
      <c r="AX174" s="13" t="s">
        <v>80</v>
      </c>
      <c r="AY174" s="222" t="s">
        <v>220</v>
      </c>
    </row>
    <row r="175" spans="1:65" s="13" customFormat="1" ht="11.25">
      <c r="B175" s="212"/>
      <c r="C175" s="213"/>
      <c r="D175" s="210" t="s">
        <v>235</v>
      </c>
      <c r="E175" s="214" t="s">
        <v>3127</v>
      </c>
      <c r="F175" s="215" t="s">
        <v>3128</v>
      </c>
      <c r="G175" s="213"/>
      <c r="H175" s="216">
        <v>379.05</v>
      </c>
      <c r="I175" s="217"/>
      <c r="J175" s="213"/>
      <c r="K175" s="213"/>
      <c r="L175" s="218"/>
      <c r="M175" s="219"/>
      <c r="N175" s="220"/>
      <c r="O175" s="220"/>
      <c r="P175" s="220"/>
      <c r="Q175" s="220"/>
      <c r="R175" s="220"/>
      <c r="S175" s="220"/>
      <c r="T175" s="221"/>
      <c r="AT175" s="222" t="s">
        <v>235</v>
      </c>
      <c r="AU175" s="222" t="s">
        <v>87</v>
      </c>
      <c r="AV175" s="13" t="s">
        <v>19</v>
      </c>
      <c r="AW175" s="13" t="s">
        <v>36</v>
      </c>
      <c r="AX175" s="13" t="s">
        <v>87</v>
      </c>
      <c r="AY175" s="222" t="s">
        <v>220</v>
      </c>
    </row>
    <row r="176" spans="1:65" s="2" customFormat="1" ht="66.75" customHeight="1">
      <c r="A176" s="36"/>
      <c r="B176" s="37"/>
      <c r="C176" s="192" t="s">
        <v>261</v>
      </c>
      <c r="D176" s="192" t="s">
        <v>224</v>
      </c>
      <c r="E176" s="193" t="s">
        <v>1960</v>
      </c>
      <c r="F176" s="194" t="s">
        <v>1961</v>
      </c>
      <c r="G176" s="195" t="s">
        <v>514</v>
      </c>
      <c r="H176" s="196">
        <v>379.05</v>
      </c>
      <c r="I176" s="197"/>
      <c r="J176" s="198">
        <f>ROUND(I176*H176,2)</f>
        <v>0</v>
      </c>
      <c r="K176" s="194" t="s">
        <v>228</v>
      </c>
      <c r="L176" s="41"/>
      <c r="M176" s="199" t="s">
        <v>1</v>
      </c>
      <c r="N176" s="200" t="s">
        <v>45</v>
      </c>
      <c r="O176" s="73"/>
      <c r="P176" s="201">
        <f>O176*H176</f>
        <v>0</v>
      </c>
      <c r="Q176" s="201">
        <v>0</v>
      </c>
      <c r="R176" s="201">
        <f>Q176*H176</f>
        <v>0</v>
      </c>
      <c r="S176" s="201">
        <v>0</v>
      </c>
      <c r="T176" s="202">
        <f>S176*H176</f>
        <v>0</v>
      </c>
      <c r="U176" s="36"/>
      <c r="V176" s="36"/>
      <c r="W176" s="36"/>
      <c r="X176" s="36"/>
      <c r="Y176" s="36"/>
      <c r="Z176" s="36"/>
      <c r="AA176" s="36"/>
      <c r="AB176" s="36"/>
      <c r="AC176" s="36"/>
      <c r="AD176" s="36"/>
      <c r="AE176" s="36"/>
      <c r="AR176" s="203" t="s">
        <v>223</v>
      </c>
      <c r="AT176" s="203" t="s">
        <v>224</v>
      </c>
      <c r="AU176" s="203" t="s">
        <v>87</v>
      </c>
      <c r="AY176" s="18" t="s">
        <v>220</v>
      </c>
      <c r="BE176" s="204">
        <f>IF(N176="základní",J176,0)</f>
        <v>0</v>
      </c>
      <c r="BF176" s="204">
        <f>IF(N176="snížená",J176,0)</f>
        <v>0</v>
      </c>
      <c r="BG176" s="204">
        <f>IF(N176="zákl. přenesená",J176,0)</f>
        <v>0</v>
      </c>
      <c r="BH176" s="204">
        <f>IF(N176="sníž. přenesená",J176,0)</f>
        <v>0</v>
      </c>
      <c r="BI176" s="204">
        <f>IF(N176="nulová",J176,0)</f>
        <v>0</v>
      </c>
      <c r="BJ176" s="18" t="s">
        <v>87</v>
      </c>
      <c r="BK176" s="204">
        <f>ROUND(I176*H176,2)</f>
        <v>0</v>
      </c>
      <c r="BL176" s="18" t="s">
        <v>223</v>
      </c>
      <c r="BM176" s="203" t="s">
        <v>3129</v>
      </c>
    </row>
    <row r="177" spans="1:65" s="2" customFormat="1" ht="11.25">
      <c r="A177" s="36"/>
      <c r="B177" s="37"/>
      <c r="C177" s="38"/>
      <c r="D177" s="205" t="s">
        <v>231</v>
      </c>
      <c r="E177" s="38"/>
      <c r="F177" s="206" t="s">
        <v>1963</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231</v>
      </c>
      <c r="AU177" s="18" t="s">
        <v>87</v>
      </c>
    </row>
    <row r="178" spans="1:65" s="2" customFormat="1" ht="117">
      <c r="A178" s="36"/>
      <c r="B178" s="37"/>
      <c r="C178" s="38"/>
      <c r="D178" s="210" t="s">
        <v>311</v>
      </c>
      <c r="E178" s="38"/>
      <c r="F178" s="211" t="s">
        <v>1964</v>
      </c>
      <c r="G178" s="38"/>
      <c r="H178" s="38"/>
      <c r="I178" s="207"/>
      <c r="J178" s="38"/>
      <c r="K178" s="38"/>
      <c r="L178" s="41"/>
      <c r="M178" s="208"/>
      <c r="N178" s="209"/>
      <c r="O178" s="73"/>
      <c r="P178" s="73"/>
      <c r="Q178" s="73"/>
      <c r="R178" s="73"/>
      <c r="S178" s="73"/>
      <c r="T178" s="74"/>
      <c r="U178" s="36"/>
      <c r="V178" s="36"/>
      <c r="W178" s="36"/>
      <c r="X178" s="36"/>
      <c r="Y178" s="36"/>
      <c r="Z178" s="36"/>
      <c r="AA178" s="36"/>
      <c r="AB178" s="36"/>
      <c r="AC178" s="36"/>
      <c r="AD178" s="36"/>
      <c r="AE178" s="36"/>
      <c r="AT178" s="18" t="s">
        <v>311</v>
      </c>
      <c r="AU178" s="18" t="s">
        <v>87</v>
      </c>
    </row>
    <row r="179" spans="1:65" s="14" customFormat="1" ht="11.25">
      <c r="B179" s="223"/>
      <c r="C179" s="224"/>
      <c r="D179" s="210" t="s">
        <v>235</v>
      </c>
      <c r="E179" s="225" t="s">
        <v>1</v>
      </c>
      <c r="F179" s="226" t="s">
        <v>3130</v>
      </c>
      <c r="G179" s="224"/>
      <c r="H179" s="225" t="s">
        <v>1</v>
      </c>
      <c r="I179" s="227"/>
      <c r="J179" s="224"/>
      <c r="K179" s="224"/>
      <c r="L179" s="228"/>
      <c r="M179" s="229"/>
      <c r="N179" s="230"/>
      <c r="O179" s="230"/>
      <c r="P179" s="230"/>
      <c r="Q179" s="230"/>
      <c r="R179" s="230"/>
      <c r="S179" s="230"/>
      <c r="T179" s="231"/>
      <c r="AT179" s="232" t="s">
        <v>235</v>
      </c>
      <c r="AU179" s="232" t="s">
        <v>87</v>
      </c>
      <c r="AV179" s="14" t="s">
        <v>87</v>
      </c>
      <c r="AW179" s="14" t="s">
        <v>36</v>
      </c>
      <c r="AX179" s="14" t="s">
        <v>80</v>
      </c>
      <c r="AY179" s="232" t="s">
        <v>220</v>
      </c>
    </row>
    <row r="180" spans="1:65" s="13" customFormat="1" ht="11.25">
      <c r="B180" s="212"/>
      <c r="C180" s="213"/>
      <c r="D180" s="210" t="s">
        <v>235</v>
      </c>
      <c r="E180" s="214" t="s">
        <v>817</v>
      </c>
      <c r="F180" s="215" t="s">
        <v>3131</v>
      </c>
      <c r="G180" s="213"/>
      <c r="H180" s="216">
        <v>379.05</v>
      </c>
      <c r="I180" s="217"/>
      <c r="J180" s="213"/>
      <c r="K180" s="213"/>
      <c r="L180" s="218"/>
      <c r="M180" s="219"/>
      <c r="N180" s="220"/>
      <c r="O180" s="220"/>
      <c r="P180" s="220"/>
      <c r="Q180" s="220"/>
      <c r="R180" s="220"/>
      <c r="S180" s="220"/>
      <c r="T180" s="221"/>
      <c r="AT180" s="222" t="s">
        <v>235</v>
      </c>
      <c r="AU180" s="222" t="s">
        <v>87</v>
      </c>
      <c r="AV180" s="13" t="s">
        <v>19</v>
      </c>
      <c r="AW180" s="13" t="s">
        <v>36</v>
      </c>
      <c r="AX180" s="13" t="s">
        <v>80</v>
      </c>
      <c r="AY180" s="222" t="s">
        <v>220</v>
      </c>
    </row>
    <row r="181" spans="1:65" s="13" customFormat="1" ht="11.25">
      <c r="B181" s="212"/>
      <c r="C181" s="213"/>
      <c r="D181" s="210" t="s">
        <v>235</v>
      </c>
      <c r="E181" s="214" t="s">
        <v>819</v>
      </c>
      <c r="F181" s="215" t="s">
        <v>820</v>
      </c>
      <c r="G181" s="213"/>
      <c r="H181" s="216">
        <v>379.05</v>
      </c>
      <c r="I181" s="217"/>
      <c r="J181" s="213"/>
      <c r="K181" s="213"/>
      <c r="L181" s="218"/>
      <c r="M181" s="219"/>
      <c r="N181" s="220"/>
      <c r="O181" s="220"/>
      <c r="P181" s="220"/>
      <c r="Q181" s="220"/>
      <c r="R181" s="220"/>
      <c r="S181" s="220"/>
      <c r="T181" s="221"/>
      <c r="AT181" s="222" t="s">
        <v>235</v>
      </c>
      <c r="AU181" s="222" t="s">
        <v>87</v>
      </c>
      <c r="AV181" s="13" t="s">
        <v>19</v>
      </c>
      <c r="AW181" s="13" t="s">
        <v>36</v>
      </c>
      <c r="AX181" s="13" t="s">
        <v>87</v>
      </c>
      <c r="AY181" s="222" t="s">
        <v>220</v>
      </c>
    </row>
    <row r="182" spans="1:65" s="2" customFormat="1" ht="62.65" customHeight="1">
      <c r="A182" s="36"/>
      <c r="B182" s="37"/>
      <c r="C182" s="192" t="s">
        <v>266</v>
      </c>
      <c r="D182" s="192" t="s">
        <v>224</v>
      </c>
      <c r="E182" s="193" t="s">
        <v>551</v>
      </c>
      <c r="F182" s="194" t="s">
        <v>1970</v>
      </c>
      <c r="G182" s="195" t="s">
        <v>514</v>
      </c>
      <c r="H182" s="196">
        <v>371.81</v>
      </c>
      <c r="I182" s="197"/>
      <c r="J182" s="198">
        <f>ROUND(I182*H182,2)</f>
        <v>0</v>
      </c>
      <c r="K182" s="194" t="s">
        <v>228</v>
      </c>
      <c r="L182" s="41"/>
      <c r="M182" s="199" t="s">
        <v>1</v>
      </c>
      <c r="N182" s="200" t="s">
        <v>45</v>
      </c>
      <c r="O182" s="73"/>
      <c r="P182" s="201">
        <f>O182*H182</f>
        <v>0</v>
      </c>
      <c r="Q182" s="201">
        <v>0</v>
      </c>
      <c r="R182" s="201">
        <f>Q182*H182</f>
        <v>0</v>
      </c>
      <c r="S182" s="201">
        <v>0</v>
      </c>
      <c r="T182" s="202">
        <f>S182*H182</f>
        <v>0</v>
      </c>
      <c r="U182" s="36"/>
      <c r="V182" s="36"/>
      <c r="W182" s="36"/>
      <c r="X182" s="36"/>
      <c r="Y182" s="36"/>
      <c r="Z182" s="36"/>
      <c r="AA182" s="36"/>
      <c r="AB182" s="36"/>
      <c r="AC182" s="36"/>
      <c r="AD182" s="36"/>
      <c r="AE182" s="36"/>
      <c r="AR182" s="203" t="s">
        <v>223</v>
      </c>
      <c r="AT182" s="203" t="s">
        <v>224</v>
      </c>
      <c r="AU182" s="203" t="s">
        <v>87</v>
      </c>
      <c r="AY182" s="18" t="s">
        <v>220</v>
      </c>
      <c r="BE182" s="204">
        <f>IF(N182="základní",J182,0)</f>
        <v>0</v>
      </c>
      <c r="BF182" s="204">
        <f>IF(N182="snížená",J182,0)</f>
        <v>0</v>
      </c>
      <c r="BG182" s="204">
        <f>IF(N182="zákl. přenesená",J182,0)</f>
        <v>0</v>
      </c>
      <c r="BH182" s="204">
        <f>IF(N182="sníž. přenesená",J182,0)</f>
        <v>0</v>
      </c>
      <c r="BI182" s="204">
        <f>IF(N182="nulová",J182,0)</f>
        <v>0</v>
      </c>
      <c r="BJ182" s="18" t="s">
        <v>87</v>
      </c>
      <c r="BK182" s="204">
        <f>ROUND(I182*H182,2)</f>
        <v>0</v>
      </c>
      <c r="BL182" s="18" t="s">
        <v>223</v>
      </c>
      <c r="BM182" s="203" t="s">
        <v>3132</v>
      </c>
    </row>
    <row r="183" spans="1:65" s="2" customFormat="1" ht="11.25">
      <c r="A183" s="36"/>
      <c r="B183" s="37"/>
      <c r="C183" s="38"/>
      <c r="D183" s="205" t="s">
        <v>231</v>
      </c>
      <c r="E183" s="38"/>
      <c r="F183" s="206" t="s">
        <v>554</v>
      </c>
      <c r="G183" s="38"/>
      <c r="H183" s="38"/>
      <c r="I183" s="207"/>
      <c r="J183" s="38"/>
      <c r="K183" s="38"/>
      <c r="L183" s="41"/>
      <c r="M183" s="208"/>
      <c r="N183" s="209"/>
      <c r="O183" s="73"/>
      <c r="P183" s="73"/>
      <c r="Q183" s="73"/>
      <c r="R183" s="73"/>
      <c r="S183" s="73"/>
      <c r="T183" s="74"/>
      <c r="U183" s="36"/>
      <c r="V183" s="36"/>
      <c r="W183" s="36"/>
      <c r="X183" s="36"/>
      <c r="Y183" s="36"/>
      <c r="Z183" s="36"/>
      <c r="AA183" s="36"/>
      <c r="AB183" s="36"/>
      <c r="AC183" s="36"/>
      <c r="AD183" s="36"/>
      <c r="AE183" s="36"/>
      <c r="AT183" s="18" t="s">
        <v>231</v>
      </c>
      <c r="AU183" s="18" t="s">
        <v>87</v>
      </c>
    </row>
    <row r="184" spans="1:65" s="2" customFormat="1" ht="68.25">
      <c r="A184" s="36"/>
      <c r="B184" s="37"/>
      <c r="C184" s="38"/>
      <c r="D184" s="210" t="s">
        <v>311</v>
      </c>
      <c r="E184" s="38"/>
      <c r="F184" s="211" t="s">
        <v>555</v>
      </c>
      <c r="G184" s="38"/>
      <c r="H184" s="38"/>
      <c r="I184" s="207"/>
      <c r="J184" s="38"/>
      <c r="K184" s="38"/>
      <c r="L184" s="41"/>
      <c r="M184" s="208"/>
      <c r="N184" s="209"/>
      <c r="O184" s="73"/>
      <c r="P184" s="73"/>
      <c r="Q184" s="73"/>
      <c r="R184" s="73"/>
      <c r="S184" s="73"/>
      <c r="T184" s="74"/>
      <c r="U184" s="36"/>
      <c r="V184" s="36"/>
      <c r="W184" s="36"/>
      <c r="X184" s="36"/>
      <c r="Y184" s="36"/>
      <c r="Z184" s="36"/>
      <c r="AA184" s="36"/>
      <c r="AB184" s="36"/>
      <c r="AC184" s="36"/>
      <c r="AD184" s="36"/>
      <c r="AE184" s="36"/>
      <c r="AT184" s="18" t="s">
        <v>311</v>
      </c>
      <c r="AU184" s="18" t="s">
        <v>87</v>
      </c>
    </row>
    <row r="185" spans="1:65" s="14" customFormat="1" ht="11.25">
      <c r="B185" s="223"/>
      <c r="C185" s="224"/>
      <c r="D185" s="210" t="s">
        <v>235</v>
      </c>
      <c r="E185" s="225" t="s">
        <v>1</v>
      </c>
      <c r="F185" s="226" t="s">
        <v>3133</v>
      </c>
      <c r="G185" s="224"/>
      <c r="H185" s="225" t="s">
        <v>1</v>
      </c>
      <c r="I185" s="227"/>
      <c r="J185" s="224"/>
      <c r="K185" s="224"/>
      <c r="L185" s="228"/>
      <c r="M185" s="229"/>
      <c r="N185" s="230"/>
      <c r="O185" s="230"/>
      <c r="P185" s="230"/>
      <c r="Q185" s="230"/>
      <c r="R185" s="230"/>
      <c r="S185" s="230"/>
      <c r="T185" s="231"/>
      <c r="AT185" s="232" t="s">
        <v>235</v>
      </c>
      <c r="AU185" s="232" t="s">
        <v>87</v>
      </c>
      <c r="AV185" s="14" t="s">
        <v>87</v>
      </c>
      <c r="AW185" s="14" t="s">
        <v>36</v>
      </c>
      <c r="AX185" s="14" t="s">
        <v>80</v>
      </c>
      <c r="AY185" s="232" t="s">
        <v>220</v>
      </c>
    </row>
    <row r="186" spans="1:65" s="14" customFormat="1" ht="11.25">
      <c r="B186" s="223"/>
      <c r="C186" s="224"/>
      <c r="D186" s="210" t="s">
        <v>235</v>
      </c>
      <c r="E186" s="225" t="s">
        <v>1</v>
      </c>
      <c r="F186" s="226" t="s">
        <v>1973</v>
      </c>
      <c r="G186" s="224"/>
      <c r="H186" s="225" t="s">
        <v>1</v>
      </c>
      <c r="I186" s="227"/>
      <c r="J186" s="224"/>
      <c r="K186" s="224"/>
      <c r="L186" s="228"/>
      <c r="M186" s="229"/>
      <c r="N186" s="230"/>
      <c r="O186" s="230"/>
      <c r="P186" s="230"/>
      <c r="Q186" s="230"/>
      <c r="R186" s="230"/>
      <c r="S186" s="230"/>
      <c r="T186" s="231"/>
      <c r="AT186" s="232" t="s">
        <v>235</v>
      </c>
      <c r="AU186" s="232" t="s">
        <v>87</v>
      </c>
      <c r="AV186" s="14" t="s">
        <v>87</v>
      </c>
      <c r="AW186" s="14" t="s">
        <v>36</v>
      </c>
      <c r="AX186" s="14" t="s">
        <v>80</v>
      </c>
      <c r="AY186" s="232" t="s">
        <v>220</v>
      </c>
    </row>
    <row r="187" spans="1:65" s="13" customFormat="1" ht="11.25">
      <c r="B187" s="212"/>
      <c r="C187" s="213"/>
      <c r="D187" s="210" t="s">
        <v>235</v>
      </c>
      <c r="E187" s="214" t="s">
        <v>1000</v>
      </c>
      <c r="F187" s="215" t="s">
        <v>3134</v>
      </c>
      <c r="G187" s="213"/>
      <c r="H187" s="216">
        <v>185.905</v>
      </c>
      <c r="I187" s="217"/>
      <c r="J187" s="213"/>
      <c r="K187" s="213"/>
      <c r="L187" s="218"/>
      <c r="M187" s="219"/>
      <c r="N187" s="220"/>
      <c r="O187" s="220"/>
      <c r="P187" s="220"/>
      <c r="Q187" s="220"/>
      <c r="R187" s="220"/>
      <c r="S187" s="220"/>
      <c r="T187" s="221"/>
      <c r="AT187" s="222" t="s">
        <v>235</v>
      </c>
      <c r="AU187" s="222" t="s">
        <v>87</v>
      </c>
      <c r="AV187" s="13" t="s">
        <v>19</v>
      </c>
      <c r="AW187" s="13" t="s">
        <v>36</v>
      </c>
      <c r="AX187" s="13" t="s">
        <v>80</v>
      </c>
      <c r="AY187" s="222" t="s">
        <v>220</v>
      </c>
    </row>
    <row r="188" spans="1:65" s="14" customFormat="1" ht="11.25">
      <c r="B188" s="223"/>
      <c r="C188" s="224"/>
      <c r="D188" s="210" t="s">
        <v>235</v>
      </c>
      <c r="E188" s="225" t="s">
        <v>1</v>
      </c>
      <c r="F188" s="226" t="s">
        <v>3135</v>
      </c>
      <c r="G188" s="224"/>
      <c r="H188" s="225" t="s">
        <v>1</v>
      </c>
      <c r="I188" s="227"/>
      <c r="J188" s="224"/>
      <c r="K188" s="224"/>
      <c r="L188" s="228"/>
      <c r="M188" s="229"/>
      <c r="N188" s="230"/>
      <c r="O188" s="230"/>
      <c r="P188" s="230"/>
      <c r="Q188" s="230"/>
      <c r="R188" s="230"/>
      <c r="S188" s="230"/>
      <c r="T188" s="231"/>
      <c r="AT188" s="232" t="s">
        <v>235</v>
      </c>
      <c r="AU188" s="232" t="s">
        <v>87</v>
      </c>
      <c r="AV188" s="14" t="s">
        <v>87</v>
      </c>
      <c r="AW188" s="14" t="s">
        <v>36</v>
      </c>
      <c r="AX188" s="14" t="s">
        <v>80</v>
      </c>
      <c r="AY188" s="232" t="s">
        <v>220</v>
      </c>
    </row>
    <row r="189" spans="1:65" s="13" customFormat="1" ht="11.25">
      <c r="B189" s="212"/>
      <c r="C189" s="213"/>
      <c r="D189" s="210" t="s">
        <v>235</v>
      </c>
      <c r="E189" s="214" t="s">
        <v>1002</v>
      </c>
      <c r="F189" s="215" t="s">
        <v>3134</v>
      </c>
      <c r="G189" s="213"/>
      <c r="H189" s="216">
        <v>185.905</v>
      </c>
      <c r="I189" s="217"/>
      <c r="J189" s="213"/>
      <c r="K189" s="213"/>
      <c r="L189" s="218"/>
      <c r="M189" s="219"/>
      <c r="N189" s="220"/>
      <c r="O189" s="220"/>
      <c r="P189" s="220"/>
      <c r="Q189" s="220"/>
      <c r="R189" s="220"/>
      <c r="S189" s="220"/>
      <c r="T189" s="221"/>
      <c r="AT189" s="222" t="s">
        <v>235</v>
      </c>
      <c r="AU189" s="222" t="s">
        <v>87</v>
      </c>
      <c r="AV189" s="13" t="s">
        <v>19</v>
      </c>
      <c r="AW189" s="13" t="s">
        <v>36</v>
      </c>
      <c r="AX189" s="13" t="s">
        <v>80</v>
      </c>
      <c r="AY189" s="222" t="s">
        <v>220</v>
      </c>
    </row>
    <row r="190" spans="1:65" s="13" customFormat="1" ht="11.25">
      <c r="B190" s="212"/>
      <c r="C190" s="213"/>
      <c r="D190" s="210" t="s">
        <v>235</v>
      </c>
      <c r="E190" s="214" t="s">
        <v>3136</v>
      </c>
      <c r="F190" s="215" t="s">
        <v>3137</v>
      </c>
      <c r="G190" s="213"/>
      <c r="H190" s="216">
        <v>371.81</v>
      </c>
      <c r="I190" s="217"/>
      <c r="J190" s="213"/>
      <c r="K190" s="213"/>
      <c r="L190" s="218"/>
      <c r="M190" s="219"/>
      <c r="N190" s="220"/>
      <c r="O190" s="220"/>
      <c r="P190" s="220"/>
      <c r="Q190" s="220"/>
      <c r="R190" s="220"/>
      <c r="S190" s="220"/>
      <c r="T190" s="221"/>
      <c r="AT190" s="222" t="s">
        <v>235</v>
      </c>
      <c r="AU190" s="222" t="s">
        <v>87</v>
      </c>
      <c r="AV190" s="13" t="s">
        <v>19</v>
      </c>
      <c r="AW190" s="13" t="s">
        <v>36</v>
      </c>
      <c r="AX190" s="13" t="s">
        <v>87</v>
      </c>
      <c r="AY190" s="222" t="s">
        <v>220</v>
      </c>
    </row>
    <row r="191" spans="1:65" s="2" customFormat="1" ht="62.65" customHeight="1">
      <c r="A191" s="36"/>
      <c r="B191" s="37"/>
      <c r="C191" s="192" t="s">
        <v>271</v>
      </c>
      <c r="D191" s="192" t="s">
        <v>224</v>
      </c>
      <c r="E191" s="193" t="s">
        <v>1980</v>
      </c>
      <c r="F191" s="194" t="s">
        <v>1981</v>
      </c>
      <c r="G191" s="195" t="s">
        <v>514</v>
      </c>
      <c r="H191" s="196">
        <v>193.14500000000001</v>
      </c>
      <c r="I191" s="197"/>
      <c r="J191" s="198">
        <f>ROUND(I191*H191,2)</f>
        <v>0</v>
      </c>
      <c r="K191" s="194" t="s">
        <v>228</v>
      </c>
      <c r="L191" s="41"/>
      <c r="M191" s="199" t="s">
        <v>1</v>
      </c>
      <c r="N191" s="200" t="s">
        <v>45</v>
      </c>
      <c r="O191" s="73"/>
      <c r="P191" s="201">
        <f>O191*H191</f>
        <v>0</v>
      </c>
      <c r="Q191" s="201">
        <v>0</v>
      </c>
      <c r="R191" s="201">
        <f>Q191*H191</f>
        <v>0</v>
      </c>
      <c r="S191" s="201">
        <v>0</v>
      </c>
      <c r="T191" s="202">
        <f>S191*H191</f>
        <v>0</v>
      </c>
      <c r="U191" s="36"/>
      <c r="V191" s="36"/>
      <c r="W191" s="36"/>
      <c r="X191" s="36"/>
      <c r="Y191" s="36"/>
      <c r="Z191" s="36"/>
      <c r="AA191" s="36"/>
      <c r="AB191" s="36"/>
      <c r="AC191" s="36"/>
      <c r="AD191" s="36"/>
      <c r="AE191" s="36"/>
      <c r="AR191" s="203" t="s">
        <v>223</v>
      </c>
      <c r="AT191" s="203" t="s">
        <v>224</v>
      </c>
      <c r="AU191" s="203" t="s">
        <v>87</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223</v>
      </c>
      <c r="BM191" s="203" t="s">
        <v>3138</v>
      </c>
    </row>
    <row r="192" spans="1:65" s="2" customFormat="1" ht="11.25">
      <c r="A192" s="36"/>
      <c r="B192" s="37"/>
      <c r="C192" s="38"/>
      <c r="D192" s="205" t="s">
        <v>231</v>
      </c>
      <c r="E192" s="38"/>
      <c r="F192" s="206" t="s">
        <v>1983</v>
      </c>
      <c r="G192" s="38"/>
      <c r="H192" s="38"/>
      <c r="I192" s="207"/>
      <c r="J192" s="38"/>
      <c r="K192" s="38"/>
      <c r="L192" s="41"/>
      <c r="M192" s="208"/>
      <c r="N192" s="209"/>
      <c r="O192" s="73"/>
      <c r="P192" s="73"/>
      <c r="Q192" s="73"/>
      <c r="R192" s="73"/>
      <c r="S192" s="73"/>
      <c r="T192" s="74"/>
      <c r="U192" s="36"/>
      <c r="V192" s="36"/>
      <c r="W192" s="36"/>
      <c r="X192" s="36"/>
      <c r="Y192" s="36"/>
      <c r="Z192" s="36"/>
      <c r="AA192" s="36"/>
      <c r="AB192" s="36"/>
      <c r="AC192" s="36"/>
      <c r="AD192" s="36"/>
      <c r="AE192" s="36"/>
      <c r="AT192" s="18" t="s">
        <v>231</v>
      </c>
      <c r="AU192" s="18" t="s">
        <v>87</v>
      </c>
    </row>
    <row r="193" spans="1:65" s="2" customFormat="1" ht="68.25">
      <c r="A193" s="36"/>
      <c r="B193" s="37"/>
      <c r="C193" s="38"/>
      <c r="D193" s="210" t="s">
        <v>311</v>
      </c>
      <c r="E193" s="38"/>
      <c r="F193" s="211" t="s">
        <v>555</v>
      </c>
      <c r="G193" s="38"/>
      <c r="H193" s="38"/>
      <c r="I193" s="207"/>
      <c r="J193" s="38"/>
      <c r="K193" s="38"/>
      <c r="L193" s="41"/>
      <c r="M193" s="208"/>
      <c r="N193" s="209"/>
      <c r="O193" s="73"/>
      <c r="P193" s="73"/>
      <c r="Q193" s="73"/>
      <c r="R193" s="73"/>
      <c r="S193" s="73"/>
      <c r="T193" s="74"/>
      <c r="U193" s="36"/>
      <c r="V193" s="36"/>
      <c r="W193" s="36"/>
      <c r="X193" s="36"/>
      <c r="Y193" s="36"/>
      <c r="Z193" s="36"/>
      <c r="AA193" s="36"/>
      <c r="AB193" s="36"/>
      <c r="AC193" s="36"/>
      <c r="AD193" s="36"/>
      <c r="AE193" s="36"/>
      <c r="AT193" s="18" t="s">
        <v>311</v>
      </c>
      <c r="AU193" s="18" t="s">
        <v>87</v>
      </c>
    </row>
    <row r="194" spans="1:65" s="14" customFormat="1" ht="11.25">
      <c r="B194" s="223"/>
      <c r="C194" s="224"/>
      <c r="D194" s="210" t="s">
        <v>235</v>
      </c>
      <c r="E194" s="225" t="s">
        <v>1</v>
      </c>
      <c r="F194" s="226" t="s">
        <v>1984</v>
      </c>
      <c r="G194" s="224"/>
      <c r="H194" s="225" t="s">
        <v>1</v>
      </c>
      <c r="I194" s="227"/>
      <c r="J194" s="224"/>
      <c r="K194" s="224"/>
      <c r="L194" s="228"/>
      <c r="M194" s="229"/>
      <c r="N194" s="230"/>
      <c r="O194" s="230"/>
      <c r="P194" s="230"/>
      <c r="Q194" s="230"/>
      <c r="R194" s="230"/>
      <c r="S194" s="230"/>
      <c r="T194" s="231"/>
      <c r="AT194" s="232" t="s">
        <v>235</v>
      </c>
      <c r="AU194" s="232" t="s">
        <v>87</v>
      </c>
      <c r="AV194" s="14" t="s">
        <v>87</v>
      </c>
      <c r="AW194" s="14" t="s">
        <v>36</v>
      </c>
      <c r="AX194" s="14" t="s">
        <v>80</v>
      </c>
      <c r="AY194" s="232" t="s">
        <v>220</v>
      </c>
    </row>
    <row r="195" spans="1:65" s="13" customFormat="1" ht="11.25">
      <c r="B195" s="212"/>
      <c r="C195" s="213"/>
      <c r="D195" s="210" t="s">
        <v>235</v>
      </c>
      <c r="E195" s="214" t="s">
        <v>826</v>
      </c>
      <c r="F195" s="215" t="s">
        <v>3139</v>
      </c>
      <c r="G195" s="213"/>
      <c r="H195" s="216">
        <v>193.14500000000001</v>
      </c>
      <c r="I195" s="217"/>
      <c r="J195" s="213"/>
      <c r="K195" s="213"/>
      <c r="L195" s="218"/>
      <c r="M195" s="219"/>
      <c r="N195" s="220"/>
      <c r="O195" s="220"/>
      <c r="P195" s="220"/>
      <c r="Q195" s="220"/>
      <c r="R195" s="220"/>
      <c r="S195" s="220"/>
      <c r="T195" s="221"/>
      <c r="AT195" s="222" t="s">
        <v>235</v>
      </c>
      <c r="AU195" s="222" t="s">
        <v>87</v>
      </c>
      <c r="AV195" s="13" t="s">
        <v>19</v>
      </c>
      <c r="AW195" s="13" t="s">
        <v>36</v>
      </c>
      <c r="AX195" s="13" t="s">
        <v>80</v>
      </c>
      <c r="AY195" s="222" t="s">
        <v>220</v>
      </c>
    </row>
    <row r="196" spans="1:65" s="13" customFormat="1" ht="11.25">
      <c r="B196" s="212"/>
      <c r="C196" s="213"/>
      <c r="D196" s="210" t="s">
        <v>235</v>
      </c>
      <c r="E196" s="214" t="s">
        <v>827</v>
      </c>
      <c r="F196" s="215" t="s">
        <v>828</v>
      </c>
      <c r="G196" s="213"/>
      <c r="H196" s="216">
        <v>193.14500000000001</v>
      </c>
      <c r="I196" s="217"/>
      <c r="J196" s="213"/>
      <c r="K196" s="213"/>
      <c r="L196" s="218"/>
      <c r="M196" s="219"/>
      <c r="N196" s="220"/>
      <c r="O196" s="220"/>
      <c r="P196" s="220"/>
      <c r="Q196" s="220"/>
      <c r="R196" s="220"/>
      <c r="S196" s="220"/>
      <c r="T196" s="221"/>
      <c r="AT196" s="222" t="s">
        <v>235</v>
      </c>
      <c r="AU196" s="222" t="s">
        <v>87</v>
      </c>
      <c r="AV196" s="13" t="s">
        <v>19</v>
      </c>
      <c r="AW196" s="13" t="s">
        <v>36</v>
      </c>
      <c r="AX196" s="13" t="s">
        <v>87</v>
      </c>
      <c r="AY196" s="222" t="s">
        <v>220</v>
      </c>
    </row>
    <row r="197" spans="1:65" s="2" customFormat="1" ht="44.25" customHeight="1">
      <c r="A197" s="36"/>
      <c r="B197" s="37"/>
      <c r="C197" s="192" t="s">
        <v>276</v>
      </c>
      <c r="D197" s="192" t="s">
        <v>224</v>
      </c>
      <c r="E197" s="193" t="s">
        <v>567</v>
      </c>
      <c r="F197" s="194" t="s">
        <v>1990</v>
      </c>
      <c r="G197" s="195" t="s">
        <v>514</v>
      </c>
      <c r="H197" s="196">
        <v>185.905</v>
      </c>
      <c r="I197" s="197"/>
      <c r="J197" s="198">
        <f>ROUND(I197*H197,2)</f>
        <v>0</v>
      </c>
      <c r="K197" s="194" t="s">
        <v>228</v>
      </c>
      <c r="L197" s="41"/>
      <c r="M197" s="199" t="s">
        <v>1</v>
      </c>
      <c r="N197" s="200" t="s">
        <v>45</v>
      </c>
      <c r="O197" s="73"/>
      <c r="P197" s="201">
        <f>O197*H197</f>
        <v>0</v>
      </c>
      <c r="Q197" s="201">
        <v>0</v>
      </c>
      <c r="R197" s="201">
        <f>Q197*H197</f>
        <v>0</v>
      </c>
      <c r="S197" s="201">
        <v>0</v>
      </c>
      <c r="T197" s="202">
        <f>S197*H197</f>
        <v>0</v>
      </c>
      <c r="U197" s="36"/>
      <c r="V197" s="36"/>
      <c r="W197" s="36"/>
      <c r="X197" s="36"/>
      <c r="Y197" s="36"/>
      <c r="Z197" s="36"/>
      <c r="AA197" s="36"/>
      <c r="AB197" s="36"/>
      <c r="AC197" s="36"/>
      <c r="AD197" s="36"/>
      <c r="AE197" s="36"/>
      <c r="AR197" s="203" t="s">
        <v>223</v>
      </c>
      <c r="AT197" s="203" t="s">
        <v>224</v>
      </c>
      <c r="AU197" s="203" t="s">
        <v>87</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223</v>
      </c>
      <c r="BM197" s="203" t="s">
        <v>3140</v>
      </c>
    </row>
    <row r="198" spans="1:65" s="2" customFormat="1" ht="11.25">
      <c r="A198" s="36"/>
      <c r="B198" s="37"/>
      <c r="C198" s="38"/>
      <c r="D198" s="205" t="s">
        <v>231</v>
      </c>
      <c r="E198" s="38"/>
      <c r="F198" s="206" t="s">
        <v>570</v>
      </c>
      <c r="G198" s="38"/>
      <c r="H198" s="38"/>
      <c r="I198" s="207"/>
      <c r="J198" s="38"/>
      <c r="K198" s="38"/>
      <c r="L198" s="41"/>
      <c r="M198" s="208"/>
      <c r="N198" s="209"/>
      <c r="O198" s="73"/>
      <c r="P198" s="73"/>
      <c r="Q198" s="73"/>
      <c r="R198" s="73"/>
      <c r="S198" s="73"/>
      <c r="T198" s="74"/>
      <c r="U198" s="36"/>
      <c r="V198" s="36"/>
      <c r="W198" s="36"/>
      <c r="X198" s="36"/>
      <c r="Y198" s="36"/>
      <c r="Z198" s="36"/>
      <c r="AA198" s="36"/>
      <c r="AB198" s="36"/>
      <c r="AC198" s="36"/>
      <c r="AD198" s="36"/>
      <c r="AE198" s="36"/>
      <c r="AT198" s="18" t="s">
        <v>231</v>
      </c>
      <c r="AU198" s="18" t="s">
        <v>87</v>
      </c>
    </row>
    <row r="199" spans="1:65" s="2" customFormat="1" ht="117">
      <c r="A199" s="36"/>
      <c r="B199" s="37"/>
      <c r="C199" s="38"/>
      <c r="D199" s="210" t="s">
        <v>311</v>
      </c>
      <c r="E199" s="38"/>
      <c r="F199" s="211" t="s">
        <v>571</v>
      </c>
      <c r="G199" s="38"/>
      <c r="H199" s="38"/>
      <c r="I199" s="207"/>
      <c r="J199" s="38"/>
      <c r="K199" s="38"/>
      <c r="L199" s="41"/>
      <c r="M199" s="208"/>
      <c r="N199" s="209"/>
      <c r="O199" s="73"/>
      <c r="P199" s="73"/>
      <c r="Q199" s="73"/>
      <c r="R199" s="73"/>
      <c r="S199" s="73"/>
      <c r="T199" s="74"/>
      <c r="U199" s="36"/>
      <c r="V199" s="36"/>
      <c r="W199" s="36"/>
      <c r="X199" s="36"/>
      <c r="Y199" s="36"/>
      <c r="Z199" s="36"/>
      <c r="AA199" s="36"/>
      <c r="AB199" s="36"/>
      <c r="AC199" s="36"/>
      <c r="AD199" s="36"/>
      <c r="AE199" s="36"/>
      <c r="AT199" s="18" t="s">
        <v>311</v>
      </c>
      <c r="AU199" s="18" t="s">
        <v>87</v>
      </c>
    </row>
    <row r="200" spans="1:65" s="14" customFormat="1" ht="11.25">
      <c r="B200" s="223"/>
      <c r="C200" s="224"/>
      <c r="D200" s="210" t="s">
        <v>235</v>
      </c>
      <c r="E200" s="225" t="s">
        <v>1</v>
      </c>
      <c r="F200" s="226" t="s">
        <v>3141</v>
      </c>
      <c r="G200" s="224"/>
      <c r="H200" s="225" t="s">
        <v>1</v>
      </c>
      <c r="I200" s="227"/>
      <c r="J200" s="224"/>
      <c r="K200" s="224"/>
      <c r="L200" s="228"/>
      <c r="M200" s="229"/>
      <c r="N200" s="230"/>
      <c r="O200" s="230"/>
      <c r="P200" s="230"/>
      <c r="Q200" s="230"/>
      <c r="R200" s="230"/>
      <c r="S200" s="230"/>
      <c r="T200" s="231"/>
      <c r="AT200" s="232" t="s">
        <v>235</v>
      </c>
      <c r="AU200" s="232" t="s">
        <v>87</v>
      </c>
      <c r="AV200" s="14" t="s">
        <v>87</v>
      </c>
      <c r="AW200" s="14" t="s">
        <v>36</v>
      </c>
      <c r="AX200" s="14" t="s">
        <v>80</v>
      </c>
      <c r="AY200" s="232" t="s">
        <v>220</v>
      </c>
    </row>
    <row r="201" spans="1:65" s="13" customFormat="1" ht="11.25">
      <c r="B201" s="212"/>
      <c r="C201" s="213"/>
      <c r="D201" s="210" t="s">
        <v>235</v>
      </c>
      <c r="E201" s="214" t="s">
        <v>833</v>
      </c>
      <c r="F201" s="215" t="s">
        <v>3134</v>
      </c>
      <c r="G201" s="213"/>
      <c r="H201" s="216">
        <v>185.905</v>
      </c>
      <c r="I201" s="217"/>
      <c r="J201" s="213"/>
      <c r="K201" s="213"/>
      <c r="L201" s="218"/>
      <c r="M201" s="219"/>
      <c r="N201" s="220"/>
      <c r="O201" s="220"/>
      <c r="P201" s="220"/>
      <c r="Q201" s="220"/>
      <c r="R201" s="220"/>
      <c r="S201" s="220"/>
      <c r="T201" s="221"/>
      <c r="AT201" s="222" t="s">
        <v>235</v>
      </c>
      <c r="AU201" s="222" t="s">
        <v>87</v>
      </c>
      <c r="AV201" s="13" t="s">
        <v>19</v>
      </c>
      <c r="AW201" s="13" t="s">
        <v>36</v>
      </c>
      <c r="AX201" s="13" t="s">
        <v>80</v>
      </c>
      <c r="AY201" s="222" t="s">
        <v>220</v>
      </c>
    </row>
    <row r="202" spans="1:65" s="13" customFormat="1" ht="11.25">
      <c r="B202" s="212"/>
      <c r="C202" s="213"/>
      <c r="D202" s="210" t="s">
        <v>235</v>
      </c>
      <c r="E202" s="214" t="s">
        <v>834</v>
      </c>
      <c r="F202" s="215" t="s">
        <v>835</v>
      </c>
      <c r="G202" s="213"/>
      <c r="H202" s="216">
        <v>185.905</v>
      </c>
      <c r="I202" s="217"/>
      <c r="J202" s="213"/>
      <c r="K202" s="213"/>
      <c r="L202" s="218"/>
      <c r="M202" s="219"/>
      <c r="N202" s="220"/>
      <c r="O202" s="220"/>
      <c r="P202" s="220"/>
      <c r="Q202" s="220"/>
      <c r="R202" s="220"/>
      <c r="S202" s="220"/>
      <c r="T202" s="221"/>
      <c r="AT202" s="222" t="s">
        <v>235</v>
      </c>
      <c r="AU202" s="222" t="s">
        <v>87</v>
      </c>
      <c r="AV202" s="13" t="s">
        <v>19</v>
      </c>
      <c r="AW202" s="13" t="s">
        <v>36</v>
      </c>
      <c r="AX202" s="13" t="s">
        <v>87</v>
      </c>
      <c r="AY202" s="222" t="s">
        <v>220</v>
      </c>
    </row>
    <row r="203" spans="1:65" s="2" customFormat="1" ht="44.25" customHeight="1">
      <c r="A203" s="36"/>
      <c r="B203" s="37"/>
      <c r="C203" s="192" t="s">
        <v>282</v>
      </c>
      <c r="D203" s="192" t="s">
        <v>224</v>
      </c>
      <c r="E203" s="193" t="s">
        <v>526</v>
      </c>
      <c r="F203" s="194" t="s">
        <v>1997</v>
      </c>
      <c r="G203" s="195" t="s">
        <v>514</v>
      </c>
      <c r="H203" s="196">
        <v>185.905</v>
      </c>
      <c r="I203" s="197"/>
      <c r="J203" s="198">
        <f>ROUND(I203*H203,2)</f>
        <v>0</v>
      </c>
      <c r="K203" s="194" t="s">
        <v>228</v>
      </c>
      <c r="L203" s="41"/>
      <c r="M203" s="199" t="s">
        <v>1</v>
      </c>
      <c r="N203" s="200" t="s">
        <v>45</v>
      </c>
      <c r="O203" s="73"/>
      <c r="P203" s="201">
        <f>O203*H203</f>
        <v>0</v>
      </c>
      <c r="Q203" s="201">
        <v>0</v>
      </c>
      <c r="R203" s="201">
        <f>Q203*H203</f>
        <v>0</v>
      </c>
      <c r="S203" s="201">
        <v>0</v>
      </c>
      <c r="T203" s="202">
        <f>S203*H203</f>
        <v>0</v>
      </c>
      <c r="U203" s="36"/>
      <c r="V203" s="36"/>
      <c r="W203" s="36"/>
      <c r="X203" s="36"/>
      <c r="Y203" s="36"/>
      <c r="Z203" s="36"/>
      <c r="AA203" s="36"/>
      <c r="AB203" s="36"/>
      <c r="AC203" s="36"/>
      <c r="AD203" s="36"/>
      <c r="AE203" s="36"/>
      <c r="AR203" s="203" t="s">
        <v>223</v>
      </c>
      <c r="AT203" s="203" t="s">
        <v>224</v>
      </c>
      <c r="AU203" s="203" t="s">
        <v>87</v>
      </c>
      <c r="AY203" s="18" t="s">
        <v>220</v>
      </c>
      <c r="BE203" s="204">
        <f>IF(N203="základní",J203,0)</f>
        <v>0</v>
      </c>
      <c r="BF203" s="204">
        <f>IF(N203="snížená",J203,0)</f>
        <v>0</v>
      </c>
      <c r="BG203" s="204">
        <f>IF(N203="zákl. přenesená",J203,0)</f>
        <v>0</v>
      </c>
      <c r="BH203" s="204">
        <f>IF(N203="sníž. přenesená",J203,0)</f>
        <v>0</v>
      </c>
      <c r="BI203" s="204">
        <f>IF(N203="nulová",J203,0)</f>
        <v>0</v>
      </c>
      <c r="BJ203" s="18" t="s">
        <v>87</v>
      </c>
      <c r="BK203" s="204">
        <f>ROUND(I203*H203,2)</f>
        <v>0</v>
      </c>
      <c r="BL203" s="18" t="s">
        <v>223</v>
      </c>
      <c r="BM203" s="203" t="s">
        <v>3142</v>
      </c>
    </row>
    <row r="204" spans="1:65" s="2" customFormat="1" ht="11.25">
      <c r="A204" s="36"/>
      <c r="B204" s="37"/>
      <c r="C204" s="38"/>
      <c r="D204" s="205" t="s">
        <v>231</v>
      </c>
      <c r="E204" s="38"/>
      <c r="F204" s="206" t="s">
        <v>529</v>
      </c>
      <c r="G204" s="38"/>
      <c r="H204" s="38"/>
      <c r="I204" s="207"/>
      <c r="J204" s="38"/>
      <c r="K204" s="38"/>
      <c r="L204" s="41"/>
      <c r="M204" s="208"/>
      <c r="N204" s="209"/>
      <c r="O204" s="73"/>
      <c r="P204" s="73"/>
      <c r="Q204" s="73"/>
      <c r="R204" s="73"/>
      <c r="S204" s="73"/>
      <c r="T204" s="74"/>
      <c r="U204" s="36"/>
      <c r="V204" s="36"/>
      <c r="W204" s="36"/>
      <c r="X204" s="36"/>
      <c r="Y204" s="36"/>
      <c r="Z204" s="36"/>
      <c r="AA204" s="36"/>
      <c r="AB204" s="36"/>
      <c r="AC204" s="36"/>
      <c r="AD204" s="36"/>
      <c r="AE204" s="36"/>
      <c r="AT204" s="18" t="s">
        <v>231</v>
      </c>
      <c r="AU204" s="18" t="s">
        <v>87</v>
      </c>
    </row>
    <row r="205" spans="1:65" s="2" customFormat="1" ht="146.25">
      <c r="A205" s="36"/>
      <c r="B205" s="37"/>
      <c r="C205" s="38"/>
      <c r="D205" s="210" t="s">
        <v>311</v>
      </c>
      <c r="E205" s="38"/>
      <c r="F205" s="211" t="s">
        <v>530</v>
      </c>
      <c r="G205" s="38"/>
      <c r="H205" s="38"/>
      <c r="I205" s="207"/>
      <c r="J205" s="38"/>
      <c r="K205" s="38"/>
      <c r="L205" s="41"/>
      <c r="M205" s="208"/>
      <c r="N205" s="209"/>
      <c r="O205" s="73"/>
      <c r="P205" s="73"/>
      <c r="Q205" s="73"/>
      <c r="R205" s="73"/>
      <c r="S205" s="73"/>
      <c r="T205" s="74"/>
      <c r="U205" s="36"/>
      <c r="V205" s="36"/>
      <c r="W205" s="36"/>
      <c r="X205" s="36"/>
      <c r="Y205" s="36"/>
      <c r="Z205" s="36"/>
      <c r="AA205" s="36"/>
      <c r="AB205" s="36"/>
      <c r="AC205" s="36"/>
      <c r="AD205" s="36"/>
      <c r="AE205" s="36"/>
      <c r="AT205" s="18" t="s">
        <v>311</v>
      </c>
      <c r="AU205" s="18" t="s">
        <v>87</v>
      </c>
    </row>
    <row r="206" spans="1:65" s="2" customFormat="1" ht="19.5">
      <c r="A206" s="36"/>
      <c r="B206" s="37"/>
      <c r="C206" s="38"/>
      <c r="D206" s="210" t="s">
        <v>233</v>
      </c>
      <c r="E206" s="38"/>
      <c r="F206" s="211" t="s">
        <v>3143</v>
      </c>
      <c r="G206" s="38"/>
      <c r="H206" s="38"/>
      <c r="I206" s="207"/>
      <c r="J206" s="38"/>
      <c r="K206" s="38"/>
      <c r="L206" s="41"/>
      <c r="M206" s="208"/>
      <c r="N206" s="209"/>
      <c r="O206" s="73"/>
      <c r="P206" s="73"/>
      <c r="Q206" s="73"/>
      <c r="R206" s="73"/>
      <c r="S206" s="73"/>
      <c r="T206" s="74"/>
      <c r="U206" s="36"/>
      <c r="V206" s="36"/>
      <c r="W206" s="36"/>
      <c r="X206" s="36"/>
      <c r="Y206" s="36"/>
      <c r="Z206" s="36"/>
      <c r="AA206" s="36"/>
      <c r="AB206" s="36"/>
      <c r="AC206" s="36"/>
      <c r="AD206" s="36"/>
      <c r="AE206" s="36"/>
      <c r="AT206" s="18" t="s">
        <v>233</v>
      </c>
      <c r="AU206" s="18" t="s">
        <v>87</v>
      </c>
    </row>
    <row r="207" spans="1:65" s="14" customFormat="1" ht="11.25">
      <c r="B207" s="223"/>
      <c r="C207" s="224"/>
      <c r="D207" s="210" t="s">
        <v>235</v>
      </c>
      <c r="E207" s="225" t="s">
        <v>1</v>
      </c>
      <c r="F207" s="226" t="s">
        <v>3144</v>
      </c>
      <c r="G207" s="224"/>
      <c r="H207" s="225" t="s">
        <v>1</v>
      </c>
      <c r="I207" s="227"/>
      <c r="J207" s="224"/>
      <c r="K207" s="224"/>
      <c r="L207" s="228"/>
      <c r="M207" s="229"/>
      <c r="N207" s="230"/>
      <c r="O207" s="230"/>
      <c r="P207" s="230"/>
      <c r="Q207" s="230"/>
      <c r="R207" s="230"/>
      <c r="S207" s="230"/>
      <c r="T207" s="231"/>
      <c r="AT207" s="232" t="s">
        <v>235</v>
      </c>
      <c r="AU207" s="232" t="s">
        <v>87</v>
      </c>
      <c r="AV207" s="14" t="s">
        <v>87</v>
      </c>
      <c r="AW207" s="14" t="s">
        <v>36</v>
      </c>
      <c r="AX207" s="14" t="s">
        <v>80</v>
      </c>
      <c r="AY207" s="232" t="s">
        <v>220</v>
      </c>
    </row>
    <row r="208" spans="1:65" s="13" customFormat="1" ht="11.25">
      <c r="B208" s="212"/>
      <c r="C208" s="213"/>
      <c r="D208" s="210" t="s">
        <v>235</v>
      </c>
      <c r="E208" s="214" t="s">
        <v>841</v>
      </c>
      <c r="F208" s="215" t="s">
        <v>3145</v>
      </c>
      <c r="G208" s="213"/>
      <c r="H208" s="216">
        <v>47.5</v>
      </c>
      <c r="I208" s="217"/>
      <c r="J208" s="213"/>
      <c r="K208" s="213"/>
      <c r="L208" s="218"/>
      <c r="M208" s="219"/>
      <c r="N208" s="220"/>
      <c r="O208" s="220"/>
      <c r="P208" s="220"/>
      <c r="Q208" s="220"/>
      <c r="R208" s="220"/>
      <c r="S208" s="220"/>
      <c r="T208" s="221"/>
      <c r="AT208" s="222" t="s">
        <v>235</v>
      </c>
      <c r="AU208" s="222" t="s">
        <v>87</v>
      </c>
      <c r="AV208" s="13" t="s">
        <v>19</v>
      </c>
      <c r="AW208" s="13" t="s">
        <v>36</v>
      </c>
      <c r="AX208" s="13" t="s">
        <v>80</v>
      </c>
      <c r="AY208" s="222" t="s">
        <v>220</v>
      </c>
    </row>
    <row r="209" spans="1:65" s="14" customFormat="1" ht="11.25">
      <c r="B209" s="223"/>
      <c r="C209" s="224"/>
      <c r="D209" s="210" t="s">
        <v>235</v>
      </c>
      <c r="E209" s="225" t="s">
        <v>1</v>
      </c>
      <c r="F209" s="226" t="s">
        <v>3146</v>
      </c>
      <c r="G209" s="224"/>
      <c r="H209" s="225" t="s">
        <v>1</v>
      </c>
      <c r="I209" s="227"/>
      <c r="J209" s="224"/>
      <c r="K209" s="224"/>
      <c r="L209" s="228"/>
      <c r="M209" s="229"/>
      <c r="N209" s="230"/>
      <c r="O209" s="230"/>
      <c r="P209" s="230"/>
      <c r="Q209" s="230"/>
      <c r="R209" s="230"/>
      <c r="S209" s="230"/>
      <c r="T209" s="231"/>
      <c r="AT209" s="232" t="s">
        <v>235</v>
      </c>
      <c r="AU209" s="232" t="s">
        <v>87</v>
      </c>
      <c r="AV209" s="14" t="s">
        <v>87</v>
      </c>
      <c r="AW209" s="14" t="s">
        <v>36</v>
      </c>
      <c r="AX209" s="14" t="s">
        <v>80</v>
      </c>
      <c r="AY209" s="232" t="s">
        <v>220</v>
      </c>
    </row>
    <row r="210" spans="1:65" s="13" customFormat="1" ht="11.25">
      <c r="B210" s="212"/>
      <c r="C210" s="213"/>
      <c r="D210" s="210" t="s">
        <v>235</v>
      </c>
      <c r="E210" s="214" t="s">
        <v>842</v>
      </c>
      <c r="F210" s="215" t="s">
        <v>3147</v>
      </c>
      <c r="G210" s="213"/>
      <c r="H210" s="216">
        <v>94.518000000000001</v>
      </c>
      <c r="I210" s="217"/>
      <c r="J210" s="213"/>
      <c r="K210" s="213"/>
      <c r="L210" s="218"/>
      <c r="M210" s="219"/>
      <c r="N210" s="220"/>
      <c r="O210" s="220"/>
      <c r="P210" s="220"/>
      <c r="Q210" s="220"/>
      <c r="R210" s="220"/>
      <c r="S210" s="220"/>
      <c r="T210" s="221"/>
      <c r="AT210" s="222" t="s">
        <v>235</v>
      </c>
      <c r="AU210" s="222" t="s">
        <v>87</v>
      </c>
      <c r="AV210" s="13" t="s">
        <v>19</v>
      </c>
      <c r="AW210" s="13" t="s">
        <v>36</v>
      </c>
      <c r="AX210" s="13" t="s">
        <v>80</v>
      </c>
      <c r="AY210" s="222" t="s">
        <v>220</v>
      </c>
    </row>
    <row r="211" spans="1:65" s="14" customFormat="1" ht="11.25">
      <c r="B211" s="223"/>
      <c r="C211" s="224"/>
      <c r="D211" s="210" t="s">
        <v>235</v>
      </c>
      <c r="E211" s="225" t="s">
        <v>1</v>
      </c>
      <c r="F211" s="226" t="s">
        <v>3148</v>
      </c>
      <c r="G211" s="224"/>
      <c r="H211" s="225" t="s">
        <v>1</v>
      </c>
      <c r="I211" s="227"/>
      <c r="J211" s="224"/>
      <c r="K211" s="224"/>
      <c r="L211" s="228"/>
      <c r="M211" s="229"/>
      <c r="N211" s="230"/>
      <c r="O211" s="230"/>
      <c r="P211" s="230"/>
      <c r="Q211" s="230"/>
      <c r="R211" s="230"/>
      <c r="S211" s="230"/>
      <c r="T211" s="231"/>
      <c r="AT211" s="232" t="s">
        <v>235</v>
      </c>
      <c r="AU211" s="232" t="s">
        <v>87</v>
      </c>
      <c r="AV211" s="14" t="s">
        <v>87</v>
      </c>
      <c r="AW211" s="14" t="s">
        <v>36</v>
      </c>
      <c r="AX211" s="14" t="s">
        <v>80</v>
      </c>
      <c r="AY211" s="232" t="s">
        <v>220</v>
      </c>
    </row>
    <row r="212" spans="1:65" s="13" customFormat="1" ht="11.25">
      <c r="B212" s="212"/>
      <c r="C212" s="213"/>
      <c r="D212" s="210" t="s">
        <v>235</v>
      </c>
      <c r="E212" s="214" t="s">
        <v>3039</v>
      </c>
      <c r="F212" s="215" t="s">
        <v>3149</v>
      </c>
      <c r="G212" s="213"/>
      <c r="H212" s="216">
        <v>10.097</v>
      </c>
      <c r="I212" s="217"/>
      <c r="J212" s="213"/>
      <c r="K212" s="213"/>
      <c r="L212" s="218"/>
      <c r="M212" s="219"/>
      <c r="N212" s="220"/>
      <c r="O212" s="220"/>
      <c r="P212" s="220"/>
      <c r="Q212" s="220"/>
      <c r="R212" s="220"/>
      <c r="S212" s="220"/>
      <c r="T212" s="221"/>
      <c r="AT212" s="222" t="s">
        <v>235</v>
      </c>
      <c r="AU212" s="222" t="s">
        <v>87</v>
      </c>
      <c r="AV212" s="13" t="s">
        <v>19</v>
      </c>
      <c r="AW212" s="13" t="s">
        <v>36</v>
      </c>
      <c r="AX212" s="13" t="s">
        <v>80</v>
      </c>
      <c r="AY212" s="222" t="s">
        <v>220</v>
      </c>
    </row>
    <row r="213" spans="1:65" s="13" customFormat="1" ht="11.25">
      <c r="B213" s="212"/>
      <c r="C213" s="213"/>
      <c r="D213" s="210" t="s">
        <v>235</v>
      </c>
      <c r="E213" s="214" t="s">
        <v>3063</v>
      </c>
      <c r="F213" s="215" t="s">
        <v>3150</v>
      </c>
      <c r="G213" s="213"/>
      <c r="H213" s="216">
        <v>7.5419999999999998</v>
      </c>
      <c r="I213" s="217"/>
      <c r="J213" s="213"/>
      <c r="K213" s="213"/>
      <c r="L213" s="218"/>
      <c r="M213" s="219"/>
      <c r="N213" s="220"/>
      <c r="O213" s="220"/>
      <c r="P213" s="220"/>
      <c r="Q213" s="220"/>
      <c r="R213" s="220"/>
      <c r="S213" s="220"/>
      <c r="T213" s="221"/>
      <c r="AT213" s="222" t="s">
        <v>235</v>
      </c>
      <c r="AU213" s="222" t="s">
        <v>87</v>
      </c>
      <c r="AV213" s="13" t="s">
        <v>19</v>
      </c>
      <c r="AW213" s="13" t="s">
        <v>36</v>
      </c>
      <c r="AX213" s="13" t="s">
        <v>80</v>
      </c>
      <c r="AY213" s="222" t="s">
        <v>220</v>
      </c>
    </row>
    <row r="214" spans="1:65" s="13" customFormat="1" ht="11.25">
      <c r="B214" s="212"/>
      <c r="C214" s="213"/>
      <c r="D214" s="210" t="s">
        <v>235</v>
      </c>
      <c r="E214" s="214" t="s">
        <v>3077</v>
      </c>
      <c r="F214" s="215" t="s">
        <v>3151</v>
      </c>
      <c r="G214" s="213"/>
      <c r="H214" s="216">
        <v>15.843999999999999</v>
      </c>
      <c r="I214" s="217"/>
      <c r="J214" s="213"/>
      <c r="K214" s="213"/>
      <c r="L214" s="218"/>
      <c r="M214" s="219"/>
      <c r="N214" s="220"/>
      <c r="O214" s="220"/>
      <c r="P214" s="220"/>
      <c r="Q214" s="220"/>
      <c r="R214" s="220"/>
      <c r="S214" s="220"/>
      <c r="T214" s="221"/>
      <c r="AT214" s="222" t="s">
        <v>235</v>
      </c>
      <c r="AU214" s="222" t="s">
        <v>87</v>
      </c>
      <c r="AV214" s="13" t="s">
        <v>19</v>
      </c>
      <c r="AW214" s="13" t="s">
        <v>36</v>
      </c>
      <c r="AX214" s="13" t="s">
        <v>80</v>
      </c>
      <c r="AY214" s="222" t="s">
        <v>220</v>
      </c>
    </row>
    <row r="215" spans="1:65" s="13" customFormat="1" ht="11.25">
      <c r="B215" s="212"/>
      <c r="C215" s="213"/>
      <c r="D215" s="210" t="s">
        <v>235</v>
      </c>
      <c r="E215" s="214" t="s">
        <v>3085</v>
      </c>
      <c r="F215" s="215" t="s">
        <v>3152</v>
      </c>
      <c r="G215" s="213"/>
      <c r="H215" s="216">
        <v>10.404</v>
      </c>
      <c r="I215" s="217"/>
      <c r="J215" s="213"/>
      <c r="K215" s="213"/>
      <c r="L215" s="218"/>
      <c r="M215" s="219"/>
      <c r="N215" s="220"/>
      <c r="O215" s="220"/>
      <c r="P215" s="220"/>
      <c r="Q215" s="220"/>
      <c r="R215" s="220"/>
      <c r="S215" s="220"/>
      <c r="T215" s="221"/>
      <c r="AT215" s="222" t="s">
        <v>235</v>
      </c>
      <c r="AU215" s="222" t="s">
        <v>87</v>
      </c>
      <c r="AV215" s="13" t="s">
        <v>19</v>
      </c>
      <c r="AW215" s="13" t="s">
        <v>36</v>
      </c>
      <c r="AX215" s="13" t="s">
        <v>80</v>
      </c>
      <c r="AY215" s="222" t="s">
        <v>220</v>
      </c>
    </row>
    <row r="216" spans="1:65" s="13" customFormat="1" ht="11.25">
      <c r="B216" s="212"/>
      <c r="C216" s="213"/>
      <c r="D216" s="210" t="s">
        <v>235</v>
      </c>
      <c r="E216" s="214" t="s">
        <v>3153</v>
      </c>
      <c r="F216" s="215" t="s">
        <v>3154</v>
      </c>
      <c r="G216" s="213"/>
      <c r="H216" s="216">
        <v>185.905</v>
      </c>
      <c r="I216" s="217"/>
      <c r="J216" s="213"/>
      <c r="K216" s="213"/>
      <c r="L216" s="218"/>
      <c r="M216" s="219"/>
      <c r="N216" s="220"/>
      <c r="O216" s="220"/>
      <c r="P216" s="220"/>
      <c r="Q216" s="220"/>
      <c r="R216" s="220"/>
      <c r="S216" s="220"/>
      <c r="T216" s="221"/>
      <c r="AT216" s="222" t="s">
        <v>235</v>
      </c>
      <c r="AU216" s="222" t="s">
        <v>87</v>
      </c>
      <c r="AV216" s="13" t="s">
        <v>19</v>
      </c>
      <c r="AW216" s="13" t="s">
        <v>36</v>
      </c>
      <c r="AX216" s="13" t="s">
        <v>87</v>
      </c>
      <c r="AY216" s="222" t="s">
        <v>220</v>
      </c>
    </row>
    <row r="217" spans="1:65" s="2" customFormat="1" ht="44.25" customHeight="1">
      <c r="A217" s="36"/>
      <c r="B217" s="37"/>
      <c r="C217" s="192" t="s">
        <v>287</v>
      </c>
      <c r="D217" s="192" t="s">
        <v>224</v>
      </c>
      <c r="E217" s="193" t="s">
        <v>2018</v>
      </c>
      <c r="F217" s="194" t="s">
        <v>953</v>
      </c>
      <c r="G217" s="195" t="s">
        <v>650</v>
      </c>
      <c r="H217" s="196">
        <v>347.661</v>
      </c>
      <c r="I217" s="197"/>
      <c r="J217" s="198">
        <f>ROUND(I217*H217,2)</f>
        <v>0</v>
      </c>
      <c r="K217" s="194" t="s">
        <v>228</v>
      </c>
      <c r="L217" s="41"/>
      <c r="M217" s="199" t="s">
        <v>1</v>
      </c>
      <c r="N217" s="200" t="s">
        <v>45</v>
      </c>
      <c r="O217" s="73"/>
      <c r="P217" s="201">
        <f>O217*H217</f>
        <v>0</v>
      </c>
      <c r="Q217" s="201">
        <v>0</v>
      </c>
      <c r="R217" s="201">
        <f>Q217*H217</f>
        <v>0</v>
      </c>
      <c r="S217" s="201">
        <v>0</v>
      </c>
      <c r="T217" s="202">
        <f>S217*H217</f>
        <v>0</v>
      </c>
      <c r="U217" s="36"/>
      <c r="V217" s="36"/>
      <c r="W217" s="36"/>
      <c r="X217" s="36"/>
      <c r="Y217" s="36"/>
      <c r="Z217" s="36"/>
      <c r="AA217" s="36"/>
      <c r="AB217" s="36"/>
      <c r="AC217" s="36"/>
      <c r="AD217" s="36"/>
      <c r="AE217" s="36"/>
      <c r="AR217" s="203" t="s">
        <v>223</v>
      </c>
      <c r="AT217" s="203" t="s">
        <v>224</v>
      </c>
      <c r="AU217" s="203" t="s">
        <v>87</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223</v>
      </c>
      <c r="BM217" s="203" t="s">
        <v>3155</v>
      </c>
    </row>
    <row r="218" spans="1:65" s="2" customFormat="1" ht="11.25">
      <c r="A218" s="36"/>
      <c r="B218" s="37"/>
      <c r="C218" s="38"/>
      <c r="D218" s="205" t="s">
        <v>231</v>
      </c>
      <c r="E218" s="38"/>
      <c r="F218" s="206" t="s">
        <v>2020</v>
      </c>
      <c r="G218" s="38"/>
      <c r="H218" s="38"/>
      <c r="I218" s="207"/>
      <c r="J218" s="38"/>
      <c r="K218" s="38"/>
      <c r="L218" s="41"/>
      <c r="M218" s="208"/>
      <c r="N218" s="209"/>
      <c r="O218" s="73"/>
      <c r="P218" s="73"/>
      <c r="Q218" s="73"/>
      <c r="R218" s="73"/>
      <c r="S218" s="73"/>
      <c r="T218" s="74"/>
      <c r="U218" s="36"/>
      <c r="V218" s="36"/>
      <c r="W218" s="36"/>
      <c r="X218" s="36"/>
      <c r="Y218" s="36"/>
      <c r="Z218" s="36"/>
      <c r="AA218" s="36"/>
      <c r="AB218" s="36"/>
      <c r="AC218" s="36"/>
      <c r="AD218" s="36"/>
      <c r="AE218" s="36"/>
      <c r="AT218" s="18" t="s">
        <v>231</v>
      </c>
      <c r="AU218" s="18" t="s">
        <v>87</v>
      </c>
    </row>
    <row r="219" spans="1:65" s="2" customFormat="1" ht="39">
      <c r="A219" s="36"/>
      <c r="B219" s="37"/>
      <c r="C219" s="38"/>
      <c r="D219" s="210" t="s">
        <v>311</v>
      </c>
      <c r="E219" s="38"/>
      <c r="F219" s="211" t="s">
        <v>956</v>
      </c>
      <c r="G219" s="38"/>
      <c r="H219" s="38"/>
      <c r="I219" s="207"/>
      <c r="J219" s="38"/>
      <c r="K219" s="38"/>
      <c r="L219" s="41"/>
      <c r="M219" s="208"/>
      <c r="N219" s="209"/>
      <c r="O219" s="73"/>
      <c r="P219" s="73"/>
      <c r="Q219" s="73"/>
      <c r="R219" s="73"/>
      <c r="S219" s="73"/>
      <c r="T219" s="74"/>
      <c r="U219" s="36"/>
      <c r="V219" s="36"/>
      <c r="W219" s="36"/>
      <c r="X219" s="36"/>
      <c r="Y219" s="36"/>
      <c r="Z219" s="36"/>
      <c r="AA219" s="36"/>
      <c r="AB219" s="36"/>
      <c r="AC219" s="36"/>
      <c r="AD219" s="36"/>
      <c r="AE219" s="36"/>
      <c r="AT219" s="18" t="s">
        <v>311</v>
      </c>
      <c r="AU219" s="18" t="s">
        <v>87</v>
      </c>
    </row>
    <row r="220" spans="1:65" s="14" customFormat="1" ht="11.25">
      <c r="B220" s="223"/>
      <c r="C220" s="224"/>
      <c r="D220" s="210" t="s">
        <v>235</v>
      </c>
      <c r="E220" s="225" t="s">
        <v>1</v>
      </c>
      <c r="F220" s="226" t="s">
        <v>3156</v>
      </c>
      <c r="G220" s="224"/>
      <c r="H220" s="225" t="s">
        <v>1</v>
      </c>
      <c r="I220" s="227"/>
      <c r="J220" s="224"/>
      <c r="K220" s="224"/>
      <c r="L220" s="228"/>
      <c r="M220" s="229"/>
      <c r="N220" s="230"/>
      <c r="O220" s="230"/>
      <c r="P220" s="230"/>
      <c r="Q220" s="230"/>
      <c r="R220" s="230"/>
      <c r="S220" s="230"/>
      <c r="T220" s="231"/>
      <c r="AT220" s="232" t="s">
        <v>235</v>
      </c>
      <c r="AU220" s="232" t="s">
        <v>87</v>
      </c>
      <c r="AV220" s="14" t="s">
        <v>87</v>
      </c>
      <c r="AW220" s="14" t="s">
        <v>36</v>
      </c>
      <c r="AX220" s="14" t="s">
        <v>80</v>
      </c>
      <c r="AY220" s="232" t="s">
        <v>220</v>
      </c>
    </row>
    <row r="221" spans="1:65" s="13" customFormat="1" ht="11.25">
      <c r="B221" s="212"/>
      <c r="C221" s="213"/>
      <c r="D221" s="210" t="s">
        <v>235</v>
      </c>
      <c r="E221" s="214" t="s">
        <v>332</v>
      </c>
      <c r="F221" s="215" t="s">
        <v>3157</v>
      </c>
      <c r="G221" s="213"/>
      <c r="H221" s="216">
        <v>347.661</v>
      </c>
      <c r="I221" s="217"/>
      <c r="J221" s="213"/>
      <c r="K221" s="213"/>
      <c r="L221" s="218"/>
      <c r="M221" s="219"/>
      <c r="N221" s="220"/>
      <c r="O221" s="220"/>
      <c r="P221" s="220"/>
      <c r="Q221" s="220"/>
      <c r="R221" s="220"/>
      <c r="S221" s="220"/>
      <c r="T221" s="221"/>
      <c r="AT221" s="222" t="s">
        <v>235</v>
      </c>
      <c r="AU221" s="222" t="s">
        <v>87</v>
      </c>
      <c r="AV221" s="13" t="s">
        <v>19</v>
      </c>
      <c r="AW221" s="13" t="s">
        <v>36</v>
      </c>
      <c r="AX221" s="13" t="s">
        <v>80</v>
      </c>
      <c r="AY221" s="222" t="s">
        <v>220</v>
      </c>
    </row>
    <row r="222" spans="1:65" s="13" customFormat="1" ht="11.25">
      <c r="B222" s="212"/>
      <c r="C222" s="213"/>
      <c r="D222" s="210" t="s">
        <v>235</v>
      </c>
      <c r="E222" s="214" t="s">
        <v>334</v>
      </c>
      <c r="F222" s="215" t="s">
        <v>335</v>
      </c>
      <c r="G222" s="213"/>
      <c r="H222" s="216">
        <v>347.661</v>
      </c>
      <c r="I222" s="217"/>
      <c r="J222" s="213"/>
      <c r="K222" s="213"/>
      <c r="L222" s="218"/>
      <c r="M222" s="219"/>
      <c r="N222" s="220"/>
      <c r="O222" s="220"/>
      <c r="P222" s="220"/>
      <c r="Q222" s="220"/>
      <c r="R222" s="220"/>
      <c r="S222" s="220"/>
      <c r="T222" s="221"/>
      <c r="AT222" s="222" t="s">
        <v>235</v>
      </c>
      <c r="AU222" s="222" t="s">
        <v>87</v>
      </c>
      <c r="AV222" s="13" t="s">
        <v>19</v>
      </c>
      <c r="AW222" s="13" t="s">
        <v>36</v>
      </c>
      <c r="AX222" s="13" t="s">
        <v>87</v>
      </c>
      <c r="AY222" s="222" t="s">
        <v>220</v>
      </c>
    </row>
    <row r="223" spans="1:65" s="2" customFormat="1" ht="37.9" customHeight="1">
      <c r="A223" s="36"/>
      <c r="B223" s="37"/>
      <c r="C223" s="192" t="s">
        <v>294</v>
      </c>
      <c r="D223" s="192" t="s">
        <v>224</v>
      </c>
      <c r="E223" s="193" t="s">
        <v>2026</v>
      </c>
      <c r="F223" s="194" t="s">
        <v>2027</v>
      </c>
      <c r="G223" s="195" t="s">
        <v>514</v>
      </c>
      <c r="H223" s="196">
        <v>379.05</v>
      </c>
      <c r="I223" s="197"/>
      <c r="J223" s="198">
        <f>ROUND(I223*H223,2)</f>
        <v>0</v>
      </c>
      <c r="K223" s="194" t="s">
        <v>228</v>
      </c>
      <c r="L223" s="41"/>
      <c r="M223" s="199" t="s">
        <v>1</v>
      </c>
      <c r="N223" s="200" t="s">
        <v>45</v>
      </c>
      <c r="O223" s="73"/>
      <c r="P223" s="201">
        <f>O223*H223</f>
        <v>0</v>
      </c>
      <c r="Q223" s="201">
        <v>0</v>
      </c>
      <c r="R223" s="201">
        <f>Q223*H223</f>
        <v>0</v>
      </c>
      <c r="S223" s="201">
        <v>0</v>
      </c>
      <c r="T223" s="202">
        <f>S223*H223</f>
        <v>0</v>
      </c>
      <c r="U223" s="36"/>
      <c r="V223" s="36"/>
      <c r="W223" s="36"/>
      <c r="X223" s="36"/>
      <c r="Y223" s="36"/>
      <c r="Z223" s="36"/>
      <c r="AA223" s="36"/>
      <c r="AB223" s="36"/>
      <c r="AC223" s="36"/>
      <c r="AD223" s="36"/>
      <c r="AE223" s="36"/>
      <c r="AR223" s="203" t="s">
        <v>223</v>
      </c>
      <c r="AT223" s="203" t="s">
        <v>224</v>
      </c>
      <c r="AU223" s="203" t="s">
        <v>87</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223</v>
      </c>
      <c r="BM223" s="203" t="s">
        <v>3158</v>
      </c>
    </row>
    <row r="224" spans="1:65" s="2" customFormat="1" ht="11.25">
      <c r="A224" s="36"/>
      <c r="B224" s="37"/>
      <c r="C224" s="38"/>
      <c r="D224" s="205" t="s">
        <v>231</v>
      </c>
      <c r="E224" s="38"/>
      <c r="F224" s="206" t="s">
        <v>2029</v>
      </c>
      <c r="G224" s="38"/>
      <c r="H224" s="38"/>
      <c r="I224" s="207"/>
      <c r="J224" s="38"/>
      <c r="K224" s="38"/>
      <c r="L224" s="41"/>
      <c r="M224" s="208"/>
      <c r="N224" s="209"/>
      <c r="O224" s="73"/>
      <c r="P224" s="73"/>
      <c r="Q224" s="73"/>
      <c r="R224" s="73"/>
      <c r="S224" s="73"/>
      <c r="T224" s="74"/>
      <c r="U224" s="36"/>
      <c r="V224" s="36"/>
      <c r="W224" s="36"/>
      <c r="X224" s="36"/>
      <c r="Y224" s="36"/>
      <c r="Z224" s="36"/>
      <c r="AA224" s="36"/>
      <c r="AB224" s="36"/>
      <c r="AC224" s="36"/>
      <c r="AD224" s="36"/>
      <c r="AE224" s="36"/>
      <c r="AT224" s="18" t="s">
        <v>231</v>
      </c>
      <c r="AU224" s="18" t="s">
        <v>87</v>
      </c>
    </row>
    <row r="225" spans="1:65" s="2" customFormat="1" ht="117">
      <c r="A225" s="36"/>
      <c r="B225" s="37"/>
      <c r="C225" s="38"/>
      <c r="D225" s="210" t="s">
        <v>311</v>
      </c>
      <c r="E225" s="38"/>
      <c r="F225" s="211" t="s">
        <v>563</v>
      </c>
      <c r="G225" s="38"/>
      <c r="H225" s="38"/>
      <c r="I225" s="207"/>
      <c r="J225" s="38"/>
      <c r="K225" s="38"/>
      <c r="L225" s="41"/>
      <c r="M225" s="208"/>
      <c r="N225" s="209"/>
      <c r="O225" s="73"/>
      <c r="P225" s="73"/>
      <c r="Q225" s="73"/>
      <c r="R225" s="73"/>
      <c r="S225" s="73"/>
      <c r="T225" s="74"/>
      <c r="U225" s="36"/>
      <c r="V225" s="36"/>
      <c r="W225" s="36"/>
      <c r="X225" s="36"/>
      <c r="Y225" s="36"/>
      <c r="Z225" s="36"/>
      <c r="AA225" s="36"/>
      <c r="AB225" s="36"/>
      <c r="AC225" s="36"/>
      <c r="AD225" s="36"/>
      <c r="AE225" s="36"/>
      <c r="AT225" s="18" t="s">
        <v>311</v>
      </c>
      <c r="AU225" s="18" t="s">
        <v>87</v>
      </c>
    </row>
    <row r="226" spans="1:65" s="2" customFormat="1" ht="19.5">
      <c r="A226" s="36"/>
      <c r="B226" s="37"/>
      <c r="C226" s="38"/>
      <c r="D226" s="210" t="s">
        <v>233</v>
      </c>
      <c r="E226" s="38"/>
      <c r="F226" s="211" t="s">
        <v>2030</v>
      </c>
      <c r="G226" s="38"/>
      <c r="H226" s="38"/>
      <c r="I226" s="207"/>
      <c r="J226" s="38"/>
      <c r="K226" s="38"/>
      <c r="L226" s="41"/>
      <c r="M226" s="208"/>
      <c r="N226" s="209"/>
      <c r="O226" s="73"/>
      <c r="P226" s="73"/>
      <c r="Q226" s="73"/>
      <c r="R226" s="73"/>
      <c r="S226" s="73"/>
      <c r="T226" s="74"/>
      <c r="U226" s="36"/>
      <c r="V226" s="36"/>
      <c r="W226" s="36"/>
      <c r="X226" s="36"/>
      <c r="Y226" s="36"/>
      <c r="Z226" s="36"/>
      <c r="AA226" s="36"/>
      <c r="AB226" s="36"/>
      <c r="AC226" s="36"/>
      <c r="AD226" s="36"/>
      <c r="AE226" s="36"/>
      <c r="AT226" s="18" t="s">
        <v>233</v>
      </c>
      <c r="AU226" s="18" t="s">
        <v>87</v>
      </c>
    </row>
    <row r="227" spans="1:65" s="14" customFormat="1" ht="11.25">
      <c r="B227" s="223"/>
      <c r="C227" s="224"/>
      <c r="D227" s="210" t="s">
        <v>235</v>
      </c>
      <c r="E227" s="225" t="s">
        <v>1</v>
      </c>
      <c r="F227" s="226" t="s">
        <v>3159</v>
      </c>
      <c r="G227" s="224"/>
      <c r="H227" s="225" t="s">
        <v>1</v>
      </c>
      <c r="I227" s="227"/>
      <c r="J227" s="224"/>
      <c r="K227" s="224"/>
      <c r="L227" s="228"/>
      <c r="M227" s="229"/>
      <c r="N227" s="230"/>
      <c r="O227" s="230"/>
      <c r="P227" s="230"/>
      <c r="Q227" s="230"/>
      <c r="R227" s="230"/>
      <c r="S227" s="230"/>
      <c r="T227" s="231"/>
      <c r="AT227" s="232" t="s">
        <v>235</v>
      </c>
      <c r="AU227" s="232" t="s">
        <v>87</v>
      </c>
      <c r="AV227" s="14" t="s">
        <v>87</v>
      </c>
      <c r="AW227" s="14" t="s">
        <v>36</v>
      </c>
      <c r="AX227" s="14" t="s">
        <v>80</v>
      </c>
      <c r="AY227" s="232" t="s">
        <v>220</v>
      </c>
    </row>
    <row r="228" spans="1:65" s="13" customFormat="1" ht="11.25">
      <c r="B228" s="212"/>
      <c r="C228" s="213"/>
      <c r="D228" s="210" t="s">
        <v>235</v>
      </c>
      <c r="E228" s="214" t="s">
        <v>3160</v>
      </c>
      <c r="F228" s="215" t="s">
        <v>3161</v>
      </c>
      <c r="G228" s="213"/>
      <c r="H228" s="216">
        <v>193.14500000000001</v>
      </c>
      <c r="I228" s="217"/>
      <c r="J228" s="213"/>
      <c r="K228" s="213"/>
      <c r="L228" s="218"/>
      <c r="M228" s="219"/>
      <c r="N228" s="220"/>
      <c r="O228" s="220"/>
      <c r="P228" s="220"/>
      <c r="Q228" s="220"/>
      <c r="R228" s="220"/>
      <c r="S228" s="220"/>
      <c r="T228" s="221"/>
      <c r="AT228" s="222" t="s">
        <v>235</v>
      </c>
      <c r="AU228" s="222" t="s">
        <v>87</v>
      </c>
      <c r="AV228" s="13" t="s">
        <v>19</v>
      </c>
      <c r="AW228" s="13" t="s">
        <v>36</v>
      </c>
      <c r="AX228" s="13" t="s">
        <v>80</v>
      </c>
      <c r="AY228" s="222" t="s">
        <v>220</v>
      </c>
    </row>
    <row r="229" spans="1:65" s="14" customFormat="1" ht="11.25">
      <c r="B229" s="223"/>
      <c r="C229" s="224"/>
      <c r="D229" s="210" t="s">
        <v>235</v>
      </c>
      <c r="E229" s="225" t="s">
        <v>1</v>
      </c>
      <c r="F229" s="226" t="s">
        <v>2034</v>
      </c>
      <c r="G229" s="224"/>
      <c r="H229" s="225" t="s">
        <v>1</v>
      </c>
      <c r="I229" s="227"/>
      <c r="J229" s="224"/>
      <c r="K229" s="224"/>
      <c r="L229" s="228"/>
      <c r="M229" s="229"/>
      <c r="N229" s="230"/>
      <c r="O229" s="230"/>
      <c r="P229" s="230"/>
      <c r="Q229" s="230"/>
      <c r="R229" s="230"/>
      <c r="S229" s="230"/>
      <c r="T229" s="231"/>
      <c r="AT229" s="232" t="s">
        <v>235</v>
      </c>
      <c r="AU229" s="232" t="s">
        <v>87</v>
      </c>
      <c r="AV229" s="14" t="s">
        <v>87</v>
      </c>
      <c r="AW229" s="14" t="s">
        <v>36</v>
      </c>
      <c r="AX229" s="14" t="s">
        <v>80</v>
      </c>
      <c r="AY229" s="232" t="s">
        <v>220</v>
      </c>
    </row>
    <row r="230" spans="1:65" s="13" customFormat="1" ht="11.25">
      <c r="B230" s="212"/>
      <c r="C230" s="213"/>
      <c r="D230" s="210" t="s">
        <v>235</v>
      </c>
      <c r="E230" s="214" t="s">
        <v>1793</v>
      </c>
      <c r="F230" s="215" t="s">
        <v>3134</v>
      </c>
      <c r="G230" s="213"/>
      <c r="H230" s="216">
        <v>185.905</v>
      </c>
      <c r="I230" s="217"/>
      <c r="J230" s="213"/>
      <c r="K230" s="213"/>
      <c r="L230" s="218"/>
      <c r="M230" s="219"/>
      <c r="N230" s="220"/>
      <c r="O230" s="220"/>
      <c r="P230" s="220"/>
      <c r="Q230" s="220"/>
      <c r="R230" s="220"/>
      <c r="S230" s="220"/>
      <c r="T230" s="221"/>
      <c r="AT230" s="222" t="s">
        <v>235</v>
      </c>
      <c r="AU230" s="222" t="s">
        <v>87</v>
      </c>
      <c r="AV230" s="13" t="s">
        <v>19</v>
      </c>
      <c r="AW230" s="13" t="s">
        <v>36</v>
      </c>
      <c r="AX230" s="13" t="s">
        <v>80</v>
      </c>
      <c r="AY230" s="222" t="s">
        <v>220</v>
      </c>
    </row>
    <row r="231" spans="1:65" s="13" customFormat="1" ht="11.25">
      <c r="B231" s="212"/>
      <c r="C231" s="213"/>
      <c r="D231" s="210" t="s">
        <v>235</v>
      </c>
      <c r="E231" s="214" t="s">
        <v>3162</v>
      </c>
      <c r="F231" s="215" t="s">
        <v>3163</v>
      </c>
      <c r="G231" s="213"/>
      <c r="H231" s="216">
        <v>379.05</v>
      </c>
      <c r="I231" s="217"/>
      <c r="J231" s="213"/>
      <c r="K231" s="213"/>
      <c r="L231" s="218"/>
      <c r="M231" s="219"/>
      <c r="N231" s="220"/>
      <c r="O231" s="220"/>
      <c r="P231" s="220"/>
      <c r="Q231" s="220"/>
      <c r="R231" s="220"/>
      <c r="S231" s="220"/>
      <c r="T231" s="221"/>
      <c r="AT231" s="222" t="s">
        <v>235</v>
      </c>
      <c r="AU231" s="222" t="s">
        <v>87</v>
      </c>
      <c r="AV231" s="13" t="s">
        <v>19</v>
      </c>
      <c r="AW231" s="13" t="s">
        <v>36</v>
      </c>
      <c r="AX231" s="13" t="s">
        <v>87</v>
      </c>
      <c r="AY231" s="222" t="s">
        <v>220</v>
      </c>
    </row>
    <row r="232" spans="1:65" s="2" customFormat="1" ht="66.75" customHeight="1">
      <c r="A232" s="36"/>
      <c r="B232" s="37"/>
      <c r="C232" s="192" t="s">
        <v>302</v>
      </c>
      <c r="D232" s="192" t="s">
        <v>224</v>
      </c>
      <c r="E232" s="193" t="s">
        <v>2037</v>
      </c>
      <c r="F232" s="194" t="s">
        <v>2038</v>
      </c>
      <c r="G232" s="195" t="s">
        <v>514</v>
      </c>
      <c r="H232" s="196">
        <v>2.57</v>
      </c>
      <c r="I232" s="197"/>
      <c r="J232" s="198">
        <f>ROUND(I232*H232,2)</f>
        <v>0</v>
      </c>
      <c r="K232" s="194" t="s">
        <v>228</v>
      </c>
      <c r="L232" s="41"/>
      <c r="M232" s="199" t="s">
        <v>1</v>
      </c>
      <c r="N232" s="200" t="s">
        <v>45</v>
      </c>
      <c r="O232" s="73"/>
      <c r="P232" s="201">
        <f>O232*H232</f>
        <v>0</v>
      </c>
      <c r="Q232" s="201">
        <v>0</v>
      </c>
      <c r="R232" s="201">
        <f>Q232*H232</f>
        <v>0</v>
      </c>
      <c r="S232" s="201">
        <v>0</v>
      </c>
      <c r="T232" s="202">
        <f>S232*H232</f>
        <v>0</v>
      </c>
      <c r="U232" s="36"/>
      <c r="V232" s="36"/>
      <c r="W232" s="36"/>
      <c r="X232" s="36"/>
      <c r="Y232" s="36"/>
      <c r="Z232" s="36"/>
      <c r="AA232" s="36"/>
      <c r="AB232" s="36"/>
      <c r="AC232" s="36"/>
      <c r="AD232" s="36"/>
      <c r="AE232" s="36"/>
      <c r="AR232" s="203" t="s">
        <v>223</v>
      </c>
      <c r="AT232" s="203" t="s">
        <v>224</v>
      </c>
      <c r="AU232" s="203" t="s">
        <v>87</v>
      </c>
      <c r="AY232" s="18" t="s">
        <v>220</v>
      </c>
      <c r="BE232" s="204">
        <f>IF(N232="základní",J232,0)</f>
        <v>0</v>
      </c>
      <c r="BF232" s="204">
        <f>IF(N232="snížená",J232,0)</f>
        <v>0</v>
      </c>
      <c r="BG232" s="204">
        <f>IF(N232="zákl. přenesená",J232,0)</f>
        <v>0</v>
      </c>
      <c r="BH232" s="204">
        <f>IF(N232="sníž. přenesená",J232,0)</f>
        <v>0</v>
      </c>
      <c r="BI232" s="204">
        <f>IF(N232="nulová",J232,0)</f>
        <v>0</v>
      </c>
      <c r="BJ232" s="18" t="s">
        <v>87</v>
      </c>
      <c r="BK232" s="204">
        <f>ROUND(I232*H232,2)</f>
        <v>0</v>
      </c>
      <c r="BL232" s="18" t="s">
        <v>223</v>
      </c>
      <c r="BM232" s="203" t="s">
        <v>3164</v>
      </c>
    </row>
    <row r="233" spans="1:65" s="2" customFormat="1" ht="11.25">
      <c r="A233" s="36"/>
      <c r="B233" s="37"/>
      <c r="C233" s="38"/>
      <c r="D233" s="205" t="s">
        <v>231</v>
      </c>
      <c r="E233" s="38"/>
      <c r="F233" s="206" t="s">
        <v>2040</v>
      </c>
      <c r="G233" s="38"/>
      <c r="H233" s="38"/>
      <c r="I233" s="207"/>
      <c r="J233" s="38"/>
      <c r="K233" s="38"/>
      <c r="L233" s="41"/>
      <c r="M233" s="208"/>
      <c r="N233" s="209"/>
      <c r="O233" s="73"/>
      <c r="P233" s="73"/>
      <c r="Q233" s="73"/>
      <c r="R233" s="73"/>
      <c r="S233" s="73"/>
      <c r="T233" s="74"/>
      <c r="U233" s="36"/>
      <c r="V233" s="36"/>
      <c r="W233" s="36"/>
      <c r="X233" s="36"/>
      <c r="Y233" s="36"/>
      <c r="Z233" s="36"/>
      <c r="AA233" s="36"/>
      <c r="AB233" s="36"/>
      <c r="AC233" s="36"/>
      <c r="AD233" s="36"/>
      <c r="AE233" s="36"/>
      <c r="AT233" s="18" t="s">
        <v>231</v>
      </c>
      <c r="AU233" s="18" t="s">
        <v>87</v>
      </c>
    </row>
    <row r="234" spans="1:65" s="2" customFormat="1" ht="107.25">
      <c r="A234" s="36"/>
      <c r="B234" s="37"/>
      <c r="C234" s="38"/>
      <c r="D234" s="210" t="s">
        <v>311</v>
      </c>
      <c r="E234" s="38"/>
      <c r="F234" s="211" t="s">
        <v>2041</v>
      </c>
      <c r="G234" s="38"/>
      <c r="H234" s="38"/>
      <c r="I234" s="207"/>
      <c r="J234" s="38"/>
      <c r="K234" s="38"/>
      <c r="L234" s="41"/>
      <c r="M234" s="208"/>
      <c r="N234" s="209"/>
      <c r="O234" s="73"/>
      <c r="P234" s="73"/>
      <c r="Q234" s="73"/>
      <c r="R234" s="73"/>
      <c r="S234" s="73"/>
      <c r="T234" s="74"/>
      <c r="U234" s="36"/>
      <c r="V234" s="36"/>
      <c r="W234" s="36"/>
      <c r="X234" s="36"/>
      <c r="Y234" s="36"/>
      <c r="Z234" s="36"/>
      <c r="AA234" s="36"/>
      <c r="AB234" s="36"/>
      <c r="AC234" s="36"/>
      <c r="AD234" s="36"/>
      <c r="AE234" s="36"/>
      <c r="AT234" s="18" t="s">
        <v>311</v>
      </c>
      <c r="AU234" s="18" t="s">
        <v>87</v>
      </c>
    </row>
    <row r="235" spans="1:65" s="14" customFormat="1" ht="11.25">
      <c r="B235" s="223"/>
      <c r="C235" s="224"/>
      <c r="D235" s="210" t="s">
        <v>235</v>
      </c>
      <c r="E235" s="225" t="s">
        <v>1</v>
      </c>
      <c r="F235" s="226" t="s">
        <v>3165</v>
      </c>
      <c r="G235" s="224"/>
      <c r="H235" s="225" t="s">
        <v>1</v>
      </c>
      <c r="I235" s="227"/>
      <c r="J235" s="224"/>
      <c r="K235" s="224"/>
      <c r="L235" s="228"/>
      <c r="M235" s="229"/>
      <c r="N235" s="230"/>
      <c r="O235" s="230"/>
      <c r="P235" s="230"/>
      <c r="Q235" s="230"/>
      <c r="R235" s="230"/>
      <c r="S235" s="230"/>
      <c r="T235" s="231"/>
      <c r="AT235" s="232" t="s">
        <v>235</v>
      </c>
      <c r="AU235" s="232" t="s">
        <v>87</v>
      </c>
      <c r="AV235" s="14" t="s">
        <v>87</v>
      </c>
      <c r="AW235" s="14" t="s">
        <v>36</v>
      </c>
      <c r="AX235" s="14" t="s">
        <v>80</v>
      </c>
      <c r="AY235" s="232" t="s">
        <v>220</v>
      </c>
    </row>
    <row r="236" spans="1:65" s="13" customFormat="1" ht="11.25">
      <c r="B236" s="212"/>
      <c r="C236" s="213"/>
      <c r="D236" s="210" t="s">
        <v>235</v>
      </c>
      <c r="E236" s="214" t="s">
        <v>858</v>
      </c>
      <c r="F236" s="215" t="s">
        <v>3166</v>
      </c>
      <c r="G236" s="213"/>
      <c r="H236" s="216">
        <v>2.57</v>
      </c>
      <c r="I236" s="217"/>
      <c r="J236" s="213"/>
      <c r="K236" s="213"/>
      <c r="L236" s="218"/>
      <c r="M236" s="219"/>
      <c r="N236" s="220"/>
      <c r="O236" s="220"/>
      <c r="P236" s="220"/>
      <c r="Q236" s="220"/>
      <c r="R236" s="220"/>
      <c r="S236" s="220"/>
      <c r="T236" s="221"/>
      <c r="AT236" s="222" t="s">
        <v>235</v>
      </c>
      <c r="AU236" s="222" t="s">
        <v>87</v>
      </c>
      <c r="AV236" s="13" t="s">
        <v>19</v>
      </c>
      <c r="AW236" s="13" t="s">
        <v>36</v>
      </c>
      <c r="AX236" s="13" t="s">
        <v>80</v>
      </c>
      <c r="AY236" s="222" t="s">
        <v>220</v>
      </c>
    </row>
    <row r="237" spans="1:65" s="13" customFormat="1" ht="11.25">
      <c r="B237" s="212"/>
      <c r="C237" s="213"/>
      <c r="D237" s="210" t="s">
        <v>235</v>
      </c>
      <c r="E237" s="214" t="s">
        <v>859</v>
      </c>
      <c r="F237" s="215" t="s">
        <v>860</v>
      </c>
      <c r="G237" s="213"/>
      <c r="H237" s="216">
        <v>2.57</v>
      </c>
      <c r="I237" s="217"/>
      <c r="J237" s="213"/>
      <c r="K237" s="213"/>
      <c r="L237" s="218"/>
      <c r="M237" s="219"/>
      <c r="N237" s="220"/>
      <c r="O237" s="220"/>
      <c r="P237" s="220"/>
      <c r="Q237" s="220"/>
      <c r="R237" s="220"/>
      <c r="S237" s="220"/>
      <c r="T237" s="221"/>
      <c r="AT237" s="222" t="s">
        <v>235</v>
      </c>
      <c r="AU237" s="222" t="s">
        <v>87</v>
      </c>
      <c r="AV237" s="13" t="s">
        <v>19</v>
      </c>
      <c r="AW237" s="13" t="s">
        <v>36</v>
      </c>
      <c r="AX237" s="13" t="s">
        <v>87</v>
      </c>
      <c r="AY237" s="222" t="s">
        <v>220</v>
      </c>
    </row>
    <row r="238" spans="1:65" s="2" customFormat="1" ht="16.5" customHeight="1">
      <c r="A238" s="36"/>
      <c r="B238" s="37"/>
      <c r="C238" s="247" t="s">
        <v>306</v>
      </c>
      <c r="D238" s="247" t="s">
        <v>329</v>
      </c>
      <c r="E238" s="248" t="s">
        <v>3167</v>
      </c>
      <c r="F238" s="249" t="s">
        <v>3168</v>
      </c>
      <c r="G238" s="250" t="s">
        <v>650</v>
      </c>
      <c r="H238" s="251">
        <v>5.14</v>
      </c>
      <c r="I238" s="252"/>
      <c r="J238" s="253">
        <f>ROUND(I238*H238,2)</f>
        <v>0</v>
      </c>
      <c r="K238" s="249" t="s">
        <v>228</v>
      </c>
      <c r="L238" s="254"/>
      <c r="M238" s="255" t="s">
        <v>1</v>
      </c>
      <c r="N238" s="256" t="s">
        <v>45</v>
      </c>
      <c r="O238" s="73"/>
      <c r="P238" s="201">
        <f>O238*H238</f>
        <v>0</v>
      </c>
      <c r="Q238" s="201">
        <v>1</v>
      </c>
      <c r="R238" s="201">
        <f>Q238*H238</f>
        <v>5.14</v>
      </c>
      <c r="S238" s="201">
        <v>0</v>
      </c>
      <c r="T238" s="202">
        <f>S238*H238</f>
        <v>0</v>
      </c>
      <c r="U238" s="36"/>
      <c r="V238" s="36"/>
      <c r="W238" s="36"/>
      <c r="X238" s="36"/>
      <c r="Y238" s="36"/>
      <c r="Z238" s="36"/>
      <c r="AA238" s="36"/>
      <c r="AB238" s="36"/>
      <c r="AC238" s="36"/>
      <c r="AD238" s="36"/>
      <c r="AE238" s="36"/>
      <c r="AR238" s="203" t="s">
        <v>266</v>
      </c>
      <c r="AT238" s="203" t="s">
        <v>329</v>
      </c>
      <c r="AU238" s="203" t="s">
        <v>87</v>
      </c>
      <c r="AY238" s="18" t="s">
        <v>220</v>
      </c>
      <c r="BE238" s="204">
        <f>IF(N238="základní",J238,0)</f>
        <v>0</v>
      </c>
      <c r="BF238" s="204">
        <f>IF(N238="snížená",J238,0)</f>
        <v>0</v>
      </c>
      <c r="BG238" s="204">
        <f>IF(N238="zákl. přenesená",J238,0)</f>
        <v>0</v>
      </c>
      <c r="BH238" s="204">
        <f>IF(N238="sníž. přenesená",J238,0)</f>
        <v>0</v>
      </c>
      <c r="BI238" s="204">
        <f>IF(N238="nulová",J238,0)</f>
        <v>0</v>
      </c>
      <c r="BJ238" s="18" t="s">
        <v>87</v>
      </c>
      <c r="BK238" s="204">
        <f>ROUND(I238*H238,2)</f>
        <v>0</v>
      </c>
      <c r="BL238" s="18" t="s">
        <v>223</v>
      </c>
      <c r="BM238" s="203" t="s">
        <v>3169</v>
      </c>
    </row>
    <row r="239" spans="1:65" s="2" customFormat="1" ht="37.9" customHeight="1">
      <c r="A239" s="36"/>
      <c r="B239" s="37"/>
      <c r="C239" s="192" t="s">
        <v>315</v>
      </c>
      <c r="D239" s="192" t="s">
        <v>224</v>
      </c>
      <c r="E239" s="193" t="s">
        <v>620</v>
      </c>
      <c r="F239" s="194" t="s">
        <v>824</v>
      </c>
      <c r="G239" s="195" t="s">
        <v>506</v>
      </c>
      <c r="H239" s="196">
        <v>164.26</v>
      </c>
      <c r="I239" s="197"/>
      <c r="J239" s="198">
        <f>ROUND(I239*H239,2)</f>
        <v>0</v>
      </c>
      <c r="K239" s="194" t="s">
        <v>228</v>
      </c>
      <c r="L239" s="41"/>
      <c r="M239" s="199" t="s">
        <v>1</v>
      </c>
      <c r="N239" s="200" t="s">
        <v>45</v>
      </c>
      <c r="O239" s="73"/>
      <c r="P239" s="201">
        <f>O239*H239</f>
        <v>0</v>
      </c>
      <c r="Q239" s="201">
        <v>0</v>
      </c>
      <c r="R239" s="201">
        <f>Q239*H239</f>
        <v>0</v>
      </c>
      <c r="S239" s="201">
        <v>0</v>
      </c>
      <c r="T239" s="202">
        <f>S239*H239</f>
        <v>0</v>
      </c>
      <c r="U239" s="36"/>
      <c r="V239" s="36"/>
      <c r="W239" s="36"/>
      <c r="X239" s="36"/>
      <c r="Y239" s="36"/>
      <c r="Z239" s="36"/>
      <c r="AA239" s="36"/>
      <c r="AB239" s="36"/>
      <c r="AC239" s="36"/>
      <c r="AD239" s="36"/>
      <c r="AE239" s="36"/>
      <c r="AR239" s="203" t="s">
        <v>223</v>
      </c>
      <c r="AT239" s="203" t="s">
        <v>224</v>
      </c>
      <c r="AU239" s="203" t="s">
        <v>87</v>
      </c>
      <c r="AY239" s="18" t="s">
        <v>220</v>
      </c>
      <c r="BE239" s="204">
        <f>IF(N239="základní",J239,0)</f>
        <v>0</v>
      </c>
      <c r="BF239" s="204">
        <f>IF(N239="snížená",J239,0)</f>
        <v>0</v>
      </c>
      <c r="BG239" s="204">
        <f>IF(N239="zákl. přenesená",J239,0)</f>
        <v>0</v>
      </c>
      <c r="BH239" s="204">
        <f>IF(N239="sníž. přenesená",J239,0)</f>
        <v>0</v>
      </c>
      <c r="BI239" s="204">
        <f>IF(N239="nulová",J239,0)</f>
        <v>0</v>
      </c>
      <c r="BJ239" s="18" t="s">
        <v>87</v>
      </c>
      <c r="BK239" s="204">
        <f>ROUND(I239*H239,2)</f>
        <v>0</v>
      </c>
      <c r="BL239" s="18" t="s">
        <v>223</v>
      </c>
      <c r="BM239" s="203" t="s">
        <v>3170</v>
      </c>
    </row>
    <row r="240" spans="1:65" s="2" customFormat="1" ht="11.25">
      <c r="A240" s="36"/>
      <c r="B240" s="37"/>
      <c r="C240" s="38"/>
      <c r="D240" s="205" t="s">
        <v>231</v>
      </c>
      <c r="E240" s="38"/>
      <c r="F240" s="206" t="s">
        <v>623</v>
      </c>
      <c r="G240" s="38"/>
      <c r="H240" s="38"/>
      <c r="I240" s="207"/>
      <c r="J240" s="38"/>
      <c r="K240" s="38"/>
      <c r="L240" s="41"/>
      <c r="M240" s="208"/>
      <c r="N240" s="209"/>
      <c r="O240" s="73"/>
      <c r="P240" s="73"/>
      <c r="Q240" s="73"/>
      <c r="R240" s="73"/>
      <c r="S240" s="73"/>
      <c r="T240" s="74"/>
      <c r="U240" s="36"/>
      <c r="V240" s="36"/>
      <c r="W240" s="36"/>
      <c r="X240" s="36"/>
      <c r="Y240" s="36"/>
      <c r="Z240" s="36"/>
      <c r="AA240" s="36"/>
      <c r="AB240" s="36"/>
      <c r="AC240" s="36"/>
      <c r="AD240" s="36"/>
      <c r="AE240" s="36"/>
      <c r="AT240" s="18" t="s">
        <v>231</v>
      </c>
      <c r="AU240" s="18" t="s">
        <v>87</v>
      </c>
    </row>
    <row r="241" spans="1:65" s="2" customFormat="1" ht="48.75">
      <c r="A241" s="36"/>
      <c r="B241" s="37"/>
      <c r="C241" s="38"/>
      <c r="D241" s="210" t="s">
        <v>311</v>
      </c>
      <c r="E241" s="38"/>
      <c r="F241" s="211" t="s">
        <v>617</v>
      </c>
      <c r="G241" s="38"/>
      <c r="H241" s="38"/>
      <c r="I241" s="207"/>
      <c r="J241" s="38"/>
      <c r="K241" s="38"/>
      <c r="L241" s="41"/>
      <c r="M241" s="208"/>
      <c r="N241" s="209"/>
      <c r="O241" s="73"/>
      <c r="P241" s="73"/>
      <c r="Q241" s="73"/>
      <c r="R241" s="73"/>
      <c r="S241" s="73"/>
      <c r="T241" s="74"/>
      <c r="U241" s="36"/>
      <c r="V241" s="36"/>
      <c r="W241" s="36"/>
      <c r="X241" s="36"/>
      <c r="Y241" s="36"/>
      <c r="Z241" s="36"/>
      <c r="AA241" s="36"/>
      <c r="AB241" s="36"/>
      <c r="AC241" s="36"/>
      <c r="AD241" s="36"/>
      <c r="AE241" s="36"/>
      <c r="AT241" s="18" t="s">
        <v>311</v>
      </c>
      <c r="AU241" s="18" t="s">
        <v>87</v>
      </c>
    </row>
    <row r="242" spans="1:65" s="13" customFormat="1" ht="11.25">
      <c r="B242" s="212"/>
      <c r="C242" s="213"/>
      <c r="D242" s="210" t="s">
        <v>235</v>
      </c>
      <c r="E242" s="214" t="s">
        <v>354</v>
      </c>
      <c r="F242" s="215" t="s">
        <v>3171</v>
      </c>
      <c r="G242" s="213"/>
      <c r="H242" s="216">
        <v>164.26</v>
      </c>
      <c r="I242" s="217"/>
      <c r="J242" s="213"/>
      <c r="K242" s="213"/>
      <c r="L242" s="218"/>
      <c r="M242" s="219"/>
      <c r="N242" s="220"/>
      <c r="O242" s="220"/>
      <c r="P242" s="220"/>
      <c r="Q242" s="220"/>
      <c r="R242" s="220"/>
      <c r="S242" s="220"/>
      <c r="T242" s="221"/>
      <c r="AT242" s="222" t="s">
        <v>235</v>
      </c>
      <c r="AU242" s="222" t="s">
        <v>87</v>
      </c>
      <c r="AV242" s="13" t="s">
        <v>19</v>
      </c>
      <c r="AW242" s="13" t="s">
        <v>36</v>
      </c>
      <c r="AX242" s="13" t="s">
        <v>80</v>
      </c>
      <c r="AY242" s="222" t="s">
        <v>220</v>
      </c>
    </row>
    <row r="243" spans="1:65" s="13" customFormat="1" ht="11.25">
      <c r="B243" s="212"/>
      <c r="C243" s="213"/>
      <c r="D243" s="210" t="s">
        <v>235</v>
      </c>
      <c r="E243" s="214" t="s">
        <v>875</v>
      </c>
      <c r="F243" s="215" t="s">
        <v>876</v>
      </c>
      <c r="G243" s="213"/>
      <c r="H243" s="216">
        <v>164.26</v>
      </c>
      <c r="I243" s="217"/>
      <c r="J243" s="213"/>
      <c r="K243" s="213"/>
      <c r="L243" s="218"/>
      <c r="M243" s="219"/>
      <c r="N243" s="220"/>
      <c r="O243" s="220"/>
      <c r="P243" s="220"/>
      <c r="Q243" s="220"/>
      <c r="R243" s="220"/>
      <c r="S243" s="220"/>
      <c r="T243" s="221"/>
      <c r="AT243" s="222" t="s">
        <v>235</v>
      </c>
      <c r="AU243" s="222" t="s">
        <v>87</v>
      </c>
      <c r="AV243" s="13" t="s">
        <v>19</v>
      </c>
      <c r="AW243" s="13" t="s">
        <v>36</v>
      </c>
      <c r="AX243" s="13" t="s">
        <v>87</v>
      </c>
      <c r="AY243" s="222" t="s">
        <v>220</v>
      </c>
    </row>
    <row r="244" spans="1:65" s="2" customFormat="1" ht="37.9" customHeight="1">
      <c r="A244" s="36"/>
      <c r="B244" s="37"/>
      <c r="C244" s="192" t="s">
        <v>320</v>
      </c>
      <c r="D244" s="192" t="s">
        <v>224</v>
      </c>
      <c r="E244" s="193" t="s">
        <v>829</v>
      </c>
      <c r="F244" s="194" t="s">
        <v>830</v>
      </c>
      <c r="G244" s="195" t="s">
        <v>506</v>
      </c>
      <c r="H244" s="196">
        <v>164.26</v>
      </c>
      <c r="I244" s="197"/>
      <c r="J244" s="198">
        <f>ROUND(I244*H244,2)</f>
        <v>0</v>
      </c>
      <c r="K244" s="194" t="s">
        <v>228</v>
      </c>
      <c r="L244" s="41"/>
      <c r="M244" s="199" t="s">
        <v>1</v>
      </c>
      <c r="N244" s="200" t="s">
        <v>45</v>
      </c>
      <c r="O244" s="73"/>
      <c r="P244" s="201">
        <f>O244*H244</f>
        <v>0</v>
      </c>
      <c r="Q244" s="201">
        <v>0</v>
      </c>
      <c r="R244" s="201">
        <f>Q244*H244</f>
        <v>0</v>
      </c>
      <c r="S244" s="201">
        <v>0</v>
      </c>
      <c r="T244" s="202">
        <f>S244*H244</f>
        <v>0</v>
      </c>
      <c r="U244" s="36"/>
      <c r="V244" s="36"/>
      <c r="W244" s="36"/>
      <c r="X244" s="36"/>
      <c r="Y244" s="36"/>
      <c r="Z244" s="36"/>
      <c r="AA244" s="36"/>
      <c r="AB244" s="36"/>
      <c r="AC244" s="36"/>
      <c r="AD244" s="36"/>
      <c r="AE244" s="36"/>
      <c r="AR244" s="203" t="s">
        <v>223</v>
      </c>
      <c r="AT244" s="203" t="s">
        <v>224</v>
      </c>
      <c r="AU244" s="203" t="s">
        <v>87</v>
      </c>
      <c r="AY244" s="18" t="s">
        <v>220</v>
      </c>
      <c r="BE244" s="204">
        <f>IF(N244="základní",J244,0)</f>
        <v>0</v>
      </c>
      <c r="BF244" s="204">
        <f>IF(N244="snížená",J244,0)</f>
        <v>0</v>
      </c>
      <c r="BG244" s="204">
        <f>IF(N244="zákl. přenesená",J244,0)</f>
        <v>0</v>
      </c>
      <c r="BH244" s="204">
        <f>IF(N244="sníž. přenesená",J244,0)</f>
        <v>0</v>
      </c>
      <c r="BI244" s="204">
        <f>IF(N244="nulová",J244,0)</f>
        <v>0</v>
      </c>
      <c r="BJ244" s="18" t="s">
        <v>87</v>
      </c>
      <c r="BK244" s="204">
        <f>ROUND(I244*H244,2)</f>
        <v>0</v>
      </c>
      <c r="BL244" s="18" t="s">
        <v>223</v>
      </c>
      <c r="BM244" s="203" t="s">
        <v>3172</v>
      </c>
    </row>
    <row r="245" spans="1:65" s="2" customFormat="1" ht="11.25">
      <c r="A245" s="36"/>
      <c r="B245" s="37"/>
      <c r="C245" s="38"/>
      <c r="D245" s="205" t="s">
        <v>231</v>
      </c>
      <c r="E245" s="38"/>
      <c r="F245" s="206" t="s">
        <v>832</v>
      </c>
      <c r="G245" s="38"/>
      <c r="H245" s="38"/>
      <c r="I245" s="207"/>
      <c r="J245" s="38"/>
      <c r="K245" s="38"/>
      <c r="L245" s="41"/>
      <c r="M245" s="208"/>
      <c r="N245" s="209"/>
      <c r="O245" s="73"/>
      <c r="P245" s="73"/>
      <c r="Q245" s="73"/>
      <c r="R245" s="73"/>
      <c r="S245" s="73"/>
      <c r="T245" s="74"/>
      <c r="U245" s="36"/>
      <c r="V245" s="36"/>
      <c r="W245" s="36"/>
      <c r="X245" s="36"/>
      <c r="Y245" s="36"/>
      <c r="Z245" s="36"/>
      <c r="AA245" s="36"/>
      <c r="AB245" s="36"/>
      <c r="AC245" s="36"/>
      <c r="AD245" s="36"/>
      <c r="AE245" s="36"/>
      <c r="AT245" s="18" t="s">
        <v>231</v>
      </c>
      <c r="AU245" s="18" t="s">
        <v>87</v>
      </c>
    </row>
    <row r="246" spans="1:65" s="2" customFormat="1" ht="48.75">
      <c r="A246" s="36"/>
      <c r="B246" s="37"/>
      <c r="C246" s="38"/>
      <c r="D246" s="210" t="s">
        <v>311</v>
      </c>
      <c r="E246" s="38"/>
      <c r="F246" s="211" t="s">
        <v>609</v>
      </c>
      <c r="G246" s="38"/>
      <c r="H246" s="38"/>
      <c r="I246" s="207"/>
      <c r="J246" s="38"/>
      <c r="K246" s="38"/>
      <c r="L246" s="41"/>
      <c r="M246" s="208"/>
      <c r="N246" s="209"/>
      <c r="O246" s="73"/>
      <c r="P246" s="73"/>
      <c r="Q246" s="73"/>
      <c r="R246" s="73"/>
      <c r="S246" s="73"/>
      <c r="T246" s="74"/>
      <c r="U246" s="36"/>
      <c r="V246" s="36"/>
      <c r="W246" s="36"/>
      <c r="X246" s="36"/>
      <c r="Y246" s="36"/>
      <c r="Z246" s="36"/>
      <c r="AA246" s="36"/>
      <c r="AB246" s="36"/>
      <c r="AC246" s="36"/>
      <c r="AD246" s="36"/>
      <c r="AE246" s="36"/>
      <c r="AT246" s="18" t="s">
        <v>311</v>
      </c>
      <c r="AU246" s="18" t="s">
        <v>87</v>
      </c>
    </row>
    <row r="247" spans="1:65" s="14" customFormat="1" ht="11.25">
      <c r="B247" s="223"/>
      <c r="C247" s="224"/>
      <c r="D247" s="210" t="s">
        <v>235</v>
      </c>
      <c r="E247" s="225" t="s">
        <v>1</v>
      </c>
      <c r="F247" s="226" t="s">
        <v>2000</v>
      </c>
      <c r="G247" s="224"/>
      <c r="H247" s="225" t="s">
        <v>1</v>
      </c>
      <c r="I247" s="227"/>
      <c r="J247" s="224"/>
      <c r="K247" s="224"/>
      <c r="L247" s="228"/>
      <c r="M247" s="229"/>
      <c r="N247" s="230"/>
      <c r="O247" s="230"/>
      <c r="P247" s="230"/>
      <c r="Q247" s="230"/>
      <c r="R247" s="230"/>
      <c r="S247" s="230"/>
      <c r="T247" s="231"/>
      <c r="AT247" s="232" t="s">
        <v>235</v>
      </c>
      <c r="AU247" s="232" t="s">
        <v>87</v>
      </c>
      <c r="AV247" s="14" t="s">
        <v>87</v>
      </c>
      <c r="AW247" s="14" t="s">
        <v>36</v>
      </c>
      <c r="AX247" s="14" t="s">
        <v>80</v>
      </c>
      <c r="AY247" s="232" t="s">
        <v>220</v>
      </c>
    </row>
    <row r="248" spans="1:65" s="13" customFormat="1" ht="11.25">
      <c r="B248" s="212"/>
      <c r="C248" s="213"/>
      <c r="D248" s="210" t="s">
        <v>235</v>
      </c>
      <c r="E248" s="214" t="s">
        <v>883</v>
      </c>
      <c r="F248" s="215" t="s">
        <v>3173</v>
      </c>
      <c r="G248" s="213"/>
      <c r="H248" s="216">
        <v>34.75</v>
      </c>
      <c r="I248" s="217"/>
      <c r="J248" s="213"/>
      <c r="K248" s="213"/>
      <c r="L248" s="218"/>
      <c r="M248" s="219"/>
      <c r="N248" s="220"/>
      <c r="O248" s="220"/>
      <c r="P248" s="220"/>
      <c r="Q248" s="220"/>
      <c r="R248" s="220"/>
      <c r="S248" s="220"/>
      <c r="T248" s="221"/>
      <c r="AT248" s="222" t="s">
        <v>235</v>
      </c>
      <c r="AU248" s="222" t="s">
        <v>87</v>
      </c>
      <c r="AV248" s="13" t="s">
        <v>19</v>
      </c>
      <c r="AW248" s="13" t="s">
        <v>36</v>
      </c>
      <c r="AX248" s="13" t="s">
        <v>80</v>
      </c>
      <c r="AY248" s="222" t="s">
        <v>220</v>
      </c>
    </row>
    <row r="249" spans="1:65" s="14" customFormat="1" ht="11.25">
      <c r="B249" s="223"/>
      <c r="C249" s="224"/>
      <c r="D249" s="210" t="s">
        <v>235</v>
      </c>
      <c r="E249" s="225" t="s">
        <v>1</v>
      </c>
      <c r="F249" s="226" t="s">
        <v>2060</v>
      </c>
      <c r="G249" s="224"/>
      <c r="H249" s="225" t="s">
        <v>1</v>
      </c>
      <c r="I249" s="227"/>
      <c r="J249" s="224"/>
      <c r="K249" s="224"/>
      <c r="L249" s="228"/>
      <c r="M249" s="229"/>
      <c r="N249" s="230"/>
      <c r="O249" s="230"/>
      <c r="P249" s="230"/>
      <c r="Q249" s="230"/>
      <c r="R249" s="230"/>
      <c r="S249" s="230"/>
      <c r="T249" s="231"/>
      <c r="AT249" s="232" t="s">
        <v>235</v>
      </c>
      <c r="AU249" s="232" t="s">
        <v>87</v>
      </c>
      <c r="AV249" s="14" t="s">
        <v>87</v>
      </c>
      <c r="AW249" s="14" t="s">
        <v>36</v>
      </c>
      <c r="AX249" s="14" t="s">
        <v>80</v>
      </c>
      <c r="AY249" s="232" t="s">
        <v>220</v>
      </c>
    </row>
    <row r="250" spans="1:65" s="13" customFormat="1" ht="11.25">
      <c r="B250" s="212"/>
      <c r="C250" s="213"/>
      <c r="D250" s="210" t="s">
        <v>235</v>
      </c>
      <c r="E250" s="214" t="s">
        <v>885</v>
      </c>
      <c r="F250" s="215" t="s">
        <v>3174</v>
      </c>
      <c r="G250" s="213"/>
      <c r="H250" s="216">
        <v>129.51</v>
      </c>
      <c r="I250" s="217"/>
      <c r="J250" s="213"/>
      <c r="K250" s="213"/>
      <c r="L250" s="218"/>
      <c r="M250" s="219"/>
      <c r="N250" s="220"/>
      <c r="O250" s="220"/>
      <c r="P250" s="220"/>
      <c r="Q250" s="220"/>
      <c r="R250" s="220"/>
      <c r="S250" s="220"/>
      <c r="T250" s="221"/>
      <c r="AT250" s="222" t="s">
        <v>235</v>
      </c>
      <c r="AU250" s="222" t="s">
        <v>87</v>
      </c>
      <c r="AV250" s="13" t="s">
        <v>19</v>
      </c>
      <c r="AW250" s="13" t="s">
        <v>36</v>
      </c>
      <c r="AX250" s="13" t="s">
        <v>80</v>
      </c>
      <c r="AY250" s="222" t="s">
        <v>220</v>
      </c>
    </row>
    <row r="251" spans="1:65" s="13" customFormat="1" ht="11.25">
      <c r="B251" s="212"/>
      <c r="C251" s="213"/>
      <c r="D251" s="210" t="s">
        <v>235</v>
      </c>
      <c r="E251" s="214" t="s">
        <v>2062</v>
      </c>
      <c r="F251" s="215" t="s">
        <v>2063</v>
      </c>
      <c r="G251" s="213"/>
      <c r="H251" s="216">
        <v>164.26</v>
      </c>
      <c r="I251" s="217"/>
      <c r="J251" s="213"/>
      <c r="K251" s="213"/>
      <c r="L251" s="218"/>
      <c r="M251" s="219"/>
      <c r="N251" s="220"/>
      <c r="O251" s="220"/>
      <c r="P251" s="220"/>
      <c r="Q251" s="220"/>
      <c r="R251" s="220"/>
      <c r="S251" s="220"/>
      <c r="T251" s="221"/>
      <c r="AT251" s="222" t="s">
        <v>235</v>
      </c>
      <c r="AU251" s="222" t="s">
        <v>87</v>
      </c>
      <c r="AV251" s="13" t="s">
        <v>19</v>
      </c>
      <c r="AW251" s="13" t="s">
        <v>36</v>
      </c>
      <c r="AX251" s="13" t="s">
        <v>87</v>
      </c>
      <c r="AY251" s="222" t="s">
        <v>220</v>
      </c>
    </row>
    <row r="252" spans="1:65" s="2" customFormat="1" ht="16.5" customHeight="1">
      <c r="A252" s="36"/>
      <c r="B252" s="37"/>
      <c r="C252" s="192" t="s">
        <v>326</v>
      </c>
      <c r="D252" s="192" t="s">
        <v>224</v>
      </c>
      <c r="E252" s="193" t="s">
        <v>2064</v>
      </c>
      <c r="F252" s="194" t="s">
        <v>2065</v>
      </c>
      <c r="G252" s="195" t="s">
        <v>506</v>
      </c>
      <c r="H252" s="196">
        <v>164.26</v>
      </c>
      <c r="I252" s="197"/>
      <c r="J252" s="198">
        <f>ROUND(I252*H252,2)</f>
        <v>0</v>
      </c>
      <c r="K252" s="194" t="s">
        <v>228</v>
      </c>
      <c r="L252" s="41"/>
      <c r="M252" s="199" t="s">
        <v>1</v>
      </c>
      <c r="N252" s="200" t="s">
        <v>45</v>
      </c>
      <c r="O252" s="73"/>
      <c r="P252" s="201">
        <f>O252*H252</f>
        <v>0</v>
      </c>
      <c r="Q252" s="201">
        <v>1.2700000000000001E-3</v>
      </c>
      <c r="R252" s="201">
        <f>Q252*H252</f>
        <v>0.2086102</v>
      </c>
      <c r="S252" s="201">
        <v>0</v>
      </c>
      <c r="T252" s="202">
        <f>S252*H252</f>
        <v>0</v>
      </c>
      <c r="U252" s="36"/>
      <c r="V252" s="36"/>
      <c r="W252" s="36"/>
      <c r="X252" s="36"/>
      <c r="Y252" s="36"/>
      <c r="Z252" s="36"/>
      <c r="AA252" s="36"/>
      <c r="AB252" s="36"/>
      <c r="AC252" s="36"/>
      <c r="AD252" s="36"/>
      <c r="AE252" s="36"/>
      <c r="AR252" s="203" t="s">
        <v>223</v>
      </c>
      <c r="AT252" s="203" t="s">
        <v>224</v>
      </c>
      <c r="AU252" s="203" t="s">
        <v>87</v>
      </c>
      <c r="AY252" s="18" t="s">
        <v>220</v>
      </c>
      <c r="BE252" s="204">
        <f>IF(N252="základní",J252,0)</f>
        <v>0</v>
      </c>
      <c r="BF252" s="204">
        <f>IF(N252="snížená",J252,0)</f>
        <v>0</v>
      </c>
      <c r="BG252" s="204">
        <f>IF(N252="zákl. přenesená",J252,0)</f>
        <v>0</v>
      </c>
      <c r="BH252" s="204">
        <f>IF(N252="sníž. přenesená",J252,0)</f>
        <v>0</v>
      </c>
      <c r="BI252" s="204">
        <f>IF(N252="nulová",J252,0)</f>
        <v>0</v>
      </c>
      <c r="BJ252" s="18" t="s">
        <v>87</v>
      </c>
      <c r="BK252" s="204">
        <f>ROUND(I252*H252,2)</f>
        <v>0</v>
      </c>
      <c r="BL252" s="18" t="s">
        <v>223</v>
      </c>
      <c r="BM252" s="203" t="s">
        <v>3175</v>
      </c>
    </row>
    <row r="253" spans="1:65" s="2" customFormat="1" ht="11.25">
      <c r="A253" s="36"/>
      <c r="B253" s="37"/>
      <c r="C253" s="38"/>
      <c r="D253" s="205" t="s">
        <v>231</v>
      </c>
      <c r="E253" s="38"/>
      <c r="F253" s="206" t="s">
        <v>2067</v>
      </c>
      <c r="G253" s="38"/>
      <c r="H253" s="38"/>
      <c r="I253" s="207"/>
      <c r="J253" s="38"/>
      <c r="K253" s="38"/>
      <c r="L253" s="41"/>
      <c r="M253" s="208"/>
      <c r="N253" s="209"/>
      <c r="O253" s="73"/>
      <c r="P253" s="73"/>
      <c r="Q253" s="73"/>
      <c r="R253" s="73"/>
      <c r="S253" s="73"/>
      <c r="T253" s="74"/>
      <c r="U253" s="36"/>
      <c r="V253" s="36"/>
      <c r="W253" s="36"/>
      <c r="X253" s="36"/>
      <c r="Y253" s="36"/>
      <c r="Z253" s="36"/>
      <c r="AA253" s="36"/>
      <c r="AB253" s="36"/>
      <c r="AC253" s="36"/>
      <c r="AD253" s="36"/>
      <c r="AE253" s="36"/>
      <c r="AT253" s="18" t="s">
        <v>231</v>
      </c>
      <c r="AU253" s="18" t="s">
        <v>87</v>
      </c>
    </row>
    <row r="254" spans="1:65" s="2" customFormat="1" ht="68.25">
      <c r="A254" s="36"/>
      <c r="B254" s="37"/>
      <c r="C254" s="38"/>
      <c r="D254" s="210" t="s">
        <v>311</v>
      </c>
      <c r="E254" s="38"/>
      <c r="F254" s="211" t="s">
        <v>2068</v>
      </c>
      <c r="G254" s="38"/>
      <c r="H254" s="38"/>
      <c r="I254" s="207"/>
      <c r="J254" s="38"/>
      <c r="K254" s="38"/>
      <c r="L254" s="41"/>
      <c r="M254" s="208"/>
      <c r="N254" s="209"/>
      <c r="O254" s="73"/>
      <c r="P254" s="73"/>
      <c r="Q254" s="73"/>
      <c r="R254" s="73"/>
      <c r="S254" s="73"/>
      <c r="T254" s="74"/>
      <c r="U254" s="36"/>
      <c r="V254" s="36"/>
      <c r="W254" s="36"/>
      <c r="X254" s="36"/>
      <c r="Y254" s="36"/>
      <c r="Z254" s="36"/>
      <c r="AA254" s="36"/>
      <c r="AB254" s="36"/>
      <c r="AC254" s="36"/>
      <c r="AD254" s="36"/>
      <c r="AE254" s="36"/>
      <c r="AT254" s="18" t="s">
        <v>311</v>
      </c>
      <c r="AU254" s="18" t="s">
        <v>87</v>
      </c>
    </row>
    <row r="255" spans="1:65" s="13" customFormat="1" ht="11.25">
      <c r="B255" s="212"/>
      <c r="C255" s="213"/>
      <c r="D255" s="210" t="s">
        <v>235</v>
      </c>
      <c r="E255" s="214" t="s">
        <v>893</v>
      </c>
      <c r="F255" s="215" t="s">
        <v>3171</v>
      </c>
      <c r="G255" s="213"/>
      <c r="H255" s="216">
        <v>164.26</v>
      </c>
      <c r="I255" s="217"/>
      <c r="J255" s="213"/>
      <c r="K255" s="213"/>
      <c r="L255" s="218"/>
      <c r="M255" s="219"/>
      <c r="N255" s="220"/>
      <c r="O255" s="220"/>
      <c r="P255" s="220"/>
      <c r="Q255" s="220"/>
      <c r="R255" s="220"/>
      <c r="S255" s="220"/>
      <c r="T255" s="221"/>
      <c r="AT255" s="222" t="s">
        <v>235</v>
      </c>
      <c r="AU255" s="222" t="s">
        <v>87</v>
      </c>
      <c r="AV255" s="13" t="s">
        <v>19</v>
      </c>
      <c r="AW255" s="13" t="s">
        <v>36</v>
      </c>
      <c r="AX255" s="13" t="s">
        <v>80</v>
      </c>
      <c r="AY255" s="222" t="s">
        <v>220</v>
      </c>
    </row>
    <row r="256" spans="1:65" s="13" customFormat="1" ht="11.25">
      <c r="B256" s="212"/>
      <c r="C256" s="213"/>
      <c r="D256" s="210" t="s">
        <v>235</v>
      </c>
      <c r="E256" s="214" t="s">
        <v>895</v>
      </c>
      <c r="F256" s="215" t="s">
        <v>896</v>
      </c>
      <c r="G256" s="213"/>
      <c r="H256" s="216">
        <v>164.26</v>
      </c>
      <c r="I256" s="217"/>
      <c r="J256" s="213"/>
      <c r="K256" s="213"/>
      <c r="L256" s="218"/>
      <c r="M256" s="219"/>
      <c r="N256" s="220"/>
      <c r="O256" s="220"/>
      <c r="P256" s="220"/>
      <c r="Q256" s="220"/>
      <c r="R256" s="220"/>
      <c r="S256" s="220"/>
      <c r="T256" s="221"/>
      <c r="AT256" s="222" t="s">
        <v>235</v>
      </c>
      <c r="AU256" s="222" t="s">
        <v>87</v>
      </c>
      <c r="AV256" s="13" t="s">
        <v>19</v>
      </c>
      <c r="AW256" s="13" t="s">
        <v>36</v>
      </c>
      <c r="AX256" s="13" t="s">
        <v>87</v>
      </c>
      <c r="AY256" s="222" t="s">
        <v>220</v>
      </c>
    </row>
    <row r="257" spans="1:65" s="2" customFormat="1" ht="16.5" customHeight="1">
      <c r="A257" s="36"/>
      <c r="B257" s="37"/>
      <c r="C257" s="247" t="s">
        <v>336</v>
      </c>
      <c r="D257" s="247" t="s">
        <v>329</v>
      </c>
      <c r="E257" s="248" t="s">
        <v>821</v>
      </c>
      <c r="F257" s="249" t="s">
        <v>822</v>
      </c>
      <c r="G257" s="250" t="s">
        <v>583</v>
      </c>
      <c r="H257" s="251">
        <v>4.1070000000000002</v>
      </c>
      <c r="I257" s="252"/>
      <c r="J257" s="253">
        <f>ROUND(I257*H257,2)</f>
        <v>0</v>
      </c>
      <c r="K257" s="249" t="s">
        <v>228</v>
      </c>
      <c r="L257" s="254"/>
      <c r="M257" s="255" t="s">
        <v>1</v>
      </c>
      <c r="N257" s="256" t="s">
        <v>45</v>
      </c>
      <c r="O257" s="73"/>
      <c r="P257" s="201">
        <f>O257*H257</f>
        <v>0</v>
      </c>
      <c r="Q257" s="201">
        <v>1E-3</v>
      </c>
      <c r="R257" s="201">
        <f>Q257*H257</f>
        <v>4.1070000000000004E-3</v>
      </c>
      <c r="S257" s="201">
        <v>0</v>
      </c>
      <c r="T257" s="202">
        <f>S257*H257</f>
        <v>0</v>
      </c>
      <c r="U257" s="36"/>
      <c r="V257" s="36"/>
      <c r="W257" s="36"/>
      <c r="X257" s="36"/>
      <c r="Y257" s="36"/>
      <c r="Z257" s="36"/>
      <c r="AA257" s="36"/>
      <c r="AB257" s="36"/>
      <c r="AC257" s="36"/>
      <c r="AD257" s="36"/>
      <c r="AE257" s="36"/>
      <c r="AR257" s="203" t="s">
        <v>266</v>
      </c>
      <c r="AT257" s="203" t="s">
        <v>329</v>
      </c>
      <c r="AU257" s="203" t="s">
        <v>87</v>
      </c>
      <c r="AY257" s="18" t="s">
        <v>220</v>
      </c>
      <c r="BE257" s="204">
        <f>IF(N257="základní",J257,0)</f>
        <v>0</v>
      </c>
      <c r="BF257" s="204">
        <f>IF(N257="snížená",J257,0)</f>
        <v>0</v>
      </c>
      <c r="BG257" s="204">
        <f>IF(N257="zákl. přenesená",J257,0)</f>
        <v>0</v>
      </c>
      <c r="BH257" s="204">
        <f>IF(N257="sníž. přenesená",J257,0)</f>
        <v>0</v>
      </c>
      <c r="BI257" s="204">
        <f>IF(N257="nulová",J257,0)</f>
        <v>0</v>
      </c>
      <c r="BJ257" s="18" t="s">
        <v>87</v>
      </c>
      <c r="BK257" s="204">
        <f>ROUND(I257*H257,2)</f>
        <v>0</v>
      </c>
      <c r="BL257" s="18" t="s">
        <v>223</v>
      </c>
      <c r="BM257" s="203" t="s">
        <v>3176</v>
      </c>
    </row>
    <row r="258" spans="1:65" s="2" customFormat="1" ht="24.2" customHeight="1">
      <c r="A258" s="36"/>
      <c r="B258" s="37"/>
      <c r="C258" s="192" t="s">
        <v>7</v>
      </c>
      <c r="D258" s="192" t="s">
        <v>224</v>
      </c>
      <c r="E258" s="193" t="s">
        <v>2070</v>
      </c>
      <c r="F258" s="194" t="s">
        <v>2071</v>
      </c>
      <c r="G258" s="195" t="s">
        <v>506</v>
      </c>
      <c r="H258" s="196">
        <v>164.26</v>
      </c>
      <c r="I258" s="197"/>
      <c r="J258" s="198">
        <f>ROUND(I258*H258,2)</f>
        <v>0</v>
      </c>
      <c r="K258" s="194" t="s">
        <v>228</v>
      </c>
      <c r="L258" s="41"/>
      <c r="M258" s="199" t="s">
        <v>1</v>
      </c>
      <c r="N258" s="200" t="s">
        <v>45</v>
      </c>
      <c r="O258" s="73"/>
      <c r="P258" s="201">
        <f>O258*H258</f>
        <v>0</v>
      </c>
      <c r="Q258" s="201">
        <v>0</v>
      </c>
      <c r="R258" s="201">
        <f>Q258*H258</f>
        <v>0</v>
      </c>
      <c r="S258" s="201">
        <v>0</v>
      </c>
      <c r="T258" s="202">
        <f>S258*H258</f>
        <v>0</v>
      </c>
      <c r="U258" s="36"/>
      <c r="V258" s="36"/>
      <c r="W258" s="36"/>
      <c r="X258" s="36"/>
      <c r="Y258" s="36"/>
      <c r="Z258" s="36"/>
      <c r="AA258" s="36"/>
      <c r="AB258" s="36"/>
      <c r="AC258" s="36"/>
      <c r="AD258" s="36"/>
      <c r="AE258" s="36"/>
      <c r="AR258" s="203" t="s">
        <v>223</v>
      </c>
      <c r="AT258" s="203" t="s">
        <v>224</v>
      </c>
      <c r="AU258" s="203" t="s">
        <v>87</v>
      </c>
      <c r="AY258" s="18" t="s">
        <v>220</v>
      </c>
      <c r="BE258" s="204">
        <f>IF(N258="základní",J258,0)</f>
        <v>0</v>
      </c>
      <c r="BF258" s="204">
        <f>IF(N258="snížená",J258,0)</f>
        <v>0</v>
      </c>
      <c r="BG258" s="204">
        <f>IF(N258="zákl. přenesená",J258,0)</f>
        <v>0</v>
      </c>
      <c r="BH258" s="204">
        <f>IF(N258="sníž. přenesená",J258,0)</f>
        <v>0</v>
      </c>
      <c r="BI258" s="204">
        <f>IF(N258="nulová",J258,0)</f>
        <v>0</v>
      </c>
      <c r="BJ258" s="18" t="s">
        <v>87</v>
      </c>
      <c r="BK258" s="204">
        <f>ROUND(I258*H258,2)</f>
        <v>0</v>
      </c>
      <c r="BL258" s="18" t="s">
        <v>223</v>
      </c>
      <c r="BM258" s="203" t="s">
        <v>3177</v>
      </c>
    </row>
    <row r="259" spans="1:65" s="2" customFormat="1" ht="11.25">
      <c r="A259" s="36"/>
      <c r="B259" s="37"/>
      <c r="C259" s="38"/>
      <c r="D259" s="205" t="s">
        <v>231</v>
      </c>
      <c r="E259" s="38"/>
      <c r="F259" s="206" t="s">
        <v>2073</v>
      </c>
      <c r="G259" s="38"/>
      <c r="H259" s="38"/>
      <c r="I259" s="207"/>
      <c r="J259" s="38"/>
      <c r="K259" s="38"/>
      <c r="L259" s="41"/>
      <c r="M259" s="208"/>
      <c r="N259" s="209"/>
      <c r="O259" s="73"/>
      <c r="P259" s="73"/>
      <c r="Q259" s="73"/>
      <c r="R259" s="73"/>
      <c r="S259" s="73"/>
      <c r="T259" s="74"/>
      <c r="U259" s="36"/>
      <c r="V259" s="36"/>
      <c r="W259" s="36"/>
      <c r="X259" s="36"/>
      <c r="Y259" s="36"/>
      <c r="Z259" s="36"/>
      <c r="AA259" s="36"/>
      <c r="AB259" s="36"/>
      <c r="AC259" s="36"/>
      <c r="AD259" s="36"/>
      <c r="AE259" s="36"/>
      <c r="AT259" s="18" t="s">
        <v>231</v>
      </c>
      <c r="AU259" s="18" t="s">
        <v>87</v>
      </c>
    </row>
    <row r="260" spans="1:65" s="2" customFormat="1" ht="117">
      <c r="A260" s="36"/>
      <c r="B260" s="37"/>
      <c r="C260" s="38"/>
      <c r="D260" s="210" t="s">
        <v>311</v>
      </c>
      <c r="E260" s="38"/>
      <c r="F260" s="211" t="s">
        <v>2074</v>
      </c>
      <c r="G260" s="38"/>
      <c r="H260" s="38"/>
      <c r="I260" s="207"/>
      <c r="J260" s="38"/>
      <c r="K260" s="38"/>
      <c r="L260" s="41"/>
      <c r="M260" s="208"/>
      <c r="N260" s="209"/>
      <c r="O260" s="73"/>
      <c r="P260" s="73"/>
      <c r="Q260" s="73"/>
      <c r="R260" s="73"/>
      <c r="S260" s="73"/>
      <c r="T260" s="74"/>
      <c r="U260" s="36"/>
      <c r="V260" s="36"/>
      <c r="W260" s="36"/>
      <c r="X260" s="36"/>
      <c r="Y260" s="36"/>
      <c r="Z260" s="36"/>
      <c r="AA260" s="36"/>
      <c r="AB260" s="36"/>
      <c r="AC260" s="36"/>
      <c r="AD260" s="36"/>
      <c r="AE260" s="36"/>
      <c r="AT260" s="18" t="s">
        <v>311</v>
      </c>
      <c r="AU260" s="18" t="s">
        <v>87</v>
      </c>
    </row>
    <row r="261" spans="1:65" s="13" customFormat="1" ht="11.25">
      <c r="B261" s="212"/>
      <c r="C261" s="213"/>
      <c r="D261" s="210" t="s">
        <v>235</v>
      </c>
      <c r="E261" s="214" t="s">
        <v>913</v>
      </c>
      <c r="F261" s="215" t="s">
        <v>3171</v>
      </c>
      <c r="G261" s="213"/>
      <c r="H261" s="216">
        <v>164.26</v>
      </c>
      <c r="I261" s="217"/>
      <c r="J261" s="213"/>
      <c r="K261" s="213"/>
      <c r="L261" s="218"/>
      <c r="M261" s="219"/>
      <c r="N261" s="220"/>
      <c r="O261" s="220"/>
      <c r="P261" s="220"/>
      <c r="Q261" s="220"/>
      <c r="R261" s="220"/>
      <c r="S261" s="220"/>
      <c r="T261" s="221"/>
      <c r="AT261" s="222" t="s">
        <v>235</v>
      </c>
      <c r="AU261" s="222" t="s">
        <v>87</v>
      </c>
      <c r="AV261" s="13" t="s">
        <v>19</v>
      </c>
      <c r="AW261" s="13" t="s">
        <v>36</v>
      </c>
      <c r="AX261" s="13" t="s">
        <v>80</v>
      </c>
      <c r="AY261" s="222" t="s">
        <v>220</v>
      </c>
    </row>
    <row r="262" spans="1:65" s="13" customFormat="1" ht="11.25">
      <c r="B262" s="212"/>
      <c r="C262" s="213"/>
      <c r="D262" s="210" t="s">
        <v>235</v>
      </c>
      <c r="E262" s="214" t="s">
        <v>915</v>
      </c>
      <c r="F262" s="215" t="s">
        <v>916</v>
      </c>
      <c r="G262" s="213"/>
      <c r="H262" s="216">
        <v>164.26</v>
      </c>
      <c r="I262" s="217"/>
      <c r="J262" s="213"/>
      <c r="K262" s="213"/>
      <c r="L262" s="218"/>
      <c r="M262" s="219"/>
      <c r="N262" s="220"/>
      <c r="O262" s="220"/>
      <c r="P262" s="220"/>
      <c r="Q262" s="220"/>
      <c r="R262" s="220"/>
      <c r="S262" s="220"/>
      <c r="T262" s="221"/>
      <c r="AT262" s="222" t="s">
        <v>235</v>
      </c>
      <c r="AU262" s="222" t="s">
        <v>87</v>
      </c>
      <c r="AV262" s="13" t="s">
        <v>19</v>
      </c>
      <c r="AW262" s="13" t="s">
        <v>36</v>
      </c>
      <c r="AX262" s="13" t="s">
        <v>87</v>
      </c>
      <c r="AY262" s="222" t="s">
        <v>220</v>
      </c>
    </row>
    <row r="263" spans="1:65" s="2" customFormat="1" ht="21.75" customHeight="1">
      <c r="A263" s="36"/>
      <c r="B263" s="37"/>
      <c r="C263" s="192" t="s">
        <v>346</v>
      </c>
      <c r="D263" s="192" t="s">
        <v>224</v>
      </c>
      <c r="E263" s="193" t="s">
        <v>852</v>
      </c>
      <c r="F263" s="194" t="s">
        <v>853</v>
      </c>
      <c r="G263" s="195" t="s">
        <v>506</v>
      </c>
      <c r="H263" s="196">
        <v>492.78</v>
      </c>
      <c r="I263" s="197"/>
      <c r="J263" s="198">
        <f>ROUND(I263*H263,2)</f>
        <v>0</v>
      </c>
      <c r="K263" s="194" t="s">
        <v>228</v>
      </c>
      <c r="L263" s="41"/>
      <c r="M263" s="199" t="s">
        <v>1</v>
      </c>
      <c r="N263" s="200" t="s">
        <v>45</v>
      </c>
      <c r="O263" s="73"/>
      <c r="P263" s="201">
        <f>O263*H263</f>
        <v>0</v>
      </c>
      <c r="Q263" s="201">
        <v>0</v>
      </c>
      <c r="R263" s="201">
        <f>Q263*H263</f>
        <v>0</v>
      </c>
      <c r="S263" s="201">
        <v>0</v>
      </c>
      <c r="T263" s="202">
        <f>S263*H263</f>
        <v>0</v>
      </c>
      <c r="U263" s="36"/>
      <c r="V263" s="36"/>
      <c r="W263" s="36"/>
      <c r="X263" s="36"/>
      <c r="Y263" s="36"/>
      <c r="Z263" s="36"/>
      <c r="AA263" s="36"/>
      <c r="AB263" s="36"/>
      <c r="AC263" s="36"/>
      <c r="AD263" s="36"/>
      <c r="AE263" s="36"/>
      <c r="AR263" s="203" t="s">
        <v>223</v>
      </c>
      <c r="AT263" s="203" t="s">
        <v>224</v>
      </c>
      <c r="AU263" s="203" t="s">
        <v>87</v>
      </c>
      <c r="AY263" s="18" t="s">
        <v>220</v>
      </c>
      <c r="BE263" s="204">
        <f>IF(N263="základní",J263,0)</f>
        <v>0</v>
      </c>
      <c r="BF263" s="204">
        <f>IF(N263="snížená",J263,0)</f>
        <v>0</v>
      </c>
      <c r="BG263" s="204">
        <f>IF(N263="zákl. přenesená",J263,0)</f>
        <v>0</v>
      </c>
      <c r="BH263" s="204">
        <f>IF(N263="sníž. přenesená",J263,0)</f>
        <v>0</v>
      </c>
      <c r="BI263" s="204">
        <f>IF(N263="nulová",J263,0)</f>
        <v>0</v>
      </c>
      <c r="BJ263" s="18" t="s">
        <v>87</v>
      </c>
      <c r="BK263" s="204">
        <f>ROUND(I263*H263,2)</f>
        <v>0</v>
      </c>
      <c r="BL263" s="18" t="s">
        <v>223</v>
      </c>
      <c r="BM263" s="203" t="s">
        <v>3178</v>
      </c>
    </row>
    <row r="264" spans="1:65" s="2" customFormat="1" ht="11.25">
      <c r="A264" s="36"/>
      <c r="B264" s="37"/>
      <c r="C264" s="38"/>
      <c r="D264" s="205" t="s">
        <v>231</v>
      </c>
      <c r="E264" s="38"/>
      <c r="F264" s="206" t="s">
        <v>855</v>
      </c>
      <c r="G264" s="38"/>
      <c r="H264" s="38"/>
      <c r="I264" s="207"/>
      <c r="J264" s="38"/>
      <c r="K264" s="38"/>
      <c r="L264" s="41"/>
      <c r="M264" s="208"/>
      <c r="N264" s="209"/>
      <c r="O264" s="73"/>
      <c r="P264" s="73"/>
      <c r="Q264" s="73"/>
      <c r="R264" s="73"/>
      <c r="S264" s="73"/>
      <c r="T264" s="74"/>
      <c r="U264" s="36"/>
      <c r="V264" s="36"/>
      <c r="W264" s="36"/>
      <c r="X264" s="36"/>
      <c r="Y264" s="36"/>
      <c r="Z264" s="36"/>
      <c r="AA264" s="36"/>
      <c r="AB264" s="36"/>
      <c r="AC264" s="36"/>
      <c r="AD264" s="36"/>
      <c r="AE264" s="36"/>
      <c r="AT264" s="18" t="s">
        <v>231</v>
      </c>
      <c r="AU264" s="18" t="s">
        <v>87</v>
      </c>
    </row>
    <row r="265" spans="1:65" s="2" customFormat="1" ht="136.5">
      <c r="A265" s="36"/>
      <c r="B265" s="37"/>
      <c r="C265" s="38"/>
      <c r="D265" s="210" t="s">
        <v>311</v>
      </c>
      <c r="E265" s="38"/>
      <c r="F265" s="211" t="s">
        <v>856</v>
      </c>
      <c r="G265" s="38"/>
      <c r="H265" s="38"/>
      <c r="I265" s="207"/>
      <c r="J265" s="38"/>
      <c r="K265" s="38"/>
      <c r="L265" s="41"/>
      <c r="M265" s="208"/>
      <c r="N265" s="209"/>
      <c r="O265" s="73"/>
      <c r="P265" s="73"/>
      <c r="Q265" s="73"/>
      <c r="R265" s="73"/>
      <c r="S265" s="73"/>
      <c r="T265" s="74"/>
      <c r="U265" s="36"/>
      <c r="V265" s="36"/>
      <c r="W265" s="36"/>
      <c r="X265" s="36"/>
      <c r="Y265" s="36"/>
      <c r="Z265" s="36"/>
      <c r="AA265" s="36"/>
      <c r="AB265" s="36"/>
      <c r="AC265" s="36"/>
      <c r="AD265" s="36"/>
      <c r="AE265" s="36"/>
      <c r="AT265" s="18" t="s">
        <v>311</v>
      </c>
      <c r="AU265" s="18" t="s">
        <v>87</v>
      </c>
    </row>
    <row r="266" spans="1:65" s="2" customFormat="1" ht="19.5">
      <c r="A266" s="36"/>
      <c r="B266" s="37"/>
      <c r="C266" s="38"/>
      <c r="D266" s="210" t="s">
        <v>233</v>
      </c>
      <c r="E266" s="38"/>
      <c r="F266" s="211" t="s">
        <v>2079</v>
      </c>
      <c r="G266" s="38"/>
      <c r="H266" s="38"/>
      <c r="I266" s="207"/>
      <c r="J266" s="38"/>
      <c r="K266" s="38"/>
      <c r="L266" s="41"/>
      <c r="M266" s="208"/>
      <c r="N266" s="209"/>
      <c r="O266" s="73"/>
      <c r="P266" s="73"/>
      <c r="Q266" s="73"/>
      <c r="R266" s="73"/>
      <c r="S266" s="73"/>
      <c r="T266" s="74"/>
      <c r="U266" s="36"/>
      <c r="V266" s="36"/>
      <c r="W266" s="36"/>
      <c r="X266" s="36"/>
      <c r="Y266" s="36"/>
      <c r="Z266" s="36"/>
      <c r="AA266" s="36"/>
      <c r="AB266" s="36"/>
      <c r="AC266" s="36"/>
      <c r="AD266" s="36"/>
      <c r="AE266" s="36"/>
      <c r="AT266" s="18" t="s">
        <v>233</v>
      </c>
      <c r="AU266" s="18" t="s">
        <v>87</v>
      </c>
    </row>
    <row r="267" spans="1:65" s="13" customFormat="1" ht="11.25">
      <c r="B267" s="212"/>
      <c r="C267" s="213"/>
      <c r="D267" s="210" t="s">
        <v>235</v>
      </c>
      <c r="E267" s="214" t="s">
        <v>1034</v>
      </c>
      <c r="F267" s="215" t="s">
        <v>3179</v>
      </c>
      <c r="G267" s="213"/>
      <c r="H267" s="216">
        <v>492.78</v>
      </c>
      <c r="I267" s="217"/>
      <c r="J267" s="213"/>
      <c r="K267" s="213"/>
      <c r="L267" s="218"/>
      <c r="M267" s="219"/>
      <c r="N267" s="220"/>
      <c r="O267" s="220"/>
      <c r="P267" s="220"/>
      <c r="Q267" s="220"/>
      <c r="R267" s="220"/>
      <c r="S267" s="220"/>
      <c r="T267" s="221"/>
      <c r="AT267" s="222" t="s">
        <v>235</v>
      </c>
      <c r="AU267" s="222" t="s">
        <v>87</v>
      </c>
      <c r="AV267" s="13" t="s">
        <v>19</v>
      </c>
      <c r="AW267" s="13" t="s">
        <v>36</v>
      </c>
      <c r="AX267" s="13" t="s">
        <v>80</v>
      </c>
      <c r="AY267" s="222" t="s">
        <v>220</v>
      </c>
    </row>
    <row r="268" spans="1:65" s="13" customFormat="1" ht="11.25">
      <c r="B268" s="212"/>
      <c r="C268" s="213"/>
      <c r="D268" s="210" t="s">
        <v>235</v>
      </c>
      <c r="E268" s="214" t="s">
        <v>1036</v>
      </c>
      <c r="F268" s="215" t="s">
        <v>1037</v>
      </c>
      <c r="G268" s="213"/>
      <c r="H268" s="216">
        <v>492.78</v>
      </c>
      <c r="I268" s="217"/>
      <c r="J268" s="213"/>
      <c r="K268" s="213"/>
      <c r="L268" s="218"/>
      <c r="M268" s="219"/>
      <c r="N268" s="220"/>
      <c r="O268" s="220"/>
      <c r="P268" s="220"/>
      <c r="Q268" s="220"/>
      <c r="R268" s="220"/>
      <c r="S268" s="220"/>
      <c r="T268" s="221"/>
      <c r="AT268" s="222" t="s">
        <v>235</v>
      </c>
      <c r="AU268" s="222" t="s">
        <v>87</v>
      </c>
      <c r="AV268" s="13" t="s">
        <v>19</v>
      </c>
      <c r="AW268" s="13" t="s">
        <v>36</v>
      </c>
      <c r="AX268" s="13" t="s">
        <v>87</v>
      </c>
      <c r="AY268" s="222" t="s">
        <v>220</v>
      </c>
    </row>
    <row r="269" spans="1:65" s="2" customFormat="1" ht="21.75" customHeight="1">
      <c r="A269" s="36"/>
      <c r="B269" s="37"/>
      <c r="C269" s="192" t="s">
        <v>358</v>
      </c>
      <c r="D269" s="192" t="s">
        <v>224</v>
      </c>
      <c r="E269" s="193" t="s">
        <v>2083</v>
      </c>
      <c r="F269" s="194" t="s">
        <v>2084</v>
      </c>
      <c r="G269" s="195" t="s">
        <v>514</v>
      </c>
      <c r="H269" s="196">
        <v>3.2850000000000001</v>
      </c>
      <c r="I269" s="197"/>
      <c r="J269" s="198">
        <f>ROUND(I269*H269,2)</f>
        <v>0</v>
      </c>
      <c r="K269" s="194" t="s">
        <v>228</v>
      </c>
      <c r="L269" s="41"/>
      <c r="M269" s="199" t="s">
        <v>1</v>
      </c>
      <c r="N269" s="200" t="s">
        <v>45</v>
      </c>
      <c r="O269" s="73"/>
      <c r="P269" s="201">
        <f>O269*H269</f>
        <v>0</v>
      </c>
      <c r="Q269" s="201">
        <v>0</v>
      </c>
      <c r="R269" s="201">
        <f>Q269*H269</f>
        <v>0</v>
      </c>
      <c r="S269" s="201">
        <v>0</v>
      </c>
      <c r="T269" s="202">
        <f>S269*H269</f>
        <v>0</v>
      </c>
      <c r="U269" s="36"/>
      <c r="V269" s="36"/>
      <c r="W269" s="36"/>
      <c r="X269" s="36"/>
      <c r="Y269" s="36"/>
      <c r="Z269" s="36"/>
      <c r="AA269" s="36"/>
      <c r="AB269" s="36"/>
      <c r="AC269" s="36"/>
      <c r="AD269" s="36"/>
      <c r="AE269" s="36"/>
      <c r="AR269" s="203" t="s">
        <v>223</v>
      </c>
      <c r="AT269" s="203" t="s">
        <v>224</v>
      </c>
      <c r="AU269" s="203" t="s">
        <v>87</v>
      </c>
      <c r="AY269" s="18" t="s">
        <v>220</v>
      </c>
      <c r="BE269" s="204">
        <f>IF(N269="základní",J269,0)</f>
        <v>0</v>
      </c>
      <c r="BF269" s="204">
        <f>IF(N269="snížená",J269,0)</f>
        <v>0</v>
      </c>
      <c r="BG269" s="204">
        <f>IF(N269="zákl. přenesená",J269,0)</f>
        <v>0</v>
      </c>
      <c r="BH269" s="204">
        <f>IF(N269="sníž. přenesená",J269,0)</f>
        <v>0</v>
      </c>
      <c r="BI269" s="204">
        <f>IF(N269="nulová",J269,0)</f>
        <v>0</v>
      </c>
      <c r="BJ269" s="18" t="s">
        <v>87</v>
      </c>
      <c r="BK269" s="204">
        <f>ROUND(I269*H269,2)</f>
        <v>0</v>
      </c>
      <c r="BL269" s="18" t="s">
        <v>223</v>
      </c>
      <c r="BM269" s="203" t="s">
        <v>3180</v>
      </c>
    </row>
    <row r="270" spans="1:65" s="2" customFormat="1" ht="11.25">
      <c r="A270" s="36"/>
      <c r="B270" s="37"/>
      <c r="C270" s="38"/>
      <c r="D270" s="205" t="s">
        <v>231</v>
      </c>
      <c r="E270" s="38"/>
      <c r="F270" s="206" t="s">
        <v>2086</v>
      </c>
      <c r="G270" s="38"/>
      <c r="H270" s="38"/>
      <c r="I270" s="207"/>
      <c r="J270" s="38"/>
      <c r="K270" s="38"/>
      <c r="L270" s="41"/>
      <c r="M270" s="208"/>
      <c r="N270" s="209"/>
      <c r="O270" s="73"/>
      <c r="P270" s="73"/>
      <c r="Q270" s="73"/>
      <c r="R270" s="73"/>
      <c r="S270" s="73"/>
      <c r="T270" s="74"/>
      <c r="U270" s="36"/>
      <c r="V270" s="36"/>
      <c r="W270" s="36"/>
      <c r="X270" s="36"/>
      <c r="Y270" s="36"/>
      <c r="Z270" s="36"/>
      <c r="AA270" s="36"/>
      <c r="AB270" s="36"/>
      <c r="AC270" s="36"/>
      <c r="AD270" s="36"/>
      <c r="AE270" s="36"/>
      <c r="AT270" s="18" t="s">
        <v>231</v>
      </c>
      <c r="AU270" s="18" t="s">
        <v>87</v>
      </c>
    </row>
    <row r="271" spans="1:65" s="2" customFormat="1" ht="48.75">
      <c r="A271" s="36"/>
      <c r="B271" s="37"/>
      <c r="C271" s="38"/>
      <c r="D271" s="210" t="s">
        <v>311</v>
      </c>
      <c r="E271" s="38"/>
      <c r="F271" s="211" t="s">
        <v>2087</v>
      </c>
      <c r="G271" s="38"/>
      <c r="H271" s="38"/>
      <c r="I271" s="207"/>
      <c r="J271" s="38"/>
      <c r="K271" s="38"/>
      <c r="L271" s="41"/>
      <c r="M271" s="208"/>
      <c r="N271" s="209"/>
      <c r="O271" s="73"/>
      <c r="P271" s="73"/>
      <c r="Q271" s="73"/>
      <c r="R271" s="73"/>
      <c r="S271" s="73"/>
      <c r="T271" s="74"/>
      <c r="U271" s="36"/>
      <c r="V271" s="36"/>
      <c r="W271" s="36"/>
      <c r="X271" s="36"/>
      <c r="Y271" s="36"/>
      <c r="Z271" s="36"/>
      <c r="AA271" s="36"/>
      <c r="AB271" s="36"/>
      <c r="AC271" s="36"/>
      <c r="AD271" s="36"/>
      <c r="AE271" s="36"/>
      <c r="AT271" s="18" t="s">
        <v>311</v>
      </c>
      <c r="AU271" s="18" t="s">
        <v>87</v>
      </c>
    </row>
    <row r="272" spans="1:65" s="2" customFormat="1" ht="19.5">
      <c r="A272" s="36"/>
      <c r="B272" s="37"/>
      <c r="C272" s="38"/>
      <c r="D272" s="210" t="s">
        <v>233</v>
      </c>
      <c r="E272" s="38"/>
      <c r="F272" s="211" t="s">
        <v>2088</v>
      </c>
      <c r="G272" s="38"/>
      <c r="H272" s="38"/>
      <c r="I272" s="207"/>
      <c r="J272" s="38"/>
      <c r="K272" s="38"/>
      <c r="L272" s="41"/>
      <c r="M272" s="208"/>
      <c r="N272" s="209"/>
      <c r="O272" s="73"/>
      <c r="P272" s="73"/>
      <c r="Q272" s="73"/>
      <c r="R272" s="73"/>
      <c r="S272" s="73"/>
      <c r="T272" s="74"/>
      <c r="U272" s="36"/>
      <c r="V272" s="36"/>
      <c r="W272" s="36"/>
      <c r="X272" s="36"/>
      <c r="Y272" s="36"/>
      <c r="Z272" s="36"/>
      <c r="AA272" s="36"/>
      <c r="AB272" s="36"/>
      <c r="AC272" s="36"/>
      <c r="AD272" s="36"/>
      <c r="AE272" s="36"/>
      <c r="AT272" s="18" t="s">
        <v>233</v>
      </c>
      <c r="AU272" s="18" t="s">
        <v>87</v>
      </c>
    </row>
    <row r="273" spans="1:65" s="14" customFormat="1" ht="11.25">
      <c r="B273" s="223"/>
      <c r="C273" s="224"/>
      <c r="D273" s="210" t="s">
        <v>235</v>
      </c>
      <c r="E273" s="225" t="s">
        <v>1</v>
      </c>
      <c r="F273" s="226" t="s">
        <v>2089</v>
      </c>
      <c r="G273" s="224"/>
      <c r="H273" s="225" t="s">
        <v>1</v>
      </c>
      <c r="I273" s="227"/>
      <c r="J273" s="224"/>
      <c r="K273" s="224"/>
      <c r="L273" s="228"/>
      <c r="M273" s="229"/>
      <c r="N273" s="230"/>
      <c r="O273" s="230"/>
      <c r="P273" s="230"/>
      <c r="Q273" s="230"/>
      <c r="R273" s="230"/>
      <c r="S273" s="230"/>
      <c r="T273" s="231"/>
      <c r="AT273" s="232" t="s">
        <v>235</v>
      </c>
      <c r="AU273" s="232" t="s">
        <v>87</v>
      </c>
      <c r="AV273" s="14" t="s">
        <v>87</v>
      </c>
      <c r="AW273" s="14" t="s">
        <v>36</v>
      </c>
      <c r="AX273" s="14" t="s">
        <v>80</v>
      </c>
      <c r="AY273" s="232" t="s">
        <v>220</v>
      </c>
    </row>
    <row r="274" spans="1:65" s="13" customFormat="1" ht="11.25">
      <c r="B274" s="212"/>
      <c r="C274" s="213"/>
      <c r="D274" s="210" t="s">
        <v>235</v>
      </c>
      <c r="E274" s="214" t="s">
        <v>925</v>
      </c>
      <c r="F274" s="215" t="s">
        <v>3181</v>
      </c>
      <c r="G274" s="213"/>
      <c r="H274" s="216">
        <v>3.2850000000000001</v>
      </c>
      <c r="I274" s="217"/>
      <c r="J274" s="213"/>
      <c r="K274" s="213"/>
      <c r="L274" s="218"/>
      <c r="M274" s="219"/>
      <c r="N274" s="220"/>
      <c r="O274" s="220"/>
      <c r="P274" s="220"/>
      <c r="Q274" s="220"/>
      <c r="R274" s="220"/>
      <c r="S274" s="220"/>
      <c r="T274" s="221"/>
      <c r="AT274" s="222" t="s">
        <v>235</v>
      </c>
      <c r="AU274" s="222" t="s">
        <v>87</v>
      </c>
      <c r="AV274" s="13" t="s">
        <v>19</v>
      </c>
      <c r="AW274" s="13" t="s">
        <v>36</v>
      </c>
      <c r="AX274" s="13" t="s">
        <v>80</v>
      </c>
      <c r="AY274" s="222" t="s">
        <v>220</v>
      </c>
    </row>
    <row r="275" spans="1:65" s="13" customFormat="1" ht="11.25">
      <c r="B275" s="212"/>
      <c r="C275" s="213"/>
      <c r="D275" s="210" t="s">
        <v>235</v>
      </c>
      <c r="E275" s="214" t="s">
        <v>927</v>
      </c>
      <c r="F275" s="215" t="s">
        <v>928</v>
      </c>
      <c r="G275" s="213"/>
      <c r="H275" s="216">
        <v>3.2850000000000001</v>
      </c>
      <c r="I275" s="217"/>
      <c r="J275" s="213"/>
      <c r="K275" s="213"/>
      <c r="L275" s="218"/>
      <c r="M275" s="219"/>
      <c r="N275" s="220"/>
      <c r="O275" s="220"/>
      <c r="P275" s="220"/>
      <c r="Q275" s="220"/>
      <c r="R275" s="220"/>
      <c r="S275" s="220"/>
      <c r="T275" s="221"/>
      <c r="AT275" s="222" t="s">
        <v>235</v>
      </c>
      <c r="AU275" s="222" t="s">
        <v>87</v>
      </c>
      <c r="AV275" s="13" t="s">
        <v>19</v>
      </c>
      <c r="AW275" s="13" t="s">
        <v>36</v>
      </c>
      <c r="AX275" s="13" t="s">
        <v>87</v>
      </c>
      <c r="AY275" s="222" t="s">
        <v>220</v>
      </c>
    </row>
    <row r="276" spans="1:65" s="2" customFormat="1" ht="24.2" customHeight="1">
      <c r="A276" s="36"/>
      <c r="B276" s="37"/>
      <c r="C276" s="192" t="s">
        <v>364</v>
      </c>
      <c r="D276" s="192" t="s">
        <v>224</v>
      </c>
      <c r="E276" s="193" t="s">
        <v>2094</v>
      </c>
      <c r="F276" s="194" t="s">
        <v>2095</v>
      </c>
      <c r="G276" s="195" t="s">
        <v>514</v>
      </c>
      <c r="H276" s="196">
        <v>16.425000000000001</v>
      </c>
      <c r="I276" s="197"/>
      <c r="J276" s="198">
        <f>ROUND(I276*H276,2)</f>
        <v>0</v>
      </c>
      <c r="K276" s="194" t="s">
        <v>228</v>
      </c>
      <c r="L276" s="41"/>
      <c r="M276" s="199" t="s">
        <v>1</v>
      </c>
      <c r="N276" s="200" t="s">
        <v>45</v>
      </c>
      <c r="O276" s="73"/>
      <c r="P276" s="201">
        <f>O276*H276</f>
        <v>0</v>
      </c>
      <c r="Q276" s="201">
        <v>0</v>
      </c>
      <c r="R276" s="201">
        <f>Q276*H276</f>
        <v>0</v>
      </c>
      <c r="S276" s="201">
        <v>0</v>
      </c>
      <c r="T276" s="202">
        <f>S276*H276</f>
        <v>0</v>
      </c>
      <c r="U276" s="36"/>
      <c r="V276" s="36"/>
      <c r="W276" s="36"/>
      <c r="X276" s="36"/>
      <c r="Y276" s="36"/>
      <c r="Z276" s="36"/>
      <c r="AA276" s="36"/>
      <c r="AB276" s="36"/>
      <c r="AC276" s="36"/>
      <c r="AD276" s="36"/>
      <c r="AE276" s="36"/>
      <c r="AR276" s="203" t="s">
        <v>223</v>
      </c>
      <c r="AT276" s="203" t="s">
        <v>224</v>
      </c>
      <c r="AU276" s="203" t="s">
        <v>87</v>
      </c>
      <c r="AY276" s="18" t="s">
        <v>220</v>
      </c>
      <c r="BE276" s="204">
        <f>IF(N276="základní",J276,0)</f>
        <v>0</v>
      </c>
      <c r="BF276" s="204">
        <f>IF(N276="snížená",J276,0)</f>
        <v>0</v>
      </c>
      <c r="BG276" s="204">
        <f>IF(N276="zákl. přenesená",J276,0)</f>
        <v>0</v>
      </c>
      <c r="BH276" s="204">
        <f>IF(N276="sníž. přenesená",J276,0)</f>
        <v>0</v>
      </c>
      <c r="BI276" s="204">
        <f>IF(N276="nulová",J276,0)</f>
        <v>0</v>
      </c>
      <c r="BJ276" s="18" t="s">
        <v>87</v>
      </c>
      <c r="BK276" s="204">
        <f>ROUND(I276*H276,2)</f>
        <v>0</v>
      </c>
      <c r="BL276" s="18" t="s">
        <v>223</v>
      </c>
      <c r="BM276" s="203" t="s">
        <v>3182</v>
      </c>
    </row>
    <row r="277" spans="1:65" s="2" customFormat="1" ht="11.25">
      <c r="A277" s="36"/>
      <c r="B277" s="37"/>
      <c r="C277" s="38"/>
      <c r="D277" s="205" t="s">
        <v>231</v>
      </c>
      <c r="E277" s="38"/>
      <c r="F277" s="206" t="s">
        <v>2097</v>
      </c>
      <c r="G277" s="38"/>
      <c r="H277" s="38"/>
      <c r="I277" s="207"/>
      <c r="J277" s="38"/>
      <c r="K277" s="38"/>
      <c r="L277" s="41"/>
      <c r="M277" s="208"/>
      <c r="N277" s="209"/>
      <c r="O277" s="73"/>
      <c r="P277" s="73"/>
      <c r="Q277" s="73"/>
      <c r="R277" s="73"/>
      <c r="S277" s="73"/>
      <c r="T277" s="74"/>
      <c r="U277" s="36"/>
      <c r="V277" s="36"/>
      <c r="W277" s="36"/>
      <c r="X277" s="36"/>
      <c r="Y277" s="36"/>
      <c r="Z277" s="36"/>
      <c r="AA277" s="36"/>
      <c r="AB277" s="36"/>
      <c r="AC277" s="36"/>
      <c r="AD277" s="36"/>
      <c r="AE277" s="36"/>
      <c r="AT277" s="18" t="s">
        <v>231</v>
      </c>
      <c r="AU277" s="18" t="s">
        <v>87</v>
      </c>
    </row>
    <row r="278" spans="1:65" s="2" customFormat="1" ht="48.75">
      <c r="A278" s="36"/>
      <c r="B278" s="37"/>
      <c r="C278" s="38"/>
      <c r="D278" s="210" t="s">
        <v>311</v>
      </c>
      <c r="E278" s="38"/>
      <c r="F278" s="211" t="s">
        <v>2087</v>
      </c>
      <c r="G278" s="38"/>
      <c r="H278" s="38"/>
      <c r="I278" s="207"/>
      <c r="J278" s="38"/>
      <c r="K278" s="38"/>
      <c r="L278" s="41"/>
      <c r="M278" s="208"/>
      <c r="N278" s="209"/>
      <c r="O278" s="73"/>
      <c r="P278" s="73"/>
      <c r="Q278" s="73"/>
      <c r="R278" s="73"/>
      <c r="S278" s="73"/>
      <c r="T278" s="74"/>
      <c r="U278" s="36"/>
      <c r="V278" s="36"/>
      <c r="W278" s="36"/>
      <c r="X278" s="36"/>
      <c r="Y278" s="36"/>
      <c r="Z278" s="36"/>
      <c r="AA278" s="36"/>
      <c r="AB278" s="36"/>
      <c r="AC278" s="36"/>
      <c r="AD278" s="36"/>
      <c r="AE278" s="36"/>
      <c r="AT278" s="18" t="s">
        <v>311</v>
      </c>
      <c r="AU278" s="18" t="s">
        <v>87</v>
      </c>
    </row>
    <row r="279" spans="1:65" s="13" customFormat="1" ht="11.25">
      <c r="B279" s="212"/>
      <c r="C279" s="213"/>
      <c r="D279" s="210" t="s">
        <v>235</v>
      </c>
      <c r="E279" s="214" t="s">
        <v>459</v>
      </c>
      <c r="F279" s="215" t="s">
        <v>3183</v>
      </c>
      <c r="G279" s="213"/>
      <c r="H279" s="216">
        <v>16.425000000000001</v>
      </c>
      <c r="I279" s="217"/>
      <c r="J279" s="213"/>
      <c r="K279" s="213"/>
      <c r="L279" s="218"/>
      <c r="M279" s="219"/>
      <c r="N279" s="220"/>
      <c r="O279" s="220"/>
      <c r="P279" s="220"/>
      <c r="Q279" s="220"/>
      <c r="R279" s="220"/>
      <c r="S279" s="220"/>
      <c r="T279" s="221"/>
      <c r="AT279" s="222" t="s">
        <v>235</v>
      </c>
      <c r="AU279" s="222" t="s">
        <v>87</v>
      </c>
      <c r="AV279" s="13" t="s">
        <v>19</v>
      </c>
      <c r="AW279" s="13" t="s">
        <v>36</v>
      </c>
      <c r="AX279" s="13" t="s">
        <v>87</v>
      </c>
      <c r="AY279" s="222" t="s">
        <v>220</v>
      </c>
    </row>
    <row r="280" spans="1:65" s="12" customFormat="1" ht="25.9" customHeight="1">
      <c r="B280" s="176"/>
      <c r="C280" s="177"/>
      <c r="D280" s="178" t="s">
        <v>79</v>
      </c>
      <c r="E280" s="179" t="s">
        <v>19</v>
      </c>
      <c r="F280" s="179" t="s">
        <v>625</v>
      </c>
      <c r="G280" s="177"/>
      <c r="H280" s="177"/>
      <c r="I280" s="180"/>
      <c r="J280" s="181">
        <f>BK280</f>
        <v>0</v>
      </c>
      <c r="K280" s="177"/>
      <c r="L280" s="182"/>
      <c r="M280" s="183"/>
      <c r="N280" s="184"/>
      <c r="O280" s="184"/>
      <c r="P280" s="185">
        <f>SUM(P281:P359)</f>
        <v>0</v>
      </c>
      <c r="Q280" s="184"/>
      <c r="R280" s="185">
        <f>SUM(R281:R359)</f>
        <v>178.31009188000002</v>
      </c>
      <c r="S280" s="184"/>
      <c r="T280" s="186">
        <f>SUM(T281:T359)</f>
        <v>0</v>
      </c>
      <c r="AR280" s="187" t="s">
        <v>223</v>
      </c>
      <c r="AT280" s="188" t="s">
        <v>79</v>
      </c>
      <c r="AU280" s="188" t="s">
        <v>80</v>
      </c>
      <c r="AY280" s="187" t="s">
        <v>220</v>
      </c>
      <c r="BK280" s="189">
        <f>SUM(BK281:BK359)</f>
        <v>0</v>
      </c>
    </row>
    <row r="281" spans="1:65" s="2" customFormat="1" ht="21.75" customHeight="1">
      <c r="A281" s="36"/>
      <c r="B281" s="37"/>
      <c r="C281" s="192" t="s">
        <v>370</v>
      </c>
      <c r="D281" s="192" t="s">
        <v>224</v>
      </c>
      <c r="E281" s="193" t="s">
        <v>2100</v>
      </c>
      <c r="F281" s="194" t="s">
        <v>2101</v>
      </c>
      <c r="G281" s="195" t="s">
        <v>514</v>
      </c>
      <c r="H281" s="196">
        <v>0.9</v>
      </c>
      <c r="I281" s="197"/>
      <c r="J281" s="198">
        <f>ROUND(I281*H281,2)</f>
        <v>0</v>
      </c>
      <c r="K281" s="194" t="s">
        <v>228</v>
      </c>
      <c r="L281" s="41"/>
      <c r="M281" s="199" t="s">
        <v>1</v>
      </c>
      <c r="N281" s="200" t="s">
        <v>45</v>
      </c>
      <c r="O281" s="73"/>
      <c r="P281" s="201">
        <f>O281*H281</f>
        <v>0</v>
      </c>
      <c r="Q281" s="201">
        <v>1.92198</v>
      </c>
      <c r="R281" s="201">
        <f>Q281*H281</f>
        <v>1.7297820000000002</v>
      </c>
      <c r="S281" s="201">
        <v>0</v>
      </c>
      <c r="T281" s="202">
        <f>S281*H281</f>
        <v>0</v>
      </c>
      <c r="U281" s="36"/>
      <c r="V281" s="36"/>
      <c r="W281" s="36"/>
      <c r="X281" s="36"/>
      <c r="Y281" s="36"/>
      <c r="Z281" s="36"/>
      <c r="AA281" s="36"/>
      <c r="AB281" s="36"/>
      <c r="AC281" s="36"/>
      <c r="AD281" s="36"/>
      <c r="AE281" s="36"/>
      <c r="AR281" s="203" t="s">
        <v>223</v>
      </c>
      <c r="AT281" s="203" t="s">
        <v>224</v>
      </c>
      <c r="AU281" s="203" t="s">
        <v>87</v>
      </c>
      <c r="AY281" s="18" t="s">
        <v>220</v>
      </c>
      <c r="BE281" s="204">
        <f>IF(N281="základní",J281,0)</f>
        <v>0</v>
      </c>
      <c r="BF281" s="204">
        <f>IF(N281="snížená",J281,0)</f>
        <v>0</v>
      </c>
      <c r="BG281" s="204">
        <f>IF(N281="zákl. přenesená",J281,0)</f>
        <v>0</v>
      </c>
      <c r="BH281" s="204">
        <f>IF(N281="sníž. přenesená",J281,0)</f>
        <v>0</v>
      </c>
      <c r="BI281" s="204">
        <f>IF(N281="nulová",J281,0)</f>
        <v>0</v>
      </c>
      <c r="BJ281" s="18" t="s">
        <v>87</v>
      </c>
      <c r="BK281" s="204">
        <f>ROUND(I281*H281,2)</f>
        <v>0</v>
      </c>
      <c r="BL281" s="18" t="s">
        <v>223</v>
      </c>
      <c r="BM281" s="203" t="s">
        <v>3184</v>
      </c>
    </row>
    <row r="282" spans="1:65" s="2" customFormat="1" ht="11.25">
      <c r="A282" s="36"/>
      <c r="B282" s="37"/>
      <c r="C282" s="38"/>
      <c r="D282" s="205" t="s">
        <v>231</v>
      </c>
      <c r="E282" s="38"/>
      <c r="F282" s="206" t="s">
        <v>2103</v>
      </c>
      <c r="G282" s="38"/>
      <c r="H282" s="38"/>
      <c r="I282" s="207"/>
      <c r="J282" s="38"/>
      <c r="K282" s="38"/>
      <c r="L282" s="41"/>
      <c r="M282" s="208"/>
      <c r="N282" s="209"/>
      <c r="O282" s="73"/>
      <c r="P282" s="73"/>
      <c r="Q282" s="73"/>
      <c r="R282" s="73"/>
      <c r="S282" s="73"/>
      <c r="T282" s="74"/>
      <c r="U282" s="36"/>
      <c r="V282" s="36"/>
      <c r="W282" s="36"/>
      <c r="X282" s="36"/>
      <c r="Y282" s="36"/>
      <c r="Z282" s="36"/>
      <c r="AA282" s="36"/>
      <c r="AB282" s="36"/>
      <c r="AC282" s="36"/>
      <c r="AD282" s="36"/>
      <c r="AE282" s="36"/>
      <c r="AT282" s="18" t="s">
        <v>231</v>
      </c>
      <c r="AU282" s="18" t="s">
        <v>87</v>
      </c>
    </row>
    <row r="283" spans="1:65" s="14" customFormat="1" ht="11.25">
      <c r="B283" s="223"/>
      <c r="C283" s="224"/>
      <c r="D283" s="210" t="s">
        <v>235</v>
      </c>
      <c r="E283" s="225" t="s">
        <v>1</v>
      </c>
      <c r="F283" s="226" t="s">
        <v>2104</v>
      </c>
      <c r="G283" s="224"/>
      <c r="H283" s="225" t="s">
        <v>1</v>
      </c>
      <c r="I283" s="227"/>
      <c r="J283" s="224"/>
      <c r="K283" s="224"/>
      <c r="L283" s="228"/>
      <c r="M283" s="229"/>
      <c r="N283" s="230"/>
      <c r="O283" s="230"/>
      <c r="P283" s="230"/>
      <c r="Q283" s="230"/>
      <c r="R283" s="230"/>
      <c r="S283" s="230"/>
      <c r="T283" s="231"/>
      <c r="AT283" s="232" t="s">
        <v>235</v>
      </c>
      <c r="AU283" s="232" t="s">
        <v>87</v>
      </c>
      <c r="AV283" s="14" t="s">
        <v>87</v>
      </c>
      <c r="AW283" s="14" t="s">
        <v>36</v>
      </c>
      <c r="AX283" s="14" t="s">
        <v>80</v>
      </c>
      <c r="AY283" s="232" t="s">
        <v>220</v>
      </c>
    </row>
    <row r="284" spans="1:65" s="13" customFormat="1" ht="11.25">
      <c r="B284" s="212"/>
      <c r="C284" s="213"/>
      <c r="D284" s="210" t="s">
        <v>235</v>
      </c>
      <c r="E284" s="214" t="s">
        <v>1041</v>
      </c>
      <c r="F284" s="215" t="s">
        <v>3185</v>
      </c>
      <c r="G284" s="213"/>
      <c r="H284" s="216">
        <v>0.9</v>
      </c>
      <c r="I284" s="217"/>
      <c r="J284" s="213"/>
      <c r="K284" s="213"/>
      <c r="L284" s="218"/>
      <c r="M284" s="219"/>
      <c r="N284" s="220"/>
      <c r="O284" s="220"/>
      <c r="P284" s="220"/>
      <c r="Q284" s="220"/>
      <c r="R284" s="220"/>
      <c r="S284" s="220"/>
      <c r="T284" s="221"/>
      <c r="AT284" s="222" t="s">
        <v>235</v>
      </c>
      <c r="AU284" s="222" t="s">
        <v>87</v>
      </c>
      <c r="AV284" s="13" t="s">
        <v>19</v>
      </c>
      <c r="AW284" s="13" t="s">
        <v>36</v>
      </c>
      <c r="AX284" s="13" t="s">
        <v>80</v>
      </c>
      <c r="AY284" s="222" t="s">
        <v>220</v>
      </c>
    </row>
    <row r="285" spans="1:65" s="13" customFormat="1" ht="11.25">
      <c r="B285" s="212"/>
      <c r="C285" s="213"/>
      <c r="D285" s="210" t="s">
        <v>235</v>
      </c>
      <c r="E285" s="214" t="s">
        <v>1043</v>
      </c>
      <c r="F285" s="215" t="s">
        <v>1044</v>
      </c>
      <c r="G285" s="213"/>
      <c r="H285" s="216">
        <v>0.9</v>
      </c>
      <c r="I285" s="217"/>
      <c r="J285" s="213"/>
      <c r="K285" s="213"/>
      <c r="L285" s="218"/>
      <c r="M285" s="219"/>
      <c r="N285" s="220"/>
      <c r="O285" s="220"/>
      <c r="P285" s="220"/>
      <c r="Q285" s="220"/>
      <c r="R285" s="220"/>
      <c r="S285" s="220"/>
      <c r="T285" s="221"/>
      <c r="AT285" s="222" t="s">
        <v>235</v>
      </c>
      <c r="AU285" s="222" t="s">
        <v>87</v>
      </c>
      <c r="AV285" s="13" t="s">
        <v>19</v>
      </c>
      <c r="AW285" s="13" t="s">
        <v>36</v>
      </c>
      <c r="AX285" s="13" t="s">
        <v>87</v>
      </c>
      <c r="AY285" s="222" t="s">
        <v>220</v>
      </c>
    </row>
    <row r="286" spans="1:65" s="2" customFormat="1" ht="24.2" customHeight="1">
      <c r="A286" s="36"/>
      <c r="B286" s="37"/>
      <c r="C286" s="192" t="s">
        <v>375</v>
      </c>
      <c r="D286" s="192" t="s">
        <v>224</v>
      </c>
      <c r="E286" s="193" t="s">
        <v>2109</v>
      </c>
      <c r="F286" s="194" t="s">
        <v>2110</v>
      </c>
      <c r="G286" s="195" t="s">
        <v>698</v>
      </c>
      <c r="H286" s="196">
        <v>12</v>
      </c>
      <c r="I286" s="197"/>
      <c r="J286" s="198">
        <f>ROUND(I286*H286,2)</f>
        <v>0</v>
      </c>
      <c r="K286" s="194" t="s">
        <v>228</v>
      </c>
      <c r="L286" s="41"/>
      <c r="M286" s="199" t="s">
        <v>1</v>
      </c>
      <c r="N286" s="200" t="s">
        <v>45</v>
      </c>
      <c r="O286" s="73"/>
      <c r="P286" s="201">
        <f>O286*H286</f>
        <v>0</v>
      </c>
      <c r="Q286" s="201">
        <v>1.16E-3</v>
      </c>
      <c r="R286" s="201">
        <f>Q286*H286</f>
        <v>1.392E-2</v>
      </c>
      <c r="S286" s="201">
        <v>0</v>
      </c>
      <c r="T286" s="202">
        <f>S286*H286</f>
        <v>0</v>
      </c>
      <c r="U286" s="36"/>
      <c r="V286" s="36"/>
      <c r="W286" s="36"/>
      <c r="X286" s="36"/>
      <c r="Y286" s="36"/>
      <c r="Z286" s="36"/>
      <c r="AA286" s="36"/>
      <c r="AB286" s="36"/>
      <c r="AC286" s="36"/>
      <c r="AD286" s="36"/>
      <c r="AE286" s="36"/>
      <c r="AR286" s="203" t="s">
        <v>223</v>
      </c>
      <c r="AT286" s="203" t="s">
        <v>224</v>
      </c>
      <c r="AU286" s="203" t="s">
        <v>87</v>
      </c>
      <c r="AY286" s="18" t="s">
        <v>220</v>
      </c>
      <c r="BE286" s="204">
        <f>IF(N286="základní",J286,0)</f>
        <v>0</v>
      </c>
      <c r="BF286" s="204">
        <f>IF(N286="snížená",J286,0)</f>
        <v>0</v>
      </c>
      <c r="BG286" s="204">
        <f>IF(N286="zákl. přenesená",J286,0)</f>
        <v>0</v>
      </c>
      <c r="BH286" s="204">
        <f>IF(N286="sníž. přenesená",J286,0)</f>
        <v>0</v>
      </c>
      <c r="BI286" s="204">
        <f>IF(N286="nulová",J286,0)</f>
        <v>0</v>
      </c>
      <c r="BJ286" s="18" t="s">
        <v>87</v>
      </c>
      <c r="BK286" s="204">
        <f>ROUND(I286*H286,2)</f>
        <v>0</v>
      </c>
      <c r="BL286" s="18" t="s">
        <v>223</v>
      </c>
      <c r="BM286" s="203" t="s">
        <v>3186</v>
      </c>
    </row>
    <row r="287" spans="1:65" s="2" customFormat="1" ht="11.25">
      <c r="A287" s="36"/>
      <c r="B287" s="37"/>
      <c r="C287" s="38"/>
      <c r="D287" s="205" t="s">
        <v>231</v>
      </c>
      <c r="E287" s="38"/>
      <c r="F287" s="206" t="s">
        <v>2112</v>
      </c>
      <c r="G287" s="38"/>
      <c r="H287" s="38"/>
      <c r="I287" s="207"/>
      <c r="J287" s="38"/>
      <c r="K287" s="38"/>
      <c r="L287" s="41"/>
      <c r="M287" s="208"/>
      <c r="N287" s="209"/>
      <c r="O287" s="73"/>
      <c r="P287" s="73"/>
      <c r="Q287" s="73"/>
      <c r="R287" s="73"/>
      <c r="S287" s="73"/>
      <c r="T287" s="74"/>
      <c r="U287" s="36"/>
      <c r="V287" s="36"/>
      <c r="W287" s="36"/>
      <c r="X287" s="36"/>
      <c r="Y287" s="36"/>
      <c r="Z287" s="36"/>
      <c r="AA287" s="36"/>
      <c r="AB287" s="36"/>
      <c r="AC287" s="36"/>
      <c r="AD287" s="36"/>
      <c r="AE287" s="36"/>
      <c r="AT287" s="18" t="s">
        <v>231</v>
      </c>
      <c r="AU287" s="18" t="s">
        <v>87</v>
      </c>
    </row>
    <row r="288" spans="1:65" s="2" customFormat="1" ht="48.75">
      <c r="A288" s="36"/>
      <c r="B288" s="37"/>
      <c r="C288" s="38"/>
      <c r="D288" s="210" t="s">
        <v>311</v>
      </c>
      <c r="E288" s="38"/>
      <c r="F288" s="211" t="s">
        <v>2113</v>
      </c>
      <c r="G288" s="38"/>
      <c r="H288" s="38"/>
      <c r="I288" s="207"/>
      <c r="J288" s="38"/>
      <c r="K288" s="38"/>
      <c r="L288" s="41"/>
      <c r="M288" s="208"/>
      <c r="N288" s="209"/>
      <c r="O288" s="73"/>
      <c r="P288" s="73"/>
      <c r="Q288" s="73"/>
      <c r="R288" s="73"/>
      <c r="S288" s="73"/>
      <c r="T288" s="74"/>
      <c r="U288" s="36"/>
      <c r="V288" s="36"/>
      <c r="W288" s="36"/>
      <c r="X288" s="36"/>
      <c r="Y288" s="36"/>
      <c r="Z288" s="36"/>
      <c r="AA288" s="36"/>
      <c r="AB288" s="36"/>
      <c r="AC288" s="36"/>
      <c r="AD288" s="36"/>
      <c r="AE288" s="36"/>
      <c r="AT288" s="18" t="s">
        <v>311</v>
      </c>
      <c r="AU288" s="18" t="s">
        <v>87</v>
      </c>
    </row>
    <row r="289" spans="1:65" s="14" customFormat="1" ht="11.25">
      <c r="B289" s="223"/>
      <c r="C289" s="224"/>
      <c r="D289" s="210" t="s">
        <v>235</v>
      </c>
      <c r="E289" s="225" t="s">
        <v>1</v>
      </c>
      <c r="F289" s="226" t="s">
        <v>2114</v>
      </c>
      <c r="G289" s="224"/>
      <c r="H289" s="225" t="s">
        <v>1</v>
      </c>
      <c r="I289" s="227"/>
      <c r="J289" s="224"/>
      <c r="K289" s="224"/>
      <c r="L289" s="228"/>
      <c r="M289" s="229"/>
      <c r="N289" s="230"/>
      <c r="O289" s="230"/>
      <c r="P289" s="230"/>
      <c r="Q289" s="230"/>
      <c r="R289" s="230"/>
      <c r="S289" s="230"/>
      <c r="T289" s="231"/>
      <c r="AT289" s="232" t="s">
        <v>235</v>
      </c>
      <c r="AU289" s="232" t="s">
        <v>87</v>
      </c>
      <c r="AV289" s="14" t="s">
        <v>87</v>
      </c>
      <c r="AW289" s="14" t="s">
        <v>36</v>
      </c>
      <c r="AX289" s="14" t="s">
        <v>80</v>
      </c>
      <c r="AY289" s="232" t="s">
        <v>220</v>
      </c>
    </row>
    <row r="290" spans="1:65" s="13" customFormat="1" ht="11.25">
      <c r="B290" s="212"/>
      <c r="C290" s="213"/>
      <c r="D290" s="210" t="s">
        <v>235</v>
      </c>
      <c r="E290" s="214" t="s">
        <v>943</v>
      </c>
      <c r="F290" s="215" t="s">
        <v>3187</v>
      </c>
      <c r="G290" s="213"/>
      <c r="H290" s="216">
        <v>12</v>
      </c>
      <c r="I290" s="217"/>
      <c r="J290" s="213"/>
      <c r="K290" s="213"/>
      <c r="L290" s="218"/>
      <c r="M290" s="219"/>
      <c r="N290" s="220"/>
      <c r="O290" s="220"/>
      <c r="P290" s="220"/>
      <c r="Q290" s="220"/>
      <c r="R290" s="220"/>
      <c r="S290" s="220"/>
      <c r="T290" s="221"/>
      <c r="AT290" s="222" t="s">
        <v>235</v>
      </c>
      <c r="AU290" s="222" t="s">
        <v>87</v>
      </c>
      <c r="AV290" s="13" t="s">
        <v>19</v>
      </c>
      <c r="AW290" s="13" t="s">
        <v>36</v>
      </c>
      <c r="AX290" s="13" t="s">
        <v>80</v>
      </c>
      <c r="AY290" s="222" t="s">
        <v>220</v>
      </c>
    </row>
    <row r="291" spans="1:65" s="13" customFormat="1" ht="11.25">
      <c r="B291" s="212"/>
      <c r="C291" s="213"/>
      <c r="D291" s="210" t="s">
        <v>235</v>
      </c>
      <c r="E291" s="214" t="s">
        <v>945</v>
      </c>
      <c r="F291" s="215" t="s">
        <v>946</v>
      </c>
      <c r="G291" s="213"/>
      <c r="H291" s="216">
        <v>12</v>
      </c>
      <c r="I291" s="217"/>
      <c r="J291" s="213"/>
      <c r="K291" s="213"/>
      <c r="L291" s="218"/>
      <c r="M291" s="219"/>
      <c r="N291" s="220"/>
      <c r="O291" s="220"/>
      <c r="P291" s="220"/>
      <c r="Q291" s="220"/>
      <c r="R291" s="220"/>
      <c r="S291" s="220"/>
      <c r="T291" s="221"/>
      <c r="AT291" s="222" t="s">
        <v>235</v>
      </c>
      <c r="AU291" s="222" t="s">
        <v>87</v>
      </c>
      <c r="AV291" s="13" t="s">
        <v>19</v>
      </c>
      <c r="AW291" s="13" t="s">
        <v>36</v>
      </c>
      <c r="AX291" s="13" t="s">
        <v>87</v>
      </c>
      <c r="AY291" s="222" t="s">
        <v>220</v>
      </c>
    </row>
    <row r="292" spans="1:65" s="2" customFormat="1" ht="37.9" customHeight="1">
      <c r="A292" s="36"/>
      <c r="B292" s="37"/>
      <c r="C292" s="192" t="s">
        <v>380</v>
      </c>
      <c r="D292" s="192" t="s">
        <v>224</v>
      </c>
      <c r="E292" s="193" t="s">
        <v>2119</v>
      </c>
      <c r="F292" s="194" t="s">
        <v>2120</v>
      </c>
      <c r="G292" s="195" t="s">
        <v>698</v>
      </c>
      <c r="H292" s="196">
        <v>80</v>
      </c>
      <c r="I292" s="197"/>
      <c r="J292" s="198">
        <f>ROUND(I292*H292,2)</f>
        <v>0</v>
      </c>
      <c r="K292" s="194" t="s">
        <v>228</v>
      </c>
      <c r="L292" s="41"/>
      <c r="M292" s="199" t="s">
        <v>1</v>
      </c>
      <c r="N292" s="200" t="s">
        <v>45</v>
      </c>
      <c r="O292" s="73"/>
      <c r="P292" s="201">
        <f>O292*H292</f>
        <v>0</v>
      </c>
      <c r="Q292" s="201">
        <v>4.0000000000000003E-5</v>
      </c>
      <c r="R292" s="201">
        <f>Q292*H292</f>
        <v>3.2000000000000002E-3</v>
      </c>
      <c r="S292" s="201">
        <v>0</v>
      </c>
      <c r="T292" s="202">
        <f>S292*H292</f>
        <v>0</v>
      </c>
      <c r="U292" s="36"/>
      <c r="V292" s="36"/>
      <c r="W292" s="36"/>
      <c r="X292" s="36"/>
      <c r="Y292" s="36"/>
      <c r="Z292" s="36"/>
      <c r="AA292" s="36"/>
      <c r="AB292" s="36"/>
      <c r="AC292" s="36"/>
      <c r="AD292" s="36"/>
      <c r="AE292" s="36"/>
      <c r="AR292" s="203" t="s">
        <v>223</v>
      </c>
      <c r="AT292" s="203" t="s">
        <v>224</v>
      </c>
      <c r="AU292" s="203" t="s">
        <v>87</v>
      </c>
      <c r="AY292" s="18" t="s">
        <v>220</v>
      </c>
      <c r="BE292" s="204">
        <f>IF(N292="základní",J292,0)</f>
        <v>0</v>
      </c>
      <c r="BF292" s="204">
        <f>IF(N292="snížená",J292,0)</f>
        <v>0</v>
      </c>
      <c r="BG292" s="204">
        <f>IF(N292="zákl. přenesená",J292,0)</f>
        <v>0</v>
      </c>
      <c r="BH292" s="204">
        <f>IF(N292="sníž. přenesená",J292,0)</f>
        <v>0</v>
      </c>
      <c r="BI292" s="204">
        <f>IF(N292="nulová",J292,0)</f>
        <v>0</v>
      </c>
      <c r="BJ292" s="18" t="s">
        <v>87</v>
      </c>
      <c r="BK292" s="204">
        <f>ROUND(I292*H292,2)</f>
        <v>0</v>
      </c>
      <c r="BL292" s="18" t="s">
        <v>223</v>
      </c>
      <c r="BM292" s="203" t="s">
        <v>3188</v>
      </c>
    </row>
    <row r="293" spans="1:65" s="2" customFormat="1" ht="11.25">
      <c r="A293" s="36"/>
      <c r="B293" s="37"/>
      <c r="C293" s="38"/>
      <c r="D293" s="205" t="s">
        <v>231</v>
      </c>
      <c r="E293" s="38"/>
      <c r="F293" s="206" t="s">
        <v>2122</v>
      </c>
      <c r="G293" s="38"/>
      <c r="H293" s="38"/>
      <c r="I293" s="207"/>
      <c r="J293" s="38"/>
      <c r="K293" s="38"/>
      <c r="L293" s="41"/>
      <c r="M293" s="208"/>
      <c r="N293" s="209"/>
      <c r="O293" s="73"/>
      <c r="P293" s="73"/>
      <c r="Q293" s="73"/>
      <c r="R293" s="73"/>
      <c r="S293" s="73"/>
      <c r="T293" s="74"/>
      <c r="U293" s="36"/>
      <c r="V293" s="36"/>
      <c r="W293" s="36"/>
      <c r="X293" s="36"/>
      <c r="Y293" s="36"/>
      <c r="Z293" s="36"/>
      <c r="AA293" s="36"/>
      <c r="AB293" s="36"/>
      <c r="AC293" s="36"/>
      <c r="AD293" s="36"/>
      <c r="AE293" s="36"/>
      <c r="AT293" s="18" t="s">
        <v>231</v>
      </c>
      <c r="AU293" s="18" t="s">
        <v>87</v>
      </c>
    </row>
    <row r="294" spans="1:65" s="14" customFormat="1" ht="11.25">
      <c r="B294" s="223"/>
      <c r="C294" s="224"/>
      <c r="D294" s="210" t="s">
        <v>235</v>
      </c>
      <c r="E294" s="225" t="s">
        <v>1</v>
      </c>
      <c r="F294" s="226" t="s">
        <v>2123</v>
      </c>
      <c r="G294" s="224"/>
      <c r="H294" s="225" t="s">
        <v>1</v>
      </c>
      <c r="I294" s="227"/>
      <c r="J294" s="224"/>
      <c r="K294" s="224"/>
      <c r="L294" s="228"/>
      <c r="M294" s="229"/>
      <c r="N294" s="230"/>
      <c r="O294" s="230"/>
      <c r="P294" s="230"/>
      <c r="Q294" s="230"/>
      <c r="R294" s="230"/>
      <c r="S294" s="230"/>
      <c r="T294" s="231"/>
      <c r="AT294" s="232" t="s">
        <v>235</v>
      </c>
      <c r="AU294" s="232" t="s">
        <v>87</v>
      </c>
      <c r="AV294" s="14" t="s">
        <v>87</v>
      </c>
      <c r="AW294" s="14" t="s">
        <v>36</v>
      </c>
      <c r="AX294" s="14" t="s">
        <v>80</v>
      </c>
      <c r="AY294" s="232" t="s">
        <v>220</v>
      </c>
    </row>
    <row r="295" spans="1:65" s="13" customFormat="1" ht="11.25">
      <c r="B295" s="212"/>
      <c r="C295" s="213"/>
      <c r="D295" s="210" t="s">
        <v>235</v>
      </c>
      <c r="E295" s="214" t="s">
        <v>3189</v>
      </c>
      <c r="F295" s="215" t="s">
        <v>3190</v>
      </c>
      <c r="G295" s="213"/>
      <c r="H295" s="216">
        <v>80</v>
      </c>
      <c r="I295" s="217"/>
      <c r="J295" s="213"/>
      <c r="K295" s="213"/>
      <c r="L295" s="218"/>
      <c r="M295" s="219"/>
      <c r="N295" s="220"/>
      <c r="O295" s="220"/>
      <c r="P295" s="220"/>
      <c r="Q295" s="220"/>
      <c r="R295" s="220"/>
      <c r="S295" s="220"/>
      <c r="T295" s="221"/>
      <c r="AT295" s="222" t="s">
        <v>235</v>
      </c>
      <c r="AU295" s="222" t="s">
        <v>87</v>
      </c>
      <c r="AV295" s="13" t="s">
        <v>19</v>
      </c>
      <c r="AW295" s="13" t="s">
        <v>36</v>
      </c>
      <c r="AX295" s="13" t="s">
        <v>80</v>
      </c>
      <c r="AY295" s="222" t="s">
        <v>220</v>
      </c>
    </row>
    <row r="296" spans="1:65" s="13" customFormat="1" ht="11.25">
      <c r="B296" s="212"/>
      <c r="C296" s="213"/>
      <c r="D296" s="210" t="s">
        <v>235</v>
      </c>
      <c r="E296" s="214" t="s">
        <v>3191</v>
      </c>
      <c r="F296" s="215" t="s">
        <v>3192</v>
      </c>
      <c r="G296" s="213"/>
      <c r="H296" s="216">
        <v>80</v>
      </c>
      <c r="I296" s="217"/>
      <c r="J296" s="213"/>
      <c r="K296" s="213"/>
      <c r="L296" s="218"/>
      <c r="M296" s="219"/>
      <c r="N296" s="220"/>
      <c r="O296" s="220"/>
      <c r="P296" s="220"/>
      <c r="Q296" s="220"/>
      <c r="R296" s="220"/>
      <c r="S296" s="220"/>
      <c r="T296" s="221"/>
      <c r="AT296" s="222" t="s">
        <v>235</v>
      </c>
      <c r="AU296" s="222" t="s">
        <v>87</v>
      </c>
      <c r="AV296" s="13" t="s">
        <v>19</v>
      </c>
      <c r="AW296" s="13" t="s">
        <v>36</v>
      </c>
      <c r="AX296" s="13" t="s">
        <v>87</v>
      </c>
      <c r="AY296" s="222" t="s">
        <v>220</v>
      </c>
    </row>
    <row r="297" spans="1:65" s="2" customFormat="1" ht="55.5" customHeight="1">
      <c r="A297" s="36"/>
      <c r="B297" s="37"/>
      <c r="C297" s="192" t="s">
        <v>386</v>
      </c>
      <c r="D297" s="192" t="s">
        <v>224</v>
      </c>
      <c r="E297" s="193" t="s">
        <v>2128</v>
      </c>
      <c r="F297" s="194" t="s">
        <v>2129</v>
      </c>
      <c r="G297" s="195" t="s">
        <v>698</v>
      </c>
      <c r="H297" s="196">
        <v>80</v>
      </c>
      <c r="I297" s="197"/>
      <c r="J297" s="198">
        <f>ROUND(I297*H297,2)</f>
        <v>0</v>
      </c>
      <c r="K297" s="194" t="s">
        <v>228</v>
      </c>
      <c r="L297" s="41"/>
      <c r="M297" s="199" t="s">
        <v>1</v>
      </c>
      <c r="N297" s="200" t="s">
        <v>45</v>
      </c>
      <c r="O297" s="73"/>
      <c r="P297" s="201">
        <f>O297*H297</f>
        <v>0</v>
      </c>
      <c r="Q297" s="201">
        <v>0</v>
      </c>
      <c r="R297" s="201">
        <f>Q297*H297</f>
        <v>0</v>
      </c>
      <c r="S297" s="201">
        <v>0</v>
      </c>
      <c r="T297" s="202">
        <f>S297*H297</f>
        <v>0</v>
      </c>
      <c r="U297" s="36"/>
      <c r="V297" s="36"/>
      <c r="W297" s="36"/>
      <c r="X297" s="36"/>
      <c r="Y297" s="36"/>
      <c r="Z297" s="36"/>
      <c r="AA297" s="36"/>
      <c r="AB297" s="36"/>
      <c r="AC297" s="36"/>
      <c r="AD297" s="36"/>
      <c r="AE297" s="36"/>
      <c r="AR297" s="203" t="s">
        <v>223</v>
      </c>
      <c r="AT297" s="203" t="s">
        <v>224</v>
      </c>
      <c r="AU297" s="203" t="s">
        <v>87</v>
      </c>
      <c r="AY297" s="18" t="s">
        <v>220</v>
      </c>
      <c r="BE297" s="204">
        <f>IF(N297="základní",J297,0)</f>
        <v>0</v>
      </c>
      <c r="BF297" s="204">
        <f>IF(N297="snížená",J297,0)</f>
        <v>0</v>
      </c>
      <c r="BG297" s="204">
        <f>IF(N297="zákl. přenesená",J297,0)</f>
        <v>0</v>
      </c>
      <c r="BH297" s="204">
        <f>IF(N297="sníž. přenesená",J297,0)</f>
        <v>0</v>
      </c>
      <c r="BI297" s="204">
        <f>IF(N297="nulová",J297,0)</f>
        <v>0</v>
      </c>
      <c r="BJ297" s="18" t="s">
        <v>87</v>
      </c>
      <c r="BK297" s="204">
        <f>ROUND(I297*H297,2)</f>
        <v>0</v>
      </c>
      <c r="BL297" s="18" t="s">
        <v>223</v>
      </c>
      <c r="BM297" s="203" t="s">
        <v>3193</v>
      </c>
    </row>
    <row r="298" spans="1:65" s="2" customFormat="1" ht="11.25">
      <c r="A298" s="36"/>
      <c r="B298" s="37"/>
      <c r="C298" s="38"/>
      <c r="D298" s="205" t="s">
        <v>231</v>
      </c>
      <c r="E298" s="38"/>
      <c r="F298" s="206" t="s">
        <v>2131</v>
      </c>
      <c r="G298" s="38"/>
      <c r="H298" s="38"/>
      <c r="I298" s="207"/>
      <c r="J298" s="38"/>
      <c r="K298" s="38"/>
      <c r="L298" s="41"/>
      <c r="M298" s="208"/>
      <c r="N298" s="209"/>
      <c r="O298" s="73"/>
      <c r="P298" s="73"/>
      <c r="Q298" s="73"/>
      <c r="R298" s="73"/>
      <c r="S298" s="73"/>
      <c r="T298" s="74"/>
      <c r="U298" s="36"/>
      <c r="V298" s="36"/>
      <c r="W298" s="36"/>
      <c r="X298" s="36"/>
      <c r="Y298" s="36"/>
      <c r="Z298" s="36"/>
      <c r="AA298" s="36"/>
      <c r="AB298" s="36"/>
      <c r="AC298" s="36"/>
      <c r="AD298" s="36"/>
      <c r="AE298" s="36"/>
      <c r="AT298" s="18" t="s">
        <v>231</v>
      </c>
      <c r="AU298" s="18" t="s">
        <v>87</v>
      </c>
    </row>
    <row r="299" spans="1:65" s="2" customFormat="1" ht="146.25">
      <c r="A299" s="36"/>
      <c r="B299" s="37"/>
      <c r="C299" s="38"/>
      <c r="D299" s="210" t="s">
        <v>311</v>
      </c>
      <c r="E299" s="38"/>
      <c r="F299" s="211" t="s">
        <v>2132</v>
      </c>
      <c r="G299" s="38"/>
      <c r="H299" s="38"/>
      <c r="I299" s="207"/>
      <c r="J299" s="38"/>
      <c r="K299" s="38"/>
      <c r="L299" s="41"/>
      <c r="M299" s="208"/>
      <c r="N299" s="209"/>
      <c r="O299" s="73"/>
      <c r="P299" s="73"/>
      <c r="Q299" s="73"/>
      <c r="R299" s="73"/>
      <c r="S299" s="73"/>
      <c r="T299" s="74"/>
      <c r="U299" s="36"/>
      <c r="V299" s="36"/>
      <c r="W299" s="36"/>
      <c r="X299" s="36"/>
      <c r="Y299" s="36"/>
      <c r="Z299" s="36"/>
      <c r="AA299" s="36"/>
      <c r="AB299" s="36"/>
      <c r="AC299" s="36"/>
      <c r="AD299" s="36"/>
      <c r="AE299" s="36"/>
      <c r="AT299" s="18" t="s">
        <v>311</v>
      </c>
      <c r="AU299" s="18" t="s">
        <v>87</v>
      </c>
    </row>
    <row r="300" spans="1:65" s="14" customFormat="1" ht="11.25">
      <c r="B300" s="223"/>
      <c r="C300" s="224"/>
      <c r="D300" s="210" t="s">
        <v>235</v>
      </c>
      <c r="E300" s="225" t="s">
        <v>1</v>
      </c>
      <c r="F300" s="226" t="s">
        <v>2133</v>
      </c>
      <c r="G300" s="224"/>
      <c r="H300" s="225" t="s">
        <v>1</v>
      </c>
      <c r="I300" s="227"/>
      <c r="J300" s="224"/>
      <c r="K300" s="224"/>
      <c r="L300" s="228"/>
      <c r="M300" s="229"/>
      <c r="N300" s="230"/>
      <c r="O300" s="230"/>
      <c r="P300" s="230"/>
      <c r="Q300" s="230"/>
      <c r="R300" s="230"/>
      <c r="S300" s="230"/>
      <c r="T300" s="231"/>
      <c r="AT300" s="232" t="s">
        <v>235</v>
      </c>
      <c r="AU300" s="232" t="s">
        <v>87</v>
      </c>
      <c r="AV300" s="14" t="s">
        <v>87</v>
      </c>
      <c r="AW300" s="14" t="s">
        <v>36</v>
      </c>
      <c r="AX300" s="14" t="s">
        <v>80</v>
      </c>
      <c r="AY300" s="232" t="s">
        <v>220</v>
      </c>
    </row>
    <row r="301" spans="1:65" s="13" customFormat="1" ht="11.25">
      <c r="B301" s="212"/>
      <c r="C301" s="213"/>
      <c r="D301" s="210" t="s">
        <v>235</v>
      </c>
      <c r="E301" s="214" t="s">
        <v>957</v>
      </c>
      <c r="F301" s="215" t="s">
        <v>3190</v>
      </c>
      <c r="G301" s="213"/>
      <c r="H301" s="216">
        <v>80</v>
      </c>
      <c r="I301" s="217"/>
      <c r="J301" s="213"/>
      <c r="K301" s="213"/>
      <c r="L301" s="218"/>
      <c r="M301" s="219"/>
      <c r="N301" s="220"/>
      <c r="O301" s="220"/>
      <c r="P301" s="220"/>
      <c r="Q301" s="220"/>
      <c r="R301" s="220"/>
      <c r="S301" s="220"/>
      <c r="T301" s="221"/>
      <c r="AT301" s="222" t="s">
        <v>235</v>
      </c>
      <c r="AU301" s="222" t="s">
        <v>87</v>
      </c>
      <c r="AV301" s="13" t="s">
        <v>19</v>
      </c>
      <c r="AW301" s="13" t="s">
        <v>36</v>
      </c>
      <c r="AX301" s="13" t="s">
        <v>80</v>
      </c>
      <c r="AY301" s="222" t="s">
        <v>220</v>
      </c>
    </row>
    <row r="302" spans="1:65" s="13" customFormat="1" ht="11.25">
      <c r="B302" s="212"/>
      <c r="C302" s="213"/>
      <c r="D302" s="210" t="s">
        <v>235</v>
      </c>
      <c r="E302" s="214" t="s">
        <v>959</v>
      </c>
      <c r="F302" s="215" t="s">
        <v>960</v>
      </c>
      <c r="G302" s="213"/>
      <c r="H302" s="216">
        <v>80</v>
      </c>
      <c r="I302" s="217"/>
      <c r="J302" s="213"/>
      <c r="K302" s="213"/>
      <c r="L302" s="218"/>
      <c r="M302" s="219"/>
      <c r="N302" s="220"/>
      <c r="O302" s="220"/>
      <c r="P302" s="220"/>
      <c r="Q302" s="220"/>
      <c r="R302" s="220"/>
      <c r="S302" s="220"/>
      <c r="T302" s="221"/>
      <c r="AT302" s="222" t="s">
        <v>235</v>
      </c>
      <c r="AU302" s="222" t="s">
        <v>87</v>
      </c>
      <c r="AV302" s="13" t="s">
        <v>19</v>
      </c>
      <c r="AW302" s="13" t="s">
        <v>36</v>
      </c>
      <c r="AX302" s="13" t="s">
        <v>87</v>
      </c>
      <c r="AY302" s="222" t="s">
        <v>220</v>
      </c>
    </row>
    <row r="303" spans="1:65" s="2" customFormat="1" ht="16.5" customHeight="1">
      <c r="A303" s="36"/>
      <c r="B303" s="37"/>
      <c r="C303" s="247" t="s">
        <v>392</v>
      </c>
      <c r="D303" s="247" t="s">
        <v>329</v>
      </c>
      <c r="E303" s="248" t="s">
        <v>2137</v>
      </c>
      <c r="F303" s="249" t="s">
        <v>2138</v>
      </c>
      <c r="G303" s="250" t="s">
        <v>514</v>
      </c>
      <c r="H303" s="251">
        <v>55.954999999999998</v>
      </c>
      <c r="I303" s="252"/>
      <c r="J303" s="253">
        <f>ROUND(I303*H303,2)</f>
        <v>0</v>
      </c>
      <c r="K303" s="249" t="s">
        <v>228</v>
      </c>
      <c r="L303" s="254"/>
      <c r="M303" s="255" t="s">
        <v>1</v>
      </c>
      <c r="N303" s="256" t="s">
        <v>45</v>
      </c>
      <c r="O303" s="73"/>
      <c r="P303" s="201">
        <f>O303*H303</f>
        <v>0</v>
      </c>
      <c r="Q303" s="201">
        <v>2.4289999999999998</v>
      </c>
      <c r="R303" s="201">
        <f>Q303*H303</f>
        <v>135.91469499999999</v>
      </c>
      <c r="S303" s="201">
        <v>0</v>
      </c>
      <c r="T303" s="202">
        <f>S303*H303</f>
        <v>0</v>
      </c>
      <c r="U303" s="36"/>
      <c r="V303" s="36"/>
      <c r="W303" s="36"/>
      <c r="X303" s="36"/>
      <c r="Y303" s="36"/>
      <c r="Z303" s="36"/>
      <c r="AA303" s="36"/>
      <c r="AB303" s="36"/>
      <c r="AC303" s="36"/>
      <c r="AD303" s="36"/>
      <c r="AE303" s="36"/>
      <c r="AR303" s="203" t="s">
        <v>266</v>
      </c>
      <c r="AT303" s="203" t="s">
        <v>329</v>
      </c>
      <c r="AU303" s="203" t="s">
        <v>87</v>
      </c>
      <c r="AY303" s="18" t="s">
        <v>220</v>
      </c>
      <c r="BE303" s="204">
        <f>IF(N303="základní",J303,0)</f>
        <v>0</v>
      </c>
      <c r="BF303" s="204">
        <f>IF(N303="snížená",J303,0)</f>
        <v>0</v>
      </c>
      <c r="BG303" s="204">
        <f>IF(N303="zákl. přenesená",J303,0)</f>
        <v>0</v>
      </c>
      <c r="BH303" s="204">
        <f>IF(N303="sníž. přenesená",J303,0)</f>
        <v>0</v>
      </c>
      <c r="BI303" s="204">
        <f>IF(N303="nulová",J303,0)</f>
        <v>0</v>
      </c>
      <c r="BJ303" s="18" t="s">
        <v>87</v>
      </c>
      <c r="BK303" s="204">
        <f>ROUND(I303*H303,2)</f>
        <v>0</v>
      </c>
      <c r="BL303" s="18" t="s">
        <v>223</v>
      </c>
      <c r="BM303" s="203" t="s">
        <v>3194</v>
      </c>
    </row>
    <row r="304" spans="1:65" s="13" customFormat="1" ht="11.25">
      <c r="B304" s="212"/>
      <c r="C304" s="213"/>
      <c r="D304" s="210" t="s">
        <v>235</v>
      </c>
      <c r="E304" s="214" t="s">
        <v>1</v>
      </c>
      <c r="F304" s="215" t="s">
        <v>3195</v>
      </c>
      <c r="G304" s="213"/>
      <c r="H304" s="216">
        <v>50.868000000000002</v>
      </c>
      <c r="I304" s="217"/>
      <c r="J304" s="213"/>
      <c r="K304" s="213"/>
      <c r="L304" s="218"/>
      <c r="M304" s="219"/>
      <c r="N304" s="220"/>
      <c r="O304" s="220"/>
      <c r="P304" s="220"/>
      <c r="Q304" s="220"/>
      <c r="R304" s="220"/>
      <c r="S304" s="220"/>
      <c r="T304" s="221"/>
      <c r="AT304" s="222" t="s">
        <v>235</v>
      </c>
      <c r="AU304" s="222" t="s">
        <v>87</v>
      </c>
      <c r="AV304" s="13" t="s">
        <v>19</v>
      </c>
      <c r="AW304" s="13" t="s">
        <v>36</v>
      </c>
      <c r="AX304" s="13" t="s">
        <v>80</v>
      </c>
      <c r="AY304" s="222" t="s">
        <v>220</v>
      </c>
    </row>
    <row r="305" spans="1:65" s="14" customFormat="1" ht="11.25">
      <c r="B305" s="223"/>
      <c r="C305" s="224"/>
      <c r="D305" s="210" t="s">
        <v>235</v>
      </c>
      <c r="E305" s="225" t="s">
        <v>1</v>
      </c>
      <c r="F305" s="226" t="s">
        <v>2141</v>
      </c>
      <c r="G305" s="224"/>
      <c r="H305" s="225" t="s">
        <v>1</v>
      </c>
      <c r="I305" s="227"/>
      <c r="J305" s="224"/>
      <c r="K305" s="224"/>
      <c r="L305" s="228"/>
      <c r="M305" s="229"/>
      <c r="N305" s="230"/>
      <c r="O305" s="230"/>
      <c r="P305" s="230"/>
      <c r="Q305" s="230"/>
      <c r="R305" s="230"/>
      <c r="S305" s="230"/>
      <c r="T305" s="231"/>
      <c r="AT305" s="232" t="s">
        <v>235</v>
      </c>
      <c r="AU305" s="232" t="s">
        <v>87</v>
      </c>
      <c r="AV305" s="14" t="s">
        <v>87</v>
      </c>
      <c r="AW305" s="14" t="s">
        <v>36</v>
      </c>
      <c r="AX305" s="14" t="s">
        <v>80</v>
      </c>
      <c r="AY305" s="232" t="s">
        <v>220</v>
      </c>
    </row>
    <row r="306" spans="1:65" s="13" customFormat="1" ht="11.25">
      <c r="B306" s="212"/>
      <c r="C306" s="213"/>
      <c r="D306" s="210" t="s">
        <v>235</v>
      </c>
      <c r="E306" s="214" t="s">
        <v>1</v>
      </c>
      <c r="F306" s="215" t="s">
        <v>3196</v>
      </c>
      <c r="G306" s="213"/>
      <c r="H306" s="216">
        <v>5.0869999999999997</v>
      </c>
      <c r="I306" s="217"/>
      <c r="J306" s="213"/>
      <c r="K306" s="213"/>
      <c r="L306" s="218"/>
      <c r="M306" s="219"/>
      <c r="N306" s="220"/>
      <c r="O306" s="220"/>
      <c r="P306" s="220"/>
      <c r="Q306" s="220"/>
      <c r="R306" s="220"/>
      <c r="S306" s="220"/>
      <c r="T306" s="221"/>
      <c r="AT306" s="222" t="s">
        <v>235</v>
      </c>
      <c r="AU306" s="222" t="s">
        <v>87</v>
      </c>
      <c r="AV306" s="13" t="s">
        <v>19</v>
      </c>
      <c r="AW306" s="13" t="s">
        <v>36</v>
      </c>
      <c r="AX306" s="13" t="s">
        <v>80</v>
      </c>
      <c r="AY306" s="222" t="s">
        <v>220</v>
      </c>
    </row>
    <row r="307" spans="1:65" s="15" customFormat="1" ht="11.25">
      <c r="B307" s="233"/>
      <c r="C307" s="234"/>
      <c r="D307" s="210" t="s">
        <v>235</v>
      </c>
      <c r="E307" s="235" t="s">
        <v>1</v>
      </c>
      <c r="F307" s="236" t="s">
        <v>355</v>
      </c>
      <c r="G307" s="234"/>
      <c r="H307" s="237">
        <v>55.954999999999998</v>
      </c>
      <c r="I307" s="238"/>
      <c r="J307" s="234"/>
      <c r="K307" s="234"/>
      <c r="L307" s="239"/>
      <c r="M307" s="240"/>
      <c r="N307" s="241"/>
      <c r="O307" s="241"/>
      <c r="P307" s="241"/>
      <c r="Q307" s="241"/>
      <c r="R307" s="241"/>
      <c r="S307" s="241"/>
      <c r="T307" s="242"/>
      <c r="AT307" s="243" t="s">
        <v>235</v>
      </c>
      <c r="AU307" s="243" t="s">
        <v>87</v>
      </c>
      <c r="AV307" s="15" t="s">
        <v>223</v>
      </c>
      <c r="AW307" s="15" t="s">
        <v>36</v>
      </c>
      <c r="AX307" s="15" t="s">
        <v>87</v>
      </c>
      <c r="AY307" s="243" t="s">
        <v>220</v>
      </c>
    </row>
    <row r="308" spans="1:65" s="2" customFormat="1" ht="21.75" customHeight="1">
      <c r="A308" s="36"/>
      <c r="B308" s="37"/>
      <c r="C308" s="192" t="s">
        <v>397</v>
      </c>
      <c r="D308" s="192" t="s">
        <v>224</v>
      </c>
      <c r="E308" s="193" t="s">
        <v>2143</v>
      </c>
      <c r="F308" s="194" t="s">
        <v>2144</v>
      </c>
      <c r="G308" s="195" t="s">
        <v>650</v>
      </c>
      <c r="H308" s="196">
        <v>4.1520000000000001</v>
      </c>
      <c r="I308" s="197"/>
      <c r="J308" s="198">
        <f>ROUND(I308*H308,2)</f>
        <v>0</v>
      </c>
      <c r="K308" s="194" t="s">
        <v>228</v>
      </c>
      <c r="L308" s="41"/>
      <c r="M308" s="199" t="s">
        <v>1</v>
      </c>
      <c r="N308" s="200" t="s">
        <v>45</v>
      </c>
      <c r="O308" s="73"/>
      <c r="P308" s="201">
        <f>O308*H308</f>
        <v>0</v>
      </c>
      <c r="Q308" s="201">
        <v>1.11381</v>
      </c>
      <c r="R308" s="201">
        <f>Q308*H308</f>
        <v>4.6245391199999997</v>
      </c>
      <c r="S308" s="201">
        <v>0</v>
      </c>
      <c r="T308" s="202">
        <f>S308*H308</f>
        <v>0</v>
      </c>
      <c r="U308" s="36"/>
      <c r="V308" s="36"/>
      <c r="W308" s="36"/>
      <c r="X308" s="36"/>
      <c r="Y308" s="36"/>
      <c r="Z308" s="36"/>
      <c r="AA308" s="36"/>
      <c r="AB308" s="36"/>
      <c r="AC308" s="36"/>
      <c r="AD308" s="36"/>
      <c r="AE308" s="36"/>
      <c r="AR308" s="203" t="s">
        <v>223</v>
      </c>
      <c r="AT308" s="203" t="s">
        <v>224</v>
      </c>
      <c r="AU308" s="203" t="s">
        <v>87</v>
      </c>
      <c r="AY308" s="18" t="s">
        <v>220</v>
      </c>
      <c r="BE308" s="204">
        <f>IF(N308="základní",J308,0)</f>
        <v>0</v>
      </c>
      <c r="BF308" s="204">
        <f>IF(N308="snížená",J308,0)</f>
        <v>0</v>
      </c>
      <c r="BG308" s="204">
        <f>IF(N308="zákl. přenesená",J308,0)</f>
        <v>0</v>
      </c>
      <c r="BH308" s="204">
        <f>IF(N308="sníž. přenesená",J308,0)</f>
        <v>0</v>
      </c>
      <c r="BI308" s="204">
        <f>IF(N308="nulová",J308,0)</f>
        <v>0</v>
      </c>
      <c r="BJ308" s="18" t="s">
        <v>87</v>
      </c>
      <c r="BK308" s="204">
        <f>ROUND(I308*H308,2)</f>
        <v>0</v>
      </c>
      <c r="BL308" s="18" t="s">
        <v>223</v>
      </c>
      <c r="BM308" s="203" t="s">
        <v>3197</v>
      </c>
    </row>
    <row r="309" spans="1:65" s="2" customFormat="1" ht="11.25">
      <c r="A309" s="36"/>
      <c r="B309" s="37"/>
      <c r="C309" s="38"/>
      <c r="D309" s="205" t="s">
        <v>231</v>
      </c>
      <c r="E309" s="38"/>
      <c r="F309" s="206" t="s">
        <v>2146</v>
      </c>
      <c r="G309" s="38"/>
      <c r="H309" s="38"/>
      <c r="I309" s="207"/>
      <c r="J309" s="38"/>
      <c r="K309" s="38"/>
      <c r="L309" s="41"/>
      <c r="M309" s="208"/>
      <c r="N309" s="209"/>
      <c r="O309" s="73"/>
      <c r="P309" s="73"/>
      <c r="Q309" s="73"/>
      <c r="R309" s="73"/>
      <c r="S309" s="73"/>
      <c r="T309" s="74"/>
      <c r="U309" s="36"/>
      <c r="V309" s="36"/>
      <c r="W309" s="36"/>
      <c r="X309" s="36"/>
      <c r="Y309" s="36"/>
      <c r="Z309" s="36"/>
      <c r="AA309" s="36"/>
      <c r="AB309" s="36"/>
      <c r="AC309" s="36"/>
      <c r="AD309" s="36"/>
      <c r="AE309" s="36"/>
      <c r="AT309" s="18" t="s">
        <v>231</v>
      </c>
      <c r="AU309" s="18" t="s">
        <v>87</v>
      </c>
    </row>
    <row r="310" spans="1:65" s="2" customFormat="1" ht="48.75">
      <c r="A310" s="36"/>
      <c r="B310" s="37"/>
      <c r="C310" s="38"/>
      <c r="D310" s="210" t="s">
        <v>311</v>
      </c>
      <c r="E310" s="38"/>
      <c r="F310" s="211" t="s">
        <v>2147</v>
      </c>
      <c r="G310" s="38"/>
      <c r="H310" s="38"/>
      <c r="I310" s="207"/>
      <c r="J310" s="38"/>
      <c r="K310" s="38"/>
      <c r="L310" s="41"/>
      <c r="M310" s="208"/>
      <c r="N310" s="209"/>
      <c r="O310" s="73"/>
      <c r="P310" s="73"/>
      <c r="Q310" s="73"/>
      <c r="R310" s="73"/>
      <c r="S310" s="73"/>
      <c r="T310" s="74"/>
      <c r="U310" s="36"/>
      <c r="V310" s="36"/>
      <c r="W310" s="36"/>
      <c r="X310" s="36"/>
      <c r="Y310" s="36"/>
      <c r="Z310" s="36"/>
      <c r="AA310" s="36"/>
      <c r="AB310" s="36"/>
      <c r="AC310" s="36"/>
      <c r="AD310" s="36"/>
      <c r="AE310" s="36"/>
      <c r="AT310" s="18" t="s">
        <v>311</v>
      </c>
      <c r="AU310" s="18" t="s">
        <v>87</v>
      </c>
    </row>
    <row r="311" spans="1:65" s="2" customFormat="1" ht="19.5">
      <c r="A311" s="36"/>
      <c r="B311" s="37"/>
      <c r="C311" s="38"/>
      <c r="D311" s="210" t="s">
        <v>233</v>
      </c>
      <c r="E311" s="38"/>
      <c r="F311" s="211" t="s">
        <v>2148</v>
      </c>
      <c r="G311" s="38"/>
      <c r="H311" s="38"/>
      <c r="I311" s="207"/>
      <c r="J311" s="38"/>
      <c r="K311" s="38"/>
      <c r="L311" s="41"/>
      <c r="M311" s="208"/>
      <c r="N311" s="209"/>
      <c r="O311" s="73"/>
      <c r="P311" s="73"/>
      <c r="Q311" s="73"/>
      <c r="R311" s="73"/>
      <c r="S311" s="73"/>
      <c r="T311" s="74"/>
      <c r="U311" s="36"/>
      <c r="V311" s="36"/>
      <c r="W311" s="36"/>
      <c r="X311" s="36"/>
      <c r="Y311" s="36"/>
      <c r="Z311" s="36"/>
      <c r="AA311" s="36"/>
      <c r="AB311" s="36"/>
      <c r="AC311" s="36"/>
      <c r="AD311" s="36"/>
      <c r="AE311" s="36"/>
      <c r="AT311" s="18" t="s">
        <v>233</v>
      </c>
      <c r="AU311" s="18" t="s">
        <v>87</v>
      </c>
    </row>
    <row r="312" spans="1:65" s="14" customFormat="1" ht="11.25">
      <c r="B312" s="223"/>
      <c r="C312" s="224"/>
      <c r="D312" s="210" t="s">
        <v>235</v>
      </c>
      <c r="E312" s="225" t="s">
        <v>1</v>
      </c>
      <c r="F312" s="226" t="s">
        <v>2149</v>
      </c>
      <c r="G312" s="224"/>
      <c r="H312" s="225" t="s">
        <v>1</v>
      </c>
      <c r="I312" s="227"/>
      <c r="J312" s="224"/>
      <c r="K312" s="224"/>
      <c r="L312" s="228"/>
      <c r="M312" s="229"/>
      <c r="N312" s="230"/>
      <c r="O312" s="230"/>
      <c r="P312" s="230"/>
      <c r="Q312" s="230"/>
      <c r="R312" s="230"/>
      <c r="S312" s="230"/>
      <c r="T312" s="231"/>
      <c r="AT312" s="232" t="s">
        <v>235</v>
      </c>
      <c r="AU312" s="232" t="s">
        <v>87</v>
      </c>
      <c r="AV312" s="14" t="s">
        <v>87</v>
      </c>
      <c r="AW312" s="14" t="s">
        <v>36</v>
      </c>
      <c r="AX312" s="14" t="s">
        <v>80</v>
      </c>
      <c r="AY312" s="232" t="s">
        <v>220</v>
      </c>
    </row>
    <row r="313" spans="1:65" s="14" customFormat="1" ht="11.25">
      <c r="B313" s="223"/>
      <c r="C313" s="224"/>
      <c r="D313" s="210" t="s">
        <v>235</v>
      </c>
      <c r="E313" s="225" t="s">
        <v>1</v>
      </c>
      <c r="F313" s="226" t="s">
        <v>2150</v>
      </c>
      <c r="G313" s="224"/>
      <c r="H313" s="225" t="s">
        <v>1</v>
      </c>
      <c r="I313" s="227"/>
      <c r="J313" s="224"/>
      <c r="K313" s="224"/>
      <c r="L313" s="228"/>
      <c r="M313" s="229"/>
      <c r="N313" s="230"/>
      <c r="O313" s="230"/>
      <c r="P313" s="230"/>
      <c r="Q313" s="230"/>
      <c r="R313" s="230"/>
      <c r="S313" s="230"/>
      <c r="T313" s="231"/>
      <c r="AT313" s="232" t="s">
        <v>235</v>
      </c>
      <c r="AU313" s="232" t="s">
        <v>87</v>
      </c>
      <c r="AV313" s="14" t="s">
        <v>87</v>
      </c>
      <c r="AW313" s="14" t="s">
        <v>36</v>
      </c>
      <c r="AX313" s="14" t="s">
        <v>80</v>
      </c>
      <c r="AY313" s="232" t="s">
        <v>220</v>
      </c>
    </row>
    <row r="314" spans="1:65" s="13" customFormat="1" ht="11.25">
      <c r="B314" s="212"/>
      <c r="C314" s="213"/>
      <c r="D314" s="210" t="s">
        <v>235</v>
      </c>
      <c r="E314" s="214" t="s">
        <v>1</v>
      </c>
      <c r="F314" s="215" t="s">
        <v>3198</v>
      </c>
      <c r="G314" s="213"/>
      <c r="H314" s="216">
        <v>214.68</v>
      </c>
      <c r="I314" s="217"/>
      <c r="J314" s="213"/>
      <c r="K314" s="213"/>
      <c r="L314" s="218"/>
      <c r="M314" s="219"/>
      <c r="N314" s="220"/>
      <c r="O314" s="220"/>
      <c r="P314" s="220"/>
      <c r="Q314" s="220"/>
      <c r="R314" s="220"/>
      <c r="S314" s="220"/>
      <c r="T314" s="221"/>
      <c r="AT314" s="222" t="s">
        <v>235</v>
      </c>
      <c r="AU314" s="222" t="s">
        <v>87</v>
      </c>
      <c r="AV314" s="13" t="s">
        <v>19</v>
      </c>
      <c r="AW314" s="13" t="s">
        <v>36</v>
      </c>
      <c r="AX314" s="13" t="s">
        <v>80</v>
      </c>
      <c r="AY314" s="222" t="s">
        <v>220</v>
      </c>
    </row>
    <row r="315" spans="1:65" s="14" customFormat="1" ht="11.25">
      <c r="B315" s="223"/>
      <c r="C315" s="224"/>
      <c r="D315" s="210" t="s">
        <v>235</v>
      </c>
      <c r="E315" s="225" t="s">
        <v>1</v>
      </c>
      <c r="F315" s="226" t="s">
        <v>2152</v>
      </c>
      <c r="G315" s="224"/>
      <c r="H315" s="225" t="s">
        <v>1</v>
      </c>
      <c r="I315" s="227"/>
      <c r="J315" s="224"/>
      <c r="K315" s="224"/>
      <c r="L315" s="228"/>
      <c r="M315" s="229"/>
      <c r="N315" s="230"/>
      <c r="O315" s="230"/>
      <c r="P315" s="230"/>
      <c r="Q315" s="230"/>
      <c r="R315" s="230"/>
      <c r="S315" s="230"/>
      <c r="T315" s="231"/>
      <c r="AT315" s="232" t="s">
        <v>235</v>
      </c>
      <c r="AU315" s="232" t="s">
        <v>87</v>
      </c>
      <c r="AV315" s="14" t="s">
        <v>87</v>
      </c>
      <c r="AW315" s="14" t="s">
        <v>36</v>
      </c>
      <c r="AX315" s="14" t="s">
        <v>80</v>
      </c>
      <c r="AY315" s="232" t="s">
        <v>220</v>
      </c>
    </row>
    <row r="316" spans="1:65" s="13" customFormat="1" ht="11.25">
      <c r="B316" s="212"/>
      <c r="C316" s="213"/>
      <c r="D316" s="210" t="s">
        <v>235</v>
      </c>
      <c r="E316" s="214" t="s">
        <v>1</v>
      </c>
      <c r="F316" s="215" t="s">
        <v>3199</v>
      </c>
      <c r="G316" s="213"/>
      <c r="H316" s="216">
        <v>246.6</v>
      </c>
      <c r="I316" s="217"/>
      <c r="J316" s="213"/>
      <c r="K316" s="213"/>
      <c r="L316" s="218"/>
      <c r="M316" s="219"/>
      <c r="N316" s="220"/>
      <c r="O316" s="220"/>
      <c r="P316" s="220"/>
      <c r="Q316" s="220"/>
      <c r="R316" s="220"/>
      <c r="S316" s="220"/>
      <c r="T316" s="221"/>
      <c r="AT316" s="222" t="s">
        <v>235</v>
      </c>
      <c r="AU316" s="222" t="s">
        <v>87</v>
      </c>
      <c r="AV316" s="13" t="s">
        <v>19</v>
      </c>
      <c r="AW316" s="13" t="s">
        <v>36</v>
      </c>
      <c r="AX316" s="13" t="s">
        <v>80</v>
      </c>
      <c r="AY316" s="222" t="s">
        <v>220</v>
      </c>
    </row>
    <row r="317" spans="1:65" s="14" customFormat="1" ht="11.25">
      <c r="B317" s="223"/>
      <c r="C317" s="224"/>
      <c r="D317" s="210" t="s">
        <v>235</v>
      </c>
      <c r="E317" s="225" t="s">
        <v>1</v>
      </c>
      <c r="F317" s="226" t="s">
        <v>2355</v>
      </c>
      <c r="G317" s="224"/>
      <c r="H317" s="225" t="s">
        <v>1</v>
      </c>
      <c r="I317" s="227"/>
      <c r="J317" s="224"/>
      <c r="K317" s="224"/>
      <c r="L317" s="228"/>
      <c r="M317" s="229"/>
      <c r="N317" s="230"/>
      <c r="O317" s="230"/>
      <c r="P317" s="230"/>
      <c r="Q317" s="230"/>
      <c r="R317" s="230"/>
      <c r="S317" s="230"/>
      <c r="T317" s="231"/>
      <c r="AT317" s="232" t="s">
        <v>235</v>
      </c>
      <c r="AU317" s="232" t="s">
        <v>87</v>
      </c>
      <c r="AV317" s="14" t="s">
        <v>87</v>
      </c>
      <c r="AW317" s="14" t="s">
        <v>36</v>
      </c>
      <c r="AX317" s="14" t="s">
        <v>80</v>
      </c>
      <c r="AY317" s="232" t="s">
        <v>220</v>
      </c>
    </row>
    <row r="318" spans="1:65" s="13" customFormat="1" ht="11.25">
      <c r="B318" s="212"/>
      <c r="C318" s="213"/>
      <c r="D318" s="210" t="s">
        <v>235</v>
      </c>
      <c r="E318" s="214" t="s">
        <v>1</v>
      </c>
      <c r="F318" s="215" t="s">
        <v>3200</v>
      </c>
      <c r="G318" s="213"/>
      <c r="H318" s="216">
        <v>3313.58</v>
      </c>
      <c r="I318" s="217"/>
      <c r="J318" s="213"/>
      <c r="K318" s="213"/>
      <c r="L318" s="218"/>
      <c r="M318" s="219"/>
      <c r="N318" s="220"/>
      <c r="O318" s="220"/>
      <c r="P318" s="220"/>
      <c r="Q318" s="220"/>
      <c r="R318" s="220"/>
      <c r="S318" s="220"/>
      <c r="T318" s="221"/>
      <c r="AT318" s="222" t="s">
        <v>235</v>
      </c>
      <c r="AU318" s="222" t="s">
        <v>87</v>
      </c>
      <c r="AV318" s="13" t="s">
        <v>19</v>
      </c>
      <c r="AW318" s="13" t="s">
        <v>36</v>
      </c>
      <c r="AX318" s="13" t="s">
        <v>80</v>
      </c>
      <c r="AY318" s="222" t="s">
        <v>220</v>
      </c>
    </row>
    <row r="319" spans="1:65" s="16" customFormat="1" ht="11.25">
      <c r="B319" s="269"/>
      <c r="C319" s="270"/>
      <c r="D319" s="210" t="s">
        <v>235</v>
      </c>
      <c r="E319" s="271" t="s">
        <v>1</v>
      </c>
      <c r="F319" s="272" t="s">
        <v>2156</v>
      </c>
      <c r="G319" s="270"/>
      <c r="H319" s="273">
        <v>3774.86</v>
      </c>
      <c r="I319" s="274"/>
      <c r="J319" s="270"/>
      <c r="K319" s="270"/>
      <c r="L319" s="275"/>
      <c r="M319" s="276"/>
      <c r="N319" s="277"/>
      <c r="O319" s="277"/>
      <c r="P319" s="277"/>
      <c r="Q319" s="277"/>
      <c r="R319" s="277"/>
      <c r="S319" s="277"/>
      <c r="T319" s="278"/>
      <c r="AT319" s="279" t="s">
        <v>235</v>
      </c>
      <c r="AU319" s="279" t="s">
        <v>87</v>
      </c>
      <c r="AV319" s="16" t="s">
        <v>156</v>
      </c>
      <c r="AW319" s="16" t="s">
        <v>36</v>
      </c>
      <c r="AX319" s="16" t="s">
        <v>80</v>
      </c>
      <c r="AY319" s="279" t="s">
        <v>220</v>
      </c>
    </row>
    <row r="320" spans="1:65" s="14" customFormat="1" ht="11.25">
      <c r="B320" s="223"/>
      <c r="C320" s="224"/>
      <c r="D320" s="210" t="s">
        <v>235</v>
      </c>
      <c r="E320" s="225" t="s">
        <v>1</v>
      </c>
      <c r="F320" s="226" t="s">
        <v>2157</v>
      </c>
      <c r="G320" s="224"/>
      <c r="H320" s="225" t="s">
        <v>1</v>
      </c>
      <c r="I320" s="227"/>
      <c r="J320" s="224"/>
      <c r="K320" s="224"/>
      <c r="L320" s="228"/>
      <c r="M320" s="229"/>
      <c r="N320" s="230"/>
      <c r="O320" s="230"/>
      <c r="P320" s="230"/>
      <c r="Q320" s="230"/>
      <c r="R320" s="230"/>
      <c r="S320" s="230"/>
      <c r="T320" s="231"/>
      <c r="AT320" s="232" t="s">
        <v>235</v>
      </c>
      <c r="AU320" s="232" t="s">
        <v>87</v>
      </c>
      <c r="AV320" s="14" t="s">
        <v>87</v>
      </c>
      <c r="AW320" s="14" t="s">
        <v>36</v>
      </c>
      <c r="AX320" s="14" t="s">
        <v>80</v>
      </c>
      <c r="AY320" s="232" t="s">
        <v>220</v>
      </c>
    </row>
    <row r="321" spans="1:65" s="13" customFormat="1" ht="11.25">
      <c r="B321" s="212"/>
      <c r="C321" s="213"/>
      <c r="D321" s="210" t="s">
        <v>235</v>
      </c>
      <c r="E321" s="214" t="s">
        <v>1</v>
      </c>
      <c r="F321" s="215" t="s">
        <v>3201</v>
      </c>
      <c r="G321" s="213"/>
      <c r="H321" s="216">
        <v>377.48599999999999</v>
      </c>
      <c r="I321" s="217"/>
      <c r="J321" s="213"/>
      <c r="K321" s="213"/>
      <c r="L321" s="218"/>
      <c r="M321" s="219"/>
      <c r="N321" s="220"/>
      <c r="O321" s="220"/>
      <c r="P321" s="220"/>
      <c r="Q321" s="220"/>
      <c r="R321" s="220"/>
      <c r="S321" s="220"/>
      <c r="T321" s="221"/>
      <c r="AT321" s="222" t="s">
        <v>235</v>
      </c>
      <c r="AU321" s="222" t="s">
        <v>87</v>
      </c>
      <c r="AV321" s="13" t="s">
        <v>19</v>
      </c>
      <c r="AW321" s="13" t="s">
        <v>36</v>
      </c>
      <c r="AX321" s="13" t="s">
        <v>80</v>
      </c>
      <c r="AY321" s="222" t="s">
        <v>220</v>
      </c>
    </row>
    <row r="322" spans="1:65" s="16" customFormat="1" ht="11.25">
      <c r="B322" s="269"/>
      <c r="C322" s="270"/>
      <c r="D322" s="210" t="s">
        <v>235</v>
      </c>
      <c r="E322" s="271" t="s">
        <v>1</v>
      </c>
      <c r="F322" s="272" t="s">
        <v>2156</v>
      </c>
      <c r="G322" s="270"/>
      <c r="H322" s="273">
        <v>377.48599999999999</v>
      </c>
      <c r="I322" s="274"/>
      <c r="J322" s="270"/>
      <c r="K322" s="270"/>
      <c r="L322" s="275"/>
      <c r="M322" s="276"/>
      <c r="N322" s="277"/>
      <c r="O322" s="277"/>
      <c r="P322" s="277"/>
      <c r="Q322" s="277"/>
      <c r="R322" s="277"/>
      <c r="S322" s="277"/>
      <c r="T322" s="278"/>
      <c r="AT322" s="279" t="s">
        <v>235</v>
      </c>
      <c r="AU322" s="279" t="s">
        <v>87</v>
      </c>
      <c r="AV322" s="16" t="s">
        <v>156</v>
      </c>
      <c r="AW322" s="16" t="s">
        <v>36</v>
      </c>
      <c r="AX322" s="16" t="s">
        <v>80</v>
      </c>
      <c r="AY322" s="279" t="s">
        <v>220</v>
      </c>
    </row>
    <row r="323" spans="1:65" s="15" customFormat="1" ht="11.25">
      <c r="B323" s="233"/>
      <c r="C323" s="234"/>
      <c r="D323" s="210" t="s">
        <v>235</v>
      </c>
      <c r="E323" s="235" t="s">
        <v>1</v>
      </c>
      <c r="F323" s="236" t="s">
        <v>355</v>
      </c>
      <c r="G323" s="234"/>
      <c r="H323" s="237">
        <v>4152.3459999999995</v>
      </c>
      <c r="I323" s="238"/>
      <c r="J323" s="234"/>
      <c r="K323" s="234"/>
      <c r="L323" s="239"/>
      <c r="M323" s="240"/>
      <c r="N323" s="241"/>
      <c r="O323" s="241"/>
      <c r="P323" s="241"/>
      <c r="Q323" s="241"/>
      <c r="R323" s="241"/>
      <c r="S323" s="241"/>
      <c r="T323" s="242"/>
      <c r="AT323" s="243" t="s">
        <v>235</v>
      </c>
      <c r="AU323" s="243" t="s">
        <v>87</v>
      </c>
      <c r="AV323" s="15" t="s">
        <v>223</v>
      </c>
      <c r="AW323" s="15" t="s">
        <v>36</v>
      </c>
      <c r="AX323" s="15" t="s">
        <v>80</v>
      </c>
      <c r="AY323" s="243" t="s">
        <v>220</v>
      </c>
    </row>
    <row r="324" spans="1:65" s="14" customFormat="1" ht="11.25">
      <c r="B324" s="223"/>
      <c r="C324" s="224"/>
      <c r="D324" s="210" t="s">
        <v>235</v>
      </c>
      <c r="E324" s="225" t="s">
        <v>1</v>
      </c>
      <c r="F324" s="226" t="s">
        <v>2159</v>
      </c>
      <c r="G324" s="224"/>
      <c r="H324" s="225" t="s">
        <v>1</v>
      </c>
      <c r="I324" s="227"/>
      <c r="J324" s="224"/>
      <c r="K324" s="224"/>
      <c r="L324" s="228"/>
      <c r="M324" s="229"/>
      <c r="N324" s="230"/>
      <c r="O324" s="230"/>
      <c r="P324" s="230"/>
      <c r="Q324" s="230"/>
      <c r="R324" s="230"/>
      <c r="S324" s="230"/>
      <c r="T324" s="231"/>
      <c r="AT324" s="232" t="s">
        <v>235</v>
      </c>
      <c r="AU324" s="232" t="s">
        <v>87</v>
      </c>
      <c r="AV324" s="14" t="s">
        <v>87</v>
      </c>
      <c r="AW324" s="14" t="s">
        <v>36</v>
      </c>
      <c r="AX324" s="14" t="s">
        <v>80</v>
      </c>
      <c r="AY324" s="232" t="s">
        <v>220</v>
      </c>
    </row>
    <row r="325" spans="1:65" s="13" customFormat="1" ht="11.25">
      <c r="B325" s="212"/>
      <c r="C325" s="213"/>
      <c r="D325" s="210" t="s">
        <v>235</v>
      </c>
      <c r="E325" s="214" t="s">
        <v>1</v>
      </c>
      <c r="F325" s="215" t="s">
        <v>3202</v>
      </c>
      <c r="G325" s="213"/>
      <c r="H325" s="216">
        <v>4.1520000000000001</v>
      </c>
      <c r="I325" s="217"/>
      <c r="J325" s="213"/>
      <c r="K325" s="213"/>
      <c r="L325" s="218"/>
      <c r="M325" s="219"/>
      <c r="N325" s="220"/>
      <c r="O325" s="220"/>
      <c r="P325" s="220"/>
      <c r="Q325" s="220"/>
      <c r="R325" s="220"/>
      <c r="S325" s="220"/>
      <c r="T325" s="221"/>
      <c r="AT325" s="222" t="s">
        <v>235</v>
      </c>
      <c r="AU325" s="222" t="s">
        <v>87</v>
      </c>
      <c r="AV325" s="13" t="s">
        <v>19</v>
      </c>
      <c r="AW325" s="13" t="s">
        <v>36</v>
      </c>
      <c r="AX325" s="13" t="s">
        <v>87</v>
      </c>
      <c r="AY325" s="222" t="s">
        <v>220</v>
      </c>
    </row>
    <row r="326" spans="1:65" s="2" customFormat="1" ht="33" customHeight="1">
      <c r="A326" s="36"/>
      <c r="B326" s="37"/>
      <c r="C326" s="192" t="s">
        <v>403</v>
      </c>
      <c r="D326" s="192" t="s">
        <v>224</v>
      </c>
      <c r="E326" s="193" t="s">
        <v>2161</v>
      </c>
      <c r="F326" s="194" t="s">
        <v>2162</v>
      </c>
      <c r="G326" s="195" t="s">
        <v>514</v>
      </c>
      <c r="H326" s="196">
        <v>14.016</v>
      </c>
      <c r="I326" s="197"/>
      <c r="J326" s="198">
        <f>ROUND(I326*H326,2)</f>
        <v>0</v>
      </c>
      <c r="K326" s="194" t="s">
        <v>228</v>
      </c>
      <c r="L326" s="41"/>
      <c r="M326" s="199" t="s">
        <v>1</v>
      </c>
      <c r="N326" s="200" t="s">
        <v>45</v>
      </c>
      <c r="O326" s="73"/>
      <c r="P326" s="201">
        <f>O326*H326</f>
        <v>0</v>
      </c>
      <c r="Q326" s="201">
        <v>2.45329</v>
      </c>
      <c r="R326" s="201">
        <f>Q326*H326</f>
        <v>34.385312640000002</v>
      </c>
      <c r="S326" s="201">
        <v>0</v>
      </c>
      <c r="T326" s="202">
        <f>S326*H326</f>
        <v>0</v>
      </c>
      <c r="U326" s="36"/>
      <c r="V326" s="36"/>
      <c r="W326" s="36"/>
      <c r="X326" s="36"/>
      <c r="Y326" s="36"/>
      <c r="Z326" s="36"/>
      <c r="AA326" s="36"/>
      <c r="AB326" s="36"/>
      <c r="AC326" s="36"/>
      <c r="AD326" s="36"/>
      <c r="AE326" s="36"/>
      <c r="AR326" s="203" t="s">
        <v>223</v>
      </c>
      <c r="AT326" s="203" t="s">
        <v>224</v>
      </c>
      <c r="AU326" s="203" t="s">
        <v>87</v>
      </c>
      <c r="AY326" s="18" t="s">
        <v>220</v>
      </c>
      <c r="BE326" s="204">
        <f>IF(N326="základní",J326,0)</f>
        <v>0</v>
      </c>
      <c r="BF326" s="204">
        <f>IF(N326="snížená",J326,0)</f>
        <v>0</v>
      </c>
      <c r="BG326" s="204">
        <f>IF(N326="zákl. přenesená",J326,0)</f>
        <v>0</v>
      </c>
      <c r="BH326" s="204">
        <f>IF(N326="sníž. přenesená",J326,0)</f>
        <v>0</v>
      </c>
      <c r="BI326" s="204">
        <f>IF(N326="nulová",J326,0)</f>
        <v>0</v>
      </c>
      <c r="BJ326" s="18" t="s">
        <v>87</v>
      </c>
      <c r="BK326" s="204">
        <f>ROUND(I326*H326,2)</f>
        <v>0</v>
      </c>
      <c r="BL326" s="18" t="s">
        <v>223</v>
      </c>
      <c r="BM326" s="203" t="s">
        <v>3203</v>
      </c>
    </row>
    <row r="327" spans="1:65" s="2" customFormat="1" ht="11.25">
      <c r="A327" s="36"/>
      <c r="B327" s="37"/>
      <c r="C327" s="38"/>
      <c r="D327" s="205" t="s">
        <v>231</v>
      </c>
      <c r="E327" s="38"/>
      <c r="F327" s="206" t="s">
        <v>2164</v>
      </c>
      <c r="G327" s="38"/>
      <c r="H327" s="38"/>
      <c r="I327" s="207"/>
      <c r="J327" s="38"/>
      <c r="K327" s="38"/>
      <c r="L327" s="41"/>
      <c r="M327" s="208"/>
      <c r="N327" s="209"/>
      <c r="O327" s="73"/>
      <c r="P327" s="73"/>
      <c r="Q327" s="73"/>
      <c r="R327" s="73"/>
      <c r="S327" s="73"/>
      <c r="T327" s="74"/>
      <c r="U327" s="36"/>
      <c r="V327" s="36"/>
      <c r="W327" s="36"/>
      <c r="X327" s="36"/>
      <c r="Y327" s="36"/>
      <c r="Z327" s="36"/>
      <c r="AA327" s="36"/>
      <c r="AB327" s="36"/>
      <c r="AC327" s="36"/>
      <c r="AD327" s="36"/>
      <c r="AE327" s="36"/>
      <c r="AT327" s="18" t="s">
        <v>231</v>
      </c>
      <c r="AU327" s="18" t="s">
        <v>87</v>
      </c>
    </row>
    <row r="328" spans="1:65" s="2" customFormat="1" ht="126.75">
      <c r="A328" s="36"/>
      <c r="B328" s="37"/>
      <c r="C328" s="38"/>
      <c r="D328" s="210" t="s">
        <v>311</v>
      </c>
      <c r="E328" s="38"/>
      <c r="F328" s="211" t="s">
        <v>2165</v>
      </c>
      <c r="G328" s="38"/>
      <c r="H328" s="38"/>
      <c r="I328" s="207"/>
      <c r="J328" s="38"/>
      <c r="K328" s="38"/>
      <c r="L328" s="41"/>
      <c r="M328" s="208"/>
      <c r="N328" s="209"/>
      <c r="O328" s="73"/>
      <c r="P328" s="73"/>
      <c r="Q328" s="73"/>
      <c r="R328" s="73"/>
      <c r="S328" s="73"/>
      <c r="T328" s="74"/>
      <c r="U328" s="36"/>
      <c r="V328" s="36"/>
      <c r="W328" s="36"/>
      <c r="X328" s="36"/>
      <c r="Y328" s="36"/>
      <c r="Z328" s="36"/>
      <c r="AA328" s="36"/>
      <c r="AB328" s="36"/>
      <c r="AC328" s="36"/>
      <c r="AD328" s="36"/>
      <c r="AE328" s="36"/>
      <c r="AT328" s="18" t="s">
        <v>311</v>
      </c>
      <c r="AU328" s="18" t="s">
        <v>87</v>
      </c>
    </row>
    <row r="329" spans="1:65" s="14" customFormat="1" ht="11.25">
      <c r="B329" s="223"/>
      <c r="C329" s="224"/>
      <c r="D329" s="210" t="s">
        <v>235</v>
      </c>
      <c r="E329" s="225" t="s">
        <v>1</v>
      </c>
      <c r="F329" s="226" t="s">
        <v>3204</v>
      </c>
      <c r="G329" s="224"/>
      <c r="H329" s="225" t="s">
        <v>1</v>
      </c>
      <c r="I329" s="227"/>
      <c r="J329" s="224"/>
      <c r="K329" s="224"/>
      <c r="L329" s="228"/>
      <c r="M329" s="229"/>
      <c r="N329" s="230"/>
      <c r="O329" s="230"/>
      <c r="P329" s="230"/>
      <c r="Q329" s="230"/>
      <c r="R329" s="230"/>
      <c r="S329" s="230"/>
      <c r="T329" s="231"/>
      <c r="AT329" s="232" t="s">
        <v>235</v>
      </c>
      <c r="AU329" s="232" t="s">
        <v>87</v>
      </c>
      <c r="AV329" s="14" t="s">
        <v>87</v>
      </c>
      <c r="AW329" s="14" t="s">
        <v>36</v>
      </c>
      <c r="AX329" s="14" t="s">
        <v>80</v>
      </c>
      <c r="AY329" s="232" t="s">
        <v>220</v>
      </c>
    </row>
    <row r="330" spans="1:65" s="13" customFormat="1" ht="11.25">
      <c r="B330" s="212"/>
      <c r="C330" s="213"/>
      <c r="D330" s="210" t="s">
        <v>235</v>
      </c>
      <c r="E330" s="214" t="s">
        <v>1055</v>
      </c>
      <c r="F330" s="215" t="s">
        <v>3205</v>
      </c>
      <c r="G330" s="213"/>
      <c r="H330" s="216">
        <v>14.016</v>
      </c>
      <c r="I330" s="217"/>
      <c r="J330" s="213"/>
      <c r="K330" s="213"/>
      <c r="L330" s="218"/>
      <c r="M330" s="219"/>
      <c r="N330" s="220"/>
      <c r="O330" s="220"/>
      <c r="P330" s="220"/>
      <c r="Q330" s="220"/>
      <c r="R330" s="220"/>
      <c r="S330" s="220"/>
      <c r="T330" s="221"/>
      <c r="AT330" s="222" t="s">
        <v>235</v>
      </c>
      <c r="AU330" s="222" t="s">
        <v>87</v>
      </c>
      <c r="AV330" s="13" t="s">
        <v>19</v>
      </c>
      <c r="AW330" s="13" t="s">
        <v>36</v>
      </c>
      <c r="AX330" s="13" t="s">
        <v>80</v>
      </c>
      <c r="AY330" s="222" t="s">
        <v>220</v>
      </c>
    </row>
    <row r="331" spans="1:65" s="13" customFormat="1" ht="11.25">
      <c r="B331" s="212"/>
      <c r="C331" s="213"/>
      <c r="D331" s="210" t="s">
        <v>235</v>
      </c>
      <c r="E331" s="214" t="s">
        <v>1057</v>
      </c>
      <c r="F331" s="215" t="s">
        <v>1058</v>
      </c>
      <c r="G331" s="213"/>
      <c r="H331" s="216">
        <v>14.016</v>
      </c>
      <c r="I331" s="217"/>
      <c r="J331" s="213"/>
      <c r="K331" s="213"/>
      <c r="L331" s="218"/>
      <c r="M331" s="219"/>
      <c r="N331" s="220"/>
      <c r="O331" s="220"/>
      <c r="P331" s="220"/>
      <c r="Q331" s="220"/>
      <c r="R331" s="220"/>
      <c r="S331" s="220"/>
      <c r="T331" s="221"/>
      <c r="AT331" s="222" t="s">
        <v>235</v>
      </c>
      <c r="AU331" s="222" t="s">
        <v>87</v>
      </c>
      <c r="AV331" s="13" t="s">
        <v>19</v>
      </c>
      <c r="AW331" s="13" t="s">
        <v>36</v>
      </c>
      <c r="AX331" s="13" t="s">
        <v>87</v>
      </c>
      <c r="AY331" s="222" t="s">
        <v>220</v>
      </c>
    </row>
    <row r="332" spans="1:65" s="2" customFormat="1" ht="16.5" customHeight="1">
      <c r="A332" s="36"/>
      <c r="B332" s="37"/>
      <c r="C332" s="192" t="s">
        <v>409</v>
      </c>
      <c r="D332" s="192" t="s">
        <v>224</v>
      </c>
      <c r="E332" s="193" t="s">
        <v>2173</v>
      </c>
      <c r="F332" s="194" t="s">
        <v>2174</v>
      </c>
      <c r="G332" s="195" t="s">
        <v>506</v>
      </c>
      <c r="H332" s="196">
        <v>27.2</v>
      </c>
      <c r="I332" s="197"/>
      <c r="J332" s="198">
        <f>ROUND(I332*H332,2)</f>
        <v>0</v>
      </c>
      <c r="K332" s="194" t="s">
        <v>228</v>
      </c>
      <c r="L332" s="41"/>
      <c r="M332" s="199" t="s">
        <v>1</v>
      </c>
      <c r="N332" s="200" t="s">
        <v>45</v>
      </c>
      <c r="O332" s="73"/>
      <c r="P332" s="201">
        <f>O332*H332</f>
        <v>0</v>
      </c>
      <c r="Q332" s="201">
        <v>2.6900000000000001E-3</v>
      </c>
      <c r="R332" s="201">
        <f>Q332*H332</f>
        <v>7.3167999999999997E-2</v>
      </c>
      <c r="S332" s="201">
        <v>0</v>
      </c>
      <c r="T332" s="202">
        <f>S332*H332</f>
        <v>0</v>
      </c>
      <c r="U332" s="36"/>
      <c r="V332" s="36"/>
      <c r="W332" s="36"/>
      <c r="X332" s="36"/>
      <c r="Y332" s="36"/>
      <c r="Z332" s="36"/>
      <c r="AA332" s="36"/>
      <c r="AB332" s="36"/>
      <c r="AC332" s="36"/>
      <c r="AD332" s="36"/>
      <c r="AE332" s="36"/>
      <c r="AR332" s="203" t="s">
        <v>223</v>
      </c>
      <c r="AT332" s="203" t="s">
        <v>224</v>
      </c>
      <c r="AU332" s="203" t="s">
        <v>87</v>
      </c>
      <c r="AY332" s="18" t="s">
        <v>220</v>
      </c>
      <c r="BE332" s="204">
        <f>IF(N332="základní",J332,0)</f>
        <v>0</v>
      </c>
      <c r="BF332" s="204">
        <f>IF(N332="snížená",J332,0)</f>
        <v>0</v>
      </c>
      <c r="BG332" s="204">
        <f>IF(N332="zákl. přenesená",J332,0)</f>
        <v>0</v>
      </c>
      <c r="BH332" s="204">
        <f>IF(N332="sníž. přenesená",J332,0)</f>
        <v>0</v>
      </c>
      <c r="BI332" s="204">
        <f>IF(N332="nulová",J332,0)</f>
        <v>0</v>
      </c>
      <c r="BJ332" s="18" t="s">
        <v>87</v>
      </c>
      <c r="BK332" s="204">
        <f>ROUND(I332*H332,2)</f>
        <v>0</v>
      </c>
      <c r="BL332" s="18" t="s">
        <v>223</v>
      </c>
      <c r="BM332" s="203" t="s">
        <v>3206</v>
      </c>
    </row>
    <row r="333" spans="1:65" s="2" customFormat="1" ht="11.25">
      <c r="A333" s="36"/>
      <c r="B333" s="37"/>
      <c r="C333" s="38"/>
      <c r="D333" s="205" t="s">
        <v>231</v>
      </c>
      <c r="E333" s="38"/>
      <c r="F333" s="206" t="s">
        <v>2176</v>
      </c>
      <c r="G333" s="38"/>
      <c r="H333" s="38"/>
      <c r="I333" s="207"/>
      <c r="J333" s="38"/>
      <c r="K333" s="38"/>
      <c r="L333" s="41"/>
      <c r="M333" s="208"/>
      <c r="N333" s="209"/>
      <c r="O333" s="73"/>
      <c r="P333" s="73"/>
      <c r="Q333" s="73"/>
      <c r="R333" s="73"/>
      <c r="S333" s="73"/>
      <c r="T333" s="74"/>
      <c r="U333" s="36"/>
      <c r="V333" s="36"/>
      <c r="W333" s="36"/>
      <c r="X333" s="36"/>
      <c r="Y333" s="36"/>
      <c r="Z333" s="36"/>
      <c r="AA333" s="36"/>
      <c r="AB333" s="36"/>
      <c r="AC333" s="36"/>
      <c r="AD333" s="36"/>
      <c r="AE333" s="36"/>
      <c r="AT333" s="18" t="s">
        <v>231</v>
      </c>
      <c r="AU333" s="18" t="s">
        <v>87</v>
      </c>
    </row>
    <row r="334" spans="1:65" s="2" customFormat="1" ht="39">
      <c r="A334" s="36"/>
      <c r="B334" s="37"/>
      <c r="C334" s="38"/>
      <c r="D334" s="210" t="s">
        <v>311</v>
      </c>
      <c r="E334" s="38"/>
      <c r="F334" s="211" t="s">
        <v>2177</v>
      </c>
      <c r="G334" s="38"/>
      <c r="H334" s="38"/>
      <c r="I334" s="207"/>
      <c r="J334" s="38"/>
      <c r="K334" s="38"/>
      <c r="L334" s="41"/>
      <c r="M334" s="208"/>
      <c r="N334" s="209"/>
      <c r="O334" s="73"/>
      <c r="P334" s="73"/>
      <c r="Q334" s="73"/>
      <c r="R334" s="73"/>
      <c r="S334" s="73"/>
      <c r="T334" s="74"/>
      <c r="U334" s="36"/>
      <c r="V334" s="36"/>
      <c r="W334" s="36"/>
      <c r="X334" s="36"/>
      <c r="Y334" s="36"/>
      <c r="Z334" s="36"/>
      <c r="AA334" s="36"/>
      <c r="AB334" s="36"/>
      <c r="AC334" s="36"/>
      <c r="AD334" s="36"/>
      <c r="AE334" s="36"/>
      <c r="AT334" s="18" t="s">
        <v>311</v>
      </c>
      <c r="AU334" s="18" t="s">
        <v>87</v>
      </c>
    </row>
    <row r="335" spans="1:65" s="14" customFormat="1" ht="11.25">
      <c r="B335" s="223"/>
      <c r="C335" s="224"/>
      <c r="D335" s="210" t="s">
        <v>235</v>
      </c>
      <c r="E335" s="225" t="s">
        <v>1</v>
      </c>
      <c r="F335" s="226" t="s">
        <v>3207</v>
      </c>
      <c r="G335" s="224"/>
      <c r="H335" s="225" t="s">
        <v>1</v>
      </c>
      <c r="I335" s="227"/>
      <c r="J335" s="224"/>
      <c r="K335" s="224"/>
      <c r="L335" s="228"/>
      <c r="M335" s="229"/>
      <c r="N335" s="230"/>
      <c r="O335" s="230"/>
      <c r="P335" s="230"/>
      <c r="Q335" s="230"/>
      <c r="R335" s="230"/>
      <c r="S335" s="230"/>
      <c r="T335" s="231"/>
      <c r="AT335" s="232" t="s">
        <v>235</v>
      </c>
      <c r="AU335" s="232" t="s">
        <v>87</v>
      </c>
      <c r="AV335" s="14" t="s">
        <v>87</v>
      </c>
      <c r="AW335" s="14" t="s">
        <v>36</v>
      </c>
      <c r="AX335" s="14" t="s">
        <v>80</v>
      </c>
      <c r="AY335" s="232" t="s">
        <v>220</v>
      </c>
    </row>
    <row r="336" spans="1:65" s="13" customFormat="1" ht="11.25">
      <c r="B336" s="212"/>
      <c r="C336" s="213"/>
      <c r="D336" s="210" t="s">
        <v>235</v>
      </c>
      <c r="E336" s="214" t="s">
        <v>3208</v>
      </c>
      <c r="F336" s="215" t="s">
        <v>3209</v>
      </c>
      <c r="G336" s="213"/>
      <c r="H336" s="216">
        <v>27.2</v>
      </c>
      <c r="I336" s="217"/>
      <c r="J336" s="213"/>
      <c r="K336" s="213"/>
      <c r="L336" s="218"/>
      <c r="M336" s="219"/>
      <c r="N336" s="220"/>
      <c r="O336" s="220"/>
      <c r="P336" s="220"/>
      <c r="Q336" s="220"/>
      <c r="R336" s="220"/>
      <c r="S336" s="220"/>
      <c r="T336" s="221"/>
      <c r="AT336" s="222" t="s">
        <v>235</v>
      </c>
      <c r="AU336" s="222" t="s">
        <v>87</v>
      </c>
      <c r="AV336" s="13" t="s">
        <v>19</v>
      </c>
      <c r="AW336" s="13" t="s">
        <v>36</v>
      </c>
      <c r="AX336" s="13" t="s">
        <v>80</v>
      </c>
      <c r="AY336" s="222" t="s">
        <v>220</v>
      </c>
    </row>
    <row r="337" spans="1:65" s="13" customFormat="1" ht="11.25">
      <c r="B337" s="212"/>
      <c r="C337" s="213"/>
      <c r="D337" s="210" t="s">
        <v>235</v>
      </c>
      <c r="E337" s="214" t="s">
        <v>1801</v>
      </c>
      <c r="F337" s="215" t="s">
        <v>3210</v>
      </c>
      <c r="G337" s="213"/>
      <c r="H337" s="216">
        <v>27.2</v>
      </c>
      <c r="I337" s="217"/>
      <c r="J337" s="213"/>
      <c r="K337" s="213"/>
      <c r="L337" s="218"/>
      <c r="M337" s="219"/>
      <c r="N337" s="220"/>
      <c r="O337" s="220"/>
      <c r="P337" s="220"/>
      <c r="Q337" s="220"/>
      <c r="R337" s="220"/>
      <c r="S337" s="220"/>
      <c r="T337" s="221"/>
      <c r="AT337" s="222" t="s">
        <v>235</v>
      </c>
      <c r="AU337" s="222" t="s">
        <v>87</v>
      </c>
      <c r="AV337" s="13" t="s">
        <v>19</v>
      </c>
      <c r="AW337" s="13" t="s">
        <v>36</v>
      </c>
      <c r="AX337" s="13" t="s">
        <v>87</v>
      </c>
      <c r="AY337" s="222" t="s">
        <v>220</v>
      </c>
    </row>
    <row r="338" spans="1:65" s="2" customFormat="1" ht="16.5" customHeight="1">
      <c r="A338" s="36"/>
      <c r="B338" s="37"/>
      <c r="C338" s="192" t="s">
        <v>415</v>
      </c>
      <c r="D338" s="192" t="s">
        <v>224</v>
      </c>
      <c r="E338" s="193" t="s">
        <v>2184</v>
      </c>
      <c r="F338" s="194" t="s">
        <v>2185</v>
      </c>
      <c r="G338" s="195" t="s">
        <v>506</v>
      </c>
      <c r="H338" s="196">
        <v>27.2</v>
      </c>
      <c r="I338" s="197"/>
      <c r="J338" s="198">
        <f>ROUND(I338*H338,2)</f>
        <v>0</v>
      </c>
      <c r="K338" s="194" t="s">
        <v>228</v>
      </c>
      <c r="L338" s="41"/>
      <c r="M338" s="199" t="s">
        <v>1</v>
      </c>
      <c r="N338" s="200" t="s">
        <v>45</v>
      </c>
      <c r="O338" s="73"/>
      <c r="P338" s="201">
        <f>O338*H338</f>
        <v>0</v>
      </c>
      <c r="Q338" s="201">
        <v>0</v>
      </c>
      <c r="R338" s="201">
        <f>Q338*H338</f>
        <v>0</v>
      </c>
      <c r="S338" s="201">
        <v>0</v>
      </c>
      <c r="T338" s="202">
        <f>S338*H338</f>
        <v>0</v>
      </c>
      <c r="U338" s="36"/>
      <c r="V338" s="36"/>
      <c r="W338" s="36"/>
      <c r="X338" s="36"/>
      <c r="Y338" s="36"/>
      <c r="Z338" s="36"/>
      <c r="AA338" s="36"/>
      <c r="AB338" s="36"/>
      <c r="AC338" s="36"/>
      <c r="AD338" s="36"/>
      <c r="AE338" s="36"/>
      <c r="AR338" s="203" t="s">
        <v>223</v>
      </c>
      <c r="AT338" s="203" t="s">
        <v>224</v>
      </c>
      <c r="AU338" s="203" t="s">
        <v>87</v>
      </c>
      <c r="AY338" s="18" t="s">
        <v>220</v>
      </c>
      <c r="BE338" s="204">
        <f>IF(N338="základní",J338,0)</f>
        <v>0</v>
      </c>
      <c r="BF338" s="204">
        <f>IF(N338="snížená",J338,0)</f>
        <v>0</v>
      </c>
      <c r="BG338" s="204">
        <f>IF(N338="zákl. přenesená",J338,0)</f>
        <v>0</v>
      </c>
      <c r="BH338" s="204">
        <f>IF(N338="sníž. přenesená",J338,0)</f>
        <v>0</v>
      </c>
      <c r="BI338" s="204">
        <f>IF(N338="nulová",J338,0)</f>
        <v>0</v>
      </c>
      <c r="BJ338" s="18" t="s">
        <v>87</v>
      </c>
      <c r="BK338" s="204">
        <f>ROUND(I338*H338,2)</f>
        <v>0</v>
      </c>
      <c r="BL338" s="18" t="s">
        <v>223</v>
      </c>
      <c r="BM338" s="203" t="s">
        <v>3211</v>
      </c>
    </row>
    <row r="339" spans="1:65" s="2" customFormat="1" ht="11.25">
      <c r="A339" s="36"/>
      <c r="B339" s="37"/>
      <c r="C339" s="38"/>
      <c r="D339" s="205" t="s">
        <v>231</v>
      </c>
      <c r="E339" s="38"/>
      <c r="F339" s="206" t="s">
        <v>2187</v>
      </c>
      <c r="G339" s="38"/>
      <c r="H339" s="38"/>
      <c r="I339" s="207"/>
      <c r="J339" s="38"/>
      <c r="K339" s="38"/>
      <c r="L339" s="41"/>
      <c r="M339" s="208"/>
      <c r="N339" s="209"/>
      <c r="O339" s="73"/>
      <c r="P339" s="73"/>
      <c r="Q339" s="73"/>
      <c r="R339" s="73"/>
      <c r="S339" s="73"/>
      <c r="T339" s="74"/>
      <c r="U339" s="36"/>
      <c r="V339" s="36"/>
      <c r="W339" s="36"/>
      <c r="X339" s="36"/>
      <c r="Y339" s="36"/>
      <c r="Z339" s="36"/>
      <c r="AA339" s="36"/>
      <c r="AB339" s="36"/>
      <c r="AC339" s="36"/>
      <c r="AD339" s="36"/>
      <c r="AE339" s="36"/>
      <c r="AT339" s="18" t="s">
        <v>231</v>
      </c>
      <c r="AU339" s="18" t="s">
        <v>87</v>
      </c>
    </row>
    <row r="340" spans="1:65" s="2" customFormat="1" ht="39">
      <c r="A340" s="36"/>
      <c r="B340" s="37"/>
      <c r="C340" s="38"/>
      <c r="D340" s="210" t="s">
        <v>311</v>
      </c>
      <c r="E340" s="38"/>
      <c r="F340" s="211" t="s">
        <v>2177</v>
      </c>
      <c r="G340" s="38"/>
      <c r="H340" s="38"/>
      <c r="I340" s="207"/>
      <c r="J340" s="38"/>
      <c r="K340" s="38"/>
      <c r="L340" s="41"/>
      <c r="M340" s="208"/>
      <c r="N340" s="209"/>
      <c r="O340" s="73"/>
      <c r="P340" s="73"/>
      <c r="Q340" s="73"/>
      <c r="R340" s="73"/>
      <c r="S340" s="73"/>
      <c r="T340" s="74"/>
      <c r="U340" s="36"/>
      <c r="V340" s="36"/>
      <c r="W340" s="36"/>
      <c r="X340" s="36"/>
      <c r="Y340" s="36"/>
      <c r="Z340" s="36"/>
      <c r="AA340" s="36"/>
      <c r="AB340" s="36"/>
      <c r="AC340" s="36"/>
      <c r="AD340" s="36"/>
      <c r="AE340" s="36"/>
      <c r="AT340" s="18" t="s">
        <v>311</v>
      </c>
      <c r="AU340" s="18" t="s">
        <v>87</v>
      </c>
    </row>
    <row r="341" spans="1:65" s="13" customFormat="1" ht="11.25">
      <c r="B341" s="212"/>
      <c r="C341" s="213"/>
      <c r="D341" s="210" t="s">
        <v>235</v>
      </c>
      <c r="E341" s="214" t="s">
        <v>1061</v>
      </c>
      <c r="F341" s="215" t="s">
        <v>3212</v>
      </c>
      <c r="G341" s="213"/>
      <c r="H341" s="216">
        <v>27.2</v>
      </c>
      <c r="I341" s="217"/>
      <c r="J341" s="213"/>
      <c r="K341" s="213"/>
      <c r="L341" s="218"/>
      <c r="M341" s="219"/>
      <c r="N341" s="220"/>
      <c r="O341" s="220"/>
      <c r="P341" s="220"/>
      <c r="Q341" s="220"/>
      <c r="R341" s="220"/>
      <c r="S341" s="220"/>
      <c r="T341" s="221"/>
      <c r="AT341" s="222" t="s">
        <v>235</v>
      </c>
      <c r="AU341" s="222" t="s">
        <v>87</v>
      </c>
      <c r="AV341" s="13" t="s">
        <v>19</v>
      </c>
      <c r="AW341" s="13" t="s">
        <v>36</v>
      </c>
      <c r="AX341" s="13" t="s">
        <v>80</v>
      </c>
      <c r="AY341" s="222" t="s">
        <v>220</v>
      </c>
    </row>
    <row r="342" spans="1:65" s="13" customFormat="1" ht="11.25">
      <c r="B342" s="212"/>
      <c r="C342" s="213"/>
      <c r="D342" s="210" t="s">
        <v>235</v>
      </c>
      <c r="E342" s="214" t="s">
        <v>1062</v>
      </c>
      <c r="F342" s="215" t="s">
        <v>1063</v>
      </c>
      <c r="G342" s="213"/>
      <c r="H342" s="216">
        <v>27.2</v>
      </c>
      <c r="I342" s="217"/>
      <c r="J342" s="213"/>
      <c r="K342" s="213"/>
      <c r="L342" s="218"/>
      <c r="M342" s="219"/>
      <c r="N342" s="220"/>
      <c r="O342" s="220"/>
      <c r="P342" s="220"/>
      <c r="Q342" s="220"/>
      <c r="R342" s="220"/>
      <c r="S342" s="220"/>
      <c r="T342" s="221"/>
      <c r="AT342" s="222" t="s">
        <v>235</v>
      </c>
      <c r="AU342" s="222" t="s">
        <v>87</v>
      </c>
      <c r="AV342" s="13" t="s">
        <v>19</v>
      </c>
      <c r="AW342" s="13" t="s">
        <v>36</v>
      </c>
      <c r="AX342" s="13" t="s">
        <v>87</v>
      </c>
      <c r="AY342" s="222" t="s">
        <v>220</v>
      </c>
    </row>
    <row r="343" spans="1:65" s="2" customFormat="1" ht="24.2" customHeight="1">
      <c r="A343" s="36"/>
      <c r="B343" s="37"/>
      <c r="C343" s="192" t="s">
        <v>420</v>
      </c>
      <c r="D343" s="192" t="s">
        <v>224</v>
      </c>
      <c r="E343" s="193" t="s">
        <v>2192</v>
      </c>
      <c r="F343" s="194" t="s">
        <v>2193</v>
      </c>
      <c r="G343" s="195" t="s">
        <v>650</v>
      </c>
      <c r="H343" s="196">
        <v>1.476</v>
      </c>
      <c r="I343" s="197"/>
      <c r="J343" s="198">
        <f>ROUND(I343*H343,2)</f>
        <v>0</v>
      </c>
      <c r="K343" s="194" t="s">
        <v>228</v>
      </c>
      <c r="L343" s="41"/>
      <c r="M343" s="199" t="s">
        <v>1</v>
      </c>
      <c r="N343" s="200" t="s">
        <v>45</v>
      </c>
      <c r="O343" s="73"/>
      <c r="P343" s="201">
        <f>O343*H343</f>
        <v>0</v>
      </c>
      <c r="Q343" s="201">
        <v>1.0606199999999999</v>
      </c>
      <c r="R343" s="201">
        <f>Q343*H343</f>
        <v>1.5654751199999999</v>
      </c>
      <c r="S343" s="201">
        <v>0</v>
      </c>
      <c r="T343" s="202">
        <f>S343*H343</f>
        <v>0</v>
      </c>
      <c r="U343" s="36"/>
      <c r="V343" s="36"/>
      <c r="W343" s="36"/>
      <c r="X343" s="36"/>
      <c r="Y343" s="36"/>
      <c r="Z343" s="36"/>
      <c r="AA343" s="36"/>
      <c r="AB343" s="36"/>
      <c r="AC343" s="36"/>
      <c r="AD343" s="36"/>
      <c r="AE343" s="36"/>
      <c r="AR343" s="203" t="s">
        <v>2194</v>
      </c>
      <c r="AT343" s="203" t="s">
        <v>224</v>
      </c>
      <c r="AU343" s="203" t="s">
        <v>87</v>
      </c>
      <c r="AY343" s="18" t="s">
        <v>220</v>
      </c>
      <c r="BE343" s="204">
        <f>IF(N343="základní",J343,0)</f>
        <v>0</v>
      </c>
      <c r="BF343" s="204">
        <f>IF(N343="snížená",J343,0)</f>
        <v>0</v>
      </c>
      <c r="BG343" s="204">
        <f>IF(N343="zákl. přenesená",J343,0)</f>
        <v>0</v>
      </c>
      <c r="BH343" s="204">
        <f>IF(N343="sníž. přenesená",J343,0)</f>
        <v>0</v>
      </c>
      <c r="BI343" s="204">
        <f>IF(N343="nulová",J343,0)</f>
        <v>0</v>
      </c>
      <c r="BJ343" s="18" t="s">
        <v>87</v>
      </c>
      <c r="BK343" s="204">
        <f>ROUND(I343*H343,2)</f>
        <v>0</v>
      </c>
      <c r="BL343" s="18" t="s">
        <v>2194</v>
      </c>
      <c r="BM343" s="203" t="s">
        <v>3213</v>
      </c>
    </row>
    <row r="344" spans="1:65" s="2" customFormat="1" ht="11.25">
      <c r="A344" s="36"/>
      <c r="B344" s="37"/>
      <c r="C344" s="38"/>
      <c r="D344" s="205" t="s">
        <v>231</v>
      </c>
      <c r="E344" s="38"/>
      <c r="F344" s="206" t="s">
        <v>2196</v>
      </c>
      <c r="G344" s="38"/>
      <c r="H344" s="38"/>
      <c r="I344" s="207"/>
      <c r="J344" s="38"/>
      <c r="K344" s="38"/>
      <c r="L344" s="41"/>
      <c r="M344" s="208"/>
      <c r="N344" s="209"/>
      <c r="O344" s="73"/>
      <c r="P344" s="73"/>
      <c r="Q344" s="73"/>
      <c r="R344" s="73"/>
      <c r="S344" s="73"/>
      <c r="T344" s="74"/>
      <c r="U344" s="36"/>
      <c r="V344" s="36"/>
      <c r="W344" s="36"/>
      <c r="X344" s="36"/>
      <c r="Y344" s="36"/>
      <c r="Z344" s="36"/>
      <c r="AA344" s="36"/>
      <c r="AB344" s="36"/>
      <c r="AC344" s="36"/>
      <c r="AD344" s="36"/>
      <c r="AE344" s="36"/>
      <c r="AT344" s="18" t="s">
        <v>231</v>
      </c>
      <c r="AU344" s="18" t="s">
        <v>87</v>
      </c>
    </row>
    <row r="345" spans="1:65" s="2" customFormat="1" ht="29.25">
      <c r="A345" s="36"/>
      <c r="B345" s="37"/>
      <c r="C345" s="38"/>
      <c r="D345" s="210" t="s">
        <v>311</v>
      </c>
      <c r="E345" s="38"/>
      <c r="F345" s="211" t="s">
        <v>2197</v>
      </c>
      <c r="G345" s="38"/>
      <c r="H345" s="38"/>
      <c r="I345" s="207"/>
      <c r="J345" s="38"/>
      <c r="K345" s="38"/>
      <c r="L345" s="41"/>
      <c r="M345" s="208"/>
      <c r="N345" s="209"/>
      <c r="O345" s="73"/>
      <c r="P345" s="73"/>
      <c r="Q345" s="73"/>
      <c r="R345" s="73"/>
      <c r="S345" s="73"/>
      <c r="T345" s="74"/>
      <c r="U345" s="36"/>
      <c r="V345" s="36"/>
      <c r="W345" s="36"/>
      <c r="X345" s="36"/>
      <c r="Y345" s="36"/>
      <c r="Z345" s="36"/>
      <c r="AA345" s="36"/>
      <c r="AB345" s="36"/>
      <c r="AC345" s="36"/>
      <c r="AD345" s="36"/>
      <c r="AE345" s="36"/>
      <c r="AT345" s="18" t="s">
        <v>311</v>
      </c>
      <c r="AU345" s="18" t="s">
        <v>87</v>
      </c>
    </row>
    <row r="346" spans="1:65" s="14" customFormat="1" ht="11.25">
      <c r="B346" s="223"/>
      <c r="C346" s="224"/>
      <c r="D346" s="210" t="s">
        <v>235</v>
      </c>
      <c r="E346" s="225" t="s">
        <v>1</v>
      </c>
      <c r="F346" s="226" t="s">
        <v>3214</v>
      </c>
      <c r="G346" s="224"/>
      <c r="H346" s="225" t="s">
        <v>1</v>
      </c>
      <c r="I346" s="227"/>
      <c r="J346" s="224"/>
      <c r="K346" s="224"/>
      <c r="L346" s="228"/>
      <c r="M346" s="229"/>
      <c r="N346" s="230"/>
      <c r="O346" s="230"/>
      <c r="P346" s="230"/>
      <c r="Q346" s="230"/>
      <c r="R346" s="230"/>
      <c r="S346" s="230"/>
      <c r="T346" s="231"/>
      <c r="AT346" s="232" t="s">
        <v>235</v>
      </c>
      <c r="AU346" s="232" t="s">
        <v>87</v>
      </c>
      <c r="AV346" s="14" t="s">
        <v>87</v>
      </c>
      <c r="AW346" s="14" t="s">
        <v>36</v>
      </c>
      <c r="AX346" s="14" t="s">
        <v>80</v>
      </c>
      <c r="AY346" s="232" t="s">
        <v>220</v>
      </c>
    </row>
    <row r="347" spans="1:65" s="14" customFormat="1" ht="11.25">
      <c r="B347" s="223"/>
      <c r="C347" s="224"/>
      <c r="D347" s="210" t="s">
        <v>235</v>
      </c>
      <c r="E347" s="225" t="s">
        <v>1</v>
      </c>
      <c r="F347" s="226" t="s">
        <v>2150</v>
      </c>
      <c r="G347" s="224"/>
      <c r="H347" s="225" t="s">
        <v>1</v>
      </c>
      <c r="I347" s="227"/>
      <c r="J347" s="224"/>
      <c r="K347" s="224"/>
      <c r="L347" s="228"/>
      <c r="M347" s="229"/>
      <c r="N347" s="230"/>
      <c r="O347" s="230"/>
      <c r="P347" s="230"/>
      <c r="Q347" s="230"/>
      <c r="R347" s="230"/>
      <c r="S347" s="230"/>
      <c r="T347" s="231"/>
      <c r="AT347" s="232" t="s">
        <v>235</v>
      </c>
      <c r="AU347" s="232" t="s">
        <v>87</v>
      </c>
      <c r="AV347" s="14" t="s">
        <v>87</v>
      </c>
      <c r="AW347" s="14" t="s">
        <v>36</v>
      </c>
      <c r="AX347" s="14" t="s">
        <v>80</v>
      </c>
      <c r="AY347" s="232" t="s">
        <v>220</v>
      </c>
    </row>
    <row r="348" spans="1:65" s="13" customFormat="1" ht="11.25">
      <c r="B348" s="212"/>
      <c r="C348" s="213"/>
      <c r="D348" s="210" t="s">
        <v>235</v>
      </c>
      <c r="E348" s="214" t="s">
        <v>1</v>
      </c>
      <c r="F348" s="215" t="s">
        <v>3215</v>
      </c>
      <c r="G348" s="213"/>
      <c r="H348" s="216">
        <v>54.405999999999999</v>
      </c>
      <c r="I348" s="217"/>
      <c r="J348" s="213"/>
      <c r="K348" s="213"/>
      <c r="L348" s="218"/>
      <c r="M348" s="219"/>
      <c r="N348" s="220"/>
      <c r="O348" s="220"/>
      <c r="P348" s="220"/>
      <c r="Q348" s="220"/>
      <c r="R348" s="220"/>
      <c r="S348" s="220"/>
      <c r="T348" s="221"/>
      <c r="AT348" s="222" t="s">
        <v>235</v>
      </c>
      <c r="AU348" s="222" t="s">
        <v>87</v>
      </c>
      <c r="AV348" s="13" t="s">
        <v>19</v>
      </c>
      <c r="AW348" s="13" t="s">
        <v>36</v>
      </c>
      <c r="AX348" s="13" t="s">
        <v>80</v>
      </c>
      <c r="AY348" s="222" t="s">
        <v>220</v>
      </c>
    </row>
    <row r="349" spans="1:65" s="14" customFormat="1" ht="11.25">
      <c r="B349" s="223"/>
      <c r="C349" s="224"/>
      <c r="D349" s="210" t="s">
        <v>235</v>
      </c>
      <c r="E349" s="225" t="s">
        <v>1</v>
      </c>
      <c r="F349" s="226" t="s">
        <v>2202</v>
      </c>
      <c r="G349" s="224"/>
      <c r="H349" s="225" t="s">
        <v>1</v>
      </c>
      <c r="I349" s="227"/>
      <c r="J349" s="224"/>
      <c r="K349" s="224"/>
      <c r="L349" s="228"/>
      <c r="M349" s="229"/>
      <c r="N349" s="230"/>
      <c r="O349" s="230"/>
      <c r="P349" s="230"/>
      <c r="Q349" s="230"/>
      <c r="R349" s="230"/>
      <c r="S349" s="230"/>
      <c r="T349" s="231"/>
      <c r="AT349" s="232" t="s">
        <v>235</v>
      </c>
      <c r="AU349" s="232" t="s">
        <v>87</v>
      </c>
      <c r="AV349" s="14" t="s">
        <v>87</v>
      </c>
      <c r="AW349" s="14" t="s">
        <v>36</v>
      </c>
      <c r="AX349" s="14" t="s">
        <v>80</v>
      </c>
      <c r="AY349" s="232" t="s">
        <v>220</v>
      </c>
    </row>
    <row r="350" spans="1:65" s="13" customFormat="1" ht="11.25">
      <c r="B350" s="212"/>
      <c r="C350" s="213"/>
      <c r="D350" s="210" t="s">
        <v>235</v>
      </c>
      <c r="E350" s="214" t="s">
        <v>1</v>
      </c>
      <c r="F350" s="215" t="s">
        <v>3216</v>
      </c>
      <c r="G350" s="213"/>
      <c r="H350" s="216">
        <v>238.69399999999999</v>
      </c>
      <c r="I350" s="217"/>
      <c r="J350" s="213"/>
      <c r="K350" s="213"/>
      <c r="L350" s="218"/>
      <c r="M350" s="219"/>
      <c r="N350" s="220"/>
      <c r="O350" s="220"/>
      <c r="P350" s="220"/>
      <c r="Q350" s="220"/>
      <c r="R350" s="220"/>
      <c r="S350" s="220"/>
      <c r="T350" s="221"/>
      <c r="AT350" s="222" t="s">
        <v>235</v>
      </c>
      <c r="AU350" s="222" t="s">
        <v>87</v>
      </c>
      <c r="AV350" s="13" t="s">
        <v>19</v>
      </c>
      <c r="AW350" s="13" t="s">
        <v>36</v>
      </c>
      <c r="AX350" s="13" t="s">
        <v>80</v>
      </c>
      <c r="AY350" s="222" t="s">
        <v>220</v>
      </c>
    </row>
    <row r="351" spans="1:65" s="14" customFormat="1" ht="11.25">
      <c r="B351" s="223"/>
      <c r="C351" s="224"/>
      <c r="D351" s="210" t="s">
        <v>235</v>
      </c>
      <c r="E351" s="225" t="s">
        <v>1</v>
      </c>
      <c r="F351" s="226" t="s">
        <v>2204</v>
      </c>
      <c r="G351" s="224"/>
      <c r="H351" s="225" t="s">
        <v>1</v>
      </c>
      <c r="I351" s="227"/>
      <c r="J351" s="224"/>
      <c r="K351" s="224"/>
      <c r="L351" s="228"/>
      <c r="M351" s="229"/>
      <c r="N351" s="230"/>
      <c r="O351" s="230"/>
      <c r="P351" s="230"/>
      <c r="Q351" s="230"/>
      <c r="R351" s="230"/>
      <c r="S351" s="230"/>
      <c r="T351" s="231"/>
      <c r="AT351" s="232" t="s">
        <v>235</v>
      </c>
      <c r="AU351" s="232" t="s">
        <v>87</v>
      </c>
      <c r="AV351" s="14" t="s">
        <v>87</v>
      </c>
      <c r="AW351" s="14" t="s">
        <v>36</v>
      </c>
      <c r="AX351" s="14" t="s">
        <v>80</v>
      </c>
      <c r="AY351" s="232" t="s">
        <v>220</v>
      </c>
    </row>
    <row r="352" spans="1:65" s="13" customFormat="1" ht="11.25">
      <c r="B352" s="212"/>
      <c r="C352" s="213"/>
      <c r="D352" s="210" t="s">
        <v>235</v>
      </c>
      <c r="E352" s="214" t="s">
        <v>1</v>
      </c>
      <c r="F352" s="215" t="s">
        <v>3217</v>
      </c>
      <c r="G352" s="213"/>
      <c r="H352" s="216">
        <v>1049.0540000000001</v>
      </c>
      <c r="I352" s="217"/>
      <c r="J352" s="213"/>
      <c r="K352" s="213"/>
      <c r="L352" s="218"/>
      <c r="M352" s="219"/>
      <c r="N352" s="220"/>
      <c r="O352" s="220"/>
      <c r="P352" s="220"/>
      <c r="Q352" s="220"/>
      <c r="R352" s="220"/>
      <c r="S352" s="220"/>
      <c r="T352" s="221"/>
      <c r="AT352" s="222" t="s">
        <v>235</v>
      </c>
      <c r="AU352" s="222" t="s">
        <v>87</v>
      </c>
      <c r="AV352" s="13" t="s">
        <v>19</v>
      </c>
      <c r="AW352" s="13" t="s">
        <v>36</v>
      </c>
      <c r="AX352" s="13" t="s">
        <v>80</v>
      </c>
      <c r="AY352" s="222" t="s">
        <v>220</v>
      </c>
    </row>
    <row r="353" spans="1:65" s="16" customFormat="1" ht="11.25">
      <c r="B353" s="269"/>
      <c r="C353" s="270"/>
      <c r="D353" s="210" t="s">
        <v>235</v>
      </c>
      <c r="E353" s="271" t="s">
        <v>1</v>
      </c>
      <c r="F353" s="272" t="s">
        <v>2156</v>
      </c>
      <c r="G353" s="270"/>
      <c r="H353" s="273">
        <v>1342.154</v>
      </c>
      <c r="I353" s="274"/>
      <c r="J353" s="270"/>
      <c r="K353" s="270"/>
      <c r="L353" s="275"/>
      <c r="M353" s="276"/>
      <c r="N353" s="277"/>
      <c r="O353" s="277"/>
      <c r="P353" s="277"/>
      <c r="Q353" s="277"/>
      <c r="R353" s="277"/>
      <c r="S353" s="277"/>
      <c r="T353" s="278"/>
      <c r="AT353" s="279" t="s">
        <v>235</v>
      </c>
      <c r="AU353" s="279" t="s">
        <v>87</v>
      </c>
      <c r="AV353" s="16" t="s">
        <v>156</v>
      </c>
      <c r="AW353" s="16" t="s">
        <v>36</v>
      </c>
      <c r="AX353" s="16" t="s">
        <v>80</v>
      </c>
      <c r="AY353" s="279" t="s">
        <v>220</v>
      </c>
    </row>
    <row r="354" spans="1:65" s="14" customFormat="1" ht="11.25">
      <c r="B354" s="223"/>
      <c r="C354" s="224"/>
      <c r="D354" s="210" t="s">
        <v>235</v>
      </c>
      <c r="E354" s="225" t="s">
        <v>1</v>
      </c>
      <c r="F354" s="226" t="s">
        <v>2157</v>
      </c>
      <c r="G354" s="224"/>
      <c r="H354" s="225" t="s">
        <v>1</v>
      </c>
      <c r="I354" s="227"/>
      <c r="J354" s="224"/>
      <c r="K354" s="224"/>
      <c r="L354" s="228"/>
      <c r="M354" s="229"/>
      <c r="N354" s="230"/>
      <c r="O354" s="230"/>
      <c r="P354" s="230"/>
      <c r="Q354" s="230"/>
      <c r="R354" s="230"/>
      <c r="S354" s="230"/>
      <c r="T354" s="231"/>
      <c r="AT354" s="232" t="s">
        <v>235</v>
      </c>
      <c r="AU354" s="232" t="s">
        <v>87</v>
      </c>
      <c r="AV354" s="14" t="s">
        <v>87</v>
      </c>
      <c r="AW354" s="14" t="s">
        <v>36</v>
      </c>
      <c r="AX354" s="14" t="s">
        <v>80</v>
      </c>
      <c r="AY354" s="232" t="s">
        <v>220</v>
      </c>
    </row>
    <row r="355" spans="1:65" s="13" customFormat="1" ht="11.25">
      <c r="B355" s="212"/>
      <c r="C355" s="213"/>
      <c r="D355" s="210" t="s">
        <v>235</v>
      </c>
      <c r="E355" s="214" t="s">
        <v>1</v>
      </c>
      <c r="F355" s="215" t="s">
        <v>3218</v>
      </c>
      <c r="G355" s="213"/>
      <c r="H355" s="216">
        <v>134.215</v>
      </c>
      <c r="I355" s="217"/>
      <c r="J355" s="213"/>
      <c r="K355" s="213"/>
      <c r="L355" s="218"/>
      <c r="M355" s="219"/>
      <c r="N355" s="220"/>
      <c r="O355" s="220"/>
      <c r="P355" s="220"/>
      <c r="Q355" s="220"/>
      <c r="R355" s="220"/>
      <c r="S355" s="220"/>
      <c r="T355" s="221"/>
      <c r="AT355" s="222" t="s">
        <v>235</v>
      </c>
      <c r="AU355" s="222" t="s">
        <v>87</v>
      </c>
      <c r="AV355" s="13" t="s">
        <v>19</v>
      </c>
      <c r="AW355" s="13" t="s">
        <v>36</v>
      </c>
      <c r="AX355" s="13" t="s">
        <v>80</v>
      </c>
      <c r="AY355" s="222" t="s">
        <v>220</v>
      </c>
    </row>
    <row r="356" spans="1:65" s="16" customFormat="1" ht="11.25">
      <c r="B356" s="269"/>
      <c r="C356" s="270"/>
      <c r="D356" s="210" t="s">
        <v>235</v>
      </c>
      <c r="E356" s="271" t="s">
        <v>1</v>
      </c>
      <c r="F356" s="272" t="s">
        <v>2156</v>
      </c>
      <c r="G356" s="270"/>
      <c r="H356" s="273">
        <v>134.215</v>
      </c>
      <c r="I356" s="274"/>
      <c r="J356" s="270"/>
      <c r="K356" s="270"/>
      <c r="L356" s="275"/>
      <c r="M356" s="276"/>
      <c r="N356" s="277"/>
      <c r="O356" s="277"/>
      <c r="P356" s="277"/>
      <c r="Q356" s="277"/>
      <c r="R356" s="277"/>
      <c r="S356" s="277"/>
      <c r="T356" s="278"/>
      <c r="AT356" s="279" t="s">
        <v>235</v>
      </c>
      <c r="AU356" s="279" t="s">
        <v>87</v>
      </c>
      <c r="AV356" s="16" t="s">
        <v>156</v>
      </c>
      <c r="AW356" s="16" t="s">
        <v>36</v>
      </c>
      <c r="AX356" s="16" t="s">
        <v>80</v>
      </c>
      <c r="AY356" s="279" t="s">
        <v>220</v>
      </c>
    </row>
    <row r="357" spans="1:65" s="15" customFormat="1" ht="11.25">
      <c r="B357" s="233"/>
      <c r="C357" s="234"/>
      <c r="D357" s="210" t="s">
        <v>235</v>
      </c>
      <c r="E357" s="235" t="s">
        <v>1</v>
      </c>
      <c r="F357" s="236" t="s">
        <v>355</v>
      </c>
      <c r="G357" s="234"/>
      <c r="H357" s="237">
        <v>1476.3689999999999</v>
      </c>
      <c r="I357" s="238"/>
      <c r="J357" s="234"/>
      <c r="K357" s="234"/>
      <c r="L357" s="239"/>
      <c r="M357" s="240"/>
      <c r="N357" s="241"/>
      <c r="O357" s="241"/>
      <c r="P357" s="241"/>
      <c r="Q357" s="241"/>
      <c r="R357" s="241"/>
      <c r="S357" s="241"/>
      <c r="T357" s="242"/>
      <c r="AT357" s="243" t="s">
        <v>235</v>
      </c>
      <c r="AU357" s="243" t="s">
        <v>87</v>
      </c>
      <c r="AV357" s="15" t="s">
        <v>223</v>
      </c>
      <c r="AW357" s="15" t="s">
        <v>36</v>
      </c>
      <c r="AX357" s="15" t="s">
        <v>80</v>
      </c>
      <c r="AY357" s="243" t="s">
        <v>220</v>
      </c>
    </row>
    <row r="358" spans="1:65" s="14" customFormat="1" ht="11.25">
      <c r="B358" s="223"/>
      <c r="C358" s="224"/>
      <c r="D358" s="210" t="s">
        <v>235</v>
      </c>
      <c r="E358" s="225" t="s">
        <v>1</v>
      </c>
      <c r="F358" s="226" t="s">
        <v>2159</v>
      </c>
      <c r="G358" s="224"/>
      <c r="H358" s="225" t="s">
        <v>1</v>
      </c>
      <c r="I358" s="227"/>
      <c r="J358" s="224"/>
      <c r="K358" s="224"/>
      <c r="L358" s="228"/>
      <c r="M358" s="229"/>
      <c r="N358" s="230"/>
      <c r="O358" s="230"/>
      <c r="P358" s="230"/>
      <c r="Q358" s="230"/>
      <c r="R358" s="230"/>
      <c r="S358" s="230"/>
      <c r="T358" s="231"/>
      <c r="AT358" s="232" t="s">
        <v>235</v>
      </c>
      <c r="AU358" s="232" t="s">
        <v>87</v>
      </c>
      <c r="AV358" s="14" t="s">
        <v>87</v>
      </c>
      <c r="AW358" s="14" t="s">
        <v>36</v>
      </c>
      <c r="AX358" s="14" t="s">
        <v>80</v>
      </c>
      <c r="AY358" s="232" t="s">
        <v>220</v>
      </c>
    </row>
    <row r="359" spans="1:65" s="13" customFormat="1" ht="11.25">
      <c r="B359" s="212"/>
      <c r="C359" s="213"/>
      <c r="D359" s="210" t="s">
        <v>235</v>
      </c>
      <c r="E359" s="214" t="s">
        <v>1</v>
      </c>
      <c r="F359" s="215" t="s">
        <v>3219</v>
      </c>
      <c r="G359" s="213"/>
      <c r="H359" s="216">
        <v>1.476</v>
      </c>
      <c r="I359" s="217"/>
      <c r="J359" s="213"/>
      <c r="K359" s="213"/>
      <c r="L359" s="218"/>
      <c r="M359" s="219"/>
      <c r="N359" s="220"/>
      <c r="O359" s="220"/>
      <c r="P359" s="220"/>
      <c r="Q359" s="220"/>
      <c r="R359" s="220"/>
      <c r="S359" s="220"/>
      <c r="T359" s="221"/>
      <c r="AT359" s="222" t="s">
        <v>235</v>
      </c>
      <c r="AU359" s="222" t="s">
        <v>87</v>
      </c>
      <c r="AV359" s="13" t="s">
        <v>19</v>
      </c>
      <c r="AW359" s="13" t="s">
        <v>36</v>
      </c>
      <c r="AX359" s="13" t="s">
        <v>87</v>
      </c>
      <c r="AY359" s="222" t="s">
        <v>220</v>
      </c>
    </row>
    <row r="360" spans="1:65" s="12" customFormat="1" ht="25.9" customHeight="1">
      <c r="B360" s="176"/>
      <c r="C360" s="177"/>
      <c r="D360" s="178" t="s">
        <v>79</v>
      </c>
      <c r="E360" s="179" t="s">
        <v>967</v>
      </c>
      <c r="F360" s="179" t="s">
        <v>968</v>
      </c>
      <c r="G360" s="177"/>
      <c r="H360" s="177"/>
      <c r="I360" s="180"/>
      <c r="J360" s="181">
        <f>BK360</f>
        <v>0</v>
      </c>
      <c r="K360" s="177"/>
      <c r="L360" s="182"/>
      <c r="M360" s="183"/>
      <c r="N360" s="184"/>
      <c r="O360" s="184"/>
      <c r="P360" s="185">
        <f>SUM(P361:P366)</f>
        <v>0</v>
      </c>
      <c r="Q360" s="184"/>
      <c r="R360" s="185">
        <f>SUM(R361:R366)</f>
        <v>0</v>
      </c>
      <c r="S360" s="184"/>
      <c r="T360" s="186">
        <f>SUM(T361:T366)</f>
        <v>0</v>
      </c>
      <c r="AR360" s="187" t="s">
        <v>223</v>
      </c>
      <c r="AT360" s="188" t="s">
        <v>79</v>
      </c>
      <c r="AU360" s="188" t="s">
        <v>80</v>
      </c>
      <c r="AY360" s="187" t="s">
        <v>220</v>
      </c>
      <c r="BK360" s="189">
        <f>SUM(BK361:BK366)</f>
        <v>0</v>
      </c>
    </row>
    <row r="361" spans="1:65" s="2" customFormat="1" ht="66.75" customHeight="1">
      <c r="A361" s="36"/>
      <c r="B361" s="37"/>
      <c r="C361" s="192" t="s">
        <v>426</v>
      </c>
      <c r="D361" s="192" t="s">
        <v>224</v>
      </c>
      <c r="E361" s="193" t="s">
        <v>3220</v>
      </c>
      <c r="F361" s="194" t="s">
        <v>3221</v>
      </c>
      <c r="G361" s="195" t="s">
        <v>664</v>
      </c>
      <c r="H361" s="196">
        <v>2</v>
      </c>
      <c r="I361" s="197"/>
      <c r="J361" s="198">
        <f>ROUND(I361*H361,2)</f>
        <v>0</v>
      </c>
      <c r="K361" s="194" t="s">
        <v>228</v>
      </c>
      <c r="L361" s="41"/>
      <c r="M361" s="199" t="s">
        <v>1</v>
      </c>
      <c r="N361" s="200" t="s">
        <v>45</v>
      </c>
      <c r="O361" s="73"/>
      <c r="P361" s="201">
        <f>O361*H361</f>
        <v>0</v>
      </c>
      <c r="Q361" s="201">
        <v>0</v>
      </c>
      <c r="R361" s="201">
        <f>Q361*H361</f>
        <v>0</v>
      </c>
      <c r="S361" s="201">
        <v>0</v>
      </c>
      <c r="T361" s="202">
        <f>S361*H361</f>
        <v>0</v>
      </c>
      <c r="U361" s="36"/>
      <c r="V361" s="36"/>
      <c r="W361" s="36"/>
      <c r="X361" s="36"/>
      <c r="Y361" s="36"/>
      <c r="Z361" s="36"/>
      <c r="AA361" s="36"/>
      <c r="AB361" s="36"/>
      <c r="AC361" s="36"/>
      <c r="AD361" s="36"/>
      <c r="AE361" s="36"/>
      <c r="AR361" s="203" t="s">
        <v>223</v>
      </c>
      <c r="AT361" s="203" t="s">
        <v>224</v>
      </c>
      <c r="AU361" s="203" t="s">
        <v>87</v>
      </c>
      <c r="AY361" s="18" t="s">
        <v>220</v>
      </c>
      <c r="BE361" s="204">
        <f>IF(N361="základní",J361,0)</f>
        <v>0</v>
      </c>
      <c r="BF361" s="204">
        <f>IF(N361="snížená",J361,0)</f>
        <v>0</v>
      </c>
      <c r="BG361" s="204">
        <f>IF(N361="zákl. přenesená",J361,0)</f>
        <v>0</v>
      </c>
      <c r="BH361" s="204">
        <f>IF(N361="sníž. přenesená",J361,0)</f>
        <v>0</v>
      </c>
      <c r="BI361" s="204">
        <f>IF(N361="nulová",J361,0)</f>
        <v>0</v>
      </c>
      <c r="BJ361" s="18" t="s">
        <v>87</v>
      </c>
      <c r="BK361" s="204">
        <f>ROUND(I361*H361,2)</f>
        <v>0</v>
      </c>
      <c r="BL361" s="18" t="s">
        <v>223</v>
      </c>
      <c r="BM361" s="203" t="s">
        <v>3222</v>
      </c>
    </row>
    <row r="362" spans="1:65" s="2" customFormat="1" ht="11.25">
      <c r="A362" s="36"/>
      <c r="B362" s="37"/>
      <c r="C362" s="38"/>
      <c r="D362" s="205" t="s">
        <v>231</v>
      </c>
      <c r="E362" s="38"/>
      <c r="F362" s="206" t="s">
        <v>3223</v>
      </c>
      <c r="G362" s="38"/>
      <c r="H362" s="38"/>
      <c r="I362" s="207"/>
      <c r="J362" s="38"/>
      <c r="K362" s="38"/>
      <c r="L362" s="41"/>
      <c r="M362" s="208"/>
      <c r="N362" s="209"/>
      <c r="O362" s="73"/>
      <c r="P362" s="73"/>
      <c r="Q362" s="73"/>
      <c r="R362" s="73"/>
      <c r="S362" s="73"/>
      <c r="T362" s="74"/>
      <c r="U362" s="36"/>
      <c r="V362" s="36"/>
      <c r="W362" s="36"/>
      <c r="X362" s="36"/>
      <c r="Y362" s="36"/>
      <c r="Z362" s="36"/>
      <c r="AA362" s="36"/>
      <c r="AB362" s="36"/>
      <c r="AC362" s="36"/>
      <c r="AD362" s="36"/>
      <c r="AE362" s="36"/>
      <c r="AT362" s="18" t="s">
        <v>231</v>
      </c>
      <c r="AU362" s="18" t="s">
        <v>87</v>
      </c>
    </row>
    <row r="363" spans="1:65" s="2" customFormat="1" ht="29.25">
      <c r="A363" s="36"/>
      <c r="B363" s="37"/>
      <c r="C363" s="38"/>
      <c r="D363" s="210" t="s">
        <v>311</v>
      </c>
      <c r="E363" s="38"/>
      <c r="F363" s="211" t="s">
        <v>3224</v>
      </c>
      <c r="G363" s="38"/>
      <c r="H363" s="38"/>
      <c r="I363" s="207"/>
      <c r="J363" s="38"/>
      <c r="K363" s="38"/>
      <c r="L363" s="41"/>
      <c r="M363" s="208"/>
      <c r="N363" s="209"/>
      <c r="O363" s="73"/>
      <c r="P363" s="73"/>
      <c r="Q363" s="73"/>
      <c r="R363" s="73"/>
      <c r="S363" s="73"/>
      <c r="T363" s="74"/>
      <c r="U363" s="36"/>
      <c r="V363" s="36"/>
      <c r="W363" s="36"/>
      <c r="X363" s="36"/>
      <c r="Y363" s="36"/>
      <c r="Z363" s="36"/>
      <c r="AA363" s="36"/>
      <c r="AB363" s="36"/>
      <c r="AC363" s="36"/>
      <c r="AD363" s="36"/>
      <c r="AE363" s="36"/>
      <c r="AT363" s="18" t="s">
        <v>311</v>
      </c>
      <c r="AU363" s="18" t="s">
        <v>87</v>
      </c>
    </row>
    <row r="364" spans="1:65" s="13" customFormat="1" ht="11.25">
      <c r="B364" s="212"/>
      <c r="C364" s="213"/>
      <c r="D364" s="210" t="s">
        <v>235</v>
      </c>
      <c r="E364" s="214" t="s">
        <v>3225</v>
      </c>
      <c r="F364" s="215" t="s">
        <v>19</v>
      </c>
      <c r="G364" s="213"/>
      <c r="H364" s="216">
        <v>2</v>
      </c>
      <c r="I364" s="217"/>
      <c r="J364" s="213"/>
      <c r="K364" s="213"/>
      <c r="L364" s="218"/>
      <c r="M364" s="219"/>
      <c r="N364" s="220"/>
      <c r="O364" s="220"/>
      <c r="P364" s="220"/>
      <c r="Q364" s="220"/>
      <c r="R364" s="220"/>
      <c r="S364" s="220"/>
      <c r="T364" s="221"/>
      <c r="AT364" s="222" t="s">
        <v>235</v>
      </c>
      <c r="AU364" s="222" t="s">
        <v>87</v>
      </c>
      <c r="AV364" s="13" t="s">
        <v>19</v>
      </c>
      <c r="AW364" s="13" t="s">
        <v>36</v>
      </c>
      <c r="AX364" s="13" t="s">
        <v>80</v>
      </c>
      <c r="AY364" s="222" t="s">
        <v>220</v>
      </c>
    </row>
    <row r="365" spans="1:65" s="13" customFormat="1" ht="11.25">
      <c r="B365" s="212"/>
      <c r="C365" s="213"/>
      <c r="D365" s="210" t="s">
        <v>235</v>
      </c>
      <c r="E365" s="214" t="s">
        <v>3226</v>
      </c>
      <c r="F365" s="215" t="s">
        <v>3227</v>
      </c>
      <c r="G365" s="213"/>
      <c r="H365" s="216">
        <v>2</v>
      </c>
      <c r="I365" s="217"/>
      <c r="J365" s="213"/>
      <c r="K365" s="213"/>
      <c r="L365" s="218"/>
      <c r="M365" s="219"/>
      <c r="N365" s="220"/>
      <c r="O365" s="220"/>
      <c r="P365" s="220"/>
      <c r="Q365" s="220"/>
      <c r="R365" s="220"/>
      <c r="S365" s="220"/>
      <c r="T365" s="221"/>
      <c r="AT365" s="222" t="s">
        <v>235</v>
      </c>
      <c r="AU365" s="222" t="s">
        <v>87</v>
      </c>
      <c r="AV365" s="13" t="s">
        <v>19</v>
      </c>
      <c r="AW365" s="13" t="s">
        <v>36</v>
      </c>
      <c r="AX365" s="13" t="s">
        <v>87</v>
      </c>
      <c r="AY365" s="222" t="s">
        <v>220</v>
      </c>
    </row>
    <row r="366" spans="1:65" s="2" customFormat="1" ht="16.5" customHeight="1">
      <c r="A366" s="36"/>
      <c r="B366" s="37"/>
      <c r="C366" s="247" t="s">
        <v>434</v>
      </c>
      <c r="D366" s="247" t="s">
        <v>329</v>
      </c>
      <c r="E366" s="248" t="s">
        <v>3228</v>
      </c>
      <c r="F366" s="249" t="s">
        <v>3229</v>
      </c>
      <c r="G366" s="250" t="s">
        <v>227</v>
      </c>
      <c r="H366" s="251">
        <v>2</v>
      </c>
      <c r="I366" s="252"/>
      <c r="J366" s="253">
        <f>ROUND(I366*H366,2)</f>
        <v>0</v>
      </c>
      <c r="K366" s="249" t="s">
        <v>1</v>
      </c>
      <c r="L366" s="254"/>
      <c r="M366" s="255" t="s">
        <v>1</v>
      </c>
      <c r="N366" s="256" t="s">
        <v>45</v>
      </c>
      <c r="O366" s="73"/>
      <c r="P366" s="201">
        <f>O366*H366</f>
        <v>0</v>
      </c>
      <c r="Q366" s="201">
        <v>0</v>
      </c>
      <c r="R366" s="201">
        <f>Q366*H366</f>
        <v>0</v>
      </c>
      <c r="S366" s="201">
        <v>0</v>
      </c>
      <c r="T366" s="202">
        <f>S366*H366</f>
        <v>0</v>
      </c>
      <c r="U366" s="36"/>
      <c r="V366" s="36"/>
      <c r="W366" s="36"/>
      <c r="X366" s="36"/>
      <c r="Y366" s="36"/>
      <c r="Z366" s="36"/>
      <c r="AA366" s="36"/>
      <c r="AB366" s="36"/>
      <c r="AC366" s="36"/>
      <c r="AD366" s="36"/>
      <c r="AE366" s="36"/>
      <c r="AR366" s="203" t="s">
        <v>266</v>
      </c>
      <c r="AT366" s="203" t="s">
        <v>329</v>
      </c>
      <c r="AU366" s="203" t="s">
        <v>87</v>
      </c>
      <c r="AY366" s="18" t="s">
        <v>220</v>
      </c>
      <c r="BE366" s="204">
        <f>IF(N366="základní",J366,0)</f>
        <v>0</v>
      </c>
      <c r="BF366" s="204">
        <f>IF(N366="snížená",J366,0)</f>
        <v>0</v>
      </c>
      <c r="BG366" s="204">
        <f>IF(N366="zákl. přenesená",J366,0)</f>
        <v>0</v>
      </c>
      <c r="BH366" s="204">
        <f>IF(N366="sníž. přenesená",J366,0)</f>
        <v>0</v>
      </c>
      <c r="BI366" s="204">
        <f>IF(N366="nulová",J366,0)</f>
        <v>0</v>
      </c>
      <c r="BJ366" s="18" t="s">
        <v>87</v>
      </c>
      <c r="BK366" s="204">
        <f>ROUND(I366*H366,2)</f>
        <v>0</v>
      </c>
      <c r="BL366" s="18" t="s">
        <v>223</v>
      </c>
      <c r="BM366" s="203" t="s">
        <v>3230</v>
      </c>
    </row>
    <row r="367" spans="1:65" s="12" customFormat="1" ht="25.9" customHeight="1">
      <c r="B367" s="176"/>
      <c r="C367" s="177"/>
      <c r="D367" s="178" t="s">
        <v>79</v>
      </c>
      <c r="E367" s="179" t="s">
        <v>156</v>
      </c>
      <c r="F367" s="179" t="s">
        <v>630</v>
      </c>
      <c r="G367" s="177"/>
      <c r="H367" s="177"/>
      <c r="I367" s="180"/>
      <c r="J367" s="181">
        <f>BK367</f>
        <v>0</v>
      </c>
      <c r="K367" s="177"/>
      <c r="L367" s="182"/>
      <c r="M367" s="183"/>
      <c r="N367" s="184"/>
      <c r="O367" s="184"/>
      <c r="P367" s="185">
        <f>SUM(P368:P481)</f>
        <v>0</v>
      </c>
      <c r="Q367" s="184"/>
      <c r="R367" s="185">
        <f>SUM(R368:R481)</f>
        <v>348.93035598</v>
      </c>
      <c r="S367" s="184"/>
      <c r="T367" s="186">
        <f>SUM(T368:T481)</f>
        <v>0</v>
      </c>
      <c r="AR367" s="187" t="s">
        <v>223</v>
      </c>
      <c r="AT367" s="188" t="s">
        <v>79</v>
      </c>
      <c r="AU367" s="188" t="s">
        <v>80</v>
      </c>
      <c r="AY367" s="187" t="s">
        <v>220</v>
      </c>
      <c r="BK367" s="189">
        <f>SUM(BK368:BK481)</f>
        <v>0</v>
      </c>
    </row>
    <row r="368" spans="1:65" s="2" customFormat="1" ht="24.2" customHeight="1">
      <c r="A368" s="36"/>
      <c r="B368" s="37"/>
      <c r="C368" s="192" t="s">
        <v>441</v>
      </c>
      <c r="D368" s="192" t="s">
        <v>224</v>
      </c>
      <c r="E368" s="193" t="s">
        <v>2210</v>
      </c>
      <c r="F368" s="194" t="s">
        <v>2211</v>
      </c>
      <c r="G368" s="195" t="s">
        <v>514</v>
      </c>
      <c r="H368" s="196">
        <v>12.888999999999999</v>
      </c>
      <c r="I368" s="197"/>
      <c r="J368" s="198">
        <f>ROUND(I368*H368,2)</f>
        <v>0</v>
      </c>
      <c r="K368" s="194" t="s">
        <v>228</v>
      </c>
      <c r="L368" s="41"/>
      <c r="M368" s="199" t="s">
        <v>1</v>
      </c>
      <c r="N368" s="200" t="s">
        <v>45</v>
      </c>
      <c r="O368" s="73"/>
      <c r="P368" s="201">
        <f>O368*H368</f>
        <v>0</v>
      </c>
      <c r="Q368" s="201">
        <v>2.4533</v>
      </c>
      <c r="R368" s="201">
        <f>Q368*H368</f>
        <v>31.620583699999997</v>
      </c>
      <c r="S368" s="201">
        <v>0</v>
      </c>
      <c r="T368" s="202">
        <f>S368*H368</f>
        <v>0</v>
      </c>
      <c r="U368" s="36"/>
      <c r="V368" s="36"/>
      <c r="W368" s="36"/>
      <c r="X368" s="36"/>
      <c r="Y368" s="36"/>
      <c r="Z368" s="36"/>
      <c r="AA368" s="36"/>
      <c r="AB368" s="36"/>
      <c r="AC368" s="36"/>
      <c r="AD368" s="36"/>
      <c r="AE368" s="36"/>
      <c r="AR368" s="203" t="s">
        <v>223</v>
      </c>
      <c r="AT368" s="203" t="s">
        <v>224</v>
      </c>
      <c r="AU368" s="203" t="s">
        <v>87</v>
      </c>
      <c r="AY368" s="18" t="s">
        <v>220</v>
      </c>
      <c r="BE368" s="204">
        <f>IF(N368="základní",J368,0)</f>
        <v>0</v>
      </c>
      <c r="BF368" s="204">
        <f>IF(N368="snížená",J368,0)</f>
        <v>0</v>
      </c>
      <c r="BG368" s="204">
        <f>IF(N368="zákl. přenesená",J368,0)</f>
        <v>0</v>
      </c>
      <c r="BH368" s="204">
        <f>IF(N368="sníž. přenesená",J368,0)</f>
        <v>0</v>
      </c>
      <c r="BI368" s="204">
        <f>IF(N368="nulová",J368,0)</f>
        <v>0</v>
      </c>
      <c r="BJ368" s="18" t="s">
        <v>87</v>
      </c>
      <c r="BK368" s="204">
        <f>ROUND(I368*H368,2)</f>
        <v>0</v>
      </c>
      <c r="BL368" s="18" t="s">
        <v>223</v>
      </c>
      <c r="BM368" s="203" t="s">
        <v>3231</v>
      </c>
    </row>
    <row r="369" spans="1:65" s="2" customFormat="1" ht="11.25">
      <c r="A369" s="36"/>
      <c r="B369" s="37"/>
      <c r="C369" s="38"/>
      <c r="D369" s="205" t="s">
        <v>231</v>
      </c>
      <c r="E369" s="38"/>
      <c r="F369" s="206" t="s">
        <v>2213</v>
      </c>
      <c r="G369" s="38"/>
      <c r="H369" s="38"/>
      <c r="I369" s="207"/>
      <c r="J369" s="38"/>
      <c r="K369" s="38"/>
      <c r="L369" s="41"/>
      <c r="M369" s="208"/>
      <c r="N369" s="209"/>
      <c r="O369" s="73"/>
      <c r="P369" s="73"/>
      <c r="Q369" s="73"/>
      <c r="R369" s="73"/>
      <c r="S369" s="73"/>
      <c r="T369" s="74"/>
      <c r="U369" s="36"/>
      <c r="V369" s="36"/>
      <c r="W369" s="36"/>
      <c r="X369" s="36"/>
      <c r="Y369" s="36"/>
      <c r="Z369" s="36"/>
      <c r="AA369" s="36"/>
      <c r="AB369" s="36"/>
      <c r="AC369" s="36"/>
      <c r="AD369" s="36"/>
      <c r="AE369" s="36"/>
      <c r="AT369" s="18" t="s">
        <v>231</v>
      </c>
      <c r="AU369" s="18" t="s">
        <v>87</v>
      </c>
    </row>
    <row r="370" spans="1:65" s="14" customFormat="1" ht="11.25">
      <c r="B370" s="223"/>
      <c r="C370" s="224"/>
      <c r="D370" s="210" t="s">
        <v>235</v>
      </c>
      <c r="E370" s="225" t="s">
        <v>1</v>
      </c>
      <c r="F370" s="226" t="s">
        <v>3232</v>
      </c>
      <c r="G370" s="224"/>
      <c r="H370" s="225" t="s">
        <v>1</v>
      </c>
      <c r="I370" s="227"/>
      <c r="J370" s="224"/>
      <c r="K370" s="224"/>
      <c r="L370" s="228"/>
      <c r="M370" s="229"/>
      <c r="N370" s="230"/>
      <c r="O370" s="230"/>
      <c r="P370" s="230"/>
      <c r="Q370" s="230"/>
      <c r="R370" s="230"/>
      <c r="S370" s="230"/>
      <c r="T370" s="231"/>
      <c r="AT370" s="232" t="s">
        <v>235</v>
      </c>
      <c r="AU370" s="232" t="s">
        <v>87</v>
      </c>
      <c r="AV370" s="14" t="s">
        <v>87</v>
      </c>
      <c r="AW370" s="14" t="s">
        <v>36</v>
      </c>
      <c r="AX370" s="14" t="s">
        <v>80</v>
      </c>
      <c r="AY370" s="232" t="s">
        <v>220</v>
      </c>
    </row>
    <row r="371" spans="1:65" s="14" customFormat="1" ht="11.25">
      <c r="B371" s="223"/>
      <c r="C371" s="224"/>
      <c r="D371" s="210" t="s">
        <v>235</v>
      </c>
      <c r="E371" s="225" t="s">
        <v>1</v>
      </c>
      <c r="F371" s="226" t="s">
        <v>3233</v>
      </c>
      <c r="G371" s="224"/>
      <c r="H371" s="225" t="s">
        <v>1</v>
      </c>
      <c r="I371" s="227"/>
      <c r="J371" s="224"/>
      <c r="K371" s="224"/>
      <c r="L371" s="228"/>
      <c r="M371" s="229"/>
      <c r="N371" s="230"/>
      <c r="O371" s="230"/>
      <c r="P371" s="230"/>
      <c r="Q371" s="230"/>
      <c r="R371" s="230"/>
      <c r="S371" s="230"/>
      <c r="T371" s="231"/>
      <c r="AT371" s="232" t="s">
        <v>235</v>
      </c>
      <c r="AU371" s="232" t="s">
        <v>87</v>
      </c>
      <c r="AV371" s="14" t="s">
        <v>87</v>
      </c>
      <c r="AW371" s="14" t="s">
        <v>36</v>
      </c>
      <c r="AX371" s="14" t="s">
        <v>80</v>
      </c>
      <c r="AY371" s="232" t="s">
        <v>220</v>
      </c>
    </row>
    <row r="372" spans="1:65" s="13" customFormat="1" ht="11.25">
      <c r="B372" s="212"/>
      <c r="C372" s="213"/>
      <c r="D372" s="210" t="s">
        <v>235</v>
      </c>
      <c r="E372" s="214" t="s">
        <v>3234</v>
      </c>
      <c r="F372" s="215" t="s">
        <v>3235</v>
      </c>
      <c r="G372" s="213"/>
      <c r="H372" s="216">
        <v>5.72</v>
      </c>
      <c r="I372" s="217"/>
      <c r="J372" s="213"/>
      <c r="K372" s="213"/>
      <c r="L372" s="218"/>
      <c r="M372" s="219"/>
      <c r="N372" s="220"/>
      <c r="O372" s="220"/>
      <c r="P372" s="220"/>
      <c r="Q372" s="220"/>
      <c r="R372" s="220"/>
      <c r="S372" s="220"/>
      <c r="T372" s="221"/>
      <c r="AT372" s="222" t="s">
        <v>235</v>
      </c>
      <c r="AU372" s="222" t="s">
        <v>87</v>
      </c>
      <c r="AV372" s="13" t="s">
        <v>19</v>
      </c>
      <c r="AW372" s="13" t="s">
        <v>36</v>
      </c>
      <c r="AX372" s="13" t="s">
        <v>80</v>
      </c>
      <c r="AY372" s="222" t="s">
        <v>220</v>
      </c>
    </row>
    <row r="373" spans="1:65" s="14" customFormat="1" ht="11.25">
      <c r="B373" s="223"/>
      <c r="C373" s="224"/>
      <c r="D373" s="210" t="s">
        <v>235</v>
      </c>
      <c r="E373" s="225" t="s">
        <v>1</v>
      </c>
      <c r="F373" s="226" t="s">
        <v>3236</v>
      </c>
      <c r="G373" s="224"/>
      <c r="H373" s="225" t="s">
        <v>1</v>
      </c>
      <c r="I373" s="227"/>
      <c r="J373" s="224"/>
      <c r="K373" s="224"/>
      <c r="L373" s="228"/>
      <c r="M373" s="229"/>
      <c r="N373" s="230"/>
      <c r="O373" s="230"/>
      <c r="P373" s="230"/>
      <c r="Q373" s="230"/>
      <c r="R373" s="230"/>
      <c r="S373" s="230"/>
      <c r="T373" s="231"/>
      <c r="AT373" s="232" t="s">
        <v>235</v>
      </c>
      <c r="AU373" s="232" t="s">
        <v>87</v>
      </c>
      <c r="AV373" s="14" t="s">
        <v>87</v>
      </c>
      <c r="AW373" s="14" t="s">
        <v>36</v>
      </c>
      <c r="AX373" s="14" t="s">
        <v>80</v>
      </c>
      <c r="AY373" s="232" t="s">
        <v>220</v>
      </c>
    </row>
    <row r="374" spans="1:65" s="13" customFormat="1" ht="11.25">
      <c r="B374" s="212"/>
      <c r="C374" s="213"/>
      <c r="D374" s="210" t="s">
        <v>235</v>
      </c>
      <c r="E374" s="214" t="s">
        <v>3010</v>
      </c>
      <c r="F374" s="215" t="s">
        <v>3237</v>
      </c>
      <c r="G374" s="213"/>
      <c r="H374" s="216">
        <v>7.1689999999999996</v>
      </c>
      <c r="I374" s="217"/>
      <c r="J374" s="213"/>
      <c r="K374" s="213"/>
      <c r="L374" s="218"/>
      <c r="M374" s="219"/>
      <c r="N374" s="220"/>
      <c r="O374" s="220"/>
      <c r="P374" s="220"/>
      <c r="Q374" s="220"/>
      <c r="R374" s="220"/>
      <c r="S374" s="220"/>
      <c r="T374" s="221"/>
      <c r="AT374" s="222" t="s">
        <v>235</v>
      </c>
      <c r="AU374" s="222" t="s">
        <v>87</v>
      </c>
      <c r="AV374" s="13" t="s">
        <v>19</v>
      </c>
      <c r="AW374" s="13" t="s">
        <v>36</v>
      </c>
      <c r="AX374" s="13" t="s">
        <v>80</v>
      </c>
      <c r="AY374" s="222" t="s">
        <v>220</v>
      </c>
    </row>
    <row r="375" spans="1:65" s="13" customFormat="1" ht="11.25">
      <c r="B375" s="212"/>
      <c r="C375" s="213"/>
      <c r="D375" s="210" t="s">
        <v>235</v>
      </c>
      <c r="E375" s="214" t="s">
        <v>3238</v>
      </c>
      <c r="F375" s="215" t="s">
        <v>3239</v>
      </c>
      <c r="G375" s="213"/>
      <c r="H375" s="216">
        <v>12.888999999999999</v>
      </c>
      <c r="I375" s="217"/>
      <c r="J375" s="213"/>
      <c r="K375" s="213"/>
      <c r="L375" s="218"/>
      <c r="M375" s="219"/>
      <c r="N375" s="220"/>
      <c r="O375" s="220"/>
      <c r="P375" s="220"/>
      <c r="Q375" s="220"/>
      <c r="R375" s="220"/>
      <c r="S375" s="220"/>
      <c r="T375" s="221"/>
      <c r="AT375" s="222" t="s">
        <v>235</v>
      </c>
      <c r="AU375" s="222" t="s">
        <v>87</v>
      </c>
      <c r="AV375" s="13" t="s">
        <v>19</v>
      </c>
      <c r="AW375" s="13" t="s">
        <v>36</v>
      </c>
      <c r="AX375" s="13" t="s">
        <v>87</v>
      </c>
      <c r="AY375" s="222" t="s">
        <v>220</v>
      </c>
    </row>
    <row r="376" spans="1:65" s="2" customFormat="1" ht="16.5" customHeight="1">
      <c r="A376" s="36"/>
      <c r="B376" s="37"/>
      <c r="C376" s="192" t="s">
        <v>446</v>
      </c>
      <c r="D376" s="192" t="s">
        <v>224</v>
      </c>
      <c r="E376" s="193" t="s">
        <v>2219</v>
      </c>
      <c r="F376" s="194" t="s">
        <v>2220</v>
      </c>
      <c r="G376" s="195" t="s">
        <v>506</v>
      </c>
      <c r="H376" s="196">
        <v>61.33</v>
      </c>
      <c r="I376" s="197"/>
      <c r="J376" s="198">
        <f>ROUND(I376*H376,2)</f>
        <v>0</v>
      </c>
      <c r="K376" s="194" t="s">
        <v>228</v>
      </c>
      <c r="L376" s="41"/>
      <c r="M376" s="199" t="s">
        <v>1</v>
      </c>
      <c r="N376" s="200" t="s">
        <v>45</v>
      </c>
      <c r="O376" s="73"/>
      <c r="P376" s="201">
        <f>O376*H376</f>
        <v>0</v>
      </c>
      <c r="Q376" s="201">
        <v>4.1739999999999999E-2</v>
      </c>
      <c r="R376" s="201">
        <f>Q376*H376</f>
        <v>2.5599141999999997</v>
      </c>
      <c r="S376" s="201">
        <v>0</v>
      </c>
      <c r="T376" s="202">
        <f>S376*H376</f>
        <v>0</v>
      </c>
      <c r="U376" s="36"/>
      <c r="V376" s="36"/>
      <c r="W376" s="36"/>
      <c r="X376" s="36"/>
      <c r="Y376" s="36"/>
      <c r="Z376" s="36"/>
      <c r="AA376" s="36"/>
      <c r="AB376" s="36"/>
      <c r="AC376" s="36"/>
      <c r="AD376" s="36"/>
      <c r="AE376" s="36"/>
      <c r="AR376" s="203" t="s">
        <v>223</v>
      </c>
      <c r="AT376" s="203" t="s">
        <v>224</v>
      </c>
      <c r="AU376" s="203" t="s">
        <v>87</v>
      </c>
      <c r="AY376" s="18" t="s">
        <v>220</v>
      </c>
      <c r="BE376" s="204">
        <f>IF(N376="základní",J376,0)</f>
        <v>0</v>
      </c>
      <c r="BF376" s="204">
        <f>IF(N376="snížená",J376,0)</f>
        <v>0</v>
      </c>
      <c r="BG376" s="204">
        <f>IF(N376="zákl. přenesená",J376,0)</f>
        <v>0</v>
      </c>
      <c r="BH376" s="204">
        <f>IF(N376="sníž. přenesená",J376,0)</f>
        <v>0</v>
      </c>
      <c r="BI376" s="204">
        <f>IF(N376="nulová",J376,0)</f>
        <v>0</v>
      </c>
      <c r="BJ376" s="18" t="s">
        <v>87</v>
      </c>
      <c r="BK376" s="204">
        <f>ROUND(I376*H376,2)</f>
        <v>0</v>
      </c>
      <c r="BL376" s="18" t="s">
        <v>223</v>
      </c>
      <c r="BM376" s="203" t="s">
        <v>3240</v>
      </c>
    </row>
    <row r="377" spans="1:65" s="2" customFormat="1" ht="11.25">
      <c r="A377" s="36"/>
      <c r="B377" s="37"/>
      <c r="C377" s="38"/>
      <c r="D377" s="205" t="s">
        <v>231</v>
      </c>
      <c r="E377" s="38"/>
      <c r="F377" s="206" t="s">
        <v>2222</v>
      </c>
      <c r="G377" s="38"/>
      <c r="H377" s="38"/>
      <c r="I377" s="207"/>
      <c r="J377" s="38"/>
      <c r="K377" s="38"/>
      <c r="L377" s="41"/>
      <c r="M377" s="208"/>
      <c r="N377" s="209"/>
      <c r="O377" s="73"/>
      <c r="P377" s="73"/>
      <c r="Q377" s="73"/>
      <c r="R377" s="73"/>
      <c r="S377" s="73"/>
      <c r="T377" s="74"/>
      <c r="U377" s="36"/>
      <c r="V377" s="36"/>
      <c r="W377" s="36"/>
      <c r="X377" s="36"/>
      <c r="Y377" s="36"/>
      <c r="Z377" s="36"/>
      <c r="AA377" s="36"/>
      <c r="AB377" s="36"/>
      <c r="AC377" s="36"/>
      <c r="AD377" s="36"/>
      <c r="AE377" s="36"/>
      <c r="AT377" s="18" t="s">
        <v>231</v>
      </c>
      <c r="AU377" s="18" t="s">
        <v>87</v>
      </c>
    </row>
    <row r="378" spans="1:65" s="2" customFormat="1" ht="175.5">
      <c r="A378" s="36"/>
      <c r="B378" s="37"/>
      <c r="C378" s="38"/>
      <c r="D378" s="210" t="s">
        <v>311</v>
      </c>
      <c r="E378" s="38"/>
      <c r="F378" s="211" t="s">
        <v>2223</v>
      </c>
      <c r="G378" s="38"/>
      <c r="H378" s="38"/>
      <c r="I378" s="207"/>
      <c r="J378" s="38"/>
      <c r="K378" s="38"/>
      <c r="L378" s="41"/>
      <c r="M378" s="208"/>
      <c r="N378" s="209"/>
      <c r="O378" s="73"/>
      <c r="P378" s="73"/>
      <c r="Q378" s="73"/>
      <c r="R378" s="73"/>
      <c r="S378" s="73"/>
      <c r="T378" s="74"/>
      <c r="U378" s="36"/>
      <c r="V378" s="36"/>
      <c r="W378" s="36"/>
      <c r="X378" s="36"/>
      <c r="Y378" s="36"/>
      <c r="Z378" s="36"/>
      <c r="AA378" s="36"/>
      <c r="AB378" s="36"/>
      <c r="AC378" s="36"/>
      <c r="AD378" s="36"/>
      <c r="AE378" s="36"/>
      <c r="AT378" s="18" t="s">
        <v>311</v>
      </c>
      <c r="AU378" s="18" t="s">
        <v>87</v>
      </c>
    </row>
    <row r="379" spans="1:65" s="14" customFormat="1" ht="11.25">
      <c r="B379" s="223"/>
      <c r="C379" s="224"/>
      <c r="D379" s="210" t="s">
        <v>235</v>
      </c>
      <c r="E379" s="225" t="s">
        <v>1</v>
      </c>
      <c r="F379" s="226" t="s">
        <v>3241</v>
      </c>
      <c r="G379" s="224"/>
      <c r="H379" s="225" t="s">
        <v>1</v>
      </c>
      <c r="I379" s="227"/>
      <c r="J379" s="224"/>
      <c r="K379" s="224"/>
      <c r="L379" s="228"/>
      <c r="M379" s="229"/>
      <c r="N379" s="230"/>
      <c r="O379" s="230"/>
      <c r="P379" s="230"/>
      <c r="Q379" s="230"/>
      <c r="R379" s="230"/>
      <c r="S379" s="230"/>
      <c r="T379" s="231"/>
      <c r="AT379" s="232" t="s">
        <v>235</v>
      </c>
      <c r="AU379" s="232" t="s">
        <v>87</v>
      </c>
      <c r="AV379" s="14" t="s">
        <v>87</v>
      </c>
      <c r="AW379" s="14" t="s">
        <v>36</v>
      </c>
      <c r="AX379" s="14" t="s">
        <v>80</v>
      </c>
      <c r="AY379" s="232" t="s">
        <v>220</v>
      </c>
    </row>
    <row r="380" spans="1:65" s="13" customFormat="1" ht="11.25">
      <c r="B380" s="212"/>
      <c r="C380" s="213"/>
      <c r="D380" s="210" t="s">
        <v>235</v>
      </c>
      <c r="E380" s="214" t="s">
        <v>3242</v>
      </c>
      <c r="F380" s="215" t="s">
        <v>3243</v>
      </c>
      <c r="G380" s="213"/>
      <c r="H380" s="216">
        <v>12.378</v>
      </c>
      <c r="I380" s="217"/>
      <c r="J380" s="213"/>
      <c r="K380" s="213"/>
      <c r="L380" s="218"/>
      <c r="M380" s="219"/>
      <c r="N380" s="220"/>
      <c r="O380" s="220"/>
      <c r="P380" s="220"/>
      <c r="Q380" s="220"/>
      <c r="R380" s="220"/>
      <c r="S380" s="220"/>
      <c r="T380" s="221"/>
      <c r="AT380" s="222" t="s">
        <v>235</v>
      </c>
      <c r="AU380" s="222" t="s">
        <v>87</v>
      </c>
      <c r="AV380" s="13" t="s">
        <v>19</v>
      </c>
      <c r="AW380" s="13" t="s">
        <v>36</v>
      </c>
      <c r="AX380" s="13" t="s">
        <v>80</v>
      </c>
      <c r="AY380" s="222" t="s">
        <v>220</v>
      </c>
    </row>
    <row r="381" spans="1:65" s="13" customFormat="1" ht="11.25">
      <c r="B381" s="212"/>
      <c r="C381" s="213"/>
      <c r="D381" s="210" t="s">
        <v>235</v>
      </c>
      <c r="E381" s="214" t="s">
        <v>3012</v>
      </c>
      <c r="F381" s="215" t="s">
        <v>3244</v>
      </c>
      <c r="G381" s="213"/>
      <c r="H381" s="216">
        <v>18.902000000000001</v>
      </c>
      <c r="I381" s="217"/>
      <c r="J381" s="213"/>
      <c r="K381" s="213"/>
      <c r="L381" s="218"/>
      <c r="M381" s="219"/>
      <c r="N381" s="220"/>
      <c r="O381" s="220"/>
      <c r="P381" s="220"/>
      <c r="Q381" s="220"/>
      <c r="R381" s="220"/>
      <c r="S381" s="220"/>
      <c r="T381" s="221"/>
      <c r="AT381" s="222" t="s">
        <v>235</v>
      </c>
      <c r="AU381" s="222" t="s">
        <v>87</v>
      </c>
      <c r="AV381" s="13" t="s">
        <v>19</v>
      </c>
      <c r="AW381" s="13" t="s">
        <v>36</v>
      </c>
      <c r="AX381" s="13" t="s">
        <v>80</v>
      </c>
      <c r="AY381" s="222" t="s">
        <v>220</v>
      </c>
    </row>
    <row r="382" spans="1:65" s="14" customFormat="1" ht="11.25">
      <c r="B382" s="223"/>
      <c r="C382" s="224"/>
      <c r="D382" s="210" t="s">
        <v>235</v>
      </c>
      <c r="E382" s="225" t="s">
        <v>1</v>
      </c>
      <c r="F382" s="226" t="s">
        <v>3245</v>
      </c>
      <c r="G382" s="224"/>
      <c r="H382" s="225" t="s">
        <v>1</v>
      </c>
      <c r="I382" s="227"/>
      <c r="J382" s="224"/>
      <c r="K382" s="224"/>
      <c r="L382" s="228"/>
      <c r="M382" s="229"/>
      <c r="N382" s="230"/>
      <c r="O382" s="230"/>
      <c r="P382" s="230"/>
      <c r="Q382" s="230"/>
      <c r="R382" s="230"/>
      <c r="S382" s="230"/>
      <c r="T382" s="231"/>
      <c r="AT382" s="232" t="s">
        <v>235</v>
      </c>
      <c r="AU382" s="232" t="s">
        <v>87</v>
      </c>
      <c r="AV382" s="14" t="s">
        <v>87</v>
      </c>
      <c r="AW382" s="14" t="s">
        <v>36</v>
      </c>
      <c r="AX382" s="14" t="s">
        <v>80</v>
      </c>
      <c r="AY382" s="232" t="s">
        <v>220</v>
      </c>
    </row>
    <row r="383" spans="1:65" s="13" customFormat="1" ht="11.25">
      <c r="B383" s="212"/>
      <c r="C383" s="213"/>
      <c r="D383" s="210" t="s">
        <v>235</v>
      </c>
      <c r="E383" s="214" t="s">
        <v>3045</v>
      </c>
      <c r="F383" s="215" t="s">
        <v>3246</v>
      </c>
      <c r="G383" s="213"/>
      <c r="H383" s="216">
        <v>11.148</v>
      </c>
      <c r="I383" s="217"/>
      <c r="J383" s="213"/>
      <c r="K383" s="213"/>
      <c r="L383" s="218"/>
      <c r="M383" s="219"/>
      <c r="N383" s="220"/>
      <c r="O383" s="220"/>
      <c r="P383" s="220"/>
      <c r="Q383" s="220"/>
      <c r="R383" s="220"/>
      <c r="S383" s="220"/>
      <c r="T383" s="221"/>
      <c r="AT383" s="222" t="s">
        <v>235</v>
      </c>
      <c r="AU383" s="222" t="s">
        <v>87</v>
      </c>
      <c r="AV383" s="13" t="s">
        <v>19</v>
      </c>
      <c r="AW383" s="13" t="s">
        <v>36</v>
      </c>
      <c r="AX383" s="13" t="s">
        <v>80</v>
      </c>
      <c r="AY383" s="222" t="s">
        <v>220</v>
      </c>
    </row>
    <row r="384" spans="1:65" s="13" customFormat="1" ht="11.25">
      <c r="B384" s="212"/>
      <c r="C384" s="213"/>
      <c r="D384" s="210" t="s">
        <v>235</v>
      </c>
      <c r="E384" s="214" t="s">
        <v>3066</v>
      </c>
      <c r="F384" s="215" t="s">
        <v>3244</v>
      </c>
      <c r="G384" s="213"/>
      <c r="H384" s="216">
        <v>18.902000000000001</v>
      </c>
      <c r="I384" s="217"/>
      <c r="J384" s="213"/>
      <c r="K384" s="213"/>
      <c r="L384" s="218"/>
      <c r="M384" s="219"/>
      <c r="N384" s="220"/>
      <c r="O384" s="220"/>
      <c r="P384" s="220"/>
      <c r="Q384" s="220"/>
      <c r="R384" s="220"/>
      <c r="S384" s="220"/>
      <c r="T384" s="221"/>
      <c r="AT384" s="222" t="s">
        <v>235</v>
      </c>
      <c r="AU384" s="222" t="s">
        <v>87</v>
      </c>
      <c r="AV384" s="13" t="s">
        <v>19</v>
      </c>
      <c r="AW384" s="13" t="s">
        <v>36</v>
      </c>
      <c r="AX384" s="13" t="s">
        <v>80</v>
      </c>
      <c r="AY384" s="222" t="s">
        <v>220</v>
      </c>
    </row>
    <row r="385" spans="1:65" s="13" customFormat="1" ht="11.25">
      <c r="B385" s="212"/>
      <c r="C385" s="213"/>
      <c r="D385" s="210" t="s">
        <v>235</v>
      </c>
      <c r="E385" s="214" t="s">
        <v>3247</v>
      </c>
      <c r="F385" s="215" t="s">
        <v>3248</v>
      </c>
      <c r="G385" s="213"/>
      <c r="H385" s="216">
        <v>61.33</v>
      </c>
      <c r="I385" s="217"/>
      <c r="J385" s="213"/>
      <c r="K385" s="213"/>
      <c r="L385" s="218"/>
      <c r="M385" s="219"/>
      <c r="N385" s="220"/>
      <c r="O385" s="220"/>
      <c r="P385" s="220"/>
      <c r="Q385" s="220"/>
      <c r="R385" s="220"/>
      <c r="S385" s="220"/>
      <c r="T385" s="221"/>
      <c r="AT385" s="222" t="s">
        <v>235</v>
      </c>
      <c r="AU385" s="222" t="s">
        <v>87</v>
      </c>
      <c r="AV385" s="13" t="s">
        <v>19</v>
      </c>
      <c r="AW385" s="13" t="s">
        <v>36</v>
      </c>
      <c r="AX385" s="13" t="s">
        <v>87</v>
      </c>
      <c r="AY385" s="222" t="s">
        <v>220</v>
      </c>
    </row>
    <row r="386" spans="1:65" s="2" customFormat="1" ht="16.5" customHeight="1">
      <c r="A386" s="36"/>
      <c r="B386" s="37"/>
      <c r="C386" s="192" t="s">
        <v>454</v>
      </c>
      <c r="D386" s="192" t="s">
        <v>224</v>
      </c>
      <c r="E386" s="193" t="s">
        <v>2229</v>
      </c>
      <c r="F386" s="194" t="s">
        <v>2230</v>
      </c>
      <c r="G386" s="195" t="s">
        <v>506</v>
      </c>
      <c r="H386" s="196">
        <v>61.33</v>
      </c>
      <c r="I386" s="197"/>
      <c r="J386" s="198">
        <f>ROUND(I386*H386,2)</f>
        <v>0</v>
      </c>
      <c r="K386" s="194" t="s">
        <v>228</v>
      </c>
      <c r="L386" s="41"/>
      <c r="M386" s="199" t="s">
        <v>1</v>
      </c>
      <c r="N386" s="200" t="s">
        <v>45</v>
      </c>
      <c r="O386" s="73"/>
      <c r="P386" s="201">
        <f>O386*H386</f>
        <v>0</v>
      </c>
      <c r="Q386" s="201">
        <v>2.0000000000000002E-5</v>
      </c>
      <c r="R386" s="201">
        <f>Q386*H386</f>
        <v>1.2266E-3</v>
      </c>
      <c r="S386" s="201">
        <v>0</v>
      </c>
      <c r="T386" s="202">
        <f>S386*H386</f>
        <v>0</v>
      </c>
      <c r="U386" s="36"/>
      <c r="V386" s="36"/>
      <c r="W386" s="36"/>
      <c r="X386" s="36"/>
      <c r="Y386" s="36"/>
      <c r="Z386" s="36"/>
      <c r="AA386" s="36"/>
      <c r="AB386" s="36"/>
      <c r="AC386" s="36"/>
      <c r="AD386" s="36"/>
      <c r="AE386" s="36"/>
      <c r="AR386" s="203" t="s">
        <v>223</v>
      </c>
      <c r="AT386" s="203" t="s">
        <v>224</v>
      </c>
      <c r="AU386" s="203" t="s">
        <v>87</v>
      </c>
      <c r="AY386" s="18" t="s">
        <v>220</v>
      </c>
      <c r="BE386" s="204">
        <f>IF(N386="základní",J386,0)</f>
        <v>0</v>
      </c>
      <c r="BF386" s="204">
        <f>IF(N386="snížená",J386,0)</f>
        <v>0</v>
      </c>
      <c r="BG386" s="204">
        <f>IF(N386="zákl. přenesená",J386,0)</f>
        <v>0</v>
      </c>
      <c r="BH386" s="204">
        <f>IF(N386="sníž. přenesená",J386,0)</f>
        <v>0</v>
      </c>
      <c r="BI386" s="204">
        <f>IF(N386="nulová",J386,0)</f>
        <v>0</v>
      </c>
      <c r="BJ386" s="18" t="s">
        <v>87</v>
      </c>
      <c r="BK386" s="204">
        <f>ROUND(I386*H386,2)</f>
        <v>0</v>
      </c>
      <c r="BL386" s="18" t="s">
        <v>223</v>
      </c>
      <c r="BM386" s="203" t="s">
        <v>3249</v>
      </c>
    </row>
    <row r="387" spans="1:65" s="2" customFormat="1" ht="11.25">
      <c r="A387" s="36"/>
      <c r="B387" s="37"/>
      <c r="C387" s="38"/>
      <c r="D387" s="205" t="s">
        <v>231</v>
      </c>
      <c r="E387" s="38"/>
      <c r="F387" s="206" t="s">
        <v>2232</v>
      </c>
      <c r="G387" s="38"/>
      <c r="H387" s="38"/>
      <c r="I387" s="207"/>
      <c r="J387" s="38"/>
      <c r="K387" s="38"/>
      <c r="L387" s="41"/>
      <c r="M387" s="208"/>
      <c r="N387" s="209"/>
      <c r="O387" s="73"/>
      <c r="P387" s="73"/>
      <c r="Q387" s="73"/>
      <c r="R387" s="73"/>
      <c r="S387" s="73"/>
      <c r="T387" s="74"/>
      <c r="U387" s="36"/>
      <c r="V387" s="36"/>
      <c r="W387" s="36"/>
      <c r="X387" s="36"/>
      <c r="Y387" s="36"/>
      <c r="Z387" s="36"/>
      <c r="AA387" s="36"/>
      <c r="AB387" s="36"/>
      <c r="AC387" s="36"/>
      <c r="AD387" s="36"/>
      <c r="AE387" s="36"/>
      <c r="AT387" s="18" t="s">
        <v>231</v>
      </c>
      <c r="AU387" s="18" t="s">
        <v>87</v>
      </c>
    </row>
    <row r="388" spans="1:65" s="2" customFormat="1" ht="175.5">
      <c r="A388" s="36"/>
      <c r="B388" s="37"/>
      <c r="C388" s="38"/>
      <c r="D388" s="210" t="s">
        <v>311</v>
      </c>
      <c r="E388" s="38"/>
      <c r="F388" s="211" t="s">
        <v>2223</v>
      </c>
      <c r="G388" s="38"/>
      <c r="H388" s="38"/>
      <c r="I388" s="207"/>
      <c r="J388" s="38"/>
      <c r="K388" s="38"/>
      <c r="L388" s="41"/>
      <c r="M388" s="208"/>
      <c r="N388" s="209"/>
      <c r="O388" s="73"/>
      <c r="P388" s="73"/>
      <c r="Q388" s="73"/>
      <c r="R388" s="73"/>
      <c r="S388" s="73"/>
      <c r="T388" s="74"/>
      <c r="U388" s="36"/>
      <c r="V388" s="36"/>
      <c r="W388" s="36"/>
      <c r="X388" s="36"/>
      <c r="Y388" s="36"/>
      <c r="Z388" s="36"/>
      <c r="AA388" s="36"/>
      <c r="AB388" s="36"/>
      <c r="AC388" s="36"/>
      <c r="AD388" s="36"/>
      <c r="AE388" s="36"/>
      <c r="AT388" s="18" t="s">
        <v>311</v>
      </c>
      <c r="AU388" s="18" t="s">
        <v>87</v>
      </c>
    </row>
    <row r="389" spans="1:65" s="14" customFormat="1" ht="11.25">
      <c r="B389" s="223"/>
      <c r="C389" s="224"/>
      <c r="D389" s="210" t="s">
        <v>235</v>
      </c>
      <c r="E389" s="225" t="s">
        <v>1</v>
      </c>
      <c r="F389" s="226" t="s">
        <v>2233</v>
      </c>
      <c r="G389" s="224"/>
      <c r="H389" s="225" t="s">
        <v>1</v>
      </c>
      <c r="I389" s="227"/>
      <c r="J389" s="224"/>
      <c r="K389" s="224"/>
      <c r="L389" s="228"/>
      <c r="M389" s="229"/>
      <c r="N389" s="230"/>
      <c r="O389" s="230"/>
      <c r="P389" s="230"/>
      <c r="Q389" s="230"/>
      <c r="R389" s="230"/>
      <c r="S389" s="230"/>
      <c r="T389" s="231"/>
      <c r="AT389" s="232" t="s">
        <v>235</v>
      </c>
      <c r="AU389" s="232" t="s">
        <v>87</v>
      </c>
      <c r="AV389" s="14" t="s">
        <v>87</v>
      </c>
      <c r="AW389" s="14" t="s">
        <v>36</v>
      </c>
      <c r="AX389" s="14" t="s">
        <v>80</v>
      </c>
      <c r="AY389" s="232" t="s">
        <v>220</v>
      </c>
    </row>
    <row r="390" spans="1:65" s="13" customFormat="1" ht="11.25">
      <c r="B390" s="212"/>
      <c r="C390" s="213"/>
      <c r="D390" s="210" t="s">
        <v>235</v>
      </c>
      <c r="E390" s="214" t="s">
        <v>3250</v>
      </c>
      <c r="F390" s="215" t="s">
        <v>3251</v>
      </c>
      <c r="G390" s="213"/>
      <c r="H390" s="216">
        <v>61.33</v>
      </c>
      <c r="I390" s="217"/>
      <c r="J390" s="213"/>
      <c r="K390" s="213"/>
      <c r="L390" s="218"/>
      <c r="M390" s="219"/>
      <c r="N390" s="220"/>
      <c r="O390" s="220"/>
      <c r="P390" s="220"/>
      <c r="Q390" s="220"/>
      <c r="R390" s="220"/>
      <c r="S390" s="220"/>
      <c r="T390" s="221"/>
      <c r="AT390" s="222" t="s">
        <v>235</v>
      </c>
      <c r="AU390" s="222" t="s">
        <v>87</v>
      </c>
      <c r="AV390" s="13" t="s">
        <v>19</v>
      </c>
      <c r="AW390" s="13" t="s">
        <v>36</v>
      </c>
      <c r="AX390" s="13" t="s">
        <v>80</v>
      </c>
      <c r="AY390" s="222" t="s">
        <v>220</v>
      </c>
    </row>
    <row r="391" spans="1:65" s="13" customFormat="1" ht="11.25">
      <c r="B391" s="212"/>
      <c r="C391" s="213"/>
      <c r="D391" s="210" t="s">
        <v>235</v>
      </c>
      <c r="E391" s="214" t="s">
        <v>3252</v>
      </c>
      <c r="F391" s="215" t="s">
        <v>3253</v>
      </c>
      <c r="G391" s="213"/>
      <c r="H391" s="216">
        <v>61.33</v>
      </c>
      <c r="I391" s="217"/>
      <c r="J391" s="213"/>
      <c r="K391" s="213"/>
      <c r="L391" s="218"/>
      <c r="M391" s="219"/>
      <c r="N391" s="220"/>
      <c r="O391" s="220"/>
      <c r="P391" s="220"/>
      <c r="Q391" s="220"/>
      <c r="R391" s="220"/>
      <c r="S391" s="220"/>
      <c r="T391" s="221"/>
      <c r="AT391" s="222" t="s">
        <v>235</v>
      </c>
      <c r="AU391" s="222" t="s">
        <v>87</v>
      </c>
      <c r="AV391" s="13" t="s">
        <v>19</v>
      </c>
      <c r="AW391" s="13" t="s">
        <v>36</v>
      </c>
      <c r="AX391" s="13" t="s">
        <v>87</v>
      </c>
      <c r="AY391" s="222" t="s">
        <v>220</v>
      </c>
    </row>
    <row r="392" spans="1:65" s="2" customFormat="1" ht="33" customHeight="1">
      <c r="A392" s="36"/>
      <c r="B392" s="37"/>
      <c r="C392" s="192" t="s">
        <v>460</v>
      </c>
      <c r="D392" s="192" t="s">
        <v>224</v>
      </c>
      <c r="E392" s="193" t="s">
        <v>2238</v>
      </c>
      <c r="F392" s="194" t="s">
        <v>2239</v>
      </c>
      <c r="G392" s="195" t="s">
        <v>650</v>
      </c>
      <c r="H392" s="196">
        <v>0.68100000000000005</v>
      </c>
      <c r="I392" s="197"/>
      <c r="J392" s="198">
        <f>ROUND(I392*H392,2)</f>
        <v>0</v>
      </c>
      <c r="K392" s="194" t="s">
        <v>228</v>
      </c>
      <c r="L392" s="41"/>
      <c r="M392" s="199" t="s">
        <v>1</v>
      </c>
      <c r="N392" s="200" t="s">
        <v>45</v>
      </c>
      <c r="O392" s="73"/>
      <c r="P392" s="201">
        <f>O392*H392</f>
        <v>0</v>
      </c>
      <c r="Q392" s="201">
        <v>1.04575</v>
      </c>
      <c r="R392" s="201">
        <f>Q392*H392</f>
        <v>0.71215574999999998</v>
      </c>
      <c r="S392" s="201">
        <v>0</v>
      </c>
      <c r="T392" s="202">
        <f>S392*H392</f>
        <v>0</v>
      </c>
      <c r="U392" s="36"/>
      <c r="V392" s="36"/>
      <c r="W392" s="36"/>
      <c r="X392" s="36"/>
      <c r="Y392" s="36"/>
      <c r="Z392" s="36"/>
      <c r="AA392" s="36"/>
      <c r="AB392" s="36"/>
      <c r="AC392" s="36"/>
      <c r="AD392" s="36"/>
      <c r="AE392" s="36"/>
      <c r="AR392" s="203" t="s">
        <v>223</v>
      </c>
      <c r="AT392" s="203" t="s">
        <v>224</v>
      </c>
      <c r="AU392" s="203" t="s">
        <v>87</v>
      </c>
      <c r="AY392" s="18" t="s">
        <v>220</v>
      </c>
      <c r="BE392" s="204">
        <f>IF(N392="základní",J392,0)</f>
        <v>0</v>
      </c>
      <c r="BF392" s="204">
        <f>IF(N392="snížená",J392,0)</f>
        <v>0</v>
      </c>
      <c r="BG392" s="204">
        <f>IF(N392="zákl. přenesená",J392,0)</f>
        <v>0</v>
      </c>
      <c r="BH392" s="204">
        <f>IF(N392="sníž. přenesená",J392,0)</f>
        <v>0</v>
      </c>
      <c r="BI392" s="204">
        <f>IF(N392="nulová",J392,0)</f>
        <v>0</v>
      </c>
      <c r="BJ392" s="18" t="s">
        <v>87</v>
      </c>
      <c r="BK392" s="204">
        <f>ROUND(I392*H392,2)</f>
        <v>0</v>
      </c>
      <c r="BL392" s="18" t="s">
        <v>223</v>
      </c>
      <c r="BM392" s="203" t="s">
        <v>3254</v>
      </c>
    </row>
    <row r="393" spans="1:65" s="2" customFormat="1" ht="11.25">
      <c r="A393" s="36"/>
      <c r="B393" s="37"/>
      <c r="C393" s="38"/>
      <c r="D393" s="205" t="s">
        <v>231</v>
      </c>
      <c r="E393" s="38"/>
      <c r="F393" s="206" t="s">
        <v>2241</v>
      </c>
      <c r="G393" s="38"/>
      <c r="H393" s="38"/>
      <c r="I393" s="207"/>
      <c r="J393" s="38"/>
      <c r="K393" s="38"/>
      <c r="L393" s="41"/>
      <c r="M393" s="208"/>
      <c r="N393" s="209"/>
      <c r="O393" s="73"/>
      <c r="P393" s="73"/>
      <c r="Q393" s="73"/>
      <c r="R393" s="73"/>
      <c r="S393" s="73"/>
      <c r="T393" s="74"/>
      <c r="U393" s="36"/>
      <c r="V393" s="36"/>
      <c r="W393" s="36"/>
      <c r="X393" s="36"/>
      <c r="Y393" s="36"/>
      <c r="Z393" s="36"/>
      <c r="AA393" s="36"/>
      <c r="AB393" s="36"/>
      <c r="AC393" s="36"/>
      <c r="AD393" s="36"/>
      <c r="AE393" s="36"/>
      <c r="AT393" s="18" t="s">
        <v>231</v>
      </c>
      <c r="AU393" s="18" t="s">
        <v>87</v>
      </c>
    </row>
    <row r="394" spans="1:65" s="2" customFormat="1" ht="19.5">
      <c r="A394" s="36"/>
      <c r="B394" s="37"/>
      <c r="C394" s="38"/>
      <c r="D394" s="210" t="s">
        <v>233</v>
      </c>
      <c r="E394" s="38"/>
      <c r="F394" s="211" t="s">
        <v>2148</v>
      </c>
      <c r="G394" s="38"/>
      <c r="H394" s="38"/>
      <c r="I394" s="207"/>
      <c r="J394" s="38"/>
      <c r="K394" s="38"/>
      <c r="L394" s="41"/>
      <c r="M394" s="208"/>
      <c r="N394" s="209"/>
      <c r="O394" s="73"/>
      <c r="P394" s="73"/>
      <c r="Q394" s="73"/>
      <c r="R394" s="73"/>
      <c r="S394" s="73"/>
      <c r="T394" s="74"/>
      <c r="U394" s="36"/>
      <c r="V394" s="36"/>
      <c r="W394" s="36"/>
      <c r="X394" s="36"/>
      <c r="Y394" s="36"/>
      <c r="Z394" s="36"/>
      <c r="AA394" s="36"/>
      <c r="AB394" s="36"/>
      <c r="AC394" s="36"/>
      <c r="AD394" s="36"/>
      <c r="AE394" s="36"/>
      <c r="AT394" s="18" t="s">
        <v>233</v>
      </c>
      <c r="AU394" s="18" t="s">
        <v>87</v>
      </c>
    </row>
    <row r="395" spans="1:65" s="14" customFormat="1" ht="11.25">
      <c r="B395" s="223"/>
      <c r="C395" s="224"/>
      <c r="D395" s="210" t="s">
        <v>235</v>
      </c>
      <c r="E395" s="225" t="s">
        <v>1</v>
      </c>
      <c r="F395" s="226" t="s">
        <v>2242</v>
      </c>
      <c r="G395" s="224"/>
      <c r="H395" s="225" t="s">
        <v>1</v>
      </c>
      <c r="I395" s="227"/>
      <c r="J395" s="224"/>
      <c r="K395" s="224"/>
      <c r="L395" s="228"/>
      <c r="M395" s="229"/>
      <c r="N395" s="230"/>
      <c r="O395" s="230"/>
      <c r="P395" s="230"/>
      <c r="Q395" s="230"/>
      <c r="R395" s="230"/>
      <c r="S395" s="230"/>
      <c r="T395" s="231"/>
      <c r="AT395" s="232" t="s">
        <v>235</v>
      </c>
      <c r="AU395" s="232" t="s">
        <v>87</v>
      </c>
      <c r="AV395" s="14" t="s">
        <v>87</v>
      </c>
      <c r="AW395" s="14" t="s">
        <v>36</v>
      </c>
      <c r="AX395" s="14" t="s">
        <v>80</v>
      </c>
      <c r="AY395" s="232" t="s">
        <v>220</v>
      </c>
    </row>
    <row r="396" spans="1:65" s="13" customFormat="1" ht="11.25">
      <c r="B396" s="212"/>
      <c r="C396" s="213"/>
      <c r="D396" s="210" t="s">
        <v>235</v>
      </c>
      <c r="E396" s="214" t="s">
        <v>3255</v>
      </c>
      <c r="F396" s="215" t="s">
        <v>3256</v>
      </c>
      <c r="G396" s="213"/>
      <c r="H396" s="216">
        <v>0.61399999999999999</v>
      </c>
      <c r="I396" s="217"/>
      <c r="J396" s="213"/>
      <c r="K396" s="213"/>
      <c r="L396" s="218"/>
      <c r="M396" s="219"/>
      <c r="N396" s="220"/>
      <c r="O396" s="220"/>
      <c r="P396" s="220"/>
      <c r="Q396" s="220"/>
      <c r="R396" s="220"/>
      <c r="S396" s="220"/>
      <c r="T396" s="221"/>
      <c r="AT396" s="222" t="s">
        <v>235</v>
      </c>
      <c r="AU396" s="222" t="s">
        <v>87</v>
      </c>
      <c r="AV396" s="13" t="s">
        <v>19</v>
      </c>
      <c r="AW396" s="13" t="s">
        <v>36</v>
      </c>
      <c r="AX396" s="13" t="s">
        <v>80</v>
      </c>
      <c r="AY396" s="222" t="s">
        <v>220</v>
      </c>
    </row>
    <row r="397" spans="1:65" s="14" customFormat="1" ht="11.25">
      <c r="B397" s="223"/>
      <c r="C397" s="224"/>
      <c r="D397" s="210" t="s">
        <v>235</v>
      </c>
      <c r="E397" s="225" t="s">
        <v>1</v>
      </c>
      <c r="F397" s="226" t="s">
        <v>3257</v>
      </c>
      <c r="G397" s="224"/>
      <c r="H397" s="225" t="s">
        <v>1</v>
      </c>
      <c r="I397" s="227"/>
      <c r="J397" s="224"/>
      <c r="K397" s="224"/>
      <c r="L397" s="228"/>
      <c r="M397" s="229"/>
      <c r="N397" s="230"/>
      <c r="O397" s="230"/>
      <c r="P397" s="230"/>
      <c r="Q397" s="230"/>
      <c r="R397" s="230"/>
      <c r="S397" s="230"/>
      <c r="T397" s="231"/>
      <c r="AT397" s="232" t="s">
        <v>235</v>
      </c>
      <c r="AU397" s="232" t="s">
        <v>87</v>
      </c>
      <c r="AV397" s="14" t="s">
        <v>87</v>
      </c>
      <c r="AW397" s="14" t="s">
        <v>36</v>
      </c>
      <c r="AX397" s="14" t="s">
        <v>80</v>
      </c>
      <c r="AY397" s="232" t="s">
        <v>220</v>
      </c>
    </row>
    <row r="398" spans="1:65" s="13" customFormat="1" ht="11.25">
      <c r="B398" s="212"/>
      <c r="C398" s="213"/>
      <c r="D398" s="210" t="s">
        <v>235</v>
      </c>
      <c r="E398" s="214" t="s">
        <v>1804</v>
      </c>
      <c r="F398" s="215" t="s">
        <v>3258</v>
      </c>
      <c r="G398" s="213"/>
      <c r="H398" s="216">
        <v>6.7000000000000004E-2</v>
      </c>
      <c r="I398" s="217"/>
      <c r="J398" s="213"/>
      <c r="K398" s="213"/>
      <c r="L398" s="218"/>
      <c r="M398" s="219"/>
      <c r="N398" s="220"/>
      <c r="O398" s="220"/>
      <c r="P398" s="220"/>
      <c r="Q398" s="220"/>
      <c r="R398" s="220"/>
      <c r="S398" s="220"/>
      <c r="T398" s="221"/>
      <c r="AT398" s="222" t="s">
        <v>235</v>
      </c>
      <c r="AU398" s="222" t="s">
        <v>87</v>
      </c>
      <c r="AV398" s="13" t="s">
        <v>19</v>
      </c>
      <c r="AW398" s="13" t="s">
        <v>36</v>
      </c>
      <c r="AX398" s="13" t="s">
        <v>80</v>
      </c>
      <c r="AY398" s="222" t="s">
        <v>220</v>
      </c>
    </row>
    <row r="399" spans="1:65" s="13" customFormat="1" ht="11.25">
      <c r="B399" s="212"/>
      <c r="C399" s="213"/>
      <c r="D399" s="210" t="s">
        <v>235</v>
      </c>
      <c r="E399" s="214" t="s">
        <v>3259</v>
      </c>
      <c r="F399" s="215" t="s">
        <v>3260</v>
      </c>
      <c r="G399" s="213"/>
      <c r="H399" s="216">
        <v>0.68100000000000005</v>
      </c>
      <c r="I399" s="217"/>
      <c r="J399" s="213"/>
      <c r="K399" s="213"/>
      <c r="L399" s="218"/>
      <c r="M399" s="219"/>
      <c r="N399" s="220"/>
      <c r="O399" s="220"/>
      <c r="P399" s="220"/>
      <c r="Q399" s="220"/>
      <c r="R399" s="220"/>
      <c r="S399" s="220"/>
      <c r="T399" s="221"/>
      <c r="AT399" s="222" t="s">
        <v>235</v>
      </c>
      <c r="AU399" s="222" t="s">
        <v>87</v>
      </c>
      <c r="AV399" s="13" t="s">
        <v>19</v>
      </c>
      <c r="AW399" s="13" t="s">
        <v>36</v>
      </c>
      <c r="AX399" s="13" t="s">
        <v>87</v>
      </c>
      <c r="AY399" s="222" t="s">
        <v>220</v>
      </c>
    </row>
    <row r="400" spans="1:65" s="2" customFormat="1" ht="16.5" customHeight="1">
      <c r="A400" s="36"/>
      <c r="B400" s="37"/>
      <c r="C400" s="192" t="s">
        <v>466</v>
      </c>
      <c r="D400" s="192" t="s">
        <v>224</v>
      </c>
      <c r="E400" s="193" t="s">
        <v>2249</v>
      </c>
      <c r="F400" s="194" t="s">
        <v>2250</v>
      </c>
      <c r="G400" s="195" t="s">
        <v>514</v>
      </c>
      <c r="H400" s="196">
        <v>2.3039999999999998</v>
      </c>
      <c r="I400" s="197"/>
      <c r="J400" s="198">
        <f>ROUND(I400*H400,2)</f>
        <v>0</v>
      </c>
      <c r="K400" s="194" t="s">
        <v>228</v>
      </c>
      <c r="L400" s="41"/>
      <c r="M400" s="199" t="s">
        <v>1</v>
      </c>
      <c r="N400" s="200" t="s">
        <v>45</v>
      </c>
      <c r="O400" s="73"/>
      <c r="P400" s="201">
        <f>O400*H400</f>
        <v>0</v>
      </c>
      <c r="Q400" s="201">
        <v>2.4777999999999998</v>
      </c>
      <c r="R400" s="201">
        <f>Q400*H400</f>
        <v>5.7088511999999989</v>
      </c>
      <c r="S400" s="201">
        <v>0</v>
      </c>
      <c r="T400" s="202">
        <f>S400*H400</f>
        <v>0</v>
      </c>
      <c r="U400" s="36"/>
      <c r="V400" s="36"/>
      <c r="W400" s="36"/>
      <c r="X400" s="36"/>
      <c r="Y400" s="36"/>
      <c r="Z400" s="36"/>
      <c r="AA400" s="36"/>
      <c r="AB400" s="36"/>
      <c r="AC400" s="36"/>
      <c r="AD400" s="36"/>
      <c r="AE400" s="36"/>
      <c r="AR400" s="203" t="s">
        <v>223</v>
      </c>
      <c r="AT400" s="203" t="s">
        <v>224</v>
      </c>
      <c r="AU400" s="203" t="s">
        <v>87</v>
      </c>
      <c r="AY400" s="18" t="s">
        <v>220</v>
      </c>
      <c r="BE400" s="204">
        <f>IF(N400="základní",J400,0)</f>
        <v>0</v>
      </c>
      <c r="BF400" s="204">
        <f>IF(N400="snížená",J400,0)</f>
        <v>0</v>
      </c>
      <c r="BG400" s="204">
        <f>IF(N400="zákl. přenesená",J400,0)</f>
        <v>0</v>
      </c>
      <c r="BH400" s="204">
        <f>IF(N400="sníž. přenesená",J400,0)</f>
        <v>0</v>
      </c>
      <c r="BI400" s="204">
        <f>IF(N400="nulová",J400,0)</f>
        <v>0</v>
      </c>
      <c r="BJ400" s="18" t="s">
        <v>87</v>
      </c>
      <c r="BK400" s="204">
        <f>ROUND(I400*H400,2)</f>
        <v>0</v>
      </c>
      <c r="BL400" s="18" t="s">
        <v>223</v>
      </c>
      <c r="BM400" s="203" t="s">
        <v>3261</v>
      </c>
    </row>
    <row r="401" spans="1:65" s="2" customFormat="1" ht="11.25">
      <c r="A401" s="36"/>
      <c r="B401" s="37"/>
      <c r="C401" s="38"/>
      <c r="D401" s="205" t="s">
        <v>231</v>
      </c>
      <c r="E401" s="38"/>
      <c r="F401" s="206" t="s">
        <v>2252</v>
      </c>
      <c r="G401" s="38"/>
      <c r="H401" s="38"/>
      <c r="I401" s="207"/>
      <c r="J401" s="38"/>
      <c r="K401" s="38"/>
      <c r="L401" s="41"/>
      <c r="M401" s="208"/>
      <c r="N401" s="209"/>
      <c r="O401" s="73"/>
      <c r="P401" s="73"/>
      <c r="Q401" s="73"/>
      <c r="R401" s="73"/>
      <c r="S401" s="73"/>
      <c r="T401" s="74"/>
      <c r="U401" s="36"/>
      <c r="V401" s="36"/>
      <c r="W401" s="36"/>
      <c r="X401" s="36"/>
      <c r="Y401" s="36"/>
      <c r="Z401" s="36"/>
      <c r="AA401" s="36"/>
      <c r="AB401" s="36"/>
      <c r="AC401" s="36"/>
      <c r="AD401" s="36"/>
      <c r="AE401" s="36"/>
      <c r="AT401" s="18" t="s">
        <v>231</v>
      </c>
      <c r="AU401" s="18" t="s">
        <v>87</v>
      </c>
    </row>
    <row r="402" spans="1:65" s="2" customFormat="1" ht="126.75">
      <c r="A402" s="36"/>
      <c r="B402" s="37"/>
      <c r="C402" s="38"/>
      <c r="D402" s="210" t="s">
        <v>311</v>
      </c>
      <c r="E402" s="38"/>
      <c r="F402" s="211" t="s">
        <v>2253</v>
      </c>
      <c r="G402" s="38"/>
      <c r="H402" s="38"/>
      <c r="I402" s="207"/>
      <c r="J402" s="38"/>
      <c r="K402" s="38"/>
      <c r="L402" s="41"/>
      <c r="M402" s="208"/>
      <c r="N402" s="209"/>
      <c r="O402" s="73"/>
      <c r="P402" s="73"/>
      <c r="Q402" s="73"/>
      <c r="R402" s="73"/>
      <c r="S402" s="73"/>
      <c r="T402" s="74"/>
      <c r="U402" s="36"/>
      <c r="V402" s="36"/>
      <c r="W402" s="36"/>
      <c r="X402" s="36"/>
      <c r="Y402" s="36"/>
      <c r="Z402" s="36"/>
      <c r="AA402" s="36"/>
      <c r="AB402" s="36"/>
      <c r="AC402" s="36"/>
      <c r="AD402" s="36"/>
      <c r="AE402" s="36"/>
      <c r="AT402" s="18" t="s">
        <v>311</v>
      </c>
      <c r="AU402" s="18" t="s">
        <v>87</v>
      </c>
    </row>
    <row r="403" spans="1:65" s="14" customFormat="1" ht="11.25">
      <c r="B403" s="223"/>
      <c r="C403" s="224"/>
      <c r="D403" s="210" t="s">
        <v>235</v>
      </c>
      <c r="E403" s="225" t="s">
        <v>1</v>
      </c>
      <c r="F403" s="226" t="s">
        <v>3262</v>
      </c>
      <c r="G403" s="224"/>
      <c r="H403" s="225" t="s">
        <v>1</v>
      </c>
      <c r="I403" s="227"/>
      <c r="J403" s="224"/>
      <c r="K403" s="224"/>
      <c r="L403" s="228"/>
      <c r="M403" s="229"/>
      <c r="N403" s="230"/>
      <c r="O403" s="230"/>
      <c r="P403" s="230"/>
      <c r="Q403" s="230"/>
      <c r="R403" s="230"/>
      <c r="S403" s="230"/>
      <c r="T403" s="231"/>
      <c r="AT403" s="232" t="s">
        <v>235</v>
      </c>
      <c r="AU403" s="232" t="s">
        <v>87</v>
      </c>
      <c r="AV403" s="14" t="s">
        <v>87</v>
      </c>
      <c r="AW403" s="14" t="s">
        <v>36</v>
      </c>
      <c r="AX403" s="14" t="s">
        <v>80</v>
      </c>
      <c r="AY403" s="232" t="s">
        <v>220</v>
      </c>
    </row>
    <row r="404" spans="1:65" s="13" customFormat="1" ht="11.25">
      <c r="B404" s="212"/>
      <c r="C404" s="213"/>
      <c r="D404" s="210" t="s">
        <v>235</v>
      </c>
      <c r="E404" s="214" t="s">
        <v>3263</v>
      </c>
      <c r="F404" s="215" t="s">
        <v>3264</v>
      </c>
      <c r="G404" s="213"/>
      <c r="H404" s="216">
        <v>2.3039999999999998</v>
      </c>
      <c r="I404" s="217"/>
      <c r="J404" s="213"/>
      <c r="K404" s="213"/>
      <c r="L404" s="218"/>
      <c r="M404" s="219"/>
      <c r="N404" s="220"/>
      <c r="O404" s="220"/>
      <c r="P404" s="220"/>
      <c r="Q404" s="220"/>
      <c r="R404" s="220"/>
      <c r="S404" s="220"/>
      <c r="T404" s="221"/>
      <c r="AT404" s="222" t="s">
        <v>235</v>
      </c>
      <c r="AU404" s="222" t="s">
        <v>87</v>
      </c>
      <c r="AV404" s="13" t="s">
        <v>19</v>
      </c>
      <c r="AW404" s="13" t="s">
        <v>36</v>
      </c>
      <c r="AX404" s="13" t="s">
        <v>80</v>
      </c>
      <c r="AY404" s="222" t="s">
        <v>220</v>
      </c>
    </row>
    <row r="405" spans="1:65" s="13" customFormat="1" ht="11.25">
      <c r="B405" s="212"/>
      <c r="C405" s="213"/>
      <c r="D405" s="210" t="s">
        <v>235</v>
      </c>
      <c r="E405" s="214" t="s">
        <v>3265</v>
      </c>
      <c r="F405" s="215" t="s">
        <v>3266</v>
      </c>
      <c r="G405" s="213"/>
      <c r="H405" s="216">
        <v>2.3039999999999998</v>
      </c>
      <c r="I405" s="217"/>
      <c r="J405" s="213"/>
      <c r="K405" s="213"/>
      <c r="L405" s="218"/>
      <c r="M405" s="219"/>
      <c r="N405" s="220"/>
      <c r="O405" s="220"/>
      <c r="P405" s="220"/>
      <c r="Q405" s="220"/>
      <c r="R405" s="220"/>
      <c r="S405" s="220"/>
      <c r="T405" s="221"/>
      <c r="AT405" s="222" t="s">
        <v>235</v>
      </c>
      <c r="AU405" s="222" t="s">
        <v>87</v>
      </c>
      <c r="AV405" s="13" t="s">
        <v>19</v>
      </c>
      <c r="AW405" s="13" t="s">
        <v>36</v>
      </c>
      <c r="AX405" s="13" t="s">
        <v>87</v>
      </c>
      <c r="AY405" s="222" t="s">
        <v>220</v>
      </c>
    </row>
    <row r="406" spans="1:65" s="2" customFormat="1" ht="24.2" customHeight="1">
      <c r="A406" s="36"/>
      <c r="B406" s="37"/>
      <c r="C406" s="192" t="s">
        <v>474</v>
      </c>
      <c r="D406" s="192" t="s">
        <v>224</v>
      </c>
      <c r="E406" s="193" t="s">
        <v>2259</v>
      </c>
      <c r="F406" s="194" t="s">
        <v>2260</v>
      </c>
      <c r="G406" s="195" t="s">
        <v>514</v>
      </c>
      <c r="H406" s="196">
        <v>84.355999999999995</v>
      </c>
      <c r="I406" s="197"/>
      <c r="J406" s="198">
        <f>ROUND(I406*H406,2)</f>
        <v>0</v>
      </c>
      <c r="K406" s="194" t="s">
        <v>228</v>
      </c>
      <c r="L406" s="41"/>
      <c r="M406" s="199" t="s">
        <v>1</v>
      </c>
      <c r="N406" s="200" t="s">
        <v>45</v>
      </c>
      <c r="O406" s="73"/>
      <c r="P406" s="201">
        <f>O406*H406</f>
        <v>0</v>
      </c>
      <c r="Q406" s="201">
        <v>2.4777999999999998</v>
      </c>
      <c r="R406" s="201">
        <f>Q406*H406</f>
        <v>209.01729679999997</v>
      </c>
      <c r="S406" s="201">
        <v>0</v>
      </c>
      <c r="T406" s="202">
        <f>S406*H406</f>
        <v>0</v>
      </c>
      <c r="U406" s="36"/>
      <c r="V406" s="36"/>
      <c r="W406" s="36"/>
      <c r="X406" s="36"/>
      <c r="Y406" s="36"/>
      <c r="Z406" s="36"/>
      <c r="AA406" s="36"/>
      <c r="AB406" s="36"/>
      <c r="AC406" s="36"/>
      <c r="AD406" s="36"/>
      <c r="AE406" s="36"/>
      <c r="AR406" s="203" t="s">
        <v>223</v>
      </c>
      <c r="AT406" s="203" t="s">
        <v>224</v>
      </c>
      <c r="AU406" s="203" t="s">
        <v>87</v>
      </c>
      <c r="AY406" s="18" t="s">
        <v>220</v>
      </c>
      <c r="BE406" s="204">
        <f>IF(N406="základní",J406,0)</f>
        <v>0</v>
      </c>
      <c r="BF406" s="204">
        <f>IF(N406="snížená",J406,0)</f>
        <v>0</v>
      </c>
      <c r="BG406" s="204">
        <f>IF(N406="zákl. přenesená",J406,0)</f>
        <v>0</v>
      </c>
      <c r="BH406" s="204">
        <f>IF(N406="sníž. přenesená",J406,0)</f>
        <v>0</v>
      </c>
      <c r="BI406" s="204">
        <f>IF(N406="nulová",J406,0)</f>
        <v>0</v>
      </c>
      <c r="BJ406" s="18" t="s">
        <v>87</v>
      </c>
      <c r="BK406" s="204">
        <f>ROUND(I406*H406,2)</f>
        <v>0</v>
      </c>
      <c r="BL406" s="18" t="s">
        <v>223</v>
      </c>
      <c r="BM406" s="203" t="s">
        <v>3267</v>
      </c>
    </row>
    <row r="407" spans="1:65" s="2" customFormat="1" ht="11.25">
      <c r="A407" s="36"/>
      <c r="B407" s="37"/>
      <c r="C407" s="38"/>
      <c r="D407" s="205" t="s">
        <v>231</v>
      </c>
      <c r="E407" s="38"/>
      <c r="F407" s="206" t="s">
        <v>2262</v>
      </c>
      <c r="G407" s="38"/>
      <c r="H407" s="38"/>
      <c r="I407" s="207"/>
      <c r="J407" s="38"/>
      <c r="K407" s="38"/>
      <c r="L407" s="41"/>
      <c r="M407" s="208"/>
      <c r="N407" s="209"/>
      <c r="O407" s="73"/>
      <c r="P407" s="73"/>
      <c r="Q407" s="73"/>
      <c r="R407" s="73"/>
      <c r="S407" s="73"/>
      <c r="T407" s="74"/>
      <c r="U407" s="36"/>
      <c r="V407" s="36"/>
      <c r="W407" s="36"/>
      <c r="X407" s="36"/>
      <c r="Y407" s="36"/>
      <c r="Z407" s="36"/>
      <c r="AA407" s="36"/>
      <c r="AB407" s="36"/>
      <c r="AC407" s="36"/>
      <c r="AD407" s="36"/>
      <c r="AE407" s="36"/>
      <c r="AT407" s="18" t="s">
        <v>231</v>
      </c>
      <c r="AU407" s="18" t="s">
        <v>87</v>
      </c>
    </row>
    <row r="408" spans="1:65" s="2" customFormat="1" ht="175.5">
      <c r="A408" s="36"/>
      <c r="B408" s="37"/>
      <c r="C408" s="38"/>
      <c r="D408" s="210" t="s">
        <v>311</v>
      </c>
      <c r="E408" s="38"/>
      <c r="F408" s="211" t="s">
        <v>2263</v>
      </c>
      <c r="G408" s="38"/>
      <c r="H408" s="38"/>
      <c r="I408" s="207"/>
      <c r="J408" s="38"/>
      <c r="K408" s="38"/>
      <c r="L408" s="41"/>
      <c r="M408" s="208"/>
      <c r="N408" s="209"/>
      <c r="O408" s="73"/>
      <c r="P408" s="73"/>
      <c r="Q408" s="73"/>
      <c r="R408" s="73"/>
      <c r="S408" s="73"/>
      <c r="T408" s="74"/>
      <c r="U408" s="36"/>
      <c r="V408" s="36"/>
      <c r="W408" s="36"/>
      <c r="X408" s="36"/>
      <c r="Y408" s="36"/>
      <c r="Z408" s="36"/>
      <c r="AA408" s="36"/>
      <c r="AB408" s="36"/>
      <c r="AC408" s="36"/>
      <c r="AD408" s="36"/>
      <c r="AE408" s="36"/>
      <c r="AT408" s="18" t="s">
        <v>311</v>
      </c>
      <c r="AU408" s="18" t="s">
        <v>87</v>
      </c>
    </row>
    <row r="409" spans="1:65" s="14" customFormat="1" ht="11.25">
      <c r="B409" s="223"/>
      <c r="C409" s="224"/>
      <c r="D409" s="210" t="s">
        <v>235</v>
      </c>
      <c r="E409" s="225" t="s">
        <v>1</v>
      </c>
      <c r="F409" s="226" t="s">
        <v>2166</v>
      </c>
      <c r="G409" s="224"/>
      <c r="H409" s="225" t="s">
        <v>1</v>
      </c>
      <c r="I409" s="227"/>
      <c r="J409" s="224"/>
      <c r="K409" s="224"/>
      <c r="L409" s="228"/>
      <c r="M409" s="229"/>
      <c r="N409" s="230"/>
      <c r="O409" s="230"/>
      <c r="P409" s="230"/>
      <c r="Q409" s="230"/>
      <c r="R409" s="230"/>
      <c r="S409" s="230"/>
      <c r="T409" s="231"/>
      <c r="AT409" s="232" t="s">
        <v>235</v>
      </c>
      <c r="AU409" s="232" t="s">
        <v>87</v>
      </c>
      <c r="AV409" s="14" t="s">
        <v>87</v>
      </c>
      <c r="AW409" s="14" t="s">
        <v>36</v>
      </c>
      <c r="AX409" s="14" t="s">
        <v>80</v>
      </c>
      <c r="AY409" s="232" t="s">
        <v>220</v>
      </c>
    </row>
    <row r="410" spans="1:65" s="13" customFormat="1" ht="11.25">
      <c r="B410" s="212"/>
      <c r="C410" s="213"/>
      <c r="D410" s="210" t="s">
        <v>235</v>
      </c>
      <c r="E410" s="214" t="s">
        <v>3268</v>
      </c>
      <c r="F410" s="215" t="s">
        <v>3269</v>
      </c>
      <c r="G410" s="213"/>
      <c r="H410" s="216">
        <v>39.831000000000003</v>
      </c>
      <c r="I410" s="217"/>
      <c r="J410" s="213"/>
      <c r="K410" s="213"/>
      <c r="L410" s="218"/>
      <c r="M410" s="219"/>
      <c r="N410" s="220"/>
      <c r="O410" s="220"/>
      <c r="P410" s="220"/>
      <c r="Q410" s="220"/>
      <c r="R410" s="220"/>
      <c r="S410" s="220"/>
      <c r="T410" s="221"/>
      <c r="AT410" s="222" t="s">
        <v>235</v>
      </c>
      <c r="AU410" s="222" t="s">
        <v>87</v>
      </c>
      <c r="AV410" s="13" t="s">
        <v>19</v>
      </c>
      <c r="AW410" s="13" t="s">
        <v>36</v>
      </c>
      <c r="AX410" s="13" t="s">
        <v>80</v>
      </c>
      <c r="AY410" s="222" t="s">
        <v>220</v>
      </c>
    </row>
    <row r="411" spans="1:65" s="14" customFormat="1" ht="11.25">
      <c r="B411" s="223"/>
      <c r="C411" s="224"/>
      <c r="D411" s="210" t="s">
        <v>235</v>
      </c>
      <c r="E411" s="225" t="s">
        <v>1</v>
      </c>
      <c r="F411" s="226" t="s">
        <v>2169</v>
      </c>
      <c r="G411" s="224"/>
      <c r="H411" s="225" t="s">
        <v>1</v>
      </c>
      <c r="I411" s="227"/>
      <c r="J411" s="224"/>
      <c r="K411" s="224"/>
      <c r="L411" s="228"/>
      <c r="M411" s="229"/>
      <c r="N411" s="230"/>
      <c r="O411" s="230"/>
      <c r="P411" s="230"/>
      <c r="Q411" s="230"/>
      <c r="R411" s="230"/>
      <c r="S411" s="230"/>
      <c r="T411" s="231"/>
      <c r="AT411" s="232" t="s">
        <v>235</v>
      </c>
      <c r="AU411" s="232" t="s">
        <v>87</v>
      </c>
      <c r="AV411" s="14" t="s">
        <v>87</v>
      </c>
      <c r="AW411" s="14" t="s">
        <v>36</v>
      </c>
      <c r="AX411" s="14" t="s">
        <v>80</v>
      </c>
      <c r="AY411" s="232" t="s">
        <v>220</v>
      </c>
    </row>
    <row r="412" spans="1:65" s="13" customFormat="1" ht="11.25">
      <c r="B412" s="212"/>
      <c r="C412" s="213"/>
      <c r="D412" s="210" t="s">
        <v>235</v>
      </c>
      <c r="E412" s="214" t="s">
        <v>1807</v>
      </c>
      <c r="F412" s="215" t="s">
        <v>3270</v>
      </c>
      <c r="G412" s="213"/>
      <c r="H412" s="216">
        <v>44.524999999999999</v>
      </c>
      <c r="I412" s="217"/>
      <c r="J412" s="213"/>
      <c r="K412" s="213"/>
      <c r="L412" s="218"/>
      <c r="M412" s="219"/>
      <c r="N412" s="220"/>
      <c r="O412" s="220"/>
      <c r="P412" s="220"/>
      <c r="Q412" s="220"/>
      <c r="R412" s="220"/>
      <c r="S412" s="220"/>
      <c r="T412" s="221"/>
      <c r="AT412" s="222" t="s">
        <v>235</v>
      </c>
      <c r="AU412" s="222" t="s">
        <v>87</v>
      </c>
      <c r="AV412" s="13" t="s">
        <v>19</v>
      </c>
      <c r="AW412" s="13" t="s">
        <v>36</v>
      </c>
      <c r="AX412" s="13" t="s">
        <v>80</v>
      </c>
      <c r="AY412" s="222" t="s">
        <v>220</v>
      </c>
    </row>
    <row r="413" spans="1:65" s="13" customFormat="1" ht="11.25">
      <c r="B413" s="212"/>
      <c r="C413" s="213"/>
      <c r="D413" s="210" t="s">
        <v>235</v>
      </c>
      <c r="E413" s="214" t="s">
        <v>1863</v>
      </c>
      <c r="F413" s="215" t="s">
        <v>3271</v>
      </c>
      <c r="G413" s="213"/>
      <c r="H413" s="216">
        <v>84.355999999999995</v>
      </c>
      <c r="I413" s="217"/>
      <c r="J413" s="213"/>
      <c r="K413" s="213"/>
      <c r="L413" s="218"/>
      <c r="M413" s="219"/>
      <c r="N413" s="220"/>
      <c r="O413" s="220"/>
      <c r="P413" s="220"/>
      <c r="Q413" s="220"/>
      <c r="R413" s="220"/>
      <c r="S413" s="220"/>
      <c r="T413" s="221"/>
      <c r="AT413" s="222" t="s">
        <v>235</v>
      </c>
      <c r="AU413" s="222" t="s">
        <v>87</v>
      </c>
      <c r="AV413" s="13" t="s">
        <v>19</v>
      </c>
      <c r="AW413" s="13" t="s">
        <v>36</v>
      </c>
      <c r="AX413" s="13" t="s">
        <v>87</v>
      </c>
      <c r="AY413" s="222" t="s">
        <v>220</v>
      </c>
    </row>
    <row r="414" spans="1:65" s="2" customFormat="1" ht="37.9" customHeight="1">
      <c r="A414" s="36"/>
      <c r="B414" s="37"/>
      <c r="C414" s="192" t="s">
        <v>27</v>
      </c>
      <c r="D414" s="192" t="s">
        <v>224</v>
      </c>
      <c r="E414" s="193" t="s">
        <v>3272</v>
      </c>
      <c r="F414" s="194" t="s">
        <v>3273</v>
      </c>
      <c r="G414" s="195" t="s">
        <v>506</v>
      </c>
      <c r="H414" s="196">
        <v>185.74799999999999</v>
      </c>
      <c r="I414" s="197"/>
      <c r="J414" s="198">
        <f>ROUND(I414*H414,2)</f>
        <v>0</v>
      </c>
      <c r="K414" s="194" t="s">
        <v>228</v>
      </c>
      <c r="L414" s="41"/>
      <c r="M414" s="199" t="s">
        <v>1</v>
      </c>
      <c r="N414" s="200" t="s">
        <v>45</v>
      </c>
      <c r="O414" s="73"/>
      <c r="P414" s="201">
        <f>O414*H414</f>
        <v>0</v>
      </c>
      <c r="Q414" s="201">
        <v>1.82E-3</v>
      </c>
      <c r="R414" s="201">
        <f>Q414*H414</f>
        <v>0.33806135999999998</v>
      </c>
      <c r="S414" s="201">
        <v>0</v>
      </c>
      <c r="T414" s="202">
        <f>S414*H414</f>
        <v>0</v>
      </c>
      <c r="U414" s="36"/>
      <c r="V414" s="36"/>
      <c r="W414" s="36"/>
      <c r="X414" s="36"/>
      <c r="Y414" s="36"/>
      <c r="Z414" s="36"/>
      <c r="AA414" s="36"/>
      <c r="AB414" s="36"/>
      <c r="AC414" s="36"/>
      <c r="AD414" s="36"/>
      <c r="AE414" s="36"/>
      <c r="AR414" s="203" t="s">
        <v>223</v>
      </c>
      <c r="AT414" s="203" t="s">
        <v>224</v>
      </c>
      <c r="AU414" s="203" t="s">
        <v>87</v>
      </c>
      <c r="AY414" s="18" t="s">
        <v>220</v>
      </c>
      <c r="BE414" s="204">
        <f>IF(N414="základní",J414,0)</f>
        <v>0</v>
      </c>
      <c r="BF414" s="204">
        <f>IF(N414="snížená",J414,0)</f>
        <v>0</v>
      </c>
      <c r="BG414" s="204">
        <f>IF(N414="zákl. přenesená",J414,0)</f>
        <v>0</v>
      </c>
      <c r="BH414" s="204">
        <f>IF(N414="sníž. přenesená",J414,0)</f>
        <v>0</v>
      </c>
      <c r="BI414" s="204">
        <f>IF(N414="nulová",J414,0)</f>
        <v>0</v>
      </c>
      <c r="BJ414" s="18" t="s">
        <v>87</v>
      </c>
      <c r="BK414" s="204">
        <f>ROUND(I414*H414,2)</f>
        <v>0</v>
      </c>
      <c r="BL414" s="18" t="s">
        <v>223</v>
      </c>
      <c r="BM414" s="203" t="s">
        <v>3274</v>
      </c>
    </row>
    <row r="415" spans="1:65" s="2" customFormat="1" ht="11.25">
      <c r="A415" s="36"/>
      <c r="B415" s="37"/>
      <c r="C415" s="38"/>
      <c r="D415" s="205" t="s">
        <v>231</v>
      </c>
      <c r="E415" s="38"/>
      <c r="F415" s="206" t="s">
        <v>3275</v>
      </c>
      <c r="G415" s="38"/>
      <c r="H415" s="38"/>
      <c r="I415" s="207"/>
      <c r="J415" s="38"/>
      <c r="K415" s="38"/>
      <c r="L415" s="41"/>
      <c r="M415" s="208"/>
      <c r="N415" s="209"/>
      <c r="O415" s="73"/>
      <c r="P415" s="73"/>
      <c r="Q415" s="73"/>
      <c r="R415" s="73"/>
      <c r="S415" s="73"/>
      <c r="T415" s="74"/>
      <c r="U415" s="36"/>
      <c r="V415" s="36"/>
      <c r="W415" s="36"/>
      <c r="X415" s="36"/>
      <c r="Y415" s="36"/>
      <c r="Z415" s="36"/>
      <c r="AA415" s="36"/>
      <c r="AB415" s="36"/>
      <c r="AC415" s="36"/>
      <c r="AD415" s="36"/>
      <c r="AE415" s="36"/>
      <c r="AT415" s="18" t="s">
        <v>231</v>
      </c>
      <c r="AU415" s="18" t="s">
        <v>87</v>
      </c>
    </row>
    <row r="416" spans="1:65" s="2" customFormat="1" ht="175.5">
      <c r="A416" s="36"/>
      <c r="B416" s="37"/>
      <c r="C416" s="38"/>
      <c r="D416" s="210" t="s">
        <v>311</v>
      </c>
      <c r="E416" s="38"/>
      <c r="F416" s="211" t="s">
        <v>2277</v>
      </c>
      <c r="G416" s="38"/>
      <c r="H416" s="38"/>
      <c r="I416" s="207"/>
      <c r="J416" s="38"/>
      <c r="K416" s="38"/>
      <c r="L416" s="41"/>
      <c r="M416" s="208"/>
      <c r="N416" s="209"/>
      <c r="O416" s="73"/>
      <c r="P416" s="73"/>
      <c r="Q416" s="73"/>
      <c r="R416" s="73"/>
      <c r="S416" s="73"/>
      <c r="T416" s="74"/>
      <c r="U416" s="36"/>
      <c r="V416" s="36"/>
      <c r="W416" s="36"/>
      <c r="X416" s="36"/>
      <c r="Y416" s="36"/>
      <c r="Z416" s="36"/>
      <c r="AA416" s="36"/>
      <c r="AB416" s="36"/>
      <c r="AC416" s="36"/>
      <c r="AD416" s="36"/>
      <c r="AE416" s="36"/>
      <c r="AT416" s="18" t="s">
        <v>311</v>
      </c>
      <c r="AU416" s="18" t="s">
        <v>87</v>
      </c>
    </row>
    <row r="417" spans="1:65" s="14" customFormat="1" ht="11.25">
      <c r="B417" s="223"/>
      <c r="C417" s="224"/>
      <c r="D417" s="210" t="s">
        <v>235</v>
      </c>
      <c r="E417" s="225" t="s">
        <v>1</v>
      </c>
      <c r="F417" s="226" t="s">
        <v>3276</v>
      </c>
      <c r="G417" s="224"/>
      <c r="H417" s="225" t="s">
        <v>1</v>
      </c>
      <c r="I417" s="227"/>
      <c r="J417" s="224"/>
      <c r="K417" s="224"/>
      <c r="L417" s="228"/>
      <c r="M417" s="229"/>
      <c r="N417" s="230"/>
      <c r="O417" s="230"/>
      <c r="P417" s="230"/>
      <c r="Q417" s="230"/>
      <c r="R417" s="230"/>
      <c r="S417" s="230"/>
      <c r="T417" s="231"/>
      <c r="AT417" s="232" t="s">
        <v>235</v>
      </c>
      <c r="AU417" s="232" t="s">
        <v>87</v>
      </c>
      <c r="AV417" s="14" t="s">
        <v>87</v>
      </c>
      <c r="AW417" s="14" t="s">
        <v>36</v>
      </c>
      <c r="AX417" s="14" t="s">
        <v>80</v>
      </c>
      <c r="AY417" s="232" t="s">
        <v>220</v>
      </c>
    </row>
    <row r="418" spans="1:65" s="13" customFormat="1" ht="11.25">
      <c r="B418" s="212"/>
      <c r="C418" s="213"/>
      <c r="D418" s="210" t="s">
        <v>235</v>
      </c>
      <c r="E418" s="214" t="s">
        <v>3277</v>
      </c>
      <c r="F418" s="215" t="s">
        <v>3278</v>
      </c>
      <c r="G418" s="213"/>
      <c r="H418" s="216">
        <v>44.8</v>
      </c>
      <c r="I418" s="217"/>
      <c r="J418" s="213"/>
      <c r="K418" s="213"/>
      <c r="L418" s="218"/>
      <c r="M418" s="219"/>
      <c r="N418" s="220"/>
      <c r="O418" s="220"/>
      <c r="P418" s="220"/>
      <c r="Q418" s="220"/>
      <c r="R418" s="220"/>
      <c r="S418" s="220"/>
      <c r="T418" s="221"/>
      <c r="AT418" s="222" t="s">
        <v>235</v>
      </c>
      <c r="AU418" s="222" t="s">
        <v>87</v>
      </c>
      <c r="AV418" s="13" t="s">
        <v>19</v>
      </c>
      <c r="AW418" s="13" t="s">
        <v>36</v>
      </c>
      <c r="AX418" s="13" t="s">
        <v>80</v>
      </c>
      <c r="AY418" s="222" t="s">
        <v>220</v>
      </c>
    </row>
    <row r="419" spans="1:65" s="13" customFormat="1" ht="11.25">
      <c r="B419" s="212"/>
      <c r="C419" s="213"/>
      <c r="D419" s="210" t="s">
        <v>235</v>
      </c>
      <c r="E419" s="214" t="s">
        <v>1810</v>
      </c>
      <c r="F419" s="215" t="s">
        <v>3279</v>
      </c>
      <c r="G419" s="213"/>
      <c r="H419" s="216">
        <v>5.44</v>
      </c>
      <c r="I419" s="217"/>
      <c r="J419" s="213"/>
      <c r="K419" s="213"/>
      <c r="L419" s="218"/>
      <c r="M419" s="219"/>
      <c r="N419" s="220"/>
      <c r="O419" s="220"/>
      <c r="P419" s="220"/>
      <c r="Q419" s="220"/>
      <c r="R419" s="220"/>
      <c r="S419" s="220"/>
      <c r="T419" s="221"/>
      <c r="AT419" s="222" t="s">
        <v>235</v>
      </c>
      <c r="AU419" s="222" t="s">
        <v>87</v>
      </c>
      <c r="AV419" s="13" t="s">
        <v>19</v>
      </c>
      <c r="AW419" s="13" t="s">
        <v>36</v>
      </c>
      <c r="AX419" s="13" t="s">
        <v>80</v>
      </c>
      <c r="AY419" s="222" t="s">
        <v>220</v>
      </c>
    </row>
    <row r="420" spans="1:65" s="13" customFormat="1" ht="11.25">
      <c r="B420" s="212"/>
      <c r="C420" s="213"/>
      <c r="D420" s="210" t="s">
        <v>235</v>
      </c>
      <c r="E420" s="214" t="s">
        <v>1865</v>
      </c>
      <c r="F420" s="215" t="s">
        <v>3280</v>
      </c>
      <c r="G420" s="213"/>
      <c r="H420" s="216">
        <v>40.22</v>
      </c>
      <c r="I420" s="217"/>
      <c r="J420" s="213"/>
      <c r="K420" s="213"/>
      <c r="L420" s="218"/>
      <c r="M420" s="219"/>
      <c r="N420" s="220"/>
      <c r="O420" s="220"/>
      <c r="P420" s="220"/>
      <c r="Q420" s="220"/>
      <c r="R420" s="220"/>
      <c r="S420" s="220"/>
      <c r="T420" s="221"/>
      <c r="AT420" s="222" t="s">
        <v>235</v>
      </c>
      <c r="AU420" s="222" t="s">
        <v>87</v>
      </c>
      <c r="AV420" s="13" t="s">
        <v>19</v>
      </c>
      <c r="AW420" s="13" t="s">
        <v>36</v>
      </c>
      <c r="AX420" s="13" t="s">
        <v>80</v>
      </c>
      <c r="AY420" s="222" t="s">
        <v>220</v>
      </c>
    </row>
    <row r="421" spans="1:65" s="13" customFormat="1" ht="11.25">
      <c r="B421" s="212"/>
      <c r="C421" s="213"/>
      <c r="D421" s="210" t="s">
        <v>235</v>
      </c>
      <c r="E421" s="214" t="s">
        <v>1890</v>
      </c>
      <c r="F421" s="215" t="s">
        <v>3281</v>
      </c>
      <c r="G421" s="213"/>
      <c r="H421" s="216">
        <v>2.145</v>
      </c>
      <c r="I421" s="217"/>
      <c r="J421" s="213"/>
      <c r="K421" s="213"/>
      <c r="L421" s="218"/>
      <c r="M421" s="219"/>
      <c r="N421" s="220"/>
      <c r="O421" s="220"/>
      <c r="P421" s="220"/>
      <c r="Q421" s="220"/>
      <c r="R421" s="220"/>
      <c r="S421" s="220"/>
      <c r="T421" s="221"/>
      <c r="AT421" s="222" t="s">
        <v>235</v>
      </c>
      <c r="AU421" s="222" t="s">
        <v>87</v>
      </c>
      <c r="AV421" s="13" t="s">
        <v>19</v>
      </c>
      <c r="AW421" s="13" t="s">
        <v>36</v>
      </c>
      <c r="AX421" s="13" t="s">
        <v>80</v>
      </c>
      <c r="AY421" s="222" t="s">
        <v>220</v>
      </c>
    </row>
    <row r="422" spans="1:65" s="14" customFormat="1" ht="11.25">
      <c r="B422" s="223"/>
      <c r="C422" s="224"/>
      <c r="D422" s="210" t="s">
        <v>235</v>
      </c>
      <c r="E422" s="225" t="s">
        <v>1</v>
      </c>
      <c r="F422" s="226" t="s">
        <v>3282</v>
      </c>
      <c r="G422" s="224"/>
      <c r="H422" s="225" t="s">
        <v>1</v>
      </c>
      <c r="I422" s="227"/>
      <c r="J422" s="224"/>
      <c r="K422" s="224"/>
      <c r="L422" s="228"/>
      <c r="M422" s="229"/>
      <c r="N422" s="230"/>
      <c r="O422" s="230"/>
      <c r="P422" s="230"/>
      <c r="Q422" s="230"/>
      <c r="R422" s="230"/>
      <c r="S422" s="230"/>
      <c r="T422" s="231"/>
      <c r="AT422" s="232" t="s">
        <v>235</v>
      </c>
      <c r="AU422" s="232" t="s">
        <v>87</v>
      </c>
      <c r="AV422" s="14" t="s">
        <v>87</v>
      </c>
      <c r="AW422" s="14" t="s">
        <v>36</v>
      </c>
      <c r="AX422" s="14" t="s">
        <v>80</v>
      </c>
      <c r="AY422" s="232" t="s">
        <v>220</v>
      </c>
    </row>
    <row r="423" spans="1:65" s="13" customFormat="1" ht="11.25">
      <c r="B423" s="212"/>
      <c r="C423" s="213"/>
      <c r="D423" s="210" t="s">
        <v>235</v>
      </c>
      <c r="E423" s="214" t="s">
        <v>1897</v>
      </c>
      <c r="F423" s="215" t="s">
        <v>3283</v>
      </c>
      <c r="G423" s="213"/>
      <c r="H423" s="216">
        <v>45.15</v>
      </c>
      <c r="I423" s="217"/>
      <c r="J423" s="213"/>
      <c r="K423" s="213"/>
      <c r="L423" s="218"/>
      <c r="M423" s="219"/>
      <c r="N423" s="220"/>
      <c r="O423" s="220"/>
      <c r="P423" s="220"/>
      <c r="Q423" s="220"/>
      <c r="R423" s="220"/>
      <c r="S423" s="220"/>
      <c r="T423" s="221"/>
      <c r="AT423" s="222" t="s">
        <v>235</v>
      </c>
      <c r="AU423" s="222" t="s">
        <v>87</v>
      </c>
      <c r="AV423" s="13" t="s">
        <v>19</v>
      </c>
      <c r="AW423" s="13" t="s">
        <v>36</v>
      </c>
      <c r="AX423" s="13" t="s">
        <v>80</v>
      </c>
      <c r="AY423" s="222" t="s">
        <v>220</v>
      </c>
    </row>
    <row r="424" spans="1:65" s="13" customFormat="1" ht="11.25">
      <c r="B424" s="212"/>
      <c r="C424" s="213"/>
      <c r="D424" s="210" t="s">
        <v>235</v>
      </c>
      <c r="E424" s="214" t="s">
        <v>1899</v>
      </c>
      <c r="F424" s="215" t="s">
        <v>3284</v>
      </c>
      <c r="G424" s="213"/>
      <c r="H424" s="216">
        <v>5.4829999999999997</v>
      </c>
      <c r="I424" s="217"/>
      <c r="J424" s="213"/>
      <c r="K424" s="213"/>
      <c r="L424" s="218"/>
      <c r="M424" s="219"/>
      <c r="N424" s="220"/>
      <c r="O424" s="220"/>
      <c r="P424" s="220"/>
      <c r="Q424" s="220"/>
      <c r="R424" s="220"/>
      <c r="S424" s="220"/>
      <c r="T424" s="221"/>
      <c r="AT424" s="222" t="s">
        <v>235</v>
      </c>
      <c r="AU424" s="222" t="s">
        <v>87</v>
      </c>
      <c r="AV424" s="13" t="s">
        <v>19</v>
      </c>
      <c r="AW424" s="13" t="s">
        <v>36</v>
      </c>
      <c r="AX424" s="13" t="s">
        <v>80</v>
      </c>
      <c r="AY424" s="222" t="s">
        <v>220</v>
      </c>
    </row>
    <row r="425" spans="1:65" s="13" customFormat="1" ht="11.25">
      <c r="B425" s="212"/>
      <c r="C425" s="213"/>
      <c r="D425" s="210" t="s">
        <v>235</v>
      </c>
      <c r="E425" s="214" t="s">
        <v>1900</v>
      </c>
      <c r="F425" s="215" t="s">
        <v>3285</v>
      </c>
      <c r="G425" s="213"/>
      <c r="H425" s="216">
        <v>28.5</v>
      </c>
      <c r="I425" s="217"/>
      <c r="J425" s="213"/>
      <c r="K425" s="213"/>
      <c r="L425" s="218"/>
      <c r="M425" s="219"/>
      <c r="N425" s="220"/>
      <c r="O425" s="220"/>
      <c r="P425" s="220"/>
      <c r="Q425" s="220"/>
      <c r="R425" s="220"/>
      <c r="S425" s="220"/>
      <c r="T425" s="221"/>
      <c r="AT425" s="222" t="s">
        <v>235</v>
      </c>
      <c r="AU425" s="222" t="s">
        <v>87</v>
      </c>
      <c r="AV425" s="13" t="s">
        <v>19</v>
      </c>
      <c r="AW425" s="13" t="s">
        <v>36</v>
      </c>
      <c r="AX425" s="13" t="s">
        <v>80</v>
      </c>
      <c r="AY425" s="222" t="s">
        <v>220</v>
      </c>
    </row>
    <row r="426" spans="1:65" s="13" customFormat="1" ht="11.25">
      <c r="B426" s="212"/>
      <c r="C426" s="213"/>
      <c r="D426" s="210" t="s">
        <v>235</v>
      </c>
      <c r="E426" s="214" t="s">
        <v>2290</v>
      </c>
      <c r="F426" s="215" t="s">
        <v>3286</v>
      </c>
      <c r="G426" s="213"/>
      <c r="H426" s="216">
        <v>2.09</v>
      </c>
      <c r="I426" s="217"/>
      <c r="J426" s="213"/>
      <c r="K426" s="213"/>
      <c r="L426" s="218"/>
      <c r="M426" s="219"/>
      <c r="N426" s="220"/>
      <c r="O426" s="220"/>
      <c r="P426" s="220"/>
      <c r="Q426" s="220"/>
      <c r="R426" s="220"/>
      <c r="S426" s="220"/>
      <c r="T426" s="221"/>
      <c r="AT426" s="222" t="s">
        <v>235</v>
      </c>
      <c r="AU426" s="222" t="s">
        <v>87</v>
      </c>
      <c r="AV426" s="13" t="s">
        <v>19</v>
      </c>
      <c r="AW426" s="13" t="s">
        <v>36</v>
      </c>
      <c r="AX426" s="13" t="s">
        <v>80</v>
      </c>
      <c r="AY426" s="222" t="s">
        <v>220</v>
      </c>
    </row>
    <row r="427" spans="1:65" s="14" customFormat="1" ht="11.25">
      <c r="B427" s="223"/>
      <c r="C427" s="224"/>
      <c r="D427" s="210" t="s">
        <v>235</v>
      </c>
      <c r="E427" s="225" t="s">
        <v>1</v>
      </c>
      <c r="F427" s="226" t="s">
        <v>3287</v>
      </c>
      <c r="G427" s="224"/>
      <c r="H427" s="225" t="s">
        <v>1</v>
      </c>
      <c r="I427" s="227"/>
      <c r="J427" s="224"/>
      <c r="K427" s="224"/>
      <c r="L427" s="228"/>
      <c r="M427" s="229"/>
      <c r="N427" s="230"/>
      <c r="O427" s="230"/>
      <c r="P427" s="230"/>
      <c r="Q427" s="230"/>
      <c r="R427" s="230"/>
      <c r="S427" s="230"/>
      <c r="T427" s="231"/>
      <c r="AT427" s="232" t="s">
        <v>235</v>
      </c>
      <c r="AU427" s="232" t="s">
        <v>87</v>
      </c>
      <c r="AV427" s="14" t="s">
        <v>87</v>
      </c>
      <c r="AW427" s="14" t="s">
        <v>36</v>
      </c>
      <c r="AX427" s="14" t="s">
        <v>80</v>
      </c>
      <c r="AY427" s="232" t="s">
        <v>220</v>
      </c>
    </row>
    <row r="428" spans="1:65" s="13" customFormat="1" ht="11.25">
      <c r="B428" s="212"/>
      <c r="C428" s="213"/>
      <c r="D428" s="210" t="s">
        <v>235</v>
      </c>
      <c r="E428" s="214" t="s">
        <v>3091</v>
      </c>
      <c r="F428" s="215" t="s">
        <v>3288</v>
      </c>
      <c r="G428" s="213"/>
      <c r="H428" s="216">
        <v>11.92</v>
      </c>
      <c r="I428" s="217"/>
      <c r="J428" s="213"/>
      <c r="K428" s="213"/>
      <c r="L428" s="218"/>
      <c r="M428" s="219"/>
      <c r="N428" s="220"/>
      <c r="O428" s="220"/>
      <c r="P428" s="220"/>
      <c r="Q428" s="220"/>
      <c r="R428" s="220"/>
      <c r="S428" s="220"/>
      <c r="T428" s="221"/>
      <c r="AT428" s="222" t="s">
        <v>235</v>
      </c>
      <c r="AU428" s="222" t="s">
        <v>87</v>
      </c>
      <c r="AV428" s="13" t="s">
        <v>19</v>
      </c>
      <c r="AW428" s="13" t="s">
        <v>36</v>
      </c>
      <c r="AX428" s="13" t="s">
        <v>80</v>
      </c>
      <c r="AY428" s="222" t="s">
        <v>220</v>
      </c>
    </row>
    <row r="429" spans="1:65" s="13" customFormat="1" ht="11.25">
      <c r="B429" s="212"/>
      <c r="C429" s="213"/>
      <c r="D429" s="210" t="s">
        <v>235</v>
      </c>
      <c r="E429" s="214" t="s">
        <v>3289</v>
      </c>
      <c r="F429" s="215" t="s">
        <v>3290</v>
      </c>
      <c r="G429" s="213"/>
      <c r="H429" s="216">
        <v>185.74799999999999</v>
      </c>
      <c r="I429" s="217"/>
      <c r="J429" s="213"/>
      <c r="K429" s="213"/>
      <c r="L429" s="218"/>
      <c r="M429" s="219"/>
      <c r="N429" s="220"/>
      <c r="O429" s="220"/>
      <c r="P429" s="220"/>
      <c r="Q429" s="220"/>
      <c r="R429" s="220"/>
      <c r="S429" s="220"/>
      <c r="T429" s="221"/>
      <c r="AT429" s="222" t="s">
        <v>235</v>
      </c>
      <c r="AU429" s="222" t="s">
        <v>87</v>
      </c>
      <c r="AV429" s="13" t="s">
        <v>19</v>
      </c>
      <c r="AW429" s="13" t="s">
        <v>36</v>
      </c>
      <c r="AX429" s="13" t="s">
        <v>87</v>
      </c>
      <c r="AY429" s="222" t="s">
        <v>220</v>
      </c>
    </row>
    <row r="430" spans="1:65" s="2" customFormat="1" ht="24.2" customHeight="1">
      <c r="A430" s="36"/>
      <c r="B430" s="37"/>
      <c r="C430" s="192" t="s">
        <v>756</v>
      </c>
      <c r="D430" s="192" t="s">
        <v>224</v>
      </c>
      <c r="E430" s="193" t="s">
        <v>3291</v>
      </c>
      <c r="F430" s="194" t="s">
        <v>3292</v>
      </c>
      <c r="G430" s="195" t="s">
        <v>506</v>
      </c>
      <c r="H430" s="196">
        <v>185.74799999999999</v>
      </c>
      <c r="I430" s="197"/>
      <c r="J430" s="198">
        <f>ROUND(I430*H430,2)</f>
        <v>0</v>
      </c>
      <c r="K430" s="194" t="s">
        <v>228</v>
      </c>
      <c r="L430" s="41"/>
      <c r="M430" s="199" t="s">
        <v>1</v>
      </c>
      <c r="N430" s="200" t="s">
        <v>45</v>
      </c>
      <c r="O430" s="73"/>
      <c r="P430" s="201">
        <f>O430*H430</f>
        <v>0</v>
      </c>
      <c r="Q430" s="201">
        <v>4.0000000000000003E-5</v>
      </c>
      <c r="R430" s="201">
        <f>Q430*H430</f>
        <v>7.4299200000000004E-3</v>
      </c>
      <c r="S430" s="201">
        <v>0</v>
      </c>
      <c r="T430" s="202">
        <f>S430*H430</f>
        <v>0</v>
      </c>
      <c r="U430" s="36"/>
      <c r="V430" s="36"/>
      <c r="W430" s="36"/>
      <c r="X430" s="36"/>
      <c r="Y430" s="36"/>
      <c r="Z430" s="36"/>
      <c r="AA430" s="36"/>
      <c r="AB430" s="36"/>
      <c r="AC430" s="36"/>
      <c r="AD430" s="36"/>
      <c r="AE430" s="36"/>
      <c r="AR430" s="203" t="s">
        <v>223</v>
      </c>
      <c r="AT430" s="203" t="s">
        <v>224</v>
      </c>
      <c r="AU430" s="203" t="s">
        <v>87</v>
      </c>
      <c r="AY430" s="18" t="s">
        <v>220</v>
      </c>
      <c r="BE430" s="204">
        <f>IF(N430="základní",J430,0)</f>
        <v>0</v>
      </c>
      <c r="BF430" s="204">
        <f>IF(N430="snížená",J430,0)</f>
        <v>0</v>
      </c>
      <c r="BG430" s="204">
        <f>IF(N430="zákl. přenesená",J430,0)</f>
        <v>0</v>
      </c>
      <c r="BH430" s="204">
        <f>IF(N430="sníž. přenesená",J430,0)</f>
        <v>0</v>
      </c>
      <c r="BI430" s="204">
        <f>IF(N430="nulová",J430,0)</f>
        <v>0</v>
      </c>
      <c r="BJ430" s="18" t="s">
        <v>87</v>
      </c>
      <c r="BK430" s="204">
        <f>ROUND(I430*H430,2)</f>
        <v>0</v>
      </c>
      <c r="BL430" s="18" t="s">
        <v>223</v>
      </c>
      <c r="BM430" s="203" t="s">
        <v>3293</v>
      </c>
    </row>
    <row r="431" spans="1:65" s="2" customFormat="1" ht="11.25">
      <c r="A431" s="36"/>
      <c r="B431" s="37"/>
      <c r="C431" s="38"/>
      <c r="D431" s="205" t="s">
        <v>231</v>
      </c>
      <c r="E431" s="38"/>
      <c r="F431" s="206" t="s">
        <v>3294</v>
      </c>
      <c r="G431" s="38"/>
      <c r="H431" s="38"/>
      <c r="I431" s="207"/>
      <c r="J431" s="38"/>
      <c r="K431" s="38"/>
      <c r="L431" s="41"/>
      <c r="M431" s="208"/>
      <c r="N431" s="209"/>
      <c r="O431" s="73"/>
      <c r="P431" s="73"/>
      <c r="Q431" s="73"/>
      <c r="R431" s="73"/>
      <c r="S431" s="73"/>
      <c r="T431" s="74"/>
      <c r="U431" s="36"/>
      <c r="V431" s="36"/>
      <c r="W431" s="36"/>
      <c r="X431" s="36"/>
      <c r="Y431" s="36"/>
      <c r="Z431" s="36"/>
      <c r="AA431" s="36"/>
      <c r="AB431" s="36"/>
      <c r="AC431" s="36"/>
      <c r="AD431" s="36"/>
      <c r="AE431" s="36"/>
      <c r="AT431" s="18" t="s">
        <v>231</v>
      </c>
      <c r="AU431" s="18" t="s">
        <v>87</v>
      </c>
    </row>
    <row r="432" spans="1:65" s="2" customFormat="1" ht="175.5">
      <c r="A432" s="36"/>
      <c r="B432" s="37"/>
      <c r="C432" s="38"/>
      <c r="D432" s="210" t="s">
        <v>311</v>
      </c>
      <c r="E432" s="38"/>
      <c r="F432" s="211" t="s">
        <v>2277</v>
      </c>
      <c r="G432" s="38"/>
      <c r="H432" s="38"/>
      <c r="I432" s="207"/>
      <c r="J432" s="38"/>
      <c r="K432" s="38"/>
      <c r="L432" s="41"/>
      <c r="M432" s="208"/>
      <c r="N432" s="209"/>
      <c r="O432" s="73"/>
      <c r="P432" s="73"/>
      <c r="Q432" s="73"/>
      <c r="R432" s="73"/>
      <c r="S432" s="73"/>
      <c r="T432" s="74"/>
      <c r="U432" s="36"/>
      <c r="V432" s="36"/>
      <c r="W432" s="36"/>
      <c r="X432" s="36"/>
      <c r="Y432" s="36"/>
      <c r="Z432" s="36"/>
      <c r="AA432" s="36"/>
      <c r="AB432" s="36"/>
      <c r="AC432" s="36"/>
      <c r="AD432" s="36"/>
      <c r="AE432" s="36"/>
      <c r="AT432" s="18" t="s">
        <v>311</v>
      </c>
      <c r="AU432" s="18" t="s">
        <v>87</v>
      </c>
    </row>
    <row r="433" spans="1:65" s="13" customFormat="1" ht="11.25">
      <c r="B433" s="212"/>
      <c r="C433" s="213"/>
      <c r="D433" s="210" t="s">
        <v>235</v>
      </c>
      <c r="E433" s="214" t="s">
        <v>2296</v>
      </c>
      <c r="F433" s="215" t="s">
        <v>3295</v>
      </c>
      <c r="G433" s="213"/>
      <c r="H433" s="216">
        <v>185.74799999999999</v>
      </c>
      <c r="I433" s="217"/>
      <c r="J433" s="213"/>
      <c r="K433" s="213"/>
      <c r="L433" s="218"/>
      <c r="M433" s="219"/>
      <c r="N433" s="220"/>
      <c r="O433" s="220"/>
      <c r="P433" s="220"/>
      <c r="Q433" s="220"/>
      <c r="R433" s="220"/>
      <c r="S433" s="220"/>
      <c r="T433" s="221"/>
      <c r="AT433" s="222" t="s">
        <v>235</v>
      </c>
      <c r="AU433" s="222" t="s">
        <v>87</v>
      </c>
      <c r="AV433" s="13" t="s">
        <v>19</v>
      </c>
      <c r="AW433" s="13" t="s">
        <v>36</v>
      </c>
      <c r="AX433" s="13" t="s">
        <v>87</v>
      </c>
      <c r="AY433" s="222" t="s">
        <v>220</v>
      </c>
    </row>
    <row r="434" spans="1:65" s="2" customFormat="1" ht="44.25" customHeight="1">
      <c r="A434" s="36"/>
      <c r="B434" s="37"/>
      <c r="C434" s="192" t="s">
        <v>1398</v>
      </c>
      <c r="D434" s="192" t="s">
        <v>224</v>
      </c>
      <c r="E434" s="193" t="s">
        <v>3296</v>
      </c>
      <c r="F434" s="194" t="s">
        <v>3297</v>
      </c>
      <c r="G434" s="195" t="s">
        <v>650</v>
      </c>
      <c r="H434" s="196">
        <v>5.0410000000000004</v>
      </c>
      <c r="I434" s="197"/>
      <c r="J434" s="198">
        <f>ROUND(I434*H434,2)</f>
        <v>0</v>
      </c>
      <c r="K434" s="194" t="s">
        <v>228</v>
      </c>
      <c r="L434" s="41"/>
      <c r="M434" s="199" t="s">
        <v>1</v>
      </c>
      <c r="N434" s="200" t="s">
        <v>45</v>
      </c>
      <c r="O434" s="73"/>
      <c r="P434" s="201">
        <f>O434*H434</f>
        <v>0</v>
      </c>
      <c r="Q434" s="201">
        <v>1.0384500000000001</v>
      </c>
      <c r="R434" s="201">
        <f>Q434*H434</f>
        <v>5.2348264500000008</v>
      </c>
      <c r="S434" s="201">
        <v>0</v>
      </c>
      <c r="T434" s="202">
        <f>S434*H434</f>
        <v>0</v>
      </c>
      <c r="U434" s="36"/>
      <c r="V434" s="36"/>
      <c r="W434" s="36"/>
      <c r="X434" s="36"/>
      <c r="Y434" s="36"/>
      <c r="Z434" s="36"/>
      <c r="AA434" s="36"/>
      <c r="AB434" s="36"/>
      <c r="AC434" s="36"/>
      <c r="AD434" s="36"/>
      <c r="AE434" s="36"/>
      <c r="AR434" s="203" t="s">
        <v>223</v>
      </c>
      <c r="AT434" s="203" t="s">
        <v>224</v>
      </c>
      <c r="AU434" s="203" t="s">
        <v>87</v>
      </c>
      <c r="AY434" s="18" t="s">
        <v>220</v>
      </c>
      <c r="BE434" s="204">
        <f>IF(N434="základní",J434,0)</f>
        <v>0</v>
      </c>
      <c r="BF434" s="204">
        <f>IF(N434="snížená",J434,0)</f>
        <v>0</v>
      </c>
      <c r="BG434" s="204">
        <f>IF(N434="zákl. přenesená",J434,0)</f>
        <v>0</v>
      </c>
      <c r="BH434" s="204">
        <f>IF(N434="sníž. přenesená",J434,0)</f>
        <v>0</v>
      </c>
      <c r="BI434" s="204">
        <f>IF(N434="nulová",J434,0)</f>
        <v>0</v>
      </c>
      <c r="BJ434" s="18" t="s">
        <v>87</v>
      </c>
      <c r="BK434" s="204">
        <f>ROUND(I434*H434,2)</f>
        <v>0</v>
      </c>
      <c r="BL434" s="18" t="s">
        <v>223</v>
      </c>
      <c r="BM434" s="203" t="s">
        <v>3298</v>
      </c>
    </row>
    <row r="435" spans="1:65" s="2" customFormat="1" ht="11.25">
      <c r="A435" s="36"/>
      <c r="B435" s="37"/>
      <c r="C435" s="38"/>
      <c r="D435" s="205" t="s">
        <v>231</v>
      </c>
      <c r="E435" s="38"/>
      <c r="F435" s="206" t="s">
        <v>3299</v>
      </c>
      <c r="G435" s="38"/>
      <c r="H435" s="38"/>
      <c r="I435" s="207"/>
      <c r="J435" s="38"/>
      <c r="K435" s="38"/>
      <c r="L435" s="41"/>
      <c r="M435" s="208"/>
      <c r="N435" s="209"/>
      <c r="O435" s="73"/>
      <c r="P435" s="73"/>
      <c r="Q435" s="73"/>
      <c r="R435" s="73"/>
      <c r="S435" s="73"/>
      <c r="T435" s="74"/>
      <c r="U435" s="36"/>
      <c r="V435" s="36"/>
      <c r="W435" s="36"/>
      <c r="X435" s="36"/>
      <c r="Y435" s="36"/>
      <c r="Z435" s="36"/>
      <c r="AA435" s="36"/>
      <c r="AB435" s="36"/>
      <c r="AC435" s="36"/>
      <c r="AD435" s="36"/>
      <c r="AE435" s="36"/>
      <c r="AT435" s="18" t="s">
        <v>231</v>
      </c>
      <c r="AU435" s="18" t="s">
        <v>87</v>
      </c>
    </row>
    <row r="436" spans="1:65" s="2" customFormat="1" ht="117">
      <c r="A436" s="36"/>
      <c r="B436" s="37"/>
      <c r="C436" s="38"/>
      <c r="D436" s="210" t="s">
        <v>311</v>
      </c>
      <c r="E436" s="38"/>
      <c r="F436" s="211" t="s">
        <v>2304</v>
      </c>
      <c r="G436" s="38"/>
      <c r="H436" s="38"/>
      <c r="I436" s="207"/>
      <c r="J436" s="38"/>
      <c r="K436" s="38"/>
      <c r="L436" s="41"/>
      <c r="M436" s="208"/>
      <c r="N436" s="209"/>
      <c r="O436" s="73"/>
      <c r="P436" s="73"/>
      <c r="Q436" s="73"/>
      <c r="R436" s="73"/>
      <c r="S436" s="73"/>
      <c r="T436" s="74"/>
      <c r="U436" s="36"/>
      <c r="V436" s="36"/>
      <c r="W436" s="36"/>
      <c r="X436" s="36"/>
      <c r="Y436" s="36"/>
      <c r="Z436" s="36"/>
      <c r="AA436" s="36"/>
      <c r="AB436" s="36"/>
      <c r="AC436" s="36"/>
      <c r="AD436" s="36"/>
      <c r="AE436" s="36"/>
      <c r="AT436" s="18" t="s">
        <v>311</v>
      </c>
      <c r="AU436" s="18" t="s">
        <v>87</v>
      </c>
    </row>
    <row r="437" spans="1:65" s="2" customFormat="1" ht="29.25">
      <c r="A437" s="36"/>
      <c r="B437" s="37"/>
      <c r="C437" s="38"/>
      <c r="D437" s="210" t="s">
        <v>233</v>
      </c>
      <c r="E437" s="38"/>
      <c r="F437" s="211" t="s">
        <v>3300</v>
      </c>
      <c r="G437" s="38"/>
      <c r="H437" s="38"/>
      <c r="I437" s="207"/>
      <c r="J437" s="38"/>
      <c r="K437" s="38"/>
      <c r="L437" s="41"/>
      <c r="M437" s="208"/>
      <c r="N437" s="209"/>
      <c r="O437" s="73"/>
      <c r="P437" s="73"/>
      <c r="Q437" s="73"/>
      <c r="R437" s="73"/>
      <c r="S437" s="73"/>
      <c r="T437" s="74"/>
      <c r="U437" s="36"/>
      <c r="V437" s="36"/>
      <c r="W437" s="36"/>
      <c r="X437" s="36"/>
      <c r="Y437" s="36"/>
      <c r="Z437" s="36"/>
      <c r="AA437" s="36"/>
      <c r="AB437" s="36"/>
      <c r="AC437" s="36"/>
      <c r="AD437" s="36"/>
      <c r="AE437" s="36"/>
      <c r="AT437" s="18" t="s">
        <v>233</v>
      </c>
      <c r="AU437" s="18" t="s">
        <v>87</v>
      </c>
    </row>
    <row r="438" spans="1:65" s="14" customFormat="1" ht="11.25">
      <c r="B438" s="223"/>
      <c r="C438" s="224"/>
      <c r="D438" s="210" t="s">
        <v>235</v>
      </c>
      <c r="E438" s="225" t="s">
        <v>1</v>
      </c>
      <c r="F438" s="226" t="s">
        <v>3301</v>
      </c>
      <c r="G438" s="224"/>
      <c r="H438" s="225" t="s">
        <v>1</v>
      </c>
      <c r="I438" s="227"/>
      <c r="J438" s="224"/>
      <c r="K438" s="224"/>
      <c r="L438" s="228"/>
      <c r="M438" s="229"/>
      <c r="N438" s="230"/>
      <c r="O438" s="230"/>
      <c r="P438" s="230"/>
      <c r="Q438" s="230"/>
      <c r="R438" s="230"/>
      <c r="S438" s="230"/>
      <c r="T438" s="231"/>
      <c r="AT438" s="232" t="s">
        <v>235</v>
      </c>
      <c r="AU438" s="232" t="s">
        <v>87</v>
      </c>
      <c r="AV438" s="14" t="s">
        <v>87</v>
      </c>
      <c r="AW438" s="14" t="s">
        <v>36</v>
      </c>
      <c r="AX438" s="14" t="s">
        <v>80</v>
      </c>
      <c r="AY438" s="232" t="s">
        <v>220</v>
      </c>
    </row>
    <row r="439" spans="1:65" s="14" customFormat="1" ht="11.25">
      <c r="B439" s="223"/>
      <c r="C439" s="224"/>
      <c r="D439" s="210" t="s">
        <v>235</v>
      </c>
      <c r="E439" s="225" t="s">
        <v>1</v>
      </c>
      <c r="F439" s="226" t="s">
        <v>2150</v>
      </c>
      <c r="G439" s="224"/>
      <c r="H439" s="225" t="s">
        <v>1</v>
      </c>
      <c r="I439" s="227"/>
      <c r="J439" s="224"/>
      <c r="K439" s="224"/>
      <c r="L439" s="228"/>
      <c r="M439" s="229"/>
      <c r="N439" s="230"/>
      <c r="O439" s="230"/>
      <c r="P439" s="230"/>
      <c r="Q439" s="230"/>
      <c r="R439" s="230"/>
      <c r="S439" s="230"/>
      <c r="T439" s="231"/>
      <c r="AT439" s="232" t="s">
        <v>235</v>
      </c>
      <c r="AU439" s="232" t="s">
        <v>87</v>
      </c>
      <c r="AV439" s="14" t="s">
        <v>87</v>
      </c>
      <c r="AW439" s="14" t="s">
        <v>36</v>
      </c>
      <c r="AX439" s="14" t="s">
        <v>80</v>
      </c>
      <c r="AY439" s="232" t="s">
        <v>220</v>
      </c>
    </row>
    <row r="440" spans="1:65" s="13" customFormat="1" ht="11.25">
      <c r="B440" s="212"/>
      <c r="C440" s="213"/>
      <c r="D440" s="210" t="s">
        <v>235</v>
      </c>
      <c r="E440" s="214" t="s">
        <v>1</v>
      </c>
      <c r="F440" s="215" t="s">
        <v>3302</v>
      </c>
      <c r="G440" s="213"/>
      <c r="H440" s="216">
        <v>227.13</v>
      </c>
      <c r="I440" s="217"/>
      <c r="J440" s="213"/>
      <c r="K440" s="213"/>
      <c r="L440" s="218"/>
      <c r="M440" s="219"/>
      <c r="N440" s="220"/>
      <c r="O440" s="220"/>
      <c r="P440" s="220"/>
      <c r="Q440" s="220"/>
      <c r="R440" s="220"/>
      <c r="S440" s="220"/>
      <c r="T440" s="221"/>
      <c r="AT440" s="222" t="s">
        <v>235</v>
      </c>
      <c r="AU440" s="222" t="s">
        <v>87</v>
      </c>
      <c r="AV440" s="13" t="s">
        <v>19</v>
      </c>
      <c r="AW440" s="13" t="s">
        <v>36</v>
      </c>
      <c r="AX440" s="13" t="s">
        <v>80</v>
      </c>
      <c r="AY440" s="222" t="s">
        <v>220</v>
      </c>
    </row>
    <row r="441" spans="1:65" s="14" customFormat="1" ht="11.25">
      <c r="B441" s="223"/>
      <c r="C441" s="224"/>
      <c r="D441" s="210" t="s">
        <v>235</v>
      </c>
      <c r="E441" s="225" t="s">
        <v>1</v>
      </c>
      <c r="F441" s="226" t="s">
        <v>2202</v>
      </c>
      <c r="G441" s="224"/>
      <c r="H441" s="225" t="s">
        <v>1</v>
      </c>
      <c r="I441" s="227"/>
      <c r="J441" s="224"/>
      <c r="K441" s="224"/>
      <c r="L441" s="228"/>
      <c r="M441" s="229"/>
      <c r="N441" s="230"/>
      <c r="O441" s="230"/>
      <c r="P441" s="230"/>
      <c r="Q441" s="230"/>
      <c r="R441" s="230"/>
      <c r="S441" s="230"/>
      <c r="T441" s="231"/>
      <c r="AT441" s="232" t="s">
        <v>235</v>
      </c>
      <c r="AU441" s="232" t="s">
        <v>87</v>
      </c>
      <c r="AV441" s="14" t="s">
        <v>87</v>
      </c>
      <c r="AW441" s="14" t="s">
        <v>36</v>
      </c>
      <c r="AX441" s="14" t="s">
        <v>80</v>
      </c>
      <c r="AY441" s="232" t="s">
        <v>220</v>
      </c>
    </row>
    <row r="442" spans="1:65" s="13" customFormat="1" ht="11.25">
      <c r="B442" s="212"/>
      <c r="C442" s="213"/>
      <c r="D442" s="210" t="s">
        <v>235</v>
      </c>
      <c r="E442" s="214" t="s">
        <v>1</v>
      </c>
      <c r="F442" s="215" t="s">
        <v>3303</v>
      </c>
      <c r="G442" s="213"/>
      <c r="H442" s="216">
        <v>870.88</v>
      </c>
      <c r="I442" s="217"/>
      <c r="J442" s="213"/>
      <c r="K442" s="213"/>
      <c r="L442" s="218"/>
      <c r="M442" s="219"/>
      <c r="N442" s="220"/>
      <c r="O442" s="220"/>
      <c r="P442" s="220"/>
      <c r="Q442" s="220"/>
      <c r="R442" s="220"/>
      <c r="S442" s="220"/>
      <c r="T442" s="221"/>
      <c r="AT442" s="222" t="s">
        <v>235</v>
      </c>
      <c r="AU442" s="222" t="s">
        <v>87</v>
      </c>
      <c r="AV442" s="13" t="s">
        <v>19</v>
      </c>
      <c r="AW442" s="13" t="s">
        <v>36</v>
      </c>
      <c r="AX442" s="13" t="s">
        <v>80</v>
      </c>
      <c r="AY442" s="222" t="s">
        <v>220</v>
      </c>
    </row>
    <row r="443" spans="1:65" s="14" customFormat="1" ht="11.25">
      <c r="B443" s="223"/>
      <c r="C443" s="224"/>
      <c r="D443" s="210" t="s">
        <v>235</v>
      </c>
      <c r="E443" s="225" t="s">
        <v>1</v>
      </c>
      <c r="F443" s="226" t="s">
        <v>2204</v>
      </c>
      <c r="G443" s="224"/>
      <c r="H443" s="225" t="s">
        <v>1</v>
      </c>
      <c r="I443" s="227"/>
      <c r="J443" s="224"/>
      <c r="K443" s="224"/>
      <c r="L443" s="228"/>
      <c r="M443" s="229"/>
      <c r="N443" s="230"/>
      <c r="O443" s="230"/>
      <c r="P443" s="230"/>
      <c r="Q443" s="230"/>
      <c r="R443" s="230"/>
      <c r="S443" s="230"/>
      <c r="T443" s="231"/>
      <c r="AT443" s="232" t="s">
        <v>235</v>
      </c>
      <c r="AU443" s="232" t="s">
        <v>87</v>
      </c>
      <c r="AV443" s="14" t="s">
        <v>87</v>
      </c>
      <c r="AW443" s="14" t="s">
        <v>36</v>
      </c>
      <c r="AX443" s="14" t="s">
        <v>80</v>
      </c>
      <c r="AY443" s="232" t="s">
        <v>220</v>
      </c>
    </row>
    <row r="444" spans="1:65" s="13" customFormat="1" ht="11.25">
      <c r="B444" s="212"/>
      <c r="C444" s="213"/>
      <c r="D444" s="210" t="s">
        <v>235</v>
      </c>
      <c r="E444" s="214" t="s">
        <v>1</v>
      </c>
      <c r="F444" s="215" t="s">
        <v>3304</v>
      </c>
      <c r="G444" s="213"/>
      <c r="H444" s="216">
        <v>2987.47</v>
      </c>
      <c r="I444" s="217"/>
      <c r="J444" s="213"/>
      <c r="K444" s="213"/>
      <c r="L444" s="218"/>
      <c r="M444" s="219"/>
      <c r="N444" s="220"/>
      <c r="O444" s="220"/>
      <c r="P444" s="220"/>
      <c r="Q444" s="220"/>
      <c r="R444" s="220"/>
      <c r="S444" s="220"/>
      <c r="T444" s="221"/>
      <c r="AT444" s="222" t="s">
        <v>235</v>
      </c>
      <c r="AU444" s="222" t="s">
        <v>87</v>
      </c>
      <c r="AV444" s="13" t="s">
        <v>19</v>
      </c>
      <c r="AW444" s="13" t="s">
        <v>36</v>
      </c>
      <c r="AX444" s="13" t="s">
        <v>80</v>
      </c>
      <c r="AY444" s="222" t="s">
        <v>220</v>
      </c>
    </row>
    <row r="445" spans="1:65" s="14" customFormat="1" ht="11.25">
      <c r="B445" s="223"/>
      <c r="C445" s="224"/>
      <c r="D445" s="210" t="s">
        <v>235</v>
      </c>
      <c r="E445" s="225" t="s">
        <v>1</v>
      </c>
      <c r="F445" s="226" t="s">
        <v>2152</v>
      </c>
      <c r="G445" s="224"/>
      <c r="H445" s="225" t="s">
        <v>1</v>
      </c>
      <c r="I445" s="227"/>
      <c r="J445" s="224"/>
      <c r="K445" s="224"/>
      <c r="L445" s="228"/>
      <c r="M445" s="229"/>
      <c r="N445" s="230"/>
      <c r="O445" s="230"/>
      <c r="P445" s="230"/>
      <c r="Q445" s="230"/>
      <c r="R445" s="230"/>
      <c r="S445" s="230"/>
      <c r="T445" s="231"/>
      <c r="AT445" s="232" t="s">
        <v>235</v>
      </c>
      <c r="AU445" s="232" t="s">
        <v>87</v>
      </c>
      <c r="AV445" s="14" t="s">
        <v>87</v>
      </c>
      <c r="AW445" s="14" t="s">
        <v>36</v>
      </c>
      <c r="AX445" s="14" t="s">
        <v>80</v>
      </c>
      <c r="AY445" s="232" t="s">
        <v>220</v>
      </c>
    </row>
    <row r="446" spans="1:65" s="13" customFormat="1" ht="11.25">
      <c r="B446" s="212"/>
      <c r="C446" s="213"/>
      <c r="D446" s="210" t="s">
        <v>235</v>
      </c>
      <c r="E446" s="214" t="s">
        <v>1</v>
      </c>
      <c r="F446" s="215" t="s">
        <v>3305</v>
      </c>
      <c r="G446" s="213"/>
      <c r="H446" s="216">
        <v>497.15</v>
      </c>
      <c r="I446" s="217"/>
      <c r="J446" s="213"/>
      <c r="K446" s="213"/>
      <c r="L446" s="218"/>
      <c r="M446" s="219"/>
      <c r="N446" s="220"/>
      <c r="O446" s="220"/>
      <c r="P446" s="220"/>
      <c r="Q446" s="220"/>
      <c r="R446" s="220"/>
      <c r="S446" s="220"/>
      <c r="T446" s="221"/>
      <c r="AT446" s="222" t="s">
        <v>235</v>
      </c>
      <c r="AU446" s="222" t="s">
        <v>87</v>
      </c>
      <c r="AV446" s="13" t="s">
        <v>19</v>
      </c>
      <c r="AW446" s="13" t="s">
        <v>36</v>
      </c>
      <c r="AX446" s="13" t="s">
        <v>80</v>
      </c>
      <c r="AY446" s="222" t="s">
        <v>220</v>
      </c>
    </row>
    <row r="447" spans="1:65" s="16" customFormat="1" ht="11.25">
      <c r="B447" s="269"/>
      <c r="C447" s="270"/>
      <c r="D447" s="210" t="s">
        <v>235</v>
      </c>
      <c r="E447" s="271" t="s">
        <v>1</v>
      </c>
      <c r="F447" s="272" t="s">
        <v>2156</v>
      </c>
      <c r="G447" s="270"/>
      <c r="H447" s="273">
        <v>4582.63</v>
      </c>
      <c r="I447" s="274"/>
      <c r="J447" s="270"/>
      <c r="K447" s="270"/>
      <c r="L447" s="275"/>
      <c r="M447" s="276"/>
      <c r="N447" s="277"/>
      <c r="O447" s="277"/>
      <c r="P447" s="277"/>
      <c r="Q447" s="277"/>
      <c r="R447" s="277"/>
      <c r="S447" s="277"/>
      <c r="T447" s="278"/>
      <c r="AT447" s="279" t="s">
        <v>235</v>
      </c>
      <c r="AU447" s="279" t="s">
        <v>87</v>
      </c>
      <c r="AV447" s="16" t="s">
        <v>156</v>
      </c>
      <c r="AW447" s="16" t="s">
        <v>36</v>
      </c>
      <c r="AX447" s="16" t="s">
        <v>80</v>
      </c>
      <c r="AY447" s="279" t="s">
        <v>220</v>
      </c>
    </row>
    <row r="448" spans="1:65" s="14" customFormat="1" ht="11.25">
      <c r="B448" s="223"/>
      <c r="C448" s="224"/>
      <c r="D448" s="210" t="s">
        <v>235</v>
      </c>
      <c r="E448" s="225" t="s">
        <v>1</v>
      </c>
      <c r="F448" s="226" t="s">
        <v>2157</v>
      </c>
      <c r="G448" s="224"/>
      <c r="H448" s="225" t="s">
        <v>1</v>
      </c>
      <c r="I448" s="227"/>
      <c r="J448" s="224"/>
      <c r="K448" s="224"/>
      <c r="L448" s="228"/>
      <c r="M448" s="229"/>
      <c r="N448" s="230"/>
      <c r="O448" s="230"/>
      <c r="P448" s="230"/>
      <c r="Q448" s="230"/>
      <c r="R448" s="230"/>
      <c r="S448" s="230"/>
      <c r="T448" s="231"/>
      <c r="AT448" s="232" t="s">
        <v>235</v>
      </c>
      <c r="AU448" s="232" t="s">
        <v>87</v>
      </c>
      <c r="AV448" s="14" t="s">
        <v>87</v>
      </c>
      <c r="AW448" s="14" t="s">
        <v>36</v>
      </c>
      <c r="AX448" s="14" t="s">
        <v>80</v>
      </c>
      <c r="AY448" s="232" t="s">
        <v>220</v>
      </c>
    </row>
    <row r="449" spans="1:65" s="13" customFormat="1" ht="11.25">
      <c r="B449" s="212"/>
      <c r="C449" s="213"/>
      <c r="D449" s="210" t="s">
        <v>235</v>
      </c>
      <c r="E449" s="214" t="s">
        <v>1</v>
      </c>
      <c r="F449" s="215" t="s">
        <v>3306</v>
      </c>
      <c r="G449" s="213"/>
      <c r="H449" s="216">
        <v>458.26299999999998</v>
      </c>
      <c r="I449" s="217"/>
      <c r="J449" s="213"/>
      <c r="K449" s="213"/>
      <c r="L449" s="218"/>
      <c r="M449" s="219"/>
      <c r="N449" s="220"/>
      <c r="O449" s="220"/>
      <c r="P449" s="220"/>
      <c r="Q449" s="220"/>
      <c r="R449" s="220"/>
      <c r="S449" s="220"/>
      <c r="T449" s="221"/>
      <c r="AT449" s="222" t="s">
        <v>235</v>
      </c>
      <c r="AU449" s="222" t="s">
        <v>87</v>
      </c>
      <c r="AV449" s="13" t="s">
        <v>19</v>
      </c>
      <c r="AW449" s="13" t="s">
        <v>36</v>
      </c>
      <c r="AX449" s="13" t="s">
        <v>80</v>
      </c>
      <c r="AY449" s="222" t="s">
        <v>220</v>
      </c>
    </row>
    <row r="450" spans="1:65" s="16" customFormat="1" ht="11.25">
      <c r="B450" s="269"/>
      <c r="C450" s="270"/>
      <c r="D450" s="210" t="s">
        <v>235</v>
      </c>
      <c r="E450" s="271" t="s">
        <v>1</v>
      </c>
      <c r="F450" s="272" t="s">
        <v>2156</v>
      </c>
      <c r="G450" s="270"/>
      <c r="H450" s="273">
        <v>458.26299999999998</v>
      </c>
      <c r="I450" s="274"/>
      <c r="J450" s="270"/>
      <c r="K450" s="270"/>
      <c r="L450" s="275"/>
      <c r="M450" s="276"/>
      <c r="N450" s="277"/>
      <c r="O450" s="277"/>
      <c r="P450" s="277"/>
      <c r="Q450" s="277"/>
      <c r="R450" s="277"/>
      <c r="S450" s="277"/>
      <c r="T450" s="278"/>
      <c r="AT450" s="279" t="s">
        <v>235</v>
      </c>
      <c r="AU450" s="279" t="s">
        <v>87</v>
      </c>
      <c r="AV450" s="16" t="s">
        <v>156</v>
      </c>
      <c r="AW450" s="16" t="s">
        <v>36</v>
      </c>
      <c r="AX450" s="16" t="s">
        <v>80</v>
      </c>
      <c r="AY450" s="279" t="s">
        <v>220</v>
      </c>
    </row>
    <row r="451" spans="1:65" s="15" customFormat="1" ht="11.25">
      <c r="B451" s="233"/>
      <c r="C451" s="234"/>
      <c r="D451" s="210" t="s">
        <v>235</v>
      </c>
      <c r="E451" s="235" t="s">
        <v>1</v>
      </c>
      <c r="F451" s="236" t="s">
        <v>355</v>
      </c>
      <c r="G451" s="234"/>
      <c r="H451" s="237">
        <v>5040.893</v>
      </c>
      <c r="I451" s="238"/>
      <c r="J451" s="234"/>
      <c r="K451" s="234"/>
      <c r="L451" s="239"/>
      <c r="M451" s="240"/>
      <c r="N451" s="241"/>
      <c r="O451" s="241"/>
      <c r="P451" s="241"/>
      <c r="Q451" s="241"/>
      <c r="R451" s="241"/>
      <c r="S451" s="241"/>
      <c r="T451" s="242"/>
      <c r="AT451" s="243" t="s">
        <v>235</v>
      </c>
      <c r="AU451" s="243" t="s">
        <v>87</v>
      </c>
      <c r="AV451" s="15" t="s">
        <v>223</v>
      </c>
      <c r="AW451" s="15" t="s">
        <v>36</v>
      </c>
      <c r="AX451" s="15" t="s">
        <v>80</v>
      </c>
      <c r="AY451" s="243" t="s">
        <v>220</v>
      </c>
    </row>
    <row r="452" spans="1:65" s="14" customFormat="1" ht="11.25">
      <c r="B452" s="223"/>
      <c r="C452" s="224"/>
      <c r="D452" s="210" t="s">
        <v>235</v>
      </c>
      <c r="E452" s="225" t="s">
        <v>1</v>
      </c>
      <c r="F452" s="226" t="s">
        <v>2159</v>
      </c>
      <c r="G452" s="224"/>
      <c r="H452" s="225" t="s">
        <v>1</v>
      </c>
      <c r="I452" s="227"/>
      <c r="J452" s="224"/>
      <c r="K452" s="224"/>
      <c r="L452" s="228"/>
      <c r="M452" s="229"/>
      <c r="N452" s="230"/>
      <c r="O452" s="230"/>
      <c r="P452" s="230"/>
      <c r="Q452" s="230"/>
      <c r="R452" s="230"/>
      <c r="S452" s="230"/>
      <c r="T452" s="231"/>
      <c r="AT452" s="232" t="s">
        <v>235</v>
      </c>
      <c r="AU452" s="232" t="s">
        <v>87</v>
      </c>
      <c r="AV452" s="14" t="s">
        <v>87</v>
      </c>
      <c r="AW452" s="14" t="s">
        <v>36</v>
      </c>
      <c r="AX452" s="14" t="s">
        <v>80</v>
      </c>
      <c r="AY452" s="232" t="s">
        <v>220</v>
      </c>
    </row>
    <row r="453" spans="1:65" s="13" customFormat="1" ht="11.25">
      <c r="B453" s="212"/>
      <c r="C453" s="213"/>
      <c r="D453" s="210" t="s">
        <v>235</v>
      </c>
      <c r="E453" s="214" t="s">
        <v>1</v>
      </c>
      <c r="F453" s="215" t="s">
        <v>3307</v>
      </c>
      <c r="G453" s="213"/>
      <c r="H453" s="216">
        <v>5.0410000000000004</v>
      </c>
      <c r="I453" s="217"/>
      <c r="J453" s="213"/>
      <c r="K453" s="213"/>
      <c r="L453" s="218"/>
      <c r="M453" s="219"/>
      <c r="N453" s="220"/>
      <c r="O453" s="220"/>
      <c r="P453" s="220"/>
      <c r="Q453" s="220"/>
      <c r="R453" s="220"/>
      <c r="S453" s="220"/>
      <c r="T453" s="221"/>
      <c r="AT453" s="222" t="s">
        <v>235</v>
      </c>
      <c r="AU453" s="222" t="s">
        <v>87</v>
      </c>
      <c r="AV453" s="13" t="s">
        <v>19</v>
      </c>
      <c r="AW453" s="13" t="s">
        <v>36</v>
      </c>
      <c r="AX453" s="13" t="s">
        <v>87</v>
      </c>
      <c r="AY453" s="222" t="s">
        <v>220</v>
      </c>
    </row>
    <row r="454" spans="1:65" s="2" customFormat="1" ht="44.25" customHeight="1">
      <c r="A454" s="36"/>
      <c r="B454" s="37"/>
      <c r="C454" s="192" t="s">
        <v>1402</v>
      </c>
      <c r="D454" s="192" t="s">
        <v>224</v>
      </c>
      <c r="E454" s="193" t="s">
        <v>3308</v>
      </c>
      <c r="F454" s="194" t="s">
        <v>3309</v>
      </c>
      <c r="G454" s="195" t="s">
        <v>698</v>
      </c>
      <c r="H454" s="196">
        <v>17</v>
      </c>
      <c r="I454" s="197"/>
      <c r="J454" s="198">
        <f>ROUND(I454*H454,2)</f>
        <v>0</v>
      </c>
      <c r="K454" s="194" t="s">
        <v>228</v>
      </c>
      <c r="L454" s="41"/>
      <c r="M454" s="199" t="s">
        <v>1</v>
      </c>
      <c r="N454" s="200" t="s">
        <v>45</v>
      </c>
      <c r="O454" s="73"/>
      <c r="P454" s="201">
        <f>O454*H454</f>
        <v>0</v>
      </c>
      <c r="Q454" s="201">
        <v>6.3200000000000001E-3</v>
      </c>
      <c r="R454" s="201">
        <f>Q454*H454</f>
        <v>0.10744000000000001</v>
      </c>
      <c r="S454" s="201">
        <v>0</v>
      </c>
      <c r="T454" s="202">
        <f>S454*H454</f>
        <v>0</v>
      </c>
      <c r="U454" s="36"/>
      <c r="V454" s="36"/>
      <c r="W454" s="36"/>
      <c r="X454" s="36"/>
      <c r="Y454" s="36"/>
      <c r="Z454" s="36"/>
      <c r="AA454" s="36"/>
      <c r="AB454" s="36"/>
      <c r="AC454" s="36"/>
      <c r="AD454" s="36"/>
      <c r="AE454" s="36"/>
      <c r="AR454" s="203" t="s">
        <v>223</v>
      </c>
      <c r="AT454" s="203" t="s">
        <v>224</v>
      </c>
      <c r="AU454" s="203" t="s">
        <v>87</v>
      </c>
      <c r="AY454" s="18" t="s">
        <v>220</v>
      </c>
      <c r="BE454" s="204">
        <f>IF(N454="základní",J454,0)</f>
        <v>0</v>
      </c>
      <c r="BF454" s="204">
        <f>IF(N454="snížená",J454,0)</f>
        <v>0</v>
      </c>
      <c r="BG454" s="204">
        <f>IF(N454="zákl. přenesená",J454,0)</f>
        <v>0</v>
      </c>
      <c r="BH454" s="204">
        <f>IF(N454="sníž. přenesená",J454,0)</f>
        <v>0</v>
      </c>
      <c r="BI454" s="204">
        <f>IF(N454="nulová",J454,0)</f>
        <v>0</v>
      </c>
      <c r="BJ454" s="18" t="s">
        <v>87</v>
      </c>
      <c r="BK454" s="204">
        <f>ROUND(I454*H454,2)</f>
        <v>0</v>
      </c>
      <c r="BL454" s="18" t="s">
        <v>223</v>
      </c>
      <c r="BM454" s="203" t="s">
        <v>3310</v>
      </c>
    </row>
    <row r="455" spans="1:65" s="2" customFormat="1" ht="11.25">
      <c r="A455" s="36"/>
      <c r="B455" s="37"/>
      <c r="C455" s="38"/>
      <c r="D455" s="205" t="s">
        <v>231</v>
      </c>
      <c r="E455" s="38"/>
      <c r="F455" s="206" t="s">
        <v>3311</v>
      </c>
      <c r="G455" s="38"/>
      <c r="H455" s="38"/>
      <c r="I455" s="207"/>
      <c r="J455" s="38"/>
      <c r="K455" s="38"/>
      <c r="L455" s="41"/>
      <c r="M455" s="208"/>
      <c r="N455" s="209"/>
      <c r="O455" s="73"/>
      <c r="P455" s="73"/>
      <c r="Q455" s="73"/>
      <c r="R455" s="73"/>
      <c r="S455" s="73"/>
      <c r="T455" s="74"/>
      <c r="U455" s="36"/>
      <c r="V455" s="36"/>
      <c r="W455" s="36"/>
      <c r="X455" s="36"/>
      <c r="Y455" s="36"/>
      <c r="Z455" s="36"/>
      <c r="AA455" s="36"/>
      <c r="AB455" s="36"/>
      <c r="AC455" s="36"/>
      <c r="AD455" s="36"/>
      <c r="AE455" s="36"/>
      <c r="AT455" s="18" t="s">
        <v>231</v>
      </c>
      <c r="AU455" s="18" t="s">
        <v>87</v>
      </c>
    </row>
    <row r="456" spans="1:65" s="2" customFormat="1" ht="185.25">
      <c r="A456" s="36"/>
      <c r="B456" s="37"/>
      <c r="C456" s="38"/>
      <c r="D456" s="210" t="s">
        <v>311</v>
      </c>
      <c r="E456" s="38"/>
      <c r="F456" s="211" t="s">
        <v>3312</v>
      </c>
      <c r="G456" s="38"/>
      <c r="H456" s="38"/>
      <c r="I456" s="207"/>
      <c r="J456" s="38"/>
      <c r="K456" s="38"/>
      <c r="L456" s="41"/>
      <c r="M456" s="208"/>
      <c r="N456" s="209"/>
      <c r="O456" s="73"/>
      <c r="P456" s="73"/>
      <c r="Q456" s="73"/>
      <c r="R456" s="73"/>
      <c r="S456" s="73"/>
      <c r="T456" s="74"/>
      <c r="U456" s="36"/>
      <c r="V456" s="36"/>
      <c r="W456" s="36"/>
      <c r="X456" s="36"/>
      <c r="Y456" s="36"/>
      <c r="Z456" s="36"/>
      <c r="AA456" s="36"/>
      <c r="AB456" s="36"/>
      <c r="AC456" s="36"/>
      <c r="AD456" s="36"/>
      <c r="AE456" s="36"/>
      <c r="AT456" s="18" t="s">
        <v>311</v>
      </c>
      <c r="AU456" s="18" t="s">
        <v>87</v>
      </c>
    </row>
    <row r="457" spans="1:65" s="2" customFormat="1" ht="19.5">
      <c r="A457" s="36"/>
      <c r="B457" s="37"/>
      <c r="C457" s="38"/>
      <c r="D457" s="210" t="s">
        <v>233</v>
      </c>
      <c r="E457" s="38"/>
      <c r="F457" s="211" t="s">
        <v>3313</v>
      </c>
      <c r="G457" s="38"/>
      <c r="H457" s="38"/>
      <c r="I457" s="207"/>
      <c r="J457" s="38"/>
      <c r="K457" s="38"/>
      <c r="L457" s="41"/>
      <c r="M457" s="208"/>
      <c r="N457" s="209"/>
      <c r="O457" s="73"/>
      <c r="P457" s="73"/>
      <c r="Q457" s="73"/>
      <c r="R457" s="73"/>
      <c r="S457" s="73"/>
      <c r="T457" s="74"/>
      <c r="U457" s="36"/>
      <c r="V457" s="36"/>
      <c r="W457" s="36"/>
      <c r="X457" s="36"/>
      <c r="Y457" s="36"/>
      <c r="Z457" s="36"/>
      <c r="AA457" s="36"/>
      <c r="AB457" s="36"/>
      <c r="AC457" s="36"/>
      <c r="AD457" s="36"/>
      <c r="AE457" s="36"/>
      <c r="AT457" s="18" t="s">
        <v>233</v>
      </c>
      <c r="AU457" s="18" t="s">
        <v>87</v>
      </c>
    </row>
    <row r="458" spans="1:65" s="14" customFormat="1" ht="22.5">
      <c r="B458" s="223"/>
      <c r="C458" s="224"/>
      <c r="D458" s="210" t="s">
        <v>235</v>
      </c>
      <c r="E458" s="225" t="s">
        <v>1</v>
      </c>
      <c r="F458" s="226" t="s">
        <v>3314</v>
      </c>
      <c r="G458" s="224"/>
      <c r="H458" s="225" t="s">
        <v>1</v>
      </c>
      <c r="I458" s="227"/>
      <c r="J458" s="224"/>
      <c r="K458" s="224"/>
      <c r="L458" s="228"/>
      <c r="M458" s="229"/>
      <c r="N458" s="230"/>
      <c r="O458" s="230"/>
      <c r="P458" s="230"/>
      <c r="Q458" s="230"/>
      <c r="R458" s="230"/>
      <c r="S458" s="230"/>
      <c r="T458" s="231"/>
      <c r="AT458" s="232" t="s">
        <v>235</v>
      </c>
      <c r="AU458" s="232" t="s">
        <v>87</v>
      </c>
      <c r="AV458" s="14" t="s">
        <v>87</v>
      </c>
      <c r="AW458" s="14" t="s">
        <v>36</v>
      </c>
      <c r="AX458" s="14" t="s">
        <v>80</v>
      </c>
      <c r="AY458" s="232" t="s">
        <v>220</v>
      </c>
    </row>
    <row r="459" spans="1:65" s="13" customFormat="1" ht="11.25">
      <c r="B459" s="212"/>
      <c r="C459" s="213"/>
      <c r="D459" s="210" t="s">
        <v>235</v>
      </c>
      <c r="E459" s="214" t="s">
        <v>2318</v>
      </c>
      <c r="F459" s="215" t="s">
        <v>3315</v>
      </c>
      <c r="G459" s="213"/>
      <c r="H459" s="216">
        <v>17</v>
      </c>
      <c r="I459" s="217"/>
      <c r="J459" s="213"/>
      <c r="K459" s="213"/>
      <c r="L459" s="218"/>
      <c r="M459" s="219"/>
      <c r="N459" s="220"/>
      <c r="O459" s="220"/>
      <c r="P459" s="220"/>
      <c r="Q459" s="220"/>
      <c r="R459" s="220"/>
      <c r="S459" s="220"/>
      <c r="T459" s="221"/>
      <c r="AT459" s="222" t="s">
        <v>235</v>
      </c>
      <c r="AU459" s="222" t="s">
        <v>87</v>
      </c>
      <c r="AV459" s="13" t="s">
        <v>19</v>
      </c>
      <c r="AW459" s="13" t="s">
        <v>36</v>
      </c>
      <c r="AX459" s="13" t="s">
        <v>80</v>
      </c>
      <c r="AY459" s="222" t="s">
        <v>220</v>
      </c>
    </row>
    <row r="460" spans="1:65" s="13" customFormat="1" ht="11.25">
      <c r="B460" s="212"/>
      <c r="C460" s="213"/>
      <c r="D460" s="210" t="s">
        <v>235</v>
      </c>
      <c r="E460" s="214" t="s">
        <v>2320</v>
      </c>
      <c r="F460" s="215" t="s">
        <v>2321</v>
      </c>
      <c r="G460" s="213"/>
      <c r="H460" s="216">
        <v>17</v>
      </c>
      <c r="I460" s="217"/>
      <c r="J460" s="213"/>
      <c r="K460" s="213"/>
      <c r="L460" s="218"/>
      <c r="M460" s="219"/>
      <c r="N460" s="220"/>
      <c r="O460" s="220"/>
      <c r="P460" s="220"/>
      <c r="Q460" s="220"/>
      <c r="R460" s="220"/>
      <c r="S460" s="220"/>
      <c r="T460" s="221"/>
      <c r="AT460" s="222" t="s">
        <v>235</v>
      </c>
      <c r="AU460" s="222" t="s">
        <v>87</v>
      </c>
      <c r="AV460" s="13" t="s">
        <v>19</v>
      </c>
      <c r="AW460" s="13" t="s">
        <v>36</v>
      </c>
      <c r="AX460" s="13" t="s">
        <v>87</v>
      </c>
      <c r="AY460" s="222" t="s">
        <v>220</v>
      </c>
    </row>
    <row r="461" spans="1:65" s="2" customFormat="1" ht="37.9" customHeight="1">
      <c r="A461" s="36"/>
      <c r="B461" s="37"/>
      <c r="C461" s="192" t="s">
        <v>1408</v>
      </c>
      <c r="D461" s="192" t="s">
        <v>224</v>
      </c>
      <c r="E461" s="193" t="s">
        <v>3316</v>
      </c>
      <c r="F461" s="194" t="s">
        <v>3317</v>
      </c>
      <c r="G461" s="195" t="s">
        <v>698</v>
      </c>
      <c r="H461" s="196">
        <v>17</v>
      </c>
      <c r="I461" s="197"/>
      <c r="J461" s="198">
        <f>ROUND(I461*H461,2)</f>
        <v>0</v>
      </c>
      <c r="K461" s="194" t="s">
        <v>228</v>
      </c>
      <c r="L461" s="41"/>
      <c r="M461" s="199" t="s">
        <v>1</v>
      </c>
      <c r="N461" s="200" t="s">
        <v>45</v>
      </c>
      <c r="O461" s="73"/>
      <c r="P461" s="201">
        <f>O461*H461</f>
        <v>0</v>
      </c>
      <c r="Q461" s="201">
        <v>8.3899999999999999E-3</v>
      </c>
      <c r="R461" s="201">
        <f>Q461*H461</f>
        <v>0.14263000000000001</v>
      </c>
      <c r="S461" s="201">
        <v>0</v>
      </c>
      <c r="T461" s="202">
        <f>S461*H461</f>
        <v>0</v>
      </c>
      <c r="U461" s="36"/>
      <c r="V461" s="36"/>
      <c r="W461" s="36"/>
      <c r="X461" s="36"/>
      <c r="Y461" s="36"/>
      <c r="Z461" s="36"/>
      <c r="AA461" s="36"/>
      <c r="AB461" s="36"/>
      <c r="AC461" s="36"/>
      <c r="AD461" s="36"/>
      <c r="AE461" s="36"/>
      <c r="AR461" s="203" t="s">
        <v>223</v>
      </c>
      <c r="AT461" s="203" t="s">
        <v>224</v>
      </c>
      <c r="AU461" s="203" t="s">
        <v>87</v>
      </c>
      <c r="AY461" s="18" t="s">
        <v>220</v>
      </c>
      <c r="BE461" s="204">
        <f>IF(N461="základní",J461,0)</f>
        <v>0</v>
      </c>
      <c r="BF461" s="204">
        <f>IF(N461="snížená",J461,0)</f>
        <v>0</v>
      </c>
      <c r="BG461" s="204">
        <f>IF(N461="zákl. přenesená",J461,0)</f>
        <v>0</v>
      </c>
      <c r="BH461" s="204">
        <f>IF(N461="sníž. přenesená",J461,0)</f>
        <v>0</v>
      </c>
      <c r="BI461" s="204">
        <f>IF(N461="nulová",J461,0)</f>
        <v>0</v>
      </c>
      <c r="BJ461" s="18" t="s">
        <v>87</v>
      </c>
      <c r="BK461" s="204">
        <f>ROUND(I461*H461,2)</f>
        <v>0</v>
      </c>
      <c r="BL461" s="18" t="s">
        <v>223</v>
      </c>
      <c r="BM461" s="203" t="s">
        <v>3318</v>
      </c>
    </row>
    <row r="462" spans="1:65" s="2" customFormat="1" ht="11.25">
      <c r="A462" s="36"/>
      <c r="B462" s="37"/>
      <c r="C462" s="38"/>
      <c r="D462" s="205" t="s">
        <v>231</v>
      </c>
      <c r="E462" s="38"/>
      <c r="F462" s="206" t="s">
        <v>3319</v>
      </c>
      <c r="G462" s="38"/>
      <c r="H462" s="38"/>
      <c r="I462" s="207"/>
      <c r="J462" s="38"/>
      <c r="K462" s="38"/>
      <c r="L462" s="41"/>
      <c r="M462" s="208"/>
      <c r="N462" s="209"/>
      <c r="O462" s="73"/>
      <c r="P462" s="73"/>
      <c r="Q462" s="73"/>
      <c r="R462" s="73"/>
      <c r="S462" s="73"/>
      <c r="T462" s="74"/>
      <c r="U462" s="36"/>
      <c r="V462" s="36"/>
      <c r="W462" s="36"/>
      <c r="X462" s="36"/>
      <c r="Y462" s="36"/>
      <c r="Z462" s="36"/>
      <c r="AA462" s="36"/>
      <c r="AB462" s="36"/>
      <c r="AC462" s="36"/>
      <c r="AD462" s="36"/>
      <c r="AE462" s="36"/>
      <c r="AT462" s="18" t="s">
        <v>231</v>
      </c>
      <c r="AU462" s="18" t="s">
        <v>87</v>
      </c>
    </row>
    <row r="463" spans="1:65" s="2" customFormat="1" ht="185.25">
      <c r="A463" s="36"/>
      <c r="B463" s="37"/>
      <c r="C463" s="38"/>
      <c r="D463" s="210" t="s">
        <v>311</v>
      </c>
      <c r="E463" s="38"/>
      <c r="F463" s="211" t="s">
        <v>3312</v>
      </c>
      <c r="G463" s="38"/>
      <c r="H463" s="38"/>
      <c r="I463" s="207"/>
      <c r="J463" s="38"/>
      <c r="K463" s="38"/>
      <c r="L463" s="41"/>
      <c r="M463" s="208"/>
      <c r="N463" s="209"/>
      <c r="O463" s="73"/>
      <c r="P463" s="73"/>
      <c r="Q463" s="73"/>
      <c r="R463" s="73"/>
      <c r="S463" s="73"/>
      <c r="T463" s="74"/>
      <c r="U463" s="36"/>
      <c r="V463" s="36"/>
      <c r="W463" s="36"/>
      <c r="X463" s="36"/>
      <c r="Y463" s="36"/>
      <c r="Z463" s="36"/>
      <c r="AA463" s="36"/>
      <c r="AB463" s="36"/>
      <c r="AC463" s="36"/>
      <c r="AD463" s="36"/>
      <c r="AE463" s="36"/>
      <c r="AT463" s="18" t="s">
        <v>311</v>
      </c>
      <c r="AU463" s="18" t="s">
        <v>87</v>
      </c>
    </row>
    <row r="464" spans="1:65" s="2" customFormat="1" ht="19.5">
      <c r="A464" s="36"/>
      <c r="B464" s="37"/>
      <c r="C464" s="38"/>
      <c r="D464" s="210" t="s">
        <v>233</v>
      </c>
      <c r="E464" s="38"/>
      <c r="F464" s="211" t="s">
        <v>3320</v>
      </c>
      <c r="G464" s="38"/>
      <c r="H464" s="38"/>
      <c r="I464" s="207"/>
      <c r="J464" s="38"/>
      <c r="K464" s="38"/>
      <c r="L464" s="41"/>
      <c r="M464" s="208"/>
      <c r="N464" s="209"/>
      <c r="O464" s="73"/>
      <c r="P464" s="73"/>
      <c r="Q464" s="73"/>
      <c r="R464" s="73"/>
      <c r="S464" s="73"/>
      <c r="T464" s="74"/>
      <c r="U464" s="36"/>
      <c r="V464" s="36"/>
      <c r="W464" s="36"/>
      <c r="X464" s="36"/>
      <c r="Y464" s="36"/>
      <c r="Z464" s="36"/>
      <c r="AA464" s="36"/>
      <c r="AB464" s="36"/>
      <c r="AC464" s="36"/>
      <c r="AD464" s="36"/>
      <c r="AE464" s="36"/>
      <c r="AT464" s="18" t="s">
        <v>233</v>
      </c>
      <c r="AU464" s="18" t="s">
        <v>87</v>
      </c>
    </row>
    <row r="465" spans="1:65" s="14" customFormat="1" ht="22.5">
      <c r="B465" s="223"/>
      <c r="C465" s="224"/>
      <c r="D465" s="210" t="s">
        <v>235</v>
      </c>
      <c r="E465" s="225" t="s">
        <v>1</v>
      </c>
      <c r="F465" s="226" t="s">
        <v>3321</v>
      </c>
      <c r="G465" s="224"/>
      <c r="H465" s="225" t="s">
        <v>1</v>
      </c>
      <c r="I465" s="227"/>
      <c r="J465" s="224"/>
      <c r="K465" s="224"/>
      <c r="L465" s="228"/>
      <c r="M465" s="229"/>
      <c r="N465" s="230"/>
      <c r="O465" s="230"/>
      <c r="P465" s="230"/>
      <c r="Q465" s="230"/>
      <c r="R465" s="230"/>
      <c r="S465" s="230"/>
      <c r="T465" s="231"/>
      <c r="AT465" s="232" t="s">
        <v>235</v>
      </c>
      <c r="AU465" s="232" t="s">
        <v>87</v>
      </c>
      <c r="AV465" s="14" t="s">
        <v>87</v>
      </c>
      <c r="AW465" s="14" t="s">
        <v>36</v>
      </c>
      <c r="AX465" s="14" t="s">
        <v>80</v>
      </c>
      <c r="AY465" s="232" t="s">
        <v>220</v>
      </c>
    </row>
    <row r="466" spans="1:65" s="13" customFormat="1" ht="11.25">
      <c r="B466" s="212"/>
      <c r="C466" s="213"/>
      <c r="D466" s="210" t="s">
        <v>235</v>
      </c>
      <c r="E466" s="214" t="s">
        <v>3322</v>
      </c>
      <c r="F466" s="215" t="s">
        <v>3315</v>
      </c>
      <c r="G466" s="213"/>
      <c r="H466" s="216">
        <v>17</v>
      </c>
      <c r="I466" s="217"/>
      <c r="J466" s="213"/>
      <c r="K466" s="213"/>
      <c r="L466" s="218"/>
      <c r="M466" s="219"/>
      <c r="N466" s="220"/>
      <c r="O466" s="220"/>
      <c r="P466" s="220"/>
      <c r="Q466" s="220"/>
      <c r="R466" s="220"/>
      <c r="S466" s="220"/>
      <c r="T466" s="221"/>
      <c r="AT466" s="222" t="s">
        <v>235</v>
      </c>
      <c r="AU466" s="222" t="s">
        <v>87</v>
      </c>
      <c r="AV466" s="13" t="s">
        <v>19</v>
      </c>
      <c r="AW466" s="13" t="s">
        <v>36</v>
      </c>
      <c r="AX466" s="13" t="s">
        <v>80</v>
      </c>
      <c r="AY466" s="222" t="s">
        <v>220</v>
      </c>
    </row>
    <row r="467" spans="1:65" s="13" customFormat="1" ht="11.25">
      <c r="B467" s="212"/>
      <c r="C467" s="213"/>
      <c r="D467" s="210" t="s">
        <v>235</v>
      </c>
      <c r="E467" s="214" t="s">
        <v>3323</v>
      </c>
      <c r="F467" s="215" t="s">
        <v>3324</v>
      </c>
      <c r="G467" s="213"/>
      <c r="H467" s="216">
        <v>17</v>
      </c>
      <c r="I467" s="217"/>
      <c r="J467" s="213"/>
      <c r="K467" s="213"/>
      <c r="L467" s="218"/>
      <c r="M467" s="219"/>
      <c r="N467" s="220"/>
      <c r="O467" s="220"/>
      <c r="P467" s="220"/>
      <c r="Q467" s="220"/>
      <c r="R467" s="220"/>
      <c r="S467" s="220"/>
      <c r="T467" s="221"/>
      <c r="AT467" s="222" t="s">
        <v>235</v>
      </c>
      <c r="AU467" s="222" t="s">
        <v>87</v>
      </c>
      <c r="AV467" s="13" t="s">
        <v>19</v>
      </c>
      <c r="AW467" s="13" t="s">
        <v>36</v>
      </c>
      <c r="AX467" s="13" t="s">
        <v>87</v>
      </c>
      <c r="AY467" s="222" t="s">
        <v>220</v>
      </c>
    </row>
    <row r="468" spans="1:65" s="2" customFormat="1" ht="24.2" customHeight="1">
      <c r="A468" s="36"/>
      <c r="B468" s="37"/>
      <c r="C468" s="192" t="s">
        <v>1414</v>
      </c>
      <c r="D468" s="192" t="s">
        <v>224</v>
      </c>
      <c r="E468" s="193" t="s">
        <v>2312</v>
      </c>
      <c r="F468" s="194" t="s">
        <v>2313</v>
      </c>
      <c r="G468" s="195" t="s">
        <v>698</v>
      </c>
      <c r="H468" s="196">
        <v>34</v>
      </c>
      <c r="I468" s="197"/>
      <c r="J468" s="198">
        <f>ROUND(I468*H468,2)</f>
        <v>0</v>
      </c>
      <c r="K468" s="194" t="s">
        <v>228</v>
      </c>
      <c r="L468" s="41"/>
      <c r="M468" s="199" t="s">
        <v>1</v>
      </c>
      <c r="N468" s="200" t="s">
        <v>45</v>
      </c>
      <c r="O468" s="73"/>
      <c r="P468" s="201">
        <f>O468*H468</f>
        <v>0</v>
      </c>
      <c r="Q468" s="201">
        <v>3.3E-4</v>
      </c>
      <c r="R468" s="201">
        <f>Q468*H468</f>
        <v>1.1220000000000001E-2</v>
      </c>
      <c r="S468" s="201">
        <v>0</v>
      </c>
      <c r="T468" s="202">
        <f>S468*H468</f>
        <v>0</v>
      </c>
      <c r="U468" s="36"/>
      <c r="V468" s="36"/>
      <c r="W468" s="36"/>
      <c r="X468" s="36"/>
      <c r="Y468" s="36"/>
      <c r="Z468" s="36"/>
      <c r="AA468" s="36"/>
      <c r="AB468" s="36"/>
      <c r="AC468" s="36"/>
      <c r="AD468" s="36"/>
      <c r="AE468" s="36"/>
      <c r="AR468" s="203" t="s">
        <v>223</v>
      </c>
      <c r="AT468" s="203" t="s">
        <v>224</v>
      </c>
      <c r="AU468" s="203" t="s">
        <v>87</v>
      </c>
      <c r="AY468" s="18" t="s">
        <v>220</v>
      </c>
      <c r="BE468" s="204">
        <f>IF(N468="základní",J468,0)</f>
        <v>0</v>
      </c>
      <c r="BF468" s="204">
        <f>IF(N468="snížená",J468,0)</f>
        <v>0</v>
      </c>
      <c r="BG468" s="204">
        <f>IF(N468="zákl. přenesená",J468,0)</f>
        <v>0</v>
      </c>
      <c r="BH468" s="204">
        <f>IF(N468="sníž. přenesená",J468,0)</f>
        <v>0</v>
      </c>
      <c r="BI468" s="204">
        <f>IF(N468="nulová",J468,0)</f>
        <v>0</v>
      </c>
      <c r="BJ468" s="18" t="s">
        <v>87</v>
      </c>
      <c r="BK468" s="204">
        <f>ROUND(I468*H468,2)</f>
        <v>0</v>
      </c>
      <c r="BL468" s="18" t="s">
        <v>223</v>
      </c>
      <c r="BM468" s="203" t="s">
        <v>3325</v>
      </c>
    </row>
    <row r="469" spans="1:65" s="2" customFormat="1" ht="11.25">
      <c r="A469" s="36"/>
      <c r="B469" s="37"/>
      <c r="C469" s="38"/>
      <c r="D469" s="205" t="s">
        <v>231</v>
      </c>
      <c r="E469" s="38"/>
      <c r="F469" s="206" t="s">
        <v>2315</v>
      </c>
      <c r="G469" s="38"/>
      <c r="H469" s="38"/>
      <c r="I469" s="207"/>
      <c r="J469" s="38"/>
      <c r="K469" s="38"/>
      <c r="L469" s="41"/>
      <c r="M469" s="208"/>
      <c r="N469" s="209"/>
      <c r="O469" s="73"/>
      <c r="P469" s="73"/>
      <c r="Q469" s="73"/>
      <c r="R469" s="73"/>
      <c r="S469" s="73"/>
      <c r="T469" s="74"/>
      <c r="U469" s="36"/>
      <c r="V469" s="36"/>
      <c r="W469" s="36"/>
      <c r="X469" s="36"/>
      <c r="Y469" s="36"/>
      <c r="Z469" s="36"/>
      <c r="AA469" s="36"/>
      <c r="AB469" s="36"/>
      <c r="AC469" s="36"/>
      <c r="AD469" s="36"/>
      <c r="AE469" s="36"/>
      <c r="AT469" s="18" t="s">
        <v>231</v>
      </c>
      <c r="AU469" s="18" t="s">
        <v>87</v>
      </c>
    </row>
    <row r="470" spans="1:65" s="2" customFormat="1" ht="165.75">
      <c r="A470" s="36"/>
      <c r="B470" s="37"/>
      <c r="C470" s="38"/>
      <c r="D470" s="210" t="s">
        <v>311</v>
      </c>
      <c r="E470" s="38"/>
      <c r="F470" s="211" t="s">
        <v>2316</v>
      </c>
      <c r="G470" s="38"/>
      <c r="H470" s="38"/>
      <c r="I470" s="207"/>
      <c r="J470" s="38"/>
      <c r="K470" s="38"/>
      <c r="L470" s="41"/>
      <c r="M470" s="208"/>
      <c r="N470" s="209"/>
      <c r="O470" s="73"/>
      <c r="P470" s="73"/>
      <c r="Q470" s="73"/>
      <c r="R470" s="73"/>
      <c r="S470" s="73"/>
      <c r="T470" s="74"/>
      <c r="U470" s="36"/>
      <c r="V470" s="36"/>
      <c r="W470" s="36"/>
      <c r="X470" s="36"/>
      <c r="Y470" s="36"/>
      <c r="Z470" s="36"/>
      <c r="AA470" s="36"/>
      <c r="AB470" s="36"/>
      <c r="AC470" s="36"/>
      <c r="AD470" s="36"/>
      <c r="AE470" s="36"/>
      <c r="AT470" s="18" t="s">
        <v>311</v>
      </c>
      <c r="AU470" s="18" t="s">
        <v>87</v>
      </c>
    </row>
    <row r="471" spans="1:65" s="14" customFormat="1" ht="11.25">
      <c r="B471" s="223"/>
      <c r="C471" s="224"/>
      <c r="D471" s="210" t="s">
        <v>235</v>
      </c>
      <c r="E471" s="225" t="s">
        <v>1</v>
      </c>
      <c r="F471" s="226" t="s">
        <v>2317</v>
      </c>
      <c r="G471" s="224"/>
      <c r="H471" s="225" t="s">
        <v>1</v>
      </c>
      <c r="I471" s="227"/>
      <c r="J471" s="224"/>
      <c r="K471" s="224"/>
      <c r="L471" s="228"/>
      <c r="M471" s="229"/>
      <c r="N471" s="230"/>
      <c r="O471" s="230"/>
      <c r="P471" s="230"/>
      <c r="Q471" s="230"/>
      <c r="R471" s="230"/>
      <c r="S471" s="230"/>
      <c r="T471" s="231"/>
      <c r="AT471" s="232" t="s">
        <v>235</v>
      </c>
      <c r="AU471" s="232" t="s">
        <v>87</v>
      </c>
      <c r="AV471" s="14" t="s">
        <v>87</v>
      </c>
      <c r="AW471" s="14" t="s">
        <v>36</v>
      </c>
      <c r="AX471" s="14" t="s">
        <v>80</v>
      </c>
      <c r="AY471" s="232" t="s">
        <v>220</v>
      </c>
    </row>
    <row r="472" spans="1:65" s="13" customFormat="1" ht="11.25">
      <c r="B472" s="212"/>
      <c r="C472" s="213"/>
      <c r="D472" s="210" t="s">
        <v>235</v>
      </c>
      <c r="E472" s="214" t="s">
        <v>3326</v>
      </c>
      <c r="F472" s="215" t="s">
        <v>3327</v>
      </c>
      <c r="G472" s="213"/>
      <c r="H472" s="216">
        <v>34</v>
      </c>
      <c r="I472" s="217"/>
      <c r="J472" s="213"/>
      <c r="K472" s="213"/>
      <c r="L472" s="218"/>
      <c r="M472" s="219"/>
      <c r="N472" s="220"/>
      <c r="O472" s="220"/>
      <c r="P472" s="220"/>
      <c r="Q472" s="220"/>
      <c r="R472" s="220"/>
      <c r="S472" s="220"/>
      <c r="T472" s="221"/>
      <c r="AT472" s="222" t="s">
        <v>235</v>
      </c>
      <c r="AU472" s="222" t="s">
        <v>87</v>
      </c>
      <c r="AV472" s="13" t="s">
        <v>19</v>
      </c>
      <c r="AW472" s="13" t="s">
        <v>36</v>
      </c>
      <c r="AX472" s="13" t="s">
        <v>80</v>
      </c>
      <c r="AY472" s="222" t="s">
        <v>220</v>
      </c>
    </row>
    <row r="473" spans="1:65" s="13" customFormat="1" ht="11.25">
      <c r="B473" s="212"/>
      <c r="C473" s="213"/>
      <c r="D473" s="210" t="s">
        <v>235</v>
      </c>
      <c r="E473" s="214" t="s">
        <v>3328</v>
      </c>
      <c r="F473" s="215" t="s">
        <v>3329</v>
      </c>
      <c r="G473" s="213"/>
      <c r="H473" s="216">
        <v>34</v>
      </c>
      <c r="I473" s="217"/>
      <c r="J473" s="213"/>
      <c r="K473" s="213"/>
      <c r="L473" s="218"/>
      <c r="M473" s="219"/>
      <c r="N473" s="220"/>
      <c r="O473" s="220"/>
      <c r="P473" s="220"/>
      <c r="Q473" s="220"/>
      <c r="R473" s="220"/>
      <c r="S473" s="220"/>
      <c r="T473" s="221"/>
      <c r="AT473" s="222" t="s">
        <v>235</v>
      </c>
      <c r="AU473" s="222" t="s">
        <v>87</v>
      </c>
      <c r="AV473" s="13" t="s">
        <v>19</v>
      </c>
      <c r="AW473" s="13" t="s">
        <v>36</v>
      </c>
      <c r="AX473" s="13" t="s">
        <v>87</v>
      </c>
      <c r="AY473" s="222" t="s">
        <v>220</v>
      </c>
    </row>
    <row r="474" spans="1:65" s="2" customFormat="1" ht="24.2" customHeight="1">
      <c r="A474" s="36"/>
      <c r="B474" s="37"/>
      <c r="C474" s="247" t="s">
        <v>1419</v>
      </c>
      <c r="D474" s="247" t="s">
        <v>329</v>
      </c>
      <c r="E474" s="248" t="s">
        <v>2322</v>
      </c>
      <c r="F474" s="249" t="s">
        <v>2323</v>
      </c>
      <c r="G474" s="250" t="s">
        <v>698</v>
      </c>
      <c r="H474" s="251">
        <v>34</v>
      </c>
      <c r="I474" s="252"/>
      <c r="J474" s="253">
        <f>ROUND(I474*H474,2)</f>
        <v>0</v>
      </c>
      <c r="K474" s="249" t="s">
        <v>228</v>
      </c>
      <c r="L474" s="254"/>
      <c r="M474" s="255" t="s">
        <v>1</v>
      </c>
      <c r="N474" s="256" t="s">
        <v>45</v>
      </c>
      <c r="O474" s="73"/>
      <c r="P474" s="201">
        <f>O474*H474</f>
        <v>0</v>
      </c>
      <c r="Q474" s="201">
        <v>7.0499999999999993E-2</v>
      </c>
      <c r="R474" s="201">
        <f>Q474*H474</f>
        <v>2.3969999999999998</v>
      </c>
      <c r="S474" s="201">
        <v>0</v>
      </c>
      <c r="T474" s="202">
        <f>S474*H474</f>
        <v>0</v>
      </c>
      <c r="U474" s="36"/>
      <c r="V474" s="36"/>
      <c r="W474" s="36"/>
      <c r="X474" s="36"/>
      <c r="Y474" s="36"/>
      <c r="Z474" s="36"/>
      <c r="AA474" s="36"/>
      <c r="AB474" s="36"/>
      <c r="AC474" s="36"/>
      <c r="AD474" s="36"/>
      <c r="AE474" s="36"/>
      <c r="AR474" s="203" t="s">
        <v>266</v>
      </c>
      <c r="AT474" s="203" t="s">
        <v>329</v>
      </c>
      <c r="AU474" s="203" t="s">
        <v>87</v>
      </c>
      <c r="AY474" s="18" t="s">
        <v>220</v>
      </c>
      <c r="BE474" s="204">
        <f>IF(N474="základní",J474,0)</f>
        <v>0</v>
      </c>
      <c r="BF474" s="204">
        <f>IF(N474="snížená",J474,0)</f>
        <v>0</v>
      </c>
      <c r="BG474" s="204">
        <f>IF(N474="zákl. přenesená",J474,0)</f>
        <v>0</v>
      </c>
      <c r="BH474" s="204">
        <f>IF(N474="sníž. přenesená",J474,0)</f>
        <v>0</v>
      </c>
      <c r="BI474" s="204">
        <f>IF(N474="nulová",J474,0)</f>
        <v>0</v>
      </c>
      <c r="BJ474" s="18" t="s">
        <v>87</v>
      </c>
      <c r="BK474" s="204">
        <f>ROUND(I474*H474,2)</f>
        <v>0</v>
      </c>
      <c r="BL474" s="18" t="s">
        <v>223</v>
      </c>
      <c r="BM474" s="203" t="s">
        <v>3330</v>
      </c>
    </row>
    <row r="475" spans="1:65" s="13" customFormat="1" ht="11.25">
      <c r="B475" s="212"/>
      <c r="C475" s="213"/>
      <c r="D475" s="210" t="s">
        <v>235</v>
      </c>
      <c r="E475" s="214" t="s">
        <v>3331</v>
      </c>
      <c r="F475" s="215" t="s">
        <v>426</v>
      </c>
      <c r="G475" s="213"/>
      <c r="H475" s="216">
        <v>34</v>
      </c>
      <c r="I475" s="217"/>
      <c r="J475" s="213"/>
      <c r="K475" s="213"/>
      <c r="L475" s="218"/>
      <c r="M475" s="219"/>
      <c r="N475" s="220"/>
      <c r="O475" s="220"/>
      <c r="P475" s="220"/>
      <c r="Q475" s="220"/>
      <c r="R475" s="220"/>
      <c r="S475" s="220"/>
      <c r="T475" s="221"/>
      <c r="AT475" s="222" t="s">
        <v>235</v>
      </c>
      <c r="AU475" s="222" t="s">
        <v>87</v>
      </c>
      <c r="AV475" s="13" t="s">
        <v>19</v>
      </c>
      <c r="AW475" s="13" t="s">
        <v>36</v>
      </c>
      <c r="AX475" s="13" t="s">
        <v>80</v>
      </c>
      <c r="AY475" s="222" t="s">
        <v>220</v>
      </c>
    </row>
    <row r="476" spans="1:65" s="13" customFormat="1" ht="11.25">
      <c r="B476" s="212"/>
      <c r="C476" s="213"/>
      <c r="D476" s="210" t="s">
        <v>235</v>
      </c>
      <c r="E476" s="214" t="s">
        <v>3332</v>
      </c>
      <c r="F476" s="215" t="s">
        <v>3333</v>
      </c>
      <c r="G476" s="213"/>
      <c r="H476" s="216">
        <v>34</v>
      </c>
      <c r="I476" s="217"/>
      <c r="J476" s="213"/>
      <c r="K476" s="213"/>
      <c r="L476" s="218"/>
      <c r="M476" s="219"/>
      <c r="N476" s="220"/>
      <c r="O476" s="220"/>
      <c r="P476" s="220"/>
      <c r="Q476" s="220"/>
      <c r="R476" s="220"/>
      <c r="S476" s="220"/>
      <c r="T476" s="221"/>
      <c r="AT476" s="222" t="s">
        <v>235</v>
      </c>
      <c r="AU476" s="222" t="s">
        <v>87</v>
      </c>
      <c r="AV476" s="13" t="s">
        <v>19</v>
      </c>
      <c r="AW476" s="13" t="s">
        <v>36</v>
      </c>
      <c r="AX476" s="13" t="s">
        <v>87</v>
      </c>
      <c r="AY476" s="222" t="s">
        <v>220</v>
      </c>
    </row>
    <row r="477" spans="1:65" s="2" customFormat="1" ht="24.2" customHeight="1">
      <c r="A477" s="36"/>
      <c r="B477" s="37"/>
      <c r="C477" s="192" t="s">
        <v>1422</v>
      </c>
      <c r="D477" s="192" t="s">
        <v>224</v>
      </c>
      <c r="E477" s="193" t="s">
        <v>3334</v>
      </c>
      <c r="F477" s="194" t="s">
        <v>3335</v>
      </c>
      <c r="G477" s="195" t="s">
        <v>664</v>
      </c>
      <c r="H477" s="196">
        <v>17</v>
      </c>
      <c r="I477" s="197"/>
      <c r="J477" s="198">
        <f>ROUND(I477*H477,2)</f>
        <v>0</v>
      </c>
      <c r="K477" s="194" t="s">
        <v>228</v>
      </c>
      <c r="L477" s="41"/>
      <c r="M477" s="199" t="s">
        <v>1</v>
      </c>
      <c r="N477" s="200" t="s">
        <v>45</v>
      </c>
      <c r="O477" s="73"/>
      <c r="P477" s="201">
        <f>O477*H477</f>
        <v>0</v>
      </c>
      <c r="Q477" s="201">
        <v>0.20716000000000001</v>
      </c>
      <c r="R477" s="201">
        <f>Q477*H477</f>
        <v>3.5217200000000002</v>
      </c>
      <c r="S477" s="201">
        <v>0</v>
      </c>
      <c r="T477" s="202">
        <f>S477*H477</f>
        <v>0</v>
      </c>
      <c r="U477" s="36"/>
      <c r="V477" s="36"/>
      <c r="W477" s="36"/>
      <c r="X477" s="36"/>
      <c r="Y477" s="36"/>
      <c r="Z477" s="36"/>
      <c r="AA477" s="36"/>
      <c r="AB477" s="36"/>
      <c r="AC477" s="36"/>
      <c r="AD477" s="36"/>
      <c r="AE477" s="36"/>
      <c r="AR477" s="203" t="s">
        <v>223</v>
      </c>
      <c r="AT477" s="203" t="s">
        <v>224</v>
      </c>
      <c r="AU477" s="203" t="s">
        <v>87</v>
      </c>
      <c r="AY477" s="18" t="s">
        <v>220</v>
      </c>
      <c r="BE477" s="204">
        <f>IF(N477="základní",J477,0)</f>
        <v>0</v>
      </c>
      <c r="BF477" s="204">
        <f>IF(N477="snížená",J477,0)</f>
        <v>0</v>
      </c>
      <c r="BG477" s="204">
        <f>IF(N477="zákl. přenesená",J477,0)</f>
        <v>0</v>
      </c>
      <c r="BH477" s="204">
        <f>IF(N477="sníž. přenesená",J477,0)</f>
        <v>0</v>
      </c>
      <c r="BI477" s="204">
        <f>IF(N477="nulová",J477,0)</f>
        <v>0</v>
      </c>
      <c r="BJ477" s="18" t="s">
        <v>87</v>
      </c>
      <c r="BK477" s="204">
        <f>ROUND(I477*H477,2)</f>
        <v>0</v>
      </c>
      <c r="BL477" s="18" t="s">
        <v>223</v>
      </c>
      <c r="BM477" s="203" t="s">
        <v>3336</v>
      </c>
    </row>
    <row r="478" spans="1:65" s="2" customFormat="1" ht="11.25">
      <c r="A478" s="36"/>
      <c r="B478" s="37"/>
      <c r="C478" s="38"/>
      <c r="D478" s="205" t="s">
        <v>231</v>
      </c>
      <c r="E478" s="38"/>
      <c r="F478" s="206" t="s">
        <v>3337</v>
      </c>
      <c r="G478" s="38"/>
      <c r="H478" s="38"/>
      <c r="I478" s="207"/>
      <c r="J478" s="38"/>
      <c r="K478" s="38"/>
      <c r="L478" s="41"/>
      <c r="M478" s="208"/>
      <c r="N478" s="209"/>
      <c r="O478" s="73"/>
      <c r="P478" s="73"/>
      <c r="Q478" s="73"/>
      <c r="R478" s="73"/>
      <c r="S478" s="73"/>
      <c r="T478" s="74"/>
      <c r="U478" s="36"/>
      <c r="V478" s="36"/>
      <c r="W478" s="36"/>
      <c r="X478" s="36"/>
      <c r="Y478" s="36"/>
      <c r="Z478" s="36"/>
      <c r="AA478" s="36"/>
      <c r="AB478" s="36"/>
      <c r="AC478" s="36"/>
      <c r="AD478" s="36"/>
      <c r="AE478" s="36"/>
      <c r="AT478" s="18" t="s">
        <v>231</v>
      </c>
      <c r="AU478" s="18" t="s">
        <v>87</v>
      </c>
    </row>
    <row r="479" spans="1:65" s="2" customFormat="1" ht="175.5">
      <c r="A479" s="36"/>
      <c r="B479" s="37"/>
      <c r="C479" s="38"/>
      <c r="D479" s="210" t="s">
        <v>311</v>
      </c>
      <c r="E479" s="38"/>
      <c r="F479" s="211" t="s">
        <v>3338</v>
      </c>
      <c r="G479" s="38"/>
      <c r="H479" s="38"/>
      <c r="I479" s="207"/>
      <c r="J479" s="38"/>
      <c r="K479" s="38"/>
      <c r="L479" s="41"/>
      <c r="M479" s="208"/>
      <c r="N479" s="209"/>
      <c r="O479" s="73"/>
      <c r="P479" s="73"/>
      <c r="Q479" s="73"/>
      <c r="R479" s="73"/>
      <c r="S479" s="73"/>
      <c r="T479" s="74"/>
      <c r="U479" s="36"/>
      <c r="V479" s="36"/>
      <c r="W479" s="36"/>
      <c r="X479" s="36"/>
      <c r="Y479" s="36"/>
      <c r="Z479" s="36"/>
      <c r="AA479" s="36"/>
      <c r="AB479" s="36"/>
      <c r="AC479" s="36"/>
      <c r="AD479" s="36"/>
      <c r="AE479" s="36"/>
      <c r="AT479" s="18" t="s">
        <v>311</v>
      </c>
      <c r="AU479" s="18" t="s">
        <v>87</v>
      </c>
    </row>
    <row r="480" spans="1:65" s="2" customFormat="1" ht="16.5" customHeight="1">
      <c r="A480" s="36"/>
      <c r="B480" s="37"/>
      <c r="C480" s="247" t="s">
        <v>1427</v>
      </c>
      <c r="D480" s="247" t="s">
        <v>329</v>
      </c>
      <c r="E480" s="248" t="s">
        <v>3339</v>
      </c>
      <c r="F480" s="249" t="s">
        <v>3340</v>
      </c>
      <c r="G480" s="250" t="s">
        <v>664</v>
      </c>
      <c r="H480" s="251">
        <v>17</v>
      </c>
      <c r="I480" s="252"/>
      <c r="J480" s="253">
        <f>ROUND(I480*H480,2)</f>
        <v>0</v>
      </c>
      <c r="K480" s="249" t="s">
        <v>228</v>
      </c>
      <c r="L480" s="254"/>
      <c r="M480" s="255" t="s">
        <v>1</v>
      </c>
      <c r="N480" s="256" t="s">
        <v>45</v>
      </c>
      <c r="O480" s="73"/>
      <c r="P480" s="201">
        <f>O480*H480</f>
        <v>0</v>
      </c>
      <c r="Q480" s="201">
        <v>5.15</v>
      </c>
      <c r="R480" s="201">
        <f>Q480*H480</f>
        <v>87.550000000000011</v>
      </c>
      <c r="S480" s="201">
        <v>0</v>
      </c>
      <c r="T480" s="202">
        <f>S480*H480</f>
        <v>0</v>
      </c>
      <c r="U480" s="36"/>
      <c r="V480" s="36"/>
      <c r="W480" s="36"/>
      <c r="X480" s="36"/>
      <c r="Y480" s="36"/>
      <c r="Z480" s="36"/>
      <c r="AA480" s="36"/>
      <c r="AB480" s="36"/>
      <c r="AC480" s="36"/>
      <c r="AD480" s="36"/>
      <c r="AE480" s="36"/>
      <c r="AR480" s="203" t="s">
        <v>266</v>
      </c>
      <c r="AT480" s="203" t="s">
        <v>329</v>
      </c>
      <c r="AU480" s="203" t="s">
        <v>87</v>
      </c>
      <c r="AY480" s="18" t="s">
        <v>220</v>
      </c>
      <c r="BE480" s="204">
        <f>IF(N480="základní",J480,0)</f>
        <v>0</v>
      </c>
      <c r="BF480" s="204">
        <f>IF(N480="snížená",J480,0)</f>
        <v>0</v>
      </c>
      <c r="BG480" s="204">
        <f>IF(N480="zákl. přenesená",J480,0)</f>
        <v>0</v>
      </c>
      <c r="BH480" s="204">
        <f>IF(N480="sníž. přenesená",J480,0)</f>
        <v>0</v>
      </c>
      <c r="BI480" s="204">
        <f>IF(N480="nulová",J480,0)</f>
        <v>0</v>
      </c>
      <c r="BJ480" s="18" t="s">
        <v>87</v>
      </c>
      <c r="BK480" s="204">
        <f>ROUND(I480*H480,2)</f>
        <v>0</v>
      </c>
      <c r="BL480" s="18" t="s">
        <v>223</v>
      </c>
      <c r="BM480" s="203" t="s">
        <v>3341</v>
      </c>
    </row>
    <row r="481" spans="1:65" s="2" customFormat="1" ht="19.5">
      <c r="A481" s="36"/>
      <c r="B481" s="37"/>
      <c r="C481" s="38"/>
      <c r="D481" s="210" t="s">
        <v>233</v>
      </c>
      <c r="E481" s="38"/>
      <c r="F481" s="211" t="s">
        <v>3342</v>
      </c>
      <c r="G481" s="38"/>
      <c r="H481" s="38"/>
      <c r="I481" s="207"/>
      <c r="J481" s="38"/>
      <c r="K481" s="38"/>
      <c r="L481" s="41"/>
      <c r="M481" s="208"/>
      <c r="N481" s="209"/>
      <c r="O481" s="73"/>
      <c r="P481" s="73"/>
      <c r="Q481" s="73"/>
      <c r="R481" s="73"/>
      <c r="S481" s="73"/>
      <c r="T481" s="74"/>
      <c r="U481" s="36"/>
      <c r="V481" s="36"/>
      <c r="W481" s="36"/>
      <c r="X481" s="36"/>
      <c r="Y481" s="36"/>
      <c r="Z481" s="36"/>
      <c r="AA481" s="36"/>
      <c r="AB481" s="36"/>
      <c r="AC481" s="36"/>
      <c r="AD481" s="36"/>
      <c r="AE481" s="36"/>
      <c r="AT481" s="18" t="s">
        <v>233</v>
      </c>
      <c r="AU481" s="18" t="s">
        <v>87</v>
      </c>
    </row>
    <row r="482" spans="1:65" s="12" customFormat="1" ht="25.9" customHeight="1">
      <c r="B482" s="176"/>
      <c r="C482" s="177"/>
      <c r="D482" s="178" t="s">
        <v>79</v>
      </c>
      <c r="E482" s="179" t="s">
        <v>223</v>
      </c>
      <c r="F482" s="179" t="s">
        <v>655</v>
      </c>
      <c r="G482" s="177"/>
      <c r="H482" s="177"/>
      <c r="I482" s="180"/>
      <c r="J482" s="181">
        <f>BK482</f>
        <v>0</v>
      </c>
      <c r="K482" s="177"/>
      <c r="L482" s="182"/>
      <c r="M482" s="183"/>
      <c r="N482" s="184"/>
      <c r="O482" s="184"/>
      <c r="P482" s="185">
        <f>SUM(P483:P593)</f>
        <v>0</v>
      </c>
      <c r="Q482" s="184"/>
      <c r="R482" s="185">
        <f>SUM(R483:R593)</f>
        <v>473.43038478999995</v>
      </c>
      <c r="S482" s="184"/>
      <c r="T482" s="186">
        <f>SUM(T483:T593)</f>
        <v>0</v>
      </c>
      <c r="AR482" s="187" t="s">
        <v>223</v>
      </c>
      <c r="AT482" s="188" t="s">
        <v>79</v>
      </c>
      <c r="AU482" s="188" t="s">
        <v>80</v>
      </c>
      <c r="AY482" s="187" t="s">
        <v>220</v>
      </c>
      <c r="BK482" s="189">
        <f>SUM(BK483:BK593)</f>
        <v>0</v>
      </c>
    </row>
    <row r="483" spans="1:65" s="2" customFormat="1" ht="24.2" customHeight="1">
      <c r="A483" s="36"/>
      <c r="B483" s="37"/>
      <c r="C483" s="192" t="s">
        <v>1432</v>
      </c>
      <c r="D483" s="192" t="s">
        <v>224</v>
      </c>
      <c r="E483" s="193" t="s">
        <v>3343</v>
      </c>
      <c r="F483" s="194" t="s">
        <v>3344</v>
      </c>
      <c r="G483" s="195" t="s">
        <v>514</v>
      </c>
      <c r="H483" s="196">
        <v>75.12</v>
      </c>
      <c r="I483" s="197"/>
      <c r="J483" s="198">
        <f>ROUND(I483*H483,2)</f>
        <v>0</v>
      </c>
      <c r="K483" s="194" t="s">
        <v>228</v>
      </c>
      <c r="L483" s="41"/>
      <c r="M483" s="199" t="s">
        <v>1</v>
      </c>
      <c r="N483" s="200" t="s">
        <v>45</v>
      </c>
      <c r="O483" s="73"/>
      <c r="P483" s="201">
        <f>O483*H483</f>
        <v>0</v>
      </c>
      <c r="Q483" s="201">
        <v>2.4779100000000001</v>
      </c>
      <c r="R483" s="201">
        <f>Q483*H483</f>
        <v>186.14059920000003</v>
      </c>
      <c r="S483" s="201">
        <v>0</v>
      </c>
      <c r="T483" s="202">
        <f>S483*H483</f>
        <v>0</v>
      </c>
      <c r="U483" s="36"/>
      <c r="V483" s="36"/>
      <c r="W483" s="36"/>
      <c r="X483" s="36"/>
      <c r="Y483" s="36"/>
      <c r="Z483" s="36"/>
      <c r="AA483" s="36"/>
      <c r="AB483" s="36"/>
      <c r="AC483" s="36"/>
      <c r="AD483" s="36"/>
      <c r="AE483" s="36"/>
      <c r="AR483" s="203" t="s">
        <v>223</v>
      </c>
      <c r="AT483" s="203" t="s">
        <v>224</v>
      </c>
      <c r="AU483" s="203" t="s">
        <v>87</v>
      </c>
      <c r="AY483" s="18" t="s">
        <v>220</v>
      </c>
      <c r="BE483" s="204">
        <f>IF(N483="základní",J483,0)</f>
        <v>0</v>
      </c>
      <c r="BF483" s="204">
        <f>IF(N483="snížená",J483,0)</f>
        <v>0</v>
      </c>
      <c r="BG483" s="204">
        <f>IF(N483="zákl. přenesená",J483,0)</f>
        <v>0</v>
      </c>
      <c r="BH483" s="204">
        <f>IF(N483="sníž. přenesená",J483,0)</f>
        <v>0</v>
      </c>
      <c r="BI483" s="204">
        <f>IF(N483="nulová",J483,0)</f>
        <v>0</v>
      </c>
      <c r="BJ483" s="18" t="s">
        <v>87</v>
      </c>
      <c r="BK483" s="204">
        <f>ROUND(I483*H483,2)</f>
        <v>0</v>
      </c>
      <c r="BL483" s="18" t="s">
        <v>223</v>
      </c>
      <c r="BM483" s="203" t="s">
        <v>3345</v>
      </c>
    </row>
    <row r="484" spans="1:65" s="2" customFormat="1" ht="11.25">
      <c r="A484" s="36"/>
      <c r="B484" s="37"/>
      <c r="C484" s="38"/>
      <c r="D484" s="205" t="s">
        <v>231</v>
      </c>
      <c r="E484" s="38"/>
      <c r="F484" s="206" t="s">
        <v>3346</v>
      </c>
      <c r="G484" s="38"/>
      <c r="H484" s="38"/>
      <c r="I484" s="207"/>
      <c r="J484" s="38"/>
      <c r="K484" s="38"/>
      <c r="L484" s="41"/>
      <c r="M484" s="208"/>
      <c r="N484" s="209"/>
      <c r="O484" s="73"/>
      <c r="P484" s="73"/>
      <c r="Q484" s="73"/>
      <c r="R484" s="73"/>
      <c r="S484" s="73"/>
      <c r="T484" s="74"/>
      <c r="U484" s="36"/>
      <c r="V484" s="36"/>
      <c r="W484" s="36"/>
      <c r="X484" s="36"/>
      <c r="Y484" s="36"/>
      <c r="Z484" s="36"/>
      <c r="AA484" s="36"/>
      <c r="AB484" s="36"/>
      <c r="AC484" s="36"/>
      <c r="AD484" s="36"/>
      <c r="AE484" s="36"/>
      <c r="AT484" s="18" t="s">
        <v>231</v>
      </c>
      <c r="AU484" s="18" t="s">
        <v>87</v>
      </c>
    </row>
    <row r="485" spans="1:65" s="2" customFormat="1" ht="175.5">
      <c r="A485" s="36"/>
      <c r="B485" s="37"/>
      <c r="C485" s="38"/>
      <c r="D485" s="210" t="s">
        <v>311</v>
      </c>
      <c r="E485" s="38"/>
      <c r="F485" s="211" t="s">
        <v>2332</v>
      </c>
      <c r="G485" s="38"/>
      <c r="H485" s="38"/>
      <c r="I485" s="207"/>
      <c r="J485" s="38"/>
      <c r="K485" s="38"/>
      <c r="L485" s="41"/>
      <c r="M485" s="208"/>
      <c r="N485" s="209"/>
      <c r="O485" s="73"/>
      <c r="P485" s="73"/>
      <c r="Q485" s="73"/>
      <c r="R485" s="73"/>
      <c r="S485" s="73"/>
      <c r="T485" s="74"/>
      <c r="U485" s="36"/>
      <c r="V485" s="36"/>
      <c r="W485" s="36"/>
      <c r="X485" s="36"/>
      <c r="Y485" s="36"/>
      <c r="Z485" s="36"/>
      <c r="AA485" s="36"/>
      <c r="AB485" s="36"/>
      <c r="AC485" s="36"/>
      <c r="AD485" s="36"/>
      <c r="AE485" s="36"/>
      <c r="AT485" s="18" t="s">
        <v>311</v>
      </c>
      <c r="AU485" s="18" t="s">
        <v>87</v>
      </c>
    </row>
    <row r="486" spans="1:65" s="14" customFormat="1" ht="11.25">
      <c r="B486" s="223"/>
      <c r="C486" s="224"/>
      <c r="D486" s="210" t="s">
        <v>235</v>
      </c>
      <c r="E486" s="225" t="s">
        <v>1</v>
      </c>
      <c r="F486" s="226" t="s">
        <v>3347</v>
      </c>
      <c r="G486" s="224"/>
      <c r="H486" s="225" t="s">
        <v>1</v>
      </c>
      <c r="I486" s="227"/>
      <c r="J486" s="224"/>
      <c r="K486" s="224"/>
      <c r="L486" s="228"/>
      <c r="M486" s="229"/>
      <c r="N486" s="230"/>
      <c r="O486" s="230"/>
      <c r="P486" s="230"/>
      <c r="Q486" s="230"/>
      <c r="R486" s="230"/>
      <c r="S486" s="230"/>
      <c r="T486" s="231"/>
      <c r="AT486" s="232" t="s">
        <v>235</v>
      </c>
      <c r="AU486" s="232" t="s">
        <v>87</v>
      </c>
      <c r="AV486" s="14" t="s">
        <v>87</v>
      </c>
      <c r="AW486" s="14" t="s">
        <v>36</v>
      </c>
      <c r="AX486" s="14" t="s">
        <v>80</v>
      </c>
      <c r="AY486" s="232" t="s">
        <v>220</v>
      </c>
    </row>
    <row r="487" spans="1:65" s="13" customFormat="1" ht="11.25">
      <c r="B487" s="212"/>
      <c r="C487" s="213"/>
      <c r="D487" s="210" t="s">
        <v>235</v>
      </c>
      <c r="E487" s="214" t="s">
        <v>3348</v>
      </c>
      <c r="F487" s="215" t="s">
        <v>3349</v>
      </c>
      <c r="G487" s="213"/>
      <c r="H487" s="216">
        <v>75.12</v>
      </c>
      <c r="I487" s="217"/>
      <c r="J487" s="213"/>
      <c r="K487" s="213"/>
      <c r="L487" s="218"/>
      <c r="M487" s="219"/>
      <c r="N487" s="220"/>
      <c r="O487" s="220"/>
      <c r="P487" s="220"/>
      <c r="Q487" s="220"/>
      <c r="R487" s="220"/>
      <c r="S487" s="220"/>
      <c r="T487" s="221"/>
      <c r="AT487" s="222" t="s">
        <v>235</v>
      </c>
      <c r="AU487" s="222" t="s">
        <v>87</v>
      </c>
      <c r="AV487" s="13" t="s">
        <v>19</v>
      </c>
      <c r="AW487" s="13" t="s">
        <v>36</v>
      </c>
      <c r="AX487" s="13" t="s">
        <v>80</v>
      </c>
      <c r="AY487" s="222" t="s">
        <v>220</v>
      </c>
    </row>
    <row r="488" spans="1:65" s="13" customFormat="1" ht="11.25">
      <c r="B488" s="212"/>
      <c r="C488" s="213"/>
      <c r="D488" s="210" t="s">
        <v>235</v>
      </c>
      <c r="E488" s="214" t="s">
        <v>3350</v>
      </c>
      <c r="F488" s="215" t="s">
        <v>3351</v>
      </c>
      <c r="G488" s="213"/>
      <c r="H488" s="216">
        <v>75.12</v>
      </c>
      <c r="I488" s="217"/>
      <c r="J488" s="213"/>
      <c r="K488" s="213"/>
      <c r="L488" s="218"/>
      <c r="M488" s="219"/>
      <c r="N488" s="220"/>
      <c r="O488" s="220"/>
      <c r="P488" s="220"/>
      <c r="Q488" s="220"/>
      <c r="R488" s="220"/>
      <c r="S488" s="220"/>
      <c r="T488" s="221"/>
      <c r="AT488" s="222" t="s">
        <v>235</v>
      </c>
      <c r="AU488" s="222" t="s">
        <v>87</v>
      </c>
      <c r="AV488" s="13" t="s">
        <v>19</v>
      </c>
      <c r="AW488" s="13" t="s">
        <v>36</v>
      </c>
      <c r="AX488" s="13" t="s">
        <v>87</v>
      </c>
      <c r="AY488" s="222" t="s">
        <v>220</v>
      </c>
    </row>
    <row r="489" spans="1:65" s="2" customFormat="1" ht="24.2" customHeight="1">
      <c r="A489" s="36"/>
      <c r="B489" s="37"/>
      <c r="C489" s="192" t="s">
        <v>1436</v>
      </c>
      <c r="D489" s="192" t="s">
        <v>224</v>
      </c>
      <c r="E489" s="193" t="s">
        <v>3352</v>
      </c>
      <c r="F489" s="194" t="s">
        <v>3353</v>
      </c>
      <c r="G489" s="195" t="s">
        <v>650</v>
      </c>
      <c r="H489" s="196">
        <v>12.847</v>
      </c>
      <c r="I489" s="197"/>
      <c r="J489" s="198">
        <f>ROUND(I489*H489,2)</f>
        <v>0</v>
      </c>
      <c r="K489" s="194" t="s">
        <v>228</v>
      </c>
      <c r="L489" s="41"/>
      <c r="M489" s="199" t="s">
        <v>1</v>
      </c>
      <c r="N489" s="200" t="s">
        <v>45</v>
      </c>
      <c r="O489" s="73"/>
      <c r="P489" s="201">
        <f>O489*H489</f>
        <v>0</v>
      </c>
      <c r="Q489" s="201">
        <v>1.0492699999999999</v>
      </c>
      <c r="R489" s="201">
        <f>Q489*H489</f>
        <v>13.479971689999999</v>
      </c>
      <c r="S489" s="201">
        <v>0</v>
      </c>
      <c r="T489" s="202">
        <f>S489*H489</f>
        <v>0</v>
      </c>
      <c r="U489" s="36"/>
      <c r="V489" s="36"/>
      <c r="W489" s="36"/>
      <c r="X489" s="36"/>
      <c r="Y489" s="36"/>
      <c r="Z489" s="36"/>
      <c r="AA489" s="36"/>
      <c r="AB489" s="36"/>
      <c r="AC489" s="36"/>
      <c r="AD489" s="36"/>
      <c r="AE489" s="36"/>
      <c r="AR489" s="203" t="s">
        <v>223</v>
      </c>
      <c r="AT489" s="203" t="s">
        <v>224</v>
      </c>
      <c r="AU489" s="203" t="s">
        <v>87</v>
      </c>
      <c r="AY489" s="18" t="s">
        <v>220</v>
      </c>
      <c r="BE489" s="204">
        <f>IF(N489="základní",J489,0)</f>
        <v>0</v>
      </c>
      <c r="BF489" s="204">
        <f>IF(N489="snížená",J489,0)</f>
        <v>0</v>
      </c>
      <c r="BG489" s="204">
        <f>IF(N489="zákl. přenesená",J489,0)</f>
        <v>0</v>
      </c>
      <c r="BH489" s="204">
        <f>IF(N489="sníž. přenesená",J489,0)</f>
        <v>0</v>
      </c>
      <c r="BI489" s="204">
        <f>IF(N489="nulová",J489,0)</f>
        <v>0</v>
      </c>
      <c r="BJ489" s="18" t="s">
        <v>87</v>
      </c>
      <c r="BK489" s="204">
        <f>ROUND(I489*H489,2)</f>
        <v>0</v>
      </c>
      <c r="BL489" s="18" t="s">
        <v>223</v>
      </c>
      <c r="BM489" s="203" t="s">
        <v>3354</v>
      </c>
    </row>
    <row r="490" spans="1:65" s="2" customFormat="1" ht="11.25">
      <c r="A490" s="36"/>
      <c r="B490" s="37"/>
      <c r="C490" s="38"/>
      <c r="D490" s="205" t="s">
        <v>231</v>
      </c>
      <c r="E490" s="38"/>
      <c r="F490" s="206" t="s">
        <v>3355</v>
      </c>
      <c r="G490" s="38"/>
      <c r="H490" s="38"/>
      <c r="I490" s="207"/>
      <c r="J490" s="38"/>
      <c r="K490" s="38"/>
      <c r="L490" s="41"/>
      <c r="M490" s="208"/>
      <c r="N490" s="209"/>
      <c r="O490" s="73"/>
      <c r="P490" s="73"/>
      <c r="Q490" s="73"/>
      <c r="R490" s="73"/>
      <c r="S490" s="73"/>
      <c r="T490" s="74"/>
      <c r="U490" s="36"/>
      <c r="V490" s="36"/>
      <c r="W490" s="36"/>
      <c r="X490" s="36"/>
      <c r="Y490" s="36"/>
      <c r="Z490" s="36"/>
      <c r="AA490" s="36"/>
      <c r="AB490" s="36"/>
      <c r="AC490" s="36"/>
      <c r="AD490" s="36"/>
      <c r="AE490" s="36"/>
      <c r="AT490" s="18" t="s">
        <v>231</v>
      </c>
      <c r="AU490" s="18" t="s">
        <v>87</v>
      </c>
    </row>
    <row r="491" spans="1:65" s="2" customFormat="1" ht="156">
      <c r="A491" s="36"/>
      <c r="B491" s="37"/>
      <c r="C491" s="38"/>
      <c r="D491" s="210" t="s">
        <v>311</v>
      </c>
      <c r="E491" s="38"/>
      <c r="F491" s="211" t="s">
        <v>3356</v>
      </c>
      <c r="G491" s="38"/>
      <c r="H491" s="38"/>
      <c r="I491" s="207"/>
      <c r="J491" s="38"/>
      <c r="K491" s="38"/>
      <c r="L491" s="41"/>
      <c r="M491" s="208"/>
      <c r="N491" s="209"/>
      <c r="O491" s="73"/>
      <c r="P491" s="73"/>
      <c r="Q491" s="73"/>
      <c r="R491" s="73"/>
      <c r="S491" s="73"/>
      <c r="T491" s="74"/>
      <c r="U491" s="36"/>
      <c r="V491" s="36"/>
      <c r="W491" s="36"/>
      <c r="X491" s="36"/>
      <c r="Y491" s="36"/>
      <c r="Z491" s="36"/>
      <c r="AA491" s="36"/>
      <c r="AB491" s="36"/>
      <c r="AC491" s="36"/>
      <c r="AD491" s="36"/>
      <c r="AE491" s="36"/>
      <c r="AT491" s="18" t="s">
        <v>311</v>
      </c>
      <c r="AU491" s="18" t="s">
        <v>87</v>
      </c>
    </row>
    <row r="492" spans="1:65" s="2" customFormat="1" ht="19.5">
      <c r="A492" s="36"/>
      <c r="B492" s="37"/>
      <c r="C492" s="38"/>
      <c r="D492" s="210" t="s">
        <v>233</v>
      </c>
      <c r="E492" s="38"/>
      <c r="F492" s="211" t="s">
        <v>2148</v>
      </c>
      <c r="G492" s="38"/>
      <c r="H492" s="38"/>
      <c r="I492" s="207"/>
      <c r="J492" s="38"/>
      <c r="K492" s="38"/>
      <c r="L492" s="41"/>
      <c r="M492" s="208"/>
      <c r="N492" s="209"/>
      <c r="O492" s="73"/>
      <c r="P492" s="73"/>
      <c r="Q492" s="73"/>
      <c r="R492" s="73"/>
      <c r="S492" s="73"/>
      <c r="T492" s="74"/>
      <c r="U492" s="36"/>
      <c r="V492" s="36"/>
      <c r="W492" s="36"/>
      <c r="X492" s="36"/>
      <c r="Y492" s="36"/>
      <c r="Z492" s="36"/>
      <c r="AA492" s="36"/>
      <c r="AB492" s="36"/>
      <c r="AC492" s="36"/>
      <c r="AD492" s="36"/>
      <c r="AE492" s="36"/>
      <c r="AT492" s="18" t="s">
        <v>233</v>
      </c>
      <c r="AU492" s="18" t="s">
        <v>87</v>
      </c>
    </row>
    <row r="493" spans="1:65" s="14" customFormat="1" ht="11.25">
      <c r="B493" s="223"/>
      <c r="C493" s="224"/>
      <c r="D493" s="210" t="s">
        <v>235</v>
      </c>
      <c r="E493" s="225" t="s">
        <v>1</v>
      </c>
      <c r="F493" s="226" t="s">
        <v>3357</v>
      </c>
      <c r="G493" s="224"/>
      <c r="H493" s="225" t="s">
        <v>1</v>
      </c>
      <c r="I493" s="227"/>
      <c r="J493" s="224"/>
      <c r="K493" s="224"/>
      <c r="L493" s="228"/>
      <c r="M493" s="229"/>
      <c r="N493" s="230"/>
      <c r="O493" s="230"/>
      <c r="P493" s="230"/>
      <c r="Q493" s="230"/>
      <c r="R493" s="230"/>
      <c r="S493" s="230"/>
      <c r="T493" s="231"/>
      <c r="AT493" s="232" t="s">
        <v>235</v>
      </c>
      <c r="AU493" s="232" t="s">
        <v>87</v>
      </c>
      <c r="AV493" s="14" t="s">
        <v>87</v>
      </c>
      <c r="AW493" s="14" t="s">
        <v>36</v>
      </c>
      <c r="AX493" s="14" t="s">
        <v>80</v>
      </c>
      <c r="AY493" s="232" t="s">
        <v>220</v>
      </c>
    </row>
    <row r="494" spans="1:65" s="14" customFormat="1" ht="11.25">
      <c r="B494" s="223"/>
      <c r="C494" s="224"/>
      <c r="D494" s="210" t="s">
        <v>235</v>
      </c>
      <c r="E494" s="225" t="s">
        <v>1</v>
      </c>
      <c r="F494" s="226" t="s">
        <v>2150</v>
      </c>
      <c r="G494" s="224"/>
      <c r="H494" s="225" t="s">
        <v>1</v>
      </c>
      <c r="I494" s="227"/>
      <c r="J494" s="224"/>
      <c r="K494" s="224"/>
      <c r="L494" s="228"/>
      <c r="M494" s="229"/>
      <c r="N494" s="230"/>
      <c r="O494" s="230"/>
      <c r="P494" s="230"/>
      <c r="Q494" s="230"/>
      <c r="R494" s="230"/>
      <c r="S494" s="230"/>
      <c r="T494" s="231"/>
      <c r="AT494" s="232" t="s">
        <v>235</v>
      </c>
      <c r="AU494" s="232" t="s">
        <v>87</v>
      </c>
      <c r="AV494" s="14" t="s">
        <v>87</v>
      </c>
      <c r="AW494" s="14" t="s">
        <v>36</v>
      </c>
      <c r="AX494" s="14" t="s">
        <v>80</v>
      </c>
      <c r="AY494" s="232" t="s">
        <v>220</v>
      </c>
    </row>
    <row r="495" spans="1:65" s="13" customFormat="1" ht="11.25">
      <c r="B495" s="212"/>
      <c r="C495" s="213"/>
      <c r="D495" s="210" t="s">
        <v>235</v>
      </c>
      <c r="E495" s="214" t="s">
        <v>1</v>
      </c>
      <c r="F495" s="215" t="s">
        <v>3358</v>
      </c>
      <c r="G495" s="213"/>
      <c r="H495" s="216">
        <v>266.86</v>
      </c>
      <c r="I495" s="217"/>
      <c r="J495" s="213"/>
      <c r="K495" s="213"/>
      <c r="L495" s="218"/>
      <c r="M495" s="219"/>
      <c r="N495" s="220"/>
      <c r="O495" s="220"/>
      <c r="P495" s="220"/>
      <c r="Q495" s="220"/>
      <c r="R495" s="220"/>
      <c r="S495" s="220"/>
      <c r="T495" s="221"/>
      <c r="AT495" s="222" t="s">
        <v>235</v>
      </c>
      <c r="AU495" s="222" t="s">
        <v>87</v>
      </c>
      <c r="AV495" s="13" t="s">
        <v>19</v>
      </c>
      <c r="AW495" s="13" t="s">
        <v>36</v>
      </c>
      <c r="AX495" s="13" t="s">
        <v>80</v>
      </c>
      <c r="AY495" s="222" t="s">
        <v>220</v>
      </c>
    </row>
    <row r="496" spans="1:65" s="14" customFormat="1" ht="11.25">
      <c r="B496" s="223"/>
      <c r="C496" s="224"/>
      <c r="D496" s="210" t="s">
        <v>235</v>
      </c>
      <c r="E496" s="225" t="s">
        <v>1</v>
      </c>
      <c r="F496" s="226" t="s">
        <v>2202</v>
      </c>
      <c r="G496" s="224"/>
      <c r="H496" s="225" t="s">
        <v>1</v>
      </c>
      <c r="I496" s="227"/>
      <c r="J496" s="224"/>
      <c r="K496" s="224"/>
      <c r="L496" s="228"/>
      <c r="M496" s="229"/>
      <c r="N496" s="230"/>
      <c r="O496" s="230"/>
      <c r="P496" s="230"/>
      <c r="Q496" s="230"/>
      <c r="R496" s="230"/>
      <c r="S496" s="230"/>
      <c r="T496" s="231"/>
      <c r="AT496" s="232" t="s">
        <v>235</v>
      </c>
      <c r="AU496" s="232" t="s">
        <v>87</v>
      </c>
      <c r="AV496" s="14" t="s">
        <v>87</v>
      </c>
      <c r="AW496" s="14" t="s">
        <v>36</v>
      </c>
      <c r="AX496" s="14" t="s">
        <v>80</v>
      </c>
      <c r="AY496" s="232" t="s">
        <v>220</v>
      </c>
    </row>
    <row r="497" spans="1:65" s="13" customFormat="1" ht="11.25">
      <c r="B497" s="212"/>
      <c r="C497" s="213"/>
      <c r="D497" s="210" t="s">
        <v>235</v>
      </c>
      <c r="E497" s="214" t="s">
        <v>1</v>
      </c>
      <c r="F497" s="215" t="s">
        <v>3359</v>
      </c>
      <c r="G497" s="213"/>
      <c r="H497" s="216">
        <v>1214.52</v>
      </c>
      <c r="I497" s="217"/>
      <c r="J497" s="213"/>
      <c r="K497" s="213"/>
      <c r="L497" s="218"/>
      <c r="M497" s="219"/>
      <c r="N497" s="220"/>
      <c r="O497" s="220"/>
      <c r="P497" s="220"/>
      <c r="Q497" s="220"/>
      <c r="R497" s="220"/>
      <c r="S497" s="220"/>
      <c r="T497" s="221"/>
      <c r="AT497" s="222" t="s">
        <v>235</v>
      </c>
      <c r="AU497" s="222" t="s">
        <v>87</v>
      </c>
      <c r="AV497" s="13" t="s">
        <v>19</v>
      </c>
      <c r="AW497" s="13" t="s">
        <v>36</v>
      </c>
      <c r="AX497" s="13" t="s">
        <v>80</v>
      </c>
      <c r="AY497" s="222" t="s">
        <v>220</v>
      </c>
    </row>
    <row r="498" spans="1:65" s="14" customFormat="1" ht="11.25">
      <c r="B498" s="223"/>
      <c r="C498" s="224"/>
      <c r="D498" s="210" t="s">
        <v>235</v>
      </c>
      <c r="E498" s="225" t="s">
        <v>1</v>
      </c>
      <c r="F498" s="226" t="s">
        <v>2204</v>
      </c>
      <c r="G498" s="224"/>
      <c r="H498" s="225" t="s">
        <v>1</v>
      </c>
      <c r="I498" s="227"/>
      <c r="J498" s="224"/>
      <c r="K498" s="224"/>
      <c r="L498" s="228"/>
      <c r="M498" s="229"/>
      <c r="N498" s="230"/>
      <c r="O498" s="230"/>
      <c r="P498" s="230"/>
      <c r="Q498" s="230"/>
      <c r="R498" s="230"/>
      <c r="S498" s="230"/>
      <c r="T498" s="231"/>
      <c r="AT498" s="232" t="s">
        <v>235</v>
      </c>
      <c r="AU498" s="232" t="s">
        <v>87</v>
      </c>
      <c r="AV498" s="14" t="s">
        <v>87</v>
      </c>
      <c r="AW498" s="14" t="s">
        <v>36</v>
      </c>
      <c r="AX498" s="14" t="s">
        <v>80</v>
      </c>
      <c r="AY498" s="232" t="s">
        <v>220</v>
      </c>
    </row>
    <row r="499" spans="1:65" s="13" customFormat="1" ht="11.25">
      <c r="B499" s="212"/>
      <c r="C499" s="213"/>
      <c r="D499" s="210" t="s">
        <v>235</v>
      </c>
      <c r="E499" s="214" t="s">
        <v>1</v>
      </c>
      <c r="F499" s="215" t="s">
        <v>3360</v>
      </c>
      <c r="G499" s="213"/>
      <c r="H499" s="216">
        <v>5887.12</v>
      </c>
      <c r="I499" s="217"/>
      <c r="J499" s="213"/>
      <c r="K499" s="213"/>
      <c r="L499" s="218"/>
      <c r="M499" s="219"/>
      <c r="N499" s="220"/>
      <c r="O499" s="220"/>
      <c r="P499" s="220"/>
      <c r="Q499" s="220"/>
      <c r="R499" s="220"/>
      <c r="S499" s="220"/>
      <c r="T499" s="221"/>
      <c r="AT499" s="222" t="s">
        <v>235</v>
      </c>
      <c r="AU499" s="222" t="s">
        <v>87</v>
      </c>
      <c r="AV499" s="13" t="s">
        <v>19</v>
      </c>
      <c r="AW499" s="13" t="s">
        <v>36</v>
      </c>
      <c r="AX499" s="13" t="s">
        <v>80</v>
      </c>
      <c r="AY499" s="222" t="s">
        <v>220</v>
      </c>
    </row>
    <row r="500" spans="1:65" s="14" customFormat="1" ht="11.25">
      <c r="B500" s="223"/>
      <c r="C500" s="224"/>
      <c r="D500" s="210" t="s">
        <v>235</v>
      </c>
      <c r="E500" s="225" t="s">
        <v>1</v>
      </c>
      <c r="F500" s="226" t="s">
        <v>2152</v>
      </c>
      <c r="G500" s="224"/>
      <c r="H500" s="225" t="s">
        <v>1</v>
      </c>
      <c r="I500" s="227"/>
      <c r="J500" s="224"/>
      <c r="K500" s="224"/>
      <c r="L500" s="228"/>
      <c r="M500" s="229"/>
      <c r="N500" s="230"/>
      <c r="O500" s="230"/>
      <c r="P500" s="230"/>
      <c r="Q500" s="230"/>
      <c r="R500" s="230"/>
      <c r="S500" s="230"/>
      <c r="T500" s="231"/>
      <c r="AT500" s="232" t="s">
        <v>235</v>
      </c>
      <c r="AU500" s="232" t="s">
        <v>87</v>
      </c>
      <c r="AV500" s="14" t="s">
        <v>87</v>
      </c>
      <c r="AW500" s="14" t="s">
        <v>36</v>
      </c>
      <c r="AX500" s="14" t="s">
        <v>80</v>
      </c>
      <c r="AY500" s="232" t="s">
        <v>220</v>
      </c>
    </row>
    <row r="501" spans="1:65" s="13" customFormat="1" ht="11.25">
      <c r="B501" s="212"/>
      <c r="C501" s="213"/>
      <c r="D501" s="210" t="s">
        <v>235</v>
      </c>
      <c r="E501" s="214" t="s">
        <v>1</v>
      </c>
      <c r="F501" s="215" t="s">
        <v>3361</v>
      </c>
      <c r="G501" s="213"/>
      <c r="H501" s="216">
        <v>2069.91</v>
      </c>
      <c r="I501" s="217"/>
      <c r="J501" s="213"/>
      <c r="K501" s="213"/>
      <c r="L501" s="218"/>
      <c r="M501" s="219"/>
      <c r="N501" s="220"/>
      <c r="O501" s="220"/>
      <c r="P501" s="220"/>
      <c r="Q501" s="220"/>
      <c r="R501" s="220"/>
      <c r="S501" s="220"/>
      <c r="T501" s="221"/>
      <c r="AT501" s="222" t="s">
        <v>235</v>
      </c>
      <c r="AU501" s="222" t="s">
        <v>87</v>
      </c>
      <c r="AV501" s="13" t="s">
        <v>19</v>
      </c>
      <c r="AW501" s="13" t="s">
        <v>36</v>
      </c>
      <c r="AX501" s="13" t="s">
        <v>80</v>
      </c>
      <c r="AY501" s="222" t="s">
        <v>220</v>
      </c>
    </row>
    <row r="502" spans="1:65" s="14" customFormat="1" ht="11.25">
      <c r="B502" s="223"/>
      <c r="C502" s="224"/>
      <c r="D502" s="210" t="s">
        <v>235</v>
      </c>
      <c r="E502" s="225" t="s">
        <v>1</v>
      </c>
      <c r="F502" s="226" t="s">
        <v>2355</v>
      </c>
      <c r="G502" s="224"/>
      <c r="H502" s="225" t="s">
        <v>1</v>
      </c>
      <c r="I502" s="227"/>
      <c r="J502" s="224"/>
      <c r="K502" s="224"/>
      <c r="L502" s="228"/>
      <c r="M502" s="229"/>
      <c r="N502" s="230"/>
      <c r="O502" s="230"/>
      <c r="P502" s="230"/>
      <c r="Q502" s="230"/>
      <c r="R502" s="230"/>
      <c r="S502" s="230"/>
      <c r="T502" s="231"/>
      <c r="AT502" s="232" t="s">
        <v>235</v>
      </c>
      <c r="AU502" s="232" t="s">
        <v>87</v>
      </c>
      <c r="AV502" s="14" t="s">
        <v>87</v>
      </c>
      <c r="AW502" s="14" t="s">
        <v>36</v>
      </c>
      <c r="AX502" s="14" t="s">
        <v>80</v>
      </c>
      <c r="AY502" s="232" t="s">
        <v>220</v>
      </c>
    </row>
    <row r="503" spans="1:65" s="13" customFormat="1" ht="11.25">
      <c r="B503" s="212"/>
      <c r="C503" s="213"/>
      <c r="D503" s="210" t="s">
        <v>235</v>
      </c>
      <c r="E503" s="214" t="s">
        <v>1</v>
      </c>
      <c r="F503" s="215" t="s">
        <v>3362</v>
      </c>
      <c r="G503" s="213"/>
      <c r="H503" s="216">
        <v>2240.9</v>
      </c>
      <c r="I503" s="217"/>
      <c r="J503" s="213"/>
      <c r="K503" s="213"/>
      <c r="L503" s="218"/>
      <c r="M503" s="219"/>
      <c r="N503" s="220"/>
      <c r="O503" s="220"/>
      <c r="P503" s="220"/>
      <c r="Q503" s="220"/>
      <c r="R503" s="220"/>
      <c r="S503" s="220"/>
      <c r="T503" s="221"/>
      <c r="AT503" s="222" t="s">
        <v>235</v>
      </c>
      <c r="AU503" s="222" t="s">
        <v>87</v>
      </c>
      <c r="AV503" s="13" t="s">
        <v>19</v>
      </c>
      <c r="AW503" s="13" t="s">
        <v>36</v>
      </c>
      <c r="AX503" s="13" t="s">
        <v>80</v>
      </c>
      <c r="AY503" s="222" t="s">
        <v>220</v>
      </c>
    </row>
    <row r="504" spans="1:65" s="16" customFormat="1" ht="11.25">
      <c r="B504" s="269"/>
      <c r="C504" s="270"/>
      <c r="D504" s="210" t="s">
        <v>235</v>
      </c>
      <c r="E504" s="271" t="s">
        <v>1</v>
      </c>
      <c r="F504" s="272" t="s">
        <v>2156</v>
      </c>
      <c r="G504" s="270"/>
      <c r="H504" s="273">
        <v>11679.31</v>
      </c>
      <c r="I504" s="274"/>
      <c r="J504" s="270"/>
      <c r="K504" s="270"/>
      <c r="L504" s="275"/>
      <c r="M504" s="276"/>
      <c r="N504" s="277"/>
      <c r="O504" s="277"/>
      <c r="P504" s="277"/>
      <c r="Q504" s="277"/>
      <c r="R504" s="277"/>
      <c r="S504" s="277"/>
      <c r="T504" s="278"/>
      <c r="AT504" s="279" t="s">
        <v>235</v>
      </c>
      <c r="AU504" s="279" t="s">
        <v>87</v>
      </c>
      <c r="AV504" s="16" t="s">
        <v>156</v>
      </c>
      <c r="AW504" s="16" t="s">
        <v>36</v>
      </c>
      <c r="AX504" s="16" t="s">
        <v>80</v>
      </c>
      <c r="AY504" s="279" t="s">
        <v>220</v>
      </c>
    </row>
    <row r="505" spans="1:65" s="14" customFormat="1" ht="11.25">
      <c r="B505" s="223"/>
      <c r="C505" s="224"/>
      <c r="D505" s="210" t="s">
        <v>235</v>
      </c>
      <c r="E505" s="225" t="s">
        <v>1</v>
      </c>
      <c r="F505" s="226" t="s">
        <v>2157</v>
      </c>
      <c r="G505" s="224"/>
      <c r="H505" s="225" t="s">
        <v>1</v>
      </c>
      <c r="I505" s="227"/>
      <c r="J505" s="224"/>
      <c r="K505" s="224"/>
      <c r="L505" s="228"/>
      <c r="M505" s="229"/>
      <c r="N505" s="230"/>
      <c r="O505" s="230"/>
      <c r="P505" s="230"/>
      <c r="Q505" s="230"/>
      <c r="R505" s="230"/>
      <c r="S505" s="230"/>
      <c r="T505" s="231"/>
      <c r="AT505" s="232" t="s">
        <v>235</v>
      </c>
      <c r="AU505" s="232" t="s">
        <v>87</v>
      </c>
      <c r="AV505" s="14" t="s">
        <v>87</v>
      </c>
      <c r="AW505" s="14" t="s">
        <v>36</v>
      </c>
      <c r="AX505" s="14" t="s">
        <v>80</v>
      </c>
      <c r="AY505" s="232" t="s">
        <v>220</v>
      </c>
    </row>
    <row r="506" spans="1:65" s="13" customFormat="1" ht="11.25">
      <c r="B506" s="212"/>
      <c r="C506" s="213"/>
      <c r="D506" s="210" t="s">
        <v>235</v>
      </c>
      <c r="E506" s="214" t="s">
        <v>1</v>
      </c>
      <c r="F506" s="215" t="s">
        <v>3363</v>
      </c>
      <c r="G506" s="213"/>
      <c r="H506" s="216">
        <v>1167.931</v>
      </c>
      <c r="I506" s="217"/>
      <c r="J506" s="213"/>
      <c r="K506" s="213"/>
      <c r="L506" s="218"/>
      <c r="M506" s="219"/>
      <c r="N506" s="220"/>
      <c r="O506" s="220"/>
      <c r="P506" s="220"/>
      <c r="Q506" s="220"/>
      <c r="R506" s="220"/>
      <c r="S506" s="220"/>
      <c r="T506" s="221"/>
      <c r="AT506" s="222" t="s">
        <v>235</v>
      </c>
      <c r="AU506" s="222" t="s">
        <v>87</v>
      </c>
      <c r="AV506" s="13" t="s">
        <v>19</v>
      </c>
      <c r="AW506" s="13" t="s">
        <v>36</v>
      </c>
      <c r="AX506" s="13" t="s">
        <v>80</v>
      </c>
      <c r="AY506" s="222" t="s">
        <v>220</v>
      </c>
    </row>
    <row r="507" spans="1:65" s="16" customFormat="1" ht="11.25">
      <c r="B507" s="269"/>
      <c r="C507" s="270"/>
      <c r="D507" s="210" t="s">
        <v>235</v>
      </c>
      <c r="E507" s="271" t="s">
        <v>1</v>
      </c>
      <c r="F507" s="272" t="s">
        <v>2156</v>
      </c>
      <c r="G507" s="270"/>
      <c r="H507" s="273">
        <v>1167.931</v>
      </c>
      <c r="I507" s="274"/>
      <c r="J507" s="270"/>
      <c r="K507" s="270"/>
      <c r="L507" s="275"/>
      <c r="M507" s="276"/>
      <c r="N507" s="277"/>
      <c r="O507" s="277"/>
      <c r="P507" s="277"/>
      <c r="Q507" s="277"/>
      <c r="R507" s="277"/>
      <c r="S507" s="277"/>
      <c r="T507" s="278"/>
      <c r="AT507" s="279" t="s">
        <v>235</v>
      </c>
      <c r="AU507" s="279" t="s">
        <v>87</v>
      </c>
      <c r="AV507" s="16" t="s">
        <v>156</v>
      </c>
      <c r="AW507" s="16" t="s">
        <v>36</v>
      </c>
      <c r="AX507" s="16" t="s">
        <v>80</v>
      </c>
      <c r="AY507" s="279" t="s">
        <v>220</v>
      </c>
    </row>
    <row r="508" spans="1:65" s="15" customFormat="1" ht="11.25">
      <c r="B508" s="233"/>
      <c r="C508" s="234"/>
      <c r="D508" s="210" t="s">
        <v>235</v>
      </c>
      <c r="E508" s="235" t="s">
        <v>1</v>
      </c>
      <c r="F508" s="236" t="s">
        <v>355</v>
      </c>
      <c r="G508" s="234"/>
      <c r="H508" s="237">
        <v>12847.241</v>
      </c>
      <c r="I508" s="238"/>
      <c r="J508" s="234"/>
      <c r="K508" s="234"/>
      <c r="L508" s="239"/>
      <c r="M508" s="240"/>
      <c r="N508" s="241"/>
      <c r="O508" s="241"/>
      <c r="P508" s="241"/>
      <c r="Q508" s="241"/>
      <c r="R508" s="241"/>
      <c r="S508" s="241"/>
      <c r="T508" s="242"/>
      <c r="AT508" s="243" t="s">
        <v>235</v>
      </c>
      <c r="AU508" s="243" t="s">
        <v>87</v>
      </c>
      <c r="AV508" s="15" t="s">
        <v>223</v>
      </c>
      <c r="AW508" s="15" t="s">
        <v>36</v>
      </c>
      <c r="AX508" s="15" t="s">
        <v>80</v>
      </c>
      <c r="AY508" s="243" t="s">
        <v>220</v>
      </c>
    </row>
    <row r="509" spans="1:65" s="14" customFormat="1" ht="11.25">
      <c r="B509" s="223"/>
      <c r="C509" s="224"/>
      <c r="D509" s="210" t="s">
        <v>235</v>
      </c>
      <c r="E509" s="225" t="s">
        <v>1</v>
      </c>
      <c r="F509" s="226" t="s">
        <v>2159</v>
      </c>
      <c r="G509" s="224"/>
      <c r="H509" s="225" t="s">
        <v>1</v>
      </c>
      <c r="I509" s="227"/>
      <c r="J509" s="224"/>
      <c r="K509" s="224"/>
      <c r="L509" s="228"/>
      <c r="M509" s="229"/>
      <c r="N509" s="230"/>
      <c r="O509" s="230"/>
      <c r="P509" s="230"/>
      <c r="Q509" s="230"/>
      <c r="R509" s="230"/>
      <c r="S509" s="230"/>
      <c r="T509" s="231"/>
      <c r="AT509" s="232" t="s">
        <v>235</v>
      </c>
      <c r="AU509" s="232" t="s">
        <v>87</v>
      </c>
      <c r="AV509" s="14" t="s">
        <v>87</v>
      </c>
      <c r="AW509" s="14" t="s">
        <v>36</v>
      </c>
      <c r="AX509" s="14" t="s">
        <v>80</v>
      </c>
      <c r="AY509" s="232" t="s">
        <v>220</v>
      </c>
    </row>
    <row r="510" spans="1:65" s="13" customFormat="1" ht="11.25">
      <c r="B510" s="212"/>
      <c r="C510" s="213"/>
      <c r="D510" s="210" t="s">
        <v>235</v>
      </c>
      <c r="E510" s="214" t="s">
        <v>1</v>
      </c>
      <c r="F510" s="215" t="s">
        <v>3364</v>
      </c>
      <c r="G510" s="213"/>
      <c r="H510" s="216">
        <v>12.847</v>
      </c>
      <c r="I510" s="217"/>
      <c r="J510" s="213"/>
      <c r="K510" s="213"/>
      <c r="L510" s="218"/>
      <c r="M510" s="219"/>
      <c r="N510" s="220"/>
      <c r="O510" s="220"/>
      <c r="P510" s="220"/>
      <c r="Q510" s="220"/>
      <c r="R510" s="220"/>
      <c r="S510" s="220"/>
      <c r="T510" s="221"/>
      <c r="AT510" s="222" t="s">
        <v>235</v>
      </c>
      <c r="AU510" s="222" t="s">
        <v>87</v>
      </c>
      <c r="AV510" s="13" t="s">
        <v>19</v>
      </c>
      <c r="AW510" s="13" t="s">
        <v>36</v>
      </c>
      <c r="AX510" s="13" t="s">
        <v>87</v>
      </c>
      <c r="AY510" s="222" t="s">
        <v>220</v>
      </c>
    </row>
    <row r="511" spans="1:65" s="2" customFormat="1" ht="24.2" customHeight="1">
      <c r="A511" s="36"/>
      <c r="B511" s="37"/>
      <c r="C511" s="192" t="s">
        <v>1442</v>
      </c>
      <c r="D511" s="192" t="s">
        <v>224</v>
      </c>
      <c r="E511" s="193" t="s">
        <v>3365</v>
      </c>
      <c r="F511" s="194" t="s">
        <v>3366</v>
      </c>
      <c r="G511" s="195" t="s">
        <v>506</v>
      </c>
      <c r="H511" s="196">
        <v>116.2</v>
      </c>
      <c r="I511" s="197"/>
      <c r="J511" s="198">
        <f>ROUND(I511*H511,2)</f>
        <v>0</v>
      </c>
      <c r="K511" s="194" t="s">
        <v>228</v>
      </c>
      <c r="L511" s="41"/>
      <c r="M511" s="199" t="s">
        <v>1</v>
      </c>
      <c r="N511" s="200" t="s">
        <v>45</v>
      </c>
      <c r="O511" s="73"/>
      <c r="P511" s="201">
        <f>O511*H511</f>
        <v>0</v>
      </c>
      <c r="Q511" s="201">
        <v>1.882E-2</v>
      </c>
      <c r="R511" s="201">
        <f>Q511*H511</f>
        <v>2.1868840000000001</v>
      </c>
      <c r="S511" s="201">
        <v>0</v>
      </c>
      <c r="T511" s="202">
        <f>S511*H511</f>
        <v>0</v>
      </c>
      <c r="U511" s="36"/>
      <c r="V511" s="36"/>
      <c r="W511" s="36"/>
      <c r="X511" s="36"/>
      <c r="Y511" s="36"/>
      <c r="Z511" s="36"/>
      <c r="AA511" s="36"/>
      <c r="AB511" s="36"/>
      <c r="AC511" s="36"/>
      <c r="AD511" s="36"/>
      <c r="AE511" s="36"/>
      <c r="AR511" s="203" t="s">
        <v>223</v>
      </c>
      <c r="AT511" s="203" t="s">
        <v>224</v>
      </c>
      <c r="AU511" s="203" t="s">
        <v>87</v>
      </c>
      <c r="AY511" s="18" t="s">
        <v>220</v>
      </c>
      <c r="BE511" s="204">
        <f>IF(N511="základní",J511,0)</f>
        <v>0</v>
      </c>
      <c r="BF511" s="204">
        <f>IF(N511="snížená",J511,0)</f>
        <v>0</v>
      </c>
      <c r="BG511" s="204">
        <f>IF(N511="zákl. přenesená",J511,0)</f>
        <v>0</v>
      </c>
      <c r="BH511" s="204">
        <f>IF(N511="sníž. přenesená",J511,0)</f>
        <v>0</v>
      </c>
      <c r="BI511" s="204">
        <f>IF(N511="nulová",J511,0)</f>
        <v>0</v>
      </c>
      <c r="BJ511" s="18" t="s">
        <v>87</v>
      </c>
      <c r="BK511" s="204">
        <f>ROUND(I511*H511,2)</f>
        <v>0</v>
      </c>
      <c r="BL511" s="18" t="s">
        <v>223</v>
      </c>
      <c r="BM511" s="203" t="s">
        <v>3367</v>
      </c>
    </row>
    <row r="512" spans="1:65" s="2" customFormat="1" ht="11.25">
      <c r="A512" s="36"/>
      <c r="B512" s="37"/>
      <c r="C512" s="38"/>
      <c r="D512" s="205" t="s">
        <v>231</v>
      </c>
      <c r="E512" s="38"/>
      <c r="F512" s="206" t="s">
        <v>3368</v>
      </c>
      <c r="G512" s="38"/>
      <c r="H512" s="38"/>
      <c r="I512" s="207"/>
      <c r="J512" s="38"/>
      <c r="K512" s="38"/>
      <c r="L512" s="41"/>
      <c r="M512" s="208"/>
      <c r="N512" s="209"/>
      <c r="O512" s="73"/>
      <c r="P512" s="73"/>
      <c r="Q512" s="73"/>
      <c r="R512" s="73"/>
      <c r="S512" s="73"/>
      <c r="T512" s="74"/>
      <c r="U512" s="36"/>
      <c r="V512" s="36"/>
      <c r="W512" s="36"/>
      <c r="X512" s="36"/>
      <c r="Y512" s="36"/>
      <c r="Z512" s="36"/>
      <c r="AA512" s="36"/>
      <c r="AB512" s="36"/>
      <c r="AC512" s="36"/>
      <c r="AD512" s="36"/>
      <c r="AE512" s="36"/>
      <c r="AT512" s="18" t="s">
        <v>231</v>
      </c>
      <c r="AU512" s="18" t="s">
        <v>87</v>
      </c>
    </row>
    <row r="513" spans="1:65" s="2" customFormat="1" ht="175.5">
      <c r="A513" s="36"/>
      <c r="B513" s="37"/>
      <c r="C513" s="38"/>
      <c r="D513" s="210" t="s">
        <v>311</v>
      </c>
      <c r="E513" s="38"/>
      <c r="F513" s="280" t="s">
        <v>2363</v>
      </c>
      <c r="G513" s="38"/>
      <c r="H513" s="38"/>
      <c r="I513" s="207"/>
      <c r="J513" s="38"/>
      <c r="K513" s="38"/>
      <c r="L513" s="41"/>
      <c r="M513" s="208"/>
      <c r="N513" s="209"/>
      <c r="O513" s="73"/>
      <c r="P513" s="73"/>
      <c r="Q513" s="73"/>
      <c r="R513" s="73"/>
      <c r="S513" s="73"/>
      <c r="T513" s="74"/>
      <c r="U513" s="36"/>
      <c r="V513" s="36"/>
      <c r="W513" s="36"/>
      <c r="X513" s="36"/>
      <c r="Y513" s="36"/>
      <c r="Z513" s="36"/>
      <c r="AA513" s="36"/>
      <c r="AB513" s="36"/>
      <c r="AC513" s="36"/>
      <c r="AD513" s="36"/>
      <c r="AE513" s="36"/>
      <c r="AT513" s="18" t="s">
        <v>311</v>
      </c>
      <c r="AU513" s="18" t="s">
        <v>87</v>
      </c>
    </row>
    <row r="514" spans="1:65" s="14" customFormat="1" ht="11.25">
      <c r="B514" s="223"/>
      <c r="C514" s="224"/>
      <c r="D514" s="210" t="s">
        <v>235</v>
      </c>
      <c r="E514" s="225" t="s">
        <v>1</v>
      </c>
      <c r="F514" s="226" t="s">
        <v>2364</v>
      </c>
      <c r="G514" s="224"/>
      <c r="H514" s="225" t="s">
        <v>1</v>
      </c>
      <c r="I514" s="227"/>
      <c r="J514" s="224"/>
      <c r="K514" s="224"/>
      <c r="L514" s="228"/>
      <c r="M514" s="229"/>
      <c r="N514" s="230"/>
      <c r="O514" s="230"/>
      <c r="P514" s="230"/>
      <c r="Q514" s="230"/>
      <c r="R514" s="230"/>
      <c r="S514" s="230"/>
      <c r="T514" s="231"/>
      <c r="AT514" s="232" t="s">
        <v>235</v>
      </c>
      <c r="AU514" s="232" t="s">
        <v>87</v>
      </c>
      <c r="AV514" s="14" t="s">
        <v>87</v>
      </c>
      <c r="AW514" s="14" t="s">
        <v>36</v>
      </c>
      <c r="AX514" s="14" t="s">
        <v>80</v>
      </c>
      <c r="AY514" s="232" t="s">
        <v>220</v>
      </c>
    </row>
    <row r="515" spans="1:65" s="13" customFormat="1" ht="11.25">
      <c r="B515" s="212"/>
      <c r="C515" s="213"/>
      <c r="D515" s="210" t="s">
        <v>235</v>
      </c>
      <c r="E515" s="214" t="s">
        <v>3369</v>
      </c>
      <c r="F515" s="215" t="s">
        <v>3370</v>
      </c>
      <c r="G515" s="213"/>
      <c r="H515" s="216">
        <v>116.2</v>
      </c>
      <c r="I515" s="217"/>
      <c r="J515" s="213"/>
      <c r="K515" s="213"/>
      <c r="L515" s="218"/>
      <c r="M515" s="219"/>
      <c r="N515" s="220"/>
      <c r="O515" s="220"/>
      <c r="P515" s="220"/>
      <c r="Q515" s="220"/>
      <c r="R515" s="220"/>
      <c r="S515" s="220"/>
      <c r="T515" s="221"/>
      <c r="AT515" s="222" t="s">
        <v>235</v>
      </c>
      <c r="AU515" s="222" t="s">
        <v>87</v>
      </c>
      <c r="AV515" s="13" t="s">
        <v>19</v>
      </c>
      <c r="AW515" s="13" t="s">
        <v>36</v>
      </c>
      <c r="AX515" s="13" t="s">
        <v>80</v>
      </c>
      <c r="AY515" s="222" t="s">
        <v>220</v>
      </c>
    </row>
    <row r="516" spans="1:65" s="13" customFormat="1" ht="11.25">
      <c r="B516" s="212"/>
      <c r="C516" s="213"/>
      <c r="D516" s="210" t="s">
        <v>235</v>
      </c>
      <c r="E516" s="214" t="s">
        <v>3371</v>
      </c>
      <c r="F516" s="215" t="s">
        <v>3372</v>
      </c>
      <c r="G516" s="213"/>
      <c r="H516" s="216">
        <v>116.2</v>
      </c>
      <c r="I516" s="217"/>
      <c r="J516" s="213"/>
      <c r="K516" s="213"/>
      <c r="L516" s="218"/>
      <c r="M516" s="219"/>
      <c r="N516" s="220"/>
      <c r="O516" s="220"/>
      <c r="P516" s="220"/>
      <c r="Q516" s="220"/>
      <c r="R516" s="220"/>
      <c r="S516" s="220"/>
      <c r="T516" s="221"/>
      <c r="AT516" s="222" t="s">
        <v>235</v>
      </c>
      <c r="AU516" s="222" t="s">
        <v>87</v>
      </c>
      <c r="AV516" s="13" t="s">
        <v>19</v>
      </c>
      <c r="AW516" s="13" t="s">
        <v>36</v>
      </c>
      <c r="AX516" s="13" t="s">
        <v>87</v>
      </c>
      <c r="AY516" s="222" t="s">
        <v>220</v>
      </c>
    </row>
    <row r="517" spans="1:65" s="2" customFormat="1" ht="24.2" customHeight="1">
      <c r="A517" s="36"/>
      <c r="B517" s="37"/>
      <c r="C517" s="192" t="s">
        <v>1446</v>
      </c>
      <c r="D517" s="192" t="s">
        <v>224</v>
      </c>
      <c r="E517" s="193" t="s">
        <v>3373</v>
      </c>
      <c r="F517" s="194" t="s">
        <v>3374</v>
      </c>
      <c r="G517" s="195" t="s">
        <v>506</v>
      </c>
      <c r="H517" s="196">
        <v>116.2</v>
      </c>
      <c r="I517" s="197"/>
      <c r="J517" s="198">
        <f>ROUND(I517*H517,2)</f>
        <v>0</v>
      </c>
      <c r="K517" s="194" t="s">
        <v>228</v>
      </c>
      <c r="L517" s="41"/>
      <c r="M517" s="199" t="s">
        <v>1</v>
      </c>
      <c r="N517" s="200" t="s">
        <v>45</v>
      </c>
      <c r="O517" s="73"/>
      <c r="P517" s="201">
        <f>O517*H517</f>
        <v>0</v>
      </c>
      <c r="Q517" s="201">
        <v>0</v>
      </c>
      <c r="R517" s="201">
        <f>Q517*H517</f>
        <v>0</v>
      </c>
      <c r="S517" s="201">
        <v>0</v>
      </c>
      <c r="T517" s="202">
        <f>S517*H517</f>
        <v>0</v>
      </c>
      <c r="U517" s="36"/>
      <c r="V517" s="36"/>
      <c r="W517" s="36"/>
      <c r="X517" s="36"/>
      <c r="Y517" s="36"/>
      <c r="Z517" s="36"/>
      <c r="AA517" s="36"/>
      <c r="AB517" s="36"/>
      <c r="AC517" s="36"/>
      <c r="AD517" s="36"/>
      <c r="AE517" s="36"/>
      <c r="AR517" s="203" t="s">
        <v>223</v>
      </c>
      <c r="AT517" s="203" t="s">
        <v>224</v>
      </c>
      <c r="AU517" s="203" t="s">
        <v>87</v>
      </c>
      <c r="AY517" s="18" t="s">
        <v>220</v>
      </c>
      <c r="BE517" s="204">
        <f>IF(N517="základní",J517,0)</f>
        <v>0</v>
      </c>
      <c r="BF517" s="204">
        <f>IF(N517="snížená",J517,0)</f>
        <v>0</v>
      </c>
      <c r="BG517" s="204">
        <f>IF(N517="zákl. přenesená",J517,0)</f>
        <v>0</v>
      </c>
      <c r="BH517" s="204">
        <f>IF(N517="sníž. přenesená",J517,0)</f>
        <v>0</v>
      </c>
      <c r="BI517" s="204">
        <f>IF(N517="nulová",J517,0)</f>
        <v>0</v>
      </c>
      <c r="BJ517" s="18" t="s">
        <v>87</v>
      </c>
      <c r="BK517" s="204">
        <f>ROUND(I517*H517,2)</f>
        <v>0</v>
      </c>
      <c r="BL517" s="18" t="s">
        <v>223</v>
      </c>
      <c r="BM517" s="203" t="s">
        <v>3375</v>
      </c>
    </row>
    <row r="518" spans="1:65" s="2" customFormat="1" ht="11.25">
      <c r="A518" s="36"/>
      <c r="B518" s="37"/>
      <c r="C518" s="38"/>
      <c r="D518" s="205" t="s">
        <v>231</v>
      </c>
      <c r="E518" s="38"/>
      <c r="F518" s="206" t="s">
        <v>3376</v>
      </c>
      <c r="G518" s="38"/>
      <c r="H518" s="38"/>
      <c r="I518" s="207"/>
      <c r="J518" s="38"/>
      <c r="K518" s="38"/>
      <c r="L518" s="41"/>
      <c r="M518" s="208"/>
      <c r="N518" s="209"/>
      <c r="O518" s="73"/>
      <c r="P518" s="73"/>
      <c r="Q518" s="73"/>
      <c r="R518" s="73"/>
      <c r="S518" s="73"/>
      <c r="T518" s="74"/>
      <c r="U518" s="36"/>
      <c r="V518" s="36"/>
      <c r="W518" s="36"/>
      <c r="X518" s="36"/>
      <c r="Y518" s="36"/>
      <c r="Z518" s="36"/>
      <c r="AA518" s="36"/>
      <c r="AB518" s="36"/>
      <c r="AC518" s="36"/>
      <c r="AD518" s="36"/>
      <c r="AE518" s="36"/>
      <c r="AT518" s="18" t="s">
        <v>231</v>
      </c>
      <c r="AU518" s="18" t="s">
        <v>87</v>
      </c>
    </row>
    <row r="519" spans="1:65" s="2" customFormat="1" ht="175.5">
      <c r="A519" s="36"/>
      <c r="B519" s="37"/>
      <c r="C519" s="38"/>
      <c r="D519" s="210" t="s">
        <v>311</v>
      </c>
      <c r="E519" s="38"/>
      <c r="F519" s="280" t="s">
        <v>2363</v>
      </c>
      <c r="G519" s="38"/>
      <c r="H519" s="38"/>
      <c r="I519" s="207"/>
      <c r="J519" s="38"/>
      <c r="K519" s="38"/>
      <c r="L519" s="41"/>
      <c r="M519" s="208"/>
      <c r="N519" s="209"/>
      <c r="O519" s="73"/>
      <c r="P519" s="73"/>
      <c r="Q519" s="73"/>
      <c r="R519" s="73"/>
      <c r="S519" s="73"/>
      <c r="T519" s="74"/>
      <c r="U519" s="36"/>
      <c r="V519" s="36"/>
      <c r="W519" s="36"/>
      <c r="X519" s="36"/>
      <c r="Y519" s="36"/>
      <c r="Z519" s="36"/>
      <c r="AA519" s="36"/>
      <c r="AB519" s="36"/>
      <c r="AC519" s="36"/>
      <c r="AD519" s="36"/>
      <c r="AE519" s="36"/>
      <c r="AT519" s="18" t="s">
        <v>311</v>
      </c>
      <c r="AU519" s="18" t="s">
        <v>87</v>
      </c>
    </row>
    <row r="520" spans="1:65" s="13" customFormat="1" ht="11.25">
      <c r="B520" s="212"/>
      <c r="C520" s="213"/>
      <c r="D520" s="210" t="s">
        <v>235</v>
      </c>
      <c r="E520" s="214" t="s">
        <v>3377</v>
      </c>
      <c r="F520" s="215" t="s">
        <v>3378</v>
      </c>
      <c r="G520" s="213"/>
      <c r="H520" s="216">
        <v>116.2</v>
      </c>
      <c r="I520" s="217"/>
      <c r="J520" s="213"/>
      <c r="K520" s="213"/>
      <c r="L520" s="218"/>
      <c r="M520" s="219"/>
      <c r="N520" s="220"/>
      <c r="O520" s="220"/>
      <c r="P520" s="220"/>
      <c r="Q520" s="220"/>
      <c r="R520" s="220"/>
      <c r="S520" s="220"/>
      <c r="T520" s="221"/>
      <c r="AT520" s="222" t="s">
        <v>235</v>
      </c>
      <c r="AU520" s="222" t="s">
        <v>87</v>
      </c>
      <c r="AV520" s="13" t="s">
        <v>19</v>
      </c>
      <c r="AW520" s="13" t="s">
        <v>36</v>
      </c>
      <c r="AX520" s="13" t="s">
        <v>80</v>
      </c>
      <c r="AY520" s="222" t="s">
        <v>220</v>
      </c>
    </row>
    <row r="521" spans="1:65" s="13" customFormat="1" ht="11.25">
      <c r="B521" s="212"/>
      <c r="C521" s="213"/>
      <c r="D521" s="210" t="s">
        <v>235</v>
      </c>
      <c r="E521" s="214" t="s">
        <v>3379</v>
      </c>
      <c r="F521" s="215" t="s">
        <v>3380</v>
      </c>
      <c r="G521" s="213"/>
      <c r="H521" s="216">
        <v>116.2</v>
      </c>
      <c r="I521" s="217"/>
      <c r="J521" s="213"/>
      <c r="K521" s="213"/>
      <c r="L521" s="218"/>
      <c r="M521" s="219"/>
      <c r="N521" s="220"/>
      <c r="O521" s="220"/>
      <c r="P521" s="220"/>
      <c r="Q521" s="220"/>
      <c r="R521" s="220"/>
      <c r="S521" s="220"/>
      <c r="T521" s="221"/>
      <c r="AT521" s="222" t="s">
        <v>235</v>
      </c>
      <c r="AU521" s="222" t="s">
        <v>87</v>
      </c>
      <c r="AV521" s="13" t="s">
        <v>19</v>
      </c>
      <c r="AW521" s="13" t="s">
        <v>36</v>
      </c>
      <c r="AX521" s="13" t="s">
        <v>87</v>
      </c>
      <c r="AY521" s="222" t="s">
        <v>220</v>
      </c>
    </row>
    <row r="522" spans="1:65" s="2" customFormat="1" ht="24.2" customHeight="1">
      <c r="A522" s="36"/>
      <c r="B522" s="37"/>
      <c r="C522" s="192" t="s">
        <v>1450</v>
      </c>
      <c r="D522" s="192" t="s">
        <v>224</v>
      </c>
      <c r="E522" s="193" t="s">
        <v>2377</v>
      </c>
      <c r="F522" s="194" t="s">
        <v>2378</v>
      </c>
      <c r="G522" s="195" t="s">
        <v>506</v>
      </c>
      <c r="H522" s="196">
        <v>121.32</v>
      </c>
      <c r="I522" s="197"/>
      <c r="J522" s="198">
        <f>ROUND(I522*H522,2)</f>
        <v>0</v>
      </c>
      <c r="K522" s="194" t="s">
        <v>228</v>
      </c>
      <c r="L522" s="41"/>
      <c r="M522" s="199" t="s">
        <v>1</v>
      </c>
      <c r="N522" s="200" t="s">
        <v>45</v>
      </c>
      <c r="O522" s="73"/>
      <c r="P522" s="201">
        <f>O522*H522</f>
        <v>0</v>
      </c>
      <c r="Q522" s="201">
        <v>2.3869999999999999E-2</v>
      </c>
      <c r="R522" s="201">
        <f>Q522*H522</f>
        <v>2.8959083999999997</v>
      </c>
      <c r="S522" s="201">
        <v>0</v>
      </c>
      <c r="T522" s="202">
        <f>S522*H522</f>
        <v>0</v>
      </c>
      <c r="U522" s="36"/>
      <c r="V522" s="36"/>
      <c r="W522" s="36"/>
      <c r="X522" s="36"/>
      <c r="Y522" s="36"/>
      <c r="Z522" s="36"/>
      <c r="AA522" s="36"/>
      <c r="AB522" s="36"/>
      <c r="AC522" s="36"/>
      <c r="AD522" s="36"/>
      <c r="AE522" s="36"/>
      <c r="AR522" s="203" t="s">
        <v>223</v>
      </c>
      <c r="AT522" s="203" t="s">
        <v>224</v>
      </c>
      <c r="AU522" s="203" t="s">
        <v>87</v>
      </c>
      <c r="AY522" s="18" t="s">
        <v>220</v>
      </c>
      <c r="BE522" s="204">
        <f>IF(N522="základní",J522,0)</f>
        <v>0</v>
      </c>
      <c r="BF522" s="204">
        <f>IF(N522="snížená",J522,0)</f>
        <v>0</v>
      </c>
      <c r="BG522" s="204">
        <f>IF(N522="zákl. přenesená",J522,0)</f>
        <v>0</v>
      </c>
      <c r="BH522" s="204">
        <f>IF(N522="sníž. přenesená",J522,0)</f>
        <v>0</v>
      </c>
      <c r="BI522" s="204">
        <f>IF(N522="nulová",J522,0)</f>
        <v>0</v>
      </c>
      <c r="BJ522" s="18" t="s">
        <v>87</v>
      </c>
      <c r="BK522" s="204">
        <f>ROUND(I522*H522,2)</f>
        <v>0</v>
      </c>
      <c r="BL522" s="18" t="s">
        <v>223</v>
      </c>
      <c r="BM522" s="203" t="s">
        <v>3381</v>
      </c>
    </row>
    <row r="523" spans="1:65" s="2" customFormat="1" ht="11.25">
      <c r="A523" s="36"/>
      <c r="B523" s="37"/>
      <c r="C523" s="38"/>
      <c r="D523" s="205" t="s">
        <v>231</v>
      </c>
      <c r="E523" s="38"/>
      <c r="F523" s="206" t="s">
        <v>2380</v>
      </c>
      <c r="G523" s="38"/>
      <c r="H523" s="38"/>
      <c r="I523" s="207"/>
      <c r="J523" s="38"/>
      <c r="K523" s="38"/>
      <c r="L523" s="41"/>
      <c r="M523" s="208"/>
      <c r="N523" s="209"/>
      <c r="O523" s="73"/>
      <c r="P523" s="73"/>
      <c r="Q523" s="73"/>
      <c r="R523" s="73"/>
      <c r="S523" s="73"/>
      <c r="T523" s="74"/>
      <c r="U523" s="36"/>
      <c r="V523" s="36"/>
      <c r="W523" s="36"/>
      <c r="X523" s="36"/>
      <c r="Y523" s="36"/>
      <c r="Z523" s="36"/>
      <c r="AA523" s="36"/>
      <c r="AB523" s="36"/>
      <c r="AC523" s="36"/>
      <c r="AD523" s="36"/>
      <c r="AE523" s="36"/>
      <c r="AT523" s="18" t="s">
        <v>231</v>
      </c>
      <c r="AU523" s="18" t="s">
        <v>87</v>
      </c>
    </row>
    <row r="524" spans="1:65" s="2" customFormat="1" ht="175.5">
      <c r="A524" s="36"/>
      <c r="B524" s="37"/>
      <c r="C524" s="38"/>
      <c r="D524" s="210" t="s">
        <v>311</v>
      </c>
      <c r="E524" s="38"/>
      <c r="F524" s="280" t="s">
        <v>2363</v>
      </c>
      <c r="G524" s="38"/>
      <c r="H524" s="38"/>
      <c r="I524" s="207"/>
      <c r="J524" s="38"/>
      <c r="K524" s="38"/>
      <c r="L524" s="41"/>
      <c r="M524" s="208"/>
      <c r="N524" s="209"/>
      <c r="O524" s="73"/>
      <c r="P524" s="73"/>
      <c r="Q524" s="73"/>
      <c r="R524" s="73"/>
      <c r="S524" s="73"/>
      <c r="T524" s="74"/>
      <c r="U524" s="36"/>
      <c r="V524" s="36"/>
      <c r="W524" s="36"/>
      <c r="X524" s="36"/>
      <c r="Y524" s="36"/>
      <c r="Z524" s="36"/>
      <c r="AA524" s="36"/>
      <c r="AB524" s="36"/>
      <c r="AC524" s="36"/>
      <c r="AD524" s="36"/>
      <c r="AE524" s="36"/>
      <c r="AT524" s="18" t="s">
        <v>311</v>
      </c>
      <c r="AU524" s="18" t="s">
        <v>87</v>
      </c>
    </row>
    <row r="525" spans="1:65" s="14" customFormat="1" ht="11.25">
      <c r="B525" s="223"/>
      <c r="C525" s="224"/>
      <c r="D525" s="210" t="s">
        <v>235</v>
      </c>
      <c r="E525" s="225" t="s">
        <v>1</v>
      </c>
      <c r="F525" s="226" t="s">
        <v>2381</v>
      </c>
      <c r="G525" s="224"/>
      <c r="H525" s="225" t="s">
        <v>1</v>
      </c>
      <c r="I525" s="227"/>
      <c r="J525" s="224"/>
      <c r="K525" s="224"/>
      <c r="L525" s="228"/>
      <c r="M525" s="229"/>
      <c r="N525" s="230"/>
      <c r="O525" s="230"/>
      <c r="P525" s="230"/>
      <c r="Q525" s="230"/>
      <c r="R525" s="230"/>
      <c r="S525" s="230"/>
      <c r="T525" s="231"/>
      <c r="AT525" s="232" t="s">
        <v>235</v>
      </c>
      <c r="AU525" s="232" t="s">
        <v>87</v>
      </c>
      <c r="AV525" s="14" t="s">
        <v>87</v>
      </c>
      <c r="AW525" s="14" t="s">
        <v>36</v>
      </c>
      <c r="AX525" s="14" t="s">
        <v>80</v>
      </c>
      <c r="AY525" s="232" t="s">
        <v>220</v>
      </c>
    </row>
    <row r="526" spans="1:65" s="13" customFormat="1" ht="11.25">
      <c r="B526" s="212"/>
      <c r="C526" s="213"/>
      <c r="D526" s="210" t="s">
        <v>235</v>
      </c>
      <c r="E526" s="214" t="s">
        <v>3382</v>
      </c>
      <c r="F526" s="215" t="s">
        <v>3383</v>
      </c>
      <c r="G526" s="213"/>
      <c r="H526" s="216">
        <v>28.32</v>
      </c>
      <c r="I526" s="217"/>
      <c r="J526" s="213"/>
      <c r="K526" s="213"/>
      <c r="L526" s="218"/>
      <c r="M526" s="219"/>
      <c r="N526" s="220"/>
      <c r="O526" s="220"/>
      <c r="P526" s="220"/>
      <c r="Q526" s="220"/>
      <c r="R526" s="220"/>
      <c r="S526" s="220"/>
      <c r="T526" s="221"/>
      <c r="AT526" s="222" t="s">
        <v>235</v>
      </c>
      <c r="AU526" s="222" t="s">
        <v>87</v>
      </c>
      <c r="AV526" s="13" t="s">
        <v>19</v>
      </c>
      <c r="AW526" s="13" t="s">
        <v>36</v>
      </c>
      <c r="AX526" s="13" t="s">
        <v>80</v>
      </c>
      <c r="AY526" s="222" t="s">
        <v>220</v>
      </c>
    </row>
    <row r="527" spans="1:65" s="13" customFormat="1" ht="11.25">
      <c r="B527" s="212"/>
      <c r="C527" s="213"/>
      <c r="D527" s="210" t="s">
        <v>235</v>
      </c>
      <c r="E527" s="214" t="s">
        <v>2408</v>
      </c>
      <c r="F527" s="215" t="s">
        <v>3384</v>
      </c>
      <c r="G527" s="213"/>
      <c r="H527" s="216">
        <v>93</v>
      </c>
      <c r="I527" s="217"/>
      <c r="J527" s="213"/>
      <c r="K527" s="213"/>
      <c r="L527" s="218"/>
      <c r="M527" s="219"/>
      <c r="N527" s="220"/>
      <c r="O527" s="220"/>
      <c r="P527" s="220"/>
      <c r="Q527" s="220"/>
      <c r="R527" s="220"/>
      <c r="S527" s="220"/>
      <c r="T527" s="221"/>
      <c r="AT527" s="222" t="s">
        <v>235</v>
      </c>
      <c r="AU527" s="222" t="s">
        <v>87</v>
      </c>
      <c r="AV527" s="13" t="s">
        <v>19</v>
      </c>
      <c r="AW527" s="13" t="s">
        <v>36</v>
      </c>
      <c r="AX527" s="13" t="s">
        <v>80</v>
      </c>
      <c r="AY527" s="222" t="s">
        <v>220</v>
      </c>
    </row>
    <row r="528" spans="1:65" s="13" customFormat="1" ht="11.25">
      <c r="B528" s="212"/>
      <c r="C528" s="213"/>
      <c r="D528" s="210" t="s">
        <v>235</v>
      </c>
      <c r="E528" s="214" t="s">
        <v>3385</v>
      </c>
      <c r="F528" s="215" t="s">
        <v>3386</v>
      </c>
      <c r="G528" s="213"/>
      <c r="H528" s="216">
        <v>121.32</v>
      </c>
      <c r="I528" s="217"/>
      <c r="J528" s="213"/>
      <c r="K528" s="213"/>
      <c r="L528" s="218"/>
      <c r="M528" s="219"/>
      <c r="N528" s="220"/>
      <c r="O528" s="220"/>
      <c r="P528" s="220"/>
      <c r="Q528" s="220"/>
      <c r="R528" s="220"/>
      <c r="S528" s="220"/>
      <c r="T528" s="221"/>
      <c r="AT528" s="222" t="s">
        <v>235</v>
      </c>
      <c r="AU528" s="222" t="s">
        <v>87</v>
      </c>
      <c r="AV528" s="13" t="s">
        <v>19</v>
      </c>
      <c r="AW528" s="13" t="s">
        <v>36</v>
      </c>
      <c r="AX528" s="13" t="s">
        <v>87</v>
      </c>
      <c r="AY528" s="222" t="s">
        <v>220</v>
      </c>
    </row>
    <row r="529" spans="1:65" s="2" customFormat="1" ht="24.2" customHeight="1">
      <c r="A529" s="36"/>
      <c r="B529" s="37"/>
      <c r="C529" s="192" t="s">
        <v>1454</v>
      </c>
      <c r="D529" s="192" t="s">
        <v>224</v>
      </c>
      <c r="E529" s="193" t="s">
        <v>2386</v>
      </c>
      <c r="F529" s="194" t="s">
        <v>2387</v>
      </c>
      <c r="G529" s="195" t="s">
        <v>506</v>
      </c>
      <c r="H529" s="196">
        <v>121.32</v>
      </c>
      <c r="I529" s="197"/>
      <c r="J529" s="198">
        <f>ROUND(I529*H529,2)</f>
        <v>0</v>
      </c>
      <c r="K529" s="194" t="s">
        <v>228</v>
      </c>
      <c r="L529" s="41"/>
      <c r="M529" s="199" t="s">
        <v>1</v>
      </c>
      <c r="N529" s="200" t="s">
        <v>45</v>
      </c>
      <c r="O529" s="73"/>
      <c r="P529" s="201">
        <f>O529*H529</f>
        <v>0</v>
      </c>
      <c r="Q529" s="201">
        <v>0</v>
      </c>
      <c r="R529" s="201">
        <f>Q529*H529</f>
        <v>0</v>
      </c>
      <c r="S529" s="201">
        <v>0</v>
      </c>
      <c r="T529" s="202">
        <f>S529*H529</f>
        <v>0</v>
      </c>
      <c r="U529" s="36"/>
      <c r="V529" s="36"/>
      <c r="W529" s="36"/>
      <c r="X529" s="36"/>
      <c r="Y529" s="36"/>
      <c r="Z529" s="36"/>
      <c r="AA529" s="36"/>
      <c r="AB529" s="36"/>
      <c r="AC529" s="36"/>
      <c r="AD529" s="36"/>
      <c r="AE529" s="36"/>
      <c r="AR529" s="203" t="s">
        <v>223</v>
      </c>
      <c r="AT529" s="203" t="s">
        <v>224</v>
      </c>
      <c r="AU529" s="203" t="s">
        <v>87</v>
      </c>
      <c r="AY529" s="18" t="s">
        <v>220</v>
      </c>
      <c r="BE529" s="204">
        <f>IF(N529="základní",J529,0)</f>
        <v>0</v>
      </c>
      <c r="BF529" s="204">
        <f>IF(N529="snížená",J529,0)</f>
        <v>0</v>
      </c>
      <c r="BG529" s="204">
        <f>IF(N529="zákl. přenesená",J529,0)</f>
        <v>0</v>
      </c>
      <c r="BH529" s="204">
        <f>IF(N529="sníž. přenesená",J529,0)</f>
        <v>0</v>
      </c>
      <c r="BI529" s="204">
        <f>IF(N529="nulová",J529,0)</f>
        <v>0</v>
      </c>
      <c r="BJ529" s="18" t="s">
        <v>87</v>
      </c>
      <c r="BK529" s="204">
        <f>ROUND(I529*H529,2)</f>
        <v>0</v>
      </c>
      <c r="BL529" s="18" t="s">
        <v>223</v>
      </c>
      <c r="BM529" s="203" t="s">
        <v>3387</v>
      </c>
    </row>
    <row r="530" spans="1:65" s="2" customFormat="1" ht="11.25">
      <c r="A530" s="36"/>
      <c r="B530" s="37"/>
      <c r="C530" s="38"/>
      <c r="D530" s="205" t="s">
        <v>231</v>
      </c>
      <c r="E530" s="38"/>
      <c r="F530" s="206" t="s">
        <v>2389</v>
      </c>
      <c r="G530" s="38"/>
      <c r="H530" s="38"/>
      <c r="I530" s="207"/>
      <c r="J530" s="38"/>
      <c r="K530" s="38"/>
      <c r="L530" s="41"/>
      <c r="M530" s="208"/>
      <c r="N530" s="209"/>
      <c r="O530" s="73"/>
      <c r="P530" s="73"/>
      <c r="Q530" s="73"/>
      <c r="R530" s="73"/>
      <c r="S530" s="73"/>
      <c r="T530" s="74"/>
      <c r="U530" s="36"/>
      <c r="V530" s="36"/>
      <c r="W530" s="36"/>
      <c r="X530" s="36"/>
      <c r="Y530" s="36"/>
      <c r="Z530" s="36"/>
      <c r="AA530" s="36"/>
      <c r="AB530" s="36"/>
      <c r="AC530" s="36"/>
      <c r="AD530" s="36"/>
      <c r="AE530" s="36"/>
      <c r="AT530" s="18" t="s">
        <v>231</v>
      </c>
      <c r="AU530" s="18" t="s">
        <v>87</v>
      </c>
    </row>
    <row r="531" spans="1:65" s="2" customFormat="1" ht="175.5">
      <c r="A531" s="36"/>
      <c r="B531" s="37"/>
      <c r="C531" s="38"/>
      <c r="D531" s="210" t="s">
        <v>311</v>
      </c>
      <c r="E531" s="38"/>
      <c r="F531" s="280" t="s">
        <v>2363</v>
      </c>
      <c r="G531" s="38"/>
      <c r="H531" s="38"/>
      <c r="I531" s="207"/>
      <c r="J531" s="38"/>
      <c r="K531" s="38"/>
      <c r="L531" s="41"/>
      <c r="M531" s="208"/>
      <c r="N531" s="209"/>
      <c r="O531" s="73"/>
      <c r="P531" s="73"/>
      <c r="Q531" s="73"/>
      <c r="R531" s="73"/>
      <c r="S531" s="73"/>
      <c r="T531" s="74"/>
      <c r="U531" s="36"/>
      <c r="V531" s="36"/>
      <c r="W531" s="36"/>
      <c r="X531" s="36"/>
      <c r="Y531" s="36"/>
      <c r="Z531" s="36"/>
      <c r="AA531" s="36"/>
      <c r="AB531" s="36"/>
      <c r="AC531" s="36"/>
      <c r="AD531" s="36"/>
      <c r="AE531" s="36"/>
      <c r="AT531" s="18" t="s">
        <v>311</v>
      </c>
      <c r="AU531" s="18" t="s">
        <v>87</v>
      </c>
    </row>
    <row r="532" spans="1:65" s="13" customFormat="1" ht="11.25">
      <c r="B532" s="212"/>
      <c r="C532" s="213"/>
      <c r="D532" s="210" t="s">
        <v>235</v>
      </c>
      <c r="E532" s="214" t="s">
        <v>3388</v>
      </c>
      <c r="F532" s="215" t="s">
        <v>3389</v>
      </c>
      <c r="G532" s="213"/>
      <c r="H532" s="216">
        <v>121.32</v>
      </c>
      <c r="I532" s="217"/>
      <c r="J532" s="213"/>
      <c r="K532" s="213"/>
      <c r="L532" s="218"/>
      <c r="M532" s="219"/>
      <c r="N532" s="220"/>
      <c r="O532" s="220"/>
      <c r="P532" s="220"/>
      <c r="Q532" s="220"/>
      <c r="R532" s="220"/>
      <c r="S532" s="220"/>
      <c r="T532" s="221"/>
      <c r="AT532" s="222" t="s">
        <v>235</v>
      </c>
      <c r="AU532" s="222" t="s">
        <v>87</v>
      </c>
      <c r="AV532" s="13" t="s">
        <v>19</v>
      </c>
      <c r="AW532" s="13" t="s">
        <v>36</v>
      </c>
      <c r="AX532" s="13" t="s">
        <v>87</v>
      </c>
      <c r="AY532" s="222" t="s">
        <v>220</v>
      </c>
    </row>
    <row r="533" spans="1:65" s="2" customFormat="1" ht="24.2" customHeight="1">
      <c r="A533" s="36"/>
      <c r="B533" s="37"/>
      <c r="C533" s="192" t="s">
        <v>1459</v>
      </c>
      <c r="D533" s="192" t="s">
        <v>224</v>
      </c>
      <c r="E533" s="193" t="s">
        <v>3390</v>
      </c>
      <c r="F533" s="194" t="s">
        <v>3391</v>
      </c>
      <c r="G533" s="195" t="s">
        <v>698</v>
      </c>
      <c r="H533" s="196">
        <v>14</v>
      </c>
      <c r="I533" s="197"/>
      <c r="J533" s="198">
        <f>ROUND(I533*H533,2)</f>
        <v>0</v>
      </c>
      <c r="K533" s="194" t="s">
        <v>228</v>
      </c>
      <c r="L533" s="41"/>
      <c r="M533" s="199" t="s">
        <v>1</v>
      </c>
      <c r="N533" s="200" t="s">
        <v>45</v>
      </c>
      <c r="O533" s="73"/>
      <c r="P533" s="201">
        <f>O533*H533</f>
        <v>0</v>
      </c>
      <c r="Q533" s="201">
        <v>9.8999999999999999E-4</v>
      </c>
      <c r="R533" s="201">
        <f>Q533*H533</f>
        <v>1.3860000000000001E-2</v>
      </c>
      <c r="S533" s="201">
        <v>0</v>
      </c>
      <c r="T533" s="202">
        <f>S533*H533</f>
        <v>0</v>
      </c>
      <c r="U533" s="36"/>
      <c r="V533" s="36"/>
      <c r="W533" s="36"/>
      <c r="X533" s="36"/>
      <c r="Y533" s="36"/>
      <c r="Z533" s="36"/>
      <c r="AA533" s="36"/>
      <c r="AB533" s="36"/>
      <c r="AC533" s="36"/>
      <c r="AD533" s="36"/>
      <c r="AE533" s="36"/>
      <c r="AR533" s="203" t="s">
        <v>223</v>
      </c>
      <c r="AT533" s="203" t="s">
        <v>224</v>
      </c>
      <c r="AU533" s="203" t="s">
        <v>87</v>
      </c>
      <c r="AY533" s="18" t="s">
        <v>220</v>
      </c>
      <c r="BE533" s="204">
        <f>IF(N533="základní",J533,0)</f>
        <v>0</v>
      </c>
      <c r="BF533" s="204">
        <f>IF(N533="snížená",J533,0)</f>
        <v>0</v>
      </c>
      <c r="BG533" s="204">
        <f>IF(N533="zákl. přenesená",J533,0)</f>
        <v>0</v>
      </c>
      <c r="BH533" s="204">
        <f>IF(N533="sníž. přenesená",J533,0)</f>
        <v>0</v>
      </c>
      <c r="BI533" s="204">
        <f>IF(N533="nulová",J533,0)</f>
        <v>0</v>
      </c>
      <c r="BJ533" s="18" t="s">
        <v>87</v>
      </c>
      <c r="BK533" s="204">
        <f>ROUND(I533*H533,2)</f>
        <v>0</v>
      </c>
      <c r="BL533" s="18" t="s">
        <v>223</v>
      </c>
      <c r="BM533" s="203" t="s">
        <v>3392</v>
      </c>
    </row>
    <row r="534" spans="1:65" s="2" customFormat="1" ht="11.25">
      <c r="A534" s="36"/>
      <c r="B534" s="37"/>
      <c r="C534" s="38"/>
      <c r="D534" s="205" t="s">
        <v>231</v>
      </c>
      <c r="E534" s="38"/>
      <c r="F534" s="206" t="s">
        <v>3393</v>
      </c>
      <c r="G534" s="38"/>
      <c r="H534" s="38"/>
      <c r="I534" s="207"/>
      <c r="J534" s="38"/>
      <c r="K534" s="38"/>
      <c r="L534" s="41"/>
      <c r="M534" s="208"/>
      <c r="N534" s="209"/>
      <c r="O534" s="73"/>
      <c r="P534" s="73"/>
      <c r="Q534" s="73"/>
      <c r="R534" s="73"/>
      <c r="S534" s="73"/>
      <c r="T534" s="74"/>
      <c r="U534" s="36"/>
      <c r="V534" s="36"/>
      <c r="W534" s="36"/>
      <c r="X534" s="36"/>
      <c r="Y534" s="36"/>
      <c r="Z534" s="36"/>
      <c r="AA534" s="36"/>
      <c r="AB534" s="36"/>
      <c r="AC534" s="36"/>
      <c r="AD534" s="36"/>
      <c r="AE534" s="36"/>
      <c r="AT534" s="18" t="s">
        <v>231</v>
      </c>
      <c r="AU534" s="18" t="s">
        <v>87</v>
      </c>
    </row>
    <row r="535" spans="1:65" s="2" customFormat="1" ht="175.5">
      <c r="A535" s="36"/>
      <c r="B535" s="37"/>
      <c r="C535" s="38"/>
      <c r="D535" s="210" t="s">
        <v>311</v>
      </c>
      <c r="E535" s="38"/>
      <c r="F535" s="211" t="s">
        <v>3394</v>
      </c>
      <c r="G535" s="38"/>
      <c r="H535" s="38"/>
      <c r="I535" s="207"/>
      <c r="J535" s="38"/>
      <c r="K535" s="38"/>
      <c r="L535" s="41"/>
      <c r="M535" s="208"/>
      <c r="N535" s="209"/>
      <c r="O535" s="73"/>
      <c r="P535" s="73"/>
      <c r="Q535" s="73"/>
      <c r="R535" s="73"/>
      <c r="S535" s="73"/>
      <c r="T535" s="74"/>
      <c r="U535" s="36"/>
      <c r="V535" s="36"/>
      <c r="W535" s="36"/>
      <c r="X535" s="36"/>
      <c r="Y535" s="36"/>
      <c r="Z535" s="36"/>
      <c r="AA535" s="36"/>
      <c r="AB535" s="36"/>
      <c r="AC535" s="36"/>
      <c r="AD535" s="36"/>
      <c r="AE535" s="36"/>
      <c r="AT535" s="18" t="s">
        <v>311</v>
      </c>
      <c r="AU535" s="18" t="s">
        <v>87</v>
      </c>
    </row>
    <row r="536" spans="1:65" s="14" customFormat="1" ht="11.25">
      <c r="B536" s="223"/>
      <c r="C536" s="224"/>
      <c r="D536" s="210" t="s">
        <v>235</v>
      </c>
      <c r="E536" s="225" t="s">
        <v>1</v>
      </c>
      <c r="F536" s="226" t="s">
        <v>3395</v>
      </c>
      <c r="G536" s="224"/>
      <c r="H536" s="225" t="s">
        <v>1</v>
      </c>
      <c r="I536" s="227"/>
      <c r="J536" s="224"/>
      <c r="K536" s="224"/>
      <c r="L536" s="228"/>
      <c r="M536" s="229"/>
      <c r="N536" s="230"/>
      <c r="O536" s="230"/>
      <c r="P536" s="230"/>
      <c r="Q536" s="230"/>
      <c r="R536" s="230"/>
      <c r="S536" s="230"/>
      <c r="T536" s="231"/>
      <c r="AT536" s="232" t="s">
        <v>235</v>
      </c>
      <c r="AU536" s="232" t="s">
        <v>87</v>
      </c>
      <c r="AV536" s="14" t="s">
        <v>87</v>
      </c>
      <c r="AW536" s="14" t="s">
        <v>36</v>
      </c>
      <c r="AX536" s="14" t="s">
        <v>80</v>
      </c>
      <c r="AY536" s="232" t="s">
        <v>220</v>
      </c>
    </row>
    <row r="537" spans="1:65" s="13" customFormat="1" ht="11.25">
      <c r="B537" s="212"/>
      <c r="C537" s="213"/>
      <c r="D537" s="210" t="s">
        <v>235</v>
      </c>
      <c r="E537" s="214" t="s">
        <v>3396</v>
      </c>
      <c r="F537" s="215" t="s">
        <v>3397</v>
      </c>
      <c r="G537" s="213"/>
      <c r="H537" s="216">
        <v>14</v>
      </c>
      <c r="I537" s="217"/>
      <c r="J537" s="213"/>
      <c r="K537" s="213"/>
      <c r="L537" s="218"/>
      <c r="M537" s="219"/>
      <c r="N537" s="220"/>
      <c r="O537" s="220"/>
      <c r="P537" s="220"/>
      <c r="Q537" s="220"/>
      <c r="R537" s="220"/>
      <c r="S537" s="220"/>
      <c r="T537" s="221"/>
      <c r="AT537" s="222" t="s">
        <v>235</v>
      </c>
      <c r="AU537" s="222" t="s">
        <v>87</v>
      </c>
      <c r="AV537" s="13" t="s">
        <v>19</v>
      </c>
      <c r="AW537" s="13" t="s">
        <v>36</v>
      </c>
      <c r="AX537" s="13" t="s">
        <v>80</v>
      </c>
      <c r="AY537" s="222" t="s">
        <v>220</v>
      </c>
    </row>
    <row r="538" spans="1:65" s="13" customFormat="1" ht="11.25">
      <c r="B538" s="212"/>
      <c r="C538" s="213"/>
      <c r="D538" s="210" t="s">
        <v>235</v>
      </c>
      <c r="E538" s="214" t="s">
        <v>3398</v>
      </c>
      <c r="F538" s="215" t="s">
        <v>3399</v>
      </c>
      <c r="G538" s="213"/>
      <c r="H538" s="216">
        <v>14</v>
      </c>
      <c r="I538" s="217"/>
      <c r="J538" s="213"/>
      <c r="K538" s="213"/>
      <c r="L538" s="218"/>
      <c r="M538" s="219"/>
      <c r="N538" s="220"/>
      <c r="O538" s="220"/>
      <c r="P538" s="220"/>
      <c r="Q538" s="220"/>
      <c r="R538" s="220"/>
      <c r="S538" s="220"/>
      <c r="T538" s="221"/>
      <c r="AT538" s="222" t="s">
        <v>235</v>
      </c>
      <c r="AU538" s="222" t="s">
        <v>87</v>
      </c>
      <c r="AV538" s="13" t="s">
        <v>19</v>
      </c>
      <c r="AW538" s="13" t="s">
        <v>36</v>
      </c>
      <c r="AX538" s="13" t="s">
        <v>87</v>
      </c>
      <c r="AY538" s="222" t="s">
        <v>220</v>
      </c>
    </row>
    <row r="539" spans="1:65" s="2" customFormat="1" ht="24.2" customHeight="1">
      <c r="A539" s="36"/>
      <c r="B539" s="37"/>
      <c r="C539" s="192" t="s">
        <v>1466</v>
      </c>
      <c r="D539" s="192" t="s">
        <v>224</v>
      </c>
      <c r="E539" s="193" t="s">
        <v>2442</v>
      </c>
      <c r="F539" s="194" t="s">
        <v>2443</v>
      </c>
      <c r="G539" s="195" t="s">
        <v>506</v>
      </c>
      <c r="H539" s="196">
        <v>49.69</v>
      </c>
      <c r="I539" s="197"/>
      <c r="J539" s="198">
        <f>ROUND(I539*H539,2)</f>
        <v>0</v>
      </c>
      <c r="K539" s="194" t="s">
        <v>228</v>
      </c>
      <c r="L539" s="41"/>
      <c r="M539" s="199" t="s">
        <v>1</v>
      </c>
      <c r="N539" s="200" t="s">
        <v>45</v>
      </c>
      <c r="O539" s="73"/>
      <c r="P539" s="201">
        <f>O539*H539</f>
        <v>0</v>
      </c>
      <c r="Q539" s="201">
        <v>0.37175000000000002</v>
      </c>
      <c r="R539" s="201">
        <f>Q539*H539</f>
        <v>18.472257500000001</v>
      </c>
      <c r="S539" s="201">
        <v>0</v>
      </c>
      <c r="T539" s="202">
        <f>S539*H539</f>
        <v>0</v>
      </c>
      <c r="U539" s="36"/>
      <c r="V539" s="36"/>
      <c r="W539" s="36"/>
      <c r="X539" s="36"/>
      <c r="Y539" s="36"/>
      <c r="Z539" s="36"/>
      <c r="AA539" s="36"/>
      <c r="AB539" s="36"/>
      <c r="AC539" s="36"/>
      <c r="AD539" s="36"/>
      <c r="AE539" s="36"/>
      <c r="AR539" s="203" t="s">
        <v>223</v>
      </c>
      <c r="AT539" s="203" t="s">
        <v>224</v>
      </c>
      <c r="AU539" s="203" t="s">
        <v>87</v>
      </c>
      <c r="AY539" s="18" t="s">
        <v>220</v>
      </c>
      <c r="BE539" s="204">
        <f>IF(N539="základní",J539,0)</f>
        <v>0</v>
      </c>
      <c r="BF539" s="204">
        <f>IF(N539="snížená",J539,0)</f>
        <v>0</v>
      </c>
      <c r="BG539" s="204">
        <f>IF(N539="zákl. přenesená",J539,0)</f>
        <v>0</v>
      </c>
      <c r="BH539" s="204">
        <f>IF(N539="sníž. přenesená",J539,0)</f>
        <v>0</v>
      </c>
      <c r="BI539" s="204">
        <f>IF(N539="nulová",J539,0)</f>
        <v>0</v>
      </c>
      <c r="BJ539" s="18" t="s">
        <v>87</v>
      </c>
      <c r="BK539" s="204">
        <f>ROUND(I539*H539,2)</f>
        <v>0</v>
      </c>
      <c r="BL539" s="18" t="s">
        <v>223</v>
      </c>
      <c r="BM539" s="203" t="s">
        <v>3400</v>
      </c>
    </row>
    <row r="540" spans="1:65" s="2" customFormat="1" ht="11.25">
      <c r="A540" s="36"/>
      <c r="B540" s="37"/>
      <c r="C540" s="38"/>
      <c r="D540" s="205" t="s">
        <v>231</v>
      </c>
      <c r="E540" s="38"/>
      <c r="F540" s="206" t="s">
        <v>2445</v>
      </c>
      <c r="G540" s="38"/>
      <c r="H540" s="38"/>
      <c r="I540" s="207"/>
      <c r="J540" s="38"/>
      <c r="K540" s="38"/>
      <c r="L540" s="41"/>
      <c r="M540" s="208"/>
      <c r="N540" s="209"/>
      <c r="O540" s="73"/>
      <c r="P540" s="73"/>
      <c r="Q540" s="73"/>
      <c r="R540" s="73"/>
      <c r="S540" s="73"/>
      <c r="T540" s="74"/>
      <c r="U540" s="36"/>
      <c r="V540" s="36"/>
      <c r="W540" s="36"/>
      <c r="X540" s="36"/>
      <c r="Y540" s="36"/>
      <c r="Z540" s="36"/>
      <c r="AA540" s="36"/>
      <c r="AB540" s="36"/>
      <c r="AC540" s="36"/>
      <c r="AD540" s="36"/>
      <c r="AE540" s="36"/>
      <c r="AT540" s="18" t="s">
        <v>231</v>
      </c>
      <c r="AU540" s="18" t="s">
        <v>87</v>
      </c>
    </row>
    <row r="541" spans="1:65" s="2" customFormat="1" ht="136.5">
      <c r="A541" s="36"/>
      <c r="B541" s="37"/>
      <c r="C541" s="38"/>
      <c r="D541" s="210" t="s">
        <v>311</v>
      </c>
      <c r="E541" s="38"/>
      <c r="F541" s="211" t="s">
        <v>2436</v>
      </c>
      <c r="G541" s="38"/>
      <c r="H541" s="38"/>
      <c r="I541" s="207"/>
      <c r="J541" s="38"/>
      <c r="K541" s="38"/>
      <c r="L541" s="41"/>
      <c r="M541" s="208"/>
      <c r="N541" s="209"/>
      <c r="O541" s="73"/>
      <c r="P541" s="73"/>
      <c r="Q541" s="73"/>
      <c r="R541" s="73"/>
      <c r="S541" s="73"/>
      <c r="T541" s="74"/>
      <c r="U541" s="36"/>
      <c r="V541" s="36"/>
      <c r="W541" s="36"/>
      <c r="X541" s="36"/>
      <c r="Y541" s="36"/>
      <c r="Z541" s="36"/>
      <c r="AA541" s="36"/>
      <c r="AB541" s="36"/>
      <c r="AC541" s="36"/>
      <c r="AD541" s="36"/>
      <c r="AE541" s="36"/>
      <c r="AT541" s="18" t="s">
        <v>311</v>
      </c>
      <c r="AU541" s="18" t="s">
        <v>87</v>
      </c>
    </row>
    <row r="542" spans="1:65" s="2" customFormat="1" ht="19.5">
      <c r="A542" s="36"/>
      <c r="B542" s="37"/>
      <c r="C542" s="38"/>
      <c r="D542" s="210" t="s">
        <v>233</v>
      </c>
      <c r="E542" s="38"/>
      <c r="F542" s="211" t="s">
        <v>2446</v>
      </c>
      <c r="G542" s="38"/>
      <c r="H542" s="38"/>
      <c r="I542" s="207"/>
      <c r="J542" s="38"/>
      <c r="K542" s="38"/>
      <c r="L542" s="41"/>
      <c r="M542" s="208"/>
      <c r="N542" s="209"/>
      <c r="O542" s="73"/>
      <c r="P542" s="73"/>
      <c r="Q542" s="73"/>
      <c r="R542" s="73"/>
      <c r="S542" s="73"/>
      <c r="T542" s="74"/>
      <c r="U542" s="36"/>
      <c r="V542" s="36"/>
      <c r="W542" s="36"/>
      <c r="X542" s="36"/>
      <c r="Y542" s="36"/>
      <c r="Z542" s="36"/>
      <c r="AA542" s="36"/>
      <c r="AB542" s="36"/>
      <c r="AC542" s="36"/>
      <c r="AD542" s="36"/>
      <c r="AE542" s="36"/>
      <c r="AT542" s="18" t="s">
        <v>233</v>
      </c>
      <c r="AU542" s="18" t="s">
        <v>87</v>
      </c>
    </row>
    <row r="543" spans="1:65" s="14" customFormat="1" ht="11.25">
      <c r="B543" s="223"/>
      <c r="C543" s="224"/>
      <c r="D543" s="210" t="s">
        <v>235</v>
      </c>
      <c r="E543" s="225" t="s">
        <v>1</v>
      </c>
      <c r="F543" s="226" t="s">
        <v>2447</v>
      </c>
      <c r="G543" s="224"/>
      <c r="H543" s="225" t="s">
        <v>1</v>
      </c>
      <c r="I543" s="227"/>
      <c r="J543" s="224"/>
      <c r="K543" s="224"/>
      <c r="L543" s="228"/>
      <c r="M543" s="229"/>
      <c r="N543" s="230"/>
      <c r="O543" s="230"/>
      <c r="P543" s="230"/>
      <c r="Q543" s="230"/>
      <c r="R543" s="230"/>
      <c r="S543" s="230"/>
      <c r="T543" s="231"/>
      <c r="AT543" s="232" t="s">
        <v>235</v>
      </c>
      <c r="AU543" s="232" t="s">
        <v>87</v>
      </c>
      <c r="AV543" s="14" t="s">
        <v>87</v>
      </c>
      <c r="AW543" s="14" t="s">
        <v>36</v>
      </c>
      <c r="AX543" s="14" t="s">
        <v>80</v>
      </c>
      <c r="AY543" s="232" t="s">
        <v>220</v>
      </c>
    </row>
    <row r="544" spans="1:65" s="13" customFormat="1" ht="11.25">
      <c r="B544" s="212"/>
      <c r="C544" s="213"/>
      <c r="D544" s="210" t="s">
        <v>235</v>
      </c>
      <c r="E544" s="214" t="s">
        <v>3401</v>
      </c>
      <c r="F544" s="215" t="s">
        <v>3402</v>
      </c>
      <c r="G544" s="213"/>
      <c r="H544" s="216">
        <v>11.54</v>
      </c>
      <c r="I544" s="217"/>
      <c r="J544" s="213"/>
      <c r="K544" s="213"/>
      <c r="L544" s="218"/>
      <c r="M544" s="219"/>
      <c r="N544" s="220"/>
      <c r="O544" s="220"/>
      <c r="P544" s="220"/>
      <c r="Q544" s="220"/>
      <c r="R544" s="220"/>
      <c r="S544" s="220"/>
      <c r="T544" s="221"/>
      <c r="AT544" s="222" t="s">
        <v>235</v>
      </c>
      <c r="AU544" s="222" t="s">
        <v>87</v>
      </c>
      <c r="AV544" s="13" t="s">
        <v>19</v>
      </c>
      <c r="AW544" s="13" t="s">
        <v>36</v>
      </c>
      <c r="AX544" s="13" t="s">
        <v>80</v>
      </c>
      <c r="AY544" s="222" t="s">
        <v>220</v>
      </c>
    </row>
    <row r="545" spans="1:65" s="13" customFormat="1" ht="11.25">
      <c r="B545" s="212"/>
      <c r="C545" s="213"/>
      <c r="D545" s="210" t="s">
        <v>235</v>
      </c>
      <c r="E545" s="214" t="s">
        <v>3017</v>
      </c>
      <c r="F545" s="215" t="s">
        <v>3403</v>
      </c>
      <c r="G545" s="213"/>
      <c r="H545" s="216">
        <v>8.6199999999999992</v>
      </c>
      <c r="I545" s="217"/>
      <c r="J545" s="213"/>
      <c r="K545" s="213"/>
      <c r="L545" s="218"/>
      <c r="M545" s="219"/>
      <c r="N545" s="220"/>
      <c r="O545" s="220"/>
      <c r="P545" s="220"/>
      <c r="Q545" s="220"/>
      <c r="R545" s="220"/>
      <c r="S545" s="220"/>
      <c r="T545" s="221"/>
      <c r="AT545" s="222" t="s">
        <v>235</v>
      </c>
      <c r="AU545" s="222" t="s">
        <v>87</v>
      </c>
      <c r="AV545" s="13" t="s">
        <v>19</v>
      </c>
      <c r="AW545" s="13" t="s">
        <v>36</v>
      </c>
      <c r="AX545" s="13" t="s">
        <v>80</v>
      </c>
      <c r="AY545" s="222" t="s">
        <v>220</v>
      </c>
    </row>
    <row r="546" spans="1:65" s="14" customFormat="1" ht="11.25">
      <c r="B546" s="223"/>
      <c r="C546" s="224"/>
      <c r="D546" s="210" t="s">
        <v>235</v>
      </c>
      <c r="E546" s="225" t="s">
        <v>1</v>
      </c>
      <c r="F546" s="226" t="s">
        <v>2450</v>
      </c>
      <c r="G546" s="224"/>
      <c r="H546" s="225" t="s">
        <v>1</v>
      </c>
      <c r="I546" s="227"/>
      <c r="J546" s="224"/>
      <c r="K546" s="224"/>
      <c r="L546" s="228"/>
      <c r="M546" s="229"/>
      <c r="N546" s="230"/>
      <c r="O546" s="230"/>
      <c r="P546" s="230"/>
      <c r="Q546" s="230"/>
      <c r="R546" s="230"/>
      <c r="S546" s="230"/>
      <c r="T546" s="231"/>
      <c r="AT546" s="232" t="s">
        <v>235</v>
      </c>
      <c r="AU546" s="232" t="s">
        <v>87</v>
      </c>
      <c r="AV546" s="14" t="s">
        <v>87</v>
      </c>
      <c r="AW546" s="14" t="s">
        <v>36</v>
      </c>
      <c r="AX546" s="14" t="s">
        <v>80</v>
      </c>
      <c r="AY546" s="232" t="s">
        <v>220</v>
      </c>
    </row>
    <row r="547" spans="1:65" s="13" customFormat="1" ht="11.25">
      <c r="B547" s="212"/>
      <c r="C547" s="213"/>
      <c r="D547" s="210" t="s">
        <v>235</v>
      </c>
      <c r="E547" s="214" t="s">
        <v>3047</v>
      </c>
      <c r="F547" s="215" t="s">
        <v>3404</v>
      </c>
      <c r="G547" s="213"/>
      <c r="H547" s="216">
        <v>17.824999999999999</v>
      </c>
      <c r="I547" s="217"/>
      <c r="J547" s="213"/>
      <c r="K547" s="213"/>
      <c r="L547" s="218"/>
      <c r="M547" s="219"/>
      <c r="N547" s="220"/>
      <c r="O547" s="220"/>
      <c r="P547" s="220"/>
      <c r="Q547" s="220"/>
      <c r="R547" s="220"/>
      <c r="S547" s="220"/>
      <c r="T547" s="221"/>
      <c r="AT547" s="222" t="s">
        <v>235</v>
      </c>
      <c r="AU547" s="222" t="s">
        <v>87</v>
      </c>
      <c r="AV547" s="13" t="s">
        <v>19</v>
      </c>
      <c r="AW547" s="13" t="s">
        <v>36</v>
      </c>
      <c r="AX547" s="13" t="s">
        <v>80</v>
      </c>
      <c r="AY547" s="222" t="s">
        <v>220</v>
      </c>
    </row>
    <row r="548" spans="1:65" s="13" customFormat="1" ht="11.25">
      <c r="B548" s="212"/>
      <c r="C548" s="213"/>
      <c r="D548" s="210" t="s">
        <v>235</v>
      </c>
      <c r="E548" s="214" t="s">
        <v>3068</v>
      </c>
      <c r="F548" s="215" t="s">
        <v>3405</v>
      </c>
      <c r="G548" s="213"/>
      <c r="H548" s="216">
        <v>11.705</v>
      </c>
      <c r="I548" s="217"/>
      <c r="J548" s="213"/>
      <c r="K548" s="213"/>
      <c r="L548" s="218"/>
      <c r="M548" s="219"/>
      <c r="N548" s="220"/>
      <c r="O548" s="220"/>
      <c r="P548" s="220"/>
      <c r="Q548" s="220"/>
      <c r="R548" s="220"/>
      <c r="S548" s="220"/>
      <c r="T548" s="221"/>
      <c r="AT548" s="222" t="s">
        <v>235</v>
      </c>
      <c r="AU548" s="222" t="s">
        <v>87</v>
      </c>
      <c r="AV548" s="13" t="s">
        <v>19</v>
      </c>
      <c r="AW548" s="13" t="s">
        <v>36</v>
      </c>
      <c r="AX548" s="13" t="s">
        <v>80</v>
      </c>
      <c r="AY548" s="222" t="s">
        <v>220</v>
      </c>
    </row>
    <row r="549" spans="1:65" s="13" customFormat="1" ht="11.25">
      <c r="B549" s="212"/>
      <c r="C549" s="213"/>
      <c r="D549" s="210" t="s">
        <v>235</v>
      </c>
      <c r="E549" s="214" t="s">
        <v>3406</v>
      </c>
      <c r="F549" s="215" t="s">
        <v>3407</v>
      </c>
      <c r="G549" s="213"/>
      <c r="H549" s="216">
        <v>49.69</v>
      </c>
      <c r="I549" s="217"/>
      <c r="J549" s="213"/>
      <c r="K549" s="213"/>
      <c r="L549" s="218"/>
      <c r="M549" s="219"/>
      <c r="N549" s="220"/>
      <c r="O549" s="220"/>
      <c r="P549" s="220"/>
      <c r="Q549" s="220"/>
      <c r="R549" s="220"/>
      <c r="S549" s="220"/>
      <c r="T549" s="221"/>
      <c r="AT549" s="222" t="s">
        <v>235</v>
      </c>
      <c r="AU549" s="222" t="s">
        <v>87</v>
      </c>
      <c r="AV549" s="13" t="s">
        <v>19</v>
      </c>
      <c r="AW549" s="13" t="s">
        <v>36</v>
      </c>
      <c r="AX549" s="13" t="s">
        <v>87</v>
      </c>
      <c r="AY549" s="222" t="s">
        <v>220</v>
      </c>
    </row>
    <row r="550" spans="1:65" s="2" customFormat="1" ht="24.2" customHeight="1">
      <c r="A550" s="36"/>
      <c r="B550" s="37"/>
      <c r="C550" s="192" t="s">
        <v>1472</v>
      </c>
      <c r="D550" s="192" t="s">
        <v>224</v>
      </c>
      <c r="E550" s="193" t="s">
        <v>2454</v>
      </c>
      <c r="F550" s="194" t="s">
        <v>2455</v>
      </c>
      <c r="G550" s="195" t="s">
        <v>506</v>
      </c>
      <c r="H550" s="196">
        <v>36.96</v>
      </c>
      <c r="I550" s="197"/>
      <c r="J550" s="198">
        <f>ROUND(I550*H550,2)</f>
        <v>0</v>
      </c>
      <c r="K550" s="194" t="s">
        <v>228</v>
      </c>
      <c r="L550" s="41"/>
      <c r="M550" s="199" t="s">
        <v>1</v>
      </c>
      <c r="N550" s="200" t="s">
        <v>45</v>
      </c>
      <c r="O550" s="73"/>
      <c r="P550" s="201">
        <f>O550*H550</f>
        <v>0</v>
      </c>
      <c r="Q550" s="201">
        <v>0.45584000000000002</v>
      </c>
      <c r="R550" s="201">
        <f>Q550*H550</f>
        <v>16.847846400000002</v>
      </c>
      <c r="S550" s="201">
        <v>0</v>
      </c>
      <c r="T550" s="202">
        <f>S550*H550</f>
        <v>0</v>
      </c>
      <c r="U550" s="36"/>
      <c r="V550" s="36"/>
      <c r="W550" s="36"/>
      <c r="X550" s="36"/>
      <c r="Y550" s="36"/>
      <c r="Z550" s="36"/>
      <c r="AA550" s="36"/>
      <c r="AB550" s="36"/>
      <c r="AC550" s="36"/>
      <c r="AD550" s="36"/>
      <c r="AE550" s="36"/>
      <c r="AR550" s="203" t="s">
        <v>223</v>
      </c>
      <c r="AT550" s="203" t="s">
        <v>224</v>
      </c>
      <c r="AU550" s="203" t="s">
        <v>87</v>
      </c>
      <c r="AY550" s="18" t="s">
        <v>220</v>
      </c>
      <c r="BE550" s="204">
        <f>IF(N550="základní",J550,0)</f>
        <v>0</v>
      </c>
      <c r="BF550" s="204">
        <f>IF(N550="snížená",J550,0)</f>
        <v>0</v>
      </c>
      <c r="BG550" s="204">
        <f>IF(N550="zákl. přenesená",J550,0)</f>
        <v>0</v>
      </c>
      <c r="BH550" s="204">
        <f>IF(N550="sníž. přenesená",J550,0)</f>
        <v>0</v>
      </c>
      <c r="BI550" s="204">
        <f>IF(N550="nulová",J550,0)</f>
        <v>0</v>
      </c>
      <c r="BJ550" s="18" t="s">
        <v>87</v>
      </c>
      <c r="BK550" s="204">
        <f>ROUND(I550*H550,2)</f>
        <v>0</v>
      </c>
      <c r="BL550" s="18" t="s">
        <v>223</v>
      </c>
      <c r="BM550" s="203" t="s">
        <v>3408</v>
      </c>
    </row>
    <row r="551" spans="1:65" s="2" customFormat="1" ht="11.25">
      <c r="A551" s="36"/>
      <c r="B551" s="37"/>
      <c r="C551" s="38"/>
      <c r="D551" s="205" t="s">
        <v>231</v>
      </c>
      <c r="E551" s="38"/>
      <c r="F551" s="206" t="s">
        <v>2457</v>
      </c>
      <c r="G551" s="38"/>
      <c r="H551" s="38"/>
      <c r="I551" s="207"/>
      <c r="J551" s="38"/>
      <c r="K551" s="38"/>
      <c r="L551" s="41"/>
      <c r="M551" s="208"/>
      <c r="N551" s="209"/>
      <c r="O551" s="73"/>
      <c r="P551" s="73"/>
      <c r="Q551" s="73"/>
      <c r="R551" s="73"/>
      <c r="S551" s="73"/>
      <c r="T551" s="74"/>
      <c r="U551" s="36"/>
      <c r="V551" s="36"/>
      <c r="W551" s="36"/>
      <c r="X551" s="36"/>
      <c r="Y551" s="36"/>
      <c r="Z551" s="36"/>
      <c r="AA551" s="36"/>
      <c r="AB551" s="36"/>
      <c r="AC551" s="36"/>
      <c r="AD551" s="36"/>
      <c r="AE551" s="36"/>
      <c r="AT551" s="18" t="s">
        <v>231</v>
      </c>
      <c r="AU551" s="18" t="s">
        <v>87</v>
      </c>
    </row>
    <row r="552" spans="1:65" s="2" customFormat="1" ht="136.5">
      <c r="A552" s="36"/>
      <c r="B552" s="37"/>
      <c r="C552" s="38"/>
      <c r="D552" s="210" t="s">
        <v>311</v>
      </c>
      <c r="E552" s="38"/>
      <c r="F552" s="211" t="s">
        <v>2436</v>
      </c>
      <c r="G552" s="38"/>
      <c r="H552" s="38"/>
      <c r="I552" s="207"/>
      <c r="J552" s="38"/>
      <c r="K552" s="38"/>
      <c r="L552" s="41"/>
      <c r="M552" s="208"/>
      <c r="N552" s="209"/>
      <c r="O552" s="73"/>
      <c r="P552" s="73"/>
      <c r="Q552" s="73"/>
      <c r="R552" s="73"/>
      <c r="S552" s="73"/>
      <c r="T552" s="74"/>
      <c r="U552" s="36"/>
      <c r="V552" s="36"/>
      <c r="W552" s="36"/>
      <c r="X552" s="36"/>
      <c r="Y552" s="36"/>
      <c r="Z552" s="36"/>
      <c r="AA552" s="36"/>
      <c r="AB552" s="36"/>
      <c r="AC552" s="36"/>
      <c r="AD552" s="36"/>
      <c r="AE552" s="36"/>
      <c r="AT552" s="18" t="s">
        <v>311</v>
      </c>
      <c r="AU552" s="18" t="s">
        <v>87</v>
      </c>
    </row>
    <row r="553" spans="1:65" s="2" customFormat="1" ht="19.5">
      <c r="A553" s="36"/>
      <c r="B553" s="37"/>
      <c r="C553" s="38"/>
      <c r="D553" s="210" t="s">
        <v>233</v>
      </c>
      <c r="E553" s="38"/>
      <c r="F553" s="211" t="s">
        <v>2458</v>
      </c>
      <c r="G553" s="38"/>
      <c r="H553" s="38"/>
      <c r="I553" s="207"/>
      <c r="J553" s="38"/>
      <c r="K553" s="38"/>
      <c r="L553" s="41"/>
      <c r="M553" s="208"/>
      <c r="N553" s="209"/>
      <c r="O553" s="73"/>
      <c r="P553" s="73"/>
      <c r="Q553" s="73"/>
      <c r="R553" s="73"/>
      <c r="S553" s="73"/>
      <c r="T553" s="74"/>
      <c r="U553" s="36"/>
      <c r="V553" s="36"/>
      <c r="W553" s="36"/>
      <c r="X553" s="36"/>
      <c r="Y553" s="36"/>
      <c r="Z553" s="36"/>
      <c r="AA553" s="36"/>
      <c r="AB553" s="36"/>
      <c r="AC553" s="36"/>
      <c r="AD553" s="36"/>
      <c r="AE553" s="36"/>
      <c r="AT553" s="18" t="s">
        <v>233</v>
      </c>
      <c r="AU553" s="18" t="s">
        <v>87</v>
      </c>
    </row>
    <row r="554" spans="1:65" s="14" customFormat="1" ht="11.25">
      <c r="B554" s="223"/>
      <c r="C554" s="224"/>
      <c r="D554" s="210" t="s">
        <v>235</v>
      </c>
      <c r="E554" s="225" t="s">
        <v>1</v>
      </c>
      <c r="F554" s="226" t="s">
        <v>2459</v>
      </c>
      <c r="G554" s="224"/>
      <c r="H554" s="225" t="s">
        <v>1</v>
      </c>
      <c r="I554" s="227"/>
      <c r="J554" s="224"/>
      <c r="K554" s="224"/>
      <c r="L554" s="228"/>
      <c r="M554" s="229"/>
      <c r="N554" s="230"/>
      <c r="O554" s="230"/>
      <c r="P554" s="230"/>
      <c r="Q554" s="230"/>
      <c r="R554" s="230"/>
      <c r="S554" s="230"/>
      <c r="T554" s="231"/>
      <c r="AT554" s="232" t="s">
        <v>235</v>
      </c>
      <c r="AU554" s="232" t="s">
        <v>87</v>
      </c>
      <c r="AV554" s="14" t="s">
        <v>87</v>
      </c>
      <c r="AW554" s="14" t="s">
        <v>36</v>
      </c>
      <c r="AX554" s="14" t="s">
        <v>80</v>
      </c>
      <c r="AY554" s="232" t="s">
        <v>220</v>
      </c>
    </row>
    <row r="555" spans="1:65" s="13" customFormat="1" ht="11.25">
      <c r="B555" s="212"/>
      <c r="C555" s="213"/>
      <c r="D555" s="210" t="s">
        <v>235</v>
      </c>
      <c r="E555" s="214" t="s">
        <v>3409</v>
      </c>
      <c r="F555" s="215" t="s">
        <v>3410</v>
      </c>
      <c r="G555" s="213"/>
      <c r="H555" s="216">
        <v>36.96</v>
      </c>
      <c r="I555" s="217"/>
      <c r="J555" s="213"/>
      <c r="K555" s="213"/>
      <c r="L555" s="218"/>
      <c r="M555" s="219"/>
      <c r="N555" s="220"/>
      <c r="O555" s="220"/>
      <c r="P555" s="220"/>
      <c r="Q555" s="220"/>
      <c r="R555" s="220"/>
      <c r="S555" s="220"/>
      <c r="T555" s="221"/>
      <c r="AT555" s="222" t="s">
        <v>235</v>
      </c>
      <c r="AU555" s="222" t="s">
        <v>87</v>
      </c>
      <c r="AV555" s="13" t="s">
        <v>19</v>
      </c>
      <c r="AW555" s="13" t="s">
        <v>36</v>
      </c>
      <c r="AX555" s="13" t="s">
        <v>80</v>
      </c>
      <c r="AY555" s="222" t="s">
        <v>220</v>
      </c>
    </row>
    <row r="556" spans="1:65" s="13" customFormat="1" ht="11.25">
      <c r="B556" s="212"/>
      <c r="C556" s="213"/>
      <c r="D556" s="210" t="s">
        <v>235</v>
      </c>
      <c r="E556" s="214" t="s">
        <v>3411</v>
      </c>
      <c r="F556" s="215" t="s">
        <v>3412</v>
      </c>
      <c r="G556" s="213"/>
      <c r="H556" s="216">
        <v>36.96</v>
      </c>
      <c r="I556" s="217"/>
      <c r="J556" s="213"/>
      <c r="K556" s="213"/>
      <c r="L556" s="218"/>
      <c r="M556" s="219"/>
      <c r="N556" s="220"/>
      <c r="O556" s="220"/>
      <c r="P556" s="220"/>
      <c r="Q556" s="220"/>
      <c r="R556" s="220"/>
      <c r="S556" s="220"/>
      <c r="T556" s="221"/>
      <c r="AT556" s="222" t="s">
        <v>235</v>
      </c>
      <c r="AU556" s="222" t="s">
        <v>87</v>
      </c>
      <c r="AV556" s="13" t="s">
        <v>19</v>
      </c>
      <c r="AW556" s="13" t="s">
        <v>36</v>
      </c>
      <c r="AX556" s="13" t="s">
        <v>87</v>
      </c>
      <c r="AY556" s="222" t="s">
        <v>220</v>
      </c>
    </row>
    <row r="557" spans="1:65" s="2" customFormat="1" ht="44.25" customHeight="1">
      <c r="A557" s="36"/>
      <c r="B557" s="37"/>
      <c r="C557" s="192" t="s">
        <v>1347</v>
      </c>
      <c r="D557" s="192" t="s">
        <v>224</v>
      </c>
      <c r="E557" s="193" t="s">
        <v>3413</v>
      </c>
      <c r="F557" s="194" t="s">
        <v>3414</v>
      </c>
      <c r="G557" s="195" t="s">
        <v>506</v>
      </c>
      <c r="H557" s="196">
        <v>141.69999999999999</v>
      </c>
      <c r="I557" s="197"/>
      <c r="J557" s="198">
        <f>ROUND(I557*H557,2)</f>
        <v>0</v>
      </c>
      <c r="K557" s="194" t="s">
        <v>228</v>
      </c>
      <c r="L557" s="41"/>
      <c r="M557" s="199" t="s">
        <v>1</v>
      </c>
      <c r="N557" s="200" t="s">
        <v>45</v>
      </c>
      <c r="O557" s="73"/>
      <c r="P557" s="201">
        <f>O557*H557</f>
        <v>0</v>
      </c>
      <c r="Q557" s="201">
        <v>0.16192000000000001</v>
      </c>
      <c r="R557" s="201">
        <f>Q557*H557</f>
        <v>22.944064000000001</v>
      </c>
      <c r="S557" s="201">
        <v>0</v>
      </c>
      <c r="T557" s="202">
        <f>S557*H557</f>
        <v>0</v>
      </c>
      <c r="U557" s="36"/>
      <c r="V557" s="36"/>
      <c r="W557" s="36"/>
      <c r="X557" s="36"/>
      <c r="Y557" s="36"/>
      <c r="Z557" s="36"/>
      <c r="AA557" s="36"/>
      <c r="AB557" s="36"/>
      <c r="AC557" s="36"/>
      <c r="AD557" s="36"/>
      <c r="AE557" s="36"/>
      <c r="AR557" s="203" t="s">
        <v>223</v>
      </c>
      <c r="AT557" s="203" t="s">
        <v>224</v>
      </c>
      <c r="AU557" s="203" t="s">
        <v>87</v>
      </c>
      <c r="AY557" s="18" t="s">
        <v>220</v>
      </c>
      <c r="BE557" s="204">
        <f>IF(N557="základní",J557,0)</f>
        <v>0</v>
      </c>
      <c r="BF557" s="204">
        <f>IF(N557="snížená",J557,0)</f>
        <v>0</v>
      </c>
      <c r="BG557" s="204">
        <f>IF(N557="zákl. přenesená",J557,0)</f>
        <v>0</v>
      </c>
      <c r="BH557" s="204">
        <f>IF(N557="sníž. přenesená",J557,0)</f>
        <v>0</v>
      </c>
      <c r="BI557" s="204">
        <f>IF(N557="nulová",J557,0)</f>
        <v>0</v>
      </c>
      <c r="BJ557" s="18" t="s">
        <v>87</v>
      </c>
      <c r="BK557" s="204">
        <f>ROUND(I557*H557,2)</f>
        <v>0</v>
      </c>
      <c r="BL557" s="18" t="s">
        <v>223</v>
      </c>
      <c r="BM557" s="203" t="s">
        <v>3415</v>
      </c>
    </row>
    <row r="558" spans="1:65" s="2" customFormat="1" ht="11.25">
      <c r="A558" s="36"/>
      <c r="B558" s="37"/>
      <c r="C558" s="38"/>
      <c r="D558" s="205" t="s">
        <v>231</v>
      </c>
      <c r="E558" s="38"/>
      <c r="F558" s="206" t="s">
        <v>3416</v>
      </c>
      <c r="G558" s="38"/>
      <c r="H558" s="38"/>
      <c r="I558" s="207"/>
      <c r="J558" s="38"/>
      <c r="K558" s="38"/>
      <c r="L558" s="41"/>
      <c r="M558" s="208"/>
      <c r="N558" s="209"/>
      <c r="O558" s="73"/>
      <c r="P558" s="73"/>
      <c r="Q558" s="73"/>
      <c r="R558" s="73"/>
      <c r="S558" s="73"/>
      <c r="T558" s="74"/>
      <c r="U558" s="36"/>
      <c r="V558" s="36"/>
      <c r="W558" s="36"/>
      <c r="X558" s="36"/>
      <c r="Y558" s="36"/>
      <c r="Z558" s="36"/>
      <c r="AA558" s="36"/>
      <c r="AB558" s="36"/>
      <c r="AC558" s="36"/>
      <c r="AD558" s="36"/>
      <c r="AE558" s="36"/>
      <c r="AT558" s="18" t="s">
        <v>231</v>
      </c>
      <c r="AU558" s="18" t="s">
        <v>87</v>
      </c>
    </row>
    <row r="559" spans="1:65" s="2" customFormat="1" ht="165.75">
      <c r="A559" s="36"/>
      <c r="B559" s="37"/>
      <c r="C559" s="38"/>
      <c r="D559" s="210" t="s">
        <v>311</v>
      </c>
      <c r="E559" s="38"/>
      <c r="F559" s="211" t="s">
        <v>1595</v>
      </c>
      <c r="G559" s="38"/>
      <c r="H559" s="38"/>
      <c r="I559" s="207"/>
      <c r="J559" s="38"/>
      <c r="K559" s="38"/>
      <c r="L559" s="41"/>
      <c r="M559" s="208"/>
      <c r="N559" s="209"/>
      <c r="O559" s="73"/>
      <c r="P559" s="73"/>
      <c r="Q559" s="73"/>
      <c r="R559" s="73"/>
      <c r="S559" s="73"/>
      <c r="T559" s="74"/>
      <c r="U559" s="36"/>
      <c r="V559" s="36"/>
      <c r="W559" s="36"/>
      <c r="X559" s="36"/>
      <c r="Y559" s="36"/>
      <c r="Z559" s="36"/>
      <c r="AA559" s="36"/>
      <c r="AB559" s="36"/>
      <c r="AC559" s="36"/>
      <c r="AD559" s="36"/>
      <c r="AE559" s="36"/>
      <c r="AT559" s="18" t="s">
        <v>311</v>
      </c>
      <c r="AU559" s="18" t="s">
        <v>87</v>
      </c>
    </row>
    <row r="560" spans="1:65" s="14" customFormat="1" ht="11.25">
      <c r="B560" s="223"/>
      <c r="C560" s="224"/>
      <c r="D560" s="210" t="s">
        <v>235</v>
      </c>
      <c r="E560" s="225" t="s">
        <v>1</v>
      </c>
      <c r="F560" s="226" t="s">
        <v>3417</v>
      </c>
      <c r="G560" s="224"/>
      <c r="H560" s="225" t="s">
        <v>1</v>
      </c>
      <c r="I560" s="227"/>
      <c r="J560" s="224"/>
      <c r="K560" s="224"/>
      <c r="L560" s="228"/>
      <c r="M560" s="229"/>
      <c r="N560" s="230"/>
      <c r="O560" s="230"/>
      <c r="P560" s="230"/>
      <c r="Q560" s="230"/>
      <c r="R560" s="230"/>
      <c r="S560" s="230"/>
      <c r="T560" s="231"/>
      <c r="AT560" s="232" t="s">
        <v>235</v>
      </c>
      <c r="AU560" s="232" t="s">
        <v>87</v>
      </c>
      <c r="AV560" s="14" t="s">
        <v>87</v>
      </c>
      <c r="AW560" s="14" t="s">
        <v>36</v>
      </c>
      <c r="AX560" s="14" t="s">
        <v>80</v>
      </c>
      <c r="AY560" s="232" t="s">
        <v>220</v>
      </c>
    </row>
    <row r="561" spans="1:65" s="13" customFormat="1" ht="11.25">
      <c r="B561" s="212"/>
      <c r="C561" s="213"/>
      <c r="D561" s="210" t="s">
        <v>235</v>
      </c>
      <c r="E561" s="214" t="s">
        <v>3418</v>
      </c>
      <c r="F561" s="215" t="s">
        <v>3419</v>
      </c>
      <c r="G561" s="213"/>
      <c r="H561" s="216">
        <v>141.1</v>
      </c>
      <c r="I561" s="217"/>
      <c r="J561" s="213"/>
      <c r="K561" s="213"/>
      <c r="L561" s="218"/>
      <c r="M561" s="219"/>
      <c r="N561" s="220"/>
      <c r="O561" s="220"/>
      <c r="P561" s="220"/>
      <c r="Q561" s="220"/>
      <c r="R561" s="220"/>
      <c r="S561" s="220"/>
      <c r="T561" s="221"/>
      <c r="AT561" s="222" t="s">
        <v>235</v>
      </c>
      <c r="AU561" s="222" t="s">
        <v>87</v>
      </c>
      <c r="AV561" s="13" t="s">
        <v>19</v>
      </c>
      <c r="AW561" s="13" t="s">
        <v>36</v>
      </c>
      <c r="AX561" s="13" t="s">
        <v>80</v>
      </c>
      <c r="AY561" s="222" t="s">
        <v>220</v>
      </c>
    </row>
    <row r="562" spans="1:65" s="14" customFormat="1" ht="11.25">
      <c r="B562" s="223"/>
      <c r="C562" s="224"/>
      <c r="D562" s="210" t="s">
        <v>235</v>
      </c>
      <c r="E562" s="225" t="s">
        <v>1</v>
      </c>
      <c r="F562" s="226" t="s">
        <v>3420</v>
      </c>
      <c r="G562" s="224"/>
      <c r="H562" s="225" t="s">
        <v>1</v>
      </c>
      <c r="I562" s="227"/>
      <c r="J562" s="224"/>
      <c r="K562" s="224"/>
      <c r="L562" s="228"/>
      <c r="M562" s="229"/>
      <c r="N562" s="230"/>
      <c r="O562" s="230"/>
      <c r="P562" s="230"/>
      <c r="Q562" s="230"/>
      <c r="R562" s="230"/>
      <c r="S562" s="230"/>
      <c r="T562" s="231"/>
      <c r="AT562" s="232" t="s">
        <v>235</v>
      </c>
      <c r="AU562" s="232" t="s">
        <v>87</v>
      </c>
      <c r="AV562" s="14" t="s">
        <v>87</v>
      </c>
      <c r="AW562" s="14" t="s">
        <v>36</v>
      </c>
      <c r="AX562" s="14" t="s">
        <v>80</v>
      </c>
      <c r="AY562" s="232" t="s">
        <v>220</v>
      </c>
    </row>
    <row r="563" spans="1:65" s="13" customFormat="1" ht="11.25">
      <c r="B563" s="212"/>
      <c r="C563" s="213"/>
      <c r="D563" s="210" t="s">
        <v>235</v>
      </c>
      <c r="E563" s="214" t="s">
        <v>1816</v>
      </c>
      <c r="F563" s="215" t="s">
        <v>3421</v>
      </c>
      <c r="G563" s="213"/>
      <c r="H563" s="216">
        <v>0.6</v>
      </c>
      <c r="I563" s="217"/>
      <c r="J563" s="213"/>
      <c r="K563" s="213"/>
      <c r="L563" s="218"/>
      <c r="M563" s="219"/>
      <c r="N563" s="220"/>
      <c r="O563" s="220"/>
      <c r="P563" s="220"/>
      <c r="Q563" s="220"/>
      <c r="R563" s="220"/>
      <c r="S563" s="220"/>
      <c r="T563" s="221"/>
      <c r="AT563" s="222" t="s">
        <v>235</v>
      </c>
      <c r="AU563" s="222" t="s">
        <v>87</v>
      </c>
      <c r="AV563" s="13" t="s">
        <v>19</v>
      </c>
      <c r="AW563" s="13" t="s">
        <v>36</v>
      </c>
      <c r="AX563" s="13" t="s">
        <v>80</v>
      </c>
      <c r="AY563" s="222" t="s">
        <v>220</v>
      </c>
    </row>
    <row r="564" spans="1:65" s="13" customFormat="1" ht="11.25">
      <c r="B564" s="212"/>
      <c r="C564" s="213"/>
      <c r="D564" s="210" t="s">
        <v>235</v>
      </c>
      <c r="E564" s="214" t="s">
        <v>2452</v>
      </c>
      <c r="F564" s="215" t="s">
        <v>3422</v>
      </c>
      <c r="G564" s="213"/>
      <c r="H564" s="216">
        <v>141.69999999999999</v>
      </c>
      <c r="I564" s="217"/>
      <c r="J564" s="213"/>
      <c r="K564" s="213"/>
      <c r="L564" s="218"/>
      <c r="M564" s="219"/>
      <c r="N564" s="220"/>
      <c r="O564" s="220"/>
      <c r="P564" s="220"/>
      <c r="Q564" s="220"/>
      <c r="R564" s="220"/>
      <c r="S564" s="220"/>
      <c r="T564" s="221"/>
      <c r="AT564" s="222" t="s">
        <v>235</v>
      </c>
      <c r="AU564" s="222" t="s">
        <v>87</v>
      </c>
      <c r="AV564" s="13" t="s">
        <v>19</v>
      </c>
      <c r="AW564" s="13" t="s">
        <v>36</v>
      </c>
      <c r="AX564" s="13" t="s">
        <v>87</v>
      </c>
      <c r="AY564" s="222" t="s">
        <v>220</v>
      </c>
    </row>
    <row r="565" spans="1:65" s="2" customFormat="1" ht="33" customHeight="1">
      <c r="A565" s="36"/>
      <c r="B565" s="37"/>
      <c r="C565" s="192" t="s">
        <v>1354</v>
      </c>
      <c r="D565" s="192" t="s">
        <v>224</v>
      </c>
      <c r="E565" s="193" t="s">
        <v>2479</v>
      </c>
      <c r="F565" s="194" t="s">
        <v>2480</v>
      </c>
      <c r="G565" s="195" t="s">
        <v>514</v>
      </c>
      <c r="H565" s="196">
        <v>36.479999999999997</v>
      </c>
      <c r="I565" s="197"/>
      <c r="J565" s="198">
        <f>ROUND(I565*H565,2)</f>
        <v>0</v>
      </c>
      <c r="K565" s="194" t="s">
        <v>228</v>
      </c>
      <c r="L565" s="41"/>
      <c r="M565" s="199" t="s">
        <v>1</v>
      </c>
      <c r="N565" s="200" t="s">
        <v>45</v>
      </c>
      <c r="O565" s="73"/>
      <c r="P565" s="201">
        <f>O565*H565</f>
        <v>0</v>
      </c>
      <c r="Q565" s="201">
        <v>2.4127200000000002</v>
      </c>
      <c r="R565" s="201">
        <f>Q565*H565</f>
        <v>88.016025600000006</v>
      </c>
      <c r="S565" s="201">
        <v>0</v>
      </c>
      <c r="T565" s="202">
        <f>S565*H565</f>
        <v>0</v>
      </c>
      <c r="U565" s="36"/>
      <c r="V565" s="36"/>
      <c r="W565" s="36"/>
      <c r="X565" s="36"/>
      <c r="Y565" s="36"/>
      <c r="Z565" s="36"/>
      <c r="AA565" s="36"/>
      <c r="AB565" s="36"/>
      <c r="AC565" s="36"/>
      <c r="AD565" s="36"/>
      <c r="AE565" s="36"/>
      <c r="AR565" s="203" t="s">
        <v>223</v>
      </c>
      <c r="AT565" s="203" t="s">
        <v>224</v>
      </c>
      <c r="AU565" s="203" t="s">
        <v>87</v>
      </c>
      <c r="AY565" s="18" t="s">
        <v>220</v>
      </c>
      <c r="BE565" s="204">
        <f>IF(N565="základní",J565,0)</f>
        <v>0</v>
      </c>
      <c r="BF565" s="204">
        <f>IF(N565="snížená",J565,0)</f>
        <v>0</v>
      </c>
      <c r="BG565" s="204">
        <f>IF(N565="zákl. přenesená",J565,0)</f>
        <v>0</v>
      </c>
      <c r="BH565" s="204">
        <f>IF(N565="sníž. přenesená",J565,0)</f>
        <v>0</v>
      </c>
      <c r="BI565" s="204">
        <f>IF(N565="nulová",J565,0)</f>
        <v>0</v>
      </c>
      <c r="BJ565" s="18" t="s">
        <v>87</v>
      </c>
      <c r="BK565" s="204">
        <f>ROUND(I565*H565,2)</f>
        <v>0</v>
      </c>
      <c r="BL565" s="18" t="s">
        <v>223</v>
      </c>
      <c r="BM565" s="203" t="s">
        <v>3423</v>
      </c>
    </row>
    <row r="566" spans="1:65" s="2" customFormat="1" ht="11.25">
      <c r="A566" s="36"/>
      <c r="B566" s="37"/>
      <c r="C566" s="38"/>
      <c r="D566" s="205" t="s">
        <v>231</v>
      </c>
      <c r="E566" s="38"/>
      <c r="F566" s="206" t="s">
        <v>2482</v>
      </c>
      <c r="G566" s="38"/>
      <c r="H566" s="38"/>
      <c r="I566" s="207"/>
      <c r="J566" s="38"/>
      <c r="K566" s="38"/>
      <c r="L566" s="41"/>
      <c r="M566" s="208"/>
      <c r="N566" s="209"/>
      <c r="O566" s="73"/>
      <c r="P566" s="73"/>
      <c r="Q566" s="73"/>
      <c r="R566" s="73"/>
      <c r="S566" s="73"/>
      <c r="T566" s="74"/>
      <c r="U566" s="36"/>
      <c r="V566" s="36"/>
      <c r="W566" s="36"/>
      <c r="X566" s="36"/>
      <c r="Y566" s="36"/>
      <c r="Z566" s="36"/>
      <c r="AA566" s="36"/>
      <c r="AB566" s="36"/>
      <c r="AC566" s="36"/>
      <c r="AD566" s="36"/>
      <c r="AE566" s="36"/>
      <c r="AT566" s="18" t="s">
        <v>231</v>
      </c>
      <c r="AU566" s="18" t="s">
        <v>87</v>
      </c>
    </row>
    <row r="567" spans="1:65" s="2" customFormat="1" ht="87.75">
      <c r="A567" s="36"/>
      <c r="B567" s="37"/>
      <c r="C567" s="38"/>
      <c r="D567" s="210" t="s">
        <v>311</v>
      </c>
      <c r="E567" s="38"/>
      <c r="F567" s="211" t="s">
        <v>2483</v>
      </c>
      <c r="G567" s="38"/>
      <c r="H567" s="38"/>
      <c r="I567" s="207"/>
      <c r="J567" s="38"/>
      <c r="K567" s="38"/>
      <c r="L567" s="41"/>
      <c r="M567" s="208"/>
      <c r="N567" s="209"/>
      <c r="O567" s="73"/>
      <c r="P567" s="73"/>
      <c r="Q567" s="73"/>
      <c r="R567" s="73"/>
      <c r="S567" s="73"/>
      <c r="T567" s="74"/>
      <c r="U567" s="36"/>
      <c r="V567" s="36"/>
      <c r="W567" s="36"/>
      <c r="X567" s="36"/>
      <c r="Y567" s="36"/>
      <c r="Z567" s="36"/>
      <c r="AA567" s="36"/>
      <c r="AB567" s="36"/>
      <c r="AC567" s="36"/>
      <c r="AD567" s="36"/>
      <c r="AE567" s="36"/>
      <c r="AT567" s="18" t="s">
        <v>311</v>
      </c>
      <c r="AU567" s="18" t="s">
        <v>87</v>
      </c>
    </row>
    <row r="568" spans="1:65" s="14" customFormat="1" ht="11.25">
      <c r="B568" s="223"/>
      <c r="C568" s="224"/>
      <c r="D568" s="210" t="s">
        <v>235</v>
      </c>
      <c r="E568" s="225" t="s">
        <v>1</v>
      </c>
      <c r="F568" s="226" t="s">
        <v>2484</v>
      </c>
      <c r="G568" s="224"/>
      <c r="H568" s="225" t="s">
        <v>1</v>
      </c>
      <c r="I568" s="227"/>
      <c r="J568" s="224"/>
      <c r="K568" s="224"/>
      <c r="L568" s="228"/>
      <c r="M568" s="229"/>
      <c r="N568" s="230"/>
      <c r="O568" s="230"/>
      <c r="P568" s="230"/>
      <c r="Q568" s="230"/>
      <c r="R568" s="230"/>
      <c r="S568" s="230"/>
      <c r="T568" s="231"/>
      <c r="AT568" s="232" t="s">
        <v>235</v>
      </c>
      <c r="AU568" s="232" t="s">
        <v>87</v>
      </c>
      <c r="AV568" s="14" t="s">
        <v>87</v>
      </c>
      <c r="AW568" s="14" t="s">
        <v>36</v>
      </c>
      <c r="AX568" s="14" t="s">
        <v>80</v>
      </c>
      <c r="AY568" s="232" t="s">
        <v>220</v>
      </c>
    </row>
    <row r="569" spans="1:65" s="13" customFormat="1" ht="11.25">
      <c r="B569" s="212"/>
      <c r="C569" s="213"/>
      <c r="D569" s="210" t="s">
        <v>235</v>
      </c>
      <c r="E569" s="214" t="s">
        <v>3424</v>
      </c>
      <c r="F569" s="215" t="s">
        <v>3425</v>
      </c>
      <c r="G569" s="213"/>
      <c r="H569" s="216">
        <v>36.479999999999997</v>
      </c>
      <c r="I569" s="217"/>
      <c r="J569" s="213"/>
      <c r="K569" s="213"/>
      <c r="L569" s="218"/>
      <c r="M569" s="219"/>
      <c r="N569" s="220"/>
      <c r="O569" s="220"/>
      <c r="P569" s="220"/>
      <c r="Q569" s="220"/>
      <c r="R569" s="220"/>
      <c r="S569" s="220"/>
      <c r="T569" s="221"/>
      <c r="AT569" s="222" t="s">
        <v>235</v>
      </c>
      <c r="AU569" s="222" t="s">
        <v>87</v>
      </c>
      <c r="AV569" s="13" t="s">
        <v>19</v>
      </c>
      <c r="AW569" s="13" t="s">
        <v>36</v>
      </c>
      <c r="AX569" s="13" t="s">
        <v>80</v>
      </c>
      <c r="AY569" s="222" t="s">
        <v>220</v>
      </c>
    </row>
    <row r="570" spans="1:65" s="13" customFormat="1" ht="11.25">
      <c r="B570" s="212"/>
      <c r="C570" s="213"/>
      <c r="D570" s="210" t="s">
        <v>235</v>
      </c>
      <c r="E570" s="214" t="s">
        <v>3426</v>
      </c>
      <c r="F570" s="215" t="s">
        <v>3427</v>
      </c>
      <c r="G570" s="213"/>
      <c r="H570" s="216">
        <v>36.479999999999997</v>
      </c>
      <c r="I570" s="217"/>
      <c r="J570" s="213"/>
      <c r="K570" s="213"/>
      <c r="L570" s="218"/>
      <c r="M570" s="219"/>
      <c r="N570" s="220"/>
      <c r="O570" s="220"/>
      <c r="P570" s="220"/>
      <c r="Q570" s="220"/>
      <c r="R570" s="220"/>
      <c r="S570" s="220"/>
      <c r="T570" s="221"/>
      <c r="AT570" s="222" t="s">
        <v>235</v>
      </c>
      <c r="AU570" s="222" t="s">
        <v>87</v>
      </c>
      <c r="AV570" s="13" t="s">
        <v>19</v>
      </c>
      <c r="AW570" s="13" t="s">
        <v>36</v>
      </c>
      <c r="AX570" s="13" t="s">
        <v>87</v>
      </c>
      <c r="AY570" s="222" t="s">
        <v>220</v>
      </c>
    </row>
    <row r="571" spans="1:65" s="2" customFormat="1" ht="24.2" customHeight="1">
      <c r="A571" s="36"/>
      <c r="B571" s="37"/>
      <c r="C571" s="192" t="s">
        <v>1359</v>
      </c>
      <c r="D571" s="192" t="s">
        <v>224</v>
      </c>
      <c r="E571" s="193" t="s">
        <v>2489</v>
      </c>
      <c r="F571" s="194" t="s">
        <v>2490</v>
      </c>
      <c r="G571" s="195" t="s">
        <v>514</v>
      </c>
      <c r="H571" s="196">
        <v>10.656000000000001</v>
      </c>
      <c r="I571" s="197"/>
      <c r="J571" s="198">
        <f>ROUND(I571*H571,2)</f>
        <v>0</v>
      </c>
      <c r="K571" s="194" t="s">
        <v>228</v>
      </c>
      <c r="L571" s="41"/>
      <c r="M571" s="199" t="s">
        <v>1</v>
      </c>
      <c r="N571" s="200" t="s">
        <v>45</v>
      </c>
      <c r="O571" s="73"/>
      <c r="P571" s="201">
        <f>O571*H571</f>
        <v>0</v>
      </c>
      <c r="Q571" s="201">
        <v>2.09</v>
      </c>
      <c r="R571" s="201">
        <f>Q571*H571</f>
        <v>22.271039999999999</v>
      </c>
      <c r="S571" s="201">
        <v>0</v>
      </c>
      <c r="T571" s="202">
        <f>S571*H571</f>
        <v>0</v>
      </c>
      <c r="U571" s="36"/>
      <c r="V571" s="36"/>
      <c r="W571" s="36"/>
      <c r="X571" s="36"/>
      <c r="Y571" s="36"/>
      <c r="Z571" s="36"/>
      <c r="AA571" s="36"/>
      <c r="AB571" s="36"/>
      <c r="AC571" s="36"/>
      <c r="AD571" s="36"/>
      <c r="AE571" s="36"/>
      <c r="AR571" s="203" t="s">
        <v>223</v>
      </c>
      <c r="AT571" s="203" t="s">
        <v>224</v>
      </c>
      <c r="AU571" s="203" t="s">
        <v>87</v>
      </c>
      <c r="AY571" s="18" t="s">
        <v>220</v>
      </c>
      <c r="BE571" s="204">
        <f>IF(N571="základní",J571,0)</f>
        <v>0</v>
      </c>
      <c r="BF571" s="204">
        <f>IF(N571="snížená",J571,0)</f>
        <v>0</v>
      </c>
      <c r="BG571" s="204">
        <f>IF(N571="zákl. přenesená",J571,0)</f>
        <v>0</v>
      </c>
      <c r="BH571" s="204">
        <f>IF(N571="sníž. přenesená",J571,0)</f>
        <v>0</v>
      </c>
      <c r="BI571" s="204">
        <f>IF(N571="nulová",J571,0)</f>
        <v>0</v>
      </c>
      <c r="BJ571" s="18" t="s">
        <v>87</v>
      </c>
      <c r="BK571" s="204">
        <f>ROUND(I571*H571,2)</f>
        <v>0</v>
      </c>
      <c r="BL571" s="18" t="s">
        <v>223</v>
      </c>
      <c r="BM571" s="203" t="s">
        <v>3428</v>
      </c>
    </row>
    <row r="572" spans="1:65" s="2" customFormat="1" ht="11.25">
      <c r="A572" s="36"/>
      <c r="B572" s="37"/>
      <c r="C572" s="38"/>
      <c r="D572" s="205" t="s">
        <v>231</v>
      </c>
      <c r="E572" s="38"/>
      <c r="F572" s="206" t="s">
        <v>2492</v>
      </c>
      <c r="G572" s="38"/>
      <c r="H572" s="38"/>
      <c r="I572" s="207"/>
      <c r="J572" s="38"/>
      <c r="K572" s="38"/>
      <c r="L572" s="41"/>
      <c r="M572" s="208"/>
      <c r="N572" s="209"/>
      <c r="O572" s="73"/>
      <c r="P572" s="73"/>
      <c r="Q572" s="73"/>
      <c r="R572" s="73"/>
      <c r="S572" s="73"/>
      <c r="T572" s="74"/>
      <c r="U572" s="36"/>
      <c r="V572" s="36"/>
      <c r="W572" s="36"/>
      <c r="X572" s="36"/>
      <c r="Y572" s="36"/>
      <c r="Z572" s="36"/>
      <c r="AA572" s="36"/>
      <c r="AB572" s="36"/>
      <c r="AC572" s="36"/>
      <c r="AD572" s="36"/>
      <c r="AE572" s="36"/>
      <c r="AT572" s="18" t="s">
        <v>231</v>
      </c>
      <c r="AU572" s="18" t="s">
        <v>87</v>
      </c>
    </row>
    <row r="573" spans="1:65" s="2" customFormat="1" ht="97.5">
      <c r="A573" s="36"/>
      <c r="B573" s="37"/>
      <c r="C573" s="38"/>
      <c r="D573" s="210" t="s">
        <v>311</v>
      </c>
      <c r="E573" s="38"/>
      <c r="F573" s="211" t="s">
        <v>2493</v>
      </c>
      <c r="G573" s="38"/>
      <c r="H573" s="38"/>
      <c r="I573" s="207"/>
      <c r="J573" s="38"/>
      <c r="K573" s="38"/>
      <c r="L573" s="41"/>
      <c r="M573" s="208"/>
      <c r="N573" s="209"/>
      <c r="O573" s="73"/>
      <c r="P573" s="73"/>
      <c r="Q573" s="73"/>
      <c r="R573" s="73"/>
      <c r="S573" s="73"/>
      <c r="T573" s="74"/>
      <c r="U573" s="36"/>
      <c r="V573" s="36"/>
      <c r="W573" s="36"/>
      <c r="X573" s="36"/>
      <c r="Y573" s="36"/>
      <c r="Z573" s="36"/>
      <c r="AA573" s="36"/>
      <c r="AB573" s="36"/>
      <c r="AC573" s="36"/>
      <c r="AD573" s="36"/>
      <c r="AE573" s="36"/>
      <c r="AT573" s="18" t="s">
        <v>311</v>
      </c>
      <c r="AU573" s="18" t="s">
        <v>87</v>
      </c>
    </row>
    <row r="574" spans="1:65" s="14" customFormat="1" ht="11.25">
      <c r="B574" s="223"/>
      <c r="C574" s="224"/>
      <c r="D574" s="210" t="s">
        <v>235</v>
      </c>
      <c r="E574" s="225" t="s">
        <v>1</v>
      </c>
      <c r="F574" s="226" t="s">
        <v>2494</v>
      </c>
      <c r="G574" s="224"/>
      <c r="H574" s="225" t="s">
        <v>1</v>
      </c>
      <c r="I574" s="227"/>
      <c r="J574" s="224"/>
      <c r="K574" s="224"/>
      <c r="L574" s="228"/>
      <c r="M574" s="229"/>
      <c r="N574" s="230"/>
      <c r="O574" s="230"/>
      <c r="P574" s="230"/>
      <c r="Q574" s="230"/>
      <c r="R574" s="230"/>
      <c r="S574" s="230"/>
      <c r="T574" s="231"/>
      <c r="AT574" s="232" t="s">
        <v>235</v>
      </c>
      <c r="AU574" s="232" t="s">
        <v>87</v>
      </c>
      <c r="AV574" s="14" t="s">
        <v>87</v>
      </c>
      <c r="AW574" s="14" t="s">
        <v>36</v>
      </c>
      <c r="AX574" s="14" t="s">
        <v>80</v>
      </c>
      <c r="AY574" s="232" t="s">
        <v>220</v>
      </c>
    </row>
    <row r="575" spans="1:65" s="13" customFormat="1" ht="11.25">
      <c r="B575" s="212"/>
      <c r="C575" s="213"/>
      <c r="D575" s="210" t="s">
        <v>235</v>
      </c>
      <c r="E575" s="214" t="s">
        <v>3429</v>
      </c>
      <c r="F575" s="215" t="s">
        <v>3430</v>
      </c>
      <c r="G575" s="213"/>
      <c r="H575" s="216">
        <v>10.656000000000001</v>
      </c>
      <c r="I575" s="217"/>
      <c r="J575" s="213"/>
      <c r="K575" s="213"/>
      <c r="L575" s="218"/>
      <c r="M575" s="219"/>
      <c r="N575" s="220"/>
      <c r="O575" s="220"/>
      <c r="P575" s="220"/>
      <c r="Q575" s="220"/>
      <c r="R575" s="220"/>
      <c r="S575" s="220"/>
      <c r="T575" s="221"/>
      <c r="AT575" s="222" t="s">
        <v>235</v>
      </c>
      <c r="AU575" s="222" t="s">
        <v>87</v>
      </c>
      <c r="AV575" s="13" t="s">
        <v>19</v>
      </c>
      <c r="AW575" s="13" t="s">
        <v>36</v>
      </c>
      <c r="AX575" s="13" t="s">
        <v>80</v>
      </c>
      <c r="AY575" s="222" t="s">
        <v>220</v>
      </c>
    </row>
    <row r="576" spans="1:65" s="13" customFormat="1" ht="11.25">
      <c r="B576" s="212"/>
      <c r="C576" s="213"/>
      <c r="D576" s="210" t="s">
        <v>235</v>
      </c>
      <c r="E576" s="214" t="s">
        <v>3431</v>
      </c>
      <c r="F576" s="215" t="s">
        <v>3432</v>
      </c>
      <c r="G576" s="213"/>
      <c r="H576" s="216">
        <v>10.656000000000001</v>
      </c>
      <c r="I576" s="217"/>
      <c r="J576" s="213"/>
      <c r="K576" s="213"/>
      <c r="L576" s="218"/>
      <c r="M576" s="219"/>
      <c r="N576" s="220"/>
      <c r="O576" s="220"/>
      <c r="P576" s="220"/>
      <c r="Q576" s="220"/>
      <c r="R576" s="220"/>
      <c r="S576" s="220"/>
      <c r="T576" s="221"/>
      <c r="AT576" s="222" t="s">
        <v>235</v>
      </c>
      <c r="AU576" s="222" t="s">
        <v>87</v>
      </c>
      <c r="AV576" s="13" t="s">
        <v>19</v>
      </c>
      <c r="AW576" s="13" t="s">
        <v>36</v>
      </c>
      <c r="AX576" s="13" t="s">
        <v>87</v>
      </c>
      <c r="AY576" s="222" t="s">
        <v>220</v>
      </c>
    </row>
    <row r="577" spans="1:65" s="2" customFormat="1" ht="24.2" customHeight="1">
      <c r="A577" s="36"/>
      <c r="B577" s="37"/>
      <c r="C577" s="192" t="s">
        <v>1647</v>
      </c>
      <c r="D577" s="192" t="s">
        <v>224</v>
      </c>
      <c r="E577" s="193" t="s">
        <v>2499</v>
      </c>
      <c r="F577" s="194" t="s">
        <v>2500</v>
      </c>
      <c r="G577" s="195" t="s">
        <v>514</v>
      </c>
      <c r="H577" s="196">
        <v>19.968</v>
      </c>
      <c r="I577" s="197"/>
      <c r="J577" s="198">
        <f>ROUND(I577*H577,2)</f>
        <v>0</v>
      </c>
      <c r="K577" s="194" t="s">
        <v>228</v>
      </c>
      <c r="L577" s="41"/>
      <c r="M577" s="199" t="s">
        <v>1</v>
      </c>
      <c r="N577" s="200" t="s">
        <v>45</v>
      </c>
      <c r="O577" s="73"/>
      <c r="P577" s="201">
        <f>O577*H577</f>
        <v>0</v>
      </c>
      <c r="Q577" s="201">
        <v>2.4500000000000002</v>
      </c>
      <c r="R577" s="201">
        <f>Q577*H577</f>
        <v>48.921600000000005</v>
      </c>
      <c r="S577" s="201">
        <v>0</v>
      </c>
      <c r="T577" s="202">
        <f>S577*H577</f>
        <v>0</v>
      </c>
      <c r="U577" s="36"/>
      <c r="V577" s="36"/>
      <c r="W577" s="36"/>
      <c r="X577" s="36"/>
      <c r="Y577" s="36"/>
      <c r="Z577" s="36"/>
      <c r="AA577" s="36"/>
      <c r="AB577" s="36"/>
      <c r="AC577" s="36"/>
      <c r="AD577" s="36"/>
      <c r="AE577" s="36"/>
      <c r="AR577" s="203" t="s">
        <v>223</v>
      </c>
      <c r="AT577" s="203" t="s">
        <v>224</v>
      </c>
      <c r="AU577" s="203" t="s">
        <v>87</v>
      </c>
      <c r="AY577" s="18" t="s">
        <v>220</v>
      </c>
      <c r="BE577" s="204">
        <f>IF(N577="základní",J577,0)</f>
        <v>0</v>
      </c>
      <c r="BF577" s="204">
        <f>IF(N577="snížená",J577,0)</f>
        <v>0</v>
      </c>
      <c r="BG577" s="204">
        <f>IF(N577="zákl. přenesená",J577,0)</f>
        <v>0</v>
      </c>
      <c r="BH577" s="204">
        <f>IF(N577="sníž. přenesená",J577,0)</f>
        <v>0</v>
      </c>
      <c r="BI577" s="204">
        <f>IF(N577="nulová",J577,0)</f>
        <v>0</v>
      </c>
      <c r="BJ577" s="18" t="s">
        <v>87</v>
      </c>
      <c r="BK577" s="204">
        <f>ROUND(I577*H577,2)</f>
        <v>0</v>
      </c>
      <c r="BL577" s="18" t="s">
        <v>223</v>
      </c>
      <c r="BM577" s="203" t="s">
        <v>3433</v>
      </c>
    </row>
    <row r="578" spans="1:65" s="2" customFormat="1" ht="11.25">
      <c r="A578" s="36"/>
      <c r="B578" s="37"/>
      <c r="C578" s="38"/>
      <c r="D578" s="205" t="s">
        <v>231</v>
      </c>
      <c r="E578" s="38"/>
      <c r="F578" s="206" t="s">
        <v>2502</v>
      </c>
      <c r="G578" s="38"/>
      <c r="H578" s="38"/>
      <c r="I578" s="207"/>
      <c r="J578" s="38"/>
      <c r="K578" s="38"/>
      <c r="L578" s="41"/>
      <c r="M578" s="208"/>
      <c r="N578" s="209"/>
      <c r="O578" s="73"/>
      <c r="P578" s="73"/>
      <c r="Q578" s="73"/>
      <c r="R578" s="73"/>
      <c r="S578" s="73"/>
      <c r="T578" s="74"/>
      <c r="U578" s="36"/>
      <c r="V578" s="36"/>
      <c r="W578" s="36"/>
      <c r="X578" s="36"/>
      <c r="Y578" s="36"/>
      <c r="Z578" s="36"/>
      <c r="AA578" s="36"/>
      <c r="AB578" s="36"/>
      <c r="AC578" s="36"/>
      <c r="AD578" s="36"/>
      <c r="AE578" s="36"/>
      <c r="AT578" s="18" t="s">
        <v>231</v>
      </c>
      <c r="AU578" s="18" t="s">
        <v>87</v>
      </c>
    </row>
    <row r="579" spans="1:65" s="2" customFormat="1" ht="97.5">
      <c r="A579" s="36"/>
      <c r="B579" s="37"/>
      <c r="C579" s="38"/>
      <c r="D579" s="210" t="s">
        <v>311</v>
      </c>
      <c r="E579" s="38"/>
      <c r="F579" s="211" t="s">
        <v>2493</v>
      </c>
      <c r="G579" s="38"/>
      <c r="H579" s="38"/>
      <c r="I579" s="207"/>
      <c r="J579" s="38"/>
      <c r="K579" s="38"/>
      <c r="L579" s="41"/>
      <c r="M579" s="208"/>
      <c r="N579" s="209"/>
      <c r="O579" s="73"/>
      <c r="P579" s="73"/>
      <c r="Q579" s="73"/>
      <c r="R579" s="73"/>
      <c r="S579" s="73"/>
      <c r="T579" s="74"/>
      <c r="U579" s="36"/>
      <c r="V579" s="36"/>
      <c r="W579" s="36"/>
      <c r="X579" s="36"/>
      <c r="Y579" s="36"/>
      <c r="Z579" s="36"/>
      <c r="AA579" s="36"/>
      <c r="AB579" s="36"/>
      <c r="AC579" s="36"/>
      <c r="AD579" s="36"/>
      <c r="AE579" s="36"/>
      <c r="AT579" s="18" t="s">
        <v>311</v>
      </c>
      <c r="AU579" s="18" t="s">
        <v>87</v>
      </c>
    </row>
    <row r="580" spans="1:65" s="14" customFormat="1" ht="11.25">
      <c r="B580" s="223"/>
      <c r="C580" s="224"/>
      <c r="D580" s="210" t="s">
        <v>235</v>
      </c>
      <c r="E580" s="225" t="s">
        <v>1</v>
      </c>
      <c r="F580" s="226" t="s">
        <v>2503</v>
      </c>
      <c r="G580" s="224"/>
      <c r="H580" s="225" t="s">
        <v>1</v>
      </c>
      <c r="I580" s="227"/>
      <c r="J580" s="224"/>
      <c r="K580" s="224"/>
      <c r="L580" s="228"/>
      <c r="M580" s="229"/>
      <c r="N580" s="230"/>
      <c r="O580" s="230"/>
      <c r="P580" s="230"/>
      <c r="Q580" s="230"/>
      <c r="R580" s="230"/>
      <c r="S580" s="230"/>
      <c r="T580" s="231"/>
      <c r="AT580" s="232" t="s">
        <v>235</v>
      </c>
      <c r="AU580" s="232" t="s">
        <v>87</v>
      </c>
      <c r="AV580" s="14" t="s">
        <v>87</v>
      </c>
      <c r="AW580" s="14" t="s">
        <v>36</v>
      </c>
      <c r="AX580" s="14" t="s">
        <v>80</v>
      </c>
      <c r="AY580" s="232" t="s">
        <v>220</v>
      </c>
    </row>
    <row r="581" spans="1:65" s="13" customFormat="1" ht="11.25">
      <c r="B581" s="212"/>
      <c r="C581" s="213"/>
      <c r="D581" s="210" t="s">
        <v>235</v>
      </c>
      <c r="E581" s="214" t="s">
        <v>3434</v>
      </c>
      <c r="F581" s="215" t="s">
        <v>3435</v>
      </c>
      <c r="G581" s="213"/>
      <c r="H581" s="216">
        <v>19.968</v>
      </c>
      <c r="I581" s="217"/>
      <c r="J581" s="213"/>
      <c r="K581" s="213"/>
      <c r="L581" s="218"/>
      <c r="M581" s="219"/>
      <c r="N581" s="220"/>
      <c r="O581" s="220"/>
      <c r="P581" s="220"/>
      <c r="Q581" s="220"/>
      <c r="R581" s="220"/>
      <c r="S581" s="220"/>
      <c r="T581" s="221"/>
      <c r="AT581" s="222" t="s">
        <v>235</v>
      </c>
      <c r="AU581" s="222" t="s">
        <v>87</v>
      </c>
      <c r="AV581" s="13" t="s">
        <v>19</v>
      </c>
      <c r="AW581" s="13" t="s">
        <v>36</v>
      </c>
      <c r="AX581" s="13" t="s">
        <v>80</v>
      </c>
      <c r="AY581" s="222" t="s">
        <v>220</v>
      </c>
    </row>
    <row r="582" spans="1:65" s="13" customFormat="1" ht="11.25">
      <c r="B582" s="212"/>
      <c r="C582" s="213"/>
      <c r="D582" s="210" t="s">
        <v>235</v>
      </c>
      <c r="E582" s="214" t="s">
        <v>3436</v>
      </c>
      <c r="F582" s="215" t="s">
        <v>3437</v>
      </c>
      <c r="G582" s="213"/>
      <c r="H582" s="216">
        <v>19.968</v>
      </c>
      <c r="I582" s="217"/>
      <c r="J582" s="213"/>
      <c r="K582" s="213"/>
      <c r="L582" s="218"/>
      <c r="M582" s="219"/>
      <c r="N582" s="220"/>
      <c r="O582" s="220"/>
      <c r="P582" s="220"/>
      <c r="Q582" s="220"/>
      <c r="R582" s="220"/>
      <c r="S582" s="220"/>
      <c r="T582" s="221"/>
      <c r="AT582" s="222" t="s">
        <v>235</v>
      </c>
      <c r="AU582" s="222" t="s">
        <v>87</v>
      </c>
      <c r="AV582" s="13" t="s">
        <v>19</v>
      </c>
      <c r="AW582" s="13" t="s">
        <v>36</v>
      </c>
      <c r="AX582" s="13" t="s">
        <v>87</v>
      </c>
      <c r="AY582" s="222" t="s">
        <v>220</v>
      </c>
    </row>
    <row r="583" spans="1:65" s="2" customFormat="1" ht="55.5" customHeight="1">
      <c r="A583" s="36"/>
      <c r="B583" s="37"/>
      <c r="C583" s="192" t="s">
        <v>1469</v>
      </c>
      <c r="D583" s="192" t="s">
        <v>224</v>
      </c>
      <c r="E583" s="193" t="s">
        <v>2530</v>
      </c>
      <c r="F583" s="194" t="s">
        <v>2531</v>
      </c>
      <c r="G583" s="195" t="s">
        <v>506</v>
      </c>
      <c r="H583" s="196">
        <v>49.69</v>
      </c>
      <c r="I583" s="197"/>
      <c r="J583" s="198">
        <f>ROUND(I583*H583,2)</f>
        <v>0</v>
      </c>
      <c r="K583" s="194" t="s">
        <v>228</v>
      </c>
      <c r="L583" s="41"/>
      <c r="M583" s="199" t="s">
        <v>1</v>
      </c>
      <c r="N583" s="200" t="s">
        <v>45</v>
      </c>
      <c r="O583" s="73"/>
      <c r="P583" s="201">
        <f>O583*H583</f>
        <v>0</v>
      </c>
      <c r="Q583" s="201">
        <v>1.0311999999999999</v>
      </c>
      <c r="R583" s="201">
        <f>Q583*H583</f>
        <v>51.240327999999991</v>
      </c>
      <c r="S583" s="201">
        <v>0</v>
      </c>
      <c r="T583" s="202">
        <f>S583*H583</f>
        <v>0</v>
      </c>
      <c r="U583" s="36"/>
      <c r="V583" s="36"/>
      <c r="W583" s="36"/>
      <c r="X583" s="36"/>
      <c r="Y583" s="36"/>
      <c r="Z583" s="36"/>
      <c r="AA583" s="36"/>
      <c r="AB583" s="36"/>
      <c r="AC583" s="36"/>
      <c r="AD583" s="36"/>
      <c r="AE583" s="36"/>
      <c r="AR583" s="203" t="s">
        <v>223</v>
      </c>
      <c r="AT583" s="203" t="s">
        <v>224</v>
      </c>
      <c r="AU583" s="203" t="s">
        <v>87</v>
      </c>
      <c r="AY583" s="18" t="s">
        <v>220</v>
      </c>
      <c r="BE583" s="204">
        <f>IF(N583="základní",J583,0)</f>
        <v>0</v>
      </c>
      <c r="BF583" s="204">
        <f>IF(N583="snížená",J583,0)</f>
        <v>0</v>
      </c>
      <c r="BG583" s="204">
        <f>IF(N583="zákl. přenesená",J583,0)</f>
        <v>0</v>
      </c>
      <c r="BH583" s="204">
        <f>IF(N583="sníž. přenesená",J583,0)</f>
        <v>0</v>
      </c>
      <c r="BI583" s="204">
        <f>IF(N583="nulová",J583,0)</f>
        <v>0</v>
      </c>
      <c r="BJ583" s="18" t="s">
        <v>87</v>
      </c>
      <c r="BK583" s="204">
        <f>ROUND(I583*H583,2)</f>
        <v>0</v>
      </c>
      <c r="BL583" s="18" t="s">
        <v>223</v>
      </c>
      <c r="BM583" s="203" t="s">
        <v>3438</v>
      </c>
    </row>
    <row r="584" spans="1:65" s="2" customFormat="1" ht="11.25">
      <c r="A584" s="36"/>
      <c r="B584" s="37"/>
      <c r="C584" s="38"/>
      <c r="D584" s="205" t="s">
        <v>231</v>
      </c>
      <c r="E584" s="38"/>
      <c r="F584" s="206" t="s">
        <v>2533</v>
      </c>
      <c r="G584" s="38"/>
      <c r="H584" s="38"/>
      <c r="I584" s="207"/>
      <c r="J584" s="38"/>
      <c r="K584" s="38"/>
      <c r="L584" s="41"/>
      <c r="M584" s="208"/>
      <c r="N584" s="209"/>
      <c r="O584" s="73"/>
      <c r="P584" s="73"/>
      <c r="Q584" s="73"/>
      <c r="R584" s="73"/>
      <c r="S584" s="73"/>
      <c r="T584" s="74"/>
      <c r="U584" s="36"/>
      <c r="V584" s="36"/>
      <c r="W584" s="36"/>
      <c r="X584" s="36"/>
      <c r="Y584" s="36"/>
      <c r="Z584" s="36"/>
      <c r="AA584" s="36"/>
      <c r="AB584" s="36"/>
      <c r="AC584" s="36"/>
      <c r="AD584" s="36"/>
      <c r="AE584" s="36"/>
      <c r="AT584" s="18" t="s">
        <v>231</v>
      </c>
      <c r="AU584" s="18" t="s">
        <v>87</v>
      </c>
    </row>
    <row r="585" spans="1:65" s="2" customFormat="1" ht="78">
      <c r="A585" s="36"/>
      <c r="B585" s="37"/>
      <c r="C585" s="38"/>
      <c r="D585" s="210" t="s">
        <v>311</v>
      </c>
      <c r="E585" s="38"/>
      <c r="F585" s="211" t="s">
        <v>2534</v>
      </c>
      <c r="G585" s="38"/>
      <c r="H585" s="38"/>
      <c r="I585" s="207"/>
      <c r="J585" s="38"/>
      <c r="K585" s="38"/>
      <c r="L585" s="41"/>
      <c r="M585" s="208"/>
      <c r="N585" s="209"/>
      <c r="O585" s="73"/>
      <c r="P585" s="73"/>
      <c r="Q585" s="73"/>
      <c r="R585" s="73"/>
      <c r="S585" s="73"/>
      <c r="T585" s="74"/>
      <c r="U585" s="36"/>
      <c r="V585" s="36"/>
      <c r="W585" s="36"/>
      <c r="X585" s="36"/>
      <c r="Y585" s="36"/>
      <c r="Z585" s="36"/>
      <c r="AA585" s="36"/>
      <c r="AB585" s="36"/>
      <c r="AC585" s="36"/>
      <c r="AD585" s="36"/>
      <c r="AE585" s="36"/>
      <c r="AT585" s="18" t="s">
        <v>311</v>
      </c>
      <c r="AU585" s="18" t="s">
        <v>87</v>
      </c>
    </row>
    <row r="586" spans="1:65" s="2" customFormat="1" ht="19.5">
      <c r="A586" s="36"/>
      <c r="B586" s="37"/>
      <c r="C586" s="38"/>
      <c r="D586" s="210" t="s">
        <v>233</v>
      </c>
      <c r="E586" s="38"/>
      <c r="F586" s="211" t="s">
        <v>3439</v>
      </c>
      <c r="G586" s="38"/>
      <c r="H586" s="38"/>
      <c r="I586" s="207"/>
      <c r="J586" s="38"/>
      <c r="K586" s="38"/>
      <c r="L586" s="41"/>
      <c r="M586" s="208"/>
      <c r="N586" s="209"/>
      <c r="O586" s="73"/>
      <c r="P586" s="73"/>
      <c r="Q586" s="73"/>
      <c r="R586" s="73"/>
      <c r="S586" s="73"/>
      <c r="T586" s="74"/>
      <c r="U586" s="36"/>
      <c r="V586" s="36"/>
      <c r="W586" s="36"/>
      <c r="X586" s="36"/>
      <c r="Y586" s="36"/>
      <c r="Z586" s="36"/>
      <c r="AA586" s="36"/>
      <c r="AB586" s="36"/>
      <c r="AC586" s="36"/>
      <c r="AD586" s="36"/>
      <c r="AE586" s="36"/>
      <c r="AT586" s="18" t="s">
        <v>233</v>
      </c>
      <c r="AU586" s="18" t="s">
        <v>87</v>
      </c>
    </row>
    <row r="587" spans="1:65" s="14" customFormat="1" ht="11.25">
      <c r="B587" s="223"/>
      <c r="C587" s="224"/>
      <c r="D587" s="210" t="s">
        <v>235</v>
      </c>
      <c r="E587" s="225" t="s">
        <v>1</v>
      </c>
      <c r="F587" s="226" t="s">
        <v>2447</v>
      </c>
      <c r="G587" s="224"/>
      <c r="H587" s="225" t="s">
        <v>1</v>
      </c>
      <c r="I587" s="227"/>
      <c r="J587" s="224"/>
      <c r="K587" s="224"/>
      <c r="L587" s="228"/>
      <c r="M587" s="229"/>
      <c r="N587" s="230"/>
      <c r="O587" s="230"/>
      <c r="P587" s="230"/>
      <c r="Q587" s="230"/>
      <c r="R587" s="230"/>
      <c r="S587" s="230"/>
      <c r="T587" s="231"/>
      <c r="AT587" s="232" t="s">
        <v>235</v>
      </c>
      <c r="AU587" s="232" t="s">
        <v>87</v>
      </c>
      <c r="AV587" s="14" t="s">
        <v>87</v>
      </c>
      <c r="AW587" s="14" t="s">
        <v>36</v>
      </c>
      <c r="AX587" s="14" t="s">
        <v>80</v>
      </c>
      <c r="AY587" s="232" t="s">
        <v>220</v>
      </c>
    </row>
    <row r="588" spans="1:65" s="13" customFormat="1" ht="11.25">
      <c r="B588" s="212"/>
      <c r="C588" s="213"/>
      <c r="D588" s="210" t="s">
        <v>235</v>
      </c>
      <c r="E588" s="214" t="s">
        <v>3440</v>
      </c>
      <c r="F588" s="215" t="s">
        <v>3402</v>
      </c>
      <c r="G588" s="213"/>
      <c r="H588" s="216">
        <v>11.54</v>
      </c>
      <c r="I588" s="217"/>
      <c r="J588" s="213"/>
      <c r="K588" s="213"/>
      <c r="L588" s="218"/>
      <c r="M588" s="219"/>
      <c r="N588" s="220"/>
      <c r="O588" s="220"/>
      <c r="P588" s="220"/>
      <c r="Q588" s="220"/>
      <c r="R588" s="220"/>
      <c r="S588" s="220"/>
      <c r="T588" s="221"/>
      <c r="AT588" s="222" t="s">
        <v>235</v>
      </c>
      <c r="AU588" s="222" t="s">
        <v>87</v>
      </c>
      <c r="AV588" s="13" t="s">
        <v>19</v>
      </c>
      <c r="AW588" s="13" t="s">
        <v>36</v>
      </c>
      <c r="AX588" s="13" t="s">
        <v>80</v>
      </c>
      <c r="AY588" s="222" t="s">
        <v>220</v>
      </c>
    </row>
    <row r="589" spans="1:65" s="13" customFormat="1" ht="11.25">
      <c r="B589" s="212"/>
      <c r="C589" s="213"/>
      <c r="D589" s="210" t="s">
        <v>235</v>
      </c>
      <c r="E589" s="214" t="s">
        <v>3021</v>
      </c>
      <c r="F589" s="215" t="s">
        <v>3403</v>
      </c>
      <c r="G589" s="213"/>
      <c r="H589" s="216">
        <v>8.6199999999999992</v>
      </c>
      <c r="I589" s="217"/>
      <c r="J589" s="213"/>
      <c r="K589" s="213"/>
      <c r="L589" s="218"/>
      <c r="M589" s="219"/>
      <c r="N589" s="220"/>
      <c r="O589" s="220"/>
      <c r="P589" s="220"/>
      <c r="Q589" s="220"/>
      <c r="R589" s="220"/>
      <c r="S589" s="220"/>
      <c r="T589" s="221"/>
      <c r="AT589" s="222" t="s">
        <v>235</v>
      </c>
      <c r="AU589" s="222" t="s">
        <v>87</v>
      </c>
      <c r="AV589" s="13" t="s">
        <v>19</v>
      </c>
      <c r="AW589" s="13" t="s">
        <v>36</v>
      </c>
      <c r="AX589" s="13" t="s">
        <v>80</v>
      </c>
      <c r="AY589" s="222" t="s">
        <v>220</v>
      </c>
    </row>
    <row r="590" spans="1:65" s="14" customFormat="1" ht="11.25">
      <c r="B590" s="223"/>
      <c r="C590" s="224"/>
      <c r="D590" s="210" t="s">
        <v>235</v>
      </c>
      <c r="E590" s="225" t="s">
        <v>1</v>
      </c>
      <c r="F590" s="226" t="s">
        <v>2450</v>
      </c>
      <c r="G590" s="224"/>
      <c r="H590" s="225" t="s">
        <v>1</v>
      </c>
      <c r="I590" s="227"/>
      <c r="J590" s="224"/>
      <c r="K590" s="224"/>
      <c r="L590" s="228"/>
      <c r="M590" s="229"/>
      <c r="N590" s="230"/>
      <c r="O590" s="230"/>
      <c r="P590" s="230"/>
      <c r="Q590" s="230"/>
      <c r="R590" s="230"/>
      <c r="S590" s="230"/>
      <c r="T590" s="231"/>
      <c r="AT590" s="232" t="s">
        <v>235</v>
      </c>
      <c r="AU590" s="232" t="s">
        <v>87</v>
      </c>
      <c r="AV590" s="14" t="s">
        <v>87</v>
      </c>
      <c r="AW590" s="14" t="s">
        <v>36</v>
      </c>
      <c r="AX590" s="14" t="s">
        <v>80</v>
      </c>
      <c r="AY590" s="232" t="s">
        <v>220</v>
      </c>
    </row>
    <row r="591" spans="1:65" s="13" customFormat="1" ht="11.25">
      <c r="B591" s="212"/>
      <c r="C591" s="213"/>
      <c r="D591" s="210" t="s">
        <v>235</v>
      </c>
      <c r="E591" s="214" t="s">
        <v>3049</v>
      </c>
      <c r="F591" s="215" t="s">
        <v>3404</v>
      </c>
      <c r="G591" s="213"/>
      <c r="H591" s="216">
        <v>17.824999999999999</v>
      </c>
      <c r="I591" s="217"/>
      <c r="J591" s="213"/>
      <c r="K591" s="213"/>
      <c r="L591" s="218"/>
      <c r="M591" s="219"/>
      <c r="N591" s="220"/>
      <c r="O591" s="220"/>
      <c r="P591" s="220"/>
      <c r="Q591" s="220"/>
      <c r="R591" s="220"/>
      <c r="S591" s="220"/>
      <c r="T591" s="221"/>
      <c r="AT591" s="222" t="s">
        <v>235</v>
      </c>
      <c r="AU591" s="222" t="s">
        <v>87</v>
      </c>
      <c r="AV591" s="13" t="s">
        <v>19</v>
      </c>
      <c r="AW591" s="13" t="s">
        <v>36</v>
      </c>
      <c r="AX591" s="13" t="s">
        <v>80</v>
      </c>
      <c r="AY591" s="222" t="s">
        <v>220</v>
      </c>
    </row>
    <row r="592" spans="1:65" s="13" customFormat="1" ht="11.25">
      <c r="B592" s="212"/>
      <c r="C592" s="213"/>
      <c r="D592" s="210" t="s">
        <v>235</v>
      </c>
      <c r="E592" s="214" t="s">
        <v>3070</v>
      </c>
      <c r="F592" s="215" t="s">
        <v>3405</v>
      </c>
      <c r="G592" s="213"/>
      <c r="H592" s="216">
        <v>11.705</v>
      </c>
      <c r="I592" s="217"/>
      <c r="J592" s="213"/>
      <c r="K592" s="213"/>
      <c r="L592" s="218"/>
      <c r="M592" s="219"/>
      <c r="N592" s="220"/>
      <c r="O592" s="220"/>
      <c r="P592" s="220"/>
      <c r="Q592" s="220"/>
      <c r="R592" s="220"/>
      <c r="S592" s="220"/>
      <c r="T592" s="221"/>
      <c r="AT592" s="222" t="s">
        <v>235</v>
      </c>
      <c r="AU592" s="222" t="s">
        <v>87</v>
      </c>
      <c r="AV592" s="13" t="s">
        <v>19</v>
      </c>
      <c r="AW592" s="13" t="s">
        <v>36</v>
      </c>
      <c r="AX592" s="13" t="s">
        <v>80</v>
      </c>
      <c r="AY592" s="222" t="s">
        <v>220</v>
      </c>
    </row>
    <row r="593" spans="1:65" s="13" customFormat="1" ht="11.25">
      <c r="B593" s="212"/>
      <c r="C593" s="213"/>
      <c r="D593" s="210" t="s">
        <v>235</v>
      </c>
      <c r="E593" s="214" t="s">
        <v>3441</v>
      </c>
      <c r="F593" s="215" t="s">
        <v>3442</v>
      </c>
      <c r="G593" s="213"/>
      <c r="H593" s="216">
        <v>49.69</v>
      </c>
      <c r="I593" s="217"/>
      <c r="J593" s="213"/>
      <c r="K593" s="213"/>
      <c r="L593" s="218"/>
      <c r="M593" s="219"/>
      <c r="N593" s="220"/>
      <c r="O593" s="220"/>
      <c r="P593" s="220"/>
      <c r="Q593" s="220"/>
      <c r="R593" s="220"/>
      <c r="S593" s="220"/>
      <c r="T593" s="221"/>
      <c r="AT593" s="222" t="s">
        <v>235</v>
      </c>
      <c r="AU593" s="222" t="s">
        <v>87</v>
      </c>
      <c r="AV593" s="13" t="s">
        <v>19</v>
      </c>
      <c r="AW593" s="13" t="s">
        <v>36</v>
      </c>
      <c r="AX593" s="13" t="s">
        <v>87</v>
      </c>
      <c r="AY593" s="222" t="s">
        <v>220</v>
      </c>
    </row>
    <row r="594" spans="1:65" s="12" customFormat="1" ht="25.9" customHeight="1">
      <c r="B594" s="176"/>
      <c r="C594" s="177"/>
      <c r="D594" s="178" t="s">
        <v>79</v>
      </c>
      <c r="E594" s="179" t="s">
        <v>219</v>
      </c>
      <c r="F594" s="179" t="s">
        <v>861</v>
      </c>
      <c r="G594" s="177"/>
      <c r="H594" s="177"/>
      <c r="I594" s="180"/>
      <c r="J594" s="181">
        <f>BK594</f>
        <v>0</v>
      </c>
      <c r="K594" s="177"/>
      <c r="L594" s="182"/>
      <c r="M594" s="183"/>
      <c r="N594" s="184"/>
      <c r="O594" s="184"/>
      <c r="P594" s="185">
        <f>SUM(P595:P710)</f>
        <v>0</v>
      </c>
      <c r="Q594" s="184"/>
      <c r="R594" s="185">
        <f>SUM(R595:R710)</f>
        <v>786.68083104999982</v>
      </c>
      <c r="S594" s="184"/>
      <c r="T594" s="186">
        <f>SUM(T595:T710)</f>
        <v>0</v>
      </c>
      <c r="AR594" s="187" t="s">
        <v>223</v>
      </c>
      <c r="AT594" s="188" t="s">
        <v>79</v>
      </c>
      <c r="AU594" s="188" t="s">
        <v>80</v>
      </c>
      <c r="AY594" s="187" t="s">
        <v>220</v>
      </c>
      <c r="BK594" s="189">
        <f>SUM(BK595:BK710)</f>
        <v>0</v>
      </c>
    </row>
    <row r="595" spans="1:65" s="2" customFormat="1" ht="24.2" customHeight="1">
      <c r="A595" s="36"/>
      <c r="B595" s="37"/>
      <c r="C595" s="192" t="s">
        <v>1652</v>
      </c>
      <c r="D595" s="192" t="s">
        <v>224</v>
      </c>
      <c r="E595" s="193" t="s">
        <v>870</v>
      </c>
      <c r="F595" s="194" t="s">
        <v>871</v>
      </c>
      <c r="G595" s="195" t="s">
        <v>506</v>
      </c>
      <c r="H595" s="196">
        <v>487.28</v>
      </c>
      <c r="I595" s="197"/>
      <c r="J595" s="198">
        <f>ROUND(I595*H595,2)</f>
        <v>0</v>
      </c>
      <c r="K595" s="194" t="s">
        <v>228</v>
      </c>
      <c r="L595" s="41"/>
      <c r="M595" s="199" t="s">
        <v>1</v>
      </c>
      <c r="N595" s="200" t="s">
        <v>45</v>
      </c>
      <c r="O595" s="73"/>
      <c r="P595" s="201">
        <f>O595*H595</f>
        <v>0</v>
      </c>
      <c r="Q595" s="201">
        <v>0.46</v>
      </c>
      <c r="R595" s="201">
        <f>Q595*H595</f>
        <v>224.14879999999999</v>
      </c>
      <c r="S595" s="201">
        <v>0</v>
      </c>
      <c r="T595" s="202">
        <f>S595*H595</f>
        <v>0</v>
      </c>
      <c r="U595" s="36"/>
      <c r="V595" s="36"/>
      <c r="W595" s="36"/>
      <c r="X595" s="36"/>
      <c r="Y595" s="36"/>
      <c r="Z595" s="36"/>
      <c r="AA595" s="36"/>
      <c r="AB595" s="36"/>
      <c r="AC595" s="36"/>
      <c r="AD595" s="36"/>
      <c r="AE595" s="36"/>
      <c r="AR595" s="203" t="s">
        <v>223</v>
      </c>
      <c r="AT595" s="203" t="s">
        <v>224</v>
      </c>
      <c r="AU595" s="203" t="s">
        <v>87</v>
      </c>
      <c r="AY595" s="18" t="s">
        <v>220</v>
      </c>
      <c r="BE595" s="204">
        <f>IF(N595="základní",J595,0)</f>
        <v>0</v>
      </c>
      <c r="BF595" s="204">
        <f>IF(N595="snížená",J595,0)</f>
        <v>0</v>
      </c>
      <c r="BG595" s="204">
        <f>IF(N595="zákl. přenesená",J595,0)</f>
        <v>0</v>
      </c>
      <c r="BH595" s="204">
        <f>IF(N595="sníž. přenesená",J595,0)</f>
        <v>0</v>
      </c>
      <c r="BI595" s="204">
        <f>IF(N595="nulová",J595,0)</f>
        <v>0</v>
      </c>
      <c r="BJ595" s="18" t="s">
        <v>87</v>
      </c>
      <c r="BK595" s="204">
        <f>ROUND(I595*H595,2)</f>
        <v>0</v>
      </c>
      <c r="BL595" s="18" t="s">
        <v>223</v>
      </c>
      <c r="BM595" s="203" t="s">
        <v>3443</v>
      </c>
    </row>
    <row r="596" spans="1:65" s="2" customFormat="1" ht="11.25">
      <c r="A596" s="36"/>
      <c r="B596" s="37"/>
      <c r="C596" s="38"/>
      <c r="D596" s="205" t="s">
        <v>231</v>
      </c>
      <c r="E596" s="38"/>
      <c r="F596" s="206" t="s">
        <v>873</v>
      </c>
      <c r="G596" s="38"/>
      <c r="H596" s="38"/>
      <c r="I596" s="207"/>
      <c r="J596" s="38"/>
      <c r="K596" s="38"/>
      <c r="L596" s="41"/>
      <c r="M596" s="208"/>
      <c r="N596" s="209"/>
      <c r="O596" s="73"/>
      <c r="P596" s="73"/>
      <c r="Q596" s="73"/>
      <c r="R596" s="73"/>
      <c r="S596" s="73"/>
      <c r="T596" s="74"/>
      <c r="U596" s="36"/>
      <c r="V596" s="36"/>
      <c r="W596" s="36"/>
      <c r="X596" s="36"/>
      <c r="Y596" s="36"/>
      <c r="Z596" s="36"/>
      <c r="AA596" s="36"/>
      <c r="AB596" s="36"/>
      <c r="AC596" s="36"/>
      <c r="AD596" s="36"/>
      <c r="AE596" s="36"/>
      <c r="AT596" s="18" t="s">
        <v>231</v>
      </c>
      <c r="AU596" s="18" t="s">
        <v>87</v>
      </c>
    </row>
    <row r="597" spans="1:65" s="14" customFormat="1" ht="11.25">
      <c r="B597" s="223"/>
      <c r="C597" s="224"/>
      <c r="D597" s="210" t="s">
        <v>235</v>
      </c>
      <c r="E597" s="225" t="s">
        <v>1</v>
      </c>
      <c r="F597" s="226" t="s">
        <v>3444</v>
      </c>
      <c r="G597" s="224"/>
      <c r="H597" s="225" t="s">
        <v>1</v>
      </c>
      <c r="I597" s="227"/>
      <c r="J597" s="224"/>
      <c r="K597" s="224"/>
      <c r="L597" s="228"/>
      <c r="M597" s="229"/>
      <c r="N597" s="230"/>
      <c r="O597" s="230"/>
      <c r="P597" s="230"/>
      <c r="Q597" s="230"/>
      <c r="R597" s="230"/>
      <c r="S597" s="230"/>
      <c r="T597" s="231"/>
      <c r="AT597" s="232" t="s">
        <v>235</v>
      </c>
      <c r="AU597" s="232" t="s">
        <v>87</v>
      </c>
      <c r="AV597" s="14" t="s">
        <v>87</v>
      </c>
      <c r="AW597" s="14" t="s">
        <v>36</v>
      </c>
      <c r="AX597" s="14" t="s">
        <v>80</v>
      </c>
      <c r="AY597" s="232" t="s">
        <v>220</v>
      </c>
    </row>
    <row r="598" spans="1:65" s="13" customFormat="1" ht="11.25">
      <c r="B598" s="212"/>
      <c r="C598" s="213"/>
      <c r="D598" s="210" t="s">
        <v>235</v>
      </c>
      <c r="E598" s="214" t="s">
        <v>3445</v>
      </c>
      <c r="F598" s="215" t="s">
        <v>3446</v>
      </c>
      <c r="G598" s="213"/>
      <c r="H598" s="216">
        <v>413.4</v>
      </c>
      <c r="I598" s="217"/>
      <c r="J598" s="213"/>
      <c r="K598" s="213"/>
      <c r="L598" s="218"/>
      <c r="M598" s="219"/>
      <c r="N598" s="220"/>
      <c r="O598" s="220"/>
      <c r="P598" s="220"/>
      <c r="Q598" s="220"/>
      <c r="R598" s="220"/>
      <c r="S598" s="220"/>
      <c r="T598" s="221"/>
      <c r="AT598" s="222" t="s">
        <v>235</v>
      </c>
      <c r="AU598" s="222" t="s">
        <v>87</v>
      </c>
      <c r="AV598" s="13" t="s">
        <v>19</v>
      </c>
      <c r="AW598" s="13" t="s">
        <v>36</v>
      </c>
      <c r="AX598" s="13" t="s">
        <v>80</v>
      </c>
      <c r="AY598" s="222" t="s">
        <v>220</v>
      </c>
    </row>
    <row r="599" spans="1:65" s="14" customFormat="1" ht="11.25">
      <c r="B599" s="223"/>
      <c r="C599" s="224"/>
      <c r="D599" s="210" t="s">
        <v>235</v>
      </c>
      <c r="E599" s="225" t="s">
        <v>1</v>
      </c>
      <c r="F599" s="226" t="s">
        <v>2543</v>
      </c>
      <c r="G599" s="224"/>
      <c r="H599" s="225" t="s">
        <v>1</v>
      </c>
      <c r="I599" s="227"/>
      <c r="J599" s="224"/>
      <c r="K599" s="224"/>
      <c r="L599" s="228"/>
      <c r="M599" s="229"/>
      <c r="N599" s="230"/>
      <c r="O599" s="230"/>
      <c r="P599" s="230"/>
      <c r="Q599" s="230"/>
      <c r="R599" s="230"/>
      <c r="S599" s="230"/>
      <c r="T599" s="231"/>
      <c r="AT599" s="232" t="s">
        <v>235</v>
      </c>
      <c r="AU599" s="232" t="s">
        <v>87</v>
      </c>
      <c r="AV599" s="14" t="s">
        <v>87</v>
      </c>
      <c r="AW599" s="14" t="s">
        <v>36</v>
      </c>
      <c r="AX599" s="14" t="s">
        <v>80</v>
      </c>
      <c r="AY599" s="232" t="s">
        <v>220</v>
      </c>
    </row>
    <row r="600" spans="1:65" s="13" customFormat="1" ht="11.25">
      <c r="B600" s="212"/>
      <c r="C600" s="213"/>
      <c r="D600" s="210" t="s">
        <v>235</v>
      </c>
      <c r="E600" s="214" t="s">
        <v>3022</v>
      </c>
      <c r="F600" s="215" t="s">
        <v>3447</v>
      </c>
      <c r="G600" s="213"/>
      <c r="H600" s="216">
        <v>35.76</v>
      </c>
      <c r="I600" s="217"/>
      <c r="J600" s="213"/>
      <c r="K600" s="213"/>
      <c r="L600" s="218"/>
      <c r="M600" s="219"/>
      <c r="N600" s="220"/>
      <c r="O600" s="220"/>
      <c r="P600" s="220"/>
      <c r="Q600" s="220"/>
      <c r="R600" s="220"/>
      <c r="S600" s="220"/>
      <c r="T600" s="221"/>
      <c r="AT600" s="222" t="s">
        <v>235</v>
      </c>
      <c r="AU600" s="222" t="s">
        <v>87</v>
      </c>
      <c r="AV600" s="13" t="s">
        <v>19</v>
      </c>
      <c r="AW600" s="13" t="s">
        <v>36</v>
      </c>
      <c r="AX600" s="13" t="s">
        <v>80</v>
      </c>
      <c r="AY600" s="222" t="s">
        <v>220</v>
      </c>
    </row>
    <row r="601" spans="1:65" s="14" customFormat="1" ht="11.25">
      <c r="B601" s="223"/>
      <c r="C601" s="224"/>
      <c r="D601" s="210" t="s">
        <v>235</v>
      </c>
      <c r="E601" s="225" t="s">
        <v>1</v>
      </c>
      <c r="F601" s="226" t="s">
        <v>2545</v>
      </c>
      <c r="G601" s="224"/>
      <c r="H601" s="225" t="s">
        <v>1</v>
      </c>
      <c r="I601" s="227"/>
      <c r="J601" s="224"/>
      <c r="K601" s="224"/>
      <c r="L601" s="228"/>
      <c r="M601" s="229"/>
      <c r="N601" s="230"/>
      <c r="O601" s="230"/>
      <c r="P601" s="230"/>
      <c r="Q601" s="230"/>
      <c r="R601" s="230"/>
      <c r="S601" s="230"/>
      <c r="T601" s="231"/>
      <c r="AT601" s="232" t="s">
        <v>235</v>
      </c>
      <c r="AU601" s="232" t="s">
        <v>87</v>
      </c>
      <c r="AV601" s="14" t="s">
        <v>87</v>
      </c>
      <c r="AW601" s="14" t="s">
        <v>36</v>
      </c>
      <c r="AX601" s="14" t="s">
        <v>80</v>
      </c>
      <c r="AY601" s="232" t="s">
        <v>220</v>
      </c>
    </row>
    <row r="602" spans="1:65" s="13" customFormat="1" ht="11.25">
      <c r="B602" s="212"/>
      <c r="C602" s="213"/>
      <c r="D602" s="210" t="s">
        <v>235</v>
      </c>
      <c r="E602" s="214" t="s">
        <v>3050</v>
      </c>
      <c r="F602" s="215" t="s">
        <v>3448</v>
      </c>
      <c r="G602" s="213"/>
      <c r="H602" s="216">
        <v>38.119999999999997</v>
      </c>
      <c r="I602" s="217"/>
      <c r="J602" s="213"/>
      <c r="K602" s="213"/>
      <c r="L602" s="218"/>
      <c r="M602" s="219"/>
      <c r="N602" s="220"/>
      <c r="O602" s="220"/>
      <c r="P602" s="220"/>
      <c r="Q602" s="220"/>
      <c r="R602" s="220"/>
      <c r="S602" s="220"/>
      <c r="T602" s="221"/>
      <c r="AT602" s="222" t="s">
        <v>235</v>
      </c>
      <c r="AU602" s="222" t="s">
        <v>87</v>
      </c>
      <c r="AV602" s="13" t="s">
        <v>19</v>
      </c>
      <c r="AW602" s="13" t="s">
        <v>36</v>
      </c>
      <c r="AX602" s="13" t="s">
        <v>80</v>
      </c>
      <c r="AY602" s="222" t="s">
        <v>220</v>
      </c>
    </row>
    <row r="603" spans="1:65" s="13" customFormat="1" ht="11.25">
      <c r="B603" s="212"/>
      <c r="C603" s="213"/>
      <c r="D603" s="210" t="s">
        <v>235</v>
      </c>
      <c r="E603" s="214" t="s">
        <v>3449</v>
      </c>
      <c r="F603" s="215" t="s">
        <v>3450</v>
      </c>
      <c r="G603" s="213"/>
      <c r="H603" s="216">
        <v>487.28</v>
      </c>
      <c r="I603" s="217"/>
      <c r="J603" s="213"/>
      <c r="K603" s="213"/>
      <c r="L603" s="218"/>
      <c r="M603" s="219"/>
      <c r="N603" s="220"/>
      <c r="O603" s="220"/>
      <c r="P603" s="220"/>
      <c r="Q603" s="220"/>
      <c r="R603" s="220"/>
      <c r="S603" s="220"/>
      <c r="T603" s="221"/>
      <c r="AT603" s="222" t="s">
        <v>235</v>
      </c>
      <c r="AU603" s="222" t="s">
        <v>87</v>
      </c>
      <c r="AV603" s="13" t="s">
        <v>19</v>
      </c>
      <c r="AW603" s="13" t="s">
        <v>36</v>
      </c>
      <c r="AX603" s="13" t="s">
        <v>87</v>
      </c>
      <c r="AY603" s="222" t="s">
        <v>220</v>
      </c>
    </row>
    <row r="604" spans="1:65" s="2" customFormat="1" ht="24.2" customHeight="1">
      <c r="A604" s="36"/>
      <c r="B604" s="37"/>
      <c r="C604" s="192" t="s">
        <v>1655</v>
      </c>
      <c r="D604" s="192" t="s">
        <v>224</v>
      </c>
      <c r="E604" s="193" t="s">
        <v>3451</v>
      </c>
      <c r="F604" s="194" t="s">
        <v>3452</v>
      </c>
      <c r="G604" s="195" t="s">
        <v>506</v>
      </c>
      <c r="H604" s="196">
        <v>230.92500000000001</v>
      </c>
      <c r="I604" s="197"/>
      <c r="J604" s="198">
        <f>ROUND(I604*H604,2)</f>
        <v>0</v>
      </c>
      <c r="K604" s="194" t="s">
        <v>228</v>
      </c>
      <c r="L604" s="41"/>
      <c r="M604" s="199" t="s">
        <v>1</v>
      </c>
      <c r="N604" s="200" t="s">
        <v>45</v>
      </c>
      <c r="O604" s="73"/>
      <c r="P604" s="201">
        <f>O604*H604</f>
        <v>0</v>
      </c>
      <c r="Q604" s="201">
        <v>0.57499999999999996</v>
      </c>
      <c r="R604" s="201">
        <f>Q604*H604</f>
        <v>132.78187499999999</v>
      </c>
      <c r="S604" s="201">
        <v>0</v>
      </c>
      <c r="T604" s="202">
        <f>S604*H604</f>
        <v>0</v>
      </c>
      <c r="U604" s="36"/>
      <c r="V604" s="36"/>
      <c r="W604" s="36"/>
      <c r="X604" s="36"/>
      <c r="Y604" s="36"/>
      <c r="Z604" s="36"/>
      <c r="AA604" s="36"/>
      <c r="AB604" s="36"/>
      <c r="AC604" s="36"/>
      <c r="AD604" s="36"/>
      <c r="AE604" s="36"/>
      <c r="AR604" s="203" t="s">
        <v>223</v>
      </c>
      <c r="AT604" s="203" t="s">
        <v>224</v>
      </c>
      <c r="AU604" s="203" t="s">
        <v>87</v>
      </c>
      <c r="AY604" s="18" t="s">
        <v>220</v>
      </c>
      <c r="BE604" s="204">
        <f>IF(N604="základní",J604,0)</f>
        <v>0</v>
      </c>
      <c r="BF604" s="204">
        <f>IF(N604="snížená",J604,0)</f>
        <v>0</v>
      </c>
      <c r="BG604" s="204">
        <f>IF(N604="zákl. přenesená",J604,0)</f>
        <v>0</v>
      </c>
      <c r="BH604" s="204">
        <f>IF(N604="sníž. přenesená",J604,0)</f>
        <v>0</v>
      </c>
      <c r="BI604" s="204">
        <f>IF(N604="nulová",J604,0)</f>
        <v>0</v>
      </c>
      <c r="BJ604" s="18" t="s">
        <v>87</v>
      </c>
      <c r="BK604" s="204">
        <f>ROUND(I604*H604,2)</f>
        <v>0</v>
      </c>
      <c r="BL604" s="18" t="s">
        <v>223</v>
      </c>
      <c r="BM604" s="203" t="s">
        <v>3453</v>
      </c>
    </row>
    <row r="605" spans="1:65" s="2" customFormat="1" ht="11.25">
      <c r="A605" s="36"/>
      <c r="B605" s="37"/>
      <c r="C605" s="38"/>
      <c r="D605" s="205" t="s">
        <v>231</v>
      </c>
      <c r="E605" s="38"/>
      <c r="F605" s="206" t="s">
        <v>3454</v>
      </c>
      <c r="G605" s="38"/>
      <c r="H605" s="38"/>
      <c r="I605" s="207"/>
      <c r="J605" s="38"/>
      <c r="K605" s="38"/>
      <c r="L605" s="41"/>
      <c r="M605" s="208"/>
      <c r="N605" s="209"/>
      <c r="O605" s="73"/>
      <c r="P605" s="73"/>
      <c r="Q605" s="73"/>
      <c r="R605" s="73"/>
      <c r="S605" s="73"/>
      <c r="T605" s="74"/>
      <c r="U605" s="36"/>
      <c r="V605" s="36"/>
      <c r="W605" s="36"/>
      <c r="X605" s="36"/>
      <c r="Y605" s="36"/>
      <c r="Z605" s="36"/>
      <c r="AA605" s="36"/>
      <c r="AB605" s="36"/>
      <c r="AC605" s="36"/>
      <c r="AD605" s="36"/>
      <c r="AE605" s="36"/>
      <c r="AT605" s="18" t="s">
        <v>231</v>
      </c>
      <c r="AU605" s="18" t="s">
        <v>87</v>
      </c>
    </row>
    <row r="606" spans="1:65" s="14" customFormat="1" ht="11.25">
      <c r="B606" s="223"/>
      <c r="C606" s="224"/>
      <c r="D606" s="210" t="s">
        <v>235</v>
      </c>
      <c r="E606" s="225" t="s">
        <v>1</v>
      </c>
      <c r="F606" s="226" t="s">
        <v>3455</v>
      </c>
      <c r="G606" s="224"/>
      <c r="H606" s="225" t="s">
        <v>1</v>
      </c>
      <c r="I606" s="227"/>
      <c r="J606" s="224"/>
      <c r="K606" s="224"/>
      <c r="L606" s="228"/>
      <c r="M606" s="229"/>
      <c r="N606" s="230"/>
      <c r="O606" s="230"/>
      <c r="P606" s="230"/>
      <c r="Q606" s="230"/>
      <c r="R606" s="230"/>
      <c r="S606" s="230"/>
      <c r="T606" s="231"/>
      <c r="AT606" s="232" t="s">
        <v>235</v>
      </c>
      <c r="AU606" s="232" t="s">
        <v>87</v>
      </c>
      <c r="AV606" s="14" t="s">
        <v>87</v>
      </c>
      <c r="AW606" s="14" t="s">
        <v>36</v>
      </c>
      <c r="AX606" s="14" t="s">
        <v>80</v>
      </c>
      <c r="AY606" s="232" t="s">
        <v>220</v>
      </c>
    </row>
    <row r="607" spans="1:65" s="13" customFormat="1" ht="11.25">
      <c r="B607" s="212"/>
      <c r="C607" s="213"/>
      <c r="D607" s="210" t="s">
        <v>235</v>
      </c>
      <c r="E607" s="214" t="s">
        <v>3456</v>
      </c>
      <c r="F607" s="215" t="s">
        <v>3457</v>
      </c>
      <c r="G607" s="213"/>
      <c r="H607" s="216">
        <v>230.92500000000001</v>
      </c>
      <c r="I607" s="217"/>
      <c r="J607" s="213"/>
      <c r="K607" s="213"/>
      <c r="L607" s="218"/>
      <c r="M607" s="219"/>
      <c r="N607" s="220"/>
      <c r="O607" s="220"/>
      <c r="P607" s="220"/>
      <c r="Q607" s="220"/>
      <c r="R607" s="220"/>
      <c r="S607" s="220"/>
      <c r="T607" s="221"/>
      <c r="AT607" s="222" t="s">
        <v>235</v>
      </c>
      <c r="AU607" s="222" t="s">
        <v>87</v>
      </c>
      <c r="AV607" s="13" t="s">
        <v>19</v>
      </c>
      <c r="AW607" s="13" t="s">
        <v>36</v>
      </c>
      <c r="AX607" s="13" t="s">
        <v>80</v>
      </c>
      <c r="AY607" s="222" t="s">
        <v>220</v>
      </c>
    </row>
    <row r="608" spans="1:65" s="13" customFormat="1" ht="11.25">
      <c r="B608" s="212"/>
      <c r="C608" s="213"/>
      <c r="D608" s="210" t="s">
        <v>235</v>
      </c>
      <c r="E608" s="214" t="s">
        <v>3458</v>
      </c>
      <c r="F608" s="215" t="s">
        <v>3459</v>
      </c>
      <c r="G608" s="213"/>
      <c r="H608" s="216">
        <v>230.92500000000001</v>
      </c>
      <c r="I608" s="217"/>
      <c r="J608" s="213"/>
      <c r="K608" s="213"/>
      <c r="L608" s="218"/>
      <c r="M608" s="219"/>
      <c r="N608" s="220"/>
      <c r="O608" s="220"/>
      <c r="P608" s="220"/>
      <c r="Q608" s="220"/>
      <c r="R608" s="220"/>
      <c r="S608" s="220"/>
      <c r="T608" s="221"/>
      <c r="AT608" s="222" t="s">
        <v>235</v>
      </c>
      <c r="AU608" s="222" t="s">
        <v>87</v>
      </c>
      <c r="AV608" s="13" t="s">
        <v>19</v>
      </c>
      <c r="AW608" s="13" t="s">
        <v>36</v>
      </c>
      <c r="AX608" s="13" t="s">
        <v>87</v>
      </c>
      <c r="AY608" s="222" t="s">
        <v>220</v>
      </c>
    </row>
    <row r="609" spans="1:65" s="2" customFormat="1" ht="33" customHeight="1">
      <c r="A609" s="36"/>
      <c r="B609" s="37"/>
      <c r="C609" s="192" t="s">
        <v>1658</v>
      </c>
      <c r="D609" s="192" t="s">
        <v>224</v>
      </c>
      <c r="E609" s="193" t="s">
        <v>3460</v>
      </c>
      <c r="F609" s="194" t="s">
        <v>3461</v>
      </c>
      <c r="G609" s="195" t="s">
        <v>506</v>
      </c>
      <c r="H609" s="196">
        <v>210.97499999999999</v>
      </c>
      <c r="I609" s="197"/>
      <c r="J609" s="198">
        <f>ROUND(I609*H609,2)</f>
        <v>0</v>
      </c>
      <c r="K609" s="194" t="s">
        <v>228</v>
      </c>
      <c r="L609" s="41"/>
      <c r="M609" s="199" t="s">
        <v>1</v>
      </c>
      <c r="N609" s="200" t="s">
        <v>45</v>
      </c>
      <c r="O609" s="73"/>
      <c r="P609" s="201">
        <f>O609*H609</f>
        <v>0</v>
      </c>
      <c r="Q609" s="201">
        <v>0.108</v>
      </c>
      <c r="R609" s="201">
        <f>Q609*H609</f>
        <v>22.785299999999999</v>
      </c>
      <c r="S609" s="201">
        <v>0</v>
      </c>
      <c r="T609" s="202">
        <f>S609*H609</f>
        <v>0</v>
      </c>
      <c r="U609" s="36"/>
      <c r="V609" s="36"/>
      <c r="W609" s="36"/>
      <c r="X609" s="36"/>
      <c r="Y609" s="36"/>
      <c r="Z609" s="36"/>
      <c r="AA609" s="36"/>
      <c r="AB609" s="36"/>
      <c r="AC609" s="36"/>
      <c r="AD609" s="36"/>
      <c r="AE609" s="36"/>
      <c r="AR609" s="203" t="s">
        <v>223</v>
      </c>
      <c r="AT609" s="203" t="s">
        <v>224</v>
      </c>
      <c r="AU609" s="203" t="s">
        <v>87</v>
      </c>
      <c r="AY609" s="18" t="s">
        <v>220</v>
      </c>
      <c r="BE609" s="204">
        <f>IF(N609="základní",J609,0)</f>
        <v>0</v>
      </c>
      <c r="BF609" s="204">
        <f>IF(N609="snížená",J609,0)</f>
        <v>0</v>
      </c>
      <c r="BG609" s="204">
        <f>IF(N609="zákl. přenesená",J609,0)</f>
        <v>0</v>
      </c>
      <c r="BH609" s="204">
        <f>IF(N609="sníž. přenesená",J609,0)</f>
        <v>0</v>
      </c>
      <c r="BI609" s="204">
        <f>IF(N609="nulová",J609,0)</f>
        <v>0</v>
      </c>
      <c r="BJ609" s="18" t="s">
        <v>87</v>
      </c>
      <c r="BK609" s="204">
        <f>ROUND(I609*H609,2)</f>
        <v>0</v>
      </c>
      <c r="BL609" s="18" t="s">
        <v>223</v>
      </c>
      <c r="BM609" s="203" t="s">
        <v>3462</v>
      </c>
    </row>
    <row r="610" spans="1:65" s="2" customFormat="1" ht="11.25">
      <c r="A610" s="36"/>
      <c r="B610" s="37"/>
      <c r="C610" s="38"/>
      <c r="D610" s="205" t="s">
        <v>231</v>
      </c>
      <c r="E610" s="38"/>
      <c r="F610" s="206" t="s">
        <v>3463</v>
      </c>
      <c r="G610" s="38"/>
      <c r="H610" s="38"/>
      <c r="I610" s="207"/>
      <c r="J610" s="38"/>
      <c r="K610" s="38"/>
      <c r="L610" s="41"/>
      <c r="M610" s="208"/>
      <c r="N610" s="209"/>
      <c r="O610" s="73"/>
      <c r="P610" s="73"/>
      <c r="Q610" s="73"/>
      <c r="R610" s="73"/>
      <c r="S610" s="73"/>
      <c r="T610" s="74"/>
      <c r="U610" s="36"/>
      <c r="V610" s="36"/>
      <c r="W610" s="36"/>
      <c r="X610" s="36"/>
      <c r="Y610" s="36"/>
      <c r="Z610" s="36"/>
      <c r="AA610" s="36"/>
      <c r="AB610" s="36"/>
      <c r="AC610" s="36"/>
      <c r="AD610" s="36"/>
      <c r="AE610" s="36"/>
      <c r="AT610" s="18" t="s">
        <v>231</v>
      </c>
      <c r="AU610" s="18" t="s">
        <v>87</v>
      </c>
    </row>
    <row r="611" spans="1:65" s="14" customFormat="1" ht="11.25">
      <c r="B611" s="223"/>
      <c r="C611" s="224"/>
      <c r="D611" s="210" t="s">
        <v>235</v>
      </c>
      <c r="E611" s="225" t="s">
        <v>1</v>
      </c>
      <c r="F611" s="226" t="s">
        <v>3455</v>
      </c>
      <c r="G611" s="224"/>
      <c r="H611" s="225" t="s">
        <v>1</v>
      </c>
      <c r="I611" s="227"/>
      <c r="J611" s="224"/>
      <c r="K611" s="224"/>
      <c r="L611" s="228"/>
      <c r="M611" s="229"/>
      <c r="N611" s="230"/>
      <c r="O611" s="230"/>
      <c r="P611" s="230"/>
      <c r="Q611" s="230"/>
      <c r="R611" s="230"/>
      <c r="S611" s="230"/>
      <c r="T611" s="231"/>
      <c r="AT611" s="232" t="s">
        <v>235</v>
      </c>
      <c r="AU611" s="232" t="s">
        <v>87</v>
      </c>
      <c r="AV611" s="14" t="s">
        <v>87</v>
      </c>
      <c r="AW611" s="14" t="s">
        <v>36</v>
      </c>
      <c r="AX611" s="14" t="s">
        <v>80</v>
      </c>
      <c r="AY611" s="232" t="s">
        <v>220</v>
      </c>
    </row>
    <row r="612" spans="1:65" s="13" customFormat="1" ht="11.25">
      <c r="B612" s="212"/>
      <c r="C612" s="213"/>
      <c r="D612" s="210" t="s">
        <v>235</v>
      </c>
      <c r="E612" s="214" t="s">
        <v>3464</v>
      </c>
      <c r="F612" s="215" t="s">
        <v>3465</v>
      </c>
      <c r="G612" s="213"/>
      <c r="H612" s="216">
        <v>210.97499999999999</v>
      </c>
      <c r="I612" s="217"/>
      <c r="J612" s="213"/>
      <c r="K612" s="213"/>
      <c r="L612" s="218"/>
      <c r="M612" s="219"/>
      <c r="N612" s="220"/>
      <c r="O612" s="220"/>
      <c r="P612" s="220"/>
      <c r="Q612" s="220"/>
      <c r="R612" s="220"/>
      <c r="S612" s="220"/>
      <c r="T612" s="221"/>
      <c r="AT612" s="222" t="s">
        <v>235</v>
      </c>
      <c r="AU612" s="222" t="s">
        <v>87</v>
      </c>
      <c r="AV612" s="13" t="s">
        <v>19</v>
      </c>
      <c r="AW612" s="13" t="s">
        <v>36</v>
      </c>
      <c r="AX612" s="13" t="s">
        <v>80</v>
      </c>
      <c r="AY612" s="222" t="s">
        <v>220</v>
      </c>
    </row>
    <row r="613" spans="1:65" s="13" customFormat="1" ht="11.25">
      <c r="B613" s="212"/>
      <c r="C613" s="213"/>
      <c r="D613" s="210" t="s">
        <v>235</v>
      </c>
      <c r="E613" s="214" t="s">
        <v>3466</v>
      </c>
      <c r="F613" s="215" t="s">
        <v>3467</v>
      </c>
      <c r="G613" s="213"/>
      <c r="H613" s="216">
        <v>210.97499999999999</v>
      </c>
      <c r="I613" s="217"/>
      <c r="J613" s="213"/>
      <c r="K613" s="213"/>
      <c r="L613" s="218"/>
      <c r="M613" s="219"/>
      <c r="N613" s="220"/>
      <c r="O613" s="220"/>
      <c r="P613" s="220"/>
      <c r="Q613" s="220"/>
      <c r="R613" s="220"/>
      <c r="S613" s="220"/>
      <c r="T613" s="221"/>
      <c r="AT613" s="222" t="s">
        <v>235</v>
      </c>
      <c r="AU613" s="222" t="s">
        <v>87</v>
      </c>
      <c r="AV613" s="13" t="s">
        <v>19</v>
      </c>
      <c r="AW613" s="13" t="s">
        <v>36</v>
      </c>
      <c r="AX613" s="13" t="s">
        <v>87</v>
      </c>
      <c r="AY613" s="222" t="s">
        <v>220</v>
      </c>
    </row>
    <row r="614" spans="1:65" s="2" customFormat="1" ht="37.9" customHeight="1">
      <c r="A614" s="36"/>
      <c r="B614" s="37"/>
      <c r="C614" s="192" t="s">
        <v>1663</v>
      </c>
      <c r="D614" s="192" t="s">
        <v>224</v>
      </c>
      <c r="E614" s="193" t="s">
        <v>2549</v>
      </c>
      <c r="F614" s="194" t="s">
        <v>2550</v>
      </c>
      <c r="G614" s="195" t="s">
        <v>506</v>
      </c>
      <c r="H614" s="196">
        <v>465.755</v>
      </c>
      <c r="I614" s="197"/>
      <c r="J614" s="198">
        <f>ROUND(I614*H614,2)</f>
        <v>0</v>
      </c>
      <c r="K614" s="194" t="s">
        <v>228</v>
      </c>
      <c r="L614" s="41"/>
      <c r="M614" s="199" t="s">
        <v>1</v>
      </c>
      <c r="N614" s="200" t="s">
        <v>45</v>
      </c>
      <c r="O614" s="73"/>
      <c r="P614" s="201">
        <f>O614*H614</f>
        <v>0</v>
      </c>
      <c r="Q614" s="201">
        <v>0.37190000000000001</v>
      </c>
      <c r="R614" s="201">
        <f>Q614*H614</f>
        <v>173.21428449999999</v>
      </c>
      <c r="S614" s="201">
        <v>0</v>
      </c>
      <c r="T614" s="202">
        <f>S614*H614</f>
        <v>0</v>
      </c>
      <c r="U614" s="36"/>
      <c r="V614" s="36"/>
      <c r="W614" s="36"/>
      <c r="X614" s="36"/>
      <c r="Y614" s="36"/>
      <c r="Z614" s="36"/>
      <c r="AA614" s="36"/>
      <c r="AB614" s="36"/>
      <c r="AC614" s="36"/>
      <c r="AD614" s="36"/>
      <c r="AE614" s="36"/>
      <c r="AR614" s="203" t="s">
        <v>223</v>
      </c>
      <c r="AT614" s="203" t="s">
        <v>224</v>
      </c>
      <c r="AU614" s="203" t="s">
        <v>87</v>
      </c>
      <c r="AY614" s="18" t="s">
        <v>220</v>
      </c>
      <c r="BE614" s="204">
        <f>IF(N614="základní",J614,0)</f>
        <v>0</v>
      </c>
      <c r="BF614" s="204">
        <f>IF(N614="snížená",J614,0)</f>
        <v>0</v>
      </c>
      <c r="BG614" s="204">
        <f>IF(N614="zákl. přenesená",J614,0)</f>
        <v>0</v>
      </c>
      <c r="BH614" s="204">
        <f>IF(N614="sníž. přenesená",J614,0)</f>
        <v>0</v>
      </c>
      <c r="BI614" s="204">
        <f>IF(N614="nulová",J614,0)</f>
        <v>0</v>
      </c>
      <c r="BJ614" s="18" t="s">
        <v>87</v>
      </c>
      <c r="BK614" s="204">
        <f>ROUND(I614*H614,2)</f>
        <v>0</v>
      </c>
      <c r="BL614" s="18" t="s">
        <v>223</v>
      </c>
      <c r="BM614" s="203" t="s">
        <v>3468</v>
      </c>
    </row>
    <row r="615" spans="1:65" s="2" customFormat="1" ht="11.25">
      <c r="A615" s="36"/>
      <c r="B615" s="37"/>
      <c r="C615" s="38"/>
      <c r="D615" s="205" t="s">
        <v>231</v>
      </c>
      <c r="E615" s="38"/>
      <c r="F615" s="206" t="s">
        <v>2552</v>
      </c>
      <c r="G615" s="38"/>
      <c r="H615" s="38"/>
      <c r="I615" s="207"/>
      <c r="J615" s="38"/>
      <c r="K615" s="38"/>
      <c r="L615" s="41"/>
      <c r="M615" s="208"/>
      <c r="N615" s="209"/>
      <c r="O615" s="73"/>
      <c r="P615" s="73"/>
      <c r="Q615" s="73"/>
      <c r="R615" s="73"/>
      <c r="S615" s="73"/>
      <c r="T615" s="74"/>
      <c r="U615" s="36"/>
      <c r="V615" s="36"/>
      <c r="W615" s="36"/>
      <c r="X615" s="36"/>
      <c r="Y615" s="36"/>
      <c r="Z615" s="36"/>
      <c r="AA615" s="36"/>
      <c r="AB615" s="36"/>
      <c r="AC615" s="36"/>
      <c r="AD615" s="36"/>
      <c r="AE615" s="36"/>
      <c r="AT615" s="18" t="s">
        <v>231</v>
      </c>
      <c r="AU615" s="18" t="s">
        <v>87</v>
      </c>
    </row>
    <row r="616" spans="1:65" s="2" customFormat="1" ht="58.5">
      <c r="A616" s="36"/>
      <c r="B616" s="37"/>
      <c r="C616" s="38"/>
      <c r="D616" s="210" t="s">
        <v>311</v>
      </c>
      <c r="E616" s="38"/>
      <c r="F616" s="211" t="s">
        <v>2553</v>
      </c>
      <c r="G616" s="38"/>
      <c r="H616" s="38"/>
      <c r="I616" s="207"/>
      <c r="J616" s="38"/>
      <c r="K616" s="38"/>
      <c r="L616" s="41"/>
      <c r="M616" s="208"/>
      <c r="N616" s="209"/>
      <c r="O616" s="73"/>
      <c r="P616" s="73"/>
      <c r="Q616" s="73"/>
      <c r="R616" s="73"/>
      <c r="S616" s="73"/>
      <c r="T616" s="74"/>
      <c r="U616" s="36"/>
      <c r="V616" s="36"/>
      <c r="W616" s="36"/>
      <c r="X616" s="36"/>
      <c r="Y616" s="36"/>
      <c r="Z616" s="36"/>
      <c r="AA616" s="36"/>
      <c r="AB616" s="36"/>
      <c r="AC616" s="36"/>
      <c r="AD616" s="36"/>
      <c r="AE616" s="36"/>
      <c r="AT616" s="18" t="s">
        <v>311</v>
      </c>
      <c r="AU616" s="18" t="s">
        <v>87</v>
      </c>
    </row>
    <row r="617" spans="1:65" s="14" customFormat="1" ht="11.25">
      <c r="B617" s="223"/>
      <c r="C617" s="224"/>
      <c r="D617" s="210" t="s">
        <v>235</v>
      </c>
      <c r="E617" s="225" t="s">
        <v>1</v>
      </c>
      <c r="F617" s="226" t="s">
        <v>3444</v>
      </c>
      <c r="G617" s="224"/>
      <c r="H617" s="225" t="s">
        <v>1</v>
      </c>
      <c r="I617" s="227"/>
      <c r="J617" s="224"/>
      <c r="K617" s="224"/>
      <c r="L617" s="228"/>
      <c r="M617" s="229"/>
      <c r="N617" s="230"/>
      <c r="O617" s="230"/>
      <c r="P617" s="230"/>
      <c r="Q617" s="230"/>
      <c r="R617" s="230"/>
      <c r="S617" s="230"/>
      <c r="T617" s="231"/>
      <c r="AT617" s="232" t="s">
        <v>235</v>
      </c>
      <c r="AU617" s="232" t="s">
        <v>87</v>
      </c>
      <c r="AV617" s="14" t="s">
        <v>87</v>
      </c>
      <c r="AW617" s="14" t="s">
        <v>36</v>
      </c>
      <c r="AX617" s="14" t="s">
        <v>80</v>
      </c>
      <c r="AY617" s="232" t="s">
        <v>220</v>
      </c>
    </row>
    <row r="618" spans="1:65" s="13" customFormat="1" ht="11.25">
      <c r="B618" s="212"/>
      <c r="C618" s="213"/>
      <c r="D618" s="210" t="s">
        <v>235</v>
      </c>
      <c r="E618" s="214" t="s">
        <v>3469</v>
      </c>
      <c r="F618" s="215" t="s">
        <v>3470</v>
      </c>
      <c r="G618" s="213"/>
      <c r="H618" s="216">
        <v>397.65</v>
      </c>
      <c r="I618" s="217"/>
      <c r="J618" s="213"/>
      <c r="K618" s="213"/>
      <c r="L618" s="218"/>
      <c r="M618" s="219"/>
      <c r="N618" s="220"/>
      <c r="O618" s="220"/>
      <c r="P618" s="220"/>
      <c r="Q618" s="220"/>
      <c r="R618" s="220"/>
      <c r="S618" s="220"/>
      <c r="T618" s="221"/>
      <c r="AT618" s="222" t="s">
        <v>235</v>
      </c>
      <c r="AU618" s="222" t="s">
        <v>87</v>
      </c>
      <c r="AV618" s="13" t="s">
        <v>19</v>
      </c>
      <c r="AW618" s="13" t="s">
        <v>36</v>
      </c>
      <c r="AX618" s="13" t="s">
        <v>80</v>
      </c>
      <c r="AY618" s="222" t="s">
        <v>220</v>
      </c>
    </row>
    <row r="619" spans="1:65" s="14" customFormat="1" ht="11.25">
      <c r="B619" s="223"/>
      <c r="C619" s="224"/>
      <c r="D619" s="210" t="s">
        <v>235</v>
      </c>
      <c r="E619" s="225" t="s">
        <v>1</v>
      </c>
      <c r="F619" s="226" t="s">
        <v>2543</v>
      </c>
      <c r="G619" s="224"/>
      <c r="H619" s="225" t="s">
        <v>1</v>
      </c>
      <c r="I619" s="227"/>
      <c r="J619" s="224"/>
      <c r="K619" s="224"/>
      <c r="L619" s="228"/>
      <c r="M619" s="229"/>
      <c r="N619" s="230"/>
      <c r="O619" s="230"/>
      <c r="P619" s="230"/>
      <c r="Q619" s="230"/>
      <c r="R619" s="230"/>
      <c r="S619" s="230"/>
      <c r="T619" s="231"/>
      <c r="AT619" s="232" t="s">
        <v>235</v>
      </c>
      <c r="AU619" s="232" t="s">
        <v>87</v>
      </c>
      <c r="AV619" s="14" t="s">
        <v>87</v>
      </c>
      <c r="AW619" s="14" t="s">
        <v>36</v>
      </c>
      <c r="AX619" s="14" t="s">
        <v>80</v>
      </c>
      <c r="AY619" s="232" t="s">
        <v>220</v>
      </c>
    </row>
    <row r="620" spans="1:65" s="13" customFormat="1" ht="11.25">
      <c r="B620" s="212"/>
      <c r="C620" s="213"/>
      <c r="D620" s="210" t="s">
        <v>235</v>
      </c>
      <c r="E620" s="214" t="s">
        <v>3024</v>
      </c>
      <c r="F620" s="215" t="s">
        <v>3471</v>
      </c>
      <c r="G620" s="213"/>
      <c r="H620" s="216">
        <v>32.96</v>
      </c>
      <c r="I620" s="217"/>
      <c r="J620" s="213"/>
      <c r="K620" s="213"/>
      <c r="L620" s="218"/>
      <c r="M620" s="219"/>
      <c r="N620" s="220"/>
      <c r="O620" s="220"/>
      <c r="P620" s="220"/>
      <c r="Q620" s="220"/>
      <c r="R620" s="220"/>
      <c r="S620" s="220"/>
      <c r="T620" s="221"/>
      <c r="AT620" s="222" t="s">
        <v>235</v>
      </c>
      <c r="AU620" s="222" t="s">
        <v>87</v>
      </c>
      <c r="AV620" s="13" t="s">
        <v>19</v>
      </c>
      <c r="AW620" s="13" t="s">
        <v>36</v>
      </c>
      <c r="AX620" s="13" t="s">
        <v>80</v>
      </c>
      <c r="AY620" s="222" t="s">
        <v>220</v>
      </c>
    </row>
    <row r="621" spans="1:65" s="14" customFormat="1" ht="11.25">
      <c r="B621" s="223"/>
      <c r="C621" s="224"/>
      <c r="D621" s="210" t="s">
        <v>235</v>
      </c>
      <c r="E621" s="225" t="s">
        <v>1</v>
      </c>
      <c r="F621" s="226" t="s">
        <v>2545</v>
      </c>
      <c r="G621" s="224"/>
      <c r="H621" s="225" t="s">
        <v>1</v>
      </c>
      <c r="I621" s="227"/>
      <c r="J621" s="224"/>
      <c r="K621" s="224"/>
      <c r="L621" s="228"/>
      <c r="M621" s="229"/>
      <c r="N621" s="230"/>
      <c r="O621" s="230"/>
      <c r="P621" s="230"/>
      <c r="Q621" s="230"/>
      <c r="R621" s="230"/>
      <c r="S621" s="230"/>
      <c r="T621" s="231"/>
      <c r="AT621" s="232" t="s">
        <v>235</v>
      </c>
      <c r="AU621" s="232" t="s">
        <v>87</v>
      </c>
      <c r="AV621" s="14" t="s">
        <v>87</v>
      </c>
      <c r="AW621" s="14" t="s">
        <v>36</v>
      </c>
      <c r="AX621" s="14" t="s">
        <v>80</v>
      </c>
      <c r="AY621" s="232" t="s">
        <v>220</v>
      </c>
    </row>
    <row r="622" spans="1:65" s="13" customFormat="1" ht="11.25">
      <c r="B622" s="212"/>
      <c r="C622" s="213"/>
      <c r="D622" s="210" t="s">
        <v>235</v>
      </c>
      <c r="E622" s="214" t="s">
        <v>3052</v>
      </c>
      <c r="F622" s="215" t="s">
        <v>3472</v>
      </c>
      <c r="G622" s="213"/>
      <c r="H622" s="216">
        <v>35.145000000000003</v>
      </c>
      <c r="I622" s="217"/>
      <c r="J622" s="213"/>
      <c r="K622" s="213"/>
      <c r="L622" s="218"/>
      <c r="M622" s="219"/>
      <c r="N622" s="220"/>
      <c r="O622" s="220"/>
      <c r="P622" s="220"/>
      <c r="Q622" s="220"/>
      <c r="R622" s="220"/>
      <c r="S622" s="220"/>
      <c r="T622" s="221"/>
      <c r="AT622" s="222" t="s">
        <v>235</v>
      </c>
      <c r="AU622" s="222" t="s">
        <v>87</v>
      </c>
      <c r="AV622" s="13" t="s">
        <v>19</v>
      </c>
      <c r="AW622" s="13" t="s">
        <v>36</v>
      </c>
      <c r="AX622" s="13" t="s">
        <v>80</v>
      </c>
      <c r="AY622" s="222" t="s">
        <v>220</v>
      </c>
    </row>
    <row r="623" spans="1:65" s="13" customFormat="1" ht="11.25">
      <c r="B623" s="212"/>
      <c r="C623" s="213"/>
      <c r="D623" s="210" t="s">
        <v>235</v>
      </c>
      <c r="E623" s="214" t="s">
        <v>3473</v>
      </c>
      <c r="F623" s="215" t="s">
        <v>3474</v>
      </c>
      <c r="G623" s="213"/>
      <c r="H623" s="216">
        <v>465.755</v>
      </c>
      <c r="I623" s="217"/>
      <c r="J623" s="213"/>
      <c r="K623" s="213"/>
      <c r="L623" s="218"/>
      <c r="M623" s="219"/>
      <c r="N623" s="220"/>
      <c r="O623" s="220"/>
      <c r="P623" s="220"/>
      <c r="Q623" s="220"/>
      <c r="R623" s="220"/>
      <c r="S623" s="220"/>
      <c r="T623" s="221"/>
      <c r="AT623" s="222" t="s">
        <v>235</v>
      </c>
      <c r="AU623" s="222" t="s">
        <v>87</v>
      </c>
      <c r="AV623" s="13" t="s">
        <v>19</v>
      </c>
      <c r="AW623" s="13" t="s">
        <v>36</v>
      </c>
      <c r="AX623" s="13" t="s">
        <v>87</v>
      </c>
      <c r="AY623" s="222" t="s">
        <v>220</v>
      </c>
    </row>
    <row r="624" spans="1:65" s="2" customFormat="1" ht="49.15" customHeight="1">
      <c r="A624" s="36"/>
      <c r="B624" s="37"/>
      <c r="C624" s="192" t="s">
        <v>1666</v>
      </c>
      <c r="D624" s="192" t="s">
        <v>224</v>
      </c>
      <c r="E624" s="193" t="s">
        <v>2560</v>
      </c>
      <c r="F624" s="194" t="s">
        <v>2561</v>
      </c>
      <c r="G624" s="195" t="s">
        <v>506</v>
      </c>
      <c r="H624" s="196">
        <v>452.22500000000002</v>
      </c>
      <c r="I624" s="197"/>
      <c r="J624" s="198">
        <f>ROUND(I624*H624,2)</f>
        <v>0</v>
      </c>
      <c r="K624" s="194" t="s">
        <v>228</v>
      </c>
      <c r="L624" s="41"/>
      <c r="M624" s="199" t="s">
        <v>1</v>
      </c>
      <c r="N624" s="200" t="s">
        <v>45</v>
      </c>
      <c r="O624" s="73"/>
      <c r="P624" s="201">
        <f>O624*H624</f>
        <v>0</v>
      </c>
      <c r="Q624" s="201">
        <v>0.18462999999999999</v>
      </c>
      <c r="R624" s="201">
        <f>Q624*H624</f>
        <v>83.494301750000005</v>
      </c>
      <c r="S624" s="201">
        <v>0</v>
      </c>
      <c r="T624" s="202">
        <f>S624*H624</f>
        <v>0</v>
      </c>
      <c r="U624" s="36"/>
      <c r="V624" s="36"/>
      <c r="W624" s="36"/>
      <c r="X624" s="36"/>
      <c r="Y624" s="36"/>
      <c r="Z624" s="36"/>
      <c r="AA624" s="36"/>
      <c r="AB624" s="36"/>
      <c r="AC624" s="36"/>
      <c r="AD624" s="36"/>
      <c r="AE624" s="36"/>
      <c r="AR624" s="203" t="s">
        <v>223</v>
      </c>
      <c r="AT624" s="203" t="s">
        <v>224</v>
      </c>
      <c r="AU624" s="203" t="s">
        <v>87</v>
      </c>
      <c r="AY624" s="18" t="s">
        <v>220</v>
      </c>
      <c r="BE624" s="204">
        <f>IF(N624="základní",J624,0)</f>
        <v>0</v>
      </c>
      <c r="BF624" s="204">
        <f>IF(N624="snížená",J624,0)</f>
        <v>0</v>
      </c>
      <c r="BG624" s="204">
        <f>IF(N624="zákl. přenesená",J624,0)</f>
        <v>0</v>
      </c>
      <c r="BH624" s="204">
        <f>IF(N624="sníž. přenesená",J624,0)</f>
        <v>0</v>
      </c>
      <c r="BI624" s="204">
        <f>IF(N624="nulová",J624,0)</f>
        <v>0</v>
      </c>
      <c r="BJ624" s="18" t="s">
        <v>87</v>
      </c>
      <c r="BK624" s="204">
        <f>ROUND(I624*H624,2)</f>
        <v>0</v>
      </c>
      <c r="BL624" s="18" t="s">
        <v>223</v>
      </c>
      <c r="BM624" s="203" t="s">
        <v>3475</v>
      </c>
    </row>
    <row r="625" spans="1:65" s="2" customFormat="1" ht="11.25">
      <c r="A625" s="36"/>
      <c r="B625" s="37"/>
      <c r="C625" s="38"/>
      <c r="D625" s="205" t="s">
        <v>231</v>
      </c>
      <c r="E625" s="38"/>
      <c r="F625" s="206" t="s">
        <v>2563</v>
      </c>
      <c r="G625" s="38"/>
      <c r="H625" s="38"/>
      <c r="I625" s="207"/>
      <c r="J625" s="38"/>
      <c r="K625" s="38"/>
      <c r="L625" s="41"/>
      <c r="M625" s="208"/>
      <c r="N625" s="209"/>
      <c r="O625" s="73"/>
      <c r="P625" s="73"/>
      <c r="Q625" s="73"/>
      <c r="R625" s="73"/>
      <c r="S625" s="73"/>
      <c r="T625" s="74"/>
      <c r="U625" s="36"/>
      <c r="V625" s="36"/>
      <c r="W625" s="36"/>
      <c r="X625" s="36"/>
      <c r="Y625" s="36"/>
      <c r="Z625" s="36"/>
      <c r="AA625" s="36"/>
      <c r="AB625" s="36"/>
      <c r="AC625" s="36"/>
      <c r="AD625" s="36"/>
      <c r="AE625" s="36"/>
      <c r="AT625" s="18" t="s">
        <v>231</v>
      </c>
      <c r="AU625" s="18" t="s">
        <v>87</v>
      </c>
    </row>
    <row r="626" spans="1:65" s="2" customFormat="1" ht="48.75">
      <c r="A626" s="36"/>
      <c r="B626" s="37"/>
      <c r="C626" s="38"/>
      <c r="D626" s="210" t="s">
        <v>311</v>
      </c>
      <c r="E626" s="38"/>
      <c r="F626" s="211" t="s">
        <v>2564</v>
      </c>
      <c r="G626" s="38"/>
      <c r="H626" s="38"/>
      <c r="I626" s="207"/>
      <c r="J626" s="38"/>
      <c r="K626" s="38"/>
      <c r="L626" s="41"/>
      <c r="M626" s="208"/>
      <c r="N626" s="209"/>
      <c r="O626" s="73"/>
      <c r="P626" s="73"/>
      <c r="Q626" s="73"/>
      <c r="R626" s="73"/>
      <c r="S626" s="73"/>
      <c r="T626" s="74"/>
      <c r="U626" s="36"/>
      <c r="V626" s="36"/>
      <c r="W626" s="36"/>
      <c r="X626" s="36"/>
      <c r="Y626" s="36"/>
      <c r="Z626" s="36"/>
      <c r="AA626" s="36"/>
      <c r="AB626" s="36"/>
      <c r="AC626" s="36"/>
      <c r="AD626" s="36"/>
      <c r="AE626" s="36"/>
      <c r="AT626" s="18" t="s">
        <v>311</v>
      </c>
      <c r="AU626" s="18" t="s">
        <v>87</v>
      </c>
    </row>
    <row r="627" spans="1:65" s="2" customFormat="1" ht="19.5">
      <c r="A627" s="36"/>
      <c r="B627" s="37"/>
      <c r="C627" s="38"/>
      <c r="D627" s="210" t="s">
        <v>233</v>
      </c>
      <c r="E627" s="38"/>
      <c r="F627" s="211" t="s">
        <v>2565</v>
      </c>
      <c r="G627" s="38"/>
      <c r="H627" s="38"/>
      <c r="I627" s="207"/>
      <c r="J627" s="38"/>
      <c r="K627" s="38"/>
      <c r="L627" s="41"/>
      <c r="M627" s="208"/>
      <c r="N627" s="209"/>
      <c r="O627" s="73"/>
      <c r="P627" s="73"/>
      <c r="Q627" s="73"/>
      <c r="R627" s="73"/>
      <c r="S627" s="73"/>
      <c r="T627" s="74"/>
      <c r="U627" s="36"/>
      <c r="V627" s="36"/>
      <c r="W627" s="36"/>
      <c r="X627" s="36"/>
      <c r="Y627" s="36"/>
      <c r="Z627" s="36"/>
      <c r="AA627" s="36"/>
      <c r="AB627" s="36"/>
      <c r="AC627" s="36"/>
      <c r="AD627" s="36"/>
      <c r="AE627" s="36"/>
      <c r="AT627" s="18" t="s">
        <v>233</v>
      </c>
      <c r="AU627" s="18" t="s">
        <v>87</v>
      </c>
    </row>
    <row r="628" spans="1:65" s="14" customFormat="1" ht="11.25">
      <c r="B628" s="223"/>
      <c r="C628" s="224"/>
      <c r="D628" s="210" t="s">
        <v>235</v>
      </c>
      <c r="E628" s="225" t="s">
        <v>1</v>
      </c>
      <c r="F628" s="226" t="s">
        <v>3444</v>
      </c>
      <c r="G628" s="224"/>
      <c r="H628" s="225" t="s">
        <v>1</v>
      </c>
      <c r="I628" s="227"/>
      <c r="J628" s="224"/>
      <c r="K628" s="224"/>
      <c r="L628" s="228"/>
      <c r="M628" s="229"/>
      <c r="N628" s="230"/>
      <c r="O628" s="230"/>
      <c r="P628" s="230"/>
      <c r="Q628" s="230"/>
      <c r="R628" s="230"/>
      <c r="S628" s="230"/>
      <c r="T628" s="231"/>
      <c r="AT628" s="232" t="s">
        <v>235</v>
      </c>
      <c r="AU628" s="232" t="s">
        <v>87</v>
      </c>
      <c r="AV628" s="14" t="s">
        <v>87</v>
      </c>
      <c r="AW628" s="14" t="s">
        <v>36</v>
      </c>
      <c r="AX628" s="14" t="s">
        <v>80</v>
      </c>
      <c r="AY628" s="232" t="s">
        <v>220</v>
      </c>
    </row>
    <row r="629" spans="1:65" s="13" customFormat="1" ht="11.25">
      <c r="B629" s="212"/>
      <c r="C629" s="213"/>
      <c r="D629" s="210" t="s">
        <v>235</v>
      </c>
      <c r="E629" s="214" t="s">
        <v>3476</v>
      </c>
      <c r="F629" s="215" t="s">
        <v>3477</v>
      </c>
      <c r="G629" s="213"/>
      <c r="H629" s="216">
        <v>387.75</v>
      </c>
      <c r="I629" s="217"/>
      <c r="J629" s="213"/>
      <c r="K629" s="213"/>
      <c r="L629" s="218"/>
      <c r="M629" s="219"/>
      <c r="N629" s="220"/>
      <c r="O629" s="220"/>
      <c r="P629" s="220"/>
      <c r="Q629" s="220"/>
      <c r="R629" s="220"/>
      <c r="S629" s="220"/>
      <c r="T629" s="221"/>
      <c r="AT629" s="222" t="s">
        <v>235</v>
      </c>
      <c r="AU629" s="222" t="s">
        <v>87</v>
      </c>
      <c r="AV629" s="13" t="s">
        <v>19</v>
      </c>
      <c r="AW629" s="13" t="s">
        <v>36</v>
      </c>
      <c r="AX629" s="13" t="s">
        <v>80</v>
      </c>
      <c r="AY629" s="222" t="s">
        <v>220</v>
      </c>
    </row>
    <row r="630" spans="1:65" s="14" customFormat="1" ht="11.25">
      <c r="B630" s="223"/>
      <c r="C630" s="224"/>
      <c r="D630" s="210" t="s">
        <v>235</v>
      </c>
      <c r="E630" s="225" t="s">
        <v>1</v>
      </c>
      <c r="F630" s="226" t="s">
        <v>2543</v>
      </c>
      <c r="G630" s="224"/>
      <c r="H630" s="225" t="s">
        <v>1</v>
      </c>
      <c r="I630" s="227"/>
      <c r="J630" s="224"/>
      <c r="K630" s="224"/>
      <c r="L630" s="228"/>
      <c r="M630" s="229"/>
      <c r="N630" s="230"/>
      <c r="O630" s="230"/>
      <c r="P630" s="230"/>
      <c r="Q630" s="230"/>
      <c r="R630" s="230"/>
      <c r="S630" s="230"/>
      <c r="T630" s="231"/>
      <c r="AT630" s="232" t="s">
        <v>235</v>
      </c>
      <c r="AU630" s="232" t="s">
        <v>87</v>
      </c>
      <c r="AV630" s="14" t="s">
        <v>87</v>
      </c>
      <c r="AW630" s="14" t="s">
        <v>36</v>
      </c>
      <c r="AX630" s="14" t="s">
        <v>80</v>
      </c>
      <c r="AY630" s="232" t="s">
        <v>220</v>
      </c>
    </row>
    <row r="631" spans="1:65" s="13" customFormat="1" ht="11.25">
      <c r="B631" s="212"/>
      <c r="C631" s="213"/>
      <c r="D631" s="210" t="s">
        <v>235</v>
      </c>
      <c r="E631" s="214" t="s">
        <v>1819</v>
      </c>
      <c r="F631" s="215" t="s">
        <v>3478</v>
      </c>
      <c r="G631" s="213"/>
      <c r="H631" s="216">
        <v>31.2</v>
      </c>
      <c r="I631" s="217"/>
      <c r="J631" s="213"/>
      <c r="K631" s="213"/>
      <c r="L631" s="218"/>
      <c r="M631" s="219"/>
      <c r="N631" s="220"/>
      <c r="O631" s="220"/>
      <c r="P631" s="220"/>
      <c r="Q631" s="220"/>
      <c r="R631" s="220"/>
      <c r="S631" s="220"/>
      <c r="T631" s="221"/>
      <c r="AT631" s="222" t="s">
        <v>235</v>
      </c>
      <c r="AU631" s="222" t="s">
        <v>87</v>
      </c>
      <c r="AV631" s="13" t="s">
        <v>19</v>
      </c>
      <c r="AW631" s="13" t="s">
        <v>36</v>
      </c>
      <c r="AX631" s="13" t="s">
        <v>80</v>
      </c>
      <c r="AY631" s="222" t="s">
        <v>220</v>
      </c>
    </row>
    <row r="632" spans="1:65" s="14" customFormat="1" ht="11.25">
      <c r="B632" s="223"/>
      <c r="C632" s="224"/>
      <c r="D632" s="210" t="s">
        <v>235</v>
      </c>
      <c r="E632" s="225" t="s">
        <v>1</v>
      </c>
      <c r="F632" s="226" t="s">
        <v>2545</v>
      </c>
      <c r="G632" s="224"/>
      <c r="H632" s="225" t="s">
        <v>1</v>
      </c>
      <c r="I632" s="227"/>
      <c r="J632" s="224"/>
      <c r="K632" s="224"/>
      <c r="L632" s="228"/>
      <c r="M632" s="229"/>
      <c r="N632" s="230"/>
      <c r="O632" s="230"/>
      <c r="P632" s="230"/>
      <c r="Q632" s="230"/>
      <c r="R632" s="230"/>
      <c r="S632" s="230"/>
      <c r="T632" s="231"/>
      <c r="AT632" s="232" t="s">
        <v>235</v>
      </c>
      <c r="AU632" s="232" t="s">
        <v>87</v>
      </c>
      <c r="AV632" s="14" t="s">
        <v>87</v>
      </c>
      <c r="AW632" s="14" t="s">
        <v>36</v>
      </c>
      <c r="AX632" s="14" t="s">
        <v>80</v>
      </c>
      <c r="AY632" s="232" t="s">
        <v>220</v>
      </c>
    </row>
    <row r="633" spans="1:65" s="13" customFormat="1" ht="11.25">
      <c r="B633" s="212"/>
      <c r="C633" s="213"/>
      <c r="D633" s="210" t="s">
        <v>235</v>
      </c>
      <c r="E633" s="214" t="s">
        <v>1868</v>
      </c>
      <c r="F633" s="215" t="s">
        <v>3479</v>
      </c>
      <c r="G633" s="213"/>
      <c r="H633" s="216">
        <v>33.274999999999999</v>
      </c>
      <c r="I633" s="217"/>
      <c r="J633" s="213"/>
      <c r="K633" s="213"/>
      <c r="L633" s="218"/>
      <c r="M633" s="219"/>
      <c r="N633" s="220"/>
      <c r="O633" s="220"/>
      <c r="P633" s="220"/>
      <c r="Q633" s="220"/>
      <c r="R633" s="220"/>
      <c r="S633" s="220"/>
      <c r="T633" s="221"/>
      <c r="AT633" s="222" t="s">
        <v>235</v>
      </c>
      <c r="AU633" s="222" t="s">
        <v>87</v>
      </c>
      <c r="AV633" s="13" t="s">
        <v>19</v>
      </c>
      <c r="AW633" s="13" t="s">
        <v>36</v>
      </c>
      <c r="AX633" s="13" t="s">
        <v>80</v>
      </c>
      <c r="AY633" s="222" t="s">
        <v>220</v>
      </c>
    </row>
    <row r="634" spans="1:65" s="13" customFormat="1" ht="11.25">
      <c r="B634" s="212"/>
      <c r="C634" s="213"/>
      <c r="D634" s="210" t="s">
        <v>235</v>
      </c>
      <c r="E634" s="214" t="s">
        <v>3480</v>
      </c>
      <c r="F634" s="215" t="s">
        <v>3481</v>
      </c>
      <c r="G634" s="213"/>
      <c r="H634" s="216">
        <v>452.22500000000002</v>
      </c>
      <c r="I634" s="217"/>
      <c r="J634" s="213"/>
      <c r="K634" s="213"/>
      <c r="L634" s="218"/>
      <c r="M634" s="219"/>
      <c r="N634" s="220"/>
      <c r="O634" s="220"/>
      <c r="P634" s="220"/>
      <c r="Q634" s="220"/>
      <c r="R634" s="220"/>
      <c r="S634" s="220"/>
      <c r="T634" s="221"/>
      <c r="AT634" s="222" t="s">
        <v>235</v>
      </c>
      <c r="AU634" s="222" t="s">
        <v>87</v>
      </c>
      <c r="AV634" s="13" t="s">
        <v>19</v>
      </c>
      <c r="AW634" s="13" t="s">
        <v>36</v>
      </c>
      <c r="AX634" s="13" t="s">
        <v>87</v>
      </c>
      <c r="AY634" s="222" t="s">
        <v>220</v>
      </c>
    </row>
    <row r="635" spans="1:65" s="2" customFormat="1" ht="37.9" customHeight="1">
      <c r="A635" s="36"/>
      <c r="B635" s="37"/>
      <c r="C635" s="192" t="s">
        <v>1672</v>
      </c>
      <c r="D635" s="192" t="s">
        <v>224</v>
      </c>
      <c r="E635" s="193" t="s">
        <v>877</v>
      </c>
      <c r="F635" s="194" t="s">
        <v>878</v>
      </c>
      <c r="G635" s="195" t="s">
        <v>506</v>
      </c>
      <c r="H635" s="196">
        <v>128</v>
      </c>
      <c r="I635" s="197"/>
      <c r="J635" s="198">
        <f>ROUND(I635*H635,2)</f>
        <v>0</v>
      </c>
      <c r="K635" s="194" t="s">
        <v>228</v>
      </c>
      <c r="L635" s="41"/>
      <c r="M635" s="199" t="s">
        <v>1</v>
      </c>
      <c r="N635" s="200" t="s">
        <v>45</v>
      </c>
      <c r="O635" s="73"/>
      <c r="P635" s="201">
        <f>O635*H635</f>
        <v>0</v>
      </c>
      <c r="Q635" s="201">
        <v>0.23</v>
      </c>
      <c r="R635" s="201">
        <f>Q635*H635</f>
        <v>29.44</v>
      </c>
      <c r="S635" s="201">
        <v>0</v>
      </c>
      <c r="T635" s="202">
        <f>S635*H635</f>
        <v>0</v>
      </c>
      <c r="U635" s="36"/>
      <c r="V635" s="36"/>
      <c r="W635" s="36"/>
      <c r="X635" s="36"/>
      <c r="Y635" s="36"/>
      <c r="Z635" s="36"/>
      <c r="AA635" s="36"/>
      <c r="AB635" s="36"/>
      <c r="AC635" s="36"/>
      <c r="AD635" s="36"/>
      <c r="AE635" s="36"/>
      <c r="AR635" s="203" t="s">
        <v>223</v>
      </c>
      <c r="AT635" s="203" t="s">
        <v>224</v>
      </c>
      <c r="AU635" s="203" t="s">
        <v>87</v>
      </c>
      <c r="AY635" s="18" t="s">
        <v>220</v>
      </c>
      <c r="BE635" s="204">
        <f>IF(N635="základní",J635,0)</f>
        <v>0</v>
      </c>
      <c r="BF635" s="204">
        <f>IF(N635="snížená",J635,0)</f>
        <v>0</v>
      </c>
      <c r="BG635" s="204">
        <f>IF(N635="zákl. přenesená",J635,0)</f>
        <v>0</v>
      </c>
      <c r="BH635" s="204">
        <f>IF(N635="sníž. přenesená",J635,0)</f>
        <v>0</v>
      </c>
      <c r="BI635" s="204">
        <f>IF(N635="nulová",J635,0)</f>
        <v>0</v>
      </c>
      <c r="BJ635" s="18" t="s">
        <v>87</v>
      </c>
      <c r="BK635" s="204">
        <f>ROUND(I635*H635,2)</f>
        <v>0</v>
      </c>
      <c r="BL635" s="18" t="s">
        <v>223</v>
      </c>
      <c r="BM635" s="203" t="s">
        <v>3482</v>
      </c>
    </row>
    <row r="636" spans="1:65" s="2" customFormat="1" ht="11.25">
      <c r="A636" s="36"/>
      <c r="B636" s="37"/>
      <c r="C636" s="38"/>
      <c r="D636" s="205" t="s">
        <v>231</v>
      </c>
      <c r="E636" s="38"/>
      <c r="F636" s="206" t="s">
        <v>880</v>
      </c>
      <c r="G636" s="38"/>
      <c r="H636" s="38"/>
      <c r="I636" s="207"/>
      <c r="J636" s="38"/>
      <c r="K636" s="38"/>
      <c r="L636" s="41"/>
      <c r="M636" s="208"/>
      <c r="N636" s="209"/>
      <c r="O636" s="73"/>
      <c r="P636" s="73"/>
      <c r="Q636" s="73"/>
      <c r="R636" s="73"/>
      <c r="S636" s="73"/>
      <c r="T636" s="74"/>
      <c r="U636" s="36"/>
      <c r="V636" s="36"/>
      <c r="W636" s="36"/>
      <c r="X636" s="36"/>
      <c r="Y636" s="36"/>
      <c r="Z636" s="36"/>
      <c r="AA636" s="36"/>
      <c r="AB636" s="36"/>
      <c r="AC636" s="36"/>
      <c r="AD636" s="36"/>
      <c r="AE636" s="36"/>
      <c r="AT636" s="18" t="s">
        <v>231</v>
      </c>
      <c r="AU636" s="18" t="s">
        <v>87</v>
      </c>
    </row>
    <row r="637" spans="1:65" s="2" customFormat="1" ht="68.25">
      <c r="A637" s="36"/>
      <c r="B637" s="37"/>
      <c r="C637" s="38"/>
      <c r="D637" s="210" t="s">
        <v>311</v>
      </c>
      <c r="E637" s="38"/>
      <c r="F637" s="211" t="s">
        <v>881</v>
      </c>
      <c r="G637" s="38"/>
      <c r="H637" s="38"/>
      <c r="I637" s="207"/>
      <c r="J637" s="38"/>
      <c r="K637" s="38"/>
      <c r="L637" s="41"/>
      <c r="M637" s="208"/>
      <c r="N637" s="209"/>
      <c r="O637" s="73"/>
      <c r="P637" s="73"/>
      <c r="Q637" s="73"/>
      <c r="R637" s="73"/>
      <c r="S637" s="73"/>
      <c r="T637" s="74"/>
      <c r="U637" s="36"/>
      <c r="V637" s="36"/>
      <c r="W637" s="36"/>
      <c r="X637" s="36"/>
      <c r="Y637" s="36"/>
      <c r="Z637" s="36"/>
      <c r="AA637" s="36"/>
      <c r="AB637" s="36"/>
      <c r="AC637" s="36"/>
      <c r="AD637" s="36"/>
      <c r="AE637" s="36"/>
      <c r="AT637" s="18" t="s">
        <v>311</v>
      </c>
      <c r="AU637" s="18" t="s">
        <v>87</v>
      </c>
    </row>
    <row r="638" spans="1:65" s="14" customFormat="1" ht="11.25">
      <c r="B638" s="223"/>
      <c r="C638" s="224"/>
      <c r="D638" s="210" t="s">
        <v>235</v>
      </c>
      <c r="E638" s="225" t="s">
        <v>1</v>
      </c>
      <c r="F638" s="226" t="s">
        <v>2573</v>
      </c>
      <c r="G638" s="224"/>
      <c r="H638" s="225" t="s">
        <v>1</v>
      </c>
      <c r="I638" s="227"/>
      <c r="J638" s="224"/>
      <c r="K638" s="224"/>
      <c r="L638" s="228"/>
      <c r="M638" s="229"/>
      <c r="N638" s="230"/>
      <c r="O638" s="230"/>
      <c r="P638" s="230"/>
      <c r="Q638" s="230"/>
      <c r="R638" s="230"/>
      <c r="S638" s="230"/>
      <c r="T638" s="231"/>
      <c r="AT638" s="232" t="s">
        <v>235</v>
      </c>
      <c r="AU638" s="232" t="s">
        <v>87</v>
      </c>
      <c r="AV638" s="14" t="s">
        <v>87</v>
      </c>
      <c r="AW638" s="14" t="s">
        <v>36</v>
      </c>
      <c r="AX638" s="14" t="s">
        <v>80</v>
      </c>
      <c r="AY638" s="232" t="s">
        <v>220</v>
      </c>
    </row>
    <row r="639" spans="1:65" s="13" customFormat="1" ht="11.25">
      <c r="B639" s="212"/>
      <c r="C639" s="213"/>
      <c r="D639" s="210" t="s">
        <v>235</v>
      </c>
      <c r="E639" s="214" t="s">
        <v>2555</v>
      </c>
      <c r="F639" s="215" t="s">
        <v>3483</v>
      </c>
      <c r="G639" s="213"/>
      <c r="H639" s="216">
        <v>45</v>
      </c>
      <c r="I639" s="217"/>
      <c r="J639" s="213"/>
      <c r="K639" s="213"/>
      <c r="L639" s="218"/>
      <c r="M639" s="219"/>
      <c r="N639" s="220"/>
      <c r="O639" s="220"/>
      <c r="P639" s="220"/>
      <c r="Q639" s="220"/>
      <c r="R639" s="220"/>
      <c r="S639" s="220"/>
      <c r="T639" s="221"/>
      <c r="AT639" s="222" t="s">
        <v>235</v>
      </c>
      <c r="AU639" s="222" t="s">
        <v>87</v>
      </c>
      <c r="AV639" s="13" t="s">
        <v>19</v>
      </c>
      <c r="AW639" s="13" t="s">
        <v>36</v>
      </c>
      <c r="AX639" s="13" t="s">
        <v>80</v>
      </c>
      <c r="AY639" s="222" t="s">
        <v>220</v>
      </c>
    </row>
    <row r="640" spans="1:65" s="13" customFormat="1" ht="11.25">
      <c r="B640" s="212"/>
      <c r="C640" s="213"/>
      <c r="D640" s="210" t="s">
        <v>235</v>
      </c>
      <c r="E640" s="214" t="s">
        <v>1822</v>
      </c>
      <c r="F640" s="215" t="s">
        <v>3484</v>
      </c>
      <c r="G640" s="213"/>
      <c r="H640" s="216">
        <v>8</v>
      </c>
      <c r="I640" s="217"/>
      <c r="J640" s="213"/>
      <c r="K640" s="213"/>
      <c r="L640" s="218"/>
      <c r="M640" s="219"/>
      <c r="N640" s="220"/>
      <c r="O640" s="220"/>
      <c r="P640" s="220"/>
      <c r="Q640" s="220"/>
      <c r="R640" s="220"/>
      <c r="S640" s="220"/>
      <c r="T640" s="221"/>
      <c r="AT640" s="222" t="s">
        <v>235</v>
      </c>
      <c r="AU640" s="222" t="s">
        <v>87</v>
      </c>
      <c r="AV640" s="13" t="s">
        <v>19</v>
      </c>
      <c r="AW640" s="13" t="s">
        <v>36</v>
      </c>
      <c r="AX640" s="13" t="s">
        <v>80</v>
      </c>
      <c r="AY640" s="222" t="s">
        <v>220</v>
      </c>
    </row>
    <row r="641" spans="1:65" s="13" customFormat="1" ht="11.25">
      <c r="B641" s="212"/>
      <c r="C641" s="213"/>
      <c r="D641" s="210" t="s">
        <v>235</v>
      </c>
      <c r="E641" s="214" t="s">
        <v>1871</v>
      </c>
      <c r="F641" s="215" t="s">
        <v>3485</v>
      </c>
      <c r="G641" s="213"/>
      <c r="H641" s="216">
        <v>8.5</v>
      </c>
      <c r="I641" s="217"/>
      <c r="J641" s="213"/>
      <c r="K641" s="213"/>
      <c r="L641" s="218"/>
      <c r="M641" s="219"/>
      <c r="N641" s="220"/>
      <c r="O641" s="220"/>
      <c r="P641" s="220"/>
      <c r="Q641" s="220"/>
      <c r="R641" s="220"/>
      <c r="S641" s="220"/>
      <c r="T641" s="221"/>
      <c r="AT641" s="222" t="s">
        <v>235</v>
      </c>
      <c r="AU641" s="222" t="s">
        <v>87</v>
      </c>
      <c r="AV641" s="13" t="s">
        <v>19</v>
      </c>
      <c r="AW641" s="13" t="s">
        <v>36</v>
      </c>
      <c r="AX641" s="13" t="s">
        <v>80</v>
      </c>
      <c r="AY641" s="222" t="s">
        <v>220</v>
      </c>
    </row>
    <row r="642" spans="1:65" s="13" customFormat="1" ht="11.25">
      <c r="B642" s="212"/>
      <c r="C642" s="213"/>
      <c r="D642" s="210" t="s">
        <v>235</v>
      </c>
      <c r="E642" s="214" t="s">
        <v>2558</v>
      </c>
      <c r="F642" s="215" t="s">
        <v>3486</v>
      </c>
      <c r="G642" s="213"/>
      <c r="H642" s="216">
        <v>66.5</v>
      </c>
      <c r="I642" s="217"/>
      <c r="J642" s="213"/>
      <c r="K642" s="213"/>
      <c r="L642" s="218"/>
      <c r="M642" s="219"/>
      <c r="N642" s="220"/>
      <c r="O642" s="220"/>
      <c r="P642" s="220"/>
      <c r="Q642" s="220"/>
      <c r="R642" s="220"/>
      <c r="S642" s="220"/>
      <c r="T642" s="221"/>
      <c r="AT642" s="222" t="s">
        <v>235</v>
      </c>
      <c r="AU642" s="222" t="s">
        <v>87</v>
      </c>
      <c r="AV642" s="13" t="s">
        <v>19</v>
      </c>
      <c r="AW642" s="13" t="s">
        <v>36</v>
      </c>
      <c r="AX642" s="13" t="s">
        <v>80</v>
      </c>
      <c r="AY642" s="222" t="s">
        <v>220</v>
      </c>
    </row>
    <row r="643" spans="1:65" s="13" customFormat="1" ht="11.25">
      <c r="B643" s="212"/>
      <c r="C643" s="213"/>
      <c r="D643" s="210" t="s">
        <v>235</v>
      </c>
      <c r="E643" s="214" t="s">
        <v>3487</v>
      </c>
      <c r="F643" s="215" t="s">
        <v>3488</v>
      </c>
      <c r="G643" s="213"/>
      <c r="H643" s="216">
        <v>128</v>
      </c>
      <c r="I643" s="217"/>
      <c r="J643" s="213"/>
      <c r="K643" s="213"/>
      <c r="L643" s="218"/>
      <c r="M643" s="219"/>
      <c r="N643" s="220"/>
      <c r="O643" s="220"/>
      <c r="P643" s="220"/>
      <c r="Q643" s="220"/>
      <c r="R643" s="220"/>
      <c r="S643" s="220"/>
      <c r="T643" s="221"/>
      <c r="AT643" s="222" t="s">
        <v>235</v>
      </c>
      <c r="AU643" s="222" t="s">
        <v>87</v>
      </c>
      <c r="AV643" s="13" t="s">
        <v>19</v>
      </c>
      <c r="AW643" s="13" t="s">
        <v>36</v>
      </c>
      <c r="AX643" s="13" t="s">
        <v>87</v>
      </c>
      <c r="AY643" s="222" t="s">
        <v>220</v>
      </c>
    </row>
    <row r="644" spans="1:65" s="2" customFormat="1" ht="24.2" customHeight="1">
      <c r="A644" s="36"/>
      <c r="B644" s="37"/>
      <c r="C644" s="192" t="s">
        <v>1676</v>
      </c>
      <c r="D644" s="192" t="s">
        <v>224</v>
      </c>
      <c r="E644" s="193" t="s">
        <v>2580</v>
      </c>
      <c r="F644" s="194" t="s">
        <v>2581</v>
      </c>
      <c r="G644" s="195" t="s">
        <v>514</v>
      </c>
      <c r="H644" s="196">
        <v>23.49</v>
      </c>
      <c r="I644" s="197"/>
      <c r="J644" s="198">
        <f>ROUND(I644*H644,2)</f>
        <v>0</v>
      </c>
      <c r="K644" s="194" t="s">
        <v>228</v>
      </c>
      <c r="L644" s="41"/>
      <c r="M644" s="199" t="s">
        <v>1</v>
      </c>
      <c r="N644" s="200" t="s">
        <v>45</v>
      </c>
      <c r="O644" s="73"/>
      <c r="P644" s="201">
        <f>O644*H644</f>
        <v>0</v>
      </c>
      <c r="Q644" s="201">
        <v>0</v>
      </c>
      <c r="R644" s="201">
        <f>Q644*H644</f>
        <v>0</v>
      </c>
      <c r="S644" s="201">
        <v>0</v>
      </c>
      <c r="T644" s="202">
        <f>S644*H644</f>
        <v>0</v>
      </c>
      <c r="U644" s="36"/>
      <c r="V644" s="36"/>
      <c r="W644" s="36"/>
      <c r="X644" s="36"/>
      <c r="Y644" s="36"/>
      <c r="Z644" s="36"/>
      <c r="AA644" s="36"/>
      <c r="AB644" s="36"/>
      <c r="AC644" s="36"/>
      <c r="AD644" s="36"/>
      <c r="AE644" s="36"/>
      <c r="AR644" s="203" t="s">
        <v>223</v>
      </c>
      <c r="AT644" s="203" t="s">
        <v>224</v>
      </c>
      <c r="AU644" s="203" t="s">
        <v>87</v>
      </c>
      <c r="AY644" s="18" t="s">
        <v>220</v>
      </c>
      <c r="BE644" s="204">
        <f>IF(N644="základní",J644,0)</f>
        <v>0</v>
      </c>
      <c r="BF644" s="204">
        <f>IF(N644="snížená",J644,0)</f>
        <v>0</v>
      </c>
      <c r="BG644" s="204">
        <f>IF(N644="zákl. přenesená",J644,0)</f>
        <v>0</v>
      </c>
      <c r="BH644" s="204">
        <f>IF(N644="sníž. přenesená",J644,0)</f>
        <v>0</v>
      </c>
      <c r="BI644" s="204">
        <f>IF(N644="nulová",J644,0)</f>
        <v>0</v>
      </c>
      <c r="BJ644" s="18" t="s">
        <v>87</v>
      </c>
      <c r="BK644" s="204">
        <f>ROUND(I644*H644,2)</f>
        <v>0</v>
      </c>
      <c r="BL644" s="18" t="s">
        <v>223</v>
      </c>
      <c r="BM644" s="203" t="s">
        <v>3489</v>
      </c>
    </row>
    <row r="645" spans="1:65" s="2" customFormat="1" ht="11.25">
      <c r="A645" s="36"/>
      <c r="B645" s="37"/>
      <c r="C645" s="38"/>
      <c r="D645" s="205" t="s">
        <v>231</v>
      </c>
      <c r="E645" s="38"/>
      <c r="F645" s="206" t="s">
        <v>2583</v>
      </c>
      <c r="G645" s="38"/>
      <c r="H645" s="38"/>
      <c r="I645" s="207"/>
      <c r="J645" s="38"/>
      <c r="K645" s="38"/>
      <c r="L645" s="41"/>
      <c r="M645" s="208"/>
      <c r="N645" s="209"/>
      <c r="O645" s="73"/>
      <c r="P645" s="73"/>
      <c r="Q645" s="73"/>
      <c r="R645" s="73"/>
      <c r="S645" s="73"/>
      <c r="T645" s="74"/>
      <c r="U645" s="36"/>
      <c r="V645" s="36"/>
      <c r="W645" s="36"/>
      <c r="X645" s="36"/>
      <c r="Y645" s="36"/>
      <c r="Z645" s="36"/>
      <c r="AA645" s="36"/>
      <c r="AB645" s="36"/>
      <c r="AC645" s="36"/>
      <c r="AD645" s="36"/>
      <c r="AE645" s="36"/>
      <c r="AT645" s="18" t="s">
        <v>231</v>
      </c>
      <c r="AU645" s="18" t="s">
        <v>87</v>
      </c>
    </row>
    <row r="646" spans="1:65" s="2" customFormat="1" ht="48.75">
      <c r="A646" s="36"/>
      <c r="B646" s="37"/>
      <c r="C646" s="38"/>
      <c r="D646" s="210" t="s">
        <v>311</v>
      </c>
      <c r="E646" s="38"/>
      <c r="F646" s="211" t="s">
        <v>2584</v>
      </c>
      <c r="G646" s="38"/>
      <c r="H646" s="38"/>
      <c r="I646" s="207"/>
      <c r="J646" s="38"/>
      <c r="K646" s="38"/>
      <c r="L646" s="41"/>
      <c r="M646" s="208"/>
      <c r="N646" s="209"/>
      <c r="O646" s="73"/>
      <c r="P646" s="73"/>
      <c r="Q646" s="73"/>
      <c r="R646" s="73"/>
      <c r="S646" s="73"/>
      <c r="T646" s="74"/>
      <c r="U646" s="36"/>
      <c r="V646" s="36"/>
      <c r="W646" s="36"/>
      <c r="X646" s="36"/>
      <c r="Y646" s="36"/>
      <c r="Z646" s="36"/>
      <c r="AA646" s="36"/>
      <c r="AB646" s="36"/>
      <c r="AC646" s="36"/>
      <c r="AD646" s="36"/>
      <c r="AE646" s="36"/>
      <c r="AT646" s="18" t="s">
        <v>311</v>
      </c>
      <c r="AU646" s="18" t="s">
        <v>87</v>
      </c>
    </row>
    <row r="647" spans="1:65" s="14" customFormat="1" ht="11.25">
      <c r="B647" s="223"/>
      <c r="C647" s="224"/>
      <c r="D647" s="210" t="s">
        <v>235</v>
      </c>
      <c r="E647" s="225" t="s">
        <v>1</v>
      </c>
      <c r="F647" s="226" t="s">
        <v>3490</v>
      </c>
      <c r="G647" s="224"/>
      <c r="H647" s="225" t="s">
        <v>1</v>
      </c>
      <c r="I647" s="227"/>
      <c r="J647" s="224"/>
      <c r="K647" s="224"/>
      <c r="L647" s="228"/>
      <c r="M647" s="229"/>
      <c r="N647" s="230"/>
      <c r="O647" s="230"/>
      <c r="P647" s="230"/>
      <c r="Q647" s="230"/>
      <c r="R647" s="230"/>
      <c r="S647" s="230"/>
      <c r="T647" s="231"/>
      <c r="AT647" s="232" t="s">
        <v>235</v>
      </c>
      <c r="AU647" s="232" t="s">
        <v>87</v>
      </c>
      <c r="AV647" s="14" t="s">
        <v>87</v>
      </c>
      <c r="AW647" s="14" t="s">
        <v>36</v>
      </c>
      <c r="AX647" s="14" t="s">
        <v>80</v>
      </c>
      <c r="AY647" s="232" t="s">
        <v>220</v>
      </c>
    </row>
    <row r="648" spans="1:65" s="13" customFormat="1" ht="11.25">
      <c r="B648" s="212"/>
      <c r="C648" s="213"/>
      <c r="D648" s="210" t="s">
        <v>235</v>
      </c>
      <c r="E648" s="214" t="s">
        <v>3491</v>
      </c>
      <c r="F648" s="215" t="s">
        <v>3492</v>
      </c>
      <c r="G648" s="213"/>
      <c r="H648" s="216">
        <v>11.52</v>
      </c>
      <c r="I648" s="217"/>
      <c r="J648" s="213"/>
      <c r="K648" s="213"/>
      <c r="L648" s="218"/>
      <c r="M648" s="219"/>
      <c r="N648" s="220"/>
      <c r="O648" s="220"/>
      <c r="P648" s="220"/>
      <c r="Q648" s="220"/>
      <c r="R648" s="220"/>
      <c r="S648" s="220"/>
      <c r="T648" s="221"/>
      <c r="AT648" s="222" t="s">
        <v>235</v>
      </c>
      <c r="AU648" s="222" t="s">
        <v>87</v>
      </c>
      <c r="AV648" s="13" t="s">
        <v>19</v>
      </c>
      <c r="AW648" s="13" t="s">
        <v>36</v>
      </c>
      <c r="AX648" s="13" t="s">
        <v>80</v>
      </c>
      <c r="AY648" s="222" t="s">
        <v>220</v>
      </c>
    </row>
    <row r="649" spans="1:65" s="14" customFormat="1" ht="11.25">
      <c r="B649" s="223"/>
      <c r="C649" s="224"/>
      <c r="D649" s="210" t="s">
        <v>235</v>
      </c>
      <c r="E649" s="225" t="s">
        <v>1</v>
      </c>
      <c r="F649" s="226" t="s">
        <v>3493</v>
      </c>
      <c r="G649" s="224"/>
      <c r="H649" s="225" t="s">
        <v>1</v>
      </c>
      <c r="I649" s="227"/>
      <c r="J649" s="224"/>
      <c r="K649" s="224"/>
      <c r="L649" s="228"/>
      <c r="M649" s="229"/>
      <c r="N649" s="230"/>
      <c r="O649" s="230"/>
      <c r="P649" s="230"/>
      <c r="Q649" s="230"/>
      <c r="R649" s="230"/>
      <c r="S649" s="230"/>
      <c r="T649" s="231"/>
      <c r="AT649" s="232" t="s">
        <v>235</v>
      </c>
      <c r="AU649" s="232" t="s">
        <v>87</v>
      </c>
      <c r="AV649" s="14" t="s">
        <v>87</v>
      </c>
      <c r="AW649" s="14" t="s">
        <v>36</v>
      </c>
      <c r="AX649" s="14" t="s">
        <v>80</v>
      </c>
      <c r="AY649" s="232" t="s">
        <v>220</v>
      </c>
    </row>
    <row r="650" spans="1:65" s="13" customFormat="1" ht="11.25">
      <c r="B650" s="212"/>
      <c r="C650" s="213"/>
      <c r="D650" s="210" t="s">
        <v>235</v>
      </c>
      <c r="E650" s="214" t="s">
        <v>1825</v>
      </c>
      <c r="F650" s="215" t="s">
        <v>3494</v>
      </c>
      <c r="G650" s="213"/>
      <c r="H650" s="216">
        <v>11.97</v>
      </c>
      <c r="I650" s="217"/>
      <c r="J650" s="213"/>
      <c r="K650" s="213"/>
      <c r="L650" s="218"/>
      <c r="M650" s="219"/>
      <c r="N650" s="220"/>
      <c r="O650" s="220"/>
      <c r="P650" s="220"/>
      <c r="Q650" s="220"/>
      <c r="R650" s="220"/>
      <c r="S650" s="220"/>
      <c r="T650" s="221"/>
      <c r="AT650" s="222" t="s">
        <v>235</v>
      </c>
      <c r="AU650" s="222" t="s">
        <v>87</v>
      </c>
      <c r="AV650" s="13" t="s">
        <v>19</v>
      </c>
      <c r="AW650" s="13" t="s">
        <v>36</v>
      </c>
      <c r="AX650" s="13" t="s">
        <v>80</v>
      </c>
      <c r="AY650" s="222" t="s">
        <v>220</v>
      </c>
    </row>
    <row r="651" spans="1:65" s="13" customFormat="1" ht="11.25">
      <c r="B651" s="212"/>
      <c r="C651" s="213"/>
      <c r="D651" s="210" t="s">
        <v>235</v>
      </c>
      <c r="E651" s="214" t="s">
        <v>1873</v>
      </c>
      <c r="F651" s="215" t="s">
        <v>3495</v>
      </c>
      <c r="G651" s="213"/>
      <c r="H651" s="216">
        <v>23.49</v>
      </c>
      <c r="I651" s="217"/>
      <c r="J651" s="213"/>
      <c r="K651" s="213"/>
      <c r="L651" s="218"/>
      <c r="M651" s="219"/>
      <c r="N651" s="220"/>
      <c r="O651" s="220"/>
      <c r="P651" s="220"/>
      <c r="Q651" s="220"/>
      <c r="R651" s="220"/>
      <c r="S651" s="220"/>
      <c r="T651" s="221"/>
      <c r="AT651" s="222" t="s">
        <v>235</v>
      </c>
      <c r="AU651" s="222" t="s">
        <v>87</v>
      </c>
      <c r="AV651" s="13" t="s">
        <v>19</v>
      </c>
      <c r="AW651" s="13" t="s">
        <v>36</v>
      </c>
      <c r="AX651" s="13" t="s">
        <v>87</v>
      </c>
      <c r="AY651" s="222" t="s">
        <v>220</v>
      </c>
    </row>
    <row r="652" spans="1:65" s="2" customFormat="1" ht="24.2" customHeight="1">
      <c r="A652" s="36"/>
      <c r="B652" s="37"/>
      <c r="C652" s="192" t="s">
        <v>1678</v>
      </c>
      <c r="D652" s="192" t="s">
        <v>224</v>
      </c>
      <c r="E652" s="193" t="s">
        <v>2585</v>
      </c>
      <c r="F652" s="194" t="s">
        <v>2586</v>
      </c>
      <c r="G652" s="195" t="s">
        <v>506</v>
      </c>
      <c r="H652" s="196">
        <v>663.72</v>
      </c>
      <c r="I652" s="197"/>
      <c r="J652" s="198">
        <f>ROUND(I652*H652,2)</f>
        <v>0</v>
      </c>
      <c r="K652" s="194" t="s">
        <v>228</v>
      </c>
      <c r="L652" s="41"/>
      <c r="M652" s="199" t="s">
        <v>1</v>
      </c>
      <c r="N652" s="200" t="s">
        <v>45</v>
      </c>
      <c r="O652" s="73"/>
      <c r="P652" s="201">
        <f>O652*H652</f>
        <v>0</v>
      </c>
      <c r="Q652" s="201">
        <v>3.4000000000000002E-4</v>
      </c>
      <c r="R652" s="201">
        <f>Q652*H652</f>
        <v>0.22566480000000003</v>
      </c>
      <c r="S652" s="201">
        <v>0</v>
      </c>
      <c r="T652" s="202">
        <f>S652*H652</f>
        <v>0</v>
      </c>
      <c r="U652" s="36"/>
      <c r="V652" s="36"/>
      <c r="W652" s="36"/>
      <c r="X652" s="36"/>
      <c r="Y652" s="36"/>
      <c r="Z652" s="36"/>
      <c r="AA652" s="36"/>
      <c r="AB652" s="36"/>
      <c r="AC652" s="36"/>
      <c r="AD652" s="36"/>
      <c r="AE652" s="36"/>
      <c r="AR652" s="203" t="s">
        <v>223</v>
      </c>
      <c r="AT652" s="203" t="s">
        <v>224</v>
      </c>
      <c r="AU652" s="203" t="s">
        <v>87</v>
      </c>
      <c r="AY652" s="18" t="s">
        <v>220</v>
      </c>
      <c r="BE652" s="204">
        <f>IF(N652="základní",J652,0)</f>
        <v>0</v>
      </c>
      <c r="BF652" s="204">
        <f>IF(N652="snížená",J652,0)</f>
        <v>0</v>
      </c>
      <c r="BG652" s="204">
        <f>IF(N652="zákl. přenesená",J652,0)</f>
        <v>0</v>
      </c>
      <c r="BH652" s="204">
        <f>IF(N652="sníž. přenesená",J652,0)</f>
        <v>0</v>
      </c>
      <c r="BI652" s="204">
        <f>IF(N652="nulová",J652,0)</f>
        <v>0</v>
      </c>
      <c r="BJ652" s="18" t="s">
        <v>87</v>
      </c>
      <c r="BK652" s="204">
        <f>ROUND(I652*H652,2)</f>
        <v>0</v>
      </c>
      <c r="BL652" s="18" t="s">
        <v>223</v>
      </c>
      <c r="BM652" s="203" t="s">
        <v>3496</v>
      </c>
    </row>
    <row r="653" spans="1:65" s="2" customFormat="1" ht="11.25">
      <c r="A653" s="36"/>
      <c r="B653" s="37"/>
      <c r="C653" s="38"/>
      <c r="D653" s="205" t="s">
        <v>231</v>
      </c>
      <c r="E653" s="38"/>
      <c r="F653" s="206" t="s">
        <v>2588</v>
      </c>
      <c r="G653" s="38"/>
      <c r="H653" s="38"/>
      <c r="I653" s="207"/>
      <c r="J653" s="38"/>
      <c r="K653" s="38"/>
      <c r="L653" s="41"/>
      <c r="M653" s="208"/>
      <c r="N653" s="209"/>
      <c r="O653" s="73"/>
      <c r="P653" s="73"/>
      <c r="Q653" s="73"/>
      <c r="R653" s="73"/>
      <c r="S653" s="73"/>
      <c r="T653" s="74"/>
      <c r="U653" s="36"/>
      <c r="V653" s="36"/>
      <c r="W653" s="36"/>
      <c r="X653" s="36"/>
      <c r="Y653" s="36"/>
      <c r="Z653" s="36"/>
      <c r="AA653" s="36"/>
      <c r="AB653" s="36"/>
      <c r="AC653" s="36"/>
      <c r="AD653" s="36"/>
      <c r="AE653" s="36"/>
      <c r="AT653" s="18" t="s">
        <v>231</v>
      </c>
      <c r="AU653" s="18" t="s">
        <v>87</v>
      </c>
    </row>
    <row r="654" spans="1:65" s="2" customFormat="1" ht="39">
      <c r="A654" s="36"/>
      <c r="B654" s="37"/>
      <c r="C654" s="38"/>
      <c r="D654" s="210" t="s">
        <v>311</v>
      </c>
      <c r="E654" s="38"/>
      <c r="F654" s="211" t="s">
        <v>2589</v>
      </c>
      <c r="G654" s="38"/>
      <c r="H654" s="38"/>
      <c r="I654" s="207"/>
      <c r="J654" s="38"/>
      <c r="K654" s="38"/>
      <c r="L654" s="41"/>
      <c r="M654" s="208"/>
      <c r="N654" s="209"/>
      <c r="O654" s="73"/>
      <c r="P654" s="73"/>
      <c r="Q654" s="73"/>
      <c r="R654" s="73"/>
      <c r="S654" s="73"/>
      <c r="T654" s="74"/>
      <c r="U654" s="36"/>
      <c r="V654" s="36"/>
      <c r="W654" s="36"/>
      <c r="X654" s="36"/>
      <c r="Y654" s="36"/>
      <c r="Z654" s="36"/>
      <c r="AA654" s="36"/>
      <c r="AB654" s="36"/>
      <c r="AC654" s="36"/>
      <c r="AD654" s="36"/>
      <c r="AE654" s="36"/>
      <c r="AT654" s="18" t="s">
        <v>311</v>
      </c>
      <c r="AU654" s="18" t="s">
        <v>87</v>
      </c>
    </row>
    <row r="655" spans="1:65" s="2" customFormat="1" ht="19.5">
      <c r="A655" s="36"/>
      <c r="B655" s="37"/>
      <c r="C655" s="38"/>
      <c r="D655" s="210" t="s">
        <v>233</v>
      </c>
      <c r="E655" s="38"/>
      <c r="F655" s="211" t="s">
        <v>2590</v>
      </c>
      <c r="G655" s="38"/>
      <c r="H655" s="38"/>
      <c r="I655" s="207"/>
      <c r="J655" s="38"/>
      <c r="K655" s="38"/>
      <c r="L655" s="41"/>
      <c r="M655" s="208"/>
      <c r="N655" s="209"/>
      <c r="O655" s="73"/>
      <c r="P655" s="73"/>
      <c r="Q655" s="73"/>
      <c r="R655" s="73"/>
      <c r="S655" s="73"/>
      <c r="T655" s="74"/>
      <c r="U655" s="36"/>
      <c r="V655" s="36"/>
      <c r="W655" s="36"/>
      <c r="X655" s="36"/>
      <c r="Y655" s="36"/>
      <c r="Z655" s="36"/>
      <c r="AA655" s="36"/>
      <c r="AB655" s="36"/>
      <c r="AC655" s="36"/>
      <c r="AD655" s="36"/>
      <c r="AE655" s="36"/>
      <c r="AT655" s="18" t="s">
        <v>233</v>
      </c>
      <c r="AU655" s="18" t="s">
        <v>87</v>
      </c>
    </row>
    <row r="656" spans="1:65" s="14" customFormat="1" ht="11.25">
      <c r="B656" s="223"/>
      <c r="C656" s="224"/>
      <c r="D656" s="210" t="s">
        <v>235</v>
      </c>
      <c r="E656" s="225" t="s">
        <v>1</v>
      </c>
      <c r="F656" s="226" t="s">
        <v>3444</v>
      </c>
      <c r="G656" s="224"/>
      <c r="H656" s="225" t="s">
        <v>1</v>
      </c>
      <c r="I656" s="227"/>
      <c r="J656" s="224"/>
      <c r="K656" s="224"/>
      <c r="L656" s="228"/>
      <c r="M656" s="229"/>
      <c r="N656" s="230"/>
      <c r="O656" s="230"/>
      <c r="P656" s="230"/>
      <c r="Q656" s="230"/>
      <c r="R656" s="230"/>
      <c r="S656" s="230"/>
      <c r="T656" s="231"/>
      <c r="AT656" s="232" t="s">
        <v>235</v>
      </c>
      <c r="AU656" s="232" t="s">
        <v>87</v>
      </c>
      <c r="AV656" s="14" t="s">
        <v>87</v>
      </c>
      <c r="AW656" s="14" t="s">
        <v>36</v>
      </c>
      <c r="AX656" s="14" t="s">
        <v>80</v>
      </c>
      <c r="AY656" s="232" t="s">
        <v>220</v>
      </c>
    </row>
    <row r="657" spans="1:65" s="13" customFormat="1" ht="11.25">
      <c r="B657" s="212"/>
      <c r="C657" s="213"/>
      <c r="D657" s="210" t="s">
        <v>235</v>
      </c>
      <c r="E657" s="214" t="s">
        <v>3497</v>
      </c>
      <c r="F657" s="215" t="s">
        <v>3498</v>
      </c>
      <c r="G657" s="213"/>
      <c r="H657" s="216">
        <v>390.9</v>
      </c>
      <c r="I657" s="217"/>
      <c r="J657" s="213"/>
      <c r="K657" s="213"/>
      <c r="L657" s="218"/>
      <c r="M657" s="219"/>
      <c r="N657" s="220"/>
      <c r="O657" s="220"/>
      <c r="P657" s="220"/>
      <c r="Q657" s="220"/>
      <c r="R657" s="220"/>
      <c r="S657" s="220"/>
      <c r="T657" s="221"/>
      <c r="AT657" s="222" t="s">
        <v>235</v>
      </c>
      <c r="AU657" s="222" t="s">
        <v>87</v>
      </c>
      <c r="AV657" s="13" t="s">
        <v>19</v>
      </c>
      <c r="AW657" s="13" t="s">
        <v>36</v>
      </c>
      <c r="AX657" s="13" t="s">
        <v>80</v>
      </c>
      <c r="AY657" s="222" t="s">
        <v>220</v>
      </c>
    </row>
    <row r="658" spans="1:65" s="14" customFormat="1" ht="11.25">
      <c r="B658" s="223"/>
      <c r="C658" s="224"/>
      <c r="D658" s="210" t="s">
        <v>235</v>
      </c>
      <c r="E658" s="225" t="s">
        <v>1</v>
      </c>
      <c r="F658" s="226" t="s">
        <v>2543</v>
      </c>
      <c r="G658" s="224"/>
      <c r="H658" s="225" t="s">
        <v>1</v>
      </c>
      <c r="I658" s="227"/>
      <c r="J658" s="224"/>
      <c r="K658" s="224"/>
      <c r="L658" s="228"/>
      <c r="M658" s="229"/>
      <c r="N658" s="230"/>
      <c r="O658" s="230"/>
      <c r="P658" s="230"/>
      <c r="Q658" s="230"/>
      <c r="R658" s="230"/>
      <c r="S658" s="230"/>
      <c r="T658" s="231"/>
      <c r="AT658" s="232" t="s">
        <v>235</v>
      </c>
      <c r="AU658" s="232" t="s">
        <v>87</v>
      </c>
      <c r="AV658" s="14" t="s">
        <v>87</v>
      </c>
      <c r="AW658" s="14" t="s">
        <v>36</v>
      </c>
      <c r="AX658" s="14" t="s">
        <v>80</v>
      </c>
      <c r="AY658" s="232" t="s">
        <v>220</v>
      </c>
    </row>
    <row r="659" spans="1:65" s="13" customFormat="1" ht="11.25">
      <c r="B659" s="212"/>
      <c r="C659" s="213"/>
      <c r="D659" s="210" t="s">
        <v>235</v>
      </c>
      <c r="E659" s="214" t="s">
        <v>1829</v>
      </c>
      <c r="F659" s="215" t="s">
        <v>3499</v>
      </c>
      <c r="G659" s="213"/>
      <c r="H659" s="216">
        <v>31.76</v>
      </c>
      <c r="I659" s="217"/>
      <c r="J659" s="213"/>
      <c r="K659" s="213"/>
      <c r="L659" s="218"/>
      <c r="M659" s="219"/>
      <c r="N659" s="220"/>
      <c r="O659" s="220"/>
      <c r="P659" s="220"/>
      <c r="Q659" s="220"/>
      <c r="R659" s="220"/>
      <c r="S659" s="220"/>
      <c r="T659" s="221"/>
      <c r="AT659" s="222" t="s">
        <v>235</v>
      </c>
      <c r="AU659" s="222" t="s">
        <v>87</v>
      </c>
      <c r="AV659" s="13" t="s">
        <v>19</v>
      </c>
      <c r="AW659" s="13" t="s">
        <v>36</v>
      </c>
      <c r="AX659" s="13" t="s">
        <v>80</v>
      </c>
      <c r="AY659" s="222" t="s">
        <v>220</v>
      </c>
    </row>
    <row r="660" spans="1:65" s="14" customFormat="1" ht="11.25">
      <c r="B660" s="223"/>
      <c r="C660" s="224"/>
      <c r="D660" s="210" t="s">
        <v>235</v>
      </c>
      <c r="E660" s="225" t="s">
        <v>1</v>
      </c>
      <c r="F660" s="226" t="s">
        <v>2545</v>
      </c>
      <c r="G660" s="224"/>
      <c r="H660" s="225" t="s">
        <v>1</v>
      </c>
      <c r="I660" s="227"/>
      <c r="J660" s="224"/>
      <c r="K660" s="224"/>
      <c r="L660" s="228"/>
      <c r="M660" s="229"/>
      <c r="N660" s="230"/>
      <c r="O660" s="230"/>
      <c r="P660" s="230"/>
      <c r="Q660" s="230"/>
      <c r="R660" s="230"/>
      <c r="S660" s="230"/>
      <c r="T660" s="231"/>
      <c r="AT660" s="232" t="s">
        <v>235</v>
      </c>
      <c r="AU660" s="232" t="s">
        <v>87</v>
      </c>
      <c r="AV660" s="14" t="s">
        <v>87</v>
      </c>
      <c r="AW660" s="14" t="s">
        <v>36</v>
      </c>
      <c r="AX660" s="14" t="s">
        <v>80</v>
      </c>
      <c r="AY660" s="232" t="s">
        <v>220</v>
      </c>
    </row>
    <row r="661" spans="1:65" s="13" customFormat="1" ht="11.25">
      <c r="B661" s="212"/>
      <c r="C661" s="213"/>
      <c r="D661" s="210" t="s">
        <v>235</v>
      </c>
      <c r="E661" s="214" t="s">
        <v>1877</v>
      </c>
      <c r="F661" s="215" t="s">
        <v>2594</v>
      </c>
      <c r="G661" s="213"/>
      <c r="H661" s="216">
        <v>26.76</v>
      </c>
      <c r="I661" s="217"/>
      <c r="J661" s="213"/>
      <c r="K661" s="213"/>
      <c r="L661" s="218"/>
      <c r="M661" s="219"/>
      <c r="N661" s="220"/>
      <c r="O661" s="220"/>
      <c r="P661" s="220"/>
      <c r="Q661" s="220"/>
      <c r="R661" s="220"/>
      <c r="S661" s="220"/>
      <c r="T661" s="221"/>
      <c r="AT661" s="222" t="s">
        <v>235</v>
      </c>
      <c r="AU661" s="222" t="s">
        <v>87</v>
      </c>
      <c r="AV661" s="13" t="s">
        <v>19</v>
      </c>
      <c r="AW661" s="13" t="s">
        <v>36</v>
      </c>
      <c r="AX661" s="13" t="s">
        <v>80</v>
      </c>
      <c r="AY661" s="222" t="s">
        <v>220</v>
      </c>
    </row>
    <row r="662" spans="1:65" s="14" customFormat="1" ht="11.25">
      <c r="B662" s="223"/>
      <c r="C662" s="224"/>
      <c r="D662" s="210" t="s">
        <v>235</v>
      </c>
      <c r="E662" s="225" t="s">
        <v>1</v>
      </c>
      <c r="F662" s="226" t="s">
        <v>3455</v>
      </c>
      <c r="G662" s="224"/>
      <c r="H662" s="225" t="s">
        <v>1</v>
      </c>
      <c r="I662" s="227"/>
      <c r="J662" s="224"/>
      <c r="K662" s="224"/>
      <c r="L662" s="228"/>
      <c r="M662" s="229"/>
      <c r="N662" s="230"/>
      <c r="O662" s="230"/>
      <c r="P662" s="230"/>
      <c r="Q662" s="230"/>
      <c r="R662" s="230"/>
      <c r="S662" s="230"/>
      <c r="T662" s="231"/>
      <c r="AT662" s="232" t="s">
        <v>235</v>
      </c>
      <c r="AU662" s="232" t="s">
        <v>87</v>
      </c>
      <c r="AV662" s="14" t="s">
        <v>87</v>
      </c>
      <c r="AW662" s="14" t="s">
        <v>36</v>
      </c>
      <c r="AX662" s="14" t="s">
        <v>80</v>
      </c>
      <c r="AY662" s="232" t="s">
        <v>220</v>
      </c>
    </row>
    <row r="663" spans="1:65" s="13" customFormat="1" ht="11.25">
      <c r="B663" s="212"/>
      <c r="C663" s="213"/>
      <c r="D663" s="210" t="s">
        <v>235</v>
      </c>
      <c r="E663" s="214" t="s">
        <v>3072</v>
      </c>
      <c r="F663" s="215" t="s">
        <v>3500</v>
      </c>
      <c r="G663" s="213"/>
      <c r="H663" s="216">
        <v>214.3</v>
      </c>
      <c r="I663" s="217"/>
      <c r="J663" s="213"/>
      <c r="K663" s="213"/>
      <c r="L663" s="218"/>
      <c r="M663" s="219"/>
      <c r="N663" s="220"/>
      <c r="O663" s="220"/>
      <c r="P663" s="220"/>
      <c r="Q663" s="220"/>
      <c r="R663" s="220"/>
      <c r="S663" s="220"/>
      <c r="T663" s="221"/>
      <c r="AT663" s="222" t="s">
        <v>235</v>
      </c>
      <c r="AU663" s="222" t="s">
        <v>87</v>
      </c>
      <c r="AV663" s="13" t="s">
        <v>19</v>
      </c>
      <c r="AW663" s="13" t="s">
        <v>36</v>
      </c>
      <c r="AX663" s="13" t="s">
        <v>80</v>
      </c>
      <c r="AY663" s="222" t="s">
        <v>220</v>
      </c>
    </row>
    <row r="664" spans="1:65" s="13" customFormat="1" ht="11.25">
      <c r="B664" s="212"/>
      <c r="C664" s="213"/>
      <c r="D664" s="210" t="s">
        <v>235</v>
      </c>
      <c r="E664" s="214" t="s">
        <v>3501</v>
      </c>
      <c r="F664" s="215" t="s">
        <v>3502</v>
      </c>
      <c r="G664" s="213"/>
      <c r="H664" s="216">
        <v>663.72</v>
      </c>
      <c r="I664" s="217"/>
      <c r="J664" s="213"/>
      <c r="K664" s="213"/>
      <c r="L664" s="218"/>
      <c r="M664" s="219"/>
      <c r="N664" s="220"/>
      <c r="O664" s="220"/>
      <c r="P664" s="220"/>
      <c r="Q664" s="220"/>
      <c r="R664" s="220"/>
      <c r="S664" s="220"/>
      <c r="T664" s="221"/>
      <c r="AT664" s="222" t="s">
        <v>235</v>
      </c>
      <c r="AU664" s="222" t="s">
        <v>87</v>
      </c>
      <c r="AV664" s="13" t="s">
        <v>19</v>
      </c>
      <c r="AW664" s="13" t="s">
        <v>36</v>
      </c>
      <c r="AX664" s="13" t="s">
        <v>87</v>
      </c>
      <c r="AY664" s="222" t="s">
        <v>220</v>
      </c>
    </row>
    <row r="665" spans="1:65" s="2" customFormat="1" ht="24.2" customHeight="1">
      <c r="A665" s="36"/>
      <c r="B665" s="37"/>
      <c r="C665" s="192" t="s">
        <v>1680</v>
      </c>
      <c r="D665" s="192" t="s">
        <v>224</v>
      </c>
      <c r="E665" s="193" t="s">
        <v>2597</v>
      </c>
      <c r="F665" s="194" t="s">
        <v>2598</v>
      </c>
      <c r="G665" s="195" t="s">
        <v>506</v>
      </c>
      <c r="H665" s="196">
        <v>771.77</v>
      </c>
      <c r="I665" s="197"/>
      <c r="J665" s="198">
        <f>ROUND(I665*H665,2)</f>
        <v>0</v>
      </c>
      <c r="K665" s="194" t="s">
        <v>228</v>
      </c>
      <c r="L665" s="41"/>
      <c r="M665" s="199" t="s">
        <v>1</v>
      </c>
      <c r="N665" s="200" t="s">
        <v>45</v>
      </c>
      <c r="O665" s="73"/>
      <c r="P665" s="201">
        <f>O665*H665</f>
        <v>0</v>
      </c>
      <c r="Q665" s="201">
        <v>4.0999999999999999E-4</v>
      </c>
      <c r="R665" s="201">
        <f>Q665*H665</f>
        <v>0.31642569999999998</v>
      </c>
      <c r="S665" s="201">
        <v>0</v>
      </c>
      <c r="T665" s="202">
        <f>S665*H665</f>
        <v>0</v>
      </c>
      <c r="U665" s="36"/>
      <c r="V665" s="36"/>
      <c r="W665" s="36"/>
      <c r="X665" s="36"/>
      <c r="Y665" s="36"/>
      <c r="Z665" s="36"/>
      <c r="AA665" s="36"/>
      <c r="AB665" s="36"/>
      <c r="AC665" s="36"/>
      <c r="AD665" s="36"/>
      <c r="AE665" s="36"/>
      <c r="AR665" s="203" t="s">
        <v>223</v>
      </c>
      <c r="AT665" s="203" t="s">
        <v>224</v>
      </c>
      <c r="AU665" s="203" t="s">
        <v>87</v>
      </c>
      <c r="AY665" s="18" t="s">
        <v>220</v>
      </c>
      <c r="BE665" s="204">
        <f>IF(N665="základní",J665,0)</f>
        <v>0</v>
      </c>
      <c r="BF665" s="204">
        <f>IF(N665="snížená",J665,0)</f>
        <v>0</v>
      </c>
      <c r="BG665" s="204">
        <f>IF(N665="zákl. přenesená",J665,0)</f>
        <v>0</v>
      </c>
      <c r="BH665" s="204">
        <f>IF(N665="sníž. přenesená",J665,0)</f>
        <v>0</v>
      </c>
      <c r="BI665" s="204">
        <f>IF(N665="nulová",J665,0)</f>
        <v>0</v>
      </c>
      <c r="BJ665" s="18" t="s">
        <v>87</v>
      </c>
      <c r="BK665" s="204">
        <f>ROUND(I665*H665,2)</f>
        <v>0</v>
      </c>
      <c r="BL665" s="18" t="s">
        <v>223</v>
      </c>
      <c r="BM665" s="203" t="s">
        <v>3503</v>
      </c>
    </row>
    <row r="666" spans="1:65" s="2" customFormat="1" ht="11.25">
      <c r="A666" s="36"/>
      <c r="B666" s="37"/>
      <c r="C666" s="38"/>
      <c r="D666" s="205" t="s">
        <v>231</v>
      </c>
      <c r="E666" s="38"/>
      <c r="F666" s="206" t="s">
        <v>2600</v>
      </c>
      <c r="G666" s="38"/>
      <c r="H666" s="38"/>
      <c r="I666" s="207"/>
      <c r="J666" s="38"/>
      <c r="K666" s="38"/>
      <c r="L666" s="41"/>
      <c r="M666" s="208"/>
      <c r="N666" s="209"/>
      <c r="O666" s="73"/>
      <c r="P666" s="73"/>
      <c r="Q666" s="73"/>
      <c r="R666" s="73"/>
      <c r="S666" s="73"/>
      <c r="T666" s="74"/>
      <c r="U666" s="36"/>
      <c r="V666" s="36"/>
      <c r="W666" s="36"/>
      <c r="X666" s="36"/>
      <c r="Y666" s="36"/>
      <c r="Z666" s="36"/>
      <c r="AA666" s="36"/>
      <c r="AB666" s="36"/>
      <c r="AC666" s="36"/>
      <c r="AD666" s="36"/>
      <c r="AE666" s="36"/>
      <c r="AT666" s="18" t="s">
        <v>231</v>
      </c>
      <c r="AU666" s="18" t="s">
        <v>87</v>
      </c>
    </row>
    <row r="667" spans="1:65" s="2" customFormat="1" ht="19.5">
      <c r="A667" s="36"/>
      <c r="B667" s="37"/>
      <c r="C667" s="38"/>
      <c r="D667" s="210" t="s">
        <v>233</v>
      </c>
      <c r="E667" s="38"/>
      <c r="F667" s="211" t="s">
        <v>2601</v>
      </c>
      <c r="G667" s="38"/>
      <c r="H667" s="38"/>
      <c r="I667" s="207"/>
      <c r="J667" s="38"/>
      <c r="K667" s="38"/>
      <c r="L667" s="41"/>
      <c r="M667" s="208"/>
      <c r="N667" s="209"/>
      <c r="O667" s="73"/>
      <c r="P667" s="73"/>
      <c r="Q667" s="73"/>
      <c r="R667" s="73"/>
      <c r="S667" s="73"/>
      <c r="T667" s="74"/>
      <c r="U667" s="36"/>
      <c r="V667" s="36"/>
      <c r="W667" s="36"/>
      <c r="X667" s="36"/>
      <c r="Y667" s="36"/>
      <c r="Z667" s="36"/>
      <c r="AA667" s="36"/>
      <c r="AB667" s="36"/>
      <c r="AC667" s="36"/>
      <c r="AD667" s="36"/>
      <c r="AE667" s="36"/>
      <c r="AT667" s="18" t="s">
        <v>233</v>
      </c>
      <c r="AU667" s="18" t="s">
        <v>87</v>
      </c>
    </row>
    <row r="668" spans="1:65" s="14" customFormat="1" ht="11.25">
      <c r="B668" s="223"/>
      <c r="C668" s="224"/>
      <c r="D668" s="210" t="s">
        <v>235</v>
      </c>
      <c r="E668" s="225" t="s">
        <v>1</v>
      </c>
      <c r="F668" s="226" t="s">
        <v>3444</v>
      </c>
      <c r="G668" s="224"/>
      <c r="H668" s="225" t="s">
        <v>1</v>
      </c>
      <c r="I668" s="227"/>
      <c r="J668" s="224"/>
      <c r="K668" s="224"/>
      <c r="L668" s="228"/>
      <c r="M668" s="229"/>
      <c r="N668" s="230"/>
      <c r="O668" s="230"/>
      <c r="P668" s="230"/>
      <c r="Q668" s="230"/>
      <c r="R668" s="230"/>
      <c r="S668" s="230"/>
      <c r="T668" s="231"/>
      <c r="AT668" s="232" t="s">
        <v>235</v>
      </c>
      <c r="AU668" s="232" t="s">
        <v>87</v>
      </c>
      <c r="AV668" s="14" t="s">
        <v>87</v>
      </c>
      <c r="AW668" s="14" t="s">
        <v>36</v>
      </c>
      <c r="AX668" s="14" t="s">
        <v>80</v>
      </c>
      <c r="AY668" s="232" t="s">
        <v>220</v>
      </c>
    </row>
    <row r="669" spans="1:65" s="13" customFormat="1" ht="11.25">
      <c r="B669" s="212"/>
      <c r="C669" s="213"/>
      <c r="D669" s="210" t="s">
        <v>235</v>
      </c>
      <c r="E669" s="214" t="s">
        <v>3504</v>
      </c>
      <c r="F669" s="215" t="s">
        <v>3505</v>
      </c>
      <c r="G669" s="213"/>
      <c r="H669" s="216">
        <v>384.6</v>
      </c>
      <c r="I669" s="217"/>
      <c r="J669" s="213"/>
      <c r="K669" s="213"/>
      <c r="L669" s="218"/>
      <c r="M669" s="219"/>
      <c r="N669" s="220"/>
      <c r="O669" s="220"/>
      <c r="P669" s="220"/>
      <c r="Q669" s="220"/>
      <c r="R669" s="220"/>
      <c r="S669" s="220"/>
      <c r="T669" s="221"/>
      <c r="AT669" s="222" t="s">
        <v>235</v>
      </c>
      <c r="AU669" s="222" t="s">
        <v>87</v>
      </c>
      <c r="AV669" s="13" t="s">
        <v>19</v>
      </c>
      <c r="AW669" s="13" t="s">
        <v>36</v>
      </c>
      <c r="AX669" s="13" t="s">
        <v>80</v>
      </c>
      <c r="AY669" s="222" t="s">
        <v>220</v>
      </c>
    </row>
    <row r="670" spans="1:65" s="14" customFormat="1" ht="11.25">
      <c r="B670" s="223"/>
      <c r="C670" s="224"/>
      <c r="D670" s="210" t="s">
        <v>235</v>
      </c>
      <c r="E670" s="225" t="s">
        <v>1</v>
      </c>
      <c r="F670" s="226" t="s">
        <v>2543</v>
      </c>
      <c r="G670" s="224"/>
      <c r="H670" s="225" t="s">
        <v>1</v>
      </c>
      <c r="I670" s="227"/>
      <c r="J670" s="224"/>
      <c r="K670" s="224"/>
      <c r="L670" s="228"/>
      <c r="M670" s="229"/>
      <c r="N670" s="230"/>
      <c r="O670" s="230"/>
      <c r="P670" s="230"/>
      <c r="Q670" s="230"/>
      <c r="R670" s="230"/>
      <c r="S670" s="230"/>
      <c r="T670" s="231"/>
      <c r="AT670" s="232" t="s">
        <v>235</v>
      </c>
      <c r="AU670" s="232" t="s">
        <v>87</v>
      </c>
      <c r="AV670" s="14" t="s">
        <v>87</v>
      </c>
      <c r="AW670" s="14" t="s">
        <v>36</v>
      </c>
      <c r="AX670" s="14" t="s">
        <v>80</v>
      </c>
      <c r="AY670" s="232" t="s">
        <v>220</v>
      </c>
    </row>
    <row r="671" spans="1:65" s="13" customFormat="1" ht="11.25">
      <c r="B671" s="212"/>
      <c r="C671" s="213"/>
      <c r="D671" s="210" t="s">
        <v>235</v>
      </c>
      <c r="E671" s="214" t="s">
        <v>3029</v>
      </c>
      <c r="F671" s="215" t="s">
        <v>3506</v>
      </c>
      <c r="G671" s="213"/>
      <c r="H671" s="216">
        <v>30.64</v>
      </c>
      <c r="I671" s="217"/>
      <c r="J671" s="213"/>
      <c r="K671" s="213"/>
      <c r="L671" s="218"/>
      <c r="M671" s="219"/>
      <c r="N671" s="220"/>
      <c r="O671" s="220"/>
      <c r="P671" s="220"/>
      <c r="Q671" s="220"/>
      <c r="R671" s="220"/>
      <c r="S671" s="220"/>
      <c r="T671" s="221"/>
      <c r="AT671" s="222" t="s">
        <v>235</v>
      </c>
      <c r="AU671" s="222" t="s">
        <v>87</v>
      </c>
      <c r="AV671" s="13" t="s">
        <v>19</v>
      </c>
      <c r="AW671" s="13" t="s">
        <v>36</v>
      </c>
      <c r="AX671" s="13" t="s">
        <v>80</v>
      </c>
      <c r="AY671" s="222" t="s">
        <v>220</v>
      </c>
    </row>
    <row r="672" spans="1:65" s="14" customFormat="1" ht="11.25">
      <c r="B672" s="223"/>
      <c r="C672" s="224"/>
      <c r="D672" s="210" t="s">
        <v>235</v>
      </c>
      <c r="E672" s="225" t="s">
        <v>1</v>
      </c>
      <c r="F672" s="226" t="s">
        <v>2545</v>
      </c>
      <c r="G672" s="224"/>
      <c r="H672" s="225" t="s">
        <v>1</v>
      </c>
      <c r="I672" s="227"/>
      <c r="J672" s="224"/>
      <c r="K672" s="224"/>
      <c r="L672" s="228"/>
      <c r="M672" s="229"/>
      <c r="N672" s="230"/>
      <c r="O672" s="230"/>
      <c r="P672" s="230"/>
      <c r="Q672" s="230"/>
      <c r="R672" s="230"/>
      <c r="S672" s="230"/>
      <c r="T672" s="231"/>
      <c r="AT672" s="232" t="s">
        <v>235</v>
      </c>
      <c r="AU672" s="232" t="s">
        <v>87</v>
      </c>
      <c r="AV672" s="14" t="s">
        <v>87</v>
      </c>
      <c r="AW672" s="14" t="s">
        <v>36</v>
      </c>
      <c r="AX672" s="14" t="s">
        <v>80</v>
      </c>
      <c r="AY672" s="232" t="s">
        <v>220</v>
      </c>
    </row>
    <row r="673" spans="1:65" s="13" customFormat="1" ht="11.25">
      <c r="B673" s="212"/>
      <c r="C673" s="213"/>
      <c r="D673" s="210" t="s">
        <v>235</v>
      </c>
      <c r="E673" s="214" t="s">
        <v>3056</v>
      </c>
      <c r="F673" s="215" t="s">
        <v>3507</v>
      </c>
      <c r="G673" s="213"/>
      <c r="H673" s="216">
        <v>32.68</v>
      </c>
      <c r="I673" s="217"/>
      <c r="J673" s="213"/>
      <c r="K673" s="213"/>
      <c r="L673" s="218"/>
      <c r="M673" s="219"/>
      <c r="N673" s="220"/>
      <c r="O673" s="220"/>
      <c r="P673" s="220"/>
      <c r="Q673" s="220"/>
      <c r="R673" s="220"/>
      <c r="S673" s="220"/>
      <c r="T673" s="221"/>
      <c r="AT673" s="222" t="s">
        <v>235</v>
      </c>
      <c r="AU673" s="222" t="s">
        <v>87</v>
      </c>
      <c r="AV673" s="13" t="s">
        <v>19</v>
      </c>
      <c r="AW673" s="13" t="s">
        <v>36</v>
      </c>
      <c r="AX673" s="13" t="s">
        <v>80</v>
      </c>
      <c r="AY673" s="222" t="s">
        <v>220</v>
      </c>
    </row>
    <row r="674" spans="1:65" s="14" customFormat="1" ht="11.25">
      <c r="B674" s="223"/>
      <c r="C674" s="224"/>
      <c r="D674" s="210" t="s">
        <v>235</v>
      </c>
      <c r="E674" s="225" t="s">
        <v>1</v>
      </c>
      <c r="F674" s="226" t="s">
        <v>3508</v>
      </c>
      <c r="G674" s="224"/>
      <c r="H674" s="225" t="s">
        <v>1</v>
      </c>
      <c r="I674" s="227"/>
      <c r="J674" s="224"/>
      <c r="K674" s="224"/>
      <c r="L674" s="228"/>
      <c r="M674" s="229"/>
      <c r="N674" s="230"/>
      <c r="O674" s="230"/>
      <c r="P674" s="230"/>
      <c r="Q674" s="230"/>
      <c r="R674" s="230"/>
      <c r="S674" s="230"/>
      <c r="T674" s="231"/>
      <c r="AT674" s="232" t="s">
        <v>235</v>
      </c>
      <c r="AU674" s="232" t="s">
        <v>87</v>
      </c>
      <c r="AV674" s="14" t="s">
        <v>87</v>
      </c>
      <c r="AW674" s="14" t="s">
        <v>36</v>
      </c>
      <c r="AX674" s="14" t="s">
        <v>80</v>
      </c>
      <c r="AY674" s="232" t="s">
        <v>220</v>
      </c>
    </row>
    <row r="675" spans="1:65" s="13" customFormat="1" ht="11.25">
      <c r="B675" s="212"/>
      <c r="C675" s="213"/>
      <c r="D675" s="210" t="s">
        <v>235</v>
      </c>
      <c r="E675" s="214" t="s">
        <v>3074</v>
      </c>
      <c r="F675" s="215" t="s">
        <v>3509</v>
      </c>
      <c r="G675" s="213"/>
      <c r="H675" s="216">
        <v>116.2</v>
      </c>
      <c r="I675" s="217"/>
      <c r="J675" s="213"/>
      <c r="K675" s="213"/>
      <c r="L675" s="218"/>
      <c r="M675" s="219"/>
      <c r="N675" s="220"/>
      <c r="O675" s="220"/>
      <c r="P675" s="220"/>
      <c r="Q675" s="220"/>
      <c r="R675" s="220"/>
      <c r="S675" s="220"/>
      <c r="T675" s="221"/>
      <c r="AT675" s="222" t="s">
        <v>235</v>
      </c>
      <c r="AU675" s="222" t="s">
        <v>87</v>
      </c>
      <c r="AV675" s="13" t="s">
        <v>19</v>
      </c>
      <c r="AW675" s="13" t="s">
        <v>36</v>
      </c>
      <c r="AX675" s="13" t="s">
        <v>80</v>
      </c>
      <c r="AY675" s="222" t="s">
        <v>220</v>
      </c>
    </row>
    <row r="676" spans="1:65" s="14" customFormat="1" ht="11.25">
      <c r="B676" s="223"/>
      <c r="C676" s="224"/>
      <c r="D676" s="210" t="s">
        <v>235</v>
      </c>
      <c r="E676" s="225" t="s">
        <v>1</v>
      </c>
      <c r="F676" s="226" t="s">
        <v>3455</v>
      </c>
      <c r="G676" s="224"/>
      <c r="H676" s="225" t="s">
        <v>1</v>
      </c>
      <c r="I676" s="227"/>
      <c r="J676" s="224"/>
      <c r="K676" s="224"/>
      <c r="L676" s="228"/>
      <c r="M676" s="229"/>
      <c r="N676" s="230"/>
      <c r="O676" s="230"/>
      <c r="P676" s="230"/>
      <c r="Q676" s="230"/>
      <c r="R676" s="230"/>
      <c r="S676" s="230"/>
      <c r="T676" s="231"/>
      <c r="AT676" s="232" t="s">
        <v>235</v>
      </c>
      <c r="AU676" s="232" t="s">
        <v>87</v>
      </c>
      <c r="AV676" s="14" t="s">
        <v>87</v>
      </c>
      <c r="AW676" s="14" t="s">
        <v>36</v>
      </c>
      <c r="AX676" s="14" t="s">
        <v>80</v>
      </c>
      <c r="AY676" s="232" t="s">
        <v>220</v>
      </c>
    </row>
    <row r="677" spans="1:65" s="13" customFormat="1" ht="11.25">
      <c r="B677" s="212"/>
      <c r="C677" s="213"/>
      <c r="D677" s="210" t="s">
        <v>235</v>
      </c>
      <c r="E677" s="214" t="s">
        <v>3082</v>
      </c>
      <c r="F677" s="215" t="s">
        <v>3510</v>
      </c>
      <c r="G677" s="213"/>
      <c r="H677" s="216">
        <v>207.65</v>
      </c>
      <c r="I677" s="217"/>
      <c r="J677" s="213"/>
      <c r="K677" s="213"/>
      <c r="L677" s="218"/>
      <c r="M677" s="219"/>
      <c r="N677" s="220"/>
      <c r="O677" s="220"/>
      <c r="P677" s="220"/>
      <c r="Q677" s="220"/>
      <c r="R677" s="220"/>
      <c r="S677" s="220"/>
      <c r="T677" s="221"/>
      <c r="AT677" s="222" t="s">
        <v>235</v>
      </c>
      <c r="AU677" s="222" t="s">
        <v>87</v>
      </c>
      <c r="AV677" s="13" t="s">
        <v>19</v>
      </c>
      <c r="AW677" s="13" t="s">
        <v>36</v>
      </c>
      <c r="AX677" s="13" t="s">
        <v>80</v>
      </c>
      <c r="AY677" s="222" t="s">
        <v>220</v>
      </c>
    </row>
    <row r="678" spans="1:65" s="13" customFormat="1" ht="11.25">
      <c r="B678" s="212"/>
      <c r="C678" s="213"/>
      <c r="D678" s="210" t="s">
        <v>235</v>
      </c>
      <c r="E678" s="214" t="s">
        <v>3511</v>
      </c>
      <c r="F678" s="215" t="s">
        <v>3512</v>
      </c>
      <c r="G678" s="213"/>
      <c r="H678" s="216">
        <v>771.77</v>
      </c>
      <c r="I678" s="217"/>
      <c r="J678" s="213"/>
      <c r="K678" s="213"/>
      <c r="L678" s="218"/>
      <c r="M678" s="219"/>
      <c r="N678" s="220"/>
      <c r="O678" s="220"/>
      <c r="P678" s="220"/>
      <c r="Q678" s="220"/>
      <c r="R678" s="220"/>
      <c r="S678" s="220"/>
      <c r="T678" s="221"/>
      <c r="AT678" s="222" t="s">
        <v>235</v>
      </c>
      <c r="AU678" s="222" t="s">
        <v>87</v>
      </c>
      <c r="AV678" s="13" t="s">
        <v>19</v>
      </c>
      <c r="AW678" s="13" t="s">
        <v>36</v>
      </c>
      <c r="AX678" s="13" t="s">
        <v>87</v>
      </c>
      <c r="AY678" s="222" t="s">
        <v>220</v>
      </c>
    </row>
    <row r="679" spans="1:65" s="2" customFormat="1" ht="44.25" customHeight="1">
      <c r="A679" s="36"/>
      <c r="B679" s="37"/>
      <c r="C679" s="192" t="s">
        <v>1684</v>
      </c>
      <c r="D679" s="192" t="s">
        <v>224</v>
      </c>
      <c r="E679" s="193" t="s">
        <v>2610</v>
      </c>
      <c r="F679" s="194" t="s">
        <v>2611</v>
      </c>
      <c r="G679" s="195" t="s">
        <v>506</v>
      </c>
      <c r="H679" s="196">
        <v>561.66</v>
      </c>
      <c r="I679" s="197"/>
      <c r="J679" s="198">
        <f>ROUND(I679*H679,2)</f>
        <v>0</v>
      </c>
      <c r="K679" s="194" t="s">
        <v>228</v>
      </c>
      <c r="L679" s="41"/>
      <c r="M679" s="199" t="s">
        <v>1</v>
      </c>
      <c r="N679" s="200" t="s">
        <v>45</v>
      </c>
      <c r="O679" s="73"/>
      <c r="P679" s="201">
        <f>O679*H679</f>
        <v>0</v>
      </c>
      <c r="Q679" s="201">
        <v>0.10373</v>
      </c>
      <c r="R679" s="201">
        <f>Q679*H679</f>
        <v>58.260991799999999</v>
      </c>
      <c r="S679" s="201">
        <v>0</v>
      </c>
      <c r="T679" s="202">
        <f>S679*H679</f>
        <v>0</v>
      </c>
      <c r="U679" s="36"/>
      <c r="V679" s="36"/>
      <c r="W679" s="36"/>
      <c r="X679" s="36"/>
      <c r="Y679" s="36"/>
      <c r="Z679" s="36"/>
      <c r="AA679" s="36"/>
      <c r="AB679" s="36"/>
      <c r="AC679" s="36"/>
      <c r="AD679" s="36"/>
      <c r="AE679" s="36"/>
      <c r="AR679" s="203" t="s">
        <v>223</v>
      </c>
      <c r="AT679" s="203" t="s">
        <v>224</v>
      </c>
      <c r="AU679" s="203" t="s">
        <v>87</v>
      </c>
      <c r="AY679" s="18" t="s">
        <v>220</v>
      </c>
      <c r="BE679" s="204">
        <f>IF(N679="základní",J679,0)</f>
        <v>0</v>
      </c>
      <c r="BF679" s="204">
        <f>IF(N679="snížená",J679,0)</f>
        <v>0</v>
      </c>
      <c r="BG679" s="204">
        <f>IF(N679="zákl. přenesená",J679,0)</f>
        <v>0</v>
      </c>
      <c r="BH679" s="204">
        <f>IF(N679="sníž. přenesená",J679,0)</f>
        <v>0</v>
      </c>
      <c r="BI679" s="204">
        <f>IF(N679="nulová",J679,0)</f>
        <v>0</v>
      </c>
      <c r="BJ679" s="18" t="s">
        <v>87</v>
      </c>
      <c r="BK679" s="204">
        <f>ROUND(I679*H679,2)</f>
        <v>0</v>
      </c>
      <c r="BL679" s="18" t="s">
        <v>223</v>
      </c>
      <c r="BM679" s="203" t="s">
        <v>3513</v>
      </c>
    </row>
    <row r="680" spans="1:65" s="2" customFormat="1" ht="11.25">
      <c r="A680" s="36"/>
      <c r="B680" s="37"/>
      <c r="C680" s="38"/>
      <c r="D680" s="205" t="s">
        <v>231</v>
      </c>
      <c r="E680" s="38"/>
      <c r="F680" s="206" t="s">
        <v>2613</v>
      </c>
      <c r="G680" s="38"/>
      <c r="H680" s="38"/>
      <c r="I680" s="207"/>
      <c r="J680" s="38"/>
      <c r="K680" s="38"/>
      <c r="L680" s="41"/>
      <c r="M680" s="208"/>
      <c r="N680" s="209"/>
      <c r="O680" s="73"/>
      <c r="P680" s="73"/>
      <c r="Q680" s="73"/>
      <c r="R680" s="73"/>
      <c r="S680" s="73"/>
      <c r="T680" s="74"/>
      <c r="U680" s="36"/>
      <c r="V680" s="36"/>
      <c r="W680" s="36"/>
      <c r="X680" s="36"/>
      <c r="Y680" s="36"/>
      <c r="Z680" s="36"/>
      <c r="AA680" s="36"/>
      <c r="AB680" s="36"/>
      <c r="AC680" s="36"/>
      <c r="AD680" s="36"/>
      <c r="AE680" s="36"/>
      <c r="AT680" s="18" t="s">
        <v>231</v>
      </c>
      <c r="AU680" s="18" t="s">
        <v>87</v>
      </c>
    </row>
    <row r="681" spans="1:65" s="2" customFormat="1" ht="48.75">
      <c r="A681" s="36"/>
      <c r="B681" s="37"/>
      <c r="C681" s="38"/>
      <c r="D681" s="210" t="s">
        <v>311</v>
      </c>
      <c r="E681" s="38"/>
      <c r="F681" s="211" t="s">
        <v>1033</v>
      </c>
      <c r="G681" s="38"/>
      <c r="H681" s="38"/>
      <c r="I681" s="207"/>
      <c r="J681" s="38"/>
      <c r="K681" s="38"/>
      <c r="L681" s="41"/>
      <c r="M681" s="208"/>
      <c r="N681" s="209"/>
      <c r="O681" s="73"/>
      <c r="P681" s="73"/>
      <c r="Q681" s="73"/>
      <c r="R681" s="73"/>
      <c r="S681" s="73"/>
      <c r="T681" s="74"/>
      <c r="U681" s="36"/>
      <c r="V681" s="36"/>
      <c r="W681" s="36"/>
      <c r="X681" s="36"/>
      <c r="Y681" s="36"/>
      <c r="Z681" s="36"/>
      <c r="AA681" s="36"/>
      <c r="AB681" s="36"/>
      <c r="AC681" s="36"/>
      <c r="AD681" s="36"/>
      <c r="AE681" s="36"/>
      <c r="AT681" s="18" t="s">
        <v>311</v>
      </c>
      <c r="AU681" s="18" t="s">
        <v>87</v>
      </c>
    </row>
    <row r="682" spans="1:65" s="2" customFormat="1" ht="19.5">
      <c r="A682" s="36"/>
      <c r="B682" s="37"/>
      <c r="C682" s="38"/>
      <c r="D682" s="210" t="s">
        <v>233</v>
      </c>
      <c r="E682" s="38"/>
      <c r="F682" s="211" t="s">
        <v>2614</v>
      </c>
      <c r="G682" s="38"/>
      <c r="H682" s="38"/>
      <c r="I682" s="207"/>
      <c r="J682" s="38"/>
      <c r="K682" s="38"/>
      <c r="L682" s="41"/>
      <c r="M682" s="208"/>
      <c r="N682" s="209"/>
      <c r="O682" s="73"/>
      <c r="P682" s="73"/>
      <c r="Q682" s="73"/>
      <c r="R682" s="73"/>
      <c r="S682" s="73"/>
      <c r="T682" s="74"/>
      <c r="U682" s="36"/>
      <c r="V682" s="36"/>
      <c r="W682" s="36"/>
      <c r="X682" s="36"/>
      <c r="Y682" s="36"/>
      <c r="Z682" s="36"/>
      <c r="AA682" s="36"/>
      <c r="AB682" s="36"/>
      <c r="AC682" s="36"/>
      <c r="AD682" s="36"/>
      <c r="AE682" s="36"/>
      <c r="AT682" s="18" t="s">
        <v>233</v>
      </c>
      <c r="AU682" s="18" t="s">
        <v>87</v>
      </c>
    </row>
    <row r="683" spans="1:65" s="14" customFormat="1" ht="11.25">
      <c r="B683" s="223"/>
      <c r="C683" s="224"/>
      <c r="D683" s="210" t="s">
        <v>235</v>
      </c>
      <c r="E683" s="225" t="s">
        <v>1</v>
      </c>
      <c r="F683" s="226" t="s">
        <v>3444</v>
      </c>
      <c r="G683" s="224"/>
      <c r="H683" s="225" t="s">
        <v>1</v>
      </c>
      <c r="I683" s="227"/>
      <c r="J683" s="224"/>
      <c r="K683" s="224"/>
      <c r="L683" s="228"/>
      <c r="M683" s="229"/>
      <c r="N683" s="230"/>
      <c r="O683" s="230"/>
      <c r="P683" s="230"/>
      <c r="Q683" s="230"/>
      <c r="R683" s="230"/>
      <c r="S683" s="230"/>
      <c r="T683" s="231"/>
      <c r="AT683" s="232" t="s">
        <v>235</v>
      </c>
      <c r="AU683" s="232" t="s">
        <v>87</v>
      </c>
      <c r="AV683" s="14" t="s">
        <v>87</v>
      </c>
      <c r="AW683" s="14" t="s">
        <v>36</v>
      </c>
      <c r="AX683" s="14" t="s">
        <v>80</v>
      </c>
      <c r="AY683" s="232" t="s">
        <v>220</v>
      </c>
    </row>
    <row r="684" spans="1:65" s="13" customFormat="1" ht="11.25">
      <c r="B684" s="212"/>
      <c r="C684" s="213"/>
      <c r="D684" s="210" t="s">
        <v>235</v>
      </c>
      <c r="E684" s="214" t="s">
        <v>3514</v>
      </c>
      <c r="F684" s="215" t="s">
        <v>3515</v>
      </c>
      <c r="G684" s="213"/>
      <c r="H684" s="216">
        <v>382.8</v>
      </c>
      <c r="I684" s="217"/>
      <c r="J684" s="213"/>
      <c r="K684" s="213"/>
      <c r="L684" s="218"/>
      <c r="M684" s="219"/>
      <c r="N684" s="220"/>
      <c r="O684" s="220"/>
      <c r="P684" s="220"/>
      <c r="Q684" s="220"/>
      <c r="R684" s="220"/>
      <c r="S684" s="220"/>
      <c r="T684" s="221"/>
      <c r="AT684" s="222" t="s">
        <v>235</v>
      </c>
      <c r="AU684" s="222" t="s">
        <v>87</v>
      </c>
      <c r="AV684" s="13" t="s">
        <v>19</v>
      </c>
      <c r="AW684" s="13" t="s">
        <v>36</v>
      </c>
      <c r="AX684" s="13" t="s">
        <v>80</v>
      </c>
      <c r="AY684" s="222" t="s">
        <v>220</v>
      </c>
    </row>
    <row r="685" spans="1:65" s="14" customFormat="1" ht="11.25">
      <c r="B685" s="223"/>
      <c r="C685" s="224"/>
      <c r="D685" s="210" t="s">
        <v>235</v>
      </c>
      <c r="E685" s="225" t="s">
        <v>1</v>
      </c>
      <c r="F685" s="226" t="s">
        <v>2543</v>
      </c>
      <c r="G685" s="224"/>
      <c r="H685" s="225" t="s">
        <v>1</v>
      </c>
      <c r="I685" s="227"/>
      <c r="J685" s="224"/>
      <c r="K685" s="224"/>
      <c r="L685" s="228"/>
      <c r="M685" s="229"/>
      <c r="N685" s="230"/>
      <c r="O685" s="230"/>
      <c r="P685" s="230"/>
      <c r="Q685" s="230"/>
      <c r="R685" s="230"/>
      <c r="S685" s="230"/>
      <c r="T685" s="231"/>
      <c r="AT685" s="232" t="s">
        <v>235</v>
      </c>
      <c r="AU685" s="232" t="s">
        <v>87</v>
      </c>
      <c r="AV685" s="14" t="s">
        <v>87</v>
      </c>
      <c r="AW685" s="14" t="s">
        <v>36</v>
      </c>
      <c r="AX685" s="14" t="s">
        <v>80</v>
      </c>
      <c r="AY685" s="232" t="s">
        <v>220</v>
      </c>
    </row>
    <row r="686" spans="1:65" s="13" customFormat="1" ht="11.25">
      <c r="B686" s="212"/>
      <c r="C686" s="213"/>
      <c r="D686" s="210" t="s">
        <v>235</v>
      </c>
      <c r="E686" s="214" t="s">
        <v>1832</v>
      </c>
      <c r="F686" s="215" t="s">
        <v>3516</v>
      </c>
      <c r="G686" s="213"/>
      <c r="H686" s="216">
        <v>30.32</v>
      </c>
      <c r="I686" s="217"/>
      <c r="J686" s="213"/>
      <c r="K686" s="213"/>
      <c r="L686" s="218"/>
      <c r="M686" s="219"/>
      <c r="N686" s="220"/>
      <c r="O686" s="220"/>
      <c r="P686" s="220"/>
      <c r="Q686" s="220"/>
      <c r="R686" s="220"/>
      <c r="S686" s="220"/>
      <c r="T686" s="221"/>
      <c r="AT686" s="222" t="s">
        <v>235</v>
      </c>
      <c r="AU686" s="222" t="s">
        <v>87</v>
      </c>
      <c r="AV686" s="13" t="s">
        <v>19</v>
      </c>
      <c r="AW686" s="13" t="s">
        <v>36</v>
      </c>
      <c r="AX686" s="13" t="s">
        <v>80</v>
      </c>
      <c r="AY686" s="222" t="s">
        <v>220</v>
      </c>
    </row>
    <row r="687" spans="1:65" s="14" customFormat="1" ht="11.25">
      <c r="B687" s="223"/>
      <c r="C687" s="224"/>
      <c r="D687" s="210" t="s">
        <v>235</v>
      </c>
      <c r="E687" s="225" t="s">
        <v>1</v>
      </c>
      <c r="F687" s="226" t="s">
        <v>2545</v>
      </c>
      <c r="G687" s="224"/>
      <c r="H687" s="225" t="s">
        <v>1</v>
      </c>
      <c r="I687" s="227"/>
      <c r="J687" s="224"/>
      <c r="K687" s="224"/>
      <c r="L687" s="228"/>
      <c r="M687" s="229"/>
      <c r="N687" s="230"/>
      <c r="O687" s="230"/>
      <c r="P687" s="230"/>
      <c r="Q687" s="230"/>
      <c r="R687" s="230"/>
      <c r="S687" s="230"/>
      <c r="T687" s="231"/>
      <c r="AT687" s="232" t="s">
        <v>235</v>
      </c>
      <c r="AU687" s="232" t="s">
        <v>87</v>
      </c>
      <c r="AV687" s="14" t="s">
        <v>87</v>
      </c>
      <c r="AW687" s="14" t="s">
        <v>36</v>
      </c>
      <c r="AX687" s="14" t="s">
        <v>80</v>
      </c>
      <c r="AY687" s="232" t="s">
        <v>220</v>
      </c>
    </row>
    <row r="688" spans="1:65" s="13" customFormat="1" ht="11.25">
      <c r="B688" s="212"/>
      <c r="C688" s="213"/>
      <c r="D688" s="210" t="s">
        <v>235</v>
      </c>
      <c r="E688" s="214" t="s">
        <v>1878</v>
      </c>
      <c r="F688" s="215" t="s">
        <v>3517</v>
      </c>
      <c r="G688" s="213"/>
      <c r="H688" s="216">
        <v>32.340000000000003</v>
      </c>
      <c r="I688" s="217"/>
      <c r="J688" s="213"/>
      <c r="K688" s="213"/>
      <c r="L688" s="218"/>
      <c r="M688" s="219"/>
      <c r="N688" s="220"/>
      <c r="O688" s="220"/>
      <c r="P688" s="220"/>
      <c r="Q688" s="220"/>
      <c r="R688" s="220"/>
      <c r="S688" s="220"/>
      <c r="T688" s="221"/>
      <c r="AT688" s="222" t="s">
        <v>235</v>
      </c>
      <c r="AU688" s="222" t="s">
        <v>87</v>
      </c>
      <c r="AV688" s="13" t="s">
        <v>19</v>
      </c>
      <c r="AW688" s="13" t="s">
        <v>36</v>
      </c>
      <c r="AX688" s="13" t="s">
        <v>80</v>
      </c>
      <c r="AY688" s="222" t="s">
        <v>220</v>
      </c>
    </row>
    <row r="689" spans="1:65" s="14" customFormat="1" ht="11.25">
      <c r="B689" s="223"/>
      <c r="C689" s="224"/>
      <c r="D689" s="210" t="s">
        <v>235</v>
      </c>
      <c r="E689" s="225" t="s">
        <v>1</v>
      </c>
      <c r="F689" s="226" t="s">
        <v>2606</v>
      </c>
      <c r="G689" s="224"/>
      <c r="H689" s="225" t="s">
        <v>1</v>
      </c>
      <c r="I689" s="227"/>
      <c r="J689" s="224"/>
      <c r="K689" s="224"/>
      <c r="L689" s="228"/>
      <c r="M689" s="229"/>
      <c r="N689" s="230"/>
      <c r="O689" s="230"/>
      <c r="P689" s="230"/>
      <c r="Q689" s="230"/>
      <c r="R689" s="230"/>
      <c r="S689" s="230"/>
      <c r="T689" s="231"/>
      <c r="AT689" s="232" t="s">
        <v>235</v>
      </c>
      <c r="AU689" s="232" t="s">
        <v>87</v>
      </c>
      <c r="AV689" s="14" t="s">
        <v>87</v>
      </c>
      <c r="AW689" s="14" t="s">
        <v>36</v>
      </c>
      <c r="AX689" s="14" t="s">
        <v>80</v>
      </c>
      <c r="AY689" s="232" t="s">
        <v>220</v>
      </c>
    </row>
    <row r="690" spans="1:65" s="13" customFormat="1" ht="11.25">
      <c r="B690" s="212"/>
      <c r="C690" s="213"/>
      <c r="D690" s="210" t="s">
        <v>235</v>
      </c>
      <c r="E690" s="214" t="s">
        <v>2595</v>
      </c>
      <c r="F690" s="215" t="s">
        <v>3509</v>
      </c>
      <c r="G690" s="213"/>
      <c r="H690" s="216">
        <v>116.2</v>
      </c>
      <c r="I690" s="217"/>
      <c r="J690" s="213"/>
      <c r="K690" s="213"/>
      <c r="L690" s="218"/>
      <c r="M690" s="219"/>
      <c r="N690" s="220"/>
      <c r="O690" s="220"/>
      <c r="P690" s="220"/>
      <c r="Q690" s="220"/>
      <c r="R690" s="220"/>
      <c r="S690" s="220"/>
      <c r="T690" s="221"/>
      <c r="AT690" s="222" t="s">
        <v>235</v>
      </c>
      <c r="AU690" s="222" t="s">
        <v>87</v>
      </c>
      <c r="AV690" s="13" t="s">
        <v>19</v>
      </c>
      <c r="AW690" s="13" t="s">
        <v>36</v>
      </c>
      <c r="AX690" s="13" t="s">
        <v>80</v>
      </c>
      <c r="AY690" s="222" t="s">
        <v>220</v>
      </c>
    </row>
    <row r="691" spans="1:65" s="13" customFormat="1" ht="11.25">
      <c r="B691" s="212"/>
      <c r="C691" s="213"/>
      <c r="D691" s="210" t="s">
        <v>235</v>
      </c>
      <c r="E691" s="214" t="s">
        <v>3518</v>
      </c>
      <c r="F691" s="215" t="s">
        <v>3519</v>
      </c>
      <c r="G691" s="213"/>
      <c r="H691" s="216">
        <v>561.66</v>
      </c>
      <c r="I691" s="217"/>
      <c r="J691" s="213"/>
      <c r="K691" s="213"/>
      <c r="L691" s="218"/>
      <c r="M691" s="219"/>
      <c r="N691" s="220"/>
      <c r="O691" s="220"/>
      <c r="P691" s="220"/>
      <c r="Q691" s="220"/>
      <c r="R691" s="220"/>
      <c r="S691" s="220"/>
      <c r="T691" s="221"/>
      <c r="AT691" s="222" t="s">
        <v>235</v>
      </c>
      <c r="AU691" s="222" t="s">
        <v>87</v>
      </c>
      <c r="AV691" s="13" t="s">
        <v>19</v>
      </c>
      <c r="AW691" s="13" t="s">
        <v>36</v>
      </c>
      <c r="AX691" s="13" t="s">
        <v>87</v>
      </c>
      <c r="AY691" s="222" t="s">
        <v>220</v>
      </c>
    </row>
    <row r="692" spans="1:65" s="2" customFormat="1" ht="44.25" customHeight="1">
      <c r="A692" s="36"/>
      <c r="B692" s="37"/>
      <c r="C692" s="192" t="s">
        <v>1688</v>
      </c>
      <c r="D692" s="192" t="s">
        <v>224</v>
      </c>
      <c r="E692" s="193" t="s">
        <v>3520</v>
      </c>
      <c r="F692" s="194" t="s">
        <v>3521</v>
      </c>
      <c r="G692" s="195" t="s">
        <v>506</v>
      </c>
      <c r="H692" s="196">
        <v>204.32499999999999</v>
      </c>
      <c r="I692" s="197"/>
      <c r="J692" s="198">
        <f>ROUND(I692*H692,2)</f>
        <v>0</v>
      </c>
      <c r="K692" s="194" t="s">
        <v>228</v>
      </c>
      <c r="L692" s="41"/>
      <c r="M692" s="199" t="s">
        <v>1</v>
      </c>
      <c r="N692" s="200" t="s">
        <v>45</v>
      </c>
      <c r="O692" s="73"/>
      <c r="P692" s="201">
        <f>O692*H692</f>
        <v>0</v>
      </c>
      <c r="Q692" s="201">
        <v>0.12966</v>
      </c>
      <c r="R692" s="201">
        <f>Q692*H692</f>
        <v>26.492779499999997</v>
      </c>
      <c r="S692" s="201">
        <v>0</v>
      </c>
      <c r="T692" s="202">
        <f>S692*H692</f>
        <v>0</v>
      </c>
      <c r="U692" s="36"/>
      <c r="V692" s="36"/>
      <c r="W692" s="36"/>
      <c r="X692" s="36"/>
      <c r="Y692" s="36"/>
      <c r="Z692" s="36"/>
      <c r="AA692" s="36"/>
      <c r="AB692" s="36"/>
      <c r="AC692" s="36"/>
      <c r="AD692" s="36"/>
      <c r="AE692" s="36"/>
      <c r="AR692" s="203" t="s">
        <v>223</v>
      </c>
      <c r="AT692" s="203" t="s">
        <v>224</v>
      </c>
      <c r="AU692" s="203" t="s">
        <v>87</v>
      </c>
      <c r="AY692" s="18" t="s">
        <v>220</v>
      </c>
      <c r="BE692" s="204">
        <f>IF(N692="základní",J692,0)</f>
        <v>0</v>
      </c>
      <c r="BF692" s="204">
        <f>IF(N692="snížená",J692,0)</f>
        <v>0</v>
      </c>
      <c r="BG692" s="204">
        <f>IF(N692="zákl. přenesená",J692,0)</f>
        <v>0</v>
      </c>
      <c r="BH692" s="204">
        <f>IF(N692="sníž. přenesená",J692,0)</f>
        <v>0</v>
      </c>
      <c r="BI692" s="204">
        <f>IF(N692="nulová",J692,0)</f>
        <v>0</v>
      </c>
      <c r="BJ692" s="18" t="s">
        <v>87</v>
      </c>
      <c r="BK692" s="204">
        <f>ROUND(I692*H692,2)</f>
        <v>0</v>
      </c>
      <c r="BL692" s="18" t="s">
        <v>223</v>
      </c>
      <c r="BM692" s="203" t="s">
        <v>3522</v>
      </c>
    </row>
    <row r="693" spans="1:65" s="2" customFormat="1" ht="11.25">
      <c r="A693" s="36"/>
      <c r="B693" s="37"/>
      <c r="C693" s="38"/>
      <c r="D693" s="205" t="s">
        <v>231</v>
      </c>
      <c r="E693" s="38"/>
      <c r="F693" s="206" t="s">
        <v>3523</v>
      </c>
      <c r="G693" s="38"/>
      <c r="H693" s="38"/>
      <c r="I693" s="207"/>
      <c r="J693" s="38"/>
      <c r="K693" s="38"/>
      <c r="L693" s="41"/>
      <c r="M693" s="208"/>
      <c r="N693" s="209"/>
      <c r="O693" s="73"/>
      <c r="P693" s="73"/>
      <c r="Q693" s="73"/>
      <c r="R693" s="73"/>
      <c r="S693" s="73"/>
      <c r="T693" s="74"/>
      <c r="U693" s="36"/>
      <c r="V693" s="36"/>
      <c r="W693" s="36"/>
      <c r="X693" s="36"/>
      <c r="Y693" s="36"/>
      <c r="Z693" s="36"/>
      <c r="AA693" s="36"/>
      <c r="AB693" s="36"/>
      <c r="AC693" s="36"/>
      <c r="AD693" s="36"/>
      <c r="AE693" s="36"/>
      <c r="AT693" s="18" t="s">
        <v>231</v>
      </c>
      <c r="AU693" s="18" t="s">
        <v>87</v>
      </c>
    </row>
    <row r="694" spans="1:65" s="2" customFormat="1" ht="48.75">
      <c r="A694" s="36"/>
      <c r="B694" s="37"/>
      <c r="C694" s="38"/>
      <c r="D694" s="210" t="s">
        <v>311</v>
      </c>
      <c r="E694" s="38"/>
      <c r="F694" s="211" t="s">
        <v>1033</v>
      </c>
      <c r="G694" s="38"/>
      <c r="H694" s="38"/>
      <c r="I694" s="207"/>
      <c r="J694" s="38"/>
      <c r="K694" s="38"/>
      <c r="L694" s="41"/>
      <c r="M694" s="208"/>
      <c r="N694" s="209"/>
      <c r="O694" s="73"/>
      <c r="P694" s="73"/>
      <c r="Q694" s="73"/>
      <c r="R694" s="73"/>
      <c r="S694" s="73"/>
      <c r="T694" s="74"/>
      <c r="U694" s="36"/>
      <c r="V694" s="36"/>
      <c r="W694" s="36"/>
      <c r="X694" s="36"/>
      <c r="Y694" s="36"/>
      <c r="Z694" s="36"/>
      <c r="AA694" s="36"/>
      <c r="AB694" s="36"/>
      <c r="AC694" s="36"/>
      <c r="AD694" s="36"/>
      <c r="AE694" s="36"/>
      <c r="AT694" s="18" t="s">
        <v>311</v>
      </c>
      <c r="AU694" s="18" t="s">
        <v>87</v>
      </c>
    </row>
    <row r="695" spans="1:65" s="14" customFormat="1" ht="11.25">
      <c r="B695" s="223"/>
      <c r="C695" s="224"/>
      <c r="D695" s="210" t="s">
        <v>235</v>
      </c>
      <c r="E695" s="225" t="s">
        <v>1</v>
      </c>
      <c r="F695" s="226" t="s">
        <v>3455</v>
      </c>
      <c r="G695" s="224"/>
      <c r="H695" s="225" t="s">
        <v>1</v>
      </c>
      <c r="I695" s="227"/>
      <c r="J695" s="224"/>
      <c r="K695" s="224"/>
      <c r="L695" s="228"/>
      <c r="M695" s="229"/>
      <c r="N695" s="230"/>
      <c r="O695" s="230"/>
      <c r="P695" s="230"/>
      <c r="Q695" s="230"/>
      <c r="R695" s="230"/>
      <c r="S695" s="230"/>
      <c r="T695" s="231"/>
      <c r="AT695" s="232" t="s">
        <v>235</v>
      </c>
      <c r="AU695" s="232" t="s">
        <v>87</v>
      </c>
      <c r="AV695" s="14" t="s">
        <v>87</v>
      </c>
      <c r="AW695" s="14" t="s">
        <v>36</v>
      </c>
      <c r="AX695" s="14" t="s">
        <v>80</v>
      </c>
      <c r="AY695" s="232" t="s">
        <v>220</v>
      </c>
    </row>
    <row r="696" spans="1:65" s="13" customFormat="1" ht="11.25">
      <c r="B696" s="212"/>
      <c r="C696" s="213"/>
      <c r="D696" s="210" t="s">
        <v>235</v>
      </c>
      <c r="E696" s="214" t="s">
        <v>3524</v>
      </c>
      <c r="F696" s="215" t="s">
        <v>3525</v>
      </c>
      <c r="G696" s="213"/>
      <c r="H696" s="216">
        <v>204.32499999999999</v>
      </c>
      <c r="I696" s="217"/>
      <c r="J696" s="213"/>
      <c r="K696" s="213"/>
      <c r="L696" s="218"/>
      <c r="M696" s="219"/>
      <c r="N696" s="220"/>
      <c r="O696" s="220"/>
      <c r="P696" s="220"/>
      <c r="Q696" s="220"/>
      <c r="R696" s="220"/>
      <c r="S696" s="220"/>
      <c r="T696" s="221"/>
      <c r="AT696" s="222" t="s">
        <v>235</v>
      </c>
      <c r="AU696" s="222" t="s">
        <v>87</v>
      </c>
      <c r="AV696" s="13" t="s">
        <v>19</v>
      </c>
      <c r="AW696" s="13" t="s">
        <v>36</v>
      </c>
      <c r="AX696" s="13" t="s">
        <v>80</v>
      </c>
      <c r="AY696" s="222" t="s">
        <v>220</v>
      </c>
    </row>
    <row r="697" spans="1:65" s="13" customFormat="1" ht="11.25">
      <c r="B697" s="212"/>
      <c r="C697" s="213"/>
      <c r="D697" s="210" t="s">
        <v>235</v>
      </c>
      <c r="E697" s="214" t="s">
        <v>1835</v>
      </c>
      <c r="F697" s="215" t="s">
        <v>3526</v>
      </c>
      <c r="G697" s="213"/>
      <c r="H697" s="216">
        <v>204.32499999999999</v>
      </c>
      <c r="I697" s="217"/>
      <c r="J697" s="213"/>
      <c r="K697" s="213"/>
      <c r="L697" s="218"/>
      <c r="M697" s="219"/>
      <c r="N697" s="220"/>
      <c r="O697" s="220"/>
      <c r="P697" s="220"/>
      <c r="Q697" s="220"/>
      <c r="R697" s="220"/>
      <c r="S697" s="220"/>
      <c r="T697" s="221"/>
      <c r="AT697" s="222" t="s">
        <v>235</v>
      </c>
      <c r="AU697" s="222" t="s">
        <v>87</v>
      </c>
      <c r="AV697" s="13" t="s">
        <v>19</v>
      </c>
      <c r="AW697" s="13" t="s">
        <v>36</v>
      </c>
      <c r="AX697" s="13" t="s">
        <v>87</v>
      </c>
      <c r="AY697" s="222" t="s">
        <v>220</v>
      </c>
    </row>
    <row r="698" spans="1:65" s="2" customFormat="1" ht="37.9" customHeight="1">
      <c r="A698" s="36"/>
      <c r="B698" s="37"/>
      <c r="C698" s="192" t="s">
        <v>1691</v>
      </c>
      <c r="D698" s="192" t="s">
        <v>224</v>
      </c>
      <c r="E698" s="193" t="s">
        <v>2621</v>
      </c>
      <c r="F698" s="194" t="s">
        <v>2622</v>
      </c>
      <c r="G698" s="195" t="s">
        <v>506</v>
      </c>
      <c r="H698" s="196">
        <v>58.1</v>
      </c>
      <c r="I698" s="197"/>
      <c r="J698" s="198">
        <f>ROUND(I698*H698,2)</f>
        <v>0</v>
      </c>
      <c r="K698" s="194" t="s">
        <v>228</v>
      </c>
      <c r="L698" s="41"/>
      <c r="M698" s="199" t="s">
        <v>1</v>
      </c>
      <c r="N698" s="200" t="s">
        <v>45</v>
      </c>
      <c r="O698" s="73"/>
      <c r="P698" s="201">
        <f>O698*H698</f>
        <v>0</v>
      </c>
      <c r="Q698" s="201">
        <v>8.5680000000000006E-2</v>
      </c>
      <c r="R698" s="201">
        <f>Q698*H698</f>
        <v>4.9780080000000009</v>
      </c>
      <c r="S698" s="201">
        <v>0</v>
      </c>
      <c r="T698" s="202">
        <f>S698*H698</f>
        <v>0</v>
      </c>
      <c r="U698" s="36"/>
      <c r="V698" s="36"/>
      <c r="W698" s="36"/>
      <c r="X698" s="36"/>
      <c r="Y698" s="36"/>
      <c r="Z698" s="36"/>
      <c r="AA698" s="36"/>
      <c r="AB698" s="36"/>
      <c r="AC698" s="36"/>
      <c r="AD698" s="36"/>
      <c r="AE698" s="36"/>
      <c r="AR698" s="203" t="s">
        <v>223</v>
      </c>
      <c r="AT698" s="203" t="s">
        <v>224</v>
      </c>
      <c r="AU698" s="203" t="s">
        <v>87</v>
      </c>
      <c r="AY698" s="18" t="s">
        <v>220</v>
      </c>
      <c r="BE698" s="204">
        <f>IF(N698="základní",J698,0)</f>
        <v>0</v>
      </c>
      <c r="BF698" s="204">
        <f>IF(N698="snížená",J698,0)</f>
        <v>0</v>
      </c>
      <c r="BG698" s="204">
        <f>IF(N698="zákl. přenesená",J698,0)</f>
        <v>0</v>
      </c>
      <c r="BH698" s="204">
        <f>IF(N698="sníž. přenesená",J698,0)</f>
        <v>0</v>
      </c>
      <c r="BI698" s="204">
        <f>IF(N698="nulová",J698,0)</f>
        <v>0</v>
      </c>
      <c r="BJ698" s="18" t="s">
        <v>87</v>
      </c>
      <c r="BK698" s="204">
        <f>ROUND(I698*H698,2)</f>
        <v>0</v>
      </c>
      <c r="BL698" s="18" t="s">
        <v>223</v>
      </c>
      <c r="BM698" s="203" t="s">
        <v>3527</v>
      </c>
    </row>
    <row r="699" spans="1:65" s="2" customFormat="1" ht="11.25">
      <c r="A699" s="36"/>
      <c r="B699" s="37"/>
      <c r="C699" s="38"/>
      <c r="D699" s="205" t="s">
        <v>231</v>
      </c>
      <c r="E699" s="38"/>
      <c r="F699" s="206" t="s">
        <v>2624</v>
      </c>
      <c r="G699" s="38"/>
      <c r="H699" s="38"/>
      <c r="I699" s="207"/>
      <c r="J699" s="38"/>
      <c r="K699" s="38"/>
      <c r="L699" s="41"/>
      <c r="M699" s="208"/>
      <c r="N699" s="209"/>
      <c r="O699" s="73"/>
      <c r="P699" s="73"/>
      <c r="Q699" s="73"/>
      <c r="R699" s="73"/>
      <c r="S699" s="73"/>
      <c r="T699" s="74"/>
      <c r="U699" s="36"/>
      <c r="V699" s="36"/>
      <c r="W699" s="36"/>
      <c r="X699" s="36"/>
      <c r="Y699" s="36"/>
      <c r="Z699" s="36"/>
      <c r="AA699" s="36"/>
      <c r="AB699" s="36"/>
      <c r="AC699" s="36"/>
      <c r="AD699" s="36"/>
      <c r="AE699" s="36"/>
      <c r="AT699" s="18" t="s">
        <v>231</v>
      </c>
      <c r="AU699" s="18" t="s">
        <v>87</v>
      </c>
    </row>
    <row r="700" spans="1:65" s="2" customFormat="1" ht="68.25">
      <c r="A700" s="36"/>
      <c r="B700" s="37"/>
      <c r="C700" s="38"/>
      <c r="D700" s="210" t="s">
        <v>311</v>
      </c>
      <c r="E700" s="38"/>
      <c r="F700" s="211" t="s">
        <v>2625</v>
      </c>
      <c r="G700" s="38"/>
      <c r="H700" s="38"/>
      <c r="I700" s="207"/>
      <c r="J700" s="38"/>
      <c r="K700" s="38"/>
      <c r="L700" s="41"/>
      <c r="M700" s="208"/>
      <c r="N700" s="209"/>
      <c r="O700" s="73"/>
      <c r="P700" s="73"/>
      <c r="Q700" s="73"/>
      <c r="R700" s="73"/>
      <c r="S700" s="73"/>
      <c r="T700" s="74"/>
      <c r="U700" s="36"/>
      <c r="V700" s="36"/>
      <c r="W700" s="36"/>
      <c r="X700" s="36"/>
      <c r="Y700" s="36"/>
      <c r="Z700" s="36"/>
      <c r="AA700" s="36"/>
      <c r="AB700" s="36"/>
      <c r="AC700" s="36"/>
      <c r="AD700" s="36"/>
      <c r="AE700" s="36"/>
      <c r="AT700" s="18" t="s">
        <v>311</v>
      </c>
      <c r="AU700" s="18" t="s">
        <v>87</v>
      </c>
    </row>
    <row r="701" spans="1:65" s="14" customFormat="1" ht="11.25">
      <c r="B701" s="223"/>
      <c r="C701" s="224"/>
      <c r="D701" s="210" t="s">
        <v>235</v>
      </c>
      <c r="E701" s="225" t="s">
        <v>1</v>
      </c>
      <c r="F701" s="226" t="s">
        <v>2626</v>
      </c>
      <c r="G701" s="224"/>
      <c r="H701" s="225" t="s">
        <v>1</v>
      </c>
      <c r="I701" s="227"/>
      <c r="J701" s="224"/>
      <c r="K701" s="224"/>
      <c r="L701" s="228"/>
      <c r="M701" s="229"/>
      <c r="N701" s="230"/>
      <c r="O701" s="230"/>
      <c r="P701" s="230"/>
      <c r="Q701" s="230"/>
      <c r="R701" s="230"/>
      <c r="S701" s="230"/>
      <c r="T701" s="231"/>
      <c r="AT701" s="232" t="s">
        <v>235</v>
      </c>
      <c r="AU701" s="232" t="s">
        <v>87</v>
      </c>
      <c r="AV701" s="14" t="s">
        <v>87</v>
      </c>
      <c r="AW701" s="14" t="s">
        <v>36</v>
      </c>
      <c r="AX701" s="14" t="s">
        <v>80</v>
      </c>
      <c r="AY701" s="232" t="s">
        <v>220</v>
      </c>
    </row>
    <row r="702" spans="1:65" s="13" customFormat="1" ht="11.25">
      <c r="B702" s="212"/>
      <c r="C702" s="213"/>
      <c r="D702" s="210" t="s">
        <v>235</v>
      </c>
      <c r="E702" s="214" t="s">
        <v>2615</v>
      </c>
      <c r="F702" s="215" t="s">
        <v>3528</v>
      </c>
      <c r="G702" s="213"/>
      <c r="H702" s="216">
        <v>58.1</v>
      </c>
      <c r="I702" s="217"/>
      <c r="J702" s="213"/>
      <c r="K702" s="213"/>
      <c r="L702" s="218"/>
      <c r="M702" s="219"/>
      <c r="N702" s="220"/>
      <c r="O702" s="220"/>
      <c r="P702" s="220"/>
      <c r="Q702" s="220"/>
      <c r="R702" s="220"/>
      <c r="S702" s="220"/>
      <c r="T702" s="221"/>
      <c r="AT702" s="222" t="s">
        <v>235</v>
      </c>
      <c r="AU702" s="222" t="s">
        <v>87</v>
      </c>
      <c r="AV702" s="13" t="s">
        <v>19</v>
      </c>
      <c r="AW702" s="13" t="s">
        <v>36</v>
      </c>
      <c r="AX702" s="13" t="s">
        <v>80</v>
      </c>
      <c r="AY702" s="222" t="s">
        <v>220</v>
      </c>
    </row>
    <row r="703" spans="1:65" s="13" customFormat="1" ht="11.25">
      <c r="B703" s="212"/>
      <c r="C703" s="213"/>
      <c r="D703" s="210" t="s">
        <v>235</v>
      </c>
      <c r="E703" s="214" t="s">
        <v>1837</v>
      </c>
      <c r="F703" s="215" t="s">
        <v>3529</v>
      </c>
      <c r="G703" s="213"/>
      <c r="H703" s="216">
        <v>58.1</v>
      </c>
      <c r="I703" s="217"/>
      <c r="J703" s="213"/>
      <c r="K703" s="213"/>
      <c r="L703" s="218"/>
      <c r="M703" s="219"/>
      <c r="N703" s="220"/>
      <c r="O703" s="220"/>
      <c r="P703" s="220"/>
      <c r="Q703" s="220"/>
      <c r="R703" s="220"/>
      <c r="S703" s="220"/>
      <c r="T703" s="221"/>
      <c r="AT703" s="222" t="s">
        <v>235</v>
      </c>
      <c r="AU703" s="222" t="s">
        <v>87</v>
      </c>
      <c r="AV703" s="13" t="s">
        <v>19</v>
      </c>
      <c r="AW703" s="13" t="s">
        <v>36</v>
      </c>
      <c r="AX703" s="13" t="s">
        <v>87</v>
      </c>
      <c r="AY703" s="222" t="s">
        <v>220</v>
      </c>
    </row>
    <row r="704" spans="1:65" s="2" customFormat="1" ht="76.349999999999994" customHeight="1">
      <c r="A704" s="36"/>
      <c r="B704" s="37"/>
      <c r="C704" s="192" t="s">
        <v>1696</v>
      </c>
      <c r="D704" s="192" t="s">
        <v>224</v>
      </c>
      <c r="E704" s="193" t="s">
        <v>3530</v>
      </c>
      <c r="F704" s="194" t="s">
        <v>3531</v>
      </c>
      <c r="G704" s="195" t="s">
        <v>506</v>
      </c>
      <c r="H704" s="196">
        <v>141.4</v>
      </c>
      <c r="I704" s="197"/>
      <c r="J704" s="198">
        <f>ROUND(I704*H704,2)</f>
        <v>0</v>
      </c>
      <c r="K704" s="194" t="s">
        <v>228</v>
      </c>
      <c r="L704" s="41"/>
      <c r="M704" s="199" t="s">
        <v>1</v>
      </c>
      <c r="N704" s="200" t="s">
        <v>45</v>
      </c>
      <c r="O704" s="73"/>
      <c r="P704" s="201">
        <f>O704*H704</f>
        <v>0</v>
      </c>
      <c r="Q704" s="201">
        <v>0.10100000000000001</v>
      </c>
      <c r="R704" s="201">
        <f>Q704*H704</f>
        <v>14.281400000000001</v>
      </c>
      <c r="S704" s="201">
        <v>0</v>
      </c>
      <c r="T704" s="202">
        <f>S704*H704</f>
        <v>0</v>
      </c>
      <c r="U704" s="36"/>
      <c r="V704" s="36"/>
      <c r="W704" s="36"/>
      <c r="X704" s="36"/>
      <c r="Y704" s="36"/>
      <c r="Z704" s="36"/>
      <c r="AA704" s="36"/>
      <c r="AB704" s="36"/>
      <c r="AC704" s="36"/>
      <c r="AD704" s="36"/>
      <c r="AE704" s="36"/>
      <c r="AR704" s="203" t="s">
        <v>223</v>
      </c>
      <c r="AT704" s="203" t="s">
        <v>224</v>
      </c>
      <c r="AU704" s="203" t="s">
        <v>87</v>
      </c>
      <c r="AY704" s="18" t="s">
        <v>220</v>
      </c>
      <c r="BE704" s="204">
        <f>IF(N704="základní",J704,0)</f>
        <v>0</v>
      </c>
      <c r="BF704" s="204">
        <f>IF(N704="snížená",J704,0)</f>
        <v>0</v>
      </c>
      <c r="BG704" s="204">
        <f>IF(N704="zákl. přenesená",J704,0)</f>
        <v>0</v>
      </c>
      <c r="BH704" s="204">
        <f>IF(N704="sníž. přenesená",J704,0)</f>
        <v>0</v>
      </c>
      <c r="BI704" s="204">
        <f>IF(N704="nulová",J704,0)</f>
        <v>0</v>
      </c>
      <c r="BJ704" s="18" t="s">
        <v>87</v>
      </c>
      <c r="BK704" s="204">
        <f>ROUND(I704*H704,2)</f>
        <v>0</v>
      </c>
      <c r="BL704" s="18" t="s">
        <v>223</v>
      </c>
      <c r="BM704" s="203" t="s">
        <v>3532</v>
      </c>
    </row>
    <row r="705" spans="1:65" s="2" customFormat="1" ht="11.25">
      <c r="A705" s="36"/>
      <c r="B705" s="37"/>
      <c r="C705" s="38"/>
      <c r="D705" s="205" t="s">
        <v>231</v>
      </c>
      <c r="E705" s="38"/>
      <c r="F705" s="206" t="s">
        <v>3533</v>
      </c>
      <c r="G705" s="38"/>
      <c r="H705" s="38"/>
      <c r="I705" s="207"/>
      <c r="J705" s="38"/>
      <c r="K705" s="38"/>
      <c r="L705" s="41"/>
      <c r="M705" s="208"/>
      <c r="N705" s="209"/>
      <c r="O705" s="73"/>
      <c r="P705" s="73"/>
      <c r="Q705" s="73"/>
      <c r="R705" s="73"/>
      <c r="S705" s="73"/>
      <c r="T705" s="74"/>
      <c r="U705" s="36"/>
      <c r="V705" s="36"/>
      <c r="W705" s="36"/>
      <c r="X705" s="36"/>
      <c r="Y705" s="36"/>
      <c r="Z705" s="36"/>
      <c r="AA705" s="36"/>
      <c r="AB705" s="36"/>
      <c r="AC705" s="36"/>
      <c r="AD705" s="36"/>
      <c r="AE705" s="36"/>
      <c r="AT705" s="18" t="s">
        <v>231</v>
      </c>
      <c r="AU705" s="18" t="s">
        <v>87</v>
      </c>
    </row>
    <row r="706" spans="1:65" s="2" customFormat="1" ht="78">
      <c r="A706" s="36"/>
      <c r="B706" s="37"/>
      <c r="C706" s="38"/>
      <c r="D706" s="210" t="s">
        <v>311</v>
      </c>
      <c r="E706" s="38"/>
      <c r="F706" s="211" t="s">
        <v>3534</v>
      </c>
      <c r="G706" s="38"/>
      <c r="H706" s="38"/>
      <c r="I706" s="207"/>
      <c r="J706" s="38"/>
      <c r="K706" s="38"/>
      <c r="L706" s="41"/>
      <c r="M706" s="208"/>
      <c r="N706" s="209"/>
      <c r="O706" s="73"/>
      <c r="P706" s="73"/>
      <c r="Q706" s="73"/>
      <c r="R706" s="73"/>
      <c r="S706" s="73"/>
      <c r="T706" s="74"/>
      <c r="U706" s="36"/>
      <c r="V706" s="36"/>
      <c r="W706" s="36"/>
      <c r="X706" s="36"/>
      <c r="Y706" s="36"/>
      <c r="Z706" s="36"/>
      <c r="AA706" s="36"/>
      <c r="AB706" s="36"/>
      <c r="AC706" s="36"/>
      <c r="AD706" s="36"/>
      <c r="AE706" s="36"/>
      <c r="AT706" s="18" t="s">
        <v>311</v>
      </c>
      <c r="AU706" s="18" t="s">
        <v>87</v>
      </c>
    </row>
    <row r="707" spans="1:65" s="14" customFormat="1" ht="11.25">
      <c r="B707" s="223"/>
      <c r="C707" s="224"/>
      <c r="D707" s="210" t="s">
        <v>235</v>
      </c>
      <c r="E707" s="225" t="s">
        <v>1</v>
      </c>
      <c r="F707" s="226" t="s">
        <v>3535</v>
      </c>
      <c r="G707" s="224"/>
      <c r="H707" s="225" t="s">
        <v>1</v>
      </c>
      <c r="I707" s="227"/>
      <c r="J707" s="224"/>
      <c r="K707" s="224"/>
      <c r="L707" s="228"/>
      <c r="M707" s="229"/>
      <c r="N707" s="230"/>
      <c r="O707" s="230"/>
      <c r="P707" s="230"/>
      <c r="Q707" s="230"/>
      <c r="R707" s="230"/>
      <c r="S707" s="230"/>
      <c r="T707" s="231"/>
      <c r="AT707" s="232" t="s">
        <v>235</v>
      </c>
      <c r="AU707" s="232" t="s">
        <v>87</v>
      </c>
      <c r="AV707" s="14" t="s">
        <v>87</v>
      </c>
      <c r="AW707" s="14" t="s">
        <v>36</v>
      </c>
      <c r="AX707" s="14" t="s">
        <v>80</v>
      </c>
      <c r="AY707" s="232" t="s">
        <v>220</v>
      </c>
    </row>
    <row r="708" spans="1:65" s="13" customFormat="1" ht="11.25">
      <c r="B708" s="212"/>
      <c r="C708" s="213"/>
      <c r="D708" s="210" t="s">
        <v>235</v>
      </c>
      <c r="E708" s="214" t="s">
        <v>2627</v>
      </c>
      <c r="F708" s="215" t="s">
        <v>3536</v>
      </c>
      <c r="G708" s="213"/>
      <c r="H708" s="216">
        <v>141.4</v>
      </c>
      <c r="I708" s="217"/>
      <c r="J708" s="213"/>
      <c r="K708" s="213"/>
      <c r="L708" s="218"/>
      <c r="M708" s="219"/>
      <c r="N708" s="220"/>
      <c r="O708" s="220"/>
      <c r="P708" s="220"/>
      <c r="Q708" s="220"/>
      <c r="R708" s="220"/>
      <c r="S708" s="220"/>
      <c r="T708" s="221"/>
      <c r="AT708" s="222" t="s">
        <v>235</v>
      </c>
      <c r="AU708" s="222" t="s">
        <v>87</v>
      </c>
      <c r="AV708" s="13" t="s">
        <v>19</v>
      </c>
      <c r="AW708" s="13" t="s">
        <v>36</v>
      </c>
      <c r="AX708" s="13" t="s">
        <v>80</v>
      </c>
      <c r="AY708" s="222" t="s">
        <v>220</v>
      </c>
    </row>
    <row r="709" spans="1:65" s="13" customFormat="1" ht="11.25">
      <c r="B709" s="212"/>
      <c r="C709" s="213"/>
      <c r="D709" s="210" t="s">
        <v>235</v>
      </c>
      <c r="E709" s="214" t="s">
        <v>2629</v>
      </c>
      <c r="F709" s="215" t="s">
        <v>2630</v>
      </c>
      <c r="G709" s="213"/>
      <c r="H709" s="216">
        <v>141.4</v>
      </c>
      <c r="I709" s="217"/>
      <c r="J709" s="213"/>
      <c r="K709" s="213"/>
      <c r="L709" s="218"/>
      <c r="M709" s="219"/>
      <c r="N709" s="220"/>
      <c r="O709" s="220"/>
      <c r="P709" s="220"/>
      <c r="Q709" s="220"/>
      <c r="R709" s="220"/>
      <c r="S709" s="220"/>
      <c r="T709" s="221"/>
      <c r="AT709" s="222" t="s">
        <v>235</v>
      </c>
      <c r="AU709" s="222" t="s">
        <v>87</v>
      </c>
      <c r="AV709" s="13" t="s">
        <v>19</v>
      </c>
      <c r="AW709" s="13" t="s">
        <v>36</v>
      </c>
      <c r="AX709" s="13" t="s">
        <v>87</v>
      </c>
      <c r="AY709" s="222" t="s">
        <v>220</v>
      </c>
    </row>
    <row r="710" spans="1:65" s="2" customFormat="1" ht="24.2" customHeight="1">
      <c r="A710" s="36"/>
      <c r="B710" s="37"/>
      <c r="C710" s="247" t="s">
        <v>1703</v>
      </c>
      <c r="D710" s="247" t="s">
        <v>329</v>
      </c>
      <c r="E710" s="248" t="s">
        <v>3537</v>
      </c>
      <c r="F710" s="249" t="s">
        <v>3538</v>
      </c>
      <c r="G710" s="250" t="s">
        <v>506</v>
      </c>
      <c r="H710" s="251">
        <v>141.4</v>
      </c>
      <c r="I710" s="252"/>
      <c r="J710" s="253">
        <f>ROUND(I710*H710,2)</f>
        <v>0</v>
      </c>
      <c r="K710" s="249" t="s">
        <v>228</v>
      </c>
      <c r="L710" s="254"/>
      <c r="M710" s="255" t="s">
        <v>1</v>
      </c>
      <c r="N710" s="256" t="s">
        <v>45</v>
      </c>
      <c r="O710" s="73"/>
      <c r="P710" s="201">
        <f>O710*H710</f>
        <v>0</v>
      </c>
      <c r="Q710" s="201">
        <v>0.115</v>
      </c>
      <c r="R710" s="201">
        <f>Q710*H710</f>
        <v>16.261000000000003</v>
      </c>
      <c r="S710" s="201">
        <v>0</v>
      </c>
      <c r="T710" s="202">
        <f>S710*H710</f>
        <v>0</v>
      </c>
      <c r="U710" s="36"/>
      <c r="V710" s="36"/>
      <c r="W710" s="36"/>
      <c r="X710" s="36"/>
      <c r="Y710" s="36"/>
      <c r="Z710" s="36"/>
      <c r="AA710" s="36"/>
      <c r="AB710" s="36"/>
      <c r="AC710" s="36"/>
      <c r="AD710" s="36"/>
      <c r="AE710" s="36"/>
      <c r="AR710" s="203" t="s">
        <v>266</v>
      </c>
      <c r="AT710" s="203" t="s">
        <v>329</v>
      </c>
      <c r="AU710" s="203" t="s">
        <v>87</v>
      </c>
      <c r="AY710" s="18" t="s">
        <v>220</v>
      </c>
      <c r="BE710" s="204">
        <f>IF(N710="základní",J710,0)</f>
        <v>0</v>
      </c>
      <c r="BF710" s="204">
        <f>IF(N710="snížená",J710,0)</f>
        <v>0</v>
      </c>
      <c r="BG710" s="204">
        <f>IF(N710="zákl. přenesená",J710,0)</f>
        <v>0</v>
      </c>
      <c r="BH710" s="204">
        <f>IF(N710="sníž. přenesená",J710,0)</f>
        <v>0</v>
      </c>
      <c r="BI710" s="204">
        <f>IF(N710="nulová",J710,0)</f>
        <v>0</v>
      </c>
      <c r="BJ710" s="18" t="s">
        <v>87</v>
      </c>
      <c r="BK710" s="204">
        <f>ROUND(I710*H710,2)</f>
        <v>0</v>
      </c>
      <c r="BL710" s="18" t="s">
        <v>223</v>
      </c>
      <c r="BM710" s="203" t="s">
        <v>3539</v>
      </c>
    </row>
    <row r="711" spans="1:65" s="12" customFormat="1" ht="25.9" customHeight="1">
      <c r="B711" s="176"/>
      <c r="C711" s="177"/>
      <c r="D711" s="178" t="s">
        <v>79</v>
      </c>
      <c r="E711" s="179" t="s">
        <v>256</v>
      </c>
      <c r="F711" s="179" t="s">
        <v>2631</v>
      </c>
      <c r="G711" s="177"/>
      <c r="H711" s="177"/>
      <c r="I711" s="180"/>
      <c r="J711" s="181">
        <f>BK711</f>
        <v>0</v>
      </c>
      <c r="K711" s="177"/>
      <c r="L711" s="182"/>
      <c r="M711" s="183"/>
      <c r="N711" s="184"/>
      <c r="O711" s="184"/>
      <c r="P711" s="185">
        <f>SUM(P712:P715)</f>
        <v>0</v>
      </c>
      <c r="Q711" s="184"/>
      <c r="R711" s="185">
        <f>SUM(R712:R715)</f>
        <v>2.4683999999999998E-2</v>
      </c>
      <c r="S711" s="184"/>
      <c r="T711" s="186">
        <f>SUM(T712:T715)</f>
        <v>0</v>
      </c>
      <c r="AR711" s="187" t="s">
        <v>223</v>
      </c>
      <c r="AT711" s="188" t="s">
        <v>79</v>
      </c>
      <c r="AU711" s="188" t="s">
        <v>80</v>
      </c>
      <c r="AY711" s="187" t="s">
        <v>220</v>
      </c>
      <c r="BK711" s="189">
        <f>SUM(BK712:BK715)</f>
        <v>0</v>
      </c>
    </row>
    <row r="712" spans="1:65" s="2" customFormat="1" ht="16.5" customHeight="1">
      <c r="A712" s="36"/>
      <c r="B712" s="37"/>
      <c r="C712" s="192" t="s">
        <v>1707</v>
      </c>
      <c r="D712" s="192" t="s">
        <v>224</v>
      </c>
      <c r="E712" s="193" t="s">
        <v>2632</v>
      </c>
      <c r="F712" s="194" t="s">
        <v>2633</v>
      </c>
      <c r="G712" s="195" t="s">
        <v>506</v>
      </c>
      <c r="H712" s="196">
        <v>74.8</v>
      </c>
      <c r="I712" s="197"/>
      <c r="J712" s="198">
        <f>ROUND(I712*H712,2)</f>
        <v>0</v>
      </c>
      <c r="K712" s="194" t="s">
        <v>228</v>
      </c>
      <c r="L712" s="41"/>
      <c r="M712" s="199" t="s">
        <v>1</v>
      </c>
      <c r="N712" s="200" t="s">
        <v>45</v>
      </c>
      <c r="O712" s="73"/>
      <c r="P712" s="201">
        <f>O712*H712</f>
        <v>0</v>
      </c>
      <c r="Q712" s="201">
        <v>3.3E-4</v>
      </c>
      <c r="R712" s="201">
        <f>Q712*H712</f>
        <v>2.4683999999999998E-2</v>
      </c>
      <c r="S712" s="201">
        <v>0</v>
      </c>
      <c r="T712" s="202">
        <f>S712*H712</f>
        <v>0</v>
      </c>
      <c r="U712" s="36"/>
      <c r="V712" s="36"/>
      <c r="W712" s="36"/>
      <c r="X712" s="36"/>
      <c r="Y712" s="36"/>
      <c r="Z712" s="36"/>
      <c r="AA712" s="36"/>
      <c r="AB712" s="36"/>
      <c r="AC712" s="36"/>
      <c r="AD712" s="36"/>
      <c r="AE712" s="36"/>
      <c r="AR712" s="203" t="s">
        <v>223</v>
      </c>
      <c r="AT712" s="203" t="s">
        <v>224</v>
      </c>
      <c r="AU712" s="203" t="s">
        <v>87</v>
      </c>
      <c r="AY712" s="18" t="s">
        <v>220</v>
      </c>
      <c r="BE712" s="204">
        <f>IF(N712="základní",J712,0)</f>
        <v>0</v>
      </c>
      <c r="BF712" s="204">
        <f>IF(N712="snížená",J712,0)</f>
        <v>0</v>
      </c>
      <c r="BG712" s="204">
        <f>IF(N712="zákl. přenesená",J712,0)</f>
        <v>0</v>
      </c>
      <c r="BH712" s="204">
        <f>IF(N712="sníž. přenesená",J712,0)</f>
        <v>0</v>
      </c>
      <c r="BI712" s="204">
        <f>IF(N712="nulová",J712,0)</f>
        <v>0</v>
      </c>
      <c r="BJ712" s="18" t="s">
        <v>87</v>
      </c>
      <c r="BK712" s="204">
        <f>ROUND(I712*H712,2)</f>
        <v>0</v>
      </c>
      <c r="BL712" s="18" t="s">
        <v>223</v>
      </c>
      <c r="BM712" s="203" t="s">
        <v>3540</v>
      </c>
    </row>
    <row r="713" spans="1:65" s="2" customFormat="1" ht="11.25">
      <c r="A713" s="36"/>
      <c r="B713" s="37"/>
      <c r="C713" s="38"/>
      <c r="D713" s="205" t="s">
        <v>231</v>
      </c>
      <c r="E713" s="38"/>
      <c r="F713" s="206" t="s">
        <v>2635</v>
      </c>
      <c r="G713" s="38"/>
      <c r="H713" s="38"/>
      <c r="I713" s="207"/>
      <c r="J713" s="38"/>
      <c r="K713" s="38"/>
      <c r="L713" s="41"/>
      <c r="M713" s="208"/>
      <c r="N713" s="209"/>
      <c r="O713" s="73"/>
      <c r="P713" s="73"/>
      <c r="Q713" s="73"/>
      <c r="R713" s="73"/>
      <c r="S713" s="73"/>
      <c r="T713" s="74"/>
      <c r="U713" s="36"/>
      <c r="V713" s="36"/>
      <c r="W713" s="36"/>
      <c r="X713" s="36"/>
      <c r="Y713" s="36"/>
      <c r="Z713" s="36"/>
      <c r="AA713" s="36"/>
      <c r="AB713" s="36"/>
      <c r="AC713" s="36"/>
      <c r="AD713" s="36"/>
      <c r="AE713" s="36"/>
      <c r="AT713" s="18" t="s">
        <v>231</v>
      </c>
      <c r="AU713" s="18" t="s">
        <v>87</v>
      </c>
    </row>
    <row r="714" spans="1:65" s="13" customFormat="1" ht="11.25">
      <c r="B714" s="212"/>
      <c r="C714" s="213"/>
      <c r="D714" s="210" t="s">
        <v>235</v>
      </c>
      <c r="E714" s="214" t="s">
        <v>2814</v>
      </c>
      <c r="F714" s="215" t="s">
        <v>3541</v>
      </c>
      <c r="G714" s="213"/>
      <c r="H714" s="216">
        <v>74.8</v>
      </c>
      <c r="I714" s="217"/>
      <c r="J714" s="213"/>
      <c r="K714" s="213"/>
      <c r="L714" s="218"/>
      <c r="M714" s="219"/>
      <c r="N714" s="220"/>
      <c r="O714" s="220"/>
      <c r="P714" s="220"/>
      <c r="Q714" s="220"/>
      <c r="R714" s="220"/>
      <c r="S714" s="220"/>
      <c r="T714" s="221"/>
      <c r="AT714" s="222" t="s">
        <v>235</v>
      </c>
      <c r="AU714" s="222" t="s">
        <v>87</v>
      </c>
      <c r="AV714" s="13" t="s">
        <v>19</v>
      </c>
      <c r="AW714" s="13" t="s">
        <v>36</v>
      </c>
      <c r="AX714" s="13" t="s">
        <v>80</v>
      </c>
      <c r="AY714" s="222" t="s">
        <v>220</v>
      </c>
    </row>
    <row r="715" spans="1:65" s="13" customFormat="1" ht="11.25">
      <c r="B715" s="212"/>
      <c r="C715" s="213"/>
      <c r="D715" s="210" t="s">
        <v>235</v>
      </c>
      <c r="E715" s="214" t="s">
        <v>2816</v>
      </c>
      <c r="F715" s="215" t="s">
        <v>2817</v>
      </c>
      <c r="G715" s="213"/>
      <c r="H715" s="216">
        <v>74.8</v>
      </c>
      <c r="I715" s="217"/>
      <c r="J715" s="213"/>
      <c r="K715" s="213"/>
      <c r="L715" s="218"/>
      <c r="M715" s="219"/>
      <c r="N715" s="220"/>
      <c r="O715" s="220"/>
      <c r="P715" s="220"/>
      <c r="Q715" s="220"/>
      <c r="R715" s="220"/>
      <c r="S715" s="220"/>
      <c r="T715" s="221"/>
      <c r="AT715" s="222" t="s">
        <v>235</v>
      </c>
      <c r="AU715" s="222" t="s">
        <v>87</v>
      </c>
      <c r="AV715" s="13" t="s">
        <v>19</v>
      </c>
      <c r="AW715" s="13" t="s">
        <v>36</v>
      </c>
      <c r="AX715" s="13" t="s">
        <v>87</v>
      </c>
      <c r="AY715" s="222" t="s">
        <v>220</v>
      </c>
    </row>
    <row r="716" spans="1:65" s="12" customFormat="1" ht="25.9" customHeight="1">
      <c r="B716" s="176"/>
      <c r="C716" s="177"/>
      <c r="D716" s="178" t="s">
        <v>79</v>
      </c>
      <c r="E716" s="179" t="s">
        <v>2640</v>
      </c>
      <c r="F716" s="179" t="s">
        <v>2641</v>
      </c>
      <c r="G716" s="177"/>
      <c r="H716" s="177"/>
      <c r="I716" s="180"/>
      <c r="J716" s="181">
        <f>BK716</f>
        <v>0</v>
      </c>
      <c r="K716" s="177"/>
      <c r="L716" s="182"/>
      <c r="M716" s="183"/>
      <c r="N716" s="184"/>
      <c r="O716" s="184"/>
      <c r="P716" s="185">
        <f>SUM(P717:P842)</f>
        <v>0</v>
      </c>
      <c r="Q716" s="184"/>
      <c r="R716" s="185">
        <f>SUM(R717:R842)</f>
        <v>1.4563591999999999</v>
      </c>
      <c r="S716" s="184"/>
      <c r="T716" s="186">
        <f>SUM(T717:T842)</f>
        <v>0</v>
      </c>
      <c r="AR716" s="187" t="s">
        <v>223</v>
      </c>
      <c r="AT716" s="188" t="s">
        <v>79</v>
      </c>
      <c r="AU716" s="188" t="s">
        <v>80</v>
      </c>
      <c r="AY716" s="187" t="s">
        <v>220</v>
      </c>
      <c r="BK716" s="189">
        <f>SUM(BK717:BK842)</f>
        <v>0</v>
      </c>
    </row>
    <row r="717" spans="1:65" s="2" customFormat="1" ht="37.9" customHeight="1">
      <c r="A717" s="36"/>
      <c r="B717" s="37"/>
      <c r="C717" s="192" t="s">
        <v>1713</v>
      </c>
      <c r="D717" s="192" t="s">
        <v>224</v>
      </c>
      <c r="E717" s="193" t="s">
        <v>2642</v>
      </c>
      <c r="F717" s="194" t="s">
        <v>2643</v>
      </c>
      <c r="G717" s="195" t="s">
        <v>506</v>
      </c>
      <c r="H717" s="196">
        <v>15.02</v>
      </c>
      <c r="I717" s="197"/>
      <c r="J717" s="198">
        <f>ROUND(I717*H717,2)</f>
        <v>0</v>
      </c>
      <c r="K717" s="194" t="s">
        <v>228</v>
      </c>
      <c r="L717" s="41"/>
      <c r="M717" s="199" t="s">
        <v>1</v>
      </c>
      <c r="N717" s="200" t="s">
        <v>45</v>
      </c>
      <c r="O717" s="73"/>
      <c r="P717" s="201">
        <f>O717*H717</f>
        <v>0</v>
      </c>
      <c r="Q717" s="201">
        <v>0</v>
      </c>
      <c r="R717" s="201">
        <f>Q717*H717</f>
        <v>0</v>
      </c>
      <c r="S717" s="201">
        <v>0</v>
      </c>
      <c r="T717" s="202">
        <f>S717*H717</f>
        <v>0</v>
      </c>
      <c r="U717" s="36"/>
      <c r="V717" s="36"/>
      <c r="W717" s="36"/>
      <c r="X717" s="36"/>
      <c r="Y717" s="36"/>
      <c r="Z717" s="36"/>
      <c r="AA717" s="36"/>
      <c r="AB717" s="36"/>
      <c r="AC717" s="36"/>
      <c r="AD717" s="36"/>
      <c r="AE717" s="36"/>
      <c r="AR717" s="203" t="s">
        <v>223</v>
      </c>
      <c r="AT717" s="203" t="s">
        <v>224</v>
      </c>
      <c r="AU717" s="203" t="s">
        <v>87</v>
      </c>
      <c r="AY717" s="18" t="s">
        <v>220</v>
      </c>
      <c r="BE717" s="204">
        <f>IF(N717="základní",J717,0)</f>
        <v>0</v>
      </c>
      <c r="BF717" s="204">
        <f>IF(N717="snížená",J717,0)</f>
        <v>0</v>
      </c>
      <c r="BG717" s="204">
        <f>IF(N717="zákl. přenesená",J717,0)</f>
        <v>0</v>
      </c>
      <c r="BH717" s="204">
        <f>IF(N717="sníž. přenesená",J717,0)</f>
        <v>0</v>
      </c>
      <c r="BI717" s="204">
        <f>IF(N717="nulová",J717,0)</f>
        <v>0</v>
      </c>
      <c r="BJ717" s="18" t="s">
        <v>87</v>
      </c>
      <c r="BK717" s="204">
        <f>ROUND(I717*H717,2)</f>
        <v>0</v>
      </c>
      <c r="BL717" s="18" t="s">
        <v>223</v>
      </c>
      <c r="BM717" s="203" t="s">
        <v>3542</v>
      </c>
    </row>
    <row r="718" spans="1:65" s="2" customFormat="1" ht="11.25">
      <c r="A718" s="36"/>
      <c r="B718" s="37"/>
      <c r="C718" s="38"/>
      <c r="D718" s="205" t="s">
        <v>231</v>
      </c>
      <c r="E718" s="38"/>
      <c r="F718" s="206" t="s">
        <v>2645</v>
      </c>
      <c r="G718" s="38"/>
      <c r="H718" s="38"/>
      <c r="I718" s="207"/>
      <c r="J718" s="38"/>
      <c r="K718" s="38"/>
      <c r="L718" s="41"/>
      <c r="M718" s="208"/>
      <c r="N718" s="209"/>
      <c r="O718" s="73"/>
      <c r="P718" s="73"/>
      <c r="Q718" s="73"/>
      <c r="R718" s="73"/>
      <c r="S718" s="73"/>
      <c r="T718" s="74"/>
      <c r="U718" s="36"/>
      <c r="V718" s="36"/>
      <c r="W718" s="36"/>
      <c r="X718" s="36"/>
      <c r="Y718" s="36"/>
      <c r="Z718" s="36"/>
      <c r="AA718" s="36"/>
      <c r="AB718" s="36"/>
      <c r="AC718" s="36"/>
      <c r="AD718" s="36"/>
      <c r="AE718" s="36"/>
      <c r="AT718" s="18" t="s">
        <v>231</v>
      </c>
      <c r="AU718" s="18" t="s">
        <v>87</v>
      </c>
    </row>
    <row r="719" spans="1:65" s="2" customFormat="1" ht="29.25">
      <c r="A719" s="36"/>
      <c r="B719" s="37"/>
      <c r="C719" s="38"/>
      <c r="D719" s="210" t="s">
        <v>311</v>
      </c>
      <c r="E719" s="38"/>
      <c r="F719" s="211" t="s">
        <v>2646</v>
      </c>
      <c r="G719" s="38"/>
      <c r="H719" s="38"/>
      <c r="I719" s="207"/>
      <c r="J719" s="38"/>
      <c r="K719" s="38"/>
      <c r="L719" s="41"/>
      <c r="M719" s="208"/>
      <c r="N719" s="209"/>
      <c r="O719" s="73"/>
      <c r="P719" s="73"/>
      <c r="Q719" s="73"/>
      <c r="R719" s="73"/>
      <c r="S719" s="73"/>
      <c r="T719" s="74"/>
      <c r="U719" s="36"/>
      <c r="V719" s="36"/>
      <c r="W719" s="36"/>
      <c r="X719" s="36"/>
      <c r="Y719" s="36"/>
      <c r="Z719" s="36"/>
      <c r="AA719" s="36"/>
      <c r="AB719" s="36"/>
      <c r="AC719" s="36"/>
      <c r="AD719" s="36"/>
      <c r="AE719" s="36"/>
      <c r="AT719" s="18" t="s">
        <v>311</v>
      </c>
      <c r="AU719" s="18" t="s">
        <v>87</v>
      </c>
    </row>
    <row r="720" spans="1:65" s="14" customFormat="1" ht="22.5">
      <c r="B720" s="223"/>
      <c r="C720" s="224"/>
      <c r="D720" s="210" t="s">
        <v>235</v>
      </c>
      <c r="E720" s="225" t="s">
        <v>1</v>
      </c>
      <c r="F720" s="226" t="s">
        <v>2647</v>
      </c>
      <c r="G720" s="224"/>
      <c r="H720" s="225" t="s">
        <v>1</v>
      </c>
      <c r="I720" s="227"/>
      <c r="J720" s="224"/>
      <c r="K720" s="224"/>
      <c r="L720" s="228"/>
      <c r="M720" s="229"/>
      <c r="N720" s="230"/>
      <c r="O720" s="230"/>
      <c r="P720" s="230"/>
      <c r="Q720" s="230"/>
      <c r="R720" s="230"/>
      <c r="S720" s="230"/>
      <c r="T720" s="231"/>
      <c r="AT720" s="232" t="s">
        <v>235</v>
      </c>
      <c r="AU720" s="232" t="s">
        <v>87</v>
      </c>
      <c r="AV720" s="14" t="s">
        <v>87</v>
      </c>
      <c r="AW720" s="14" t="s">
        <v>36</v>
      </c>
      <c r="AX720" s="14" t="s">
        <v>80</v>
      </c>
      <c r="AY720" s="232" t="s">
        <v>220</v>
      </c>
    </row>
    <row r="721" spans="1:65" s="13" customFormat="1" ht="11.25">
      <c r="B721" s="212"/>
      <c r="C721" s="213"/>
      <c r="D721" s="210" t="s">
        <v>235</v>
      </c>
      <c r="E721" s="214" t="s">
        <v>3543</v>
      </c>
      <c r="F721" s="215" t="s">
        <v>3544</v>
      </c>
      <c r="G721" s="213"/>
      <c r="H721" s="216">
        <v>15.02</v>
      </c>
      <c r="I721" s="217"/>
      <c r="J721" s="213"/>
      <c r="K721" s="213"/>
      <c r="L721" s="218"/>
      <c r="M721" s="219"/>
      <c r="N721" s="220"/>
      <c r="O721" s="220"/>
      <c r="P721" s="220"/>
      <c r="Q721" s="220"/>
      <c r="R721" s="220"/>
      <c r="S721" s="220"/>
      <c r="T721" s="221"/>
      <c r="AT721" s="222" t="s">
        <v>235</v>
      </c>
      <c r="AU721" s="222" t="s">
        <v>87</v>
      </c>
      <c r="AV721" s="13" t="s">
        <v>19</v>
      </c>
      <c r="AW721" s="13" t="s">
        <v>36</v>
      </c>
      <c r="AX721" s="13" t="s">
        <v>80</v>
      </c>
      <c r="AY721" s="222" t="s">
        <v>220</v>
      </c>
    </row>
    <row r="722" spans="1:65" s="13" customFormat="1" ht="11.25">
      <c r="B722" s="212"/>
      <c r="C722" s="213"/>
      <c r="D722" s="210" t="s">
        <v>235</v>
      </c>
      <c r="E722" s="214" t="s">
        <v>1774</v>
      </c>
      <c r="F722" s="215" t="s">
        <v>3545</v>
      </c>
      <c r="G722" s="213"/>
      <c r="H722" s="216">
        <v>15.02</v>
      </c>
      <c r="I722" s="217"/>
      <c r="J722" s="213"/>
      <c r="K722" s="213"/>
      <c r="L722" s="218"/>
      <c r="M722" s="219"/>
      <c r="N722" s="220"/>
      <c r="O722" s="220"/>
      <c r="P722" s="220"/>
      <c r="Q722" s="220"/>
      <c r="R722" s="220"/>
      <c r="S722" s="220"/>
      <c r="T722" s="221"/>
      <c r="AT722" s="222" t="s">
        <v>235</v>
      </c>
      <c r="AU722" s="222" t="s">
        <v>87</v>
      </c>
      <c r="AV722" s="13" t="s">
        <v>19</v>
      </c>
      <c r="AW722" s="13" t="s">
        <v>36</v>
      </c>
      <c r="AX722" s="13" t="s">
        <v>87</v>
      </c>
      <c r="AY722" s="222" t="s">
        <v>220</v>
      </c>
    </row>
    <row r="723" spans="1:65" s="2" customFormat="1" ht="16.5" customHeight="1">
      <c r="A723" s="36"/>
      <c r="B723" s="37"/>
      <c r="C723" s="247" t="s">
        <v>1717</v>
      </c>
      <c r="D723" s="247" t="s">
        <v>329</v>
      </c>
      <c r="E723" s="248" t="s">
        <v>2652</v>
      </c>
      <c r="F723" s="249" t="s">
        <v>2653</v>
      </c>
      <c r="G723" s="250" t="s">
        <v>650</v>
      </c>
      <c r="H723" s="251">
        <v>5.0000000000000001E-3</v>
      </c>
      <c r="I723" s="252"/>
      <c r="J723" s="253">
        <f>ROUND(I723*H723,2)</f>
        <v>0</v>
      </c>
      <c r="K723" s="249" t="s">
        <v>228</v>
      </c>
      <c r="L723" s="254"/>
      <c r="M723" s="255" t="s">
        <v>1</v>
      </c>
      <c r="N723" s="256" t="s">
        <v>45</v>
      </c>
      <c r="O723" s="73"/>
      <c r="P723" s="201">
        <f>O723*H723</f>
        <v>0</v>
      </c>
      <c r="Q723" s="201">
        <v>1</v>
      </c>
      <c r="R723" s="201">
        <f>Q723*H723</f>
        <v>5.0000000000000001E-3</v>
      </c>
      <c r="S723" s="201">
        <v>0</v>
      </c>
      <c r="T723" s="202">
        <f>S723*H723</f>
        <v>0</v>
      </c>
      <c r="U723" s="36"/>
      <c r="V723" s="36"/>
      <c r="W723" s="36"/>
      <c r="X723" s="36"/>
      <c r="Y723" s="36"/>
      <c r="Z723" s="36"/>
      <c r="AA723" s="36"/>
      <c r="AB723" s="36"/>
      <c r="AC723" s="36"/>
      <c r="AD723" s="36"/>
      <c r="AE723" s="36"/>
      <c r="AR723" s="203" t="s">
        <v>266</v>
      </c>
      <c r="AT723" s="203" t="s">
        <v>329</v>
      </c>
      <c r="AU723" s="203" t="s">
        <v>87</v>
      </c>
      <c r="AY723" s="18" t="s">
        <v>220</v>
      </c>
      <c r="BE723" s="204">
        <f>IF(N723="základní",J723,0)</f>
        <v>0</v>
      </c>
      <c r="BF723" s="204">
        <f>IF(N723="snížená",J723,0)</f>
        <v>0</v>
      </c>
      <c r="BG723" s="204">
        <f>IF(N723="zákl. přenesená",J723,0)</f>
        <v>0</v>
      </c>
      <c r="BH723" s="204">
        <f>IF(N723="sníž. přenesená",J723,0)</f>
        <v>0</v>
      </c>
      <c r="BI723" s="204">
        <f>IF(N723="nulová",J723,0)</f>
        <v>0</v>
      </c>
      <c r="BJ723" s="18" t="s">
        <v>87</v>
      </c>
      <c r="BK723" s="204">
        <f>ROUND(I723*H723,2)</f>
        <v>0</v>
      </c>
      <c r="BL723" s="18" t="s">
        <v>223</v>
      </c>
      <c r="BM723" s="203" t="s">
        <v>3546</v>
      </c>
    </row>
    <row r="724" spans="1:65" s="2" customFormat="1" ht="19.5">
      <c r="A724" s="36"/>
      <c r="B724" s="37"/>
      <c r="C724" s="38"/>
      <c r="D724" s="210" t="s">
        <v>233</v>
      </c>
      <c r="E724" s="38"/>
      <c r="F724" s="211" t="s">
        <v>2655</v>
      </c>
      <c r="G724" s="38"/>
      <c r="H724" s="38"/>
      <c r="I724" s="207"/>
      <c r="J724" s="38"/>
      <c r="K724" s="38"/>
      <c r="L724" s="41"/>
      <c r="M724" s="208"/>
      <c r="N724" s="209"/>
      <c r="O724" s="73"/>
      <c r="P724" s="73"/>
      <c r="Q724" s="73"/>
      <c r="R724" s="73"/>
      <c r="S724" s="73"/>
      <c r="T724" s="74"/>
      <c r="U724" s="36"/>
      <c r="V724" s="36"/>
      <c r="W724" s="36"/>
      <c r="X724" s="36"/>
      <c r="Y724" s="36"/>
      <c r="Z724" s="36"/>
      <c r="AA724" s="36"/>
      <c r="AB724" s="36"/>
      <c r="AC724" s="36"/>
      <c r="AD724" s="36"/>
      <c r="AE724" s="36"/>
      <c r="AT724" s="18" t="s">
        <v>233</v>
      </c>
      <c r="AU724" s="18" t="s">
        <v>87</v>
      </c>
    </row>
    <row r="725" spans="1:65" s="13" customFormat="1" ht="11.25">
      <c r="B725" s="212"/>
      <c r="C725" s="213"/>
      <c r="D725" s="210" t="s">
        <v>235</v>
      </c>
      <c r="E725" s="214" t="s">
        <v>3547</v>
      </c>
      <c r="F725" s="215" t="s">
        <v>3548</v>
      </c>
      <c r="G725" s="213"/>
      <c r="H725" s="216">
        <v>15.02</v>
      </c>
      <c r="I725" s="217"/>
      <c r="J725" s="213"/>
      <c r="K725" s="213"/>
      <c r="L725" s="218"/>
      <c r="M725" s="219"/>
      <c r="N725" s="220"/>
      <c r="O725" s="220"/>
      <c r="P725" s="220"/>
      <c r="Q725" s="220"/>
      <c r="R725" s="220"/>
      <c r="S725" s="220"/>
      <c r="T725" s="221"/>
      <c r="AT725" s="222" t="s">
        <v>235</v>
      </c>
      <c r="AU725" s="222" t="s">
        <v>87</v>
      </c>
      <c r="AV725" s="13" t="s">
        <v>19</v>
      </c>
      <c r="AW725" s="13" t="s">
        <v>36</v>
      </c>
      <c r="AX725" s="13" t="s">
        <v>80</v>
      </c>
      <c r="AY725" s="222" t="s">
        <v>220</v>
      </c>
    </row>
    <row r="726" spans="1:65" s="13" customFormat="1" ht="11.25">
      <c r="B726" s="212"/>
      <c r="C726" s="213"/>
      <c r="D726" s="210" t="s">
        <v>235</v>
      </c>
      <c r="E726" s="214" t="s">
        <v>2994</v>
      </c>
      <c r="F726" s="215" t="s">
        <v>3549</v>
      </c>
      <c r="G726" s="213"/>
      <c r="H726" s="216">
        <v>15.02</v>
      </c>
      <c r="I726" s="217"/>
      <c r="J726" s="213"/>
      <c r="K726" s="213"/>
      <c r="L726" s="218"/>
      <c r="M726" s="219"/>
      <c r="N726" s="220"/>
      <c r="O726" s="220"/>
      <c r="P726" s="220"/>
      <c r="Q726" s="220"/>
      <c r="R726" s="220"/>
      <c r="S726" s="220"/>
      <c r="T726" s="221"/>
      <c r="AT726" s="222" t="s">
        <v>235</v>
      </c>
      <c r="AU726" s="222" t="s">
        <v>87</v>
      </c>
      <c r="AV726" s="13" t="s">
        <v>19</v>
      </c>
      <c r="AW726" s="13" t="s">
        <v>36</v>
      </c>
      <c r="AX726" s="13" t="s">
        <v>80</v>
      </c>
      <c r="AY726" s="222" t="s">
        <v>220</v>
      </c>
    </row>
    <row r="727" spans="1:65" s="13" customFormat="1" ht="11.25">
      <c r="B727" s="212"/>
      <c r="C727" s="213"/>
      <c r="D727" s="210" t="s">
        <v>235</v>
      </c>
      <c r="E727" s="214" t="s">
        <v>3550</v>
      </c>
      <c r="F727" s="215" t="s">
        <v>3551</v>
      </c>
      <c r="G727" s="213"/>
      <c r="H727" s="216">
        <v>5.0000000000000001E-3</v>
      </c>
      <c r="I727" s="217"/>
      <c r="J727" s="213"/>
      <c r="K727" s="213"/>
      <c r="L727" s="218"/>
      <c r="M727" s="219"/>
      <c r="N727" s="220"/>
      <c r="O727" s="220"/>
      <c r="P727" s="220"/>
      <c r="Q727" s="220"/>
      <c r="R727" s="220"/>
      <c r="S727" s="220"/>
      <c r="T727" s="221"/>
      <c r="AT727" s="222" t="s">
        <v>235</v>
      </c>
      <c r="AU727" s="222" t="s">
        <v>87</v>
      </c>
      <c r="AV727" s="13" t="s">
        <v>19</v>
      </c>
      <c r="AW727" s="13" t="s">
        <v>36</v>
      </c>
      <c r="AX727" s="13" t="s">
        <v>87</v>
      </c>
      <c r="AY727" s="222" t="s">
        <v>220</v>
      </c>
    </row>
    <row r="728" spans="1:65" s="2" customFormat="1" ht="33" customHeight="1">
      <c r="A728" s="36"/>
      <c r="B728" s="37"/>
      <c r="C728" s="192" t="s">
        <v>1721</v>
      </c>
      <c r="D728" s="192" t="s">
        <v>224</v>
      </c>
      <c r="E728" s="193" t="s">
        <v>2661</v>
      </c>
      <c r="F728" s="194" t="s">
        <v>2662</v>
      </c>
      <c r="G728" s="195" t="s">
        <v>506</v>
      </c>
      <c r="H728" s="196">
        <v>35</v>
      </c>
      <c r="I728" s="197"/>
      <c r="J728" s="198">
        <f>ROUND(I728*H728,2)</f>
        <v>0</v>
      </c>
      <c r="K728" s="194" t="s">
        <v>228</v>
      </c>
      <c r="L728" s="41"/>
      <c r="M728" s="199" t="s">
        <v>1</v>
      </c>
      <c r="N728" s="200" t="s">
        <v>45</v>
      </c>
      <c r="O728" s="73"/>
      <c r="P728" s="201">
        <f>O728*H728</f>
        <v>0</v>
      </c>
      <c r="Q728" s="201">
        <v>0</v>
      </c>
      <c r="R728" s="201">
        <f>Q728*H728</f>
        <v>0</v>
      </c>
      <c r="S728" s="201">
        <v>0</v>
      </c>
      <c r="T728" s="202">
        <f>S728*H728</f>
        <v>0</v>
      </c>
      <c r="U728" s="36"/>
      <c r="V728" s="36"/>
      <c r="W728" s="36"/>
      <c r="X728" s="36"/>
      <c r="Y728" s="36"/>
      <c r="Z728" s="36"/>
      <c r="AA728" s="36"/>
      <c r="AB728" s="36"/>
      <c r="AC728" s="36"/>
      <c r="AD728" s="36"/>
      <c r="AE728" s="36"/>
      <c r="AR728" s="203" t="s">
        <v>223</v>
      </c>
      <c r="AT728" s="203" t="s">
        <v>224</v>
      </c>
      <c r="AU728" s="203" t="s">
        <v>87</v>
      </c>
      <c r="AY728" s="18" t="s">
        <v>220</v>
      </c>
      <c r="BE728" s="204">
        <f>IF(N728="základní",J728,0)</f>
        <v>0</v>
      </c>
      <c r="BF728" s="204">
        <f>IF(N728="snížená",J728,0)</f>
        <v>0</v>
      </c>
      <c r="BG728" s="204">
        <f>IF(N728="zákl. přenesená",J728,0)</f>
        <v>0</v>
      </c>
      <c r="BH728" s="204">
        <f>IF(N728="sníž. přenesená",J728,0)</f>
        <v>0</v>
      </c>
      <c r="BI728" s="204">
        <f>IF(N728="nulová",J728,0)</f>
        <v>0</v>
      </c>
      <c r="BJ728" s="18" t="s">
        <v>87</v>
      </c>
      <c r="BK728" s="204">
        <f>ROUND(I728*H728,2)</f>
        <v>0</v>
      </c>
      <c r="BL728" s="18" t="s">
        <v>223</v>
      </c>
      <c r="BM728" s="203" t="s">
        <v>3552</v>
      </c>
    </row>
    <row r="729" spans="1:65" s="2" customFormat="1" ht="11.25">
      <c r="A729" s="36"/>
      <c r="B729" s="37"/>
      <c r="C729" s="38"/>
      <c r="D729" s="205" t="s">
        <v>231</v>
      </c>
      <c r="E729" s="38"/>
      <c r="F729" s="206" t="s">
        <v>2664</v>
      </c>
      <c r="G729" s="38"/>
      <c r="H729" s="38"/>
      <c r="I729" s="207"/>
      <c r="J729" s="38"/>
      <c r="K729" s="38"/>
      <c r="L729" s="41"/>
      <c r="M729" s="208"/>
      <c r="N729" s="209"/>
      <c r="O729" s="73"/>
      <c r="P729" s="73"/>
      <c r="Q729" s="73"/>
      <c r="R729" s="73"/>
      <c r="S729" s="73"/>
      <c r="T729" s="74"/>
      <c r="U729" s="36"/>
      <c r="V729" s="36"/>
      <c r="W729" s="36"/>
      <c r="X729" s="36"/>
      <c r="Y729" s="36"/>
      <c r="Z729" s="36"/>
      <c r="AA729" s="36"/>
      <c r="AB729" s="36"/>
      <c r="AC729" s="36"/>
      <c r="AD729" s="36"/>
      <c r="AE729" s="36"/>
      <c r="AT729" s="18" t="s">
        <v>231</v>
      </c>
      <c r="AU729" s="18" t="s">
        <v>87</v>
      </c>
    </row>
    <row r="730" spans="1:65" s="2" customFormat="1" ht="29.25">
      <c r="A730" s="36"/>
      <c r="B730" s="37"/>
      <c r="C730" s="38"/>
      <c r="D730" s="210" t="s">
        <v>311</v>
      </c>
      <c r="E730" s="38"/>
      <c r="F730" s="211" t="s">
        <v>2646</v>
      </c>
      <c r="G730" s="38"/>
      <c r="H730" s="38"/>
      <c r="I730" s="207"/>
      <c r="J730" s="38"/>
      <c r="K730" s="38"/>
      <c r="L730" s="41"/>
      <c r="M730" s="208"/>
      <c r="N730" s="209"/>
      <c r="O730" s="73"/>
      <c r="P730" s="73"/>
      <c r="Q730" s="73"/>
      <c r="R730" s="73"/>
      <c r="S730" s="73"/>
      <c r="T730" s="74"/>
      <c r="U730" s="36"/>
      <c r="V730" s="36"/>
      <c r="W730" s="36"/>
      <c r="X730" s="36"/>
      <c r="Y730" s="36"/>
      <c r="Z730" s="36"/>
      <c r="AA730" s="36"/>
      <c r="AB730" s="36"/>
      <c r="AC730" s="36"/>
      <c r="AD730" s="36"/>
      <c r="AE730" s="36"/>
      <c r="AT730" s="18" t="s">
        <v>311</v>
      </c>
      <c r="AU730" s="18" t="s">
        <v>87</v>
      </c>
    </row>
    <row r="731" spans="1:65" s="14" customFormat="1" ht="11.25">
      <c r="B731" s="223"/>
      <c r="C731" s="224"/>
      <c r="D731" s="210" t="s">
        <v>235</v>
      </c>
      <c r="E731" s="225" t="s">
        <v>1</v>
      </c>
      <c r="F731" s="226" t="s">
        <v>2665</v>
      </c>
      <c r="G731" s="224"/>
      <c r="H731" s="225" t="s">
        <v>1</v>
      </c>
      <c r="I731" s="227"/>
      <c r="J731" s="224"/>
      <c r="K731" s="224"/>
      <c r="L731" s="228"/>
      <c r="M731" s="229"/>
      <c r="N731" s="230"/>
      <c r="O731" s="230"/>
      <c r="P731" s="230"/>
      <c r="Q731" s="230"/>
      <c r="R731" s="230"/>
      <c r="S731" s="230"/>
      <c r="T731" s="231"/>
      <c r="AT731" s="232" t="s">
        <v>235</v>
      </c>
      <c r="AU731" s="232" t="s">
        <v>87</v>
      </c>
      <c r="AV731" s="14" t="s">
        <v>87</v>
      </c>
      <c r="AW731" s="14" t="s">
        <v>36</v>
      </c>
      <c r="AX731" s="14" t="s">
        <v>80</v>
      </c>
      <c r="AY731" s="232" t="s">
        <v>220</v>
      </c>
    </row>
    <row r="732" spans="1:65" s="13" customFormat="1" ht="11.25">
      <c r="B732" s="212"/>
      <c r="C732" s="213"/>
      <c r="D732" s="210" t="s">
        <v>235</v>
      </c>
      <c r="E732" s="214" t="s">
        <v>3553</v>
      </c>
      <c r="F732" s="215" t="s">
        <v>3554</v>
      </c>
      <c r="G732" s="213"/>
      <c r="H732" s="216">
        <v>35</v>
      </c>
      <c r="I732" s="217"/>
      <c r="J732" s="213"/>
      <c r="K732" s="213"/>
      <c r="L732" s="218"/>
      <c r="M732" s="219"/>
      <c r="N732" s="220"/>
      <c r="O732" s="220"/>
      <c r="P732" s="220"/>
      <c r="Q732" s="220"/>
      <c r="R732" s="220"/>
      <c r="S732" s="220"/>
      <c r="T732" s="221"/>
      <c r="AT732" s="222" t="s">
        <v>235</v>
      </c>
      <c r="AU732" s="222" t="s">
        <v>87</v>
      </c>
      <c r="AV732" s="13" t="s">
        <v>19</v>
      </c>
      <c r="AW732" s="13" t="s">
        <v>36</v>
      </c>
      <c r="AX732" s="13" t="s">
        <v>80</v>
      </c>
      <c r="AY732" s="222" t="s">
        <v>220</v>
      </c>
    </row>
    <row r="733" spans="1:65" s="13" customFormat="1" ht="11.25">
      <c r="B733" s="212"/>
      <c r="C733" s="213"/>
      <c r="D733" s="210" t="s">
        <v>235</v>
      </c>
      <c r="E733" s="214" t="s">
        <v>1777</v>
      </c>
      <c r="F733" s="215" t="s">
        <v>3555</v>
      </c>
      <c r="G733" s="213"/>
      <c r="H733" s="216">
        <v>35</v>
      </c>
      <c r="I733" s="217"/>
      <c r="J733" s="213"/>
      <c r="K733" s="213"/>
      <c r="L733" s="218"/>
      <c r="M733" s="219"/>
      <c r="N733" s="220"/>
      <c r="O733" s="220"/>
      <c r="P733" s="220"/>
      <c r="Q733" s="220"/>
      <c r="R733" s="220"/>
      <c r="S733" s="220"/>
      <c r="T733" s="221"/>
      <c r="AT733" s="222" t="s">
        <v>235</v>
      </c>
      <c r="AU733" s="222" t="s">
        <v>87</v>
      </c>
      <c r="AV733" s="13" t="s">
        <v>19</v>
      </c>
      <c r="AW733" s="13" t="s">
        <v>36</v>
      </c>
      <c r="AX733" s="13" t="s">
        <v>87</v>
      </c>
      <c r="AY733" s="222" t="s">
        <v>220</v>
      </c>
    </row>
    <row r="734" spans="1:65" s="2" customFormat="1" ht="16.5" customHeight="1">
      <c r="A734" s="36"/>
      <c r="B734" s="37"/>
      <c r="C734" s="247" t="s">
        <v>1724</v>
      </c>
      <c r="D734" s="247" t="s">
        <v>329</v>
      </c>
      <c r="E734" s="248" t="s">
        <v>2671</v>
      </c>
      <c r="F734" s="249" t="s">
        <v>2672</v>
      </c>
      <c r="G734" s="250" t="s">
        <v>650</v>
      </c>
      <c r="H734" s="251">
        <v>1.2E-2</v>
      </c>
      <c r="I734" s="252"/>
      <c r="J734" s="253">
        <f>ROUND(I734*H734,2)</f>
        <v>0</v>
      </c>
      <c r="K734" s="249" t="s">
        <v>228</v>
      </c>
      <c r="L734" s="254"/>
      <c r="M734" s="255" t="s">
        <v>1</v>
      </c>
      <c r="N734" s="256" t="s">
        <v>45</v>
      </c>
      <c r="O734" s="73"/>
      <c r="P734" s="201">
        <f>O734*H734</f>
        <v>0</v>
      </c>
      <c r="Q734" s="201">
        <v>1</v>
      </c>
      <c r="R734" s="201">
        <f>Q734*H734</f>
        <v>1.2E-2</v>
      </c>
      <c r="S734" s="201">
        <v>0</v>
      </c>
      <c r="T734" s="202">
        <f>S734*H734</f>
        <v>0</v>
      </c>
      <c r="U734" s="36"/>
      <c r="V734" s="36"/>
      <c r="W734" s="36"/>
      <c r="X734" s="36"/>
      <c r="Y734" s="36"/>
      <c r="Z734" s="36"/>
      <c r="AA734" s="36"/>
      <c r="AB734" s="36"/>
      <c r="AC734" s="36"/>
      <c r="AD734" s="36"/>
      <c r="AE734" s="36"/>
      <c r="AR734" s="203" t="s">
        <v>266</v>
      </c>
      <c r="AT734" s="203" t="s">
        <v>329</v>
      </c>
      <c r="AU734" s="203" t="s">
        <v>87</v>
      </c>
      <c r="AY734" s="18" t="s">
        <v>220</v>
      </c>
      <c r="BE734" s="204">
        <f>IF(N734="základní",J734,0)</f>
        <v>0</v>
      </c>
      <c r="BF734" s="204">
        <f>IF(N734="snížená",J734,0)</f>
        <v>0</v>
      </c>
      <c r="BG734" s="204">
        <f>IF(N734="zákl. přenesená",J734,0)</f>
        <v>0</v>
      </c>
      <c r="BH734" s="204">
        <f>IF(N734="sníž. přenesená",J734,0)</f>
        <v>0</v>
      </c>
      <c r="BI734" s="204">
        <f>IF(N734="nulová",J734,0)</f>
        <v>0</v>
      </c>
      <c r="BJ734" s="18" t="s">
        <v>87</v>
      </c>
      <c r="BK734" s="204">
        <f>ROUND(I734*H734,2)</f>
        <v>0</v>
      </c>
      <c r="BL734" s="18" t="s">
        <v>223</v>
      </c>
      <c r="BM734" s="203" t="s">
        <v>3556</v>
      </c>
    </row>
    <row r="735" spans="1:65" s="2" customFormat="1" ht="19.5">
      <c r="A735" s="36"/>
      <c r="B735" s="37"/>
      <c r="C735" s="38"/>
      <c r="D735" s="210" t="s">
        <v>233</v>
      </c>
      <c r="E735" s="38"/>
      <c r="F735" s="211" t="s">
        <v>2674</v>
      </c>
      <c r="G735" s="38"/>
      <c r="H735" s="38"/>
      <c r="I735" s="207"/>
      <c r="J735" s="38"/>
      <c r="K735" s="38"/>
      <c r="L735" s="41"/>
      <c r="M735" s="208"/>
      <c r="N735" s="209"/>
      <c r="O735" s="73"/>
      <c r="P735" s="73"/>
      <c r="Q735" s="73"/>
      <c r="R735" s="73"/>
      <c r="S735" s="73"/>
      <c r="T735" s="74"/>
      <c r="U735" s="36"/>
      <c r="V735" s="36"/>
      <c r="W735" s="36"/>
      <c r="X735" s="36"/>
      <c r="Y735" s="36"/>
      <c r="Z735" s="36"/>
      <c r="AA735" s="36"/>
      <c r="AB735" s="36"/>
      <c r="AC735" s="36"/>
      <c r="AD735" s="36"/>
      <c r="AE735" s="36"/>
      <c r="AT735" s="18" t="s">
        <v>233</v>
      </c>
      <c r="AU735" s="18" t="s">
        <v>87</v>
      </c>
    </row>
    <row r="736" spans="1:65" s="14" customFormat="1" ht="11.25">
      <c r="B736" s="223"/>
      <c r="C736" s="224"/>
      <c r="D736" s="210" t="s">
        <v>235</v>
      </c>
      <c r="E736" s="225" t="s">
        <v>1</v>
      </c>
      <c r="F736" s="226" t="s">
        <v>2675</v>
      </c>
      <c r="G736" s="224"/>
      <c r="H736" s="225" t="s">
        <v>1</v>
      </c>
      <c r="I736" s="227"/>
      <c r="J736" s="224"/>
      <c r="K736" s="224"/>
      <c r="L736" s="228"/>
      <c r="M736" s="229"/>
      <c r="N736" s="230"/>
      <c r="O736" s="230"/>
      <c r="P736" s="230"/>
      <c r="Q736" s="230"/>
      <c r="R736" s="230"/>
      <c r="S736" s="230"/>
      <c r="T736" s="231"/>
      <c r="AT736" s="232" t="s">
        <v>235</v>
      </c>
      <c r="AU736" s="232" t="s">
        <v>87</v>
      </c>
      <c r="AV736" s="14" t="s">
        <v>87</v>
      </c>
      <c r="AW736" s="14" t="s">
        <v>36</v>
      </c>
      <c r="AX736" s="14" t="s">
        <v>80</v>
      </c>
      <c r="AY736" s="232" t="s">
        <v>220</v>
      </c>
    </row>
    <row r="737" spans="1:65" s="13" customFormat="1" ht="11.25">
      <c r="B737" s="212"/>
      <c r="C737" s="213"/>
      <c r="D737" s="210" t="s">
        <v>235</v>
      </c>
      <c r="E737" s="214" t="s">
        <v>3557</v>
      </c>
      <c r="F737" s="215" t="s">
        <v>434</v>
      </c>
      <c r="G737" s="213"/>
      <c r="H737" s="216">
        <v>35</v>
      </c>
      <c r="I737" s="217"/>
      <c r="J737" s="213"/>
      <c r="K737" s="213"/>
      <c r="L737" s="218"/>
      <c r="M737" s="219"/>
      <c r="N737" s="220"/>
      <c r="O737" s="220"/>
      <c r="P737" s="220"/>
      <c r="Q737" s="220"/>
      <c r="R737" s="220"/>
      <c r="S737" s="220"/>
      <c r="T737" s="221"/>
      <c r="AT737" s="222" t="s">
        <v>235</v>
      </c>
      <c r="AU737" s="222" t="s">
        <v>87</v>
      </c>
      <c r="AV737" s="13" t="s">
        <v>19</v>
      </c>
      <c r="AW737" s="13" t="s">
        <v>36</v>
      </c>
      <c r="AX737" s="13" t="s">
        <v>80</v>
      </c>
      <c r="AY737" s="222" t="s">
        <v>220</v>
      </c>
    </row>
    <row r="738" spans="1:65" s="13" customFormat="1" ht="11.25">
      <c r="B738" s="212"/>
      <c r="C738" s="213"/>
      <c r="D738" s="210" t="s">
        <v>235</v>
      </c>
      <c r="E738" s="214" t="s">
        <v>1780</v>
      </c>
      <c r="F738" s="215" t="s">
        <v>3558</v>
      </c>
      <c r="G738" s="213"/>
      <c r="H738" s="216">
        <v>35</v>
      </c>
      <c r="I738" s="217"/>
      <c r="J738" s="213"/>
      <c r="K738" s="213"/>
      <c r="L738" s="218"/>
      <c r="M738" s="219"/>
      <c r="N738" s="220"/>
      <c r="O738" s="220"/>
      <c r="P738" s="220"/>
      <c r="Q738" s="220"/>
      <c r="R738" s="220"/>
      <c r="S738" s="220"/>
      <c r="T738" s="221"/>
      <c r="AT738" s="222" t="s">
        <v>235</v>
      </c>
      <c r="AU738" s="222" t="s">
        <v>87</v>
      </c>
      <c r="AV738" s="13" t="s">
        <v>19</v>
      </c>
      <c r="AW738" s="13" t="s">
        <v>36</v>
      </c>
      <c r="AX738" s="13" t="s">
        <v>80</v>
      </c>
      <c r="AY738" s="222" t="s">
        <v>220</v>
      </c>
    </row>
    <row r="739" spans="1:65" s="13" customFormat="1" ht="11.25">
      <c r="B739" s="212"/>
      <c r="C739" s="213"/>
      <c r="D739" s="210" t="s">
        <v>235</v>
      </c>
      <c r="E739" s="214" t="s">
        <v>3559</v>
      </c>
      <c r="F739" s="215" t="s">
        <v>3560</v>
      </c>
      <c r="G739" s="213"/>
      <c r="H739" s="216">
        <v>1.2E-2</v>
      </c>
      <c r="I739" s="217"/>
      <c r="J739" s="213"/>
      <c r="K739" s="213"/>
      <c r="L739" s="218"/>
      <c r="M739" s="219"/>
      <c r="N739" s="220"/>
      <c r="O739" s="220"/>
      <c r="P739" s="220"/>
      <c r="Q739" s="220"/>
      <c r="R739" s="220"/>
      <c r="S739" s="220"/>
      <c r="T739" s="221"/>
      <c r="AT739" s="222" t="s">
        <v>235</v>
      </c>
      <c r="AU739" s="222" t="s">
        <v>87</v>
      </c>
      <c r="AV739" s="13" t="s">
        <v>19</v>
      </c>
      <c r="AW739" s="13" t="s">
        <v>36</v>
      </c>
      <c r="AX739" s="13" t="s">
        <v>87</v>
      </c>
      <c r="AY739" s="222" t="s">
        <v>220</v>
      </c>
    </row>
    <row r="740" spans="1:65" s="2" customFormat="1" ht="33" customHeight="1">
      <c r="A740" s="36"/>
      <c r="B740" s="37"/>
      <c r="C740" s="192" t="s">
        <v>1727</v>
      </c>
      <c r="D740" s="192" t="s">
        <v>224</v>
      </c>
      <c r="E740" s="193" t="s">
        <v>2681</v>
      </c>
      <c r="F740" s="194" t="s">
        <v>2682</v>
      </c>
      <c r="G740" s="195" t="s">
        <v>506</v>
      </c>
      <c r="H740" s="196">
        <v>70</v>
      </c>
      <c r="I740" s="197"/>
      <c r="J740" s="198">
        <f>ROUND(I740*H740,2)</f>
        <v>0</v>
      </c>
      <c r="K740" s="194" t="s">
        <v>228</v>
      </c>
      <c r="L740" s="41"/>
      <c r="M740" s="199" t="s">
        <v>1</v>
      </c>
      <c r="N740" s="200" t="s">
        <v>45</v>
      </c>
      <c r="O740" s="73"/>
      <c r="P740" s="201">
        <f>O740*H740</f>
        <v>0</v>
      </c>
      <c r="Q740" s="201">
        <v>3.0000000000000001E-5</v>
      </c>
      <c r="R740" s="201">
        <f>Q740*H740</f>
        <v>2.0999999999999999E-3</v>
      </c>
      <c r="S740" s="201">
        <v>0</v>
      </c>
      <c r="T740" s="202">
        <f>S740*H740</f>
        <v>0</v>
      </c>
      <c r="U740" s="36"/>
      <c r="V740" s="36"/>
      <c r="W740" s="36"/>
      <c r="X740" s="36"/>
      <c r="Y740" s="36"/>
      <c r="Z740" s="36"/>
      <c r="AA740" s="36"/>
      <c r="AB740" s="36"/>
      <c r="AC740" s="36"/>
      <c r="AD740" s="36"/>
      <c r="AE740" s="36"/>
      <c r="AR740" s="203" t="s">
        <v>223</v>
      </c>
      <c r="AT740" s="203" t="s">
        <v>224</v>
      </c>
      <c r="AU740" s="203" t="s">
        <v>87</v>
      </c>
      <c r="AY740" s="18" t="s">
        <v>220</v>
      </c>
      <c r="BE740" s="204">
        <f>IF(N740="základní",J740,0)</f>
        <v>0</v>
      </c>
      <c r="BF740" s="204">
        <f>IF(N740="snížená",J740,0)</f>
        <v>0</v>
      </c>
      <c r="BG740" s="204">
        <f>IF(N740="zákl. přenesená",J740,0)</f>
        <v>0</v>
      </c>
      <c r="BH740" s="204">
        <f>IF(N740="sníž. přenesená",J740,0)</f>
        <v>0</v>
      </c>
      <c r="BI740" s="204">
        <f>IF(N740="nulová",J740,0)</f>
        <v>0</v>
      </c>
      <c r="BJ740" s="18" t="s">
        <v>87</v>
      </c>
      <c r="BK740" s="204">
        <f>ROUND(I740*H740,2)</f>
        <v>0</v>
      </c>
      <c r="BL740" s="18" t="s">
        <v>223</v>
      </c>
      <c r="BM740" s="203" t="s">
        <v>3561</v>
      </c>
    </row>
    <row r="741" spans="1:65" s="2" customFormat="1" ht="11.25">
      <c r="A741" s="36"/>
      <c r="B741" s="37"/>
      <c r="C741" s="38"/>
      <c r="D741" s="205" t="s">
        <v>231</v>
      </c>
      <c r="E741" s="38"/>
      <c r="F741" s="206" t="s">
        <v>2684</v>
      </c>
      <c r="G741" s="38"/>
      <c r="H741" s="38"/>
      <c r="I741" s="207"/>
      <c r="J741" s="38"/>
      <c r="K741" s="38"/>
      <c r="L741" s="41"/>
      <c r="M741" s="208"/>
      <c r="N741" s="209"/>
      <c r="O741" s="73"/>
      <c r="P741" s="73"/>
      <c r="Q741" s="73"/>
      <c r="R741" s="73"/>
      <c r="S741" s="73"/>
      <c r="T741" s="74"/>
      <c r="U741" s="36"/>
      <c r="V741" s="36"/>
      <c r="W741" s="36"/>
      <c r="X741" s="36"/>
      <c r="Y741" s="36"/>
      <c r="Z741" s="36"/>
      <c r="AA741" s="36"/>
      <c r="AB741" s="36"/>
      <c r="AC741" s="36"/>
      <c r="AD741" s="36"/>
      <c r="AE741" s="36"/>
      <c r="AT741" s="18" t="s">
        <v>231</v>
      </c>
      <c r="AU741" s="18" t="s">
        <v>87</v>
      </c>
    </row>
    <row r="742" spans="1:65" s="2" customFormat="1" ht="29.25">
      <c r="A742" s="36"/>
      <c r="B742" s="37"/>
      <c r="C742" s="38"/>
      <c r="D742" s="210" t="s">
        <v>311</v>
      </c>
      <c r="E742" s="38"/>
      <c r="F742" s="211" t="s">
        <v>2646</v>
      </c>
      <c r="G742" s="38"/>
      <c r="H742" s="38"/>
      <c r="I742" s="207"/>
      <c r="J742" s="38"/>
      <c r="K742" s="38"/>
      <c r="L742" s="41"/>
      <c r="M742" s="208"/>
      <c r="N742" s="209"/>
      <c r="O742" s="73"/>
      <c r="P742" s="73"/>
      <c r="Q742" s="73"/>
      <c r="R742" s="73"/>
      <c r="S742" s="73"/>
      <c r="T742" s="74"/>
      <c r="U742" s="36"/>
      <c r="V742" s="36"/>
      <c r="W742" s="36"/>
      <c r="X742" s="36"/>
      <c r="Y742" s="36"/>
      <c r="Z742" s="36"/>
      <c r="AA742" s="36"/>
      <c r="AB742" s="36"/>
      <c r="AC742" s="36"/>
      <c r="AD742" s="36"/>
      <c r="AE742" s="36"/>
      <c r="AT742" s="18" t="s">
        <v>311</v>
      </c>
      <c r="AU742" s="18" t="s">
        <v>87</v>
      </c>
    </row>
    <row r="743" spans="1:65" s="14" customFormat="1" ht="11.25">
      <c r="B743" s="223"/>
      <c r="C743" s="224"/>
      <c r="D743" s="210" t="s">
        <v>235</v>
      </c>
      <c r="E743" s="225" t="s">
        <v>1</v>
      </c>
      <c r="F743" s="226" t="s">
        <v>3562</v>
      </c>
      <c r="G743" s="224"/>
      <c r="H743" s="225" t="s">
        <v>1</v>
      </c>
      <c r="I743" s="227"/>
      <c r="J743" s="224"/>
      <c r="K743" s="224"/>
      <c r="L743" s="228"/>
      <c r="M743" s="229"/>
      <c r="N743" s="230"/>
      <c r="O743" s="230"/>
      <c r="P743" s="230"/>
      <c r="Q743" s="230"/>
      <c r="R743" s="230"/>
      <c r="S743" s="230"/>
      <c r="T743" s="231"/>
      <c r="AT743" s="232" t="s">
        <v>235</v>
      </c>
      <c r="AU743" s="232" t="s">
        <v>87</v>
      </c>
      <c r="AV743" s="14" t="s">
        <v>87</v>
      </c>
      <c r="AW743" s="14" t="s">
        <v>36</v>
      </c>
      <c r="AX743" s="14" t="s">
        <v>80</v>
      </c>
      <c r="AY743" s="232" t="s">
        <v>220</v>
      </c>
    </row>
    <row r="744" spans="1:65" s="13" customFormat="1" ht="11.25">
      <c r="B744" s="212"/>
      <c r="C744" s="213"/>
      <c r="D744" s="210" t="s">
        <v>235</v>
      </c>
      <c r="E744" s="214" t="s">
        <v>2737</v>
      </c>
      <c r="F744" s="215" t="s">
        <v>3563</v>
      </c>
      <c r="G744" s="213"/>
      <c r="H744" s="216">
        <v>70</v>
      </c>
      <c r="I744" s="217"/>
      <c r="J744" s="213"/>
      <c r="K744" s="213"/>
      <c r="L744" s="218"/>
      <c r="M744" s="219"/>
      <c r="N744" s="220"/>
      <c r="O744" s="220"/>
      <c r="P744" s="220"/>
      <c r="Q744" s="220"/>
      <c r="R744" s="220"/>
      <c r="S744" s="220"/>
      <c r="T744" s="221"/>
      <c r="AT744" s="222" t="s">
        <v>235</v>
      </c>
      <c r="AU744" s="222" t="s">
        <v>87</v>
      </c>
      <c r="AV744" s="13" t="s">
        <v>19</v>
      </c>
      <c r="AW744" s="13" t="s">
        <v>36</v>
      </c>
      <c r="AX744" s="13" t="s">
        <v>80</v>
      </c>
      <c r="AY744" s="222" t="s">
        <v>220</v>
      </c>
    </row>
    <row r="745" spans="1:65" s="13" customFormat="1" ht="11.25">
      <c r="B745" s="212"/>
      <c r="C745" s="213"/>
      <c r="D745" s="210" t="s">
        <v>235</v>
      </c>
      <c r="E745" s="214" t="s">
        <v>2739</v>
      </c>
      <c r="F745" s="215" t="s">
        <v>2740</v>
      </c>
      <c r="G745" s="213"/>
      <c r="H745" s="216">
        <v>70</v>
      </c>
      <c r="I745" s="217"/>
      <c r="J745" s="213"/>
      <c r="K745" s="213"/>
      <c r="L745" s="218"/>
      <c r="M745" s="219"/>
      <c r="N745" s="220"/>
      <c r="O745" s="220"/>
      <c r="P745" s="220"/>
      <c r="Q745" s="220"/>
      <c r="R745" s="220"/>
      <c r="S745" s="220"/>
      <c r="T745" s="221"/>
      <c r="AT745" s="222" t="s">
        <v>235</v>
      </c>
      <c r="AU745" s="222" t="s">
        <v>87</v>
      </c>
      <c r="AV745" s="13" t="s">
        <v>19</v>
      </c>
      <c r="AW745" s="13" t="s">
        <v>36</v>
      </c>
      <c r="AX745" s="13" t="s">
        <v>87</v>
      </c>
      <c r="AY745" s="222" t="s">
        <v>220</v>
      </c>
    </row>
    <row r="746" spans="1:65" s="2" customFormat="1" ht="16.5" customHeight="1">
      <c r="A746" s="36"/>
      <c r="B746" s="37"/>
      <c r="C746" s="247" t="s">
        <v>1731</v>
      </c>
      <c r="D746" s="247" t="s">
        <v>329</v>
      </c>
      <c r="E746" s="248" t="s">
        <v>2691</v>
      </c>
      <c r="F746" s="249" t="s">
        <v>2692</v>
      </c>
      <c r="G746" s="250" t="s">
        <v>650</v>
      </c>
      <c r="H746" s="251">
        <v>0.11899999999999999</v>
      </c>
      <c r="I746" s="252"/>
      <c r="J746" s="253">
        <f>ROUND(I746*H746,2)</f>
        <v>0</v>
      </c>
      <c r="K746" s="249" t="s">
        <v>228</v>
      </c>
      <c r="L746" s="254"/>
      <c r="M746" s="255" t="s">
        <v>1</v>
      </c>
      <c r="N746" s="256" t="s">
        <v>45</v>
      </c>
      <c r="O746" s="73"/>
      <c r="P746" s="201">
        <f>O746*H746</f>
        <v>0</v>
      </c>
      <c r="Q746" s="201">
        <v>1</v>
      </c>
      <c r="R746" s="201">
        <f>Q746*H746</f>
        <v>0.11899999999999999</v>
      </c>
      <c r="S746" s="201">
        <v>0</v>
      </c>
      <c r="T746" s="202">
        <f>S746*H746</f>
        <v>0</v>
      </c>
      <c r="U746" s="36"/>
      <c r="V746" s="36"/>
      <c r="W746" s="36"/>
      <c r="X746" s="36"/>
      <c r="Y746" s="36"/>
      <c r="Z746" s="36"/>
      <c r="AA746" s="36"/>
      <c r="AB746" s="36"/>
      <c r="AC746" s="36"/>
      <c r="AD746" s="36"/>
      <c r="AE746" s="36"/>
      <c r="AR746" s="203" t="s">
        <v>266</v>
      </c>
      <c r="AT746" s="203" t="s">
        <v>329</v>
      </c>
      <c r="AU746" s="203" t="s">
        <v>87</v>
      </c>
      <c r="AY746" s="18" t="s">
        <v>220</v>
      </c>
      <c r="BE746" s="204">
        <f>IF(N746="základní",J746,0)</f>
        <v>0</v>
      </c>
      <c r="BF746" s="204">
        <f>IF(N746="snížená",J746,0)</f>
        <v>0</v>
      </c>
      <c r="BG746" s="204">
        <f>IF(N746="zákl. přenesená",J746,0)</f>
        <v>0</v>
      </c>
      <c r="BH746" s="204">
        <f>IF(N746="sníž. přenesená",J746,0)</f>
        <v>0</v>
      </c>
      <c r="BI746" s="204">
        <f>IF(N746="nulová",J746,0)</f>
        <v>0</v>
      </c>
      <c r="BJ746" s="18" t="s">
        <v>87</v>
      </c>
      <c r="BK746" s="204">
        <f>ROUND(I746*H746,2)</f>
        <v>0</v>
      </c>
      <c r="BL746" s="18" t="s">
        <v>223</v>
      </c>
      <c r="BM746" s="203" t="s">
        <v>3564</v>
      </c>
    </row>
    <row r="747" spans="1:65" s="2" customFormat="1" ht="19.5">
      <c r="A747" s="36"/>
      <c r="B747" s="37"/>
      <c r="C747" s="38"/>
      <c r="D747" s="210" t="s">
        <v>233</v>
      </c>
      <c r="E747" s="38"/>
      <c r="F747" s="211" t="s">
        <v>2694</v>
      </c>
      <c r="G747" s="38"/>
      <c r="H747" s="38"/>
      <c r="I747" s="207"/>
      <c r="J747" s="38"/>
      <c r="K747" s="38"/>
      <c r="L747" s="41"/>
      <c r="M747" s="208"/>
      <c r="N747" s="209"/>
      <c r="O747" s="73"/>
      <c r="P747" s="73"/>
      <c r="Q747" s="73"/>
      <c r="R747" s="73"/>
      <c r="S747" s="73"/>
      <c r="T747" s="74"/>
      <c r="U747" s="36"/>
      <c r="V747" s="36"/>
      <c r="W747" s="36"/>
      <c r="X747" s="36"/>
      <c r="Y747" s="36"/>
      <c r="Z747" s="36"/>
      <c r="AA747" s="36"/>
      <c r="AB747" s="36"/>
      <c r="AC747" s="36"/>
      <c r="AD747" s="36"/>
      <c r="AE747" s="36"/>
      <c r="AT747" s="18" t="s">
        <v>233</v>
      </c>
      <c r="AU747" s="18" t="s">
        <v>87</v>
      </c>
    </row>
    <row r="748" spans="1:65" s="14" customFormat="1" ht="11.25">
      <c r="B748" s="223"/>
      <c r="C748" s="224"/>
      <c r="D748" s="210" t="s">
        <v>235</v>
      </c>
      <c r="E748" s="225" t="s">
        <v>1</v>
      </c>
      <c r="F748" s="226" t="s">
        <v>2695</v>
      </c>
      <c r="G748" s="224"/>
      <c r="H748" s="225" t="s">
        <v>1</v>
      </c>
      <c r="I748" s="227"/>
      <c r="J748" s="224"/>
      <c r="K748" s="224"/>
      <c r="L748" s="228"/>
      <c r="M748" s="229"/>
      <c r="N748" s="230"/>
      <c r="O748" s="230"/>
      <c r="P748" s="230"/>
      <c r="Q748" s="230"/>
      <c r="R748" s="230"/>
      <c r="S748" s="230"/>
      <c r="T748" s="231"/>
      <c r="AT748" s="232" t="s">
        <v>235</v>
      </c>
      <c r="AU748" s="232" t="s">
        <v>87</v>
      </c>
      <c r="AV748" s="14" t="s">
        <v>87</v>
      </c>
      <c r="AW748" s="14" t="s">
        <v>36</v>
      </c>
      <c r="AX748" s="14" t="s">
        <v>80</v>
      </c>
      <c r="AY748" s="232" t="s">
        <v>220</v>
      </c>
    </row>
    <row r="749" spans="1:65" s="13" customFormat="1" ht="11.25">
      <c r="B749" s="212"/>
      <c r="C749" s="213"/>
      <c r="D749" s="210" t="s">
        <v>235</v>
      </c>
      <c r="E749" s="214" t="s">
        <v>3565</v>
      </c>
      <c r="F749" s="215" t="s">
        <v>1672</v>
      </c>
      <c r="G749" s="213"/>
      <c r="H749" s="216">
        <v>70</v>
      </c>
      <c r="I749" s="217"/>
      <c r="J749" s="213"/>
      <c r="K749" s="213"/>
      <c r="L749" s="218"/>
      <c r="M749" s="219"/>
      <c r="N749" s="220"/>
      <c r="O749" s="220"/>
      <c r="P749" s="220"/>
      <c r="Q749" s="220"/>
      <c r="R749" s="220"/>
      <c r="S749" s="220"/>
      <c r="T749" s="221"/>
      <c r="AT749" s="222" t="s">
        <v>235</v>
      </c>
      <c r="AU749" s="222" t="s">
        <v>87</v>
      </c>
      <c r="AV749" s="13" t="s">
        <v>19</v>
      </c>
      <c r="AW749" s="13" t="s">
        <v>36</v>
      </c>
      <c r="AX749" s="13" t="s">
        <v>80</v>
      </c>
      <c r="AY749" s="222" t="s">
        <v>220</v>
      </c>
    </row>
    <row r="750" spans="1:65" s="13" customFormat="1" ht="11.25">
      <c r="B750" s="212"/>
      <c r="C750" s="213"/>
      <c r="D750" s="210" t="s">
        <v>235</v>
      </c>
      <c r="E750" s="214" t="s">
        <v>1783</v>
      </c>
      <c r="F750" s="215" t="s">
        <v>2745</v>
      </c>
      <c r="G750" s="213"/>
      <c r="H750" s="216">
        <v>70</v>
      </c>
      <c r="I750" s="217"/>
      <c r="J750" s="213"/>
      <c r="K750" s="213"/>
      <c r="L750" s="218"/>
      <c r="M750" s="219"/>
      <c r="N750" s="220"/>
      <c r="O750" s="220"/>
      <c r="P750" s="220"/>
      <c r="Q750" s="220"/>
      <c r="R750" s="220"/>
      <c r="S750" s="220"/>
      <c r="T750" s="221"/>
      <c r="AT750" s="222" t="s">
        <v>235</v>
      </c>
      <c r="AU750" s="222" t="s">
        <v>87</v>
      </c>
      <c r="AV750" s="13" t="s">
        <v>19</v>
      </c>
      <c r="AW750" s="13" t="s">
        <v>36</v>
      </c>
      <c r="AX750" s="13" t="s">
        <v>80</v>
      </c>
      <c r="AY750" s="222" t="s">
        <v>220</v>
      </c>
    </row>
    <row r="751" spans="1:65" s="13" customFormat="1" ht="11.25">
      <c r="B751" s="212"/>
      <c r="C751" s="213"/>
      <c r="D751" s="210" t="s">
        <v>235</v>
      </c>
      <c r="E751" s="214" t="s">
        <v>3566</v>
      </c>
      <c r="F751" s="215" t="s">
        <v>3567</v>
      </c>
      <c r="G751" s="213"/>
      <c r="H751" s="216">
        <v>0.11899999999999999</v>
      </c>
      <c r="I751" s="217"/>
      <c r="J751" s="213"/>
      <c r="K751" s="213"/>
      <c r="L751" s="218"/>
      <c r="M751" s="219"/>
      <c r="N751" s="220"/>
      <c r="O751" s="220"/>
      <c r="P751" s="220"/>
      <c r="Q751" s="220"/>
      <c r="R751" s="220"/>
      <c r="S751" s="220"/>
      <c r="T751" s="221"/>
      <c r="AT751" s="222" t="s">
        <v>235</v>
      </c>
      <c r="AU751" s="222" t="s">
        <v>87</v>
      </c>
      <c r="AV751" s="13" t="s">
        <v>19</v>
      </c>
      <c r="AW751" s="13" t="s">
        <v>36</v>
      </c>
      <c r="AX751" s="13" t="s">
        <v>87</v>
      </c>
      <c r="AY751" s="222" t="s">
        <v>220</v>
      </c>
    </row>
    <row r="752" spans="1:65" s="2" customFormat="1" ht="24.2" customHeight="1">
      <c r="A752" s="36"/>
      <c r="B752" s="37"/>
      <c r="C752" s="192" t="s">
        <v>1735</v>
      </c>
      <c r="D752" s="192" t="s">
        <v>224</v>
      </c>
      <c r="E752" s="193" t="s">
        <v>2701</v>
      </c>
      <c r="F752" s="194" t="s">
        <v>2702</v>
      </c>
      <c r="G752" s="195" t="s">
        <v>506</v>
      </c>
      <c r="H752" s="196">
        <v>84.6</v>
      </c>
      <c r="I752" s="197"/>
      <c r="J752" s="198">
        <f>ROUND(I752*H752,2)</f>
        <v>0</v>
      </c>
      <c r="K752" s="194" t="s">
        <v>228</v>
      </c>
      <c r="L752" s="41"/>
      <c r="M752" s="199" t="s">
        <v>1</v>
      </c>
      <c r="N752" s="200" t="s">
        <v>45</v>
      </c>
      <c r="O752" s="73"/>
      <c r="P752" s="201">
        <f>O752*H752</f>
        <v>0</v>
      </c>
      <c r="Q752" s="201">
        <v>4.0000000000000002E-4</v>
      </c>
      <c r="R752" s="201">
        <f>Q752*H752</f>
        <v>3.3840000000000002E-2</v>
      </c>
      <c r="S752" s="201">
        <v>0</v>
      </c>
      <c r="T752" s="202">
        <f>S752*H752</f>
        <v>0</v>
      </c>
      <c r="U752" s="36"/>
      <c r="V752" s="36"/>
      <c r="W752" s="36"/>
      <c r="X752" s="36"/>
      <c r="Y752" s="36"/>
      <c r="Z752" s="36"/>
      <c r="AA752" s="36"/>
      <c r="AB752" s="36"/>
      <c r="AC752" s="36"/>
      <c r="AD752" s="36"/>
      <c r="AE752" s="36"/>
      <c r="AR752" s="203" t="s">
        <v>223</v>
      </c>
      <c r="AT752" s="203" t="s">
        <v>224</v>
      </c>
      <c r="AU752" s="203" t="s">
        <v>87</v>
      </c>
      <c r="AY752" s="18" t="s">
        <v>220</v>
      </c>
      <c r="BE752" s="204">
        <f>IF(N752="základní",J752,0)</f>
        <v>0</v>
      </c>
      <c r="BF752" s="204">
        <f>IF(N752="snížená",J752,0)</f>
        <v>0</v>
      </c>
      <c r="BG752" s="204">
        <f>IF(N752="zákl. přenesená",J752,0)</f>
        <v>0</v>
      </c>
      <c r="BH752" s="204">
        <f>IF(N752="sníž. přenesená",J752,0)</f>
        <v>0</v>
      </c>
      <c r="BI752" s="204">
        <f>IF(N752="nulová",J752,0)</f>
        <v>0</v>
      </c>
      <c r="BJ752" s="18" t="s">
        <v>87</v>
      </c>
      <c r="BK752" s="204">
        <f>ROUND(I752*H752,2)</f>
        <v>0</v>
      </c>
      <c r="BL752" s="18" t="s">
        <v>223</v>
      </c>
      <c r="BM752" s="203" t="s">
        <v>3568</v>
      </c>
    </row>
    <row r="753" spans="1:65" s="2" customFormat="1" ht="11.25">
      <c r="A753" s="36"/>
      <c r="B753" s="37"/>
      <c r="C753" s="38"/>
      <c r="D753" s="205" t="s">
        <v>231</v>
      </c>
      <c r="E753" s="38"/>
      <c r="F753" s="206" t="s">
        <v>2704</v>
      </c>
      <c r="G753" s="38"/>
      <c r="H753" s="38"/>
      <c r="I753" s="207"/>
      <c r="J753" s="38"/>
      <c r="K753" s="38"/>
      <c r="L753" s="41"/>
      <c r="M753" s="208"/>
      <c r="N753" s="209"/>
      <c r="O753" s="73"/>
      <c r="P753" s="73"/>
      <c r="Q753" s="73"/>
      <c r="R753" s="73"/>
      <c r="S753" s="73"/>
      <c r="T753" s="74"/>
      <c r="U753" s="36"/>
      <c r="V753" s="36"/>
      <c r="W753" s="36"/>
      <c r="X753" s="36"/>
      <c r="Y753" s="36"/>
      <c r="Z753" s="36"/>
      <c r="AA753" s="36"/>
      <c r="AB753" s="36"/>
      <c r="AC753" s="36"/>
      <c r="AD753" s="36"/>
      <c r="AE753" s="36"/>
      <c r="AT753" s="18" t="s">
        <v>231</v>
      </c>
      <c r="AU753" s="18" t="s">
        <v>87</v>
      </c>
    </row>
    <row r="754" spans="1:65" s="2" customFormat="1" ht="29.25">
      <c r="A754" s="36"/>
      <c r="B754" s="37"/>
      <c r="C754" s="38"/>
      <c r="D754" s="210" t="s">
        <v>311</v>
      </c>
      <c r="E754" s="38"/>
      <c r="F754" s="211" t="s">
        <v>2705</v>
      </c>
      <c r="G754" s="38"/>
      <c r="H754" s="38"/>
      <c r="I754" s="207"/>
      <c r="J754" s="38"/>
      <c r="K754" s="38"/>
      <c r="L754" s="41"/>
      <c r="M754" s="208"/>
      <c r="N754" s="209"/>
      <c r="O754" s="73"/>
      <c r="P754" s="73"/>
      <c r="Q754" s="73"/>
      <c r="R754" s="73"/>
      <c r="S754" s="73"/>
      <c r="T754" s="74"/>
      <c r="U754" s="36"/>
      <c r="V754" s="36"/>
      <c r="W754" s="36"/>
      <c r="X754" s="36"/>
      <c r="Y754" s="36"/>
      <c r="Z754" s="36"/>
      <c r="AA754" s="36"/>
      <c r="AB754" s="36"/>
      <c r="AC754" s="36"/>
      <c r="AD754" s="36"/>
      <c r="AE754" s="36"/>
      <c r="AT754" s="18" t="s">
        <v>311</v>
      </c>
      <c r="AU754" s="18" t="s">
        <v>87</v>
      </c>
    </row>
    <row r="755" spans="1:65" s="14" customFormat="1" ht="11.25">
      <c r="B755" s="223"/>
      <c r="C755" s="224"/>
      <c r="D755" s="210" t="s">
        <v>235</v>
      </c>
      <c r="E755" s="225" t="s">
        <v>1</v>
      </c>
      <c r="F755" s="226" t="s">
        <v>2706</v>
      </c>
      <c r="G755" s="224"/>
      <c r="H755" s="225" t="s">
        <v>1</v>
      </c>
      <c r="I755" s="227"/>
      <c r="J755" s="224"/>
      <c r="K755" s="224"/>
      <c r="L755" s="228"/>
      <c r="M755" s="229"/>
      <c r="N755" s="230"/>
      <c r="O755" s="230"/>
      <c r="P755" s="230"/>
      <c r="Q755" s="230"/>
      <c r="R755" s="230"/>
      <c r="S755" s="230"/>
      <c r="T755" s="231"/>
      <c r="AT755" s="232" t="s">
        <v>235</v>
      </c>
      <c r="AU755" s="232" t="s">
        <v>87</v>
      </c>
      <c r="AV755" s="14" t="s">
        <v>87</v>
      </c>
      <c r="AW755" s="14" t="s">
        <v>36</v>
      </c>
      <c r="AX755" s="14" t="s">
        <v>80</v>
      </c>
      <c r="AY755" s="232" t="s">
        <v>220</v>
      </c>
    </row>
    <row r="756" spans="1:65" s="13" customFormat="1" ht="11.25">
      <c r="B756" s="212"/>
      <c r="C756" s="213"/>
      <c r="D756" s="210" t="s">
        <v>235</v>
      </c>
      <c r="E756" s="214" t="s">
        <v>3569</v>
      </c>
      <c r="F756" s="215" t="s">
        <v>3570</v>
      </c>
      <c r="G756" s="213"/>
      <c r="H756" s="216">
        <v>84.6</v>
      </c>
      <c r="I756" s="217"/>
      <c r="J756" s="213"/>
      <c r="K756" s="213"/>
      <c r="L756" s="218"/>
      <c r="M756" s="219"/>
      <c r="N756" s="220"/>
      <c r="O756" s="220"/>
      <c r="P756" s="220"/>
      <c r="Q756" s="220"/>
      <c r="R756" s="220"/>
      <c r="S756" s="220"/>
      <c r="T756" s="221"/>
      <c r="AT756" s="222" t="s">
        <v>235</v>
      </c>
      <c r="AU756" s="222" t="s">
        <v>87</v>
      </c>
      <c r="AV756" s="13" t="s">
        <v>19</v>
      </c>
      <c r="AW756" s="13" t="s">
        <v>36</v>
      </c>
      <c r="AX756" s="13" t="s">
        <v>80</v>
      </c>
      <c r="AY756" s="222" t="s">
        <v>220</v>
      </c>
    </row>
    <row r="757" spans="1:65" s="13" customFormat="1" ht="11.25">
      <c r="B757" s="212"/>
      <c r="C757" s="213"/>
      <c r="D757" s="210" t="s">
        <v>235</v>
      </c>
      <c r="E757" s="214" t="s">
        <v>3571</v>
      </c>
      <c r="F757" s="215" t="s">
        <v>3572</v>
      </c>
      <c r="G757" s="213"/>
      <c r="H757" s="216">
        <v>84.6</v>
      </c>
      <c r="I757" s="217"/>
      <c r="J757" s="213"/>
      <c r="K757" s="213"/>
      <c r="L757" s="218"/>
      <c r="M757" s="219"/>
      <c r="N757" s="220"/>
      <c r="O757" s="220"/>
      <c r="P757" s="220"/>
      <c r="Q757" s="220"/>
      <c r="R757" s="220"/>
      <c r="S757" s="220"/>
      <c r="T757" s="221"/>
      <c r="AT757" s="222" t="s">
        <v>235</v>
      </c>
      <c r="AU757" s="222" t="s">
        <v>87</v>
      </c>
      <c r="AV757" s="13" t="s">
        <v>19</v>
      </c>
      <c r="AW757" s="13" t="s">
        <v>36</v>
      </c>
      <c r="AX757" s="13" t="s">
        <v>87</v>
      </c>
      <c r="AY757" s="222" t="s">
        <v>220</v>
      </c>
    </row>
    <row r="758" spans="1:65" s="2" customFormat="1" ht="37.9" customHeight="1">
      <c r="A758" s="36"/>
      <c r="B758" s="37"/>
      <c r="C758" s="247" t="s">
        <v>1739</v>
      </c>
      <c r="D758" s="247" t="s">
        <v>329</v>
      </c>
      <c r="E758" s="248" t="s">
        <v>2711</v>
      </c>
      <c r="F758" s="249" t="s">
        <v>2712</v>
      </c>
      <c r="G758" s="250" t="s">
        <v>506</v>
      </c>
      <c r="H758" s="251">
        <v>201.29599999999999</v>
      </c>
      <c r="I758" s="252"/>
      <c r="J758" s="253">
        <f>ROUND(I758*H758,2)</f>
        <v>0</v>
      </c>
      <c r="K758" s="249" t="s">
        <v>228</v>
      </c>
      <c r="L758" s="254"/>
      <c r="M758" s="255" t="s">
        <v>1</v>
      </c>
      <c r="N758" s="256" t="s">
        <v>45</v>
      </c>
      <c r="O758" s="73"/>
      <c r="P758" s="201">
        <f>O758*H758</f>
        <v>0</v>
      </c>
      <c r="Q758" s="201">
        <v>4.7999999999999996E-3</v>
      </c>
      <c r="R758" s="201">
        <f>Q758*H758</f>
        <v>0.96622079999999988</v>
      </c>
      <c r="S758" s="201">
        <v>0</v>
      </c>
      <c r="T758" s="202">
        <f>S758*H758</f>
        <v>0</v>
      </c>
      <c r="U758" s="36"/>
      <c r="V758" s="36"/>
      <c r="W758" s="36"/>
      <c r="X758" s="36"/>
      <c r="Y758" s="36"/>
      <c r="Z758" s="36"/>
      <c r="AA758" s="36"/>
      <c r="AB758" s="36"/>
      <c r="AC758" s="36"/>
      <c r="AD758" s="36"/>
      <c r="AE758" s="36"/>
      <c r="AR758" s="203" t="s">
        <v>266</v>
      </c>
      <c r="AT758" s="203" t="s">
        <v>329</v>
      </c>
      <c r="AU758" s="203" t="s">
        <v>87</v>
      </c>
      <c r="AY758" s="18" t="s">
        <v>220</v>
      </c>
      <c r="BE758" s="204">
        <f>IF(N758="základní",J758,0)</f>
        <v>0</v>
      </c>
      <c r="BF758" s="204">
        <f>IF(N758="snížená",J758,0)</f>
        <v>0</v>
      </c>
      <c r="BG758" s="204">
        <f>IF(N758="zákl. přenesená",J758,0)</f>
        <v>0</v>
      </c>
      <c r="BH758" s="204">
        <f>IF(N758="sníž. přenesená",J758,0)</f>
        <v>0</v>
      </c>
      <c r="BI758" s="204">
        <f>IF(N758="nulová",J758,0)</f>
        <v>0</v>
      </c>
      <c r="BJ758" s="18" t="s">
        <v>87</v>
      </c>
      <c r="BK758" s="204">
        <f>ROUND(I758*H758,2)</f>
        <v>0</v>
      </c>
      <c r="BL758" s="18" t="s">
        <v>223</v>
      </c>
      <c r="BM758" s="203" t="s">
        <v>3573</v>
      </c>
    </row>
    <row r="759" spans="1:65" s="14" customFormat="1" ht="11.25">
      <c r="B759" s="223"/>
      <c r="C759" s="224"/>
      <c r="D759" s="210" t="s">
        <v>235</v>
      </c>
      <c r="E759" s="225" t="s">
        <v>1</v>
      </c>
      <c r="F759" s="226" t="s">
        <v>2714</v>
      </c>
      <c r="G759" s="224"/>
      <c r="H759" s="225" t="s">
        <v>1</v>
      </c>
      <c r="I759" s="227"/>
      <c r="J759" s="224"/>
      <c r="K759" s="224"/>
      <c r="L759" s="228"/>
      <c r="M759" s="229"/>
      <c r="N759" s="230"/>
      <c r="O759" s="230"/>
      <c r="P759" s="230"/>
      <c r="Q759" s="230"/>
      <c r="R759" s="230"/>
      <c r="S759" s="230"/>
      <c r="T759" s="231"/>
      <c r="AT759" s="232" t="s">
        <v>235</v>
      </c>
      <c r="AU759" s="232" t="s">
        <v>87</v>
      </c>
      <c r="AV759" s="14" t="s">
        <v>87</v>
      </c>
      <c r="AW759" s="14" t="s">
        <v>36</v>
      </c>
      <c r="AX759" s="14" t="s">
        <v>80</v>
      </c>
      <c r="AY759" s="232" t="s">
        <v>220</v>
      </c>
    </row>
    <row r="760" spans="1:65" s="13" customFormat="1" ht="11.25">
      <c r="B760" s="212"/>
      <c r="C760" s="213"/>
      <c r="D760" s="210" t="s">
        <v>235</v>
      </c>
      <c r="E760" s="214" t="s">
        <v>2756</v>
      </c>
      <c r="F760" s="215" t="s">
        <v>3574</v>
      </c>
      <c r="G760" s="213"/>
      <c r="H760" s="216">
        <v>175.04</v>
      </c>
      <c r="I760" s="217"/>
      <c r="J760" s="213"/>
      <c r="K760" s="213"/>
      <c r="L760" s="218"/>
      <c r="M760" s="219"/>
      <c r="N760" s="220"/>
      <c r="O760" s="220"/>
      <c r="P760" s="220"/>
      <c r="Q760" s="220"/>
      <c r="R760" s="220"/>
      <c r="S760" s="220"/>
      <c r="T760" s="221"/>
      <c r="AT760" s="222" t="s">
        <v>235</v>
      </c>
      <c r="AU760" s="222" t="s">
        <v>87</v>
      </c>
      <c r="AV760" s="13" t="s">
        <v>19</v>
      </c>
      <c r="AW760" s="13" t="s">
        <v>36</v>
      </c>
      <c r="AX760" s="13" t="s">
        <v>80</v>
      </c>
      <c r="AY760" s="222" t="s">
        <v>220</v>
      </c>
    </row>
    <row r="761" spans="1:65" s="13" customFormat="1" ht="11.25">
      <c r="B761" s="212"/>
      <c r="C761" s="213"/>
      <c r="D761" s="210" t="s">
        <v>235</v>
      </c>
      <c r="E761" s="214" t="s">
        <v>1784</v>
      </c>
      <c r="F761" s="215" t="s">
        <v>3575</v>
      </c>
      <c r="G761" s="213"/>
      <c r="H761" s="216">
        <v>175.04</v>
      </c>
      <c r="I761" s="217"/>
      <c r="J761" s="213"/>
      <c r="K761" s="213"/>
      <c r="L761" s="218"/>
      <c r="M761" s="219"/>
      <c r="N761" s="220"/>
      <c r="O761" s="220"/>
      <c r="P761" s="220"/>
      <c r="Q761" s="220"/>
      <c r="R761" s="220"/>
      <c r="S761" s="220"/>
      <c r="T761" s="221"/>
      <c r="AT761" s="222" t="s">
        <v>235</v>
      </c>
      <c r="AU761" s="222" t="s">
        <v>87</v>
      </c>
      <c r="AV761" s="13" t="s">
        <v>19</v>
      </c>
      <c r="AW761" s="13" t="s">
        <v>36</v>
      </c>
      <c r="AX761" s="13" t="s">
        <v>80</v>
      </c>
      <c r="AY761" s="222" t="s">
        <v>220</v>
      </c>
    </row>
    <row r="762" spans="1:65" s="13" customFormat="1" ht="11.25">
      <c r="B762" s="212"/>
      <c r="C762" s="213"/>
      <c r="D762" s="210" t="s">
        <v>235</v>
      </c>
      <c r="E762" s="214" t="s">
        <v>1859</v>
      </c>
      <c r="F762" s="215" t="s">
        <v>3576</v>
      </c>
      <c r="G762" s="213"/>
      <c r="H762" s="216">
        <v>201.29599999999999</v>
      </c>
      <c r="I762" s="217"/>
      <c r="J762" s="213"/>
      <c r="K762" s="213"/>
      <c r="L762" s="218"/>
      <c r="M762" s="219"/>
      <c r="N762" s="220"/>
      <c r="O762" s="220"/>
      <c r="P762" s="220"/>
      <c r="Q762" s="220"/>
      <c r="R762" s="220"/>
      <c r="S762" s="220"/>
      <c r="T762" s="221"/>
      <c r="AT762" s="222" t="s">
        <v>235</v>
      </c>
      <c r="AU762" s="222" t="s">
        <v>87</v>
      </c>
      <c r="AV762" s="13" t="s">
        <v>19</v>
      </c>
      <c r="AW762" s="13" t="s">
        <v>36</v>
      </c>
      <c r="AX762" s="13" t="s">
        <v>87</v>
      </c>
      <c r="AY762" s="222" t="s">
        <v>220</v>
      </c>
    </row>
    <row r="763" spans="1:65" s="2" customFormat="1" ht="24.2" customHeight="1">
      <c r="A763" s="36"/>
      <c r="B763" s="37"/>
      <c r="C763" s="192" t="s">
        <v>1741</v>
      </c>
      <c r="D763" s="192" t="s">
        <v>224</v>
      </c>
      <c r="E763" s="193" t="s">
        <v>2720</v>
      </c>
      <c r="F763" s="194" t="s">
        <v>2721</v>
      </c>
      <c r="G763" s="195" t="s">
        <v>506</v>
      </c>
      <c r="H763" s="196">
        <v>90.44</v>
      </c>
      <c r="I763" s="197"/>
      <c r="J763" s="198">
        <f>ROUND(I763*H763,2)</f>
        <v>0</v>
      </c>
      <c r="K763" s="194" t="s">
        <v>228</v>
      </c>
      <c r="L763" s="41"/>
      <c r="M763" s="199" t="s">
        <v>1</v>
      </c>
      <c r="N763" s="200" t="s">
        <v>45</v>
      </c>
      <c r="O763" s="73"/>
      <c r="P763" s="201">
        <f>O763*H763</f>
        <v>0</v>
      </c>
      <c r="Q763" s="201">
        <v>4.0000000000000002E-4</v>
      </c>
      <c r="R763" s="201">
        <f>Q763*H763</f>
        <v>3.6176E-2</v>
      </c>
      <c r="S763" s="201">
        <v>0</v>
      </c>
      <c r="T763" s="202">
        <f>S763*H763</f>
        <v>0</v>
      </c>
      <c r="U763" s="36"/>
      <c r="V763" s="36"/>
      <c r="W763" s="36"/>
      <c r="X763" s="36"/>
      <c r="Y763" s="36"/>
      <c r="Z763" s="36"/>
      <c r="AA763" s="36"/>
      <c r="AB763" s="36"/>
      <c r="AC763" s="36"/>
      <c r="AD763" s="36"/>
      <c r="AE763" s="36"/>
      <c r="AR763" s="203" t="s">
        <v>223</v>
      </c>
      <c r="AT763" s="203" t="s">
        <v>224</v>
      </c>
      <c r="AU763" s="203" t="s">
        <v>87</v>
      </c>
      <c r="AY763" s="18" t="s">
        <v>220</v>
      </c>
      <c r="BE763" s="204">
        <f>IF(N763="základní",J763,0)</f>
        <v>0</v>
      </c>
      <c r="BF763" s="204">
        <f>IF(N763="snížená",J763,0)</f>
        <v>0</v>
      </c>
      <c r="BG763" s="204">
        <f>IF(N763="zákl. přenesená",J763,0)</f>
        <v>0</v>
      </c>
      <c r="BH763" s="204">
        <f>IF(N763="sníž. přenesená",J763,0)</f>
        <v>0</v>
      </c>
      <c r="BI763" s="204">
        <f>IF(N763="nulová",J763,0)</f>
        <v>0</v>
      </c>
      <c r="BJ763" s="18" t="s">
        <v>87</v>
      </c>
      <c r="BK763" s="204">
        <f>ROUND(I763*H763,2)</f>
        <v>0</v>
      </c>
      <c r="BL763" s="18" t="s">
        <v>223</v>
      </c>
      <c r="BM763" s="203" t="s">
        <v>3577</v>
      </c>
    </row>
    <row r="764" spans="1:65" s="2" customFormat="1" ht="11.25">
      <c r="A764" s="36"/>
      <c r="B764" s="37"/>
      <c r="C764" s="38"/>
      <c r="D764" s="205" t="s">
        <v>231</v>
      </c>
      <c r="E764" s="38"/>
      <c r="F764" s="206" t="s">
        <v>2723</v>
      </c>
      <c r="G764" s="38"/>
      <c r="H764" s="38"/>
      <c r="I764" s="207"/>
      <c r="J764" s="38"/>
      <c r="K764" s="38"/>
      <c r="L764" s="41"/>
      <c r="M764" s="208"/>
      <c r="N764" s="209"/>
      <c r="O764" s="73"/>
      <c r="P764" s="73"/>
      <c r="Q764" s="73"/>
      <c r="R764" s="73"/>
      <c r="S764" s="73"/>
      <c r="T764" s="74"/>
      <c r="U764" s="36"/>
      <c r="V764" s="36"/>
      <c r="W764" s="36"/>
      <c r="X764" s="36"/>
      <c r="Y764" s="36"/>
      <c r="Z764" s="36"/>
      <c r="AA764" s="36"/>
      <c r="AB764" s="36"/>
      <c r="AC764" s="36"/>
      <c r="AD764" s="36"/>
      <c r="AE764" s="36"/>
      <c r="AT764" s="18" t="s">
        <v>231</v>
      </c>
      <c r="AU764" s="18" t="s">
        <v>87</v>
      </c>
    </row>
    <row r="765" spans="1:65" s="2" customFormat="1" ht="29.25">
      <c r="A765" s="36"/>
      <c r="B765" s="37"/>
      <c r="C765" s="38"/>
      <c r="D765" s="210" t="s">
        <v>311</v>
      </c>
      <c r="E765" s="38"/>
      <c r="F765" s="211" t="s">
        <v>2705</v>
      </c>
      <c r="G765" s="38"/>
      <c r="H765" s="38"/>
      <c r="I765" s="207"/>
      <c r="J765" s="38"/>
      <c r="K765" s="38"/>
      <c r="L765" s="41"/>
      <c r="M765" s="208"/>
      <c r="N765" s="209"/>
      <c r="O765" s="73"/>
      <c r="P765" s="73"/>
      <c r="Q765" s="73"/>
      <c r="R765" s="73"/>
      <c r="S765" s="73"/>
      <c r="T765" s="74"/>
      <c r="U765" s="36"/>
      <c r="V765" s="36"/>
      <c r="W765" s="36"/>
      <c r="X765" s="36"/>
      <c r="Y765" s="36"/>
      <c r="Z765" s="36"/>
      <c r="AA765" s="36"/>
      <c r="AB765" s="36"/>
      <c r="AC765" s="36"/>
      <c r="AD765" s="36"/>
      <c r="AE765" s="36"/>
      <c r="AT765" s="18" t="s">
        <v>311</v>
      </c>
      <c r="AU765" s="18" t="s">
        <v>87</v>
      </c>
    </row>
    <row r="766" spans="1:65" s="14" customFormat="1" ht="11.25">
      <c r="B766" s="223"/>
      <c r="C766" s="224"/>
      <c r="D766" s="210" t="s">
        <v>235</v>
      </c>
      <c r="E766" s="225" t="s">
        <v>1</v>
      </c>
      <c r="F766" s="226" t="s">
        <v>2724</v>
      </c>
      <c r="G766" s="224"/>
      <c r="H766" s="225" t="s">
        <v>1</v>
      </c>
      <c r="I766" s="227"/>
      <c r="J766" s="224"/>
      <c r="K766" s="224"/>
      <c r="L766" s="228"/>
      <c r="M766" s="229"/>
      <c r="N766" s="230"/>
      <c r="O766" s="230"/>
      <c r="P766" s="230"/>
      <c r="Q766" s="230"/>
      <c r="R766" s="230"/>
      <c r="S766" s="230"/>
      <c r="T766" s="231"/>
      <c r="AT766" s="232" t="s">
        <v>235</v>
      </c>
      <c r="AU766" s="232" t="s">
        <v>87</v>
      </c>
      <c r="AV766" s="14" t="s">
        <v>87</v>
      </c>
      <c r="AW766" s="14" t="s">
        <v>36</v>
      </c>
      <c r="AX766" s="14" t="s">
        <v>80</v>
      </c>
      <c r="AY766" s="232" t="s">
        <v>220</v>
      </c>
    </row>
    <row r="767" spans="1:65" s="14" customFormat="1" ht="11.25">
      <c r="B767" s="223"/>
      <c r="C767" s="224"/>
      <c r="D767" s="210" t="s">
        <v>235</v>
      </c>
      <c r="E767" s="225" t="s">
        <v>1</v>
      </c>
      <c r="F767" s="226" t="s">
        <v>2166</v>
      </c>
      <c r="G767" s="224"/>
      <c r="H767" s="225" t="s">
        <v>1</v>
      </c>
      <c r="I767" s="227"/>
      <c r="J767" s="224"/>
      <c r="K767" s="224"/>
      <c r="L767" s="228"/>
      <c r="M767" s="229"/>
      <c r="N767" s="230"/>
      <c r="O767" s="230"/>
      <c r="P767" s="230"/>
      <c r="Q767" s="230"/>
      <c r="R767" s="230"/>
      <c r="S767" s="230"/>
      <c r="T767" s="231"/>
      <c r="AT767" s="232" t="s">
        <v>235</v>
      </c>
      <c r="AU767" s="232" t="s">
        <v>87</v>
      </c>
      <c r="AV767" s="14" t="s">
        <v>87</v>
      </c>
      <c r="AW767" s="14" t="s">
        <v>36</v>
      </c>
      <c r="AX767" s="14" t="s">
        <v>80</v>
      </c>
      <c r="AY767" s="232" t="s">
        <v>220</v>
      </c>
    </row>
    <row r="768" spans="1:65" s="13" customFormat="1" ht="11.25">
      <c r="B768" s="212"/>
      <c r="C768" s="213"/>
      <c r="D768" s="210" t="s">
        <v>235</v>
      </c>
      <c r="E768" s="214" t="s">
        <v>2767</v>
      </c>
      <c r="F768" s="215" t="s">
        <v>3578</v>
      </c>
      <c r="G768" s="213"/>
      <c r="H768" s="216">
        <v>43.15</v>
      </c>
      <c r="I768" s="217"/>
      <c r="J768" s="213"/>
      <c r="K768" s="213"/>
      <c r="L768" s="218"/>
      <c r="M768" s="219"/>
      <c r="N768" s="220"/>
      <c r="O768" s="220"/>
      <c r="P768" s="220"/>
      <c r="Q768" s="220"/>
      <c r="R768" s="220"/>
      <c r="S768" s="220"/>
      <c r="T768" s="221"/>
      <c r="AT768" s="222" t="s">
        <v>235</v>
      </c>
      <c r="AU768" s="222" t="s">
        <v>87</v>
      </c>
      <c r="AV768" s="13" t="s">
        <v>19</v>
      </c>
      <c r="AW768" s="13" t="s">
        <v>36</v>
      </c>
      <c r="AX768" s="13" t="s">
        <v>80</v>
      </c>
      <c r="AY768" s="222" t="s">
        <v>220</v>
      </c>
    </row>
    <row r="769" spans="1:65" s="14" customFormat="1" ht="11.25">
      <c r="B769" s="223"/>
      <c r="C769" s="224"/>
      <c r="D769" s="210" t="s">
        <v>235</v>
      </c>
      <c r="E769" s="225" t="s">
        <v>1</v>
      </c>
      <c r="F769" s="226" t="s">
        <v>2727</v>
      </c>
      <c r="G769" s="224"/>
      <c r="H769" s="225" t="s">
        <v>1</v>
      </c>
      <c r="I769" s="227"/>
      <c r="J769" s="224"/>
      <c r="K769" s="224"/>
      <c r="L769" s="228"/>
      <c r="M769" s="229"/>
      <c r="N769" s="230"/>
      <c r="O769" s="230"/>
      <c r="P769" s="230"/>
      <c r="Q769" s="230"/>
      <c r="R769" s="230"/>
      <c r="S769" s="230"/>
      <c r="T769" s="231"/>
      <c r="AT769" s="232" t="s">
        <v>235</v>
      </c>
      <c r="AU769" s="232" t="s">
        <v>87</v>
      </c>
      <c r="AV769" s="14" t="s">
        <v>87</v>
      </c>
      <c r="AW769" s="14" t="s">
        <v>36</v>
      </c>
      <c r="AX769" s="14" t="s">
        <v>80</v>
      </c>
      <c r="AY769" s="232" t="s">
        <v>220</v>
      </c>
    </row>
    <row r="770" spans="1:65" s="13" customFormat="1" ht="11.25">
      <c r="B770" s="212"/>
      <c r="C770" s="213"/>
      <c r="D770" s="210" t="s">
        <v>235</v>
      </c>
      <c r="E770" s="214" t="s">
        <v>1787</v>
      </c>
      <c r="F770" s="215" t="s">
        <v>3579</v>
      </c>
      <c r="G770" s="213"/>
      <c r="H770" s="216">
        <v>47.29</v>
      </c>
      <c r="I770" s="217"/>
      <c r="J770" s="213"/>
      <c r="K770" s="213"/>
      <c r="L770" s="218"/>
      <c r="M770" s="219"/>
      <c r="N770" s="220"/>
      <c r="O770" s="220"/>
      <c r="P770" s="220"/>
      <c r="Q770" s="220"/>
      <c r="R770" s="220"/>
      <c r="S770" s="220"/>
      <c r="T770" s="221"/>
      <c r="AT770" s="222" t="s">
        <v>235</v>
      </c>
      <c r="AU770" s="222" t="s">
        <v>87</v>
      </c>
      <c r="AV770" s="13" t="s">
        <v>19</v>
      </c>
      <c r="AW770" s="13" t="s">
        <v>36</v>
      </c>
      <c r="AX770" s="13" t="s">
        <v>80</v>
      </c>
      <c r="AY770" s="222" t="s">
        <v>220</v>
      </c>
    </row>
    <row r="771" spans="1:65" s="13" customFormat="1" ht="11.25">
      <c r="B771" s="212"/>
      <c r="C771" s="213"/>
      <c r="D771" s="210" t="s">
        <v>235</v>
      </c>
      <c r="E771" s="214" t="s">
        <v>1861</v>
      </c>
      <c r="F771" s="215" t="s">
        <v>3580</v>
      </c>
      <c r="G771" s="213"/>
      <c r="H771" s="216">
        <v>90.44</v>
      </c>
      <c r="I771" s="217"/>
      <c r="J771" s="213"/>
      <c r="K771" s="213"/>
      <c r="L771" s="218"/>
      <c r="M771" s="219"/>
      <c r="N771" s="220"/>
      <c r="O771" s="220"/>
      <c r="P771" s="220"/>
      <c r="Q771" s="220"/>
      <c r="R771" s="220"/>
      <c r="S771" s="220"/>
      <c r="T771" s="221"/>
      <c r="AT771" s="222" t="s">
        <v>235</v>
      </c>
      <c r="AU771" s="222" t="s">
        <v>87</v>
      </c>
      <c r="AV771" s="13" t="s">
        <v>19</v>
      </c>
      <c r="AW771" s="13" t="s">
        <v>36</v>
      </c>
      <c r="AX771" s="13" t="s">
        <v>87</v>
      </c>
      <c r="AY771" s="222" t="s">
        <v>220</v>
      </c>
    </row>
    <row r="772" spans="1:65" s="2" customFormat="1" ht="33" customHeight="1">
      <c r="A772" s="36"/>
      <c r="B772" s="37"/>
      <c r="C772" s="192" t="s">
        <v>1743</v>
      </c>
      <c r="D772" s="192" t="s">
        <v>224</v>
      </c>
      <c r="E772" s="193" t="s">
        <v>3581</v>
      </c>
      <c r="F772" s="194" t="s">
        <v>3582</v>
      </c>
      <c r="G772" s="195" t="s">
        <v>698</v>
      </c>
      <c r="H772" s="196">
        <v>28</v>
      </c>
      <c r="I772" s="197"/>
      <c r="J772" s="198">
        <f>ROUND(I772*H772,2)</f>
        <v>0</v>
      </c>
      <c r="K772" s="194" t="s">
        <v>228</v>
      </c>
      <c r="L772" s="41"/>
      <c r="M772" s="199" t="s">
        <v>1</v>
      </c>
      <c r="N772" s="200" t="s">
        <v>45</v>
      </c>
      <c r="O772" s="73"/>
      <c r="P772" s="201">
        <f>O772*H772</f>
        <v>0</v>
      </c>
      <c r="Q772" s="201">
        <v>1E-4</v>
      </c>
      <c r="R772" s="201">
        <f>Q772*H772</f>
        <v>2.8E-3</v>
      </c>
      <c r="S772" s="201">
        <v>0</v>
      </c>
      <c r="T772" s="202">
        <f>S772*H772</f>
        <v>0</v>
      </c>
      <c r="U772" s="36"/>
      <c r="V772" s="36"/>
      <c r="W772" s="36"/>
      <c r="X772" s="36"/>
      <c r="Y772" s="36"/>
      <c r="Z772" s="36"/>
      <c r="AA772" s="36"/>
      <c r="AB772" s="36"/>
      <c r="AC772" s="36"/>
      <c r="AD772" s="36"/>
      <c r="AE772" s="36"/>
      <c r="AR772" s="203" t="s">
        <v>223</v>
      </c>
      <c r="AT772" s="203" t="s">
        <v>224</v>
      </c>
      <c r="AU772" s="203" t="s">
        <v>87</v>
      </c>
      <c r="AY772" s="18" t="s">
        <v>220</v>
      </c>
      <c r="BE772" s="204">
        <f>IF(N772="základní",J772,0)</f>
        <v>0</v>
      </c>
      <c r="BF772" s="204">
        <f>IF(N772="snížená",J772,0)</f>
        <v>0</v>
      </c>
      <c r="BG772" s="204">
        <f>IF(N772="zákl. přenesená",J772,0)</f>
        <v>0</v>
      </c>
      <c r="BH772" s="204">
        <f>IF(N772="sníž. přenesená",J772,0)</f>
        <v>0</v>
      </c>
      <c r="BI772" s="204">
        <f>IF(N772="nulová",J772,0)</f>
        <v>0</v>
      </c>
      <c r="BJ772" s="18" t="s">
        <v>87</v>
      </c>
      <c r="BK772" s="204">
        <f>ROUND(I772*H772,2)</f>
        <v>0</v>
      </c>
      <c r="BL772" s="18" t="s">
        <v>223</v>
      </c>
      <c r="BM772" s="203" t="s">
        <v>3583</v>
      </c>
    </row>
    <row r="773" spans="1:65" s="2" customFormat="1" ht="11.25">
      <c r="A773" s="36"/>
      <c r="B773" s="37"/>
      <c r="C773" s="38"/>
      <c r="D773" s="205" t="s">
        <v>231</v>
      </c>
      <c r="E773" s="38"/>
      <c r="F773" s="206" t="s">
        <v>3584</v>
      </c>
      <c r="G773" s="38"/>
      <c r="H773" s="38"/>
      <c r="I773" s="207"/>
      <c r="J773" s="38"/>
      <c r="K773" s="38"/>
      <c r="L773" s="41"/>
      <c r="M773" s="208"/>
      <c r="N773" s="209"/>
      <c r="O773" s="73"/>
      <c r="P773" s="73"/>
      <c r="Q773" s="73"/>
      <c r="R773" s="73"/>
      <c r="S773" s="73"/>
      <c r="T773" s="74"/>
      <c r="U773" s="36"/>
      <c r="V773" s="36"/>
      <c r="W773" s="36"/>
      <c r="X773" s="36"/>
      <c r="Y773" s="36"/>
      <c r="Z773" s="36"/>
      <c r="AA773" s="36"/>
      <c r="AB773" s="36"/>
      <c r="AC773" s="36"/>
      <c r="AD773" s="36"/>
      <c r="AE773" s="36"/>
      <c r="AT773" s="18" t="s">
        <v>231</v>
      </c>
      <c r="AU773" s="18" t="s">
        <v>87</v>
      </c>
    </row>
    <row r="774" spans="1:65" s="2" customFormat="1" ht="19.5">
      <c r="A774" s="36"/>
      <c r="B774" s="37"/>
      <c r="C774" s="38"/>
      <c r="D774" s="210" t="s">
        <v>233</v>
      </c>
      <c r="E774" s="38"/>
      <c r="F774" s="211" t="s">
        <v>3585</v>
      </c>
      <c r="G774" s="38"/>
      <c r="H774" s="38"/>
      <c r="I774" s="207"/>
      <c r="J774" s="38"/>
      <c r="K774" s="38"/>
      <c r="L774" s="41"/>
      <c r="M774" s="208"/>
      <c r="N774" s="209"/>
      <c r="O774" s="73"/>
      <c r="P774" s="73"/>
      <c r="Q774" s="73"/>
      <c r="R774" s="73"/>
      <c r="S774" s="73"/>
      <c r="T774" s="74"/>
      <c r="U774" s="36"/>
      <c r="V774" s="36"/>
      <c r="W774" s="36"/>
      <c r="X774" s="36"/>
      <c r="Y774" s="36"/>
      <c r="Z774" s="36"/>
      <c r="AA774" s="36"/>
      <c r="AB774" s="36"/>
      <c r="AC774" s="36"/>
      <c r="AD774" s="36"/>
      <c r="AE774" s="36"/>
      <c r="AT774" s="18" t="s">
        <v>233</v>
      </c>
      <c r="AU774" s="18" t="s">
        <v>87</v>
      </c>
    </row>
    <row r="775" spans="1:65" s="14" customFormat="1" ht="22.5">
      <c r="B775" s="223"/>
      <c r="C775" s="224"/>
      <c r="D775" s="210" t="s">
        <v>235</v>
      </c>
      <c r="E775" s="225" t="s">
        <v>1</v>
      </c>
      <c r="F775" s="226" t="s">
        <v>3586</v>
      </c>
      <c r="G775" s="224"/>
      <c r="H775" s="225" t="s">
        <v>1</v>
      </c>
      <c r="I775" s="227"/>
      <c r="J775" s="224"/>
      <c r="K775" s="224"/>
      <c r="L775" s="228"/>
      <c r="M775" s="229"/>
      <c r="N775" s="230"/>
      <c r="O775" s="230"/>
      <c r="P775" s="230"/>
      <c r="Q775" s="230"/>
      <c r="R775" s="230"/>
      <c r="S775" s="230"/>
      <c r="T775" s="231"/>
      <c r="AT775" s="232" t="s">
        <v>235</v>
      </c>
      <c r="AU775" s="232" t="s">
        <v>87</v>
      </c>
      <c r="AV775" s="14" t="s">
        <v>87</v>
      </c>
      <c r="AW775" s="14" t="s">
        <v>36</v>
      </c>
      <c r="AX775" s="14" t="s">
        <v>80</v>
      </c>
      <c r="AY775" s="232" t="s">
        <v>220</v>
      </c>
    </row>
    <row r="776" spans="1:65" s="14" customFormat="1" ht="11.25">
      <c r="B776" s="223"/>
      <c r="C776" s="224"/>
      <c r="D776" s="210" t="s">
        <v>235</v>
      </c>
      <c r="E776" s="225" t="s">
        <v>1</v>
      </c>
      <c r="F776" s="226" t="s">
        <v>3587</v>
      </c>
      <c r="G776" s="224"/>
      <c r="H776" s="225" t="s">
        <v>1</v>
      </c>
      <c r="I776" s="227"/>
      <c r="J776" s="224"/>
      <c r="K776" s="224"/>
      <c r="L776" s="228"/>
      <c r="M776" s="229"/>
      <c r="N776" s="230"/>
      <c r="O776" s="230"/>
      <c r="P776" s="230"/>
      <c r="Q776" s="230"/>
      <c r="R776" s="230"/>
      <c r="S776" s="230"/>
      <c r="T776" s="231"/>
      <c r="AT776" s="232" t="s">
        <v>235</v>
      </c>
      <c r="AU776" s="232" t="s">
        <v>87</v>
      </c>
      <c r="AV776" s="14" t="s">
        <v>87</v>
      </c>
      <c r="AW776" s="14" t="s">
        <v>36</v>
      </c>
      <c r="AX776" s="14" t="s">
        <v>80</v>
      </c>
      <c r="AY776" s="232" t="s">
        <v>220</v>
      </c>
    </row>
    <row r="777" spans="1:65" s="13" customFormat="1" ht="11.25">
      <c r="B777" s="212"/>
      <c r="C777" s="213"/>
      <c r="D777" s="210" t="s">
        <v>235</v>
      </c>
      <c r="E777" s="214" t="s">
        <v>2778</v>
      </c>
      <c r="F777" s="215" t="s">
        <v>3588</v>
      </c>
      <c r="G777" s="213"/>
      <c r="H777" s="216">
        <v>28</v>
      </c>
      <c r="I777" s="217"/>
      <c r="J777" s="213"/>
      <c r="K777" s="213"/>
      <c r="L777" s="218"/>
      <c r="M777" s="219"/>
      <c r="N777" s="220"/>
      <c r="O777" s="220"/>
      <c r="P777" s="220"/>
      <c r="Q777" s="220"/>
      <c r="R777" s="220"/>
      <c r="S777" s="220"/>
      <c r="T777" s="221"/>
      <c r="AT777" s="222" t="s">
        <v>235</v>
      </c>
      <c r="AU777" s="222" t="s">
        <v>87</v>
      </c>
      <c r="AV777" s="13" t="s">
        <v>19</v>
      </c>
      <c r="AW777" s="13" t="s">
        <v>36</v>
      </c>
      <c r="AX777" s="13" t="s">
        <v>80</v>
      </c>
      <c r="AY777" s="222" t="s">
        <v>220</v>
      </c>
    </row>
    <row r="778" spans="1:65" s="13" customFormat="1" ht="11.25">
      <c r="B778" s="212"/>
      <c r="C778" s="213"/>
      <c r="D778" s="210" t="s">
        <v>235</v>
      </c>
      <c r="E778" s="214" t="s">
        <v>2780</v>
      </c>
      <c r="F778" s="215" t="s">
        <v>2781</v>
      </c>
      <c r="G778" s="213"/>
      <c r="H778" s="216">
        <v>28</v>
      </c>
      <c r="I778" s="217"/>
      <c r="J778" s="213"/>
      <c r="K778" s="213"/>
      <c r="L778" s="218"/>
      <c r="M778" s="219"/>
      <c r="N778" s="220"/>
      <c r="O778" s="220"/>
      <c r="P778" s="220"/>
      <c r="Q778" s="220"/>
      <c r="R778" s="220"/>
      <c r="S778" s="220"/>
      <c r="T778" s="221"/>
      <c r="AT778" s="222" t="s">
        <v>235</v>
      </c>
      <c r="AU778" s="222" t="s">
        <v>87</v>
      </c>
      <c r="AV778" s="13" t="s">
        <v>19</v>
      </c>
      <c r="AW778" s="13" t="s">
        <v>36</v>
      </c>
      <c r="AX778" s="13" t="s">
        <v>87</v>
      </c>
      <c r="AY778" s="222" t="s">
        <v>220</v>
      </c>
    </row>
    <row r="779" spans="1:65" s="2" customFormat="1" ht="62.65" customHeight="1">
      <c r="A779" s="36"/>
      <c r="B779" s="37"/>
      <c r="C779" s="192" t="s">
        <v>1747</v>
      </c>
      <c r="D779" s="192" t="s">
        <v>224</v>
      </c>
      <c r="E779" s="193" t="s">
        <v>2731</v>
      </c>
      <c r="F779" s="194" t="s">
        <v>2732</v>
      </c>
      <c r="G779" s="195" t="s">
        <v>506</v>
      </c>
      <c r="H779" s="196">
        <v>17</v>
      </c>
      <c r="I779" s="197"/>
      <c r="J779" s="198">
        <f>ROUND(I779*H779,2)</f>
        <v>0</v>
      </c>
      <c r="K779" s="194" t="s">
        <v>228</v>
      </c>
      <c r="L779" s="41"/>
      <c r="M779" s="199" t="s">
        <v>1</v>
      </c>
      <c r="N779" s="200" t="s">
        <v>45</v>
      </c>
      <c r="O779" s="73"/>
      <c r="P779" s="201">
        <f>O779*H779</f>
        <v>0</v>
      </c>
      <c r="Q779" s="201">
        <v>0</v>
      </c>
      <c r="R779" s="201">
        <f>Q779*H779</f>
        <v>0</v>
      </c>
      <c r="S779" s="201">
        <v>0</v>
      </c>
      <c r="T779" s="202">
        <f>S779*H779</f>
        <v>0</v>
      </c>
      <c r="U779" s="36"/>
      <c r="V779" s="36"/>
      <c r="W779" s="36"/>
      <c r="X779" s="36"/>
      <c r="Y779" s="36"/>
      <c r="Z779" s="36"/>
      <c r="AA779" s="36"/>
      <c r="AB779" s="36"/>
      <c r="AC779" s="36"/>
      <c r="AD779" s="36"/>
      <c r="AE779" s="36"/>
      <c r="AR779" s="203" t="s">
        <v>2194</v>
      </c>
      <c r="AT779" s="203" t="s">
        <v>224</v>
      </c>
      <c r="AU779" s="203" t="s">
        <v>87</v>
      </c>
      <c r="AY779" s="18" t="s">
        <v>220</v>
      </c>
      <c r="BE779" s="204">
        <f>IF(N779="základní",J779,0)</f>
        <v>0</v>
      </c>
      <c r="BF779" s="204">
        <f>IF(N779="snížená",J779,0)</f>
        <v>0</v>
      </c>
      <c r="BG779" s="204">
        <f>IF(N779="zákl. přenesená",J779,0)</f>
        <v>0</v>
      </c>
      <c r="BH779" s="204">
        <f>IF(N779="sníž. přenesená",J779,0)</f>
        <v>0</v>
      </c>
      <c r="BI779" s="204">
        <f>IF(N779="nulová",J779,0)</f>
        <v>0</v>
      </c>
      <c r="BJ779" s="18" t="s">
        <v>87</v>
      </c>
      <c r="BK779" s="204">
        <f>ROUND(I779*H779,2)</f>
        <v>0</v>
      </c>
      <c r="BL779" s="18" t="s">
        <v>2194</v>
      </c>
      <c r="BM779" s="203" t="s">
        <v>3589</v>
      </c>
    </row>
    <row r="780" spans="1:65" s="2" customFormat="1" ht="11.25">
      <c r="A780" s="36"/>
      <c r="B780" s="37"/>
      <c r="C780" s="38"/>
      <c r="D780" s="205" t="s">
        <v>231</v>
      </c>
      <c r="E780" s="38"/>
      <c r="F780" s="206" t="s">
        <v>2734</v>
      </c>
      <c r="G780" s="38"/>
      <c r="H780" s="38"/>
      <c r="I780" s="207"/>
      <c r="J780" s="38"/>
      <c r="K780" s="38"/>
      <c r="L780" s="41"/>
      <c r="M780" s="208"/>
      <c r="N780" s="209"/>
      <c r="O780" s="73"/>
      <c r="P780" s="73"/>
      <c r="Q780" s="73"/>
      <c r="R780" s="73"/>
      <c r="S780" s="73"/>
      <c r="T780" s="74"/>
      <c r="U780" s="36"/>
      <c r="V780" s="36"/>
      <c r="W780" s="36"/>
      <c r="X780" s="36"/>
      <c r="Y780" s="36"/>
      <c r="Z780" s="36"/>
      <c r="AA780" s="36"/>
      <c r="AB780" s="36"/>
      <c r="AC780" s="36"/>
      <c r="AD780" s="36"/>
      <c r="AE780" s="36"/>
      <c r="AT780" s="18" t="s">
        <v>231</v>
      </c>
      <c r="AU780" s="18" t="s">
        <v>87</v>
      </c>
    </row>
    <row r="781" spans="1:65" s="2" customFormat="1" ht="165.75">
      <c r="A781" s="36"/>
      <c r="B781" s="37"/>
      <c r="C781" s="38"/>
      <c r="D781" s="210" t="s">
        <v>311</v>
      </c>
      <c r="E781" s="38"/>
      <c r="F781" s="211" t="s">
        <v>2735</v>
      </c>
      <c r="G781" s="38"/>
      <c r="H781" s="38"/>
      <c r="I781" s="207"/>
      <c r="J781" s="38"/>
      <c r="K781" s="38"/>
      <c r="L781" s="41"/>
      <c r="M781" s="208"/>
      <c r="N781" s="209"/>
      <c r="O781" s="73"/>
      <c r="P781" s="73"/>
      <c r="Q781" s="73"/>
      <c r="R781" s="73"/>
      <c r="S781" s="73"/>
      <c r="T781" s="74"/>
      <c r="U781" s="36"/>
      <c r="V781" s="36"/>
      <c r="W781" s="36"/>
      <c r="X781" s="36"/>
      <c r="Y781" s="36"/>
      <c r="Z781" s="36"/>
      <c r="AA781" s="36"/>
      <c r="AB781" s="36"/>
      <c r="AC781" s="36"/>
      <c r="AD781" s="36"/>
      <c r="AE781" s="36"/>
      <c r="AT781" s="18" t="s">
        <v>311</v>
      </c>
      <c r="AU781" s="18" t="s">
        <v>87</v>
      </c>
    </row>
    <row r="782" spans="1:65" s="14" customFormat="1" ht="11.25">
      <c r="B782" s="223"/>
      <c r="C782" s="224"/>
      <c r="D782" s="210" t="s">
        <v>235</v>
      </c>
      <c r="E782" s="225" t="s">
        <v>1</v>
      </c>
      <c r="F782" s="226" t="s">
        <v>3590</v>
      </c>
      <c r="G782" s="224"/>
      <c r="H782" s="225" t="s">
        <v>1</v>
      </c>
      <c r="I782" s="227"/>
      <c r="J782" s="224"/>
      <c r="K782" s="224"/>
      <c r="L782" s="228"/>
      <c r="M782" s="229"/>
      <c r="N782" s="230"/>
      <c r="O782" s="230"/>
      <c r="P782" s="230"/>
      <c r="Q782" s="230"/>
      <c r="R782" s="230"/>
      <c r="S782" s="230"/>
      <c r="T782" s="231"/>
      <c r="AT782" s="232" t="s">
        <v>235</v>
      </c>
      <c r="AU782" s="232" t="s">
        <v>87</v>
      </c>
      <c r="AV782" s="14" t="s">
        <v>87</v>
      </c>
      <c r="AW782" s="14" t="s">
        <v>36</v>
      </c>
      <c r="AX782" s="14" t="s">
        <v>80</v>
      </c>
      <c r="AY782" s="232" t="s">
        <v>220</v>
      </c>
    </row>
    <row r="783" spans="1:65" s="13" customFormat="1" ht="11.25">
      <c r="B783" s="212"/>
      <c r="C783" s="213"/>
      <c r="D783" s="210" t="s">
        <v>235</v>
      </c>
      <c r="E783" s="214" t="s">
        <v>1</v>
      </c>
      <c r="F783" s="215" t="s">
        <v>3591</v>
      </c>
      <c r="G783" s="213"/>
      <c r="H783" s="216">
        <v>17</v>
      </c>
      <c r="I783" s="217"/>
      <c r="J783" s="213"/>
      <c r="K783" s="213"/>
      <c r="L783" s="218"/>
      <c r="M783" s="219"/>
      <c r="N783" s="220"/>
      <c r="O783" s="220"/>
      <c r="P783" s="220"/>
      <c r="Q783" s="220"/>
      <c r="R783" s="220"/>
      <c r="S783" s="220"/>
      <c r="T783" s="221"/>
      <c r="AT783" s="222" t="s">
        <v>235</v>
      </c>
      <c r="AU783" s="222" t="s">
        <v>87</v>
      </c>
      <c r="AV783" s="13" t="s">
        <v>19</v>
      </c>
      <c r="AW783" s="13" t="s">
        <v>36</v>
      </c>
      <c r="AX783" s="13" t="s">
        <v>87</v>
      </c>
      <c r="AY783" s="222" t="s">
        <v>220</v>
      </c>
    </row>
    <row r="784" spans="1:65" s="2" customFormat="1" ht="16.5" customHeight="1">
      <c r="A784" s="36"/>
      <c r="B784" s="37"/>
      <c r="C784" s="247" t="s">
        <v>1749</v>
      </c>
      <c r="D784" s="247" t="s">
        <v>329</v>
      </c>
      <c r="E784" s="248" t="s">
        <v>2741</v>
      </c>
      <c r="F784" s="249" t="s">
        <v>2742</v>
      </c>
      <c r="G784" s="250" t="s">
        <v>506</v>
      </c>
      <c r="H784" s="251">
        <v>19.814</v>
      </c>
      <c r="I784" s="252"/>
      <c r="J784" s="253">
        <f>ROUND(I784*H784,2)</f>
        <v>0</v>
      </c>
      <c r="K784" s="249" t="s">
        <v>228</v>
      </c>
      <c r="L784" s="254"/>
      <c r="M784" s="255" t="s">
        <v>1</v>
      </c>
      <c r="N784" s="256" t="s">
        <v>45</v>
      </c>
      <c r="O784" s="73"/>
      <c r="P784" s="201">
        <f>O784*H784</f>
        <v>0</v>
      </c>
      <c r="Q784" s="201">
        <v>2.0999999999999999E-3</v>
      </c>
      <c r="R784" s="201">
        <f>Q784*H784</f>
        <v>4.1609399999999998E-2</v>
      </c>
      <c r="S784" s="201">
        <v>0</v>
      </c>
      <c r="T784" s="202">
        <f>S784*H784</f>
        <v>0</v>
      </c>
      <c r="U784" s="36"/>
      <c r="V784" s="36"/>
      <c r="W784" s="36"/>
      <c r="X784" s="36"/>
      <c r="Y784" s="36"/>
      <c r="Z784" s="36"/>
      <c r="AA784" s="36"/>
      <c r="AB784" s="36"/>
      <c r="AC784" s="36"/>
      <c r="AD784" s="36"/>
      <c r="AE784" s="36"/>
      <c r="AR784" s="203" t="s">
        <v>2194</v>
      </c>
      <c r="AT784" s="203" t="s">
        <v>329</v>
      </c>
      <c r="AU784" s="203" t="s">
        <v>87</v>
      </c>
      <c r="AY784" s="18" t="s">
        <v>220</v>
      </c>
      <c r="BE784" s="204">
        <f>IF(N784="základní",J784,0)</f>
        <v>0</v>
      </c>
      <c r="BF784" s="204">
        <f>IF(N784="snížená",J784,0)</f>
        <v>0</v>
      </c>
      <c r="BG784" s="204">
        <f>IF(N784="zákl. přenesená",J784,0)</f>
        <v>0</v>
      </c>
      <c r="BH784" s="204">
        <f>IF(N784="sníž. přenesená",J784,0)</f>
        <v>0</v>
      </c>
      <c r="BI784" s="204">
        <f>IF(N784="nulová",J784,0)</f>
        <v>0</v>
      </c>
      <c r="BJ784" s="18" t="s">
        <v>87</v>
      </c>
      <c r="BK784" s="204">
        <f>ROUND(I784*H784,2)</f>
        <v>0</v>
      </c>
      <c r="BL784" s="18" t="s">
        <v>2194</v>
      </c>
      <c r="BM784" s="203" t="s">
        <v>3592</v>
      </c>
    </row>
    <row r="785" spans="1:65" s="13" customFormat="1" ht="11.25">
      <c r="B785" s="212"/>
      <c r="C785" s="213"/>
      <c r="D785" s="210" t="s">
        <v>235</v>
      </c>
      <c r="E785" s="213"/>
      <c r="F785" s="215" t="s">
        <v>3593</v>
      </c>
      <c r="G785" s="213"/>
      <c r="H785" s="216">
        <v>19.814</v>
      </c>
      <c r="I785" s="217"/>
      <c r="J785" s="213"/>
      <c r="K785" s="213"/>
      <c r="L785" s="218"/>
      <c r="M785" s="219"/>
      <c r="N785" s="220"/>
      <c r="O785" s="220"/>
      <c r="P785" s="220"/>
      <c r="Q785" s="220"/>
      <c r="R785" s="220"/>
      <c r="S785" s="220"/>
      <c r="T785" s="221"/>
      <c r="AT785" s="222" t="s">
        <v>235</v>
      </c>
      <c r="AU785" s="222" t="s">
        <v>87</v>
      </c>
      <c r="AV785" s="13" t="s">
        <v>19</v>
      </c>
      <c r="AW785" s="13" t="s">
        <v>4</v>
      </c>
      <c r="AX785" s="13" t="s">
        <v>87</v>
      </c>
      <c r="AY785" s="222" t="s">
        <v>220</v>
      </c>
    </row>
    <row r="786" spans="1:65" s="2" customFormat="1" ht="24.2" customHeight="1">
      <c r="A786" s="36"/>
      <c r="B786" s="37"/>
      <c r="C786" s="192" t="s">
        <v>1751</v>
      </c>
      <c r="D786" s="192" t="s">
        <v>224</v>
      </c>
      <c r="E786" s="193" t="s">
        <v>2747</v>
      </c>
      <c r="F786" s="194" t="s">
        <v>2748</v>
      </c>
      <c r="G786" s="195" t="s">
        <v>506</v>
      </c>
      <c r="H786" s="196">
        <v>34</v>
      </c>
      <c r="I786" s="197"/>
      <c r="J786" s="198">
        <f>ROUND(I786*H786,2)</f>
        <v>0</v>
      </c>
      <c r="K786" s="194" t="s">
        <v>228</v>
      </c>
      <c r="L786" s="41"/>
      <c r="M786" s="199" t="s">
        <v>1</v>
      </c>
      <c r="N786" s="200" t="s">
        <v>45</v>
      </c>
      <c r="O786" s="73"/>
      <c r="P786" s="201">
        <f>O786*H786</f>
        <v>0</v>
      </c>
      <c r="Q786" s="201">
        <v>0</v>
      </c>
      <c r="R786" s="201">
        <f>Q786*H786</f>
        <v>0</v>
      </c>
      <c r="S786" s="201">
        <v>0</v>
      </c>
      <c r="T786" s="202">
        <f>S786*H786</f>
        <v>0</v>
      </c>
      <c r="U786" s="36"/>
      <c r="V786" s="36"/>
      <c r="W786" s="36"/>
      <c r="X786" s="36"/>
      <c r="Y786" s="36"/>
      <c r="Z786" s="36"/>
      <c r="AA786" s="36"/>
      <c r="AB786" s="36"/>
      <c r="AC786" s="36"/>
      <c r="AD786" s="36"/>
      <c r="AE786" s="36"/>
      <c r="AR786" s="203" t="s">
        <v>223</v>
      </c>
      <c r="AT786" s="203" t="s">
        <v>224</v>
      </c>
      <c r="AU786" s="203" t="s">
        <v>87</v>
      </c>
      <c r="AY786" s="18" t="s">
        <v>220</v>
      </c>
      <c r="BE786" s="204">
        <f>IF(N786="základní",J786,0)</f>
        <v>0</v>
      </c>
      <c r="BF786" s="204">
        <f>IF(N786="snížená",J786,0)</f>
        <v>0</v>
      </c>
      <c r="BG786" s="204">
        <f>IF(N786="zákl. přenesená",J786,0)</f>
        <v>0</v>
      </c>
      <c r="BH786" s="204">
        <f>IF(N786="sníž. přenesená",J786,0)</f>
        <v>0</v>
      </c>
      <c r="BI786" s="204">
        <f>IF(N786="nulová",J786,0)</f>
        <v>0</v>
      </c>
      <c r="BJ786" s="18" t="s">
        <v>87</v>
      </c>
      <c r="BK786" s="204">
        <f>ROUND(I786*H786,2)</f>
        <v>0</v>
      </c>
      <c r="BL786" s="18" t="s">
        <v>223</v>
      </c>
      <c r="BM786" s="203" t="s">
        <v>3594</v>
      </c>
    </row>
    <row r="787" spans="1:65" s="2" customFormat="1" ht="11.25">
      <c r="A787" s="36"/>
      <c r="B787" s="37"/>
      <c r="C787" s="38"/>
      <c r="D787" s="205" t="s">
        <v>231</v>
      </c>
      <c r="E787" s="38"/>
      <c r="F787" s="206" t="s">
        <v>2750</v>
      </c>
      <c r="G787" s="38"/>
      <c r="H787" s="38"/>
      <c r="I787" s="207"/>
      <c r="J787" s="38"/>
      <c r="K787" s="38"/>
      <c r="L787" s="41"/>
      <c r="M787" s="208"/>
      <c r="N787" s="209"/>
      <c r="O787" s="73"/>
      <c r="P787" s="73"/>
      <c r="Q787" s="73"/>
      <c r="R787" s="73"/>
      <c r="S787" s="73"/>
      <c r="T787" s="74"/>
      <c r="U787" s="36"/>
      <c r="V787" s="36"/>
      <c r="W787" s="36"/>
      <c r="X787" s="36"/>
      <c r="Y787" s="36"/>
      <c r="Z787" s="36"/>
      <c r="AA787" s="36"/>
      <c r="AB787" s="36"/>
      <c r="AC787" s="36"/>
      <c r="AD787" s="36"/>
      <c r="AE787" s="36"/>
      <c r="AT787" s="18" t="s">
        <v>231</v>
      </c>
      <c r="AU787" s="18" t="s">
        <v>87</v>
      </c>
    </row>
    <row r="788" spans="1:65" s="2" customFormat="1" ht="29.25">
      <c r="A788" s="36"/>
      <c r="B788" s="37"/>
      <c r="C788" s="38"/>
      <c r="D788" s="210" t="s">
        <v>311</v>
      </c>
      <c r="E788" s="38"/>
      <c r="F788" s="211" t="s">
        <v>2751</v>
      </c>
      <c r="G788" s="38"/>
      <c r="H788" s="38"/>
      <c r="I788" s="207"/>
      <c r="J788" s="38"/>
      <c r="K788" s="38"/>
      <c r="L788" s="41"/>
      <c r="M788" s="208"/>
      <c r="N788" s="209"/>
      <c r="O788" s="73"/>
      <c r="P788" s="73"/>
      <c r="Q788" s="73"/>
      <c r="R788" s="73"/>
      <c r="S788" s="73"/>
      <c r="T788" s="74"/>
      <c r="U788" s="36"/>
      <c r="V788" s="36"/>
      <c r="W788" s="36"/>
      <c r="X788" s="36"/>
      <c r="Y788" s="36"/>
      <c r="Z788" s="36"/>
      <c r="AA788" s="36"/>
      <c r="AB788" s="36"/>
      <c r="AC788" s="36"/>
      <c r="AD788" s="36"/>
      <c r="AE788" s="36"/>
      <c r="AT788" s="18" t="s">
        <v>311</v>
      </c>
      <c r="AU788" s="18" t="s">
        <v>87</v>
      </c>
    </row>
    <row r="789" spans="1:65" s="14" customFormat="1" ht="11.25">
      <c r="B789" s="223"/>
      <c r="C789" s="224"/>
      <c r="D789" s="210" t="s">
        <v>235</v>
      </c>
      <c r="E789" s="225" t="s">
        <v>1</v>
      </c>
      <c r="F789" s="226" t="s">
        <v>3595</v>
      </c>
      <c r="G789" s="224"/>
      <c r="H789" s="225" t="s">
        <v>1</v>
      </c>
      <c r="I789" s="227"/>
      <c r="J789" s="224"/>
      <c r="K789" s="224"/>
      <c r="L789" s="228"/>
      <c r="M789" s="229"/>
      <c r="N789" s="230"/>
      <c r="O789" s="230"/>
      <c r="P789" s="230"/>
      <c r="Q789" s="230"/>
      <c r="R789" s="230"/>
      <c r="S789" s="230"/>
      <c r="T789" s="231"/>
      <c r="AT789" s="232" t="s">
        <v>235</v>
      </c>
      <c r="AU789" s="232" t="s">
        <v>87</v>
      </c>
      <c r="AV789" s="14" t="s">
        <v>87</v>
      </c>
      <c r="AW789" s="14" t="s">
        <v>36</v>
      </c>
      <c r="AX789" s="14" t="s">
        <v>80</v>
      </c>
      <c r="AY789" s="232" t="s">
        <v>220</v>
      </c>
    </row>
    <row r="790" spans="1:65" s="13" customFormat="1" ht="11.25">
      <c r="B790" s="212"/>
      <c r="C790" s="213"/>
      <c r="D790" s="210" t="s">
        <v>235</v>
      </c>
      <c r="E790" s="214" t="s">
        <v>3596</v>
      </c>
      <c r="F790" s="215" t="s">
        <v>3597</v>
      </c>
      <c r="G790" s="213"/>
      <c r="H790" s="216">
        <v>34</v>
      </c>
      <c r="I790" s="217"/>
      <c r="J790" s="213"/>
      <c r="K790" s="213"/>
      <c r="L790" s="218"/>
      <c r="M790" s="219"/>
      <c r="N790" s="220"/>
      <c r="O790" s="220"/>
      <c r="P790" s="220"/>
      <c r="Q790" s="220"/>
      <c r="R790" s="220"/>
      <c r="S790" s="220"/>
      <c r="T790" s="221"/>
      <c r="AT790" s="222" t="s">
        <v>235</v>
      </c>
      <c r="AU790" s="222" t="s">
        <v>87</v>
      </c>
      <c r="AV790" s="13" t="s">
        <v>19</v>
      </c>
      <c r="AW790" s="13" t="s">
        <v>36</v>
      </c>
      <c r="AX790" s="13" t="s">
        <v>80</v>
      </c>
      <c r="AY790" s="222" t="s">
        <v>220</v>
      </c>
    </row>
    <row r="791" spans="1:65" s="13" customFormat="1" ht="11.25">
      <c r="B791" s="212"/>
      <c r="C791" s="213"/>
      <c r="D791" s="210" t="s">
        <v>235</v>
      </c>
      <c r="E791" s="214" t="s">
        <v>3598</v>
      </c>
      <c r="F791" s="215" t="s">
        <v>3599</v>
      </c>
      <c r="G791" s="213"/>
      <c r="H791" s="216">
        <v>34</v>
      </c>
      <c r="I791" s="217"/>
      <c r="J791" s="213"/>
      <c r="K791" s="213"/>
      <c r="L791" s="218"/>
      <c r="M791" s="219"/>
      <c r="N791" s="220"/>
      <c r="O791" s="220"/>
      <c r="P791" s="220"/>
      <c r="Q791" s="220"/>
      <c r="R791" s="220"/>
      <c r="S791" s="220"/>
      <c r="T791" s="221"/>
      <c r="AT791" s="222" t="s">
        <v>235</v>
      </c>
      <c r="AU791" s="222" t="s">
        <v>87</v>
      </c>
      <c r="AV791" s="13" t="s">
        <v>19</v>
      </c>
      <c r="AW791" s="13" t="s">
        <v>36</v>
      </c>
      <c r="AX791" s="13" t="s">
        <v>87</v>
      </c>
      <c r="AY791" s="222" t="s">
        <v>220</v>
      </c>
    </row>
    <row r="792" spans="1:65" s="2" customFormat="1" ht="24.2" customHeight="1">
      <c r="A792" s="36"/>
      <c r="B792" s="37"/>
      <c r="C792" s="247" t="s">
        <v>1753</v>
      </c>
      <c r="D792" s="247" t="s">
        <v>329</v>
      </c>
      <c r="E792" s="248" t="s">
        <v>2752</v>
      </c>
      <c r="F792" s="249" t="s">
        <v>2753</v>
      </c>
      <c r="G792" s="250" t="s">
        <v>506</v>
      </c>
      <c r="H792" s="251">
        <v>393.75</v>
      </c>
      <c r="I792" s="252"/>
      <c r="J792" s="253">
        <f>ROUND(I792*H792,2)</f>
        <v>0</v>
      </c>
      <c r="K792" s="249" t="s">
        <v>228</v>
      </c>
      <c r="L792" s="254"/>
      <c r="M792" s="255" t="s">
        <v>1</v>
      </c>
      <c r="N792" s="256" t="s">
        <v>45</v>
      </c>
      <c r="O792" s="73"/>
      <c r="P792" s="201">
        <f>O792*H792</f>
        <v>0</v>
      </c>
      <c r="Q792" s="201">
        <v>2.9999999999999997E-4</v>
      </c>
      <c r="R792" s="201">
        <f>Q792*H792</f>
        <v>0.11812499999999999</v>
      </c>
      <c r="S792" s="201">
        <v>0</v>
      </c>
      <c r="T792" s="202">
        <f>S792*H792</f>
        <v>0</v>
      </c>
      <c r="U792" s="36"/>
      <c r="V792" s="36"/>
      <c r="W792" s="36"/>
      <c r="X792" s="36"/>
      <c r="Y792" s="36"/>
      <c r="Z792" s="36"/>
      <c r="AA792" s="36"/>
      <c r="AB792" s="36"/>
      <c r="AC792" s="36"/>
      <c r="AD792" s="36"/>
      <c r="AE792" s="36"/>
      <c r="AR792" s="203" t="s">
        <v>266</v>
      </c>
      <c r="AT792" s="203" t="s">
        <v>329</v>
      </c>
      <c r="AU792" s="203" t="s">
        <v>87</v>
      </c>
      <c r="AY792" s="18" t="s">
        <v>220</v>
      </c>
      <c r="BE792" s="204">
        <f>IF(N792="základní",J792,0)</f>
        <v>0</v>
      </c>
      <c r="BF792" s="204">
        <f>IF(N792="snížená",J792,0)</f>
        <v>0</v>
      </c>
      <c r="BG792" s="204">
        <f>IF(N792="zákl. přenesená",J792,0)</f>
        <v>0</v>
      </c>
      <c r="BH792" s="204">
        <f>IF(N792="sníž. přenesená",J792,0)</f>
        <v>0</v>
      </c>
      <c r="BI792" s="204">
        <f>IF(N792="nulová",J792,0)</f>
        <v>0</v>
      </c>
      <c r="BJ792" s="18" t="s">
        <v>87</v>
      </c>
      <c r="BK792" s="204">
        <f>ROUND(I792*H792,2)</f>
        <v>0</v>
      </c>
      <c r="BL792" s="18" t="s">
        <v>223</v>
      </c>
      <c r="BM792" s="203" t="s">
        <v>3600</v>
      </c>
    </row>
    <row r="793" spans="1:65" s="14" customFormat="1" ht="11.25">
      <c r="B793" s="223"/>
      <c r="C793" s="224"/>
      <c r="D793" s="210" t="s">
        <v>235</v>
      </c>
      <c r="E793" s="225" t="s">
        <v>1</v>
      </c>
      <c r="F793" s="226" t="s">
        <v>2755</v>
      </c>
      <c r="G793" s="224"/>
      <c r="H793" s="225" t="s">
        <v>1</v>
      </c>
      <c r="I793" s="227"/>
      <c r="J793" s="224"/>
      <c r="K793" s="224"/>
      <c r="L793" s="228"/>
      <c r="M793" s="229"/>
      <c r="N793" s="230"/>
      <c r="O793" s="230"/>
      <c r="P793" s="230"/>
      <c r="Q793" s="230"/>
      <c r="R793" s="230"/>
      <c r="S793" s="230"/>
      <c r="T793" s="231"/>
      <c r="AT793" s="232" t="s">
        <v>235</v>
      </c>
      <c r="AU793" s="232" t="s">
        <v>87</v>
      </c>
      <c r="AV793" s="14" t="s">
        <v>87</v>
      </c>
      <c r="AW793" s="14" t="s">
        <v>36</v>
      </c>
      <c r="AX793" s="14" t="s">
        <v>80</v>
      </c>
      <c r="AY793" s="232" t="s">
        <v>220</v>
      </c>
    </row>
    <row r="794" spans="1:65" s="13" customFormat="1" ht="11.25">
      <c r="B794" s="212"/>
      <c r="C794" s="213"/>
      <c r="D794" s="210" t="s">
        <v>235</v>
      </c>
      <c r="E794" s="214" t="s">
        <v>3601</v>
      </c>
      <c r="F794" s="215" t="s">
        <v>426</v>
      </c>
      <c r="G794" s="213"/>
      <c r="H794" s="216">
        <v>34</v>
      </c>
      <c r="I794" s="217"/>
      <c r="J794" s="213"/>
      <c r="K794" s="213"/>
      <c r="L794" s="218"/>
      <c r="M794" s="219"/>
      <c r="N794" s="220"/>
      <c r="O794" s="220"/>
      <c r="P794" s="220"/>
      <c r="Q794" s="220"/>
      <c r="R794" s="220"/>
      <c r="S794" s="220"/>
      <c r="T794" s="221"/>
      <c r="AT794" s="222" t="s">
        <v>235</v>
      </c>
      <c r="AU794" s="222" t="s">
        <v>87</v>
      </c>
      <c r="AV794" s="13" t="s">
        <v>19</v>
      </c>
      <c r="AW794" s="13" t="s">
        <v>36</v>
      </c>
      <c r="AX794" s="13" t="s">
        <v>80</v>
      </c>
      <c r="AY794" s="222" t="s">
        <v>220</v>
      </c>
    </row>
    <row r="795" spans="1:65" s="14" customFormat="1" ht="11.25">
      <c r="B795" s="223"/>
      <c r="C795" s="224"/>
      <c r="D795" s="210" t="s">
        <v>235</v>
      </c>
      <c r="E795" s="225" t="s">
        <v>1</v>
      </c>
      <c r="F795" s="226" t="s">
        <v>2757</v>
      </c>
      <c r="G795" s="224"/>
      <c r="H795" s="225" t="s">
        <v>1</v>
      </c>
      <c r="I795" s="227"/>
      <c r="J795" s="224"/>
      <c r="K795" s="224"/>
      <c r="L795" s="228"/>
      <c r="M795" s="229"/>
      <c r="N795" s="230"/>
      <c r="O795" s="230"/>
      <c r="P795" s="230"/>
      <c r="Q795" s="230"/>
      <c r="R795" s="230"/>
      <c r="S795" s="230"/>
      <c r="T795" s="231"/>
      <c r="AT795" s="232" t="s">
        <v>235</v>
      </c>
      <c r="AU795" s="232" t="s">
        <v>87</v>
      </c>
      <c r="AV795" s="14" t="s">
        <v>87</v>
      </c>
      <c r="AW795" s="14" t="s">
        <v>36</v>
      </c>
      <c r="AX795" s="14" t="s">
        <v>80</v>
      </c>
      <c r="AY795" s="232" t="s">
        <v>220</v>
      </c>
    </row>
    <row r="796" spans="1:65" s="13" customFormat="1" ht="11.25">
      <c r="B796" s="212"/>
      <c r="C796" s="213"/>
      <c r="D796" s="210" t="s">
        <v>235</v>
      </c>
      <c r="E796" s="214" t="s">
        <v>2999</v>
      </c>
      <c r="F796" s="215" t="s">
        <v>3000</v>
      </c>
      <c r="G796" s="213"/>
      <c r="H796" s="216">
        <v>341</v>
      </c>
      <c r="I796" s="217"/>
      <c r="J796" s="213"/>
      <c r="K796" s="213"/>
      <c r="L796" s="218"/>
      <c r="M796" s="219"/>
      <c r="N796" s="220"/>
      <c r="O796" s="220"/>
      <c r="P796" s="220"/>
      <c r="Q796" s="220"/>
      <c r="R796" s="220"/>
      <c r="S796" s="220"/>
      <c r="T796" s="221"/>
      <c r="AT796" s="222" t="s">
        <v>235</v>
      </c>
      <c r="AU796" s="222" t="s">
        <v>87</v>
      </c>
      <c r="AV796" s="13" t="s">
        <v>19</v>
      </c>
      <c r="AW796" s="13" t="s">
        <v>36</v>
      </c>
      <c r="AX796" s="13" t="s">
        <v>80</v>
      </c>
      <c r="AY796" s="222" t="s">
        <v>220</v>
      </c>
    </row>
    <row r="797" spans="1:65" s="13" customFormat="1" ht="11.25">
      <c r="B797" s="212"/>
      <c r="C797" s="213"/>
      <c r="D797" s="210" t="s">
        <v>235</v>
      </c>
      <c r="E797" s="214" t="s">
        <v>3041</v>
      </c>
      <c r="F797" s="215" t="s">
        <v>3602</v>
      </c>
      <c r="G797" s="213"/>
      <c r="H797" s="216">
        <v>375</v>
      </c>
      <c r="I797" s="217"/>
      <c r="J797" s="213"/>
      <c r="K797" s="213"/>
      <c r="L797" s="218"/>
      <c r="M797" s="219"/>
      <c r="N797" s="220"/>
      <c r="O797" s="220"/>
      <c r="P797" s="220"/>
      <c r="Q797" s="220"/>
      <c r="R797" s="220"/>
      <c r="S797" s="220"/>
      <c r="T797" s="221"/>
      <c r="AT797" s="222" t="s">
        <v>235</v>
      </c>
      <c r="AU797" s="222" t="s">
        <v>87</v>
      </c>
      <c r="AV797" s="13" t="s">
        <v>19</v>
      </c>
      <c r="AW797" s="13" t="s">
        <v>36</v>
      </c>
      <c r="AX797" s="13" t="s">
        <v>80</v>
      </c>
      <c r="AY797" s="222" t="s">
        <v>220</v>
      </c>
    </row>
    <row r="798" spans="1:65" s="13" customFormat="1" ht="11.25">
      <c r="B798" s="212"/>
      <c r="C798" s="213"/>
      <c r="D798" s="210" t="s">
        <v>235</v>
      </c>
      <c r="E798" s="214" t="s">
        <v>3603</v>
      </c>
      <c r="F798" s="215" t="s">
        <v>3604</v>
      </c>
      <c r="G798" s="213"/>
      <c r="H798" s="216">
        <v>393.75</v>
      </c>
      <c r="I798" s="217"/>
      <c r="J798" s="213"/>
      <c r="K798" s="213"/>
      <c r="L798" s="218"/>
      <c r="M798" s="219"/>
      <c r="N798" s="220"/>
      <c r="O798" s="220"/>
      <c r="P798" s="220"/>
      <c r="Q798" s="220"/>
      <c r="R798" s="220"/>
      <c r="S798" s="220"/>
      <c r="T798" s="221"/>
      <c r="AT798" s="222" t="s">
        <v>235</v>
      </c>
      <c r="AU798" s="222" t="s">
        <v>87</v>
      </c>
      <c r="AV798" s="13" t="s">
        <v>19</v>
      </c>
      <c r="AW798" s="13" t="s">
        <v>36</v>
      </c>
      <c r="AX798" s="13" t="s">
        <v>87</v>
      </c>
      <c r="AY798" s="222" t="s">
        <v>220</v>
      </c>
    </row>
    <row r="799" spans="1:65" s="2" customFormat="1" ht="37.9" customHeight="1">
      <c r="A799" s="36"/>
      <c r="B799" s="37"/>
      <c r="C799" s="192" t="s">
        <v>1756</v>
      </c>
      <c r="D799" s="192" t="s">
        <v>224</v>
      </c>
      <c r="E799" s="193" t="s">
        <v>2762</v>
      </c>
      <c r="F799" s="194" t="s">
        <v>2763</v>
      </c>
      <c r="G799" s="195" t="s">
        <v>506</v>
      </c>
      <c r="H799" s="196">
        <v>341</v>
      </c>
      <c r="I799" s="197"/>
      <c r="J799" s="198">
        <f>ROUND(I799*H799,2)</f>
        <v>0</v>
      </c>
      <c r="K799" s="194" t="s">
        <v>228</v>
      </c>
      <c r="L799" s="41"/>
      <c r="M799" s="199" t="s">
        <v>1</v>
      </c>
      <c r="N799" s="200" t="s">
        <v>45</v>
      </c>
      <c r="O799" s="73"/>
      <c r="P799" s="201">
        <f>O799*H799</f>
        <v>0</v>
      </c>
      <c r="Q799" s="201">
        <v>0</v>
      </c>
      <c r="R799" s="201">
        <f>Q799*H799</f>
        <v>0</v>
      </c>
      <c r="S799" s="201">
        <v>0</v>
      </c>
      <c r="T799" s="202">
        <f>S799*H799</f>
        <v>0</v>
      </c>
      <c r="U799" s="36"/>
      <c r="V799" s="36"/>
      <c r="W799" s="36"/>
      <c r="X799" s="36"/>
      <c r="Y799" s="36"/>
      <c r="Z799" s="36"/>
      <c r="AA799" s="36"/>
      <c r="AB799" s="36"/>
      <c r="AC799" s="36"/>
      <c r="AD799" s="36"/>
      <c r="AE799" s="36"/>
      <c r="AR799" s="203" t="s">
        <v>223</v>
      </c>
      <c r="AT799" s="203" t="s">
        <v>224</v>
      </c>
      <c r="AU799" s="203" t="s">
        <v>87</v>
      </c>
      <c r="AY799" s="18" t="s">
        <v>220</v>
      </c>
      <c r="BE799" s="204">
        <f>IF(N799="základní",J799,0)</f>
        <v>0</v>
      </c>
      <c r="BF799" s="204">
        <f>IF(N799="snížená",J799,0)</f>
        <v>0</v>
      </c>
      <c r="BG799" s="204">
        <f>IF(N799="zákl. přenesená",J799,0)</f>
        <v>0</v>
      </c>
      <c r="BH799" s="204">
        <f>IF(N799="sníž. přenesená",J799,0)</f>
        <v>0</v>
      </c>
      <c r="BI799" s="204">
        <f>IF(N799="nulová",J799,0)</f>
        <v>0</v>
      </c>
      <c r="BJ799" s="18" t="s">
        <v>87</v>
      </c>
      <c r="BK799" s="204">
        <f>ROUND(I799*H799,2)</f>
        <v>0</v>
      </c>
      <c r="BL799" s="18" t="s">
        <v>223</v>
      </c>
      <c r="BM799" s="203" t="s">
        <v>3605</v>
      </c>
    </row>
    <row r="800" spans="1:65" s="2" customFormat="1" ht="11.25">
      <c r="A800" s="36"/>
      <c r="B800" s="37"/>
      <c r="C800" s="38"/>
      <c r="D800" s="205" t="s">
        <v>231</v>
      </c>
      <c r="E800" s="38"/>
      <c r="F800" s="206" t="s">
        <v>2765</v>
      </c>
      <c r="G800" s="38"/>
      <c r="H800" s="38"/>
      <c r="I800" s="207"/>
      <c r="J800" s="38"/>
      <c r="K800" s="38"/>
      <c r="L800" s="41"/>
      <c r="M800" s="208"/>
      <c r="N800" s="209"/>
      <c r="O800" s="73"/>
      <c r="P800" s="73"/>
      <c r="Q800" s="73"/>
      <c r="R800" s="73"/>
      <c r="S800" s="73"/>
      <c r="T800" s="74"/>
      <c r="U800" s="36"/>
      <c r="V800" s="36"/>
      <c r="W800" s="36"/>
      <c r="X800" s="36"/>
      <c r="Y800" s="36"/>
      <c r="Z800" s="36"/>
      <c r="AA800" s="36"/>
      <c r="AB800" s="36"/>
      <c r="AC800" s="36"/>
      <c r="AD800" s="36"/>
      <c r="AE800" s="36"/>
      <c r="AT800" s="18" t="s">
        <v>231</v>
      </c>
      <c r="AU800" s="18" t="s">
        <v>87</v>
      </c>
    </row>
    <row r="801" spans="1:65" s="14" customFormat="1" ht="11.25">
      <c r="B801" s="223"/>
      <c r="C801" s="224"/>
      <c r="D801" s="210" t="s">
        <v>235</v>
      </c>
      <c r="E801" s="225" t="s">
        <v>1</v>
      </c>
      <c r="F801" s="226" t="s">
        <v>2766</v>
      </c>
      <c r="G801" s="224"/>
      <c r="H801" s="225" t="s">
        <v>1</v>
      </c>
      <c r="I801" s="227"/>
      <c r="J801" s="224"/>
      <c r="K801" s="224"/>
      <c r="L801" s="228"/>
      <c r="M801" s="229"/>
      <c r="N801" s="230"/>
      <c r="O801" s="230"/>
      <c r="P801" s="230"/>
      <c r="Q801" s="230"/>
      <c r="R801" s="230"/>
      <c r="S801" s="230"/>
      <c r="T801" s="231"/>
      <c r="AT801" s="232" t="s">
        <v>235</v>
      </c>
      <c r="AU801" s="232" t="s">
        <v>87</v>
      </c>
      <c r="AV801" s="14" t="s">
        <v>87</v>
      </c>
      <c r="AW801" s="14" t="s">
        <v>36</v>
      </c>
      <c r="AX801" s="14" t="s">
        <v>80</v>
      </c>
      <c r="AY801" s="232" t="s">
        <v>220</v>
      </c>
    </row>
    <row r="802" spans="1:65" s="13" customFormat="1" ht="11.25">
      <c r="B802" s="212"/>
      <c r="C802" s="213"/>
      <c r="D802" s="210" t="s">
        <v>235</v>
      </c>
      <c r="E802" s="214" t="s">
        <v>3606</v>
      </c>
      <c r="F802" s="215" t="s">
        <v>3607</v>
      </c>
      <c r="G802" s="213"/>
      <c r="H802" s="216">
        <v>180.88</v>
      </c>
      <c r="I802" s="217"/>
      <c r="J802" s="213"/>
      <c r="K802" s="213"/>
      <c r="L802" s="218"/>
      <c r="M802" s="219"/>
      <c r="N802" s="220"/>
      <c r="O802" s="220"/>
      <c r="P802" s="220"/>
      <c r="Q802" s="220"/>
      <c r="R802" s="220"/>
      <c r="S802" s="220"/>
      <c r="T802" s="221"/>
      <c r="AT802" s="222" t="s">
        <v>235</v>
      </c>
      <c r="AU802" s="222" t="s">
        <v>87</v>
      </c>
      <c r="AV802" s="13" t="s">
        <v>19</v>
      </c>
      <c r="AW802" s="13" t="s">
        <v>36</v>
      </c>
      <c r="AX802" s="13" t="s">
        <v>80</v>
      </c>
      <c r="AY802" s="222" t="s">
        <v>220</v>
      </c>
    </row>
    <row r="803" spans="1:65" s="13" customFormat="1" ht="11.25">
      <c r="B803" s="212"/>
      <c r="C803" s="213"/>
      <c r="D803" s="210" t="s">
        <v>235</v>
      </c>
      <c r="E803" s="214" t="s">
        <v>3001</v>
      </c>
      <c r="F803" s="215" t="s">
        <v>3608</v>
      </c>
      <c r="G803" s="213"/>
      <c r="H803" s="216">
        <v>40.22</v>
      </c>
      <c r="I803" s="217"/>
      <c r="J803" s="213"/>
      <c r="K803" s="213"/>
      <c r="L803" s="218"/>
      <c r="M803" s="219"/>
      <c r="N803" s="220"/>
      <c r="O803" s="220"/>
      <c r="P803" s="220"/>
      <c r="Q803" s="220"/>
      <c r="R803" s="220"/>
      <c r="S803" s="220"/>
      <c r="T803" s="221"/>
      <c r="AT803" s="222" t="s">
        <v>235</v>
      </c>
      <c r="AU803" s="222" t="s">
        <v>87</v>
      </c>
      <c r="AV803" s="13" t="s">
        <v>19</v>
      </c>
      <c r="AW803" s="13" t="s">
        <v>36</v>
      </c>
      <c r="AX803" s="13" t="s">
        <v>80</v>
      </c>
      <c r="AY803" s="222" t="s">
        <v>220</v>
      </c>
    </row>
    <row r="804" spans="1:65" s="13" customFormat="1" ht="11.25">
      <c r="B804" s="212"/>
      <c r="C804" s="213"/>
      <c r="D804" s="210" t="s">
        <v>235</v>
      </c>
      <c r="E804" s="214" t="s">
        <v>3043</v>
      </c>
      <c r="F804" s="215" t="s">
        <v>3609</v>
      </c>
      <c r="G804" s="213"/>
      <c r="H804" s="216">
        <v>48.5</v>
      </c>
      <c r="I804" s="217"/>
      <c r="J804" s="213"/>
      <c r="K804" s="213"/>
      <c r="L804" s="218"/>
      <c r="M804" s="219"/>
      <c r="N804" s="220"/>
      <c r="O804" s="220"/>
      <c r="P804" s="220"/>
      <c r="Q804" s="220"/>
      <c r="R804" s="220"/>
      <c r="S804" s="220"/>
      <c r="T804" s="221"/>
      <c r="AT804" s="222" t="s">
        <v>235</v>
      </c>
      <c r="AU804" s="222" t="s">
        <v>87</v>
      </c>
      <c r="AV804" s="13" t="s">
        <v>19</v>
      </c>
      <c r="AW804" s="13" t="s">
        <v>36</v>
      </c>
      <c r="AX804" s="13" t="s">
        <v>80</v>
      </c>
      <c r="AY804" s="222" t="s">
        <v>220</v>
      </c>
    </row>
    <row r="805" spans="1:65" s="14" customFormat="1" ht="11.25">
      <c r="B805" s="223"/>
      <c r="C805" s="224"/>
      <c r="D805" s="210" t="s">
        <v>235</v>
      </c>
      <c r="E805" s="225" t="s">
        <v>1</v>
      </c>
      <c r="F805" s="226" t="s">
        <v>2770</v>
      </c>
      <c r="G805" s="224"/>
      <c r="H805" s="225" t="s">
        <v>1</v>
      </c>
      <c r="I805" s="227"/>
      <c r="J805" s="224"/>
      <c r="K805" s="224"/>
      <c r="L805" s="228"/>
      <c r="M805" s="229"/>
      <c r="N805" s="230"/>
      <c r="O805" s="230"/>
      <c r="P805" s="230"/>
      <c r="Q805" s="230"/>
      <c r="R805" s="230"/>
      <c r="S805" s="230"/>
      <c r="T805" s="231"/>
      <c r="AT805" s="232" t="s">
        <v>235</v>
      </c>
      <c r="AU805" s="232" t="s">
        <v>87</v>
      </c>
      <c r="AV805" s="14" t="s">
        <v>87</v>
      </c>
      <c r="AW805" s="14" t="s">
        <v>36</v>
      </c>
      <c r="AX805" s="14" t="s">
        <v>80</v>
      </c>
      <c r="AY805" s="232" t="s">
        <v>220</v>
      </c>
    </row>
    <row r="806" spans="1:65" s="13" customFormat="1" ht="11.25">
      <c r="B806" s="212"/>
      <c r="C806" s="213"/>
      <c r="D806" s="210" t="s">
        <v>235</v>
      </c>
      <c r="E806" s="214" t="s">
        <v>3065</v>
      </c>
      <c r="F806" s="215" t="s">
        <v>3610</v>
      </c>
      <c r="G806" s="213"/>
      <c r="H806" s="216">
        <v>35</v>
      </c>
      <c r="I806" s="217"/>
      <c r="J806" s="213"/>
      <c r="K806" s="213"/>
      <c r="L806" s="218"/>
      <c r="M806" s="219"/>
      <c r="N806" s="220"/>
      <c r="O806" s="220"/>
      <c r="P806" s="220"/>
      <c r="Q806" s="220"/>
      <c r="R806" s="220"/>
      <c r="S806" s="220"/>
      <c r="T806" s="221"/>
      <c r="AT806" s="222" t="s">
        <v>235</v>
      </c>
      <c r="AU806" s="222" t="s">
        <v>87</v>
      </c>
      <c r="AV806" s="13" t="s">
        <v>19</v>
      </c>
      <c r="AW806" s="13" t="s">
        <v>36</v>
      </c>
      <c r="AX806" s="13" t="s">
        <v>80</v>
      </c>
      <c r="AY806" s="222" t="s">
        <v>220</v>
      </c>
    </row>
    <row r="807" spans="1:65" s="14" customFormat="1" ht="22.5">
      <c r="B807" s="223"/>
      <c r="C807" s="224"/>
      <c r="D807" s="210" t="s">
        <v>235</v>
      </c>
      <c r="E807" s="225" t="s">
        <v>1</v>
      </c>
      <c r="F807" s="226" t="s">
        <v>3611</v>
      </c>
      <c r="G807" s="224"/>
      <c r="H807" s="225" t="s">
        <v>1</v>
      </c>
      <c r="I807" s="227"/>
      <c r="J807" s="224"/>
      <c r="K807" s="224"/>
      <c r="L807" s="228"/>
      <c r="M807" s="229"/>
      <c r="N807" s="230"/>
      <c r="O807" s="230"/>
      <c r="P807" s="230"/>
      <c r="Q807" s="230"/>
      <c r="R807" s="230"/>
      <c r="S807" s="230"/>
      <c r="T807" s="231"/>
      <c r="AT807" s="232" t="s">
        <v>235</v>
      </c>
      <c r="AU807" s="232" t="s">
        <v>87</v>
      </c>
      <c r="AV807" s="14" t="s">
        <v>87</v>
      </c>
      <c r="AW807" s="14" t="s">
        <v>36</v>
      </c>
      <c r="AX807" s="14" t="s">
        <v>80</v>
      </c>
      <c r="AY807" s="232" t="s">
        <v>220</v>
      </c>
    </row>
    <row r="808" spans="1:65" s="13" customFormat="1" ht="11.25">
      <c r="B808" s="212"/>
      <c r="C808" s="213"/>
      <c r="D808" s="210" t="s">
        <v>235</v>
      </c>
      <c r="E808" s="214" t="s">
        <v>3079</v>
      </c>
      <c r="F808" s="215" t="s">
        <v>3612</v>
      </c>
      <c r="G808" s="213"/>
      <c r="H808" s="216">
        <v>1.4</v>
      </c>
      <c r="I808" s="217"/>
      <c r="J808" s="213"/>
      <c r="K808" s="213"/>
      <c r="L808" s="218"/>
      <c r="M808" s="219"/>
      <c r="N808" s="220"/>
      <c r="O808" s="220"/>
      <c r="P808" s="220"/>
      <c r="Q808" s="220"/>
      <c r="R808" s="220"/>
      <c r="S808" s="220"/>
      <c r="T808" s="221"/>
      <c r="AT808" s="222" t="s">
        <v>235</v>
      </c>
      <c r="AU808" s="222" t="s">
        <v>87</v>
      </c>
      <c r="AV808" s="13" t="s">
        <v>19</v>
      </c>
      <c r="AW808" s="13" t="s">
        <v>36</v>
      </c>
      <c r="AX808" s="13" t="s">
        <v>80</v>
      </c>
      <c r="AY808" s="222" t="s">
        <v>220</v>
      </c>
    </row>
    <row r="809" spans="1:65" s="14" customFormat="1" ht="11.25">
      <c r="B809" s="223"/>
      <c r="C809" s="224"/>
      <c r="D809" s="210" t="s">
        <v>235</v>
      </c>
      <c r="E809" s="225" t="s">
        <v>1</v>
      </c>
      <c r="F809" s="226" t="s">
        <v>3613</v>
      </c>
      <c r="G809" s="224"/>
      <c r="H809" s="225" t="s">
        <v>1</v>
      </c>
      <c r="I809" s="227"/>
      <c r="J809" s="224"/>
      <c r="K809" s="224"/>
      <c r="L809" s="228"/>
      <c r="M809" s="229"/>
      <c r="N809" s="230"/>
      <c r="O809" s="230"/>
      <c r="P809" s="230"/>
      <c r="Q809" s="230"/>
      <c r="R809" s="230"/>
      <c r="S809" s="230"/>
      <c r="T809" s="231"/>
      <c r="AT809" s="232" t="s">
        <v>235</v>
      </c>
      <c r="AU809" s="232" t="s">
        <v>87</v>
      </c>
      <c r="AV809" s="14" t="s">
        <v>87</v>
      </c>
      <c r="AW809" s="14" t="s">
        <v>36</v>
      </c>
      <c r="AX809" s="14" t="s">
        <v>80</v>
      </c>
      <c r="AY809" s="232" t="s">
        <v>220</v>
      </c>
    </row>
    <row r="810" spans="1:65" s="13" customFormat="1" ht="11.25">
      <c r="B810" s="212"/>
      <c r="C810" s="213"/>
      <c r="D810" s="210" t="s">
        <v>235</v>
      </c>
      <c r="E810" s="214" t="s">
        <v>3087</v>
      </c>
      <c r="F810" s="215" t="s">
        <v>3554</v>
      </c>
      <c r="G810" s="213"/>
      <c r="H810" s="216">
        <v>35</v>
      </c>
      <c r="I810" s="217"/>
      <c r="J810" s="213"/>
      <c r="K810" s="213"/>
      <c r="L810" s="218"/>
      <c r="M810" s="219"/>
      <c r="N810" s="220"/>
      <c r="O810" s="220"/>
      <c r="P810" s="220"/>
      <c r="Q810" s="220"/>
      <c r="R810" s="220"/>
      <c r="S810" s="220"/>
      <c r="T810" s="221"/>
      <c r="AT810" s="222" t="s">
        <v>235</v>
      </c>
      <c r="AU810" s="222" t="s">
        <v>87</v>
      </c>
      <c r="AV810" s="13" t="s">
        <v>19</v>
      </c>
      <c r="AW810" s="13" t="s">
        <v>36</v>
      </c>
      <c r="AX810" s="13" t="s">
        <v>80</v>
      </c>
      <c r="AY810" s="222" t="s">
        <v>220</v>
      </c>
    </row>
    <row r="811" spans="1:65" s="13" customFormat="1" ht="11.25">
      <c r="B811" s="212"/>
      <c r="C811" s="213"/>
      <c r="D811" s="210" t="s">
        <v>235</v>
      </c>
      <c r="E811" s="214" t="s">
        <v>3614</v>
      </c>
      <c r="F811" s="215" t="s">
        <v>3615</v>
      </c>
      <c r="G811" s="213"/>
      <c r="H811" s="216">
        <v>341</v>
      </c>
      <c r="I811" s="217"/>
      <c r="J811" s="213"/>
      <c r="K811" s="213"/>
      <c r="L811" s="218"/>
      <c r="M811" s="219"/>
      <c r="N811" s="220"/>
      <c r="O811" s="220"/>
      <c r="P811" s="220"/>
      <c r="Q811" s="220"/>
      <c r="R811" s="220"/>
      <c r="S811" s="220"/>
      <c r="T811" s="221"/>
      <c r="AT811" s="222" t="s">
        <v>235</v>
      </c>
      <c r="AU811" s="222" t="s">
        <v>87</v>
      </c>
      <c r="AV811" s="13" t="s">
        <v>19</v>
      </c>
      <c r="AW811" s="13" t="s">
        <v>36</v>
      </c>
      <c r="AX811" s="13" t="s">
        <v>87</v>
      </c>
      <c r="AY811" s="222" t="s">
        <v>220</v>
      </c>
    </row>
    <row r="812" spans="1:65" s="2" customFormat="1" ht="33" customHeight="1">
      <c r="A812" s="36"/>
      <c r="B812" s="37"/>
      <c r="C812" s="192" t="s">
        <v>2791</v>
      </c>
      <c r="D812" s="192" t="s">
        <v>224</v>
      </c>
      <c r="E812" s="193" t="s">
        <v>3616</v>
      </c>
      <c r="F812" s="194" t="s">
        <v>3617</v>
      </c>
      <c r="G812" s="195" t="s">
        <v>506</v>
      </c>
      <c r="H812" s="196">
        <v>2.8</v>
      </c>
      <c r="I812" s="197"/>
      <c r="J812" s="198">
        <f>ROUND(I812*H812,2)</f>
        <v>0</v>
      </c>
      <c r="K812" s="194" t="s">
        <v>228</v>
      </c>
      <c r="L812" s="41"/>
      <c r="M812" s="199" t="s">
        <v>1</v>
      </c>
      <c r="N812" s="200" t="s">
        <v>45</v>
      </c>
      <c r="O812" s="73"/>
      <c r="P812" s="201">
        <f>O812*H812</f>
        <v>0</v>
      </c>
      <c r="Q812" s="201">
        <v>0</v>
      </c>
      <c r="R812" s="201">
        <f>Q812*H812</f>
        <v>0</v>
      </c>
      <c r="S812" s="201">
        <v>0</v>
      </c>
      <c r="T812" s="202">
        <f>S812*H812</f>
        <v>0</v>
      </c>
      <c r="U812" s="36"/>
      <c r="V812" s="36"/>
      <c r="W812" s="36"/>
      <c r="X812" s="36"/>
      <c r="Y812" s="36"/>
      <c r="Z812" s="36"/>
      <c r="AA812" s="36"/>
      <c r="AB812" s="36"/>
      <c r="AC812" s="36"/>
      <c r="AD812" s="36"/>
      <c r="AE812" s="36"/>
      <c r="AR812" s="203" t="s">
        <v>223</v>
      </c>
      <c r="AT812" s="203" t="s">
        <v>224</v>
      </c>
      <c r="AU812" s="203" t="s">
        <v>87</v>
      </c>
      <c r="AY812" s="18" t="s">
        <v>220</v>
      </c>
      <c r="BE812" s="204">
        <f>IF(N812="základní",J812,0)</f>
        <v>0</v>
      </c>
      <c r="BF812" s="204">
        <f>IF(N812="snížená",J812,0)</f>
        <v>0</v>
      </c>
      <c r="BG812" s="204">
        <f>IF(N812="zákl. přenesená",J812,0)</f>
        <v>0</v>
      </c>
      <c r="BH812" s="204">
        <f>IF(N812="sníž. přenesená",J812,0)</f>
        <v>0</v>
      </c>
      <c r="BI812" s="204">
        <f>IF(N812="nulová",J812,0)</f>
        <v>0</v>
      </c>
      <c r="BJ812" s="18" t="s">
        <v>87</v>
      </c>
      <c r="BK812" s="204">
        <f>ROUND(I812*H812,2)</f>
        <v>0</v>
      </c>
      <c r="BL812" s="18" t="s">
        <v>223</v>
      </c>
      <c r="BM812" s="203" t="s">
        <v>3618</v>
      </c>
    </row>
    <row r="813" spans="1:65" s="2" customFormat="1" ht="11.25">
      <c r="A813" s="36"/>
      <c r="B813" s="37"/>
      <c r="C813" s="38"/>
      <c r="D813" s="205" t="s">
        <v>231</v>
      </c>
      <c r="E813" s="38"/>
      <c r="F813" s="206" t="s">
        <v>3619</v>
      </c>
      <c r="G813" s="38"/>
      <c r="H813" s="38"/>
      <c r="I813" s="207"/>
      <c r="J813" s="38"/>
      <c r="K813" s="38"/>
      <c r="L813" s="41"/>
      <c r="M813" s="208"/>
      <c r="N813" s="209"/>
      <c r="O813" s="73"/>
      <c r="P813" s="73"/>
      <c r="Q813" s="73"/>
      <c r="R813" s="73"/>
      <c r="S813" s="73"/>
      <c r="T813" s="74"/>
      <c r="U813" s="36"/>
      <c r="V813" s="36"/>
      <c r="W813" s="36"/>
      <c r="X813" s="36"/>
      <c r="Y813" s="36"/>
      <c r="Z813" s="36"/>
      <c r="AA813" s="36"/>
      <c r="AB813" s="36"/>
      <c r="AC813" s="36"/>
      <c r="AD813" s="36"/>
      <c r="AE813" s="36"/>
      <c r="AT813" s="18" t="s">
        <v>231</v>
      </c>
      <c r="AU813" s="18" t="s">
        <v>87</v>
      </c>
    </row>
    <row r="814" spans="1:65" s="2" customFormat="1" ht="19.5">
      <c r="A814" s="36"/>
      <c r="B814" s="37"/>
      <c r="C814" s="38"/>
      <c r="D814" s="210" t="s">
        <v>233</v>
      </c>
      <c r="E814" s="38"/>
      <c r="F814" s="211" t="s">
        <v>3620</v>
      </c>
      <c r="G814" s="38"/>
      <c r="H814" s="38"/>
      <c r="I814" s="207"/>
      <c r="J814" s="38"/>
      <c r="K814" s="38"/>
      <c r="L814" s="41"/>
      <c r="M814" s="208"/>
      <c r="N814" s="209"/>
      <c r="O814" s="73"/>
      <c r="P814" s="73"/>
      <c r="Q814" s="73"/>
      <c r="R814" s="73"/>
      <c r="S814" s="73"/>
      <c r="T814" s="74"/>
      <c r="U814" s="36"/>
      <c r="V814" s="36"/>
      <c r="W814" s="36"/>
      <c r="X814" s="36"/>
      <c r="Y814" s="36"/>
      <c r="Z814" s="36"/>
      <c r="AA814" s="36"/>
      <c r="AB814" s="36"/>
      <c r="AC814" s="36"/>
      <c r="AD814" s="36"/>
      <c r="AE814" s="36"/>
      <c r="AT814" s="18" t="s">
        <v>233</v>
      </c>
      <c r="AU814" s="18" t="s">
        <v>87</v>
      </c>
    </row>
    <row r="815" spans="1:65" s="14" customFormat="1" ht="22.5">
      <c r="B815" s="223"/>
      <c r="C815" s="224"/>
      <c r="D815" s="210" t="s">
        <v>235</v>
      </c>
      <c r="E815" s="225" t="s">
        <v>1</v>
      </c>
      <c r="F815" s="226" t="s">
        <v>3586</v>
      </c>
      <c r="G815" s="224"/>
      <c r="H815" s="225" t="s">
        <v>1</v>
      </c>
      <c r="I815" s="227"/>
      <c r="J815" s="224"/>
      <c r="K815" s="224"/>
      <c r="L815" s="228"/>
      <c r="M815" s="229"/>
      <c r="N815" s="230"/>
      <c r="O815" s="230"/>
      <c r="P815" s="230"/>
      <c r="Q815" s="230"/>
      <c r="R815" s="230"/>
      <c r="S815" s="230"/>
      <c r="T815" s="231"/>
      <c r="AT815" s="232" t="s">
        <v>235</v>
      </c>
      <c r="AU815" s="232" t="s">
        <v>87</v>
      </c>
      <c r="AV815" s="14" t="s">
        <v>87</v>
      </c>
      <c r="AW815" s="14" t="s">
        <v>36</v>
      </c>
      <c r="AX815" s="14" t="s">
        <v>80</v>
      </c>
      <c r="AY815" s="232" t="s">
        <v>220</v>
      </c>
    </row>
    <row r="816" spans="1:65" s="14" customFormat="1" ht="11.25">
      <c r="B816" s="223"/>
      <c r="C816" s="224"/>
      <c r="D816" s="210" t="s">
        <v>235</v>
      </c>
      <c r="E816" s="225" t="s">
        <v>1</v>
      </c>
      <c r="F816" s="226" t="s">
        <v>3621</v>
      </c>
      <c r="G816" s="224"/>
      <c r="H816" s="225" t="s">
        <v>1</v>
      </c>
      <c r="I816" s="227"/>
      <c r="J816" s="224"/>
      <c r="K816" s="224"/>
      <c r="L816" s="228"/>
      <c r="M816" s="229"/>
      <c r="N816" s="230"/>
      <c r="O816" s="230"/>
      <c r="P816" s="230"/>
      <c r="Q816" s="230"/>
      <c r="R816" s="230"/>
      <c r="S816" s="230"/>
      <c r="T816" s="231"/>
      <c r="AT816" s="232" t="s">
        <v>235</v>
      </c>
      <c r="AU816" s="232" t="s">
        <v>87</v>
      </c>
      <c r="AV816" s="14" t="s">
        <v>87</v>
      </c>
      <c r="AW816" s="14" t="s">
        <v>36</v>
      </c>
      <c r="AX816" s="14" t="s">
        <v>80</v>
      </c>
      <c r="AY816" s="232" t="s">
        <v>220</v>
      </c>
    </row>
    <row r="817" spans="1:65" s="13" customFormat="1" ht="11.25">
      <c r="B817" s="212"/>
      <c r="C817" s="213"/>
      <c r="D817" s="210" t="s">
        <v>235</v>
      </c>
      <c r="E817" s="214" t="s">
        <v>3622</v>
      </c>
      <c r="F817" s="215" t="s">
        <v>3623</v>
      </c>
      <c r="G817" s="213"/>
      <c r="H817" s="216">
        <v>2.8</v>
      </c>
      <c r="I817" s="217"/>
      <c r="J817" s="213"/>
      <c r="K817" s="213"/>
      <c r="L817" s="218"/>
      <c r="M817" s="219"/>
      <c r="N817" s="220"/>
      <c r="O817" s="220"/>
      <c r="P817" s="220"/>
      <c r="Q817" s="220"/>
      <c r="R817" s="220"/>
      <c r="S817" s="220"/>
      <c r="T817" s="221"/>
      <c r="AT817" s="222" t="s">
        <v>235</v>
      </c>
      <c r="AU817" s="222" t="s">
        <v>87</v>
      </c>
      <c r="AV817" s="13" t="s">
        <v>19</v>
      </c>
      <c r="AW817" s="13" t="s">
        <v>36</v>
      </c>
      <c r="AX817" s="13" t="s">
        <v>80</v>
      </c>
      <c r="AY817" s="222" t="s">
        <v>220</v>
      </c>
    </row>
    <row r="818" spans="1:65" s="13" customFormat="1" ht="11.25">
      <c r="B818" s="212"/>
      <c r="C818" s="213"/>
      <c r="D818" s="210" t="s">
        <v>235</v>
      </c>
      <c r="E818" s="214" t="s">
        <v>3624</v>
      </c>
      <c r="F818" s="215" t="s">
        <v>3625</v>
      </c>
      <c r="G818" s="213"/>
      <c r="H818" s="216">
        <v>2.8</v>
      </c>
      <c r="I818" s="217"/>
      <c r="J818" s="213"/>
      <c r="K818" s="213"/>
      <c r="L818" s="218"/>
      <c r="M818" s="219"/>
      <c r="N818" s="220"/>
      <c r="O818" s="220"/>
      <c r="P818" s="220"/>
      <c r="Q818" s="220"/>
      <c r="R818" s="220"/>
      <c r="S818" s="220"/>
      <c r="T818" s="221"/>
      <c r="AT818" s="222" t="s">
        <v>235</v>
      </c>
      <c r="AU818" s="222" t="s">
        <v>87</v>
      </c>
      <c r="AV818" s="13" t="s">
        <v>19</v>
      </c>
      <c r="AW818" s="13" t="s">
        <v>36</v>
      </c>
      <c r="AX818" s="13" t="s">
        <v>87</v>
      </c>
      <c r="AY818" s="222" t="s">
        <v>220</v>
      </c>
    </row>
    <row r="819" spans="1:65" s="2" customFormat="1" ht="24.2" customHeight="1">
      <c r="A819" s="36"/>
      <c r="B819" s="37"/>
      <c r="C819" s="247" t="s">
        <v>2797</v>
      </c>
      <c r="D819" s="247" t="s">
        <v>329</v>
      </c>
      <c r="E819" s="248" t="s">
        <v>3626</v>
      </c>
      <c r="F819" s="249" t="s">
        <v>3627</v>
      </c>
      <c r="G819" s="250" t="s">
        <v>583</v>
      </c>
      <c r="H819" s="251">
        <v>25.2</v>
      </c>
      <c r="I819" s="252"/>
      <c r="J819" s="253">
        <f>ROUND(I819*H819,2)</f>
        <v>0</v>
      </c>
      <c r="K819" s="249" t="s">
        <v>228</v>
      </c>
      <c r="L819" s="254"/>
      <c r="M819" s="255" t="s">
        <v>1</v>
      </c>
      <c r="N819" s="256" t="s">
        <v>45</v>
      </c>
      <c r="O819" s="73"/>
      <c r="P819" s="201">
        <f>O819*H819</f>
        <v>0</v>
      </c>
      <c r="Q819" s="201">
        <v>1E-3</v>
      </c>
      <c r="R819" s="201">
        <f>Q819*H819</f>
        <v>2.52E-2</v>
      </c>
      <c r="S819" s="201">
        <v>0</v>
      </c>
      <c r="T819" s="202">
        <f>S819*H819</f>
        <v>0</v>
      </c>
      <c r="U819" s="36"/>
      <c r="V819" s="36"/>
      <c r="W819" s="36"/>
      <c r="X819" s="36"/>
      <c r="Y819" s="36"/>
      <c r="Z819" s="36"/>
      <c r="AA819" s="36"/>
      <c r="AB819" s="36"/>
      <c r="AC819" s="36"/>
      <c r="AD819" s="36"/>
      <c r="AE819" s="36"/>
      <c r="AR819" s="203" t="s">
        <v>266</v>
      </c>
      <c r="AT819" s="203" t="s">
        <v>329</v>
      </c>
      <c r="AU819" s="203" t="s">
        <v>87</v>
      </c>
      <c r="AY819" s="18" t="s">
        <v>220</v>
      </c>
      <c r="BE819" s="204">
        <f>IF(N819="základní",J819,0)</f>
        <v>0</v>
      </c>
      <c r="BF819" s="204">
        <f>IF(N819="snížená",J819,0)</f>
        <v>0</v>
      </c>
      <c r="BG819" s="204">
        <f>IF(N819="zákl. přenesená",J819,0)</f>
        <v>0</v>
      </c>
      <c r="BH819" s="204">
        <f>IF(N819="sníž. přenesená",J819,0)</f>
        <v>0</v>
      </c>
      <c r="BI819" s="204">
        <f>IF(N819="nulová",J819,0)</f>
        <v>0</v>
      </c>
      <c r="BJ819" s="18" t="s">
        <v>87</v>
      </c>
      <c r="BK819" s="204">
        <f>ROUND(I819*H819,2)</f>
        <v>0</v>
      </c>
      <c r="BL819" s="18" t="s">
        <v>223</v>
      </c>
      <c r="BM819" s="203" t="s">
        <v>3628</v>
      </c>
    </row>
    <row r="820" spans="1:65" s="13" customFormat="1" ht="11.25">
      <c r="B820" s="212"/>
      <c r="C820" s="213"/>
      <c r="D820" s="210" t="s">
        <v>235</v>
      </c>
      <c r="E820" s="214" t="s">
        <v>3629</v>
      </c>
      <c r="F820" s="215" t="s">
        <v>3630</v>
      </c>
      <c r="G820" s="213"/>
      <c r="H820" s="216">
        <v>8.4</v>
      </c>
      <c r="I820" s="217"/>
      <c r="J820" s="213"/>
      <c r="K820" s="213"/>
      <c r="L820" s="218"/>
      <c r="M820" s="219"/>
      <c r="N820" s="220"/>
      <c r="O820" s="220"/>
      <c r="P820" s="220"/>
      <c r="Q820" s="220"/>
      <c r="R820" s="220"/>
      <c r="S820" s="220"/>
      <c r="T820" s="221"/>
      <c r="AT820" s="222" t="s">
        <v>235</v>
      </c>
      <c r="AU820" s="222" t="s">
        <v>87</v>
      </c>
      <c r="AV820" s="13" t="s">
        <v>19</v>
      </c>
      <c r="AW820" s="13" t="s">
        <v>36</v>
      </c>
      <c r="AX820" s="13" t="s">
        <v>80</v>
      </c>
      <c r="AY820" s="222" t="s">
        <v>220</v>
      </c>
    </row>
    <row r="821" spans="1:65" s="13" customFormat="1" ht="11.25">
      <c r="B821" s="212"/>
      <c r="C821" s="213"/>
      <c r="D821" s="210" t="s">
        <v>235</v>
      </c>
      <c r="E821" s="214" t="s">
        <v>3004</v>
      </c>
      <c r="F821" s="215" t="s">
        <v>3631</v>
      </c>
      <c r="G821" s="213"/>
      <c r="H821" s="216">
        <v>8.4</v>
      </c>
      <c r="I821" s="217"/>
      <c r="J821" s="213"/>
      <c r="K821" s="213"/>
      <c r="L821" s="218"/>
      <c r="M821" s="219"/>
      <c r="N821" s="220"/>
      <c r="O821" s="220"/>
      <c r="P821" s="220"/>
      <c r="Q821" s="220"/>
      <c r="R821" s="220"/>
      <c r="S821" s="220"/>
      <c r="T821" s="221"/>
      <c r="AT821" s="222" t="s">
        <v>235</v>
      </c>
      <c r="AU821" s="222" t="s">
        <v>87</v>
      </c>
      <c r="AV821" s="13" t="s">
        <v>19</v>
      </c>
      <c r="AW821" s="13" t="s">
        <v>36</v>
      </c>
      <c r="AX821" s="13" t="s">
        <v>80</v>
      </c>
      <c r="AY821" s="222" t="s">
        <v>220</v>
      </c>
    </row>
    <row r="822" spans="1:65" s="13" customFormat="1" ht="11.25">
      <c r="B822" s="212"/>
      <c r="C822" s="213"/>
      <c r="D822" s="210" t="s">
        <v>235</v>
      </c>
      <c r="E822" s="214" t="s">
        <v>3632</v>
      </c>
      <c r="F822" s="215" t="s">
        <v>3633</v>
      </c>
      <c r="G822" s="213"/>
      <c r="H822" s="216">
        <v>25.2</v>
      </c>
      <c r="I822" s="217"/>
      <c r="J822" s="213"/>
      <c r="K822" s="213"/>
      <c r="L822" s="218"/>
      <c r="M822" s="219"/>
      <c r="N822" s="220"/>
      <c r="O822" s="220"/>
      <c r="P822" s="220"/>
      <c r="Q822" s="220"/>
      <c r="R822" s="220"/>
      <c r="S822" s="220"/>
      <c r="T822" s="221"/>
      <c r="AT822" s="222" t="s">
        <v>235</v>
      </c>
      <c r="AU822" s="222" t="s">
        <v>87</v>
      </c>
      <c r="AV822" s="13" t="s">
        <v>19</v>
      </c>
      <c r="AW822" s="13" t="s">
        <v>36</v>
      </c>
      <c r="AX822" s="13" t="s">
        <v>87</v>
      </c>
      <c r="AY822" s="222" t="s">
        <v>220</v>
      </c>
    </row>
    <row r="823" spans="1:65" s="2" customFormat="1" ht="33" customHeight="1">
      <c r="A823" s="36"/>
      <c r="B823" s="37"/>
      <c r="C823" s="192" t="s">
        <v>2802</v>
      </c>
      <c r="D823" s="192" t="s">
        <v>224</v>
      </c>
      <c r="E823" s="193" t="s">
        <v>2773</v>
      </c>
      <c r="F823" s="194" t="s">
        <v>2774</v>
      </c>
      <c r="G823" s="195" t="s">
        <v>698</v>
      </c>
      <c r="H823" s="196">
        <v>16.600000000000001</v>
      </c>
      <c r="I823" s="197"/>
      <c r="J823" s="198">
        <f>ROUND(I823*H823,2)</f>
        <v>0</v>
      </c>
      <c r="K823" s="194" t="s">
        <v>228</v>
      </c>
      <c r="L823" s="41"/>
      <c r="M823" s="199" t="s">
        <v>1</v>
      </c>
      <c r="N823" s="200" t="s">
        <v>45</v>
      </c>
      <c r="O823" s="73"/>
      <c r="P823" s="201">
        <f>O823*H823</f>
        <v>0</v>
      </c>
      <c r="Q823" s="201">
        <v>4.0000000000000002E-4</v>
      </c>
      <c r="R823" s="201">
        <f>Q823*H823</f>
        <v>6.6400000000000009E-3</v>
      </c>
      <c r="S823" s="201">
        <v>0</v>
      </c>
      <c r="T823" s="202">
        <f>S823*H823</f>
        <v>0</v>
      </c>
      <c r="U823" s="36"/>
      <c r="V823" s="36"/>
      <c r="W823" s="36"/>
      <c r="X823" s="36"/>
      <c r="Y823" s="36"/>
      <c r="Z823" s="36"/>
      <c r="AA823" s="36"/>
      <c r="AB823" s="36"/>
      <c r="AC823" s="36"/>
      <c r="AD823" s="36"/>
      <c r="AE823" s="36"/>
      <c r="AR823" s="203" t="s">
        <v>223</v>
      </c>
      <c r="AT823" s="203" t="s">
        <v>224</v>
      </c>
      <c r="AU823" s="203" t="s">
        <v>87</v>
      </c>
      <c r="AY823" s="18" t="s">
        <v>220</v>
      </c>
      <c r="BE823" s="204">
        <f>IF(N823="základní",J823,0)</f>
        <v>0</v>
      </c>
      <c r="BF823" s="204">
        <f>IF(N823="snížená",J823,0)</f>
        <v>0</v>
      </c>
      <c r="BG823" s="204">
        <f>IF(N823="zákl. přenesená",J823,0)</f>
        <v>0</v>
      </c>
      <c r="BH823" s="204">
        <f>IF(N823="sníž. přenesená",J823,0)</f>
        <v>0</v>
      </c>
      <c r="BI823" s="204">
        <f>IF(N823="nulová",J823,0)</f>
        <v>0</v>
      </c>
      <c r="BJ823" s="18" t="s">
        <v>87</v>
      </c>
      <c r="BK823" s="204">
        <f>ROUND(I823*H823,2)</f>
        <v>0</v>
      </c>
      <c r="BL823" s="18" t="s">
        <v>223</v>
      </c>
      <c r="BM823" s="203" t="s">
        <v>3634</v>
      </c>
    </row>
    <row r="824" spans="1:65" s="2" customFormat="1" ht="11.25">
      <c r="A824" s="36"/>
      <c r="B824" s="37"/>
      <c r="C824" s="38"/>
      <c r="D824" s="205" t="s">
        <v>231</v>
      </c>
      <c r="E824" s="38"/>
      <c r="F824" s="206" t="s">
        <v>2776</v>
      </c>
      <c r="G824" s="38"/>
      <c r="H824" s="38"/>
      <c r="I824" s="207"/>
      <c r="J824" s="38"/>
      <c r="K824" s="38"/>
      <c r="L824" s="41"/>
      <c r="M824" s="208"/>
      <c r="N824" s="209"/>
      <c r="O824" s="73"/>
      <c r="P824" s="73"/>
      <c r="Q824" s="73"/>
      <c r="R824" s="73"/>
      <c r="S824" s="73"/>
      <c r="T824" s="74"/>
      <c r="U824" s="36"/>
      <c r="V824" s="36"/>
      <c r="W824" s="36"/>
      <c r="X824" s="36"/>
      <c r="Y824" s="36"/>
      <c r="Z824" s="36"/>
      <c r="AA824" s="36"/>
      <c r="AB824" s="36"/>
      <c r="AC824" s="36"/>
      <c r="AD824" s="36"/>
      <c r="AE824" s="36"/>
      <c r="AT824" s="18" t="s">
        <v>231</v>
      </c>
      <c r="AU824" s="18" t="s">
        <v>87</v>
      </c>
    </row>
    <row r="825" spans="1:65" s="14" customFormat="1" ht="11.25">
      <c r="B825" s="223"/>
      <c r="C825" s="224"/>
      <c r="D825" s="210" t="s">
        <v>235</v>
      </c>
      <c r="E825" s="225" t="s">
        <v>1</v>
      </c>
      <c r="F825" s="226" t="s">
        <v>2777</v>
      </c>
      <c r="G825" s="224"/>
      <c r="H825" s="225" t="s">
        <v>1</v>
      </c>
      <c r="I825" s="227"/>
      <c r="J825" s="224"/>
      <c r="K825" s="224"/>
      <c r="L825" s="228"/>
      <c r="M825" s="229"/>
      <c r="N825" s="230"/>
      <c r="O825" s="230"/>
      <c r="P825" s="230"/>
      <c r="Q825" s="230"/>
      <c r="R825" s="230"/>
      <c r="S825" s="230"/>
      <c r="T825" s="231"/>
      <c r="AT825" s="232" t="s">
        <v>235</v>
      </c>
      <c r="AU825" s="232" t="s">
        <v>87</v>
      </c>
      <c r="AV825" s="14" t="s">
        <v>87</v>
      </c>
      <c r="AW825" s="14" t="s">
        <v>36</v>
      </c>
      <c r="AX825" s="14" t="s">
        <v>80</v>
      </c>
      <c r="AY825" s="232" t="s">
        <v>220</v>
      </c>
    </row>
    <row r="826" spans="1:65" s="13" customFormat="1" ht="11.25">
      <c r="B826" s="212"/>
      <c r="C826" s="213"/>
      <c r="D826" s="210" t="s">
        <v>235</v>
      </c>
      <c r="E826" s="214" t="s">
        <v>3635</v>
      </c>
      <c r="F826" s="215" t="s">
        <v>3636</v>
      </c>
      <c r="G826" s="213"/>
      <c r="H826" s="216">
        <v>16.600000000000001</v>
      </c>
      <c r="I826" s="217"/>
      <c r="J826" s="213"/>
      <c r="K826" s="213"/>
      <c r="L826" s="218"/>
      <c r="M826" s="219"/>
      <c r="N826" s="220"/>
      <c r="O826" s="220"/>
      <c r="P826" s="220"/>
      <c r="Q826" s="220"/>
      <c r="R826" s="220"/>
      <c r="S826" s="220"/>
      <c r="T826" s="221"/>
      <c r="AT826" s="222" t="s">
        <v>235</v>
      </c>
      <c r="AU826" s="222" t="s">
        <v>87</v>
      </c>
      <c r="AV826" s="13" t="s">
        <v>19</v>
      </c>
      <c r="AW826" s="13" t="s">
        <v>36</v>
      </c>
      <c r="AX826" s="13" t="s">
        <v>80</v>
      </c>
      <c r="AY826" s="222" t="s">
        <v>220</v>
      </c>
    </row>
    <row r="827" spans="1:65" s="13" customFormat="1" ht="11.25">
      <c r="B827" s="212"/>
      <c r="C827" s="213"/>
      <c r="D827" s="210" t="s">
        <v>235</v>
      </c>
      <c r="E827" s="214" t="s">
        <v>3637</v>
      </c>
      <c r="F827" s="215" t="s">
        <v>3638</v>
      </c>
      <c r="G827" s="213"/>
      <c r="H827" s="216">
        <v>16.600000000000001</v>
      </c>
      <c r="I827" s="217"/>
      <c r="J827" s="213"/>
      <c r="K827" s="213"/>
      <c r="L827" s="218"/>
      <c r="M827" s="219"/>
      <c r="N827" s="220"/>
      <c r="O827" s="220"/>
      <c r="P827" s="220"/>
      <c r="Q827" s="220"/>
      <c r="R827" s="220"/>
      <c r="S827" s="220"/>
      <c r="T827" s="221"/>
      <c r="AT827" s="222" t="s">
        <v>235</v>
      </c>
      <c r="AU827" s="222" t="s">
        <v>87</v>
      </c>
      <c r="AV827" s="13" t="s">
        <v>19</v>
      </c>
      <c r="AW827" s="13" t="s">
        <v>36</v>
      </c>
      <c r="AX827" s="13" t="s">
        <v>87</v>
      </c>
      <c r="AY827" s="222" t="s">
        <v>220</v>
      </c>
    </row>
    <row r="828" spans="1:65" s="2" customFormat="1" ht="16.5" customHeight="1">
      <c r="A828" s="36"/>
      <c r="B828" s="37"/>
      <c r="C828" s="247" t="s">
        <v>2807</v>
      </c>
      <c r="D828" s="247" t="s">
        <v>329</v>
      </c>
      <c r="E828" s="248" t="s">
        <v>2782</v>
      </c>
      <c r="F828" s="249" t="s">
        <v>2783</v>
      </c>
      <c r="G828" s="250" t="s">
        <v>349</v>
      </c>
      <c r="H828" s="251">
        <v>18.260000000000002</v>
      </c>
      <c r="I828" s="252"/>
      <c r="J828" s="253">
        <f>ROUND(I828*H828,2)</f>
        <v>0</v>
      </c>
      <c r="K828" s="249" t="s">
        <v>1</v>
      </c>
      <c r="L828" s="254"/>
      <c r="M828" s="255" t="s">
        <v>1</v>
      </c>
      <c r="N828" s="256" t="s">
        <v>45</v>
      </c>
      <c r="O828" s="73"/>
      <c r="P828" s="201">
        <f>O828*H828</f>
        <v>0</v>
      </c>
      <c r="Q828" s="201">
        <v>4.7999999999999996E-3</v>
      </c>
      <c r="R828" s="201">
        <f>Q828*H828</f>
        <v>8.7648000000000004E-2</v>
      </c>
      <c r="S828" s="201">
        <v>0</v>
      </c>
      <c r="T828" s="202">
        <f>S828*H828</f>
        <v>0</v>
      </c>
      <c r="U828" s="36"/>
      <c r="V828" s="36"/>
      <c r="W828" s="36"/>
      <c r="X828" s="36"/>
      <c r="Y828" s="36"/>
      <c r="Z828" s="36"/>
      <c r="AA828" s="36"/>
      <c r="AB828" s="36"/>
      <c r="AC828" s="36"/>
      <c r="AD828" s="36"/>
      <c r="AE828" s="36"/>
      <c r="AR828" s="203" t="s">
        <v>266</v>
      </c>
      <c r="AT828" s="203" t="s">
        <v>329</v>
      </c>
      <c r="AU828" s="203" t="s">
        <v>87</v>
      </c>
      <c r="AY828" s="18" t="s">
        <v>220</v>
      </c>
      <c r="BE828" s="204">
        <f>IF(N828="základní",J828,0)</f>
        <v>0</v>
      </c>
      <c r="BF828" s="204">
        <f>IF(N828="snížená",J828,0)</f>
        <v>0</v>
      </c>
      <c r="BG828" s="204">
        <f>IF(N828="zákl. přenesená",J828,0)</f>
        <v>0</v>
      </c>
      <c r="BH828" s="204">
        <f>IF(N828="sníž. přenesená",J828,0)</f>
        <v>0</v>
      </c>
      <c r="BI828" s="204">
        <f>IF(N828="nulová",J828,0)</f>
        <v>0</v>
      </c>
      <c r="BJ828" s="18" t="s">
        <v>87</v>
      </c>
      <c r="BK828" s="204">
        <f>ROUND(I828*H828,2)</f>
        <v>0</v>
      </c>
      <c r="BL828" s="18" t="s">
        <v>223</v>
      </c>
      <c r="BM828" s="203" t="s">
        <v>3639</v>
      </c>
    </row>
    <row r="829" spans="1:65" s="14" customFormat="1" ht="11.25">
      <c r="B829" s="223"/>
      <c r="C829" s="224"/>
      <c r="D829" s="210" t="s">
        <v>235</v>
      </c>
      <c r="E829" s="225" t="s">
        <v>1</v>
      </c>
      <c r="F829" s="226" t="s">
        <v>2785</v>
      </c>
      <c r="G829" s="224"/>
      <c r="H829" s="225" t="s">
        <v>1</v>
      </c>
      <c r="I829" s="227"/>
      <c r="J829" s="224"/>
      <c r="K829" s="224"/>
      <c r="L829" s="228"/>
      <c r="M829" s="229"/>
      <c r="N829" s="230"/>
      <c r="O829" s="230"/>
      <c r="P829" s="230"/>
      <c r="Q829" s="230"/>
      <c r="R829" s="230"/>
      <c r="S829" s="230"/>
      <c r="T829" s="231"/>
      <c r="AT829" s="232" t="s">
        <v>235</v>
      </c>
      <c r="AU829" s="232" t="s">
        <v>87</v>
      </c>
      <c r="AV829" s="14" t="s">
        <v>87</v>
      </c>
      <c r="AW829" s="14" t="s">
        <v>36</v>
      </c>
      <c r="AX829" s="14" t="s">
        <v>80</v>
      </c>
      <c r="AY829" s="232" t="s">
        <v>220</v>
      </c>
    </row>
    <row r="830" spans="1:65" s="13" customFormat="1" ht="11.25">
      <c r="B830" s="212"/>
      <c r="C830" s="213"/>
      <c r="D830" s="210" t="s">
        <v>235</v>
      </c>
      <c r="E830" s="214" t="s">
        <v>3640</v>
      </c>
      <c r="F830" s="215" t="s">
        <v>3641</v>
      </c>
      <c r="G830" s="213"/>
      <c r="H830" s="216">
        <v>16.600000000000001</v>
      </c>
      <c r="I830" s="217"/>
      <c r="J830" s="213"/>
      <c r="K830" s="213"/>
      <c r="L830" s="218"/>
      <c r="M830" s="219"/>
      <c r="N830" s="220"/>
      <c r="O830" s="220"/>
      <c r="P830" s="220"/>
      <c r="Q830" s="220"/>
      <c r="R830" s="220"/>
      <c r="S830" s="220"/>
      <c r="T830" s="221"/>
      <c r="AT830" s="222" t="s">
        <v>235</v>
      </c>
      <c r="AU830" s="222" t="s">
        <v>87</v>
      </c>
      <c r="AV830" s="13" t="s">
        <v>19</v>
      </c>
      <c r="AW830" s="13" t="s">
        <v>36</v>
      </c>
      <c r="AX830" s="13" t="s">
        <v>80</v>
      </c>
      <c r="AY830" s="222" t="s">
        <v>220</v>
      </c>
    </row>
    <row r="831" spans="1:65" s="13" customFormat="1" ht="11.25">
      <c r="B831" s="212"/>
      <c r="C831" s="213"/>
      <c r="D831" s="210" t="s">
        <v>235</v>
      </c>
      <c r="E831" s="214" t="s">
        <v>3006</v>
      </c>
      <c r="F831" s="215" t="s">
        <v>3642</v>
      </c>
      <c r="G831" s="213"/>
      <c r="H831" s="216">
        <v>16.600000000000001</v>
      </c>
      <c r="I831" s="217"/>
      <c r="J831" s="213"/>
      <c r="K831" s="213"/>
      <c r="L831" s="218"/>
      <c r="M831" s="219"/>
      <c r="N831" s="220"/>
      <c r="O831" s="220"/>
      <c r="P831" s="220"/>
      <c r="Q831" s="220"/>
      <c r="R831" s="220"/>
      <c r="S831" s="220"/>
      <c r="T831" s="221"/>
      <c r="AT831" s="222" t="s">
        <v>235</v>
      </c>
      <c r="AU831" s="222" t="s">
        <v>87</v>
      </c>
      <c r="AV831" s="13" t="s">
        <v>19</v>
      </c>
      <c r="AW831" s="13" t="s">
        <v>36</v>
      </c>
      <c r="AX831" s="13" t="s">
        <v>80</v>
      </c>
      <c r="AY831" s="222" t="s">
        <v>220</v>
      </c>
    </row>
    <row r="832" spans="1:65" s="13" customFormat="1" ht="11.25">
      <c r="B832" s="212"/>
      <c r="C832" s="213"/>
      <c r="D832" s="210" t="s">
        <v>235</v>
      </c>
      <c r="E832" s="214" t="s">
        <v>3643</v>
      </c>
      <c r="F832" s="215" t="s">
        <v>3644</v>
      </c>
      <c r="G832" s="213"/>
      <c r="H832" s="216">
        <v>18.260000000000002</v>
      </c>
      <c r="I832" s="217"/>
      <c r="J832" s="213"/>
      <c r="K832" s="213"/>
      <c r="L832" s="218"/>
      <c r="M832" s="219"/>
      <c r="N832" s="220"/>
      <c r="O832" s="220"/>
      <c r="P832" s="220"/>
      <c r="Q832" s="220"/>
      <c r="R832" s="220"/>
      <c r="S832" s="220"/>
      <c r="T832" s="221"/>
      <c r="AT832" s="222" t="s">
        <v>235</v>
      </c>
      <c r="AU832" s="222" t="s">
        <v>87</v>
      </c>
      <c r="AV832" s="13" t="s">
        <v>19</v>
      </c>
      <c r="AW832" s="13" t="s">
        <v>36</v>
      </c>
      <c r="AX832" s="13" t="s">
        <v>87</v>
      </c>
      <c r="AY832" s="222" t="s">
        <v>220</v>
      </c>
    </row>
    <row r="833" spans="1:65" s="2" customFormat="1" ht="49.15" customHeight="1">
      <c r="A833" s="36"/>
      <c r="B833" s="37"/>
      <c r="C833" s="192" t="s">
        <v>2818</v>
      </c>
      <c r="D833" s="192" t="s">
        <v>224</v>
      </c>
      <c r="E833" s="193" t="s">
        <v>2792</v>
      </c>
      <c r="F833" s="194" t="s">
        <v>2793</v>
      </c>
      <c r="G833" s="195" t="s">
        <v>650</v>
      </c>
      <c r="H833" s="196">
        <v>1.456</v>
      </c>
      <c r="I833" s="197"/>
      <c r="J833" s="198">
        <f>ROUND(I833*H833,2)</f>
        <v>0</v>
      </c>
      <c r="K833" s="194" t="s">
        <v>228</v>
      </c>
      <c r="L833" s="41"/>
      <c r="M833" s="199" t="s">
        <v>1</v>
      </c>
      <c r="N833" s="200" t="s">
        <v>45</v>
      </c>
      <c r="O833" s="73"/>
      <c r="P833" s="201">
        <f>O833*H833</f>
        <v>0</v>
      </c>
      <c r="Q833" s="201">
        <v>0</v>
      </c>
      <c r="R833" s="201">
        <f>Q833*H833</f>
        <v>0</v>
      </c>
      <c r="S833" s="201">
        <v>0</v>
      </c>
      <c r="T833" s="202">
        <f>S833*H833</f>
        <v>0</v>
      </c>
      <c r="U833" s="36"/>
      <c r="V833" s="36"/>
      <c r="W833" s="36"/>
      <c r="X833" s="36"/>
      <c r="Y833" s="36"/>
      <c r="Z833" s="36"/>
      <c r="AA833" s="36"/>
      <c r="AB833" s="36"/>
      <c r="AC833" s="36"/>
      <c r="AD833" s="36"/>
      <c r="AE833" s="36"/>
      <c r="AR833" s="203" t="s">
        <v>223</v>
      </c>
      <c r="AT833" s="203" t="s">
        <v>224</v>
      </c>
      <c r="AU833" s="203" t="s">
        <v>87</v>
      </c>
      <c r="AY833" s="18" t="s">
        <v>220</v>
      </c>
      <c r="BE833" s="204">
        <f>IF(N833="základní",J833,0)</f>
        <v>0</v>
      </c>
      <c r="BF833" s="204">
        <f>IF(N833="snížená",J833,0)</f>
        <v>0</v>
      </c>
      <c r="BG833" s="204">
        <f>IF(N833="zákl. přenesená",J833,0)</f>
        <v>0</v>
      </c>
      <c r="BH833" s="204">
        <f>IF(N833="sníž. přenesená",J833,0)</f>
        <v>0</v>
      </c>
      <c r="BI833" s="204">
        <f>IF(N833="nulová",J833,0)</f>
        <v>0</v>
      </c>
      <c r="BJ833" s="18" t="s">
        <v>87</v>
      </c>
      <c r="BK833" s="204">
        <f>ROUND(I833*H833,2)</f>
        <v>0</v>
      </c>
      <c r="BL833" s="18" t="s">
        <v>223</v>
      </c>
      <c r="BM833" s="203" t="s">
        <v>3645</v>
      </c>
    </row>
    <row r="834" spans="1:65" s="2" customFormat="1" ht="11.25">
      <c r="A834" s="36"/>
      <c r="B834" s="37"/>
      <c r="C834" s="38"/>
      <c r="D834" s="205" t="s">
        <v>231</v>
      </c>
      <c r="E834" s="38"/>
      <c r="F834" s="206" t="s">
        <v>2795</v>
      </c>
      <c r="G834" s="38"/>
      <c r="H834" s="38"/>
      <c r="I834" s="207"/>
      <c r="J834" s="38"/>
      <c r="K834" s="38"/>
      <c r="L834" s="41"/>
      <c r="M834" s="208"/>
      <c r="N834" s="209"/>
      <c r="O834" s="73"/>
      <c r="P834" s="73"/>
      <c r="Q834" s="73"/>
      <c r="R834" s="73"/>
      <c r="S834" s="73"/>
      <c r="T834" s="74"/>
      <c r="U834" s="36"/>
      <c r="V834" s="36"/>
      <c r="W834" s="36"/>
      <c r="X834" s="36"/>
      <c r="Y834" s="36"/>
      <c r="Z834" s="36"/>
      <c r="AA834" s="36"/>
      <c r="AB834" s="36"/>
      <c r="AC834" s="36"/>
      <c r="AD834" s="36"/>
      <c r="AE834" s="36"/>
      <c r="AT834" s="18" t="s">
        <v>231</v>
      </c>
      <c r="AU834" s="18" t="s">
        <v>87</v>
      </c>
    </row>
    <row r="835" spans="1:65" s="2" customFormat="1" ht="107.25">
      <c r="A835" s="36"/>
      <c r="B835" s="37"/>
      <c r="C835" s="38"/>
      <c r="D835" s="210" t="s">
        <v>311</v>
      </c>
      <c r="E835" s="38"/>
      <c r="F835" s="211" t="s">
        <v>2796</v>
      </c>
      <c r="G835" s="38"/>
      <c r="H835" s="38"/>
      <c r="I835" s="207"/>
      <c r="J835" s="38"/>
      <c r="K835" s="38"/>
      <c r="L835" s="41"/>
      <c r="M835" s="208"/>
      <c r="N835" s="209"/>
      <c r="O835" s="73"/>
      <c r="P835" s="73"/>
      <c r="Q835" s="73"/>
      <c r="R835" s="73"/>
      <c r="S835" s="73"/>
      <c r="T835" s="74"/>
      <c r="U835" s="36"/>
      <c r="V835" s="36"/>
      <c r="W835" s="36"/>
      <c r="X835" s="36"/>
      <c r="Y835" s="36"/>
      <c r="Z835" s="36"/>
      <c r="AA835" s="36"/>
      <c r="AB835" s="36"/>
      <c r="AC835" s="36"/>
      <c r="AD835" s="36"/>
      <c r="AE835" s="36"/>
      <c r="AT835" s="18" t="s">
        <v>311</v>
      </c>
      <c r="AU835" s="18" t="s">
        <v>87</v>
      </c>
    </row>
    <row r="836" spans="1:65" s="2" customFormat="1" ht="55.5" customHeight="1">
      <c r="A836" s="36"/>
      <c r="B836" s="37"/>
      <c r="C836" s="192" t="s">
        <v>2822</v>
      </c>
      <c r="D836" s="192" t="s">
        <v>224</v>
      </c>
      <c r="E836" s="193" t="s">
        <v>2798</v>
      </c>
      <c r="F836" s="194" t="s">
        <v>2799</v>
      </c>
      <c r="G836" s="195" t="s">
        <v>650</v>
      </c>
      <c r="H836" s="196">
        <v>1.456</v>
      </c>
      <c r="I836" s="197"/>
      <c r="J836" s="198">
        <f>ROUND(I836*H836,2)</f>
        <v>0</v>
      </c>
      <c r="K836" s="194" t="s">
        <v>228</v>
      </c>
      <c r="L836" s="41"/>
      <c r="M836" s="199" t="s">
        <v>1</v>
      </c>
      <c r="N836" s="200" t="s">
        <v>45</v>
      </c>
      <c r="O836" s="73"/>
      <c r="P836" s="201">
        <f>O836*H836</f>
        <v>0</v>
      </c>
      <c r="Q836" s="201">
        <v>0</v>
      </c>
      <c r="R836" s="201">
        <f>Q836*H836</f>
        <v>0</v>
      </c>
      <c r="S836" s="201">
        <v>0</v>
      </c>
      <c r="T836" s="202">
        <f>S836*H836</f>
        <v>0</v>
      </c>
      <c r="U836" s="36"/>
      <c r="V836" s="36"/>
      <c r="W836" s="36"/>
      <c r="X836" s="36"/>
      <c r="Y836" s="36"/>
      <c r="Z836" s="36"/>
      <c r="AA836" s="36"/>
      <c r="AB836" s="36"/>
      <c r="AC836" s="36"/>
      <c r="AD836" s="36"/>
      <c r="AE836" s="36"/>
      <c r="AR836" s="203" t="s">
        <v>223</v>
      </c>
      <c r="AT836" s="203" t="s">
        <v>224</v>
      </c>
      <c r="AU836" s="203" t="s">
        <v>87</v>
      </c>
      <c r="AY836" s="18" t="s">
        <v>220</v>
      </c>
      <c r="BE836" s="204">
        <f>IF(N836="základní",J836,0)</f>
        <v>0</v>
      </c>
      <c r="BF836" s="204">
        <f>IF(N836="snížená",J836,0)</f>
        <v>0</v>
      </c>
      <c r="BG836" s="204">
        <f>IF(N836="zákl. přenesená",J836,0)</f>
        <v>0</v>
      </c>
      <c r="BH836" s="204">
        <f>IF(N836="sníž. přenesená",J836,0)</f>
        <v>0</v>
      </c>
      <c r="BI836" s="204">
        <f>IF(N836="nulová",J836,0)</f>
        <v>0</v>
      </c>
      <c r="BJ836" s="18" t="s">
        <v>87</v>
      </c>
      <c r="BK836" s="204">
        <f>ROUND(I836*H836,2)</f>
        <v>0</v>
      </c>
      <c r="BL836" s="18" t="s">
        <v>223</v>
      </c>
      <c r="BM836" s="203" t="s">
        <v>3646</v>
      </c>
    </row>
    <row r="837" spans="1:65" s="2" customFormat="1" ht="11.25">
      <c r="A837" s="36"/>
      <c r="B837" s="37"/>
      <c r="C837" s="38"/>
      <c r="D837" s="205" t="s">
        <v>231</v>
      </c>
      <c r="E837" s="38"/>
      <c r="F837" s="206" t="s">
        <v>2801</v>
      </c>
      <c r="G837" s="38"/>
      <c r="H837" s="38"/>
      <c r="I837" s="207"/>
      <c r="J837" s="38"/>
      <c r="K837" s="38"/>
      <c r="L837" s="41"/>
      <c r="M837" s="208"/>
      <c r="N837" s="209"/>
      <c r="O837" s="73"/>
      <c r="P837" s="73"/>
      <c r="Q837" s="73"/>
      <c r="R837" s="73"/>
      <c r="S837" s="73"/>
      <c r="T837" s="74"/>
      <c r="U837" s="36"/>
      <c r="V837" s="36"/>
      <c r="W837" s="36"/>
      <c r="X837" s="36"/>
      <c r="Y837" s="36"/>
      <c r="Z837" s="36"/>
      <c r="AA837" s="36"/>
      <c r="AB837" s="36"/>
      <c r="AC837" s="36"/>
      <c r="AD837" s="36"/>
      <c r="AE837" s="36"/>
      <c r="AT837" s="18" t="s">
        <v>231</v>
      </c>
      <c r="AU837" s="18" t="s">
        <v>87</v>
      </c>
    </row>
    <row r="838" spans="1:65" s="2" customFormat="1" ht="107.25">
      <c r="A838" s="36"/>
      <c r="B838" s="37"/>
      <c r="C838" s="38"/>
      <c r="D838" s="210" t="s">
        <v>311</v>
      </c>
      <c r="E838" s="38"/>
      <c r="F838" s="211" t="s">
        <v>2796</v>
      </c>
      <c r="G838" s="38"/>
      <c r="H838" s="38"/>
      <c r="I838" s="207"/>
      <c r="J838" s="38"/>
      <c r="K838" s="38"/>
      <c r="L838" s="41"/>
      <c r="M838" s="208"/>
      <c r="N838" s="209"/>
      <c r="O838" s="73"/>
      <c r="P838" s="73"/>
      <c r="Q838" s="73"/>
      <c r="R838" s="73"/>
      <c r="S838" s="73"/>
      <c r="T838" s="74"/>
      <c r="U838" s="36"/>
      <c r="V838" s="36"/>
      <c r="W838" s="36"/>
      <c r="X838" s="36"/>
      <c r="Y838" s="36"/>
      <c r="Z838" s="36"/>
      <c r="AA838" s="36"/>
      <c r="AB838" s="36"/>
      <c r="AC838" s="36"/>
      <c r="AD838" s="36"/>
      <c r="AE838" s="36"/>
      <c r="AT838" s="18" t="s">
        <v>311</v>
      </c>
      <c r="AU838" s="18" t="s">
        <v>87</v>
      </c>
    </row>
    <row r="839" spans="1:65" s="2" customFormat="1" ht="62.65" customHeight="1">
      <c r="A839" s="36"/>
      <c r="B839" s="37"/>
      <c r="C839" s="192" t="s">
        <v>2829</v>
      </c>
      <c r="D839" s="192" t="s">
        <v>224</v>
      </c>
      <c r="E839" s="193" t="s">
        <v>2803</v>
      </c>
      <c r="F839" s="194" t="s">
        <v>2804</v>
      </c>
      <c r="G839" s="195" t="s">
        <v>650</v>
      </c>
      <c r="H839" s="196">
        <v>1.456</v>
      </c>
      <c r="I839" s="197"/>
      <c r="J839" s="198">
        <f>ROUND(I839*H839,2)</f>
        <v>0</v>
      </c>
      <c r="K839" s="194" t="s">
        <v>228</v>
      </c>
      <c r="L839" s="41"/>
      <c r="M839" s="199" t="s">
        <v>1</v>
      </c>
      <c r="N839" s="200" t="s">
        <v>45</v>
      </c>
      <c r="O839" s="73"/>
      <c r="P839" s="201">
        <f>O839*H839</f>
        <v>0</v>
      </c>
      <c r="Q839" s="201">
        <v>0</v>
      </c>
      <c r="R839" s="201">
        <f>Q839*H839</f>
        <v>0</v>
      </c>
      <c r="S839" s="201">
        <v>0</v>
      </c>
      <c r="T839" s="202">
        <f>S839*H839</f>
        <v>0</v>
      </c>
      <c r="U839" s="36"/>
      <c r="V839" s="36"/>
      <c r="W839" s="36"/>
      <c r="X839" s="36"/>
      <c r="Y839" s="36"/>
      <c r="Z839" s="36"/>
      <c r="AA839" s="36"/>
      <c r="AB839" s="36"/>
      <c r="AC839" s="36"/>
      <c r="AD839" s="36"/>
      <c r="AE839" s="36"/>
      <c r="AR839" s="203" t="s">
        <v>223</v>
      </c>
      <c r="AT839" s="203" t="s">
        <v>224</v>
      </c>
      <c r="AU839" s="203" t="s">
        <v>87</v>
      </c>
      <c r="AY839" s="18" t="s">
        <v>220</v>
      </c>
      <c r="BE839" s="204">
        <f>IF(N839="základní",J839,0)</f>
        <v>0</v>
      </c>
      <c r="BF839" s="204">
        <f>IF(N839="snížená",J839,0)</f>
        <v>0</v>
      </c>
      <c r="BG839" s="204">
        <f>IF(N839="zákl. přenesená",J839,0)</f>
        <v>0</v>
      </c>
      <c r="BH839" s="204">
        <f>IF(N839="sníž. přenesená",J839,0)</f>
        <v>0</v>
      </c>
      <c r="BI839" s="204">
        <f>IF(N839="nulová",J839,0)</f>
        <v>0</v>
      </c>
      <c r="BJ839" s="18" t="s">
        <v>87</v>
      </c>
      <c r="BK839" s="204">
        <f>ROUND(I839*H839,2)</f>
        <v>0</v>
      </c>
      <c r="BL839" s="18" t="s">
        <v>223</v>
      </c>
      <c r="BM839" s="203" t="s">
        <v>3647</v>
      </c>
    </row>
    <row r="840" spans="1:65" s="2" customFormat="1" ht="11.25">
      <c r="A840" s="36"/>
      <c r="B840" s="37"/>
      <c r="C840" s="38"/>
      <c r="D840" s="205" t="s">
        <v>231</v>
      </c>
      <c r="E840" s="38"/>
      <c r="F840" s="206" t="s">
        <v>2806</v>
      </c>
      <c r="G840" s="38"/>
      <c r="H840" s="38"/>
      <c r="I840" s="207"/>
      <c r="J840" s="38"/>
      <c r="K840" s="38"/>
      <c r="L840" s="41"/>
      <c r="M840" s="208"/>
      <c r="N840" s="209"/>
      <c r="O840" s="73"/>
      <c r="P840" s="73"/>
      <c r="Q840" s="73"/>
      <c r="R840" s="73"/>
      <c r="S840" s="73"/>
      <c r="T840" s="74"/>
      <c r="U840" s="36"/>
      <c r="V840" s="36"/>
      <c r="W840" s="36"/>
      <c r="X840" s="36"/>
      <c r="Y840" s="36"/>
      <c r="Z840" s="36"/>
      <c r="AA840" s="36"/>
      <c r="AB840" s="36"/>
      <c r="AC840" s="36"/>
      <c r="AD840" s="36"/>
      <c r="AE840" s="36"/>
      <c r="AT840" s="18" t="s">
        <v>231</v>
      </c>
      <c r="AU840" s="18" t="s">
        <v>87</v>
      </c>
    </row>
    <row r="841" spans="1:65" s="2" customFormat="1" ht="107.25">
      <c r="A841" s="36"/>
      <c r="B841" s="37"/>
      <c r="C841" s="38"/>
      <c r="D841" s="210" t="s">
        <v>311</v>
      </c>
      <c r="E841" s="38"/>
      <c r="F841" s="211" t="s">
        <v>2796</v>
      </c>
      <c r="G841" s="38"/>
      <c r="H841" s="38"/>
      <c r="I841" s="207"/>
      <c r="J841" s="38"/>
      <c r="K841" s="38"/>
      <c r="L841" s="41"/>
      <c r="M841" s="208"/>
      <c r="N841" s="209"/>
      <c r="O841" s="73"/>
      <c r="P841" s="73"/>
      <c r="Q841" s="73"/>
      <c r="R841" s="73"/>
      <c r="S841" s="73"/>
      <c r="T841" s="74"/>
      <c r="U841" s="36"/>
      <c r="V841" s="36"/>
      <c r="W841" s="36"/>
      <c r="X841" s="36"/>
      <c r="Y841" s="36"/>
      <c r="Z841" s="36"/>
      <c r="AA841" s="36"/>
      <c r="AB841" s="36"/>
      <c r="AC841" s="36"/>
      <c r="AD841" s="36"/>
      <c r="AE841" s="36"/>
      <c r="AT841" s="18" t="s">
        <v>311</v>
      </c>
      <c r="AU841" s="18" t="s">
        <v>87</v>
      </c>
    </row>
    <row r="842" spans="1:65" s="2" customFormat="1" ht="19.5">
      <c r="A842" s="36"/>
      <c r="B842" s="37"/>
      <c r="C842" s="38"/>
      <c r="D842" s="210" t="s">
        <v>233</v>
      </c>
      <c r="E842" s="38"/>
      <c r="F842" s="211" t="s">
        <v>3648</v>
      </c>
      <c r="G842" s="38"/>
      <c r="H842" s="38"/>
      <c r="I842" s="207"/>
      <c r="J842" s="38"/>
      <c r="K842" s="38"/>
      <c r="L842" s="41"/>
      <c r="M842" s="208"/>
      <c r="N842" s="209"/>
      <c r="O842" s="73"/>
      <c r="P842" s="73"/>
      <c r="Q842" s="73"/>
      <c r="R842" s="73"/>
      <c r="S842" s="73"/>
      <c r="T842" s="74"/>
      <c r="U842" s="36"/>
      <c r="V842" s="36"/>
      <c r="W842" s="36"/>
      <c r="X842" s="36"/>
      <c r="Y842" s="36"/>
      <c r="Z842" s="36"/>
      <c r="AA842" s="36"/>
      <c r="AB842" s="36"/>
      <c r="AC842" s="36"/>
      <c r="AD842" s="36"/>
      <c r="AE842" s="36"/>
      <c r="AT842" s="18" t="s">
        <v>233</v>
      </c>
      <c r="AU842" s="18" t="s">
        <v>87</v>
      </c>
    </row>
    <row r="843" spans="1:65" s="12" customFormat="1" ht="25.9" customHeight="1">
      <c r="B843" s="176"/>
      <c r="C843" s="177"/>
      <c r="D843" s="178" t="s">
        <v>79</v>
      </c>
      <c r="E843" s="179" t="s">
        <v>266</v>
      </c>
      <c r="F843" s="179" t="s">
        <v>695</v>
      </c>
      <c r="G843" s="177"/>
      <c r="H843" s="177"/>
      <c r="I843" s="180"/>
      <c r="J843" s="181">
        <f>BK843</f>
        <v>0</v>
      </c>
      <c r="K843" s="177"/>
      <c r="L843" s="182"/>
      <c r="M843" s="183"/>
      <c r="N843" s="184"/>
      <c r="O843" s="184"/>
      <c r="P843" s="185">
        <f>SUM(P844:P857)</f>
        <v>0</v>
      </c>
      <c r="Q843" s="184"/>
      <c r="R843" s="185">
        <f>SUM(R844:R857)</f>
        <v>0.58062100000000005</v>
      </c>
      <c r="S843" s="184"/>
      <c r="T843" s="186">
        <f>SUM(T844:T857)</f>
        <v>0</v>
      </c>
      <c r="AR843" s="187" t="s">
        <v>223</v>
      </c>
      <c r="AT843" s="188" t="s">
        <v>79</v>
      </c>
      <c r="AU843" s="188" t="s">
        <v>80</v>
      </c>
      <c r="AY843" s="187" t="s">
        <v>220</v>
      </c>
      <c r="BK843" s="189">
        <f>SUM(BK844:BK857)</f>
        <v>0</v>
      </c>
    </row>
    <row r="844" spans="1:65" s="2" customFormat="1" ht="33" customHeight="1">
      <c r="A844" s="36"/>
      <c r="B844" s="37"/>
      <c r="C844" s="192" t="s">
        <v>2836</v>
      </c>
      <c r="D844" s="192" t="s">
        <v>224</v>
      </c>
      <c r="E844" s="193" t="s">
        <v>3649</v>
      </c>
      <c r="F844" s="194" t="s">
        <v>3650</v>
      </c>
      <c r="G844" s="195" t="s">
        <v>698</v>
      </c>
      <c r="H844" s="196">
        <v>6</v>
      </c>
      <c r="I844" s="197"/>
      <c r="J844" s="198">
        <f>ROUND(I844*H844,2)</f>
        <v>0</v>
      </c>
      <c r="K844" s="194" t="s">
        <v>228</v>
      </c>
      <c r="L844" s="41"/>
      <c r="M844" s="199" t="s">
        <v>1</v>
      </c>
      <c r="N844" s="200" t="s">
        <v>45</v>
      </c>
      <c r="O844" s="73"/>
      <c r="P844" s="201">
        <f>O844*H844</f>
        <v>0</v>
      </c>
      <c r="Q844" s="201">
        <v>1.0000000000000001E-5</v>
      </c>
      <c r="R844" s="201">
        <f>Q844*H844</f>
        <v>6.0000000000000008E-5</v>
      </c>
      <c r="S844" s="201">
        <v>0</v>
      </c>
      <c r="T844" s="202">
        <f>S844*H844</f>
        <v>0</v>
      </c>
      <c r="U844" s="36"/>
      <c r="V844" s="36"/>
      <c r="W844" s="36"/>
      <c r="X844" s="36"/>
      <c r="Y844" s="36"/>
      <c r="Z844" s="36"/>
      <c r="AA844" s="36"/>
      <c r="AB844" s="36"/>
      <c r="AC844" s="36"/>
      <c r="AD844" s="36"/>
      <c r="AE844" s="36"/>
      <c r="AR844" s="203" t="s">
        <v>223</v>
      </c>
      <c r="AT844" s="203" t="s">
        <v>224</v>
      </c>
      <c r="AU844" s="203" t="s">
        <v>87</v>
      </c>
      <c r="AY844" s="18" t="s">
        <v>220</v>
      </c>
      <c r="BE844" s="204">
        <f>IF(N844="základní",J844,0)</f>
        <v>0</v>
      </c>
      <c r="BF844" s="204">
        <f>IF(N844="snížená",J844,0)</f>
        <v>0</v>
      </c>
      <c r="BG844" s="204">
        <f>IF(N844="zákl. přenesená",J844,0)</f>
        <v>0</v>
      </c>
      <c r="BH844" s="204">
        <f>IF(N844="sníž. přenesená",J844,0)</f>
        <v>0</v>
      </c>
      <c r="BI844" s="204">
        <f>IF(N844="nulová",J844,0)</f>
        <v>0</v>
      </c>
      <c r="BJ844" s="18" t="s">
        <v>87</v>
      </c>
      <c r="BK844" s="204">
        <f>ROUND(I844*H844,2)</f>
        <v>0</v>
      </c>
      <c r="BL844" s="18" t="s">
        <v>223</v>
      </c>
      <c r="BM844" s="203" t="s">
        <v>3651</v>
      </c>
    </row>
    <row r="845" spans="1:65" s="2" customFormat="1" ht="11.25">
      <c r="A845" s="36"/>
      <c r="B845" s="37"/>
      <c r="C845" s="38"/>
      <c r="D845" s="205" t="s">
        <v>231</v>
      </c>
      <c r="E845" s="38"/>
      <c r="F845" s="206" t="s">
        <v>3652</v>
      </c>
      <c r="G845" s="38"/>
      <c r="H845" s="38"/>
      <c r="I845" s="207"/>
      <c r="J845" s="38"/>
      <c r="K845" s="38"/>
      <c r="L845" s="41"/>
      <c r="M845" s="208"/>
      <c r="N845" s="209"/>
      <c r="O845" s="73"/>
      <c r="P845" s="73"/>
      <c r="Q845" s="73"/>
      <c r="R845" s="73"/>
      <c r="S845" s="73"/>
      <c r="T845" s="74"/>
      <c r="U845" s="36"/>
      <c r="V845" s="36"/>
      <c r="W845" s="36"/>
      <c r="X845" s="36"/>
      <c r="Y845" s="36"/>
      <c r="Z845" s="36"/>
      <c r="AA845" s="36"/>
      <c r="AB845" s="36"/>
      <c r="AC845" s="36"/>
      <c r="AD845" s="36"/>
      <c r="AE845" s="36"/>
      <c r="AT845" s="18" t="s">
        <v>231</v>
      </c>
      <c r="AU845" s="18" t="s">
        <v>87</v>
      </c>
    </row>
    <row r="846" spans="1:65" s="2" customFormat="1" ht="97.5">
      <c r="A846" s="36"/>
      <c r="B846" s="37"/>
      <c r="C846" s="38"/>
      <c r="D846" s="210" t="s">
        <v>311</v>
      </c>
      <c r="E846" s="38"/>
      <c r="F846" s="211" t="s">
        <v>1389</v>
      </c>
      <c r="G846" s="38"/>
      <c r="H846" s="38"/>
      <c r="I846" s="207"/>
      <c r="J846" s="38"/>
      <c r="K846" s="38"/>
      <c r="L846" s="41"/>
      <c r="M846" s="208"/>
      <c r="N846" s="209"/>
      <c r="O846" s="73"/>
      <c r="P846" s="73"/>
      <c r="Q846" s="73"/>
      <c r="R846" s="73"/>
      <c r="S846" s="73"/>
      <c r="T846" s="74"/>
      <c r="U846" s="36"/>
      <c r="V846" s="36"/>
      <c r="W846" s="36"/>
      <c r="X846" s="36"/>
      <c r="Y846" s="36"/>
      <c r="Z846" s="36"/>
      <c r="AA846" s="36"/>
      <c r="AB846" s="36"/>
      <c r="AC846" s="36"/>
      <c r="AD846" s="36"/>
      <c r="AE846" s="36"/>
      <c r="AT846" s="18" t="s">
        <v>311</v>
      </c>
      <c r="AU846" s="18" t="s">
        <v>87</v>
      </c>
    </row>
    <row r="847" spans="1:65" s="14" customFormat="1" ht="11.25">
      <c r="B847" s="223"/>
      <c r="C847" s="224"/>
      <c r="D847" s="210" t="s">
        <v>235</v>
      </c>
      <c r="E847" s="225" t="s">
        <v>1</v>
      </c>
      <c r="F847" s="226" t="s">
        <v>3653</v>
      </c>
      <c r="G847" s="224"/>
      <c r="H847" s="225" t="s">
        <v>1</v>
      </c>
      <c r="I847" s="227"/>
      <c r="J847" s="224"/>
      <c r="K847" s="224"/>
      <c r="L847" s="228"/>
      <c r="M847" s="229"/>
      <c r="N847" s="230"/>
      <c r="O847" s="230"/>
      <c r="P847" s="230"/>
      <c r="Q847" s="230"/>
      <c r="R847" s="230"/>
      <c r="S847" s="230"/>
      <c r="T847" s="231"/>
      <c r="AT847" s="232" t="s">
        <v>235</v>
      </c>
      <c r="AU847" s="232" t="s">
        <v>87</v>
      </c>
      <c r="AV847" s="14" t="s">
        <v>87</v>
      </c>
      <c r="AW847" s="14" t="s">
        <v>36</v>
      </c>
      <c r="AX847" s="14" t="s">
        <v>80</v>
      </c>
      <c r="AY847" s="232" t="s">
        <v>220</v>
      </c>
    </row>
    <row r="848" spans="1:65" s="13" customFormat="1" ht="11.25">
      <c r="B848" s="212"/>
      <c r="C848" s="213"/>
      <c r="D848" s="210" t="s">
        <v>235</v>
      </c>
      <c r="E848" s="214" t="s">
        <v>3654</v>
      </c>
      <c r="F848" s="215" t="s">
        <v>256</v>
      </c>
      <c r="G848" s="213"/>
      <c r="H848" s="216">
        <v>6</v>
      </c>
      <c r="I848" s="217"/>
      <c r="J848" s="213"/>
      <c r="K848" s="213"/>
      <c r="L848" s="218"/>
      <c r="M848" s="219"/>
      <c r="N848" s="220"/>
      <c r="O848" s="220"/>
      <c r="P848" s="220"/>
      <c r="Q848" s="220"/>
      <c r="R848" s="220"/>
      <c r="S848" s="220"/>
      <c r="T848" s="221"/>
      <c r="AT848" s="222" t="s">
        <v>235</v>
      </c>
      <c r="AU848" s="222" t="s">
        <v>87</v>
      </c>
      <c r="AV848" s="13" t="s">
        <v>19</v>
      </c>
      <c r="AW848" s="13" t="s">
        <v>36</v>
      </c>
      <c r="AX848" s="13" t="s">
        <v>80</v>
      </c>
      <c r="AY848" s="222" t="s">
        <v>220</v>
      </c>
    </row>
    <row r="849" spans="1:65" s="13" customFormat="1" ht="11.25">
      <c r="B849" s="212"/>
      <c r="C849" s="213"/>
      <c r="D849" s="210" t="s">
        <v>235</v>
      </c>
      <c r="E849" s="214" t="s">
        <v>3655</v>
      </c>
      <c r="F849" s="215" t="s">
        <v>3656</v>
      </c>
      <c r="G849" s="213"/>
      <c r="H849" s="216">
        <v>6</v>
      </c>
      <c r="I849" s="217"/>
      <c r="J849" s="213"/>
      <c r="K849" s="213"/>
      <c r="L849" s="218"/>
      <c r="M849" s="219"/>
      <c r="N849" s="220"/>
      <c r="O849" s="220"/>
      <c r="P849" s="220"/>
      <c r="Q849" s="220"/>
      <c r="R849" s="220"/>
      <c r="S849" s="220"/>
      <c r="T849" s="221"/>
      <c r="AT849" s="222" t="s">
        <v>235</v>
      </c>
      <c r="AU849" s="222" t="s">
        <v>87</v>
      </c>
      <c r="AV849" s="13" t="s">
        <v>19</v>
      </c>
      <c r="AW849" s="13" t="s">
        <v>36</v>
      </c>
      <c r="AX849" s="13" t="s">
        <v>87</v>
      </c>
      <c r="AY849" s="222" t="s">
        <v>220</v>
      </c>
    </row>
    <row r="850" spans="1:65" s="2" customFormat="1" ht="24.2" customHeight="1">
      <c r="A850" s="36"/>
      <c r="B850" s="37"/>
      <c r="C850" s="247" t="s">
        <v>2841</v>
      </c>
      <c r="D850" s="247" t="s">
        <v>329</v>
      </c>
      <c r="E850" s="248" t="s">
        <v>3657</v>
      </c>
      <c r="F850" s="249" t="s">
        <v>3658</v>
      </c>
      <c r="G850" s="250" t="s">
        <v>698</v>
      </c>
      <c r="H850" s="251">
        <v>6.09</v>
      </c>
      <c r="I850" s="252"/>
      <c r="J850" s="253">
        <f>ROUND(I850*H850,2)</f>
        <v>0</v>
      </c>
      <c r="K850" s="249" t="s">
        <v>228</v>
      </c>
      <c r="L850" s="254"/>
      <c r="M850" s="255" t="s">
        <v>1</v>
      </c>
      <c r="N850" s="256" t="s">
        <v>45</v>
      </c>
      <c r="O850" s="73"/>
      <c r="P850" s="201">
        <f>O850*H850</f>
        <v>0</v>
      </c>
      <c r="Q850" s="201">
        <v>2.8999999999999998E-3</v>
      </c>
      <c r="R850" s="201">
        <f>Q850*H850</f>
        <v>1.7661E-2</v>
      </c>
      <c r="S850" s="201">
        <v>0</v>
      </c>
      <c r="T850" s="202">
        <f>S850*H850</f>
        <v>0</v>
      </c>
      <c r="U850" s="36"/>
      <c r="V850" s="36"/>
      <c r="W850" s="36"/>
      <c r="X850" s="36"/>
      <c r="Y850" s="36"/>
      <c r="Z850" s="36"/>
      <c r="AA850" s="36"/>
      <c r="AB850" s="36"/>
      <c r="AC850" s="36"/>
      <c r="AD850" s="36"/>
      <c r="AE850" s="36"/>
      <c r="AR850" s="203" t="s">
        <v>266</v>
      </c>
      <c r="AT850" s="203" t="s">
        <v>329</v>
      </c>
      <c r="AU850" s="203" t="s">
        <v>87</v>
      </c>
      <c r="AY850" s="18" t="s">
        <v>220</v>
      </c>
      <c r="BE850" s="204">
        <f>IF(N850="základní",J850,0)</f>
        <v>0</v>
      </c>
      <c r="BF850" s="204">
        <f>IF(N850="snížená",J850,0)</f>
        <v>0</v>
      </c>
      <c r="BG850" s="204">
        <f>IF(N850="zákl. přenesená",J850,0)</f>
        <v>0</v>
      </c>
      <c r="BH850" s="204">
        <f>IF(N850="sníž. přenesená",J850,0)</f>
        <v>0</v>
      </c>
      <c r="BI850" s="204">
        <f>IF(N850="nulová",J850,0)</f>
        <v>0</v>
      </c>
      <c r="BJ850" s="18" t="s">
        <v>87</v>
      </c>
      <c r="BK850" s="204">
        <f>ROUND(I850*H850,2)</f>
        <v>0</v>
      </c>
      <c r="BL850" s="18" t="s">
        <v>223</v>
      </c>
      <c r="BM850" s="203" t="s">
        <v>3659</v>
      </c>
    </row>
    <row r="851" spans="1:65" s="2" customFormat="1" ht="24.2" customHeight="1">
      <c r="A851" s="36"/>
      <c r="B851" s="37"/>
      <c r="C851" s="192" t="s">
        <v>2860</v>
      </c>
      <c r="D851" s="192" t="s">
        <v>224</v>
      </c>
      <c r="E851" s="193" t="s">
        <v>3660</v>
      </c>
      <c r="F851" s="194" t="s">
        <v>3661</v>
      </c>
      <c r="G851" s="195" t="s">
        <v>664</v>
      </c>
      <c r="H851" s="196">
        <v>1</v>
      </c>
      <c r="I851" s="197"/>
      <c r="J851" s="198">
        <f>ROUND(I851*H851,2)</f>
        <v>0</v>
      </c>
      <c r="K851" s="194" t="s">
        <v>228</v>
      </c>
      <c r="L851" s="41"/>
      <c r="M851" s="199" t="s">
        <v>1</v>
      </c>
      <c r="N851" s="200" t="s">
        <v>45</v>
      </c>
      <c r="O851" s="73"/>
      <c r="P851" s="201">
        <f>O851*H851</f>
        <v>0</v>
      </c>
      <c r="Q851" s="201">
        <v>0.34089999999999998</v>
      </c>
      <c r="R851" s="201">
        <f>Q851*H851</f>
        <v>0.34089999999999998</v>
      </c>
      <c r="S851" s="201">
        <v>0</v>
      </c>
      <c r="T851" s="202">
        <f>S851*H851</f>
        <v>0</v>
      </c>
      <c r="U851" s="36"/>
      <c r="V851" s="36"/>
      <c r="W851" s="36"/>
      <c r="X851" s="36"/>
      <c r="Y851" s="36"/>
      <c r="Z851" s="36"/>
      <c r="AA851" s="36"/>
      <c r="AB851" s="36"/>
      <c r="AC851" s="36"/>
      <c r="AD851" s="36"/>
      <c r="AE851" s="36"/>
      <c r="AR851" s="203" t="s">
        <v>223</v>
      </c>
      <c r="AT851" s="203" t="s">
        <v>224</v>
      </c>
      <c r="AU851" s="203" t="s">
        <v>87</v>
      </c>
      <c r="AY851" s="18" t="s">
        <v>220</v>
      </c>
      <c r="BE851" s="204">
        <f>IF(N851="základní",J851,0)</f>
        <v>0</v>
      </c>
      <c r="BF851" s="204">
        <f>IF(N851="snížená",J851,0)</f>
        <v>0</v>
      </c>
      <c r="BG851" s="204">
        <f>IF(N851="zákl. přenesená",J851,0)</f>
        <v>0</v>
      </c>
      <c r="BH851" s="204">
        <f>IF(N851="sníž. přenesená",J851,0)</f>
        <v>0</v>
      </c>
      <c r="BI851" s="204">
        <f>IF(N851="nulová",J851,0)</f>
        <v>0</v>
      </c>
      <c r="BJ851" s="18" t="s">
        <v>87</v>
      </c>
      <c r="BK851" s="204">
        <f>ROUND(I851*H851,2)</f>
        <v>0</v>
      </c>
      <c r="BL851" s="18" t="s">
        <v>223</v>
      </c>
      <c r="BM851" s="203" t="s">
        <v>3662</v>
      </c>
    </row>
    <row r="852" spans="1:65" s="2" customFormat="1" ht="11.25">
      <c r="A852" s="36"/>
      <c r="B852" s="37"/>
      <c r="C852" s="38"/>
      <c r="D852" s="205" t="s">
        <v>231</v>
      </c>
      <c r="E852" s="38"/>
      <c r="F852" s="206" t="s">
        <v>3663</v>
      </c>
      <c r="G852" s="38"/>
      <c r="H852" s="38"/>
      <c r="I852" s="207"/>
      <c r="J852" s="38"/>
      <c r="K852" s="38"/>
      <c r="L852" s="41"/>
      <c r="M852" s="208"/>
      <c r="N852" s="209"/>
      <c r="O852" s="73"/>
      <c r="P852" s="73"/>
      <c r="Q852" s="73"/>
      <c r="R852" s="73"/>
      <c r="S852" s="73"/>
      <c r="T852" s="74"/>
      <c r="U852" s="36"/>
      <c r="V852" s="36"/>
      <c r="W852" s="36"/>
      <c r="X852" s="36"/>
      <c r="Y852" s="36"/>
      <c r="Z852" s="36"/>
      <c r="AA852" s="36"/>
      <c r="AB852" s="36"/>
      <c r="AC852" s="36"/>
      <c r="AD852" s="36"/>
      <c r="AE852" s="36"/>
      <c r="AT852" s="18" t="s">
        <v>231</v>
      </c>
      <c r="AU852" s="18" t="s">
        <v>87</v>
      </c>
    </row>
    <row r="853" spans="1:65" s="2" customFormat="1" ht="97.5">
      <c r="A853" s="36"/>
      <c r="B853" s="37"/>
      <c r="C853" s="38"/>
      <c r="D853" s="210" t="s">
        <v>311</v>
      </c>
      <c r="E853" s="38"/>
      <c r="F853" s="211" t="s">
        <v>3664</v>
      </c>
      <c r="G853" s="38"/>
      <c r="H853" s="38"/>
      <c r="I853" s="207"/>
      <c r="J853" s="38"/>
      <c r="K853" s="38"/>
      <c r="L853" s="41"/>
      <c r="M853" s="208"/>
      <c r="N853" s="209"/>
      <c r="O853" s="73"/>
      <c r="P853" s="73"/>
      <c r="Q853" s="73"/>
      <c r="R853" s="73"/>
      <c r="S853" s="73"/>
      <c r="T853" s="74"/>
      <c r="U853" s="36"/>
      <c r="V853" s="36"/>
      <c r="W853" s="36"/>
      <c r="X853" s="36"/>
      <c r="Y853" s="36"/>
      <c r="Z853" s="36"/>
      <c r="AA853" s="36"/>
      <c r="AB853" s="36"/>
      <c r="AC853" s="36"/>
      <c r="AD853" s="36"/>
      <c r="AE853" s="36"/>
      <c r="AT853" s="18" t="s">
        <v>311</v>
      </c>
      <c r="AU853" s="18" t="s">
        <v>87</v>
      </c>
    </row>
    <row r="854" spans="1:65" s="2" customFormat="1" ht="24.2" customHeight="1">
      <c r="A854" s="36"/>
      <c r="B854" s="37"/>
      <c r="C854" s="247" t="s">
        <v>2864</v>
      </c>
      <c r="D854" s="247" t="s">
        <v>329</v>
      </c>
      <c r="E854" s="248" t="s">
        <v>3665</v>
      </c>
      <c r="F854" s="249" t="s">
        <v>3666</v>
      </c>
      <c r="G854" s="250" t="s">
        <v>664</v>
      </c>
      <c r="H854" s="251">
        <v>1</v>
      </c>
      <c r="I854" s="252"/>
      <c r="J854" s="253">
        <f>ROUND(I854*H854,2)</f>
        <v>0</v>
      </c>
      <c r="K854" s="249" t="s">
        <v>228</v>
      </c>
      <c r="L854" s="254"/>
      <c r="M854" s="255" t="s">
        <v>1</v>
      </c>
      <c r="N854" s="256" t="s">
        <v>45</v>
      </c>
      <c r="O854" s="73"/>
      <c r="P854" s="201">
        <f>O854*H854</f>
        <v>0</v>
      </c>
      <c r="Q854" s="201">
        <v>9.7000000000000003E-2</v>
      </c>
      <c r="R854" s="201">
        <f>Q854*H854</f>
        <v>9.7000000000000003E-2</v>
      </c>
      <c r="S854" s="201">
        <v>0</v>
      </c>
      <c r="T854" s="202">
        <f>S854*H854</f>
        <v>0</v>
      </c>
      <c r="U854" s="36"/>
      <c r="V854" s="36"/>
      <c r="W854" s="36"/>
      <c r="X854" s="36"/>
      <c r="Y854" s="36"/>
      <c r="Z854" s="36"/>
      <c r="AA854" s="36"/>
      <c r="AB854" s="36"/>
      <c r="AC854" s="36"/>
      <c r="AD854" s="36"/>
      <c r="AE854" s="36"/>
      <c r="AR854" s="203" t="s">
        <v>266</v>
      </c>
      <c r="AT854" s="203" t="s">
        <v>329</v>
      </c>
      <c r="AU854" s="203" t="s">
        <v>87</v>
      </c>
      <c r="AY854" s="18" t="s">
        <v>220</v>
      </c>
      <c r="BE854" s="204">
        <f>IF(N854="základní",J854,0)</f>
        <v>0</v>
      </c>
      <c r="BF854" s="204">
        <f>IF(N854="snížená",J854,0)</f>
        <v>0</v>
      </c>
      <c r="BG854" s="204">
        <f>IF(N854="zákl. přenesená",J854,0)</f>
        <v>0</v>
      </c>
      <c r="BH854" s="204">
        <f>IF(N854="sníž. přenesená",J854,0)</f>
        <v>0</v>
      </c>
      <c r="BI854" s="204">
        <f>IF(N854="nulová",J854,0)</f>
        <v>0</v>
      </c>
      <c r="BJ854" s="18" t="s">
        <v>87</v>
      </c>
      <c r="BK854" s="204">
        <f>ROUND(I854*H854,2)</f>
        <v>0</v>
      </c>
      <c r="BL854" s="18" t="s">
        <v>223</v>
      </c>
      <c r="BM854" s="203" t="s">
        <v>3667</v>
      </c>
    </row>
    <row r="855" spans="1:65" s="2" customFormat="1" ht="24.2" customHeight="1">
      <c r="A855" s="36"/>
      <c r="B855" s="37"/>
      <c r="C855" s="247" t="s">
        <v>2877</v>
      </c>
      <c r="D855" s="247" t="s">
        <v>329</v>
      </c>
      <c r="E855" s="248" t="s">
        <v>3668</v>
      </c>
      <c r="F855" s="249" t="s">
        <v>3669</v>
      </c>
      <c r="G855" s="250" t="s">
        <v>664</v>
      </c>
      <c r="H855" s="251">
        <v>1</v>
      </c>
      <c r="I855" s="252"/>
      <c r="J855" s="253">
        <f>ROUND(I855*H855,2)</f>
        <v>0</v>
      </c>
      <c r="K855" s="249" t="s">
        <v>228</v>
      </c>
      <c r="L855" s="254"/>
      <c r="M855" s="255" t="s">
        <v>1</v>
      </c>
      <c r="N855" s="256" t="s">
        <v>45</v>
      </c>
      <c r="O855" s="73"/>
      <c r="P855" s="201">
        <f>O855*H855</f>
        <v>0</v>
      </c>
      <c r="Q855" s="201">
        <v>2.7E-2</v>
      </c>
      <c r="R855" s="201">
        <f>Q855*H855</f>
        <v>2.7E-2</v>
      </c>
      <c r="S855" s="201">
        <v>0</v>
      </c>
      <c r="T855" s="202">
        <f>S855*H855</f>
        <v>0</v>
      </c>
      <c r="U855" s="36"/>
      <c r="V855" s="36"/>
      <c r="W855" s="36"/>
      <c r="X855" s="36"/>
      <c r="Y855" s="36"/>
      <c r="Z855" s="36"/>
      <c r="AA855" s="36"/>
      <c r="AB855" s="36"/>
      <c r="AC855" s="36"/>
      <c r="AD855" s="36"/>
      <c r="AE855" s="36"/>
      <c r="AR855" s="203" t="s">
        <v>266</v>
      </c>
      <c r="AT855" s="203" t="s">
        <v>329</v>
      </c>
      <c r="AU855" s="203" t="s">
        <v>87</v>
      </c>
      <c r="AY855" s="18" t="s">
        <v>220</v>
      </c>
      <c r="BE855" s="204">
        <f>IF(N855="základní",J855,0)</f>
        <v>0</v>
      </c>
      <c r="BF855" s="204">
        <f>IF(N855="snížená",J855,0)</f>
        <v>0</v>
      </c>
      <c r="BG855" s="204">
        <f>IF(N855="zákl. přenesená",J855,0)</f>
        <v>0</v>
      </c>
      <c r="BH855" s="204">
        <f>IF(N855="sníž. přenesená",J855,0)</f>
        <v>0</v>
      </c>
      <c r="BI855" s="204">
        <f>IF(N855="nulová",J855,0)</f>
        <v>0</v>
      </c>
      <c r="BJ855" s="18" t="s">
        <v>87</v>
      </c>
      <c r="BK855" s="204">
        <f>ROUND(I855*H855,2)</f>
        <v>0</v>
      </c>
      <c r="BL855" s="18" t="s">
        <v>223</v>
      </c>
      <c r="BM855" s="203" t="s">
        <v>3670</v>
      </c>
    </row>
    <row r="856" spans="1:65" s="2" customFormat="1" ht="21.75" customHeight="1">
      <c r="A856" s="36"/>
      <c r="B856" s="37"/>
      <c r="C856" s="247" t="s">
        <v>2887</v>
      </c>
      <c r="D856" s="247" t="s">
        <v>329</v>
      </c>
      <c r="E856" s="248" t="s">
        <v>3671</v>
      </c>
      <c r="F856" s="249" t="s">
        <v>3672</v>
      </c>
      <c r="G856" s="250" t="s">
        <v>664</v>
      </c>
      <c r="H856" s="251">
        <v>1</v>
      </c>
      <c r="I856" s="252"/>
      <c r="J856" s="253">
        <f>ROUND(I856*H856,2)</f>
        <v>0</v>
      </c>
      <c r="K856" s="249" t="s">
        <v>228</v>
      </c>
      <c r="L856" s="254"/>
      <c r="M856" s="255" t="s">
        <v>1</v>
      </c>
      <c r="N856" s="256" t="s">
        <v>45</v>
      </c>
      <c r="O856" s="73"/>
      <c r="P856" s="201">
        <f>O856*H856</f>
        <v>0</v>
      </c>
      <c r="Q856" s="201">
        <v>5.8000000000000003E-2</v>
      </c>
      <c r="R856" s="201">
        <f>Q856*H856</f>
        <v>5.8000000000000003E-2</v>
      </c>
      <c r="S856" s="201">
        <v>0</v>
      </c>
      <c r="T856" s="202">
        <f>S856*H856</f>
        <v>0</v>
      </c>
      <c r="U856" s="36"/>
      <c r="V856" s="36"/>
      <c r="W856" s="36"/>
      <c r="X856" s="36"/>
      <c r="Y856" s="36"/>
      <c r="Z856" s="36"/>
      <c r="AA856" s="36"/>
      <c r="AB856" s="36"/>
      <c r="AC856" s="36"/>
      <c r="AD856" s="36"/>
      <c r="AE856" s="36"/>
      <c r="AR856" s="203" t="s">
        <v>266</v>
      </c>
      <c r="AT856" s="203" t="s">
        <v>329</v>
      </c>
      <c r="AU856" s="203" t="s">
        <v>87</v>
      </c>
      <c r="AY856" s="18" t="s">
        <v>220</v>
      </c>
      <c r="BE856" s="204">
        <f>IF(N856="základní",J856,0)</f>
        <v>0</v>
      </c>
      <c r="BF856" s="204">
        <f>IF(N856="snížená",J856,0)</f>
        <v>0</v>
      </c>
      <c r="BG856" s="204">
        <f>IF(N856="zákl. přenesená",J856,0)</f>
        <v>0</v>
      </c>
      <c r="BH856" s="204">
        <f>IF(N856="sníž. přenesená",J856,0)</f>
        <v>0</v>
      </c>
      <c r="BI856" s="204">
        <f>IF(N856="nulová",J856,0)</f>
        <v>0</v>
      </c>
      <c r="BJ856" s="18" t="s">
        <v>87</v>
      </c>
      <c r="BK856" s="204">
        <f>ROUND(I856*H856,2)</f>
        <v>0</v>
      </c>
      <c r="BL856" s="18" t="s">
        <v>223</v>
      </c>
      <c r="BM856" s="203" t="s">
        <v>3673</v>
      </c>
    </row>
    <row r="857" spans="1:65" s="2" customFormat="1" ht="24.2" customHeight="1">
      <c r="A857" s="36"/>
      <c r="B857" s="37"/>
      <c r="C857" s="247" t="s">
        <v>2902</v>
      </c>
      <c r="D857" s="247" t="s">
        <v>329</v>
      </c>
      <c r="E857" s="248" t="s">
        <v>3674</v>
      </c>
      <c r="F857" s="249" t="s">
        <v>3675</v>
      </c>
      <c r="G857" s="250" t="s">
        <v>664</v>
      </c>
      <c r="H857" s="251">
        <v>1</v>
      </c>
      <c r="I857" s="252"/>
      <c r="J857" s="253">
        <f>ROUND(I857*H857,2)</f>
        <v>0</v>
      </c>
      <c r="K857" s="249" t="s">
        <v>228</v>
      </c>
      <c r="L857" s="254"/>
      <c r="M857" s="255" t="s">
        <v>1</v>
      </c>
      <c r="N857" s="256" t="s">
        <v>45</v>
      </c>
      <c r="O857" s="73"/>
      <c r="P857" s="201">
        <f>O857*H857</f>
        <v>0</v>
      </c>
      <c r="Q857" s="201">
        <v>0.04</v>
      </c>
      <c r="R857" s="201">
        <f>Q857*H857</f>
        <v>0.04</v>
      </c>
      <c r="S857" s="201">
        <v>0</v>
      </c>
      <c r="T857" s="202">
        <f>S857*H857</f>
        <v>0</v>
      </c>
      <c r="U857" s="36"/>
      <c r="V857" s="36"/>
      <c r="W857" s="36"/>
      <c r="X857" s="36"/>
      <c r="Y857" s="36"/>
      <c r="Z857" s="36"/>
      <c r="AA857" s="36"/>
      <c r="AB857" s="36"/>
      <c r="AC857" s="36"/>
      <c r="AD857" s="36"/>
      <c r="AE857" s="36"/>
      <c r="AR857" s="203" t="s">
        <v>266</v>
      </c>
      <c r="AT857" s="203" t="s">
        <v>329</v>
      </c>
      <c r="AU857" s="203" t="s">
        <v>87</v>
      </c>
      <c r="AY857" s="18" t="s">
        <v>220</v>
      </c>
      <c r="BE857" s="204">
        <f>IF(N857="základní",J857,0)</f>
        <v>0</v>
      </c>
      <c r="BF857" s="204">
        <f>IF(N857="snížená",J857,0)</f>
        <v>0</v>
      </c>
      <c r="BG857" s="204">
        <f>IF(N857="zákl. přenesená",J857,0)</f>
        <v>0</v>
      </c>
      <c r="BH857" s="204">
        <f>IF(N857="sníž. přenesená",J857,0)</f>
        <v>0</v>
      </c>
      <c r="BI857" s="204">
        <f>IF(N857="nulová",J857,0)</f>
        <v>0</v>
      </c>
      <c r="BJ857" s="18" t="s">
        <v>87</v>
      </c>
      <c r="BK857" s="204">
        <f>ROUND(I857*H857,2)</f>
        <v>0</v>
      </c>
      <c r="BL857" s="18" t="s">
        <v>223</v>
      </c>
      <c r="BM857" s="203" t="s">
        <v>3676</v>
      </c>
    </row>
    <row r="858" spans="1:65" s="12" customFormat="1" ht="25.9" customHeight="1">
      <c r="B858" s="176"/>
      <c r="C858" s="177"/>
      <c r="D858" s="178" t="s">
        <v>79</v>
      </c>
      <c r="E858" s="179" t="s">
        <v>271</v>
      </c>
      <c r="F858" s="179" t="s">
        <v>726</v>
      </c>
      <c r="G858" s="177"/>
      <c r="H858" s="177"/>
      <c r="I858" s="180"/>
      <c r="J858" s="181">
        <f>BK858</f>
        <v>0</v>
      </c>
      <c r="K858" s="177"/>
      <c r="L858" s="182"/>
      <c r="M858" s="183"/>
      <c r="N858" s="184"/>
      <c r="O858" s="184"/>
      <c r="P858" s="185">
        <f>SUM(P859:P955)</f>
        <v>0</v>
      </c>
      <c r="Q858" s="184"/>
      <c r="R858" s="185">
        <f>SUM(R859:R955)</f>
        <v>39.171333150000009</v>
      </c>
      <c r="S858" s="184"/>
      <c r="T858" s="186">
        <f>SUM(T859:T955)</f>
        <v>299.51600000000002</v>
      </c>
      <c r="AR858" s="187" t="s">
        <v>223</v>
      </c>
      <c r="AT858" s="188" t="s">
        <v>79</v>
      </c>
      <c r="AU858" s="188" t="s">
        <v>80</v>
      </c>
      <c r="AY858" s="187" t="s">
        <v>220</v>
      </c>
      <c r="BK858" s="189">
        <f>SUM(BK859:BK955)</f>
        <v>0</v>
      </c>
    </row>
    <row r="859" spans="1:65" s="2" customFormat="1" ht="49.15" customHeight="1">
      <c r="A859" s="36"/>
      <c r="B859" s="37"/>
      <c r="C859" s="192" t="s">
        <v>2908</v>
      </c>
      <c r="D859" s="192" t="s">
        <v>224</v>
      </c>
      <c r="E859" s="193" t="s">
        <v>920</v>
      </c>
      <c r="F859" s="194" t="s">
        <v>921</v>
      </c>
      <c r="G859" s="195" t="s">
        <v>698</v>
      </c>
      <c r="H859" s="196">
        <v>83</v>
      </c>
      <c r="I859" s="197"/>
      <c r="J859" s="198">
        <f>ROUND(I859*H859,2)</f>
        <v>0</v>
      </c>
      <c r="K859" s="194" t="s">
        <v>228</v>
      </c>
      <c r="L859" s="41"/>
      <c r="M859" s="199" t="s">
        <v>1</v>
      </c>
      <c r="N859" s="200" t="s">
        <v>45</v>
      </c>
      <c r="O859" s="73"/>
      <c r="P859" s="201">
        <f>O859*H859</f>
        <v>0</v>
      </c>
      <c r="Q859" s="201">
        <v>0.15540000000000001</v>
      </c>
      <c r="R859" s="201">
        <f>Q859*H859</f>
        <v>12.898200000000001</v>
      </c>
      <c r="S859" s="201">
        <v>0</v>
      </c>
      <c r="T859" s="202">
        <f>S859*H859</f>
        <v>0</v>
      </c>
      <c r="U859" s="36"/>
      <c r="V859" s="36"/>
      <c r="W859" s="36"/>
      <c r="X859" s="36"/>
      <c r="Y859" s="36"/>
      <c r="Z859" s="36"/>
      <c r="AA859" s="36"/>
      <c r="AB859" s="36"/>
      <c r="AC859" s="36"/>
      <c r="AD859" s="36"/>
      <c r="AE859" s="36"/>
      <c r="AR859" s="203" t="s">
        <v>223</v>
      </c>
      <c r="AT859" s="203" t="s">
        <v>224</v>
      </c>
      <c r="AU859" s="203" t="s">
        <v>87</v>
      </c>
      <c r="AY859" s="18" t="s">
        <v>220</v>
      </c>
      <c r="BE859" s="204">
        <f>IF(N859="základní",J859,0)</f>
        <v>0</v>
      </c>
      <c r="BF859" s="204">
        <f>IF(N859="snížená",J859,0)</f>
        <v>0</v>
      </c>
      <c r="BG859" s="204">
        <f>IF(N859="zákl. přenesená",J859,0)</f>
        <v>0</v>
      </c>
      <c r="BH859" s="204">
        <f>IF(N859="sníž. přenesená",J859,0)</f>
        <v>0</v>
      </c>
      <c r="BI859" s="204">
        <f>IF(N859="nulová",J859,0)</f>
        <v>0</v>
      </c>
      <c r="BJ859" s="18" t="s">
        <v>87</v>
      </c>
      <c r="BK859" s="204">
        <f>ROUND(I859*H859,2)</f>
        <v>0</v>
      </c>
      <c r="BL859" s="18" t="s">
        <v>223</v>
      </c>
      <c r="BM859" s="203" t="s">
        <v>3677</v>
      </c>
    </row>
    <row r="860" spans="1:65" s="2" customFormat="1" ht="11.25">
      <c r="A860" s="36"/>
      <c r="B860" s="37"/>
      <c r="C860" s="38"/>
      <c r="D860" s="205" t="s">
        <v>231</v>
      </c>
      <c r="E860" s="38"/>
      <c r="F860" s="206" t="s">
        <v>923</v>
      </c>
      <c r="G860" s="38"/>
      <c r="H860" s="38"/>
      <c r="I860" s="207"/>
      <c r="J860" s="38"/>
      <c r="K860" s="38"/>
      <c r="L860" s="41"/>
      <c r="M860" s="208"/>
      <c r="N860" s="209"/>
      <c r="O860" s="73"/>
      <c r="P860" s="73"/>
      <c r="Q860" s="73"/>
      <c r="R860" s="73"/>
      <c r="S860" s="73"/>
      <c r="T860" s="74"/>
      <c r="U860" s="36"/>
      <c r="V860" s="36"/>
      <c r="W860" s="36"/>
      <c r="X860" s="36"/>
      <c r="Y860" s="36"/>
      <c r="Z860" s="36"/>
      <c r="AA860" s="36"/>
      <c r="AB860" s="36"/>
      <c r="AC860" s="36"/>
      <c r="AD860" s="36"/>
      <c r="AE860" s="36"/>
      <c r="AT860" s="18" t="s">
        <v>231</v>
      </c>
      <c r="AU860" s="18" t="s">
        <v>87</v>
      </c>
    </row>
    <row r="861" spans="1:65" s="2" customFormat="1" ht="97.5">
      <c r="A861" s="36"/>
      <c r="B861" s="37"/>
      <c r="C861" s="38"/>
      <c r="D861" s="210" t="s">
        <v>311</v>
      </c>
      <c r="E861" s="38"/>
      <c r="F861" s="211" t="s">
        <v>924</v>
      </c>
      <c r="G861" s="38"/>
      <c r="H861" s="38"/>
      <c r="I861" s="207"/>
      <c r="J861" s="38"/>
      <c r="K861" s="38"/>
      <c r="L861" s="41"/>
      <c r="M861" s="208"/>
      <c r="N861" s="209"/>
      <c r="O861" s="73"/>
      <c r="P861" s="73"/>
      <c r="Q861" s="73"/>
      <c r="R861" s="73"/>
      <c r="S861" s="73"/>
      <c r="T861" s="74"/>
      <c r="U861" s="36"/>
      <c r="V861" s="36"/>
      <c r="W861" s="36"/>
      <c r="X861" s="36"/>
      <c r="Y861" s="36"/>
      <c r="Z861" s="36"/>
      <c r="AA861" s="36"/>
      <c r="AB861" s="36"/>
      <c r="AC861" s="36"/>
      <c r="AD861" s="36"/>
      <c r="AE861" s="36"/>
      <c r="AT861" s="18" t="s">
        <v>311</v>
      </c>
      <c r="AU861" s="18" t="s">
        <v>87</v>
      </c>
    </row>
    <row r="862" spans="1:65" s="14" customFormat="1" ht="11.25">
      <c r="B862" s="223"/>
      <c r="C862" s="224"/>
      <c r="D862" s="210" t="s">
        <v>235</v>
      </c>
      <c r="E862" s="225" t="s">
        <v>1</v>
      </c>
      <c r="F862" s="226" t="s">
        <v>2831</v>
      </c>
      <c r="G862" s="224"/>
      <c r="H862" s="225" t="s">
        <v>1</v>
      </c>
      <c r="I862" s="227"/>
      <c r="J862" s="224"/>
      <c r="K862" s="224"/>
      <c r="L862" s="228"/>
      <c r="M862" s="229"/>
      <c r="N862" s="230"/>
      <c r="O862" s="230"/>
      <c r="P862" s="230"/>
      <c r="Q862" s="230"/>
      <c r="R862" s="230"/>
      <c r="S862" s="230"/>
      <c r="T862" s="231"/>
      <c r="AT862" s="232" t="s">
        <v>235</v>
      </c>
      <c r="AU862" s="232" t="s">
        <v>87</v>
      </c>
      <c r="AV862" s="14" t="s">
        <v>87</v>
      </c>
      <c r="AW862" s="14" t="s">
        <v>36</v>
      </c>
      <c r="AX862" s="14" t="s">
        <v>80</v>
      </c>
      <c r="AY862" s="232" t="s">
        <v>220</v>
      </c>
    </row>
    <row r="863" spans="1:65" s="13" customFormat="1" ht="11.25">
      <c r="B863" s="212"/>
      <c r="C863" s="213"/>
      <c r="D863" s="210" t="s">
        <v>235</v>
      </c>
      <c r="E863" s="214" t="s">
        <v>2832</v>
      </c>
      <c r="F863" s="215" t="s">
        <v>3678</v>
      </c>
      <c r="G863" s="213"/>
      <c r="H863" s="216">
        <v>83</v>
      </c>
      <c r="I863" s="217"/>
      <c r="J863" s="213"/>
      <c r="K863" s="213"/>
      <c r="L863" s="218"/>
      <c r="M863" s="219"/>
      <c r="N863" s="220"/>
      <c r="O863" s="220"/>
      <c r="P863" s="220"/>
      <c r="Q863" s="220"/>
      <c r="R863" s="220"/>
      <c r="S863" s="220"/>
      <c r="T863" s="221"/>
      <c r="AT863" s="222" t="s">
        <v>235</v>
      </c>
      <c r="AU863" s="222" t="s">
        <v>87</v>
      </c>
      <c r="AV863" s="13" t="s">
        <v>19</v>
      </c>
      <c r="AW863" s="13" t="s">
        <v>36</v>
      </c>
      <c r="AX863" s="13" t="s">
        <v>80</v>
      </c>
      <c r="AY863" s="222" t="s">
        <v>220</v>
      </c>
    </row>
    <row r="864" spans="1:65" s="13" customFormat="1" ht="11.25">
      <c r="B864" s="212"/>
      <c r="C864" s="213"/>
      <c r="D864" s="210" t="s">
        <v>235</v>
      </c>
      <c r="E864" s="214" t="s">
        <v>2834</v>
      </c>
      <c r="F864" s="215" t="s">
        <v>2835</v>
      </c>
      <c r="G864" s="213"/>
      <c r="H864" s="216">
        <v>83</v>
      </c>
      <c r="I864" s="217"/>
      <c r="J864" s="213"/>
      <c r="K864" s="213"/>
      <c r="L864" s="218"/>
      <c r="M864" s="219"/>
      <c r="N864" s="220"/>
      <c r="O864" s="220"/>
      <c r="P864" s="220"/>
      <c r="Q864" s="220"/>
      <c r="R864" s="220"/>
      <c r="S864" s="220"/>
      <c r="T864" s="221"/>
      <c r="AT864" s="222" t="s">
        <v>235</v>
      </c>
      <c r="AU864" s="222" t="s">
        <v>87</v>
      </c>
      <c r="AV864" s="13" t="s">
        <v>19</v>
      </c>
      <c r="AW864" s="13" t="s">
        <v>36</v>
      </c>
      <c r="AX864" s="13" t="s">
        <v>87</v>
      </c>
      <c r="AY864" s="222" t="s">
        <v>220</v>
      </c>
    </row>
    <row r="865" spans="1:65" s="2" customFormat="1" ht="16.5" customHeight="1">
      <c r="A865" s="36"/>
      <c r="B865" s="37"/>
      <c r="C865" s="247" t="s">
        <v>2921</v>
      </c>
      <c r="D865" s="247" t="s">
        <v>329</v>
      </c>
      <c r="E865" s="248" t="s">
        <v>2837</v>
      </c>
      <c r="F865" s="249" t="s">
        <v>2838</v>
      </c>
      <c r="G865" s="250" t="s">
        <v>698</v>
      </c>
      <c r="H865" s="251">
        <v>83</v>
      </c>
      <c r="I865" s="252"/>
      <c r="J865" s="253">
        <f>ROUND(I865*H865,2)</f>
        <v>0</v>
      </c>
      <c r="K865" s="249" t="s">
        <v>228</v>
      </c>
      <c r="L865" s="254"/>
      <c r="M865" s="255" t="s">
        <v>1</v>
      </c>
      <c r="N865" s="256" t="s">
        <v>45</v>
      </c>
      <c r="O865" s="73"/>
      <c r="P865" s="201">
        <f>O865*H865</f>
        <v>0</v>
      </c>
      <c r="Q865" s="201">
        <v>0.08</v>
      </c>
      <c r="R865" s="201">
        <f>Q865*H865</f>
        <v>6.6400000000000006</v>
      </c>
      <c r="S865" s="201">
        <v>0</v>
      </c>
      <c r="T865" s="202">
        <f>S865*H865</f>
        <v>0</v>
      </c>
      <c r="U865" s="36"/>
      <c r="V865" s="36"/>
      <c r="W865" s="36"/>
      <c r="X865" s="36"/>
      <c r="Y865" s="36"/>
      <c r="Z865" s="36"/>
      <c r="AA865" s="36"/>
      <c r="AB865" s="36"/>
      <c r="AC865" s="36"/>
      <c r="AD865" s="36"/>
      <c r="AE865" s="36"/>
      <c r="AR865" s="203" t="s">
        <v>266</v>
      </c>
      <c r="AT865" s="203" t="s">
        <v>329</v>
      </c>
      <c r="AU865" s="203" t="s">
        <v>87</v>
      </c>
      <c r="AY865" s="18" t="s">
        <v>220</v>
      </c>
      <c r="BE865" s="204">
        <f>IF(N865="základní",J865,0)</f>
        <v>0</v>
      </c>
      <c r="BF865" s="204">
        <f>IF(N865="snížená",J865,0)</f>
        <v>0</v>
      </c>
      <c r="BG865" s="204">
        <f>IF(N865="zákl. přenesená",J865,0)</f>
        <v>0</v>
      </c>
      <c r="BH865" s="204">
        <f>IF(N865="sníž. přenesená",J865,0)</f>
        <v>0</v>
      </c>
      <c r="BI865" s="204">
        <f>IF(N865="nulová",J865,0)</f>
        <v>0</v>
      </c>
      <c r="BJ865" s="18" t="s">
        <v>87</v>
      </c>
      <c r="BK865" s="204">
        <f>ROUND(I865*H865,2)</f>
        <v>0</v>
      </c>
      <c r="BL865" s="18" t="s">
        <v>223</v>
      </c>
      <c r="BM865" s="203" t="s">
        <v>3679</v>
      </c>
    </row>
    <row r="866" spans="1:65" s="2" customFormat="1" ht="19.5">
      <c r="A866" s="36"/>
      <c r="B866" s="37"/>
      <c r="C866" s="38"/>
      <c r="D866" s="210" t="s">
        <v>233</v>
      </c>
      <c r="E866" s="38"/>
      <c r="F866" s="211" t="s">
        <v>2840</v>
      </c>
      <c r="G866" s="38"/>
      <c r="H866" s="38"/>
      <c r="I866" s="207"/>
      <c r="J866" s="38"/>
      <c r="K866" s="38"/>
      <c r="L866" s="41"/>
      <c r="M866" s="208"/>
      <c r="N866" s="209"/>
      <c r="O866" s="73"/>
      <c r="P866" s="73"/>
      <c r="Q866" s="73"/>
      <c r="R866" s="73"/>
      <c r="S866" s="73"/>
      <c r="T866" s="74"/>
      <c r="U866" s="36"/>
      <c r="V866" s="36"/>
      <c r="W866" s="36"/>
      <c r="X866" s="36"/>
      <c r="Y866" s="36"/>
      <c r="Z866" s="36"/>
      <c r="AA866" s="36"/>
      <c r="AB866" s="36"/>
      <c r="AC866" s="36"/>
      <c r="AD866" s="36"/>
      <c r="AE866" s="36"/>
      <c r="AT866" s="18" t="s">
        <v>233</v>
      </c>
      <c r="AU866" s="18" t="s">
        <v>87</v>
      </c>
    </row>
    <row r="867" spans="1:65" s="14" customFormat="1" ht="11.25">
      <c r="B867" s="223"/>
      <c r="C867" s="224"/>
      <c r="D867" s="210" t="s">
        <v>235</v>
      </c>
      <c r="E867" s="225" t="s">
        <v>1</v>
      </c>
      <c r="F867" s="226" t="s">
        <v>3680</v>
      </c>
      <c r="G867" s="224"/>
      <c r="H867" s="225" t="s">
        <v>1</v>
      </c>
      <c r="I867" s="227"/>
      <c r="J867" s="224"/>
      <c r="K867" s="224"/>
      <c r="L867" s="228"/>
      <c r="M867" s="229"/>
      <c r="N867" s="230"/>
      <c r="O867" s="230"/>
      <c r="P867" s="230"/>
      <c r="Q867" s="230"/>
      <c r="R867" s="230"/>
      <c r="S867" s="230"/>
      <c r="T867" s="231"/>
      <c r="AT867" s="232" t="s">
        <v>235</v>
      </c>
      <c r="AU867" s="232" t="s">
        <v>87</v>
      </c>
      <c r="AV867" s="14" t="s">
        <v>87</v>
      </c>
      <c r="AW867" s="14" t="s">
        <v>36</v>
      </c>
      <c r="AX867" s="14" t="s">
        <v>80</v>
      </c>
      <c r="AY867" s="232" t="s">
        <v>220</v>
      </c>
    </row>
    <row r="868" spans="1:65" s="13" customFormat="1" ht="11.25">
      <c r="B868" s="212"/>
      <c r="C868" s="213"/>
      <c r="D868" s="210" t="s">
        <v>235</v>
      </c>
      <c r="E868" s="214" t="s">
        <v>1</v>
      </c>
      <c r="F868" s="215" t="s">
        <v>1724</v>
      </c>
      <c r="G868" s="213"/>
      <c r="H868" s="216">
        <v>83</v>
      </c>
      <c r="I868" s="217"/>
      <c r="J868" s="213"/>
      <c r="K868" s="213"/>
      <c r="L868" s="218"/>
      <c r="M868" s="219"/>
      <c r="N868" s="220"/>
      <c r="O868" s="220"/>
      <c r="P868" s="220"/>
      <c r="Q868" s="220"/>
      <c r="R868" s="220"/>
      <c r="S868" s="220"/>
      <c r="T868" s="221"/>
      <c r="AT868" s="222" t="s">
        <v>235</v>
      </c>
      <c r="AU868" s="222" t="s">
        <v>87</v>
      </c>
      <c r="AV868" s="13" t="s">
        <v>19</v>
      </c>
      <c r="AW868" s="13" t="s">
        <v>36</v>
      </c>
      <c r="AX868" s="13" t="s">
        <v>87</v>
      </c>
      <c r="AY868" s="222" t="s">
        <v>220</v>
      </c>
    </row>
    <row r="869" spans="1:65" s="2" customFormat="1" ht="49.15" customHeight="1">
      <c r="A869" s="36"/>
      <c r="B869" s="37"/>
      <c r="C869" s="192" t="s">
        <v>2932</v>
      </c>
      <c r="D869" s="192" t="s">
        <v>224</v>
      </c>
      <c r="E869" s="193" t="s">
        <v>2842</v>
      </c>
      <c r="F869" s="194" t="s">
        <v>2843</v>
      </c>
      <c r="G869" s="195" t="s">
        <v>698</v>
      </c>
      <c r="H869" s="196">
        <v>32.5</v>
      </c>
      <c r="I869" s="197"/>
      <c r="J869" s="198">
        <f>ROUND(I869*H869,2)</f>
        <v>0</v>
      </c>
      <c r="K869" s="194" t="s">
        <v>228</v>
      </c>
      <c r="L869" s="41"/>
      <c r="M869" s="199" t="s">
        <v>1</v>
      </c>
      <c r="N869" s="200" t="s">
        <v>45</v>
      </c>
      <c r="O869" s="73"/>
      <c r="P869" s="201">
        <f>O869*H869</f>
        <v>0</v>
      </c>
      <c r="Q869" s="201">
        <v>9.5990000000000006E-2</v>
      </c>
      <c r="R869" s="201">
        <f>Q869*H869</f>
        <v>3.119675</v>
      </c>
      <c r="S869" s="201">
        <v>0</v>
      </c>
      <c r="T869" s="202">
        <f>S869*H869</f>
        <v>0</v>
      </c>
      <c r="U869" s="36"/>
      <c r="V869" s="36"/>
      <c r="W869" s="36"/>
      <c r="X869" s="36"/>
      <c r="Y869" s="36"/>
      <c r="Z869" s="36"/>
      <c r="AA869" s="36"/>
      <c r="AB869" s="36"/>
      <c r="AC869" s="36"/>
      <c r="AD869" s="36"/>
      <c r="AE869" s="36"/>
      <c r="AR869" s="203" t="s">
        <v>223</v>
      </c>
      <c r="AT869" s="203" t="s">
        <v>224</v>
      </c>
      <c r="AU869" s="203" t="s">
        <v>87</v>
      </c>
      <c r="AY869" s="18" t="s">
        <v>220</v>
      </c>
      <c r="BE869" s="204">
        <f>IF(N869="základní",J869,0)</f>
        <v>0</v>
      </c>
      <c r="BF869" s="204">
        <f>IF(N869="snížená",J869,0)</f>
        <v>0</v>
      </c>
      <c r="BG869" s="204">
        <f>IF(N869="zákl. přenesená",J869,0)</f>
        <v>0</v>
      </c>
      <c r="BH869" s="204">
        <f>IF(N869="sníž. přenesená",J869,0)</f>
        <v>0</v>
      </c>
      <c r="BI869" s="204">
        <f>IF(N869="nulová",J869,0)</f>
        <v>0</v>
      </c>
      <c r="BJ869" s="18" t="s">
        <v>87</v>
      </c>
      <c r="BK869" s="204">
        <f>ROUND(I869*H869,2)</f>
        <v>0</v>
      </c>
      <c r="BL869" s="18" t="s">
        <v>223</v>
      </c>
      <c r="BM869" s="203" t="s">
        <v>3681</v>
      </c>
    </row>
    <row r="870" spans="1:65" s="2" customFormat="1" ht="11.25">
      <c r="A870" s="36"/>
      <c r="B870" s="37"/>
      <c r="C870" s="38"/>
      <c r="D870" s="205" t="s">
        <v>231</v>
      </c>
      <c r="E870" s="38"/>
      <c r="F870" s="206" t="s">
        <v>2845</v>
      </c>
      <c r="G870" s="38"/>
      <c r="H870" s="38"/>
      <c r="I870" s="207"/>
      <c r="J870" s="38"/>
      <c r="K870" s="38"/>
      <c r="L870" s="41"/>
      <c r="M870" s="208"/>
      <c r="N870" s="209"/>
      <c r="O870" s="73"/>
      <c r="P870" s="73"/>
      <c r="Q870" s="73"/>
      <c r="R870" s="73"/>
      <c r="S870" s="73"/>
      <c r="T870" s="74"/>
      <c r="U870" s="36"/>
      <c r="V870" s="36"/>
      <c r="W870" s="36"/>
      <c r="X870" s="36"/>
      <c r="Y870" s="36"/>
      <c r="Z870" s="36"/>
      <c r="AA870" s="36"/>
      <c r="AB870" s="36"/>
      <c r="AC870" s="36"/>
      <c r="AD870" s="36"/>
      <c r="AE870" s="36"/>
      <c r="AT870" s="18" t="s">
        <v>231</v>
      </c>
      <c r="AU870" s="18" t="s">
        <v>87</v>
      </c>
    </row>
    <row r="871" spans="1:65" s="2" customFormat="1" ht="107.25">
      <c r="A871" s="36"/>
      <c r="B871" s="37"/>
      <c r="C871" s="38"/>
      <c r="D871" s="210" t="s">
        <v>311</v>
      </c>
      <c r="E871" s="38"/>
      <c r="F871" s="211" t="s">
        <v>2846</v>
      </c>
      <c r="G871" s="38"/>
      <c r="H871" s="38"/>
      <c r="I871" s="207"/>
      <c r="J871" s="38"/>
      <c r="K871" s="38"/>
      <c r="L871" s="41"/>
      <c r="M871" s="208"/>
      <c r="N871" s="209"/>
      <c r="O871" s="73"/>
      <c r="P871" s="73"/>
      <c r="Q871" s="73"/>
      <c r="R871" s="73"/>
      <c r="S871" s="73"/>
      <c r="T871" s="74"/>
      <c r="U871" s="36"/>
      <c r="V871" s="36"/>
      <c r="W871" s="36"/>
      <c r="X871" s="36"/>
      <c r="Y871" s="36"/>
      <c r="Z871" s="36"/>
      <c r="AA871" s="36"/>
      <c r="AB871" s="36"/>
      <c r="AC871" s="36"/>
      <c r="AD871" s="36"/>
      <c r="AE871" s="36"/>
      <c r="AT871" s="18" t="s">
        <v>311</v>
      </c>
      <c r="AU871" s="18" t="s">
        <v>87</v>
      </c>
    </row>
    <row r="872" spans="1:65" s="2" customFormat="1" ht="19.5">
      <c r="A872" s="36"/>
      <c r="B872" s="37"/>
      <c r="C872" s="38"/>
      <c r="D872" s="210" t="s">
        <v>233</v>
      </c>
      <c r="E872" s="38"/>
      <c r="F872" s="211" t="s">
        <v>2847</v>
      </c>
      <c r="G872" s="38"/>
      <c r="H872" s="38"/>
      <c r="I872" s="207"/>
      <c r="J872" s="38"/>
      <c r="K872" s="38"/>
      <c r="L872" s="41"/>
      <c r="M872" s="208"/>
      <c r="N872" s="209"/>
      <c r="O872" s="73"/>
      <c r="P872" s="73"/>
      <c r="Q872" s="73"/>
      <c r="R872" s="73"/>
      <c r="S872" s="73"/>
      <c r="T872" s="74"/>
      <c r="U872" s="36"/>
      <c r="V872" s="36"/>
      <c r="W872" s="36"/>
      <c r="X872" s="36"/>
      <c r="Y872" s="36"/>
      <c r="Z872" s="36"/>
      <c r="AA872" s="36"/>
      <c r="AB872" s="36"/>
      <c r="AC872" s="36"/>
      <c r="AD872" s="36"/>
      <c r="AE872" s="36"/>
      <c r="AT872" s="18" t="s">
        <v>233</v>
      </c>
      <c r="AU872" s="18" t="s">
        <v>87</v>
      </c>
    </row>
    <row r="873" spans="1:65" s="14" customFormat="1" ht="11.25">
      <c r="B873" s="223"/>
      <c r="C873" s="224"/>
      <c r="D873" s="210" t="s">
        <v>235</v>
      </c>
      <c r="E873" s="225" t="s">
        <v>1</v>
      </c>
      <c r="F873" s="226" t="s">
        <v>3682</v>
      </c>
      <c r="G873" s="224"/>
      <c r="H873" s="225" t="s">
        <v>1</v>
      </c>
      <c r="I873" s="227"/>
      <c r="J873" s="224"/>
      <c r="K873" s="224"/>
      <c r="L873" s="228"/>
      <c r="M873" s="229"/>
      <c r="N873" s="230"/>
      <c r="O873" s="230"/>
      <c r="P873" s="230"/>
      <c r="Q873" s="230"/>
      <c r="R873" s="230"/>
      <c r="S873" s="230"/>
      <c r="T873" s="231"/>
      <c r="AT873" s="232" t="s">
        <v>235</v>
      </c>
      <c r="AU873" s="232" t="s">
        <v>87</v>
      </c>
      <c r="AV873" s="14" t="s">
        <v>87</v>
      </c>
      <c r="AW873" s="14" t="s">
        <v>36</v>
      </c>
      <c r="AX873" s="14" t="s">
        <v>80</v>
      </c>
      <c r="AY873" s="232" t="s">
        <v>220</v>
      </c>
    </row>
    <row r="874" spans="1:65" s="14" customFormat="1" ht="11.25">
      <c r="B874" s="223"/>
      <c r="C874" s="224"/>
      <c r="D874" s="210" t="s">
        <v>235</v>
      </c>
      <c r="E874" s="225" t="s">
        <v>1</v>
      </c>
      <c r="F874" s="226" t="s">
        <v>3683</v>
      </c>
      <c r="G874" s="224"/>
      <c r="H874" s="225" t="s">
        <v>1</v>
      </c>
      <c r="I874" s="227"/>
      <c r="J874" s="224"/>
      <c r="K874" s="224"/>
      <c r="L874" s="228"/>
      <c r="M874" s="229"/>
      <c r="N874" s="230"/>
      <c r="O874" s="230"/>
      <c r="P874" s="230"/>
      <c r="Q874" s="230"/>
      <c r="R874" s="230"/>
      <c r="S874" s="230"/>
      <c r="T874" s="231"/>
      <c r="AT874" s="232" t="s">
        <v>235</v>
      </c>
      <c r="AU874" s="232" t="s">
        <v>87</v>
      </c>
      <c r="AV874" s="14" t="s">
        <v>87</v>
      </c>
      <c r="AW874" s="14" t="s">
        <v>36</v>
      </c>
      <c r="AX874" s="14" t="s">
        <v>80</v>
      </c>
      <c r="AY874" s="232" t="s">
        <v>220</v>
      </c>
    </row>
    <row r="875" spans="1:65" s="13" customFormat="1" ht="11.25">
      <c r="B875" s="212"/>
      <c r="C875" s="213"/>
      <c r="D875" s="210" t="s">
        <v>235</v>
      </c>
      <c r="E875" s="214" t="s">
        <v>2884</v>
      </c>
      <c r="F875" s="215" t="s">
        <v>3684</v>
      </c>
      <c r="G875" s="213"/>
      <c r="H875" s="216">
        <v>25</v>
      </c>
      <c r="I875" s="217"/>
      <c r="J875" s="213"/>
      <c r="K875" s="213"/>
      <c r="L875" s="218"/>
      <c r="M875" s="219"/>
      <c r="N875" s="220"/>
      <c r="O875" s="220"/>
      <c r="P875" s="220"/>
      <c r="Q875" s="220"/>
      <c r="R875" s="220"/>
      <c r="S875" s="220"/>
      <c r="T875" s="221"/>
      <c r="AT875" s="222" t="s">
        <v>235</v>
      </c>
      <c r="AU875" s="222" t="s">
        <v>87</v>
      </c>
      <c r="AV875" s="13" t="s">
        <v>19</v>
      </c>
      <c r="AW875" s="13" t="s">
        <v>36</v>
      </c>
      <c r="AX875" s="13" t="s">
        <v>80</v>
      </c>
      <c r="AY875" s="222" t="s">
        <v>220</v>
      </c>
    </row>
    <row r="876" spans="1:65" s="14" customFormat="1" ht="11.25">
      <c r="B876" s="223"/>
      <c r="C876" s="224"/>
      <c r="D876" s="210" t="s">
        <v>235</v>
      </c>
      <c r="E876" s="225" t="s">
        <v>1</v>
      </c>
      <c r="F876" s="226" t="s">
        <v>3685</v>
      </c>
      <c r="G876" s="224"/>
      <c r="H876" s="225" t="s">
        <v>1</v>
      </c>
      <c r="I876" s="227"/>
      <c r="J876" s="224"/>
      <c r="K876" s="224"/>
      <c r="L876" s="228"/>
      <c r="M876" s="229"/>
      <c r="N876" s="230"/>
      <c r="O876" s="230"/>
      <c r="P876" s="230"/>
      <c r="Q876" s="230"/>
      <c r="R876" s="230"/>
      <c r="S876" s="230"/>
      <c r="T876" s="231"/>
      <c r="AT876" s="232" t="s">
        <v>235</v>
      </c>
      <c r="AU876" s="232" t="s">
        <v>87</v>
      </c>
      <c r="AV876" s="14" t="s">
        <v>87</v>
      </c>
      <c r="AW876" s="14" t="s">
        <v>36</v>
      </c>
      <c r="AX876" s="14" t="s">
        <v>80</v>
      </c>
      <c r="AY876" s="232" t="s">
        <v>220</v>
      </c>
    </row>
    <row r="877" spans="1:65" s="13" customFormat="1" ht="11.25">
      <c r="B877" s="212"/>
      <c r="C877" s="213"/>
      <c r="D877" s="210" t="s">
        <v>235</v>
      </c>
      <c r="E877" s="214" t="s">
        <v>1</v>
      </c>
      <c r="F877" s="215" t="s">
        <v>3686</v>
      </c>
      <c r="G877" s="213"/>
      <c r="H877" s="216">
        <v>7.5</v>
      </c>
      <c r="I877" s="217"/>
      <c r="J877" s="213"/>
      <c r="K877" s="213"/>
      <c r="L877" s="218"/>
      <c r="M877" s="219"/>
      <c r="N877" s="220"/>
      <c r="O877" s="220"/>
      <c r="P877" s="220"/>
      <c r="Q877" s="220"/>
      <c r="R877" s="220"/>
      <c r="S877" s="220"/>
      <c r="T877" s="221"/>
      <c r="AT877" s="222" t="s">
        <v>235</v>
      </c>
      <c r="AU877" s="222" t="s">
        <v>87</v>
      </c>
      <c r="AV877" s="13" t="s">
        <v>19</v>
      </c>
      <c r="AW877" s="13" t="s">
        <v>36</v>
      </c>
      <c r="AX877" s="13" t="s">
        <v>80</v>
      </c>
      <c r="AY877" s="222" t="s">
        <v>220</v>
      </c>
    </row>
    <row r="878" spans="1:65" s="15" customFormat="1" ht="11.25">
      <c r="B878" s="233"/>
      <c r="C878" s="234"/>
      <c r="D878" s="210" t="s">
        <v>235</v>
      </c>
      <c r="E878" s="235" t="s">
        <v>1</v>
      </c>
      <c r="F878" s="236" t="s">
        <v>355</v>
      </c>
      <c r="G878" s="234"/>
      <c r="H878" s="237">
        <v>32.5</v>
      </c>
      <c r="I878" s="238"/>
      <c r="J878" s="234"/>
      <c r="K878" s="234"/>
      <c r="L878" s="239"/>
      <c r="M878" s="240"/>
      <c r="N878" s="241"/>
      <c r="O878" s="241"/>
      <c r="P878" s="241"/>
      <c r="Q878" s="241"/>
      <c r="R878" s="241"/>
      <c r="S878" s="241"/>
      <c r="T878" s="242"/>
      <c r="AT878" s="243" t="s">
        <v>235</v>
      </c>
      <c r="AU878" s="243" t="s">
        <v>87</v>
      </c>
      <c r="AV878" s="15" t="s">
        <v>223</v>
      </c>
      <c r="AW878" s="15" t="s">
        <v>36</v>
      </c>
      <c r="AX878" s="15" t="s">
        <v>87</v>
      </c>
      <c r="AY878" s="243" t="s">
        <v>220</v>
      </c>
    </row>
    <row r="879" spans="1:65" s="2" customFormat="1" ht="16.5" customHeight="1">
      <c r="A879" s="36"/>
      <c r="B879" s="37"/>
      <c r="C879" s="247" t="s">
        <v>2938</v>
      </c>
      <c r="D879" s="247" t="s">
        <v>329</v>
      </c>
      <c r="E879" s="248" t="s">
        <v>2861</v>
      </c>
      <c r="F879" s="249" t="s">
        <v>2862</v>
      </c>
      <c r="G879" s="250" t="s">
        <v>698</v>
      </c>
      <c r="H879" s="251">
        <v>32.5</v>
      </c>
      <c r="I879" s="252"/>
      <c r="J879" s="253">
        <f>ROUND(I879*H879,2)</f>
        <v>0</v>
      </c>
      <c r="K879" s="249" t="s">
        <v>228</v>
      </c>
      <c r="L879" s="254"/>
      <c r="M879" s="255" t="s">
        <v>1</v>
      </c>
      <c r="N879" s="256" t="s">
        <v>45</v>
      </c>
      <c r="O879" s="73"/>
      <c r="P879" s="201">
        <f>O879*H879</f>
        <v>0</v>
      </c>
      <c r="Q879" s="201">
        <v>5.6120000000000003E-2</v>
      </c>
      <c r="R879" s="201">
        <f>Q879*H879</f>
        <v>1.8239000000000001</v>
      </c>
      <c r="S879" s="201">
        <v>0</v>
      </c>
      <c r="T879" s="202">
        <f>S879*H879</f>
        <v>0</v>
      </c>
      <c r="U879" s="36"/>
      <c r="V879" s="36"/>
      <c r="W879" s="36"/>
      <c r="X879" s="36"/>
      <c r="Y879" s="36"/>
      <c r="Z879" s="36"/>
      <c r="AA879" s="36"/>
      <c r="AB879" s="36"/>
      <c r="AC879" s="36"/>
      <c r="AD879" s="36"/>
      <c r="AE879" s="36"/>
      <c r="AR879" s="203" t="s">
        <v>266</v>
      </c>
      <c r="AT879" s="203" t="s">
        <v>329</v>
      </c>
      <c r="AU879" s="203" t="s">
        <v>87</v>
      </c>
      <c r="AY879" s="18" t="s">
        <v>220</v>
      </c>
      <c r="BE879" s="204">
        <f>IF(N879="základní",J879,0)</f>
        <v>0</v>
      </c>
      <c r="BF879" s="204">
        <f>IF(N879="snížená",J879,0)</f>
        <v>0</v>
      </c>
      <c r="BG879" s="204">
        <f>IF(N879="zákl. přenesená",J879,0)</f>
        <v>0</v>
      </c>
      <c r="BH879" s="204">
        <f>IF(N879="sníž. přenesená",J879,0)</f>
        <v>0</v>
      </c>
      <c r="BI879" s="204">
        <f>IF(N879="nulová",J879,0)</f>
        <v>0</v>
      </c>
      <c r="BJ879" s="18" t="s">
        <v>87</v>
      </c>
      <c r="BK879" s="204">
        <f>ROUND(I879*H879,2)</f>
        <v>0</v>
      </c>
      <c r="BL879" s="18" t="s">
        <v>223</v>
      </c>
      <c r="BM879" s="203" t="s">
        <v>3687</v>
      </c>
    </row>
    <row r="880" spans="1:65" s="14" customFormat="1" ht="11.25">
      <c r="B880" s="223"/>
      <c r="C880" s="224"/>
      <c r="D880" s="210" t="s">
        <v>235</v>
      </c>
      <c r="E880" s="225" t="s">
        <v>1</v>
      </c>
      <c r="F880" s="226" t="s">
        <v>3688</v>
      </c>
      <c r="G880" s="224"/>
      <c r="H880" s="225" t="s">
        <v>1</v>
      </c>
      <c r="I880" s="227"/>
      <c r="J880" s="224"/>
      <c r="K880" s="224"/>
      <c r="L880" s="228"/>
      <c r="M880" s="229"/>
      <c r="N880" s="230"/>
      <c r="O880" s="230"/>
      <c r="P880" s="230"/>
      <c r="Q880" s="230"/>
      <c r="R880" s="230"/>
      <c r="S880" s="230"/>
      <c r="T880" s="231"/>
      <c r="AT880" s="232" t="s">
        <v>235</v>
      </c>
      <c r="AU880" s="232" t="s">
        <v>87</v>
      </c>
      <c r="AV880" s="14" t="s">
        <v>87</v>
      </c>
      <c r="AW880" s="14" t="s">
        <v>36</v>
      </c>
      <c r="AX880" s="14" t="s">
        <v>80</v>
      </c>
      <c r="AY880" s="232" t="s">
        <v>220</v>
      </c>
    </row>
    <row r="881" spans="1:65" s="13" customFormat="1" ht="11.25">
      <c r="B881" s="212"/>
      <c r="C881" s="213"/>
      <c r="D881" s="210" t="s">
        <v>235</v>
      </c>
      <c r="E881" s="214" t="s">
        <v>1</v>
      </c>
      <c r="F881" s="215" t="s">
        <v>3689</v>
      </c>
      <c r="G881" s="213"/>
      <c r="H881" s="216">
        <v>32.5</v>
      </c>
      <c r="I881" s="217"/>
      <c r="J881" s="213"/>
      <c r="K881" s="213"/>
      <c r="L881" s="218"/>
      <c r="M881" s="219"/>
      <c r="N881" s="220"/>
      <c r="O881" s="220"/>
      <c r="P881" s="220"/>
      <c r="Q881" s="220"/>
      <c r="R881" s="220"/>
      <c r="S881" s="220"/>
      <c r="T881" s="221"/>
      <c r="AT881" s="222" t="s">
        <v>235</v>
      </c>
      <c r="AU881" s="222" t="s">
        <v>87</v>
      </c>
      <c r="AV881" s="13" t="s">
        <v>19</v>
      </c>
      <c r="AW881" s="13" t="s">
        <v>36</v>
      </c>
      <c r="AX881" s="13" t="s">
        <v>87</v>
      </c>
      <c r="AY881" s="222" t="s">
        <v>220</v>
      </c>
    </row>
    <row r="882" spans="1:65" s="2" customFormat="1" ht="37.9" customHeight="1">
      <c r="A882" s="36"/>
      <c r="B882" s="37"/>
      <c r="C882" s="192" t="s">
        <v>2943</v>
      </c>
      <c r="D882" s="192" t="s">
        <v>224</v>
      </c>
      <c r="E882" s="193" t="s">
        <v>2865</v>
      </c>
      <c r="F882" s="194" t="s">
        <v>2866</v>
      </c>
      <c r="G882" s="195" t="s">
        <v>698</v>
      </c>
      <c r="H882" s="196">
        <v>54.2</v>
      </c>
      <c r="I882" s="197"/>
      <c r="J882" s="198">
        <f>ROUND(I882*H882,2)</f>
        <v>0</v>
      </c>
      <c r="K882" s="194" t="s">
        <v>228</v>
      </c>
      <c r="L882" s="41"/>
      <c r="M882" s="199" t="s">
        <v>1</v>
      </c>
      <c r="N882" s="200" t="s">
        <v>45</v>
      </c>
      <c r="O882" s="73"/>
      <c r="P882" s="201">
        <f>O882*H882</f>
        <v>0</v>
      </c>
      <c r="Q882" s="201">
        <v>1.0000000000000001E-5</v>
      </c>
      <c r="R882" s="201">
        <f>Q882*H882</f>
        <v>5.4200000000000006E-4</v>
      </c>
      <c r="S882" s="201">
        <v>0</v>
      </c>
      <c r="T882" s="202">
        <f>S882*H882</f>
        <v>0</v>
      </c>
      <c r="U882" s="36"/>
      <c r="V882" s="36"/>
      <c r="W882" s="36"/>
      <c r="X882" s="36"/>
      <c r="Y882" s="36"/>
      <c r="Z882" s="36"/>
      <c r="AA882" s="36"/>
      <c r="AB882" s="36"/>
      <c r="AC882" s="36"/>
      <c r="AD882" s="36"/>
      <c r="AE882" s="36"/>
      <c r="AR882" s="203" t="s">
        <v>223</v>
      </c>
      <c r="AT882" s="203" t="s">
        <v>224</v>
      </c>
      <c r="AU882" s="203" t="s">
        <v>87</v>
      </c>
      <c r="AY882" s="18" t="s">
        <v>220</v>
      </c>
      <c r="BE882" s="204">
        <f>IF(N882="základní",J882,0)</f>
        <v>0</v>
      </c>
      <c r="BF882" s="204">
        <f>IF(N882="snížená",J882,0)</f>
        <v>0</v>
      </c>
      <c r="BG882" s="204">
        <f>IF(N882="zákl. přenesená",J882,0)</f>
        <v>0</v>
      </c>
      <c r="BH882" s="204">
        <f>IF(N882="sníž. přenesená",J882,0)</f>
        <v>0</v>
      </c>
      <c r="BI882" s="204">
        <f>IF(N882="nulová",J882,0)</f>
        <v>0</v>
      </c>
      <c r="BJ882" s="18" t="s">
        <v>87</v>
      </c>
      <c r="BK882" s="204">
        <f>ROUND(I882*H882,2)</f>
        <v>0</v>
      </c>
      <c r="BL882" s="18" t="s">
        <v>223</v>
      </c>
      <c r="BM882" s="203" t="s">
        <v>3690</v>
      </c>
    </row>
    <row r="883" spans="1:65" s="2" customFormat="1" ht="11.25">
      <c r="A883" s="36"/>
      <c r="B883" s="37"/>
      <c r="C883" s="38"/>
      <c r="D883" s="205" t="s">
        <v>231</v>
      </c>
      <c r="E883" s="38"/>
      <c r="F883" s="206" t="s">
        <v>2868</v>
      </c>
      <c r="G883" s="38"/>
      <c r="H883" s="38"/>
      <c r="I883" s="207"/>
      <c r="J883" s="38"/>
      <c r="K883" s="38"/>
      <c r="L883" s="41"/>
      <c r="M883" s="208"/>
      <c r="N883" s="209"/>
      <c r="O883" s="73"/>
      <c r="P883" s="73"/>
      <c r="Q883" s="73"/>
      <c r="R883" s="73"/>
      <c r="S883" s="73"/>
      <c r="T883" s="74"/>
      <c r="U883" s="36"/>
      <c r="V883" s="36"/>
      <c r="W883" s="36"/>
      <c r="X883" s="36"/>
      <c r="Y883" s="36"/>
      <c r="Z883" s="36"/>
      <c r="AA883" s="36"/>
      <c r="AB883" s="36"/>
      <c r="AC883" s="36"/>
      <c r="AD883" s="36"/>
      <c r="AE883" s="36"/>
      <c r="AT883" s="18" t="s">
        <v>231</v>
      </c>
      <c r="AU883" s="18" t="s">
        <v>87</v>
      </c>
    </row>
    <row r="884" spans="1:65" s="2" customFormat="1" ht="19.5">
      <c r="A884" s="36"/>
      <c r="B884" s="37"/>
      <c r="C884" s="38"/>
      <c r="D884" s="210" t="s">
        <v>311</v>
      </c>
      <c r="E884" s="38"/>
      <c r="F884" s="211" t="s">
        <v>2869</v>
      </c>
      <c r="G884" s="38"/>
      <c r="H884" s="38"/>
      <c r="I884" s="207"/>
      <c r="J884" s="38"/>
      <c r="K884" s="38"/>
      <c r="L884" s="41"/>
      <c r="M884" s="208"/>
      <c r="N884" s="209"/>
      <c r="O884" s="73"/>
      <c r="P884" s="73"/>
      <c r="Q884" s="73"/>
      <c r="R884" s="73"/>
      <c r="S884" s="73"/>
      <c r="T884" s="74"/>
      <c r="U884" s="36"/>
      <c r="V884" s="36"/>
      <c r="W884" s="36"/>
      <c r="X884" s="36"/>
      <c r="Y884" s="36"/>
      <c r="Z884" s="36"/>
      <c r="AA884" s="36"/>
      <c r="AB884" s="36"/>
      <c r="AC884" s="36"/>
      <c r="AD884" s="36"/>
      <c r="AE884" s="36"/>
      <c r="AT884" s="18" t="s">
        <v>311</v>
      </c>
      <c r="AU884" s="18" t="s">
        <v>87</v>
      </c>
    </row>
    <row r="885" spans="1:65" s="14" customFormat="1" ht="11.25">
      <c r="B885" s="223"/>
      <c r="C885" s="224"/>
      <c r="D885" s="210" t="s">
        <v>235</v>
      </c>
      <c r="E885" s="225" t="s">
        <v>1</v>
      </c>
      <c r="F885" s="226" t="s">
        <v>2870</v>
      </c>
      <c r="G885" s="224"/>
      <c r="H885" s="225" t="s">
        <v>1</v>
      </c>
      <c r="I885" s="227"/>
      <c r="J885" s="224"/>
      <c r="K885" s="224"/>
      <c r="L885" s="228"/>
      <c r="M885" s="229"/>
      <c r="N885" s="230"/>
      <c r="O885" s="230"/>
      <c r="P885" s="230"/>
      <c r="Q885" s="230"/>
      <c r="R885" s="230"/>
      <c r="S885" s="230"/>
      <c r="T885" s="231"/>
      <c r="AT885" s="232" t="s">
        <v>235</v>
      </c>
      <c r="AU885" s="232" t="s">
        <v>87</v>
      </c>
      <c r="AV885" s="14" t="s">
        <v>87</v>
      </c>
      <c r="AW885" s="14" t="s">
        <v>36</v>
      </c>
      <c r="AX885" s="14" t="s">
        <v>80</v>
      </c>
      <c r="AY885" s="232" t="s">
        <v>220</v>
      </c>
    </row>
    <row r="886" spans="1:65" s="13" customFormat="1" ht="11.25">
      <c r="B886" s="212"/>
      <c r="C886" s="213"/>
      <c r="D886" s="210" t="s">
        <v>235</v>
      </c>
      <c r="E886" s="214" t="s">
        <v>3691</v>
      </c>
      <c r="F886" s="215" t="s">
        <v>3692</v>
      </c>
      <c r="G886" s="213"/>
      <c r="H886" s="216">
        <v>39.6</v>
      </c>
      <c r="I886" s="217"/>
      <c r="J886" s="213"/>
      <c r="K886" s="213"/>
      <c r="L886" s="218"/>
      <c r="M886" s="219"/>
      <c r="N886" s="220"/>
      <c r="O886" s="220"/>
      <c r="P886" s="220"/>
      <c r="Q886" s="220"/>
      <c r="R886" s="220"/>
      <c r="S886" s="220"/>
      <c r="T886" s="221"/>
      <c r="AT886" s="222" t="s">
        <v>235</v>
      </c>
      <c r="AU886" s="222" t="s">
        <v>87</v>
      </c>
      <c r="AV886" s="13" t="s">
        <v>19</v>
      </c>
      <c r="AW886" s="13" t="s">
        <v>36</v>
      </c>
      <c r="AX886" s="13" t="s">
        <v>80</v>
      </c>
      <c r="AY886" s="222" t="s">
        <v>220</v>
      </c>
    </row>
    <row r="887" spans="1:65" s="14" customFormat="1" ht="11.25">
      <c r="B887" s="223"/>
      <c r="C887" s="224"/>
      <c r="D887" s="210" t="s">
        <v>235</v>
      </c>
      <c r="E887" s="225" t="s">
        <v>1</v>
      </c>
      <c r="F887" s="226" t="s">
        <v>2873</v>
      </c>
      <c r="G887" s="224"/>
      <c r="H887" s="225" t="s">
        <v>1</v>
      </c>
      <c r="I887" s="227"/>
      <c r="J887" s="224"/>
      <c r="K887" s="224"/>
      <c r="L887" s="228"/>
      <c r="M887" s="229"/>
      <c r="N887" s="230"/>
      <c r="O887" s="230"/>
      <c r="P887" s="230"/>
      <c r="Q887" s="230"/>
      <c r="R887" s="230"/>
      <c r="S887" s="230"/>
      <c r="T887" s="231"/>
      <c r="AT887" s="232" t="s">
        <v>235</v>
      </c>
      <c r="AU887" s="232" t="s">
        <v>87</v>
      </c>
      <c r="AV887" s="14" t="s">
        <v>87</v>
      </c>
      <c r="AW887" s="14" t="s">
        <v>36</v>
      </c>
      <c r="AX887" s="14" t="s">
        <v>80</v>
      </c>
      <c r="AY887" s="232" t="s">
        <v>220</v>
      </c>
    </row>
    <row r="888" spans="1:65" s="13" customFormat="1" ht="11.25">
      <c r="B888" s="212"/>
      <c r="C888" s="213"/>
      <c r="D888" s="210" t="s">
        <v>235</v>
      </c>
      <c r="E888" s="214" t="s">
        <v>3032</v>
      </c>
      <c r="F888" s="215" t="s">
        <v>3693</v>
      </c>
      <c r="G888" s="213"/>
      <c r="H888" s="216">
        <v>14.6</v>
      </c>
      <c r="I888" s="217"/>
      <c r="J888" s="213"/>
      <c r="K888" s="213"/>
      <c r="L888" s="218"/>
      <c r="M888" s="219"/>
      <c r="N888" s="220"/>
      <c r="O888" s="220"/>
      <c r="P888" s="220"/>
      <c r="Q888" s="220"/>
      <c r="R888" s="220"/>
      <c r="S888" s="220"/>
      <c r="T888" s="221"/>
      <c r="AT888" s="222" t="s">
        <v>235</v>
      </c>
      <c r="AU888" s="222" t="s">
        <v>87</v>
      </c>
      <c r="AV888" s="13" t="s">
        <v>19</v>
      </c>
      <c r="AW888" s="13" t="s">
        <v>36</v>
      </c>
      <c r="AX888" s="13" t="s">
        <v>80</v>
      </c>
      <c r="AY888" s="222" t="s">
        <v>220</v>
      </c>
    </row>
    <row r="889" spans="1:65" s="13" customFormat="1" ht="11.25">
      <c r="B889" s="212"/>
      <c r="C889" s="213"/>
      <c r="D889" s="210" t="s">
        <v>235</v>
      </c>
      <c r="E889" s="214" t="s">
        <v>3694</v>
      </c>
      <c r="F889" s="215" t="s">
        <v>3695</v>
      </c>
      <c r="G889" s="213"/>
      <c r="H889" s="216">
        <v>54.2</v>
      </c>
      <c r="I889" s="217"/>
      <c r="J889" s="213"/>
      <c r="K889" s="213"/>
      <c r="L889" s="218"/>
      <c r="M889" s="219"/>
      <c r="N889" s="220"/>
      <c r="O889" s="220"/>
      <c r="P889" s="220"/>
      <c r="Q889" s="220"/>
      <c r="R889" s="220"/>
      <c r="S889" s="220"/>
      <c r="T889" s="221"/>
      <c r="AT889" s="222" t="s">
        <v>235</v>
      </c>
      <c r="AU889" s="222" t="s">
        <v>87</v>
      </c>
      <c r="AV889" s="13" t="s">
        <v>19</v>
      </c>
      <c r="AW889" s="13" t="s">
        <v>36</v>
      </c>
      <c r="AX889" s="13" t="s">
        <v>87</v>
      </c>
      <c r="AY889" s="222" t="s">
        <v>220</v>
      </c>
    </row>
    <row r="890" spans="1:65" s="2" customFormat="1" ht="55.5" customHeight="1">
      <c r="A890" s="36"/>
      <c r="B890" s="37"/>
      <c r="C890" s="192" t="s">
        <v>2949</v>
      </c>
      <c r="D890" s="192" t="s">
        <v>224</v>
      </c>
      <c r="E890" s="193" t="s">
        <v>2878</v>
      </c>
      <c r="F890" s="194" t="s">
        <v>2879</v>
      </c>
      <c r="G890" s="195" t="s">
        <v>698</v>
      </c>
      <c r="H890" s="196">
        <v>54.2</v>
      </c>
      <c r="I890" s="197"/>
      <c r="J890" s="198">
        <f>ROUND(I890*H890,2)</f>
        <v>0</v>
      </c>
      <c r="K890" s="194" t="s">
        <v>228</v>
      </c>
      <c r="L890" s="41"/>
      <c r="M890" s="199" t="s">
        <v>1</v>
      </c>
      <c r="N890" s="200" t="s">
        <v>45</v>
      </c>
      <c r="O890" s="73"/>
      <c r="P890" s="201">
        <f>O890*H890</f>
        <v>0</v>
      </c>
      <c r="Q890" s="201">
        <v>8.8000000000000003E-4</v>
      </c>
      <c r="R890" s="201">
        <f>Q890*H890</f>
        <v>4.7696000000000002E-2</v>
      </c>
      <c r="S890" s="201">
        <v>0</v>
      </c>
      <c r="T890" s="202">
        <f>S890*H890</f>
        <v>0</v>
      </c>
      <c r="U890" s="36"/>
      <c r="V890" s="36"/>
      <c r="W890" s="36"/>
      <c r="X890" s="36"/>
      <c r="Y890" s="36"/>
      <c r="Z890" s="36"/>
      <c r="AA890" s="36"/>
      <c r="AB890" s="36"/>
      <c r="AC890" s="36"/>
      <c r="AD890" s="36"/>
      <c r="AE890" s="36"/>
      <c r="AR890" s="203" t="s">
        <v>223</v>
      </c>
      <c r="AT890" s="203" t="s">
        <v>224</v>
      </c>
      <c r="AU890" s="203" t="s">
        <v>87</v>
      </c>
      <c r="AY890" s="18" t="s">
        <v>220</v>
      </c>
      <c r="BE890" s="204">
        <f>IF(N890="základní",J890,0)</f>
        <v>0</v>
      </c>
      <c r="BF890" s="204">
        <f>IF(N890="snížená",J890,0)</f>
        <v>0</v>
      </c>
      <c r="BG890" s="204">
        <f>IF(N890="zákl. přenesená",J890,0)</f>
        <v>0</v>
      </c>
      <c r="BH890" s="204">
        <f>IF(N890="sníž. přenesená",J890,0)</f>
        <v>0</v>
      </c>
      <c r="BI890" s="204">
        <f>IF(N890="nulová",J890,0)</f>
        <v>0</v>
      </c>
      <c r="BJ890" s="18" t="s">
        <v>87</v>
      </c>
      <c r="BK890" s="204">
        <f>ROUND(I890*H890,2)</f>
        <v>0</v>
      </c>
      <c r="BL890" s="18" t="s">
        <v>223</v>
      </c>
      <c r="BM890" s="203" t="s">
        <v>3696</v>
      </c>
    </row>
    <row r="891" spans="1:65" s="2" customFormat="1" ht="11.25">
      <c r="A891" s="36"/>
      <c r="B891" s="37"/>
      <c r="C891" s="38"/>
      <c r="D891" s="205" t="s">
        <v>231</v>
      </c>
      <c r="E891" s="38"/>
      <c r="F891" s="206" t="s">
        <v>2881</v>
      </c>
      <c r="G891" s="38"/>
      <c r="H891" s="38"/>
      <c r="I891" s="207"/>
      <c r="J891" s="38"/>
      <c r="K891" s="38"/>
      <c r="L891" s="41"/>
      <c r="M891" s="208"/>
      <c r="N891" s="209"/>
      <c r="O891" s="73"/>
      <c r="P891" s="73"/>
      <c r="Q891" s="73"/>
      <c r="R891" s="73"/>
      <c r="S891" s="73"/>
      <c r="T891" s="74"/>
      <c r="U891" s="36"/>
      <c r="V891" s="36"/>
      <c r="W891" s="36"/>
      <c r="X891" s="36"/>
      <c r="Y891" s="36"/>
      <c r="Z891" s="36"/>
      <c r="AA891" s="36"/>
      <c r="AB891" s="36"/>
      <c r="AC891" s="36"/>
      <c r="AD891" s="36"/>
      <c r="AE891" s="36"/>
      <c r="AT891" s="18" t="s">
        <v>231</v>
      </c>
      <c r="AU891" s="18" t="s">
        <v>87</v>
      </c>
    </row>
    <row r="892" spans="1:65" s="2" customFormat="1" ht="39">
      <c r="A892" s="36"/>
      <c r="B892" s="37"/>
      <c r="C892" s="38"/>
      <c r="D892" s="210" t="s">
        <v>311</v>
      </c>
      <c r="E892" s="38"/>
      <c r="F892" s="211" t="s">
        <v>2882</v>
      </c>
      <c r="G892" s="38"/>
      <c r="H892" s="38"/>
      <c r="I892" s="207"/>
      <c r="J892" s="38"/>
      <c r="K892" s="38"/>
      <c r="L892" s="41"/>
      <c r="M892" s="208"/>
      <c r="N892" s="209"/>
      <c r="O892" s="73"/>
      <c r="P892" s="73"/>
      <c r="Q892" s="73"/>
      <c r="R892" s="73"/>
      <c r="S892" s="73"/>
      <c r="T892" s="74"/>
      <c r="U892" s="36"/>
      <c r="V892" s="36"/>
      <c r="W892" s="36"/>
      <c r="X892" s="36"/>
      <c r="Y892" s="36"/>
      <c r="Z892" s="36"/>
      <c r="AA892" s="36"/>
      <c r="AB892" s="36"/>
      <c r="AC892" s="36"/>
      <c r="AD892" s="36"/>
      <c r="AE892" s="36"/>
      <c r="AT892" s="18" t="s">
        <v>311</v>
      </c>
      <c r="AU892" s="18" t="s">
        <v>87</v>
      </c>
    </row>
    <row r="893" spans="1:65" s="14" customFormat="1" ht="11.25">
      <c r="B893" s="223"/>
      <c r="C893" s="224"/>
      <c r="D893" s="210" t="s">
        <v>235</v>
      </c>
      <c r="E893" s="225" t="s">
        <v>1</v>
      </c>
      <c r="F893" s="226" t="s">
        <v>2883</v>
      </c>
      <c r="G893" s="224"/>
      <c r="H893" s="225" t="s">
        <v>1</v>
      </c>
      <c r="I893" s="227"/>
      <c r="J893" s="224"/>
      <c r="K893" s="224"/>
      <c r="L893" s="228"/>
      <c r="M893" s="229"/>
      <c r="N893" s="230"/>
      <c r="O893" s="230"/>
      <c r="P893" s="230"/>
      <c r="Q893" s="230"/>
      <c r="R893" s="230"/>
      <c r="S893" s="230"/>
      <c r="T893" s="231"/>
      <c r="AT893" s="232" t="s">
        <v>235</v>
      </c>
      <c r="AU893" s="232" t="s">
        <v>87</v>
      </c>
      <c r="AV893" s="14" t="s">
        <v>87</v>
      </c>
      <c r="AW893" s="14" t="s">
        <v>36</v>
      </c>
      <c r="AX893" s="14" t="s">
        <v>80</v>
      </c>
      <c r="AY893" s="232" t="s">
        <v>220</v>
      </c>
    </row>
    <row r="894" spans="1:65" s="13" customFormat="1" ht="11.25">
      <c r="B894" s="212"/>
      <c r="C894" s="213"/>
      <c r="D894" s="210" t="s">
        <v>235</v>
      </c>
      <c r="E894" s="214" t="s">
        <v>3697</v>
      </c>
      <c r="F894" s="215" t="s">
        <v>3692</v>
      </c>
      <c r="G894" s="213"/>
      <c r="H894" s="216">
        <v>39.6</v>
      </c>
      <c r="I894" s="217"/>
      <c r="J894" s="213"/>
      <c r="K894" s="213"/>
      <c r="L894" s="218"/>
      <c r="M894" s="219"/>
      <c r="N894" s="220"/>
      <c r="O894" s="220"/>
      <c r="P894" s="220"/>
      <c r="Q894" s="220"/>
      <c r="R894" s="220"/>
      <c r="S894" s="220"/>
      <c r="T894" s="221"/>
      <c r="AT894" s="222" t="s">
        <v>235</v>
      </c>
      <c r="AU894" s="222" t="s">
        <v>87</v>
      </c>
      <c r="AV894" s="13" t="s">
        <v>19</v>
      </c>
      <c r="AW894" s="13" t="s">
        <v>36</v>
      </c>
      <c r="AX894" s="13" t="s">
        <v>80</v>
      </c>
      <c r="AY894" s="222" t="s">
        <v>220</v>
      </c>
    </row>
    <row r="895" spans="1:65" s="14" customFormat="1" ht="11.25">
      <c r="B895" s="223"/>
      <c r="C895" s="224"/>
      <c r="D895" s="210" t="s">
        <v>235</v>
      </c>
      <c r="E895" s="225" t="s">
        <v>1</v>
      </c>
      <c r="F895" s="226" t="s">
        <v>2873</v>
      </c>
      <c r="G895" s="224"/>
      <c r="H895" s="225" t="s">
        <v>1</v>
      </c>
      <c r="I895" s="227"/>
      <c r="J895" s="224"/>
      <c r="K895" s="224"/>
      <c r="L895" s="228"/>
      <c r="M895" s="229"/>
      <c r="N895" s="230"/>
      <c r="O895" s="230"/>
      <c r="P895" s="230"/>
      <c r="Q895" s="230"/>
      <c r="R895" s="230"/>
      <c r="S895" s="230"/>
      <c r="T895" s="231"/>
      <c r="AT895" s="232" t="s">
        <v>235</v>
      </c>
      <c r="AU895" s="232" t="s">
        <v>87</v>
      </c>
      <c r="AV895" s="14" t="s">
        <v>87</v>
      </c>
      <c r="AW895" s="14" t="s">
        <v>36</v>
      </c>
      <c r="AX895" s="14" t="s">
        <v>80</v>
      </c>
      <c r="AY895" s="232" t="s">
        <v>220</v>
      </c>
    </row>
    <row r="896" spans="1:65" s="13" customFormat="1" ht="11.25">
      <c r="B896" s="212"/>
      <c r="C896" s="213"/>
      <c r="D896" s="210" t="s">
        <v>235</v>
      </c>
      <c r="E896" s="214" t="s">
        <v>1848</v>
      </c>
      <c r="F896" s="215" t="s">
        <v>3693</v>
      </c>
      <c r="G896" s="213"/>
      <c r="H896" s="216">
        <v>14.6</v>
      </c>
      <c r="I896" s="217"/>
      <c r="J896" s="213"/>
      <c r="K896" s="213"/>
      <c r="L896" s="218"/>
      <c r="M896" s="219"/>
      <c r="N896" s="220"/>
      <c r="O896" s="220"/>
      <c r="P896" s="220"/>
      <c r="Q896" s="220"/>
      <c r="R896" s="220"/>
      <c r="S896" s="220"/>
      <c r="T896" s="221"/>
      <c r="AT896" s="222" t="s">
        <v>235</v>
      </c>
      <c r="AU896" s="222" t="s">
        <v>87</v>
      </c>
      <c r="AV896" s="13" t="s">
        <v>19</v>
      </c>
      <c r="AW896" s="13" t="s">
        <v>36</v>
      </c>
      <c r="AX896" s="13" t="s">
        <v>80</v>
      </c>
      <c r="AY896" s="222" t="s">
        <v>220</v>
      </c>
    </row>
    <row r="897" spans="1:65" s="13" customFormat="1" ht="11.25">
      <c r="B897" s="212"/>
      <c r="C897" s="213"/>
      <c r="D897" s="210" t="s">
        <v>235</v>
      </c>
      <c r="E897" s="214" t="s">
        <v>2919</v>
      </c>
      <c r="F897" s="215" t="s">
        <v>3698</v>
      </c>
      <c r="G897" s="213"/>
      <c r="H897" s="216">
        <v>54.2</v>
      </c>
      <c r="I897" s="217"/>
      <c r="J897" s="213"/>
      <c r="K897" s="213"/>
      <c r="L897" s="218"/>
      <c r="M897" s="219"/>
      <c r="N897" s="220"/>
      <c r="O897" s="220"/>
      <c r="P897" s="220"/>
      <c r="Q897" s="220"/>
      <c r="R897" s="220"/>
      <c r="S897" s="220"/>
      <c r="T897" s="221"/>
      <c r="AT897" s="222" t="s">
        <v>235</v>
      </c>
      <c r="AU897" s="222" t="s">
        <v>87</v>
      </c>
      <c r="AV897" s="13" t="s">
        <v>19</v>
      </c>
      <c r="AW897" s="13" t="s">
        <v>36</v>
      </c>
      <c r="AX897" s="13" t="s">
        <v>87</v>
      </c>
      <c r="AY897" s="222" t="s">
        <v>220</v>
      </c>
    </row>
    <row r="898" spans="1:65" s="2" customFormat="1" ht="24.2" customHeight="1">
      <c r="A898" s="36"/>
      <c r="B898" s="37"/>
      <c r="C898" s="192" t="s">
        <v>2961</v>
      </c>
      <c r="D898" s="192" t="s">
        <v>224</v>
      </c>
      <c r="E898" s="193" t="s">
        <v>3699</v>
      </c>
      <c r="F898" s="194" t="s">
        <v>3700</v>
      </c>
      <c r="G898" s="195" t="s">
        <v>506</v>
      </c>
      <c r="H898" s="196">
        <v>8.4</v>
      </c>
      <c r="I898" s="197"/>
      <c r="J898" s="198">
        <f>ROUND(I898*H898,2)</f>
        <v>0</v>
      </c>
      <c r="K898" s="194" t="s">
        <v>228</v>
      </c>
      <c r="L898" s="41"/>
      <c r="M898" s="199" t="s">
        <v>1</v>
      </c>
      <c r="N898" s="200" t="s">
        <v>45</v>
      </c>
      <c r="O898" s="73"/>
      <c r="P898" s="201">
        <f>O898*H898</f>
        <v>0</v>
      </c>
      <c r="Q898" s="201">
        <v>9.5E-4</v>
      </c>
      <c r="R898" s="201">
        <f>Q898*H898</f>
        <v>7.980000000000001E-3</v>
      </c>
      <c r="S898" s="201">
        <v>0</v>
      </c>
      <c r="T898" s="202">
        <f>S898*H898</f>
        <v>0</v>
      </c>
      <c r="U898" s="36"/>
      <c r="V898" s="36"/>
      <c r="W898" s="36"/>
      <c r="X898" s="36"/>
      <c r="Y898" s="36"/>
      <c r="Z898" s="36"/>
      <c r="AA898" s="36"/>
      <c r="AB898" s="36"/>
      <c r="AC898" s="36"/>
      <c r="AD898" s="36"/>
      <c r="AE898" s="36"/>
      <c r="AR898" s="203" t="s">
        <v>223</v>
      </c>
      <c r="AT898" s="203" t="s">
        <v>224</v>
      </c>
      <c r="AU898" s="203" t="s">
        <v>87</v>
      </c>
      <c r="AY898" s="18" t="s">
        <v>220</v>
      </c>
      <c r="BE898" s="204">
        <f>IF(N898="základní",J898,0)</f>
        <v>0</v>
      </c>
      <c r="BF898" s="204">
        <f>IF(N898="snížená",J898,0)</f>
        <v>0</v>
      </c>
      <c r="BG898" s="204">
        <f>IF(N898="zákl. přenesená",J898,0)</f>
        <v>0</v>
      </c>
      <c r="BH898" s="204">
        <f>IF(N898="sníž. přenesená",J898,0)</f>
        <v>0</v>
      </c>
      <c r="BI898" s="204">
        <f>IF(N898="nulová",J898,0)</f>
        <v>0</v>
      </c>
      <c r="BJ898" s="18" t="s">
        <v>87</v>
      </c>
      <c r="BK898" s="204">
        <f>ROUND(I898*H898,2)</f>
        <v>0</v>
      </c>
      <c r="BL898" s="18" t="s">
        <v>223</v>
      </c>
      <c r="BM898" s="203" t="s">
        <v>3701</v>
      </c>
    </row>
    <row r="899" spans="1:65" s="2" customFormat="1" ht="11.25">
      <c r="A899" s="36"/>
      <c r="B899" s="37"/>
      <c r="C899" s="38"/>
      <c r="D899" s="205" t="s">
        <v>231</v>
      </c>
      <c r="E899" s="38"/>
      <c r="F899" s="206" t="s">
        <v>3702</v>
      </c>
      <c r="G899" s="38"/>
      <c r="H899" s="38"/>
      <c r="I899" s="207"/>
      <c r="J899" s="38"/>
      <c r="K899" s="38"/>
      <c r="L899" s="41"/>
      <c r="M899" s="208"/>
      <c r="N899" s="209"/>
      <c r="O899" s="73"/>
      <c r="P899" s="73"/>
      <c r="Q899" s="73"/>
      <c r="R899" s="73"/>
      <c r="S899" s="73"/>
      <c r="T899" s="74"/>
      <c r="U899" s="36"/>
      <c r="V899" s="36"/>
      <c r="W899" s="36"/>
      <c r="X899" s="36"/>
      <c r="Y899" s="36"/>
      <c r="Z899" s="36"/>
      <c r="AA899" s="36"/>
      <c r="AB899" s="36"/>
      <c r="AC899" s="36"/>
      <c r="AD899" s="36"/>
      <c r="AE899" s="36"/>
      <c r="AT899" s="18" t="s">
        <v>231</v>
      </c>
      <c r="AU899" s="18" t="s">
        <v>87</v>
      </c>
    </row>
    <row r="900" spans="1:65" s="2" customFormat="1" ht="68.25">
      <c r="A900" s="36"/>
      <c r="B900" s="37"/>
      <c r="C900" s="38"/>
      <c r="D900" s="210" t="s">
        <v>311</v>
      </c>
      <c r="E900" s="38"/>
      <c r="F900" s="211" t="s">
        <v>3703</v>
      </c>
      <c r="G900" s="38"/>
      <c r="H900" s="38"/>
      <c r="I900" s="207"/>
      <c r="J900" s="38"/>
      <c r="K900" s="38"/>
      <c r="L900" s="41"/>
      <c r="M900" s="208"/>
      <c r="N900" s="209"/>
      <c r="O900" s="73"/>
      <c r="P900" s="73"/>
      <c r="Q900" s="73"/>
      <c r="R900" s="73"/>
      <c r="S900" s="73"/>
      <c r="T900" s="74"/>
      <c r="U900" s="36"/>
      <c r="V900" s="36"/>
      <c r="W900" s="36"/>
      <c r="X900" s="36"/>
      <c r="Y900" s="36"/>
      <c r="Z900" s="36"/>
      <c r="AA900" s="36"/>
      <c r="AB900" s="36"/>
      <c r="AC900" s="36"/>
      <c r="AD900" s="36"/>
      <c r="AE900" s="36"/>
      <c r="AT900" s="18" t="s">
        <v>311</v>
      </c>
      <c r="AU900" s="18" t="s">
        <v>87</v>
      </c>
    </row>
    <row r="901" spans="1:65" s="2" customFormat="1" ht="19.5">
      <c r="A901" s="36"/>
      <c r="B901" s="37"/>
      <c r="C901" s="38"/>
      <c r="D901" s="210" t="s">
        <v>233</v>
      </c>
      <c r="E901" s="38"/>
      <c r="F901" s="211" t="s">
        <v>3704</v>
      </c>
      <c r="G901" s="38"/>
      <c r="H901" s="38"/>
      <c r="I901" s="207"/>
      <c r="J901" s="38"/>
      <c r="K901" s="38"/>
      <c r="L901" s="41"/>
      <c r="M901" s="208"/>
      <c r="N901" s="209"/>
      <c r="O901" s="73"/>
      <c r="P901" s="73"/>
      <c r="Q901" s="73"/>
      <c r="R901" s="73"/>
      <c r="S901" s="73"/>
      <c r="T901" s="74"/>
      <c r="U901" s="36"/>
      <c r="V901" s="36"/>
      <c r="W901" s="36"/>
      <c r="X901" s="36"/>
      <c r="Y901" s="36"/>
      <c r="Z901" s="36"/>
      <c r="AA901" s="36"/>
      <c r="AB901" s="36"/>
      <c r="AC901" s="36"/>
      <c r="AD901" s="36"/>
      <c r="AE901" s="36"/>
      <c r="AT901" s="18" t="s">
        <v>233</v>
      </c>
      <c r="AU901" s="18" t="s">
        <v>87</v>
      </c>
    </row>
    <row r="902" spans="1:65" s="14" customFormat="1" ht="22.5">
      <c r="B902" s="223"/>
      <c r="C902" s="224"/>
      <c r="D902" s="210" t="s">
        <v>235</v>
      </c>
      <c r="E902" s="225" t="s">
        <v>1</v>
      </c>
      <c r="F902" s="226" t="s">
        <v>3705</v>
      </c>
      <c r="G902" s="224"/>
      <c r="H902" s="225" t="s">
        <v>1</v>
      </c>
      <c r="I902" s="227"/>
      <c r="J902" s="224"/>
      <c r="K902" s="224"/>
      <c r="L902" s="228"/>
      <c r="M902" s="229"/>
      <c r="N902" s="230"/>
      <c r="O902" s="230"/>
      <c r="P902" s="230"/>
      <c r="Q902" s="230"/>
      <c r="R902" s="230"/>
      <c r="S902" s="230"/>
      <c r="T902" s="231"/>
      <c r="AT902" s="232" t="s">
        <v>235</v>
      </c>
      <c r="AU902" s="232" t="s">
        <v>87</v>
      </c>
      <c r="AV902" s="14" t="s">
        <v>87</v>
      </c>
      <c r="AW902" s="14" t="s">
        <v>36</v>
      </c>
      <c r="AX902" s="14" t="s">
        <v>80</v>
      </c>
      <c r="AY902" s="232" t="s">
        <v>220</v>
      </c>
    </row>
    <row r="903" spans="1:65" s="14" customFormat="1" ht="11.25">
      <c r="B903" s="223"/>
      <c r="C903" s="224"/>
      <c r="D903" s="210" t="s">
        <v>235</v>
      </c>
      <c r="E903" s="225" t="s">
        <v>1</v>
      </c>
      <c r="F903" s="226" t="s">
        <v>3706</v>
      </c>
      <c r="G903" s="224"/>
      <c r="H903" s="225" t="s">
        <v>1</v>
      </c>
      <c r="I903" s="227"/>
      <c r="J903" s="224"/>
      <c r="K903" s="224"/>
      <c r="L903" s="228"/>
      <c r="M903" s="229"/>
      <c r="N903" s="230"/>
      <c r="O903" s="230"/>
      <c r="P903" s="230"/>
      <c r="Q903" s="230"/>
      <c r="R903" s="230"/>
      <c r="S903" s="230"/>
      <c r="T903" s="231"/>
      <c r="AT903" s="232" t="s">
        <v>235</v>
      </c>
      <c r="AU903" s="232" t="s">
        <v>87</v>
      </c>
      <c r="AV903" s="14" t="s">
        <v>87</v>
      </c>
      <c r="AW903" s="14" t="s">
        <v>36</v>
      </c>
      <c r="AX903" s="14" t="s">
        <v>80</v>
      </c>
      <c r="AY903" s="232" t="s">
        <v>220</v>
      </c>
    </row>
    <row r="904" spans="1:65" s="13" customFormat="1" ht="11.25">
      <c r="B904" s="212"/>
      <c r="C904" s="213"/>
      <c r="D904" s="210" t="s">
        <v>235</v>
      </c>
      <c r="E904" s="214" t="s">
        <v>2928</v>
      </c>
      <c r="F904" s="215" t="s">
        <v>3707</v>
      </c>
      <c r="G904" s="213"/>
      <c r="H904" s="216">
        <v>8.4</v>
      </c>
      <c r="I904" s="217"/>
      <c r="J904" s="213"/>
      <c r="K904" s="213"/>
      <c r="L904" s="218"/>
      <c r="M904" s="219"/>
      <c r="N904" s="220"/>
      <c r="O904" s="220"/>
      <c r="P904" s="220"/>
      <c r="Q904" s="220"/>
      <c r="R904" s="220"/>
      <c r="S904" s="220"/>
      <c r="T904" s="221"/>
      <c r="AT904" s="222" t="s">
        <v>235</v>
      </c>
      <c r="AU904" s="222" t="s">
        <v>87</v>
      </c>
      <c r="AV904" s="13" t="s">
        <v>19</v>
      </c>
      <c r="AW904" s="13" t="s">
        <v>36</v>
      </c>
      <c r="AX904" s="13" t="s">
        <v>80</v>
      </c>
      <c r="AY904" s="222" t="s">
        <v>220</v>
      </c>
    </row>
    <row r="905" spans="1:65" s="13" customFormat="1" ht="11.25">
      <c r="B905" s="212"/>
      <c r="C905" s="213"/>
      <c r="D905" s="210" t="s">
        <v>235</v>
      </c>
      <c r="E905" s="214" t="s">
        <v>2930</v>
      </c>
      <c r="F905" s="215" t="s">
        <v>2931</v>
      </c>
      <c r="G905" s="213"/>
      <c r="H905" s="216">
        <v>8.4</v>
      </c>
      <c r="I905" s="217"/>
      <c r="J905" s="213"/>
      <c r="K905" s="213"/>
      <c r="L905" s="218"/>
      <c r="M905" s="219"/>
      <c r="N905" s="220"/>
      <c r="O905" s="220"/>
      <c r="P905" s="220"/>
      <c r="Q905" s="220"/>
      <c r="R905" s="220"/>
      <c r="S905" s="220"/>
      <c r="T905" s="221"/>
      <c r="AT905" s="222" t="s">
        <v>235</v>
      </c>
      <c r="AU905" s="222" t="s">
        <v>87</v>
      </c>
      <c r="AV905" s="13" t="s">
        <v>19</v>
      </c>
      <c r="AW905" s="13" t="s">
        <v>36</v>
      </c>
      <c r="AX905" s="13" t="s">
        <v>87</v>
      </c>
      <c r="AY905" s="222" t="s">
        <v>220</v>
      </c>
    </row>
    <row r="906" spans="1:65" s="2" customFormat="1" ht="33" customHeight="1">
      <c r="A906" s="36"/>
      <c r="B906" s="37"/>
      <c r="C906" s="192" t="s">
        <v>2973</v>
      </c>
      <c r="D906" s="192" t="s">
        <v>224</v>
      </c>
      <c r="E906" s="193" t="s">
        <v>2888</v>
      </c>
      <c r="F906" s="194" t="s">
        <v>2889</v>
      </c>
      <c r="G906" s="195" t="s">
        <v>698</v>
      </c>
      <c r="H906" s="196">
        <v>150.19999999999999</v>
      </c>
      <c r="I906" s="197"/>
      <c r="J906" s="198">
        <f>ROUND(I906*H906,2)</f>
        <v>0</v>
      </c>
      <c r="K906" s="194" t="s">
        <v>228</v>
      </c>
      <c r="L906" s="41"/>
      <c r="M906" s="199" t="s">
        <v>1</v>
      </c>
      <c r="N906" s="200" t="s">
        <v>45</v>
      </c>
      <c r="O906" s="73"/>
      <c r="P906" s="201">
        <f>O906*H906</f>
        <v>0</v>
      </c>
      <c r="Q906" s="201">
        <v>5.0000000000000002E-5</v>
      </c>
      <c r="R906" s="201">
        <f>Q906*H906</f>
        <v>7.5100000000000002E-3</v>
      </c>
      <c r="S906" s="201">
        <v>0</v>
      </c>
      <c r="T906" s="202">
        <f>S906*H906</f>
        <v>0</v>
      </c>
      <c r="U906" s="36"/>
      <c r="V906" s="36"/>
      <c r="W906" s="36"/>
      <c r="X906" s="36"/>
      <c r="Y906" s="36"/>
      <c r="Z906" s="36"/>
      <c r="AA906" s="36"/>
      <c r="AB906" s="36"/>
      <c r="AC906" s="36"/>
      <c r="AD906" s="36"/>
      <c r="AE906" s="36"/>
      <c r="AR906" s="203" t="s">
        <v>223</v>
      </c>
      <c r="AT906" s="203" t="s">
        <v>224</v>
      </c>
      <c r="AU906" s="203" t="s">
        <v>87</v>
      </c>
      <c r="AY906" s="18" t="s">
        <v>220</v>
      </c>
      <c r="BE906" s="204">
        <f>IF(N906="základní",J906,0)</f>
        <v>0</v>
      </c>
      <c r="BF906" s="204">
        <f>IF(N906="snížená",J906,0)</f>
        <v>0</v>
      </c>
      <c r="BG906" s="204">
        <f>IF(N906="zákl. přenesená",J906,0)</f>
        <v>0</v>
      </c>
      <c r="BH906" s="204">
        <f>IF(N906="sníž. přenesená",J906,0)</f>
        <v>0</v>
      </c>
      <c r="BI906" s="204">
        <f>IF(N906="nulová",J906,0)</f>
        <v>0</v>
      </c>
      <c r="BJ906" s="18" t="s">
        <v>87</v>
      </c>
      <c r="BK906" s="204">
        <f>ROUND(I906*H906,2)</f>
        <v>0</v>
      </c>
      <c r="BL906" s="18" t="s">
        <v>223</v>
      </c>
      <c r="BM906" s="203" t="s">
        <v>3708</v>
      </c>
    </row>
    <row r="907" spans="1:65" s="2" customFormat="1" ht="11.25">
      <c r="A907" s="36"/>
      <c r="B907" s="37"/>
      <c r="C907" s="38"/>
      <c r="D907" s="205" t="s">
        <v>231</v>
      </c>
      <c r="E907" s="38"/>
      <c r="F907" s="206" t="s">
        <v>2891</v>
      </c>
      <c r="G907" s="38"/>
      <c r="H907" s="38"/>
      <c r="I907" s="207"/>
      <c r="J907" s="38"/>
      <c r="K907" s="38"/>
      <c r="L907" s="41"/>
      <c r="M907" s="208"/>
      <c r="N907" s="209"/>
      <c r="O907" s="73"/>
      <c r="P907" s="73"/>
      <c r="Q907" s="73"/>
      <c r="R907" s="73"/>
      <c r="S907" s="73"/>
      <c r="T907" s="74"/>
      <c r="U907" s="36"/>
      <c r="V907" s="36"/>
      <c r="W907" s="36"/>
      <c r="X907" s="36"/>
      <c r="Y907" s="36"/>
      <c r="Z907" s="36"/>
      <c r="AA907" s="36"/>
      <c r="AB907" s="36"/>
      <c r="AC907" s="36"/>
      <c r="AD907" s="36"/>
      <c r="AE907" s="36"/>
      <c r="AT907" s="18" t="s">
        <v>231</v>
      </c>
      <c r="AU907" s="18" t="s">
        <v>87</v>
      </c>
    </row>
    <row r="908" spans="1:65" s="2" customFormat="1" ht="175.5">
      <c r="A908" s="36"/>
      <c r="B908" s="37"/>
      <c r="C908" s="38"/>
      <c r="D908" s="210" t="s">
        <v>311</v>
      </c>
      <c r="E908" s="38"/>
      <c r="F908" s="211" t="s">
        <v>1413</v>
      </c>
      <c r="G908" s="38"/>
      <c r="H908" s="38"/>
      <c r="I908" s="207"/>
      <c r="J908" s="38"/>
      <c r="K908" s="38"/>
      <c r="L908" s="41"/>
      <c r="M908" s="208"/>
      <c r="N908" s="209"/>
      <c r="O908" s="73"/>
      <c r="P908" s="73"/>
      <c r="Q908" s="73"/>
      <c r="R908" s="73"/>
      <c r="S908" s="73"/>
      <c r="T908" s="74"/>
      <c r="U908" s="36"/>
      <c r="V908" s="36"/>
      <c r="W908" s="36"/>
      <c r="X908" s="36"/>
      <c r="Y908" s="36"/>
      <c r="Z908" s="36"/>
      <c r="AA908" s="36"/>
      <c r="AB908" s="36"/>
      <c r="AC908" s="36"/>
      <c r="AD908" s="36"/>
      <c r="AE908" s="36"/>
      <c r="AT908" s="18" t="s">
        <v>311</v>
      </c>
      <c r="AU908" s="18" t="s">
        <v>87</v>
      </c>
    </row>
    <row r="909" spans="1:65" s="2" customFormat="1" ht="19.5">
      <c r="A909" s="36"/>
      <c r="B909" s="37"/>
      <c r="C909" s="38"/>
      <c r="D909" s="210" t="s">
        <v>233</v>
      </c>
      <c r="E909" s="38"/>
      <c r="F909" s="211" t="s">
        <v>2892</v>
      </c>
      <c r="G909" s="38"/>
      <c r="H909" s="38"/>
      <c r="I909" s="207"/>
      <c r="J909" s="38"/>
      <c r="K909" s="38"/>
      <c r="L909" s="41"/>
      <c r="M909" s="208"/>
      <c r="N909" s="209"/>
      <c r="O909" s="73"/>
      <c r="P909" s="73"/>
      <c r="Q909" s="73"/>
      <c r="R909" s="73"/>
      <c r="S909" s="73"/>
      <c r="T909" s="74"/>
      <c r="U909" s="36"/>
      <c r="V909" s="36"/>
      <c r="W909" s="36"/>
      <c r="X909" s="36"/>
      <c r="Y909" s="36"/>
      <c r="Z909" s="36"/>
      <c r="AA909" s="36"/>
      <c r="AB909" s="36"/>
      <c r="AC909" s="36"/>
      <c r="AD909" s="36"/>
      <c r="AE909" s="36"/>
      <c r="AT909" s="18" t="s">
        <v>233</v>
      </c>
      <c r="AU909" s="18" t="s">
        <v>87</v>
      </c>
    </row>
    <row r="910" spans="1:65" s="14" customFormat="1" ht="11.25">
      <c r="B910" s="223"/>
      <c r="C910" s="224"/>
      <c r="D910" s="210" t="s">
        <v>235</v>
      </c>
      <c r="E910" s="225" t="s">
        <v>1</v>
      </c>
      <c r="F910" s="226" t="s">
        <v>2893</v>
      </c>
      <c r="G910" s="224"/>
      <c r="H910" s="225" t="s">
        <v>1</v>
      </c>
      <c r="I910" s="227"/>
      <c r="J910" s="224"/>
      <c r="K910" s="224"/>
      <c r="L910" s="228"/>
      <c r="M910" s="229"/>
      <c r="N910" s="230"/>
      <c r="O910" s="230"/>
      <c r="P910" s="230"/>
      <c r="Q910" s="230"/>
      <c r="R910" s="230"/>
      <c r="S910" s="230"/>
      <c r="T910" s="231"/>
      <c r="AT910" s="232" t="s">
        <v>235</v>
      </c>
      <c r="AU910" s="232" t="s">
        <v>87</v>
      </c>
      <c r="AV910" s="14" t="s">
        <v>87</v>
      </c>
      <c r="AW910" s="14" t="s">
        <v>36</v>
      </c>
      <c r="AX910" s="14" t="s">
        <v>80</v>
      </c>
      <c r="AY910" s="232" t="s">
        <v>220</v>
      </c>
    </row>
    <row r="911" spans="1:65" s="13" customFormat="1" ht="11.25">
      <c r="B911" s="212"/>
      <c r="C911" s="213"/>
      <c r="D911" s="210" t="s">
        <v>235</v>
      </c>
      <c r="E911" s="214" t="s">
        <v>3709</v>
      </c>
      <c r="F911" s="215" t="s">
        <v>3710</v>
      </c>
      <c r="G911" s="213"/>
      <c r="H911" s="216">
        <v>29.2</v>
      </c>
      <c r="I911" s="217"/>
      <c r="J911" s="213"/>
      <c r="K911" s="213"/>
      <c r="L911" s="218"/>
      <c r="M911" s="219"/>
      <c r="N911" s="220"/>
      <c r="O911" s="220"/>
      <c r="P911" s="220"/>
      <c r="Q911" s="220"/>
      <c r="R911" s="220"/>
      <c r="S911" s="220"/>
      <c r="T911" s="221"/>
      <c r="AT911" s="222" t="s">
        <v>235</v>
      </c>
      <c r="AU911" s="222" t="s">
        <v>87</v>
      </c>
      <c r="AV911" s="13" t="s">
        <v>19</v>
      </c>
      <c r="AW911" s="13" t="s">
        <v>36</v>
      </c>
      <c r="AX911" s="13" t="s">
        <v>80</v>
      </c>
      <c r="AY911" s="222" t="s">
        <v>220</v>
      </c>
    </row>
    <row r="912" spans="1:65" s="14" customFormat="1" ht="11.25">
      <c r="B912" s="223"/>
      <c r="C912" s="224"/>
      <c r="D912" s="210" t="s">
        <v>235</v>
      </c>
      <c r="E912" s="225" t="s">
        <v>1</v>
      </c>
      <c r="F912" s="226" t="s">
        <v>3711</v>
      </c>
      <c r="G912" s="224"/>
      <c r="H912" s="225" t="s">
        <v>1</v>
      </c>
      <c r="I912" s="227"/>
      <c r="J912" s="224"/>
      <c r="K912" s="224"/>
      <c r="L912" s="228"/>
      <c r="M912" s="229"/>
      <c r="N912" s="230"/>
      <c r="O912" s="230"/>
      <c r="P912" s="230"/>
      <c r="Q912" s="230"/>
      <c r="R912" s="230"/>
      <c r="S912" s="230"/>
      <c r="T912" s="231"/>
      <c r="AT912" s="232" t="s">
        <v>235</v>
      </c>
      <c r="AU912" s="232" t="s">
        <v>87</v>
      </c>
      <c r="AV912" s="14" t="s">
        <v>87</v>
      </c>
      <c r="AW912" s="14" t="s">
        <v>36</v>
      </c>
      <c r="AX912" s="14" t="s">
        <v>80</v>
      </c>
      <c r="AY912" s="232" t="s">
        <v>220</v>
      </c>
    </row>
    <row r="913" spans="1:65" s="13" customFormat="1" ht="11.25">
      <c r="B913" s="212"/>
      <c r="C913" s="213"/>
      <c r="D913" s="210" t="s">
        <v>235</v>
      </c>
      <c r="E913" s="214" t="s">
        <v>3034</v>
      </c>
      <c r="F913" s="215" t="s">
        <v>3712</v>
      </c>
      <c r="G913" s="213"/>
      <c r="H913" s="216">
        <v>67.2</v>
      </c>
      <c r="I913" s="217"/>
      <c r="J913" s="213"/>
      <c r="K913" s="213"/>
      <c r="L913" s="218"/>
      <c r="M913" s="219"/>
      <c r="N913" s="220"/>
      <c r="O913" s="220"/>
      <c r="P913" s="220"/>
      <c r="Q913" s="220"/>
      <c r="R913" s="220"/>
      <c r="S913" s="220"/>
      <c r="T913" s="221"/>
      <c r="AT913" s="222" t="s">
        <v>235</v>
      </c>
      <c r="AU913" s="222" t="s">
        <v>87</v>
      </c>
      <c r="AV913" s="13" t="s">
        <v>19</v>
      </c>
      <c r="AW913" s="13" t="s">
        <v>36</v>
      </c>
      <c r="AX913" s="13" t="s">
        <v>80</v>
      </c>
      <c r="AY913" s="222" t="s">
        <v>220</v>
      </c>
    </row>
    <row r="914" spans="1:65" s="14" customFormat="1" ht="11.25">
      <c r="B914" s="223"/>
      <c r="C914" s="224"/>
      <c r="D914" s="210" t="s">
        <v>235</v>
      </c>
      <c r="E914" s="225" t="s">
        <v>1</v>
      </c>
      <c r="F914" s="226" t="s">
        <v>3713</v>
      </c>
      <c r="G914" s="224"/>
      <c r="H914" s="225" t="s">
        <v>1</v>
      </c>
      <c r="I914" s="227"/>
      <c r="J914" s="224"/>
      <c r="K914" s="224"/>
      <c r="L914" s="228"/>
      <c r="M914" s="229"/>
      <c r="N914" s="230"/>
      <c r="O914" s="230"/>
      <c r="P914" s="230"/>
      <c r="Q914" s="230"/>
      <c r="R914" s="230"/>
      <c r="S914" s="230"/>
      <c r="T914" s="231"/>
      <c r="AT914" s="232" t="s">
        <v>235</v>
      </c>
      <c r="AU914" s="232" t="s">
        <v>87</v>
      </c>
      <c r="AV914" s="14" t="s">
        <v>87</v>
      </c>
      <c r="AW914" s="14" t="s">
        <v>36</v>
      </c>
      <c r="AX914" s="14" t="s">
        <v>80</v>
      </c>
      <c r="AY914" s="232" t="s">
        <v>220</v>
      </c>
    </row>
    <row r="915" spans="1:65" s="13" customFormat="1" ht="11.25">
      <c r="B915" s="212"/>
      <c r="C915" s="213"/>
      <c r="D915" s="210" t="s">
        <v>235</v>
      </c>
      <c r="E915" s="214" t="s">
        <v>3059</v>
      </c>
      <c r="F915" s="215" t="s">
        <v>3714</v>
      </c>
      <c r="G915" s="213"/>
      <c r="H915" s="216">
        <v>21.2</v>
      </c>
      <c r="I915" s="217"/>
      <c r="J915" s="213"/>
      <c r="K915" s="213"/>
      <c r="L915" s="218"/>
      <c r="M915" s="219"/>
      <c r="N915" s="220"/>
      <c r="O915" s="220"/>
      <c r="P915" s="220"/>
      <c r="Q915" s="220"/>
      <c r="R915" s="220"/>
      <c r="S915" s="220"/>
      <c r="T915" s="221"/>
      <c r="AT915" s="222" t="s">
        <v>235</v>
      </c>
      <c r="AU915" s="222" t="s">
        <v>87</v>
      </c>
      <c r="AV915" s="13" t="s">
        <v>19</v>
      </c>
      <c r="AW915" s="13" t="s">
        <v>36</v>
      </c>
      <c r="AX915" s="13" t="s">
        <v>80</v>
      </c>
      <c r="AY915" s="222" t="s">
        <v>220</v>
      </c>
    </row>
    <row r="916" spans="1:65" s="14" customFormat="1" ht="11.25">
      <c r="B916" s="223"/>
      <c r="C916" s="224"/>
      <c r="D916" s="210" t="s">
        <v>235</v>
      </c>
      <c r="E916" s="225" t="s">
        <v>1</v>
      </c>
      <c r="F916" s="226" t="s">
        <v>3715</v>
      </c>
      <c r="G916" s="224"/>
      <c r="H916" s="225" t="s">
        <v>1</v>
      </c>
      <c r="I916" s="227"/>
      <c r="J916" s="224"/>
      <c r="K916" s="224"/>
      <c r="L916" s="228"/>
      <c r="M916" s="229"/>
      <c r="N916" s="230"/>
      <c r="O916" s="230"/>
      <c r="P916" s="230"/>
      <c r="Q916" s="230"/>
      <c r="R916" s="230"/>
      <c r="S916" s="230"/>
      <c r="T916" s="231"/>
      <c r="AT916" s="232" t="s">
        <v>235</v>
      </c>
      <c r="AU916" s="232" t="s">
        <v>87</v>
      </c>
      <c r="AV916" s="14" t="s">
        <v>87</v>
      </c>
      <c r="AW916" s="14" t="s">
        <v>36</v>
      </c>
      <c r="AX916" s="14" t="s">
        <v>80</v>
      </c>
      <c r="AY916" s="232" t="s">
        <v>220</v>
      </c>
    </row>
    <row r="917" spans="1:65" s="13" customFormat="1" ht="11.25">
      <c r="B917" s="212"/>
      <c r="C917" s="213"/>
      <c r="D917" s="210" t="s">
        <v>235</v>
      </c>
      <c r="E917" s="214" t="s">
        <v>3076</v>
      </c>
      <c r="F917" s="215" t="s">
        <v>3716</v>
      </c>
      <c r="G917" s="213"/>
      <c r="H917" s="216">
        <v>18</v>
      </c>
      <c r="I917" s="217"/>
      <c r="J917" s="213"/>
      <c r="K917" s="213"/>
      <c r="L917" s="218"/>
      <c r="M917" s="219"/>
      <c r="N917" s="220"/>
      <c r="O917" s="220"/>
      <c r="P917" s="220"/>
      <c r="Q917" s="220"/>
      <c r="R917" s="220"/>
      <c r="S917" s="220"/>
      <c r="T917" s="221"/>
      <c r="AT917" s="222" t="s">
        <v>235</v>
      </c>
      <c r="AU917" s="222" t="s">
        <v>87</v>
      </c>
      <c r="AV917" s="13" t="s">
        <v>19</v>
      </c>
      <c r="AW917" s="13" t="s">
        <v>36</v>
      </c>
      <c r="AX917" s="13" t="s">
        <v>80</v>
      </c>
      <c r="AY917" s="222" t="s">
        <v>220</v>
      </c>
    </row>
    <row r="918" spans="1:65" s="14" customFormat="1" ht="11.25">
      <c r="B918" s="223"/>
      <c r="C918" s="224"/>
      <c r="D918" s="210" t="s">
        <v>235</v>
      </c>
      <c r="E918" s="225" t="s">
        <v>1</v>
      </c>
      <c r="F918" s="226" t="s">
        <v>2898</v>
      </c>
      <c r="G918" s="224"/>
      <c r="H918" s="225" t="s">
        <v>1</v>
      </c>
      <c r="I918" s="227"/>
      <c r="J918" s="224"/>
      <c r="K918" s="224"/>
      <c r="L918" s="228"/>
      <c r="M918" s="229"/>
      <c r="N918" s="230"/>
      <c r="O918" s="230"/>
      <c r="P918" s="230"/>
      <c r="Q918" s="230"/>
      <c r="R918" s="230"/>
      <c r="S918" s="230"/>
      <c r="T918" s="231"/>
      <c r="AT918" s="232" t="s">
        <v>235</v>
      </c>
      <c r="AU918" s="232" t="s">
        <v>87</v>
      </c>
      <c r="AV918" s="14" t="s">
        <v>87</v>
      </c>
      <c r="AW918" s="14" t="s">
        <v>36</v>
      </c>
      <c r="AX918" s="14" t="s">
        <v>80</v>
      </c>
      <c r="AY918" s="232" t="s">
        <v>220</v>
      </c>
    </row>
    <row r="919" spans="1:65" s="13" customFormat="1" ht="11.25">
      <c r="B919" s="212"/>
      <c r="C919" s="213"/>
      <c r="D919" s="210" t="s">
        <v>235</v>
      </c>
      <c r="E919" s="214" t="s">
        <v>3084</v>
      </c>
      <c r="F919" s="215" t="s">
        <v>3693</v>
      </c>
      <c r="G919" s="213"/>
      <c r="H919" s="216">
        <v>14.6</v>
      </c>
      <c r="I919" s="217"/>
      <c r="J919" s="213"/>
      <c r="K919" s="213"/>
      <c r="L919" s="218"/>
      <c r="M919" s="219"/>
      <c r="N919" s="220"/>
      <c r="O919" s="220"/>
      <c r="P919" s="220"/>
      <c r="Q919" s="220"/>
      <c r="R919" s="220"/>
      <c r="S919" s="220"/>
      <c r="T919" s="221"/>
      <c r="AT919" s="222" t="s">
        <v>235</v>
      </c>
      <c r="AU919" s="222" t="s">
        <v>87</v>
      </c>
      <c r="AV919" s="13" t="s">
        <v>19</v>
      </c>
      <c r="AW919" s="13" t="s">
        <v>36</v>
      </c>
      <c r="AX919" s="13" t="s">
        <v>80</v>
      </c>
      <c r="AY919" s="222" t="s">
        <v>220</v>
      </c>
    </row>
    <row r="920" spans="1:65" s="13" customFormat="1" ht="11.25">
      <c r="B920" s="212"/>
      <c r="C920" s="213"/>
      <c r="D920" s="210" t="s">
        <v>235</v>
      </c>
      <c r="E920" s="214" t="s">
        <v>3717</v>
      </c>
      <c r="F920" s="215" t="s">
        <v>3718</v>
      </c>
      <c r="G920" s="213"/>
      <c r="H920" s="216">
        <v>150.19999999999999</v>
      </c>
      <c r="I920" s="217"/>
      <c r="J920" s="213"/>
      <c r="K920" s="213"/>
      <c r="L920" s="218"/>
      <c r="M920" s="219"/>
      <c r="N920" s="220"/>
      <c r="O920" s="220"/>
      <c r="P920" s="220"/>
      <c r="Q920" s="220"/>
      <c r="R920" s="220"/>
      <c r="S920" s="220"/>
      <c r="T920" s="221"/>
      <c r="AT920" s="222" t="s">
        <v>235</v>
      </c>
      <c r="AU920" s="222" t="s">
        <v>87</v>
      </c>
      <c r="AV920" s="13" t="s">
        <v>19</v>
      </c>
      <c r="AW920" s="13" t="s">
        <v>36</v>
      </c>
      <c r="AX920" s="13" t="s">
        <v>87</v>
      </c>
      <c r="AY920" s="222" t="s">
        <v>220</v>
      </c>
    </row>
    <row r="921" spans="1:65" s="2" customFormat="1" ht="37.9" customHeight="1">
      <c r="A921" s="36"/>
      <c r="B921" s="37"/>
      <c r="C921" s="192" t="s">
        <v>2982</v>
      </c>
      <c r="D921" s="192" t="s">
        <v>224</v>
      </c>
      <c r="E921" s="193" t="s">
        <v>3719</v>
      </c>
      <c r="F921" s="194" t="s">
        <v>3720</v>
      </c>
      <c r="G921" s="195" t="s">
        <v>698</v>
      </c>
      <c r="H921" s="196">
        <v>28</v>
      </c>
      <c r="I921" s="197"/>
      <c r="J921" s="198">
        <f>ROUND(I921*H921,2)</f>
        <v>0</v>
      </c>
      <c r="K921" s="194" t="s">
        <v>228</v>
      </c>
      <c r="L921" s="41"/>
      <c r="M921" s="199" t="s">
        <v>1</v>
      </c>
      <c r="N921" s="200" t="s">
        <v>45</v>
      </c>
      <c r="O921" s="73"/>
      <c r="P921" s="201">
        <f>O921*H921</f>
        <v>0</v>
      </c>
      <c r="Q921" s="201">
        <v>5.1999999999999998E-3</v>
      </c>
      <c r="R921" s="201">
        <f>Q921*H921</f>
        <v>0.14560000000000001</v>
      </c>
      <c r="S921" s="201">
        <v>0</v>
      </c>
      <c r="T921" s="202">
        <f>S921*H921</f>
        <v>0</v>
      </c>
      <c r="U921" s="36"/>
      <c r="V921" s="36"/>
      <c r="W921" s="36"/>
      <c r="X921" s="36"/>
      <c r="Y921" s="36"/>
      <c r="Z921" s="36"/>
      <c r="AA921" s="36"/>
      <c r="AB921" s="36"/>
      <c r="AC921" s="36"/>
      <c r="AD921" s="36"/>
      <c r="AE921" s="36"/>
      <c r="AR921" s="203" t="s">
        <v>223</v>
      </c>
      <c r="AT921" s="203" t="s">
        <v>224</v>
      </c>
      <c r="AU921" s="203" t="s">
        <v>87</v>
      </c>
      <c r="AY921" s="18" t="s">
        <v>220</v>
      </c>
      <c r="BE921" s="204">
        <f>IF(N921="základní",J921,0)</f>
        <v>0</v>
      </c>
      <c r="BF921" s="204">
        <f>IF(N921="snížená",J921,0)</f>
        <v>0</v>
      </c>
      <c r="BG921" s="204">
        <f>IF(N921="zákl. přenesená",J921,0)</f>
        <v>0</v>
      </c>
      <c r="BH921" s="204">
        <f>IF(N921="sníž. přenesená",J921,0)</f>
        <v>0</v>
      </c>
      <c r="BI921" s="204">
        <f>IF(N921="nulová",J921,0)</f>
        <v>0</v>
      </c>
      <c r="BJ921" s="18" t="s">
        <v>87</v>
      </c>
      <c r="BK921" s="204">
        <f>ROUND(I921*H921,2)</f>
        <v>0</v>
      </c>
      <c r="BL921" s="18" t="s">
        <v>223</v>
      </c>
      <c r="BM921" s="203" t="s">
        <v>3721</v>
      </c>
    </row>
    <row r="922" spans="1:65" s="2" customFormat="1" ht="11.25">
      <c r="A922" s="36"/>
      <c r="B922" s="37"/>
      <c r="C922" s="38"/>
      <c r="D922" s="205" t="s">
        <v>231</v>
      </c>
      <c r="E922" s="38"/>
      <c r="F922" s="206" t="s">
        <v>3722</v>
      </c>
      <c r="G922" s="38"/>
      <c r="H922" s="38"/>
      <c r="I922" s="207"/>
      <c r="J922" s="38"/>
      <c r="K922" s="38"/>
      <c r="L922" s="41"/>
      <c r="M922" s="208"/>
      <c r="N922" s="209"/>
      <c r="O922" s="73"/>
      <c r="P922" s="73"/>
      <c r="Q922" s="73"/>
      <c r="R922" s="73"/>
      <c r="S922" s="73"/>
      <c r="T922" s="74"/>
      <c r="U922" s="36"/>
      <c r="V922" s="36"/>
      <c r="W922" s="36"/>
      <c r="X922" s="36"/>
      <c r="Y922" s="36"/>
      <c r="Z922" s="36"/>
      <c r="AA922" s="36"/>
      <c r="AB922" s="36"/>
      <c r="AC922" s="36"/>
      <c r="AD922" s="36"/>
      <c r="AE922" s="36"/>
      <c r="AT922" s="18" t="s">
        <v>231</v>
      </c>
      <c r="AU922" s="18" t="s">
        <v>87</v>
      </c>
    </row>
    <row r="923" spans="1:65" s="2" customFormat="1" ht="175.5">
      <c r="A923" s="36"/>
      <c r="B923" s="37"/>
      <c r="C923" s="38"/>
      <c r="D923" s="210" t="s">
        <v>311</v>
      </c>
      <c r="E923" s="38"/>
      <c r="F923" s="211" t="s">
        <v>1413</v>
      </c>
      <c r="G923" s="38"/>
      <c r="H923" s="38"/>
      <c r="I923" s="207"/>
      <c r="J923" s="38"/>
      <c r="K923" s="38"/>
      <c r="L923" s="41"/>
      <c r="M923" s="208"/>
      <c r="N923" s="209"/>
      <c r="O923" s="73"/>
      <c r="P923" s="73"/>
      <c r="Q923" s="73"/>
      <c r="R923" s="73"/>
      <c r="S923" s="73"/>
      <c r="T923" s="74"/>
      <c r="U923" s="36"/>
      <c r="V923" s="36"/>
      <c r="W923" s="36"/>
      <c r="X923" s="36"/>
      <c r="Y923" s="36"/>
      <c r="Z923" s="36"/>
      <c r="AA923" s="36"/>
      <c r="AB923" s="36"/>
      <c r="AC923" s="36"/>
      <c r="AD923" s="36"/>
      <c r="AE923" s="36"/>
      <c r="AT923" s="18" t="s">
        <v>311</v>
      </c>
      <c r="AU923" s="18" t="s">
        <v>87</v>
      </c>
    </row>
    <row r="924" spans="1:65" s="2" customFormat="1" ht="19.5">
      <c r="A924" s="36"/>
      <c r="B924" s="37"/>
      <c r="C924" s="38"/>
      <c r="D924" s="210" t="s">
        <v>233</v>
      </c>
      <c r="E924" s="38"/>
      <c r="F924" s="211" t="s">
        <v>3723</v>
      </c>
      <c r="G924" s="38"/>
      <c r="H924" s="38"/>
      <c r="I924" s="207"/>
      <c r="J924" s="38"/>
      <c r="K924" s="38"/>
      <c r="L924" s="41"/>
      <c r="M924" s="208"/>
      <c r="N924" s="209"/>
      <c r="O924" s="73"/>
      <c r="P924" s="73"/>
      <c r="Q924" s="73"/>
      <c r="R924" s="73"/>
      <c r="S924" s="73"/>
      <c r="T924" s="74"/>
      <c r="U924" s="36"/>
      <c r="V924" s="36"/>
      <c r="W924" s="36"/>
      <c r="X924" s="36"/>
      <c r="Y924" s="36"/>
      <c r="Z924" s="36"/>
      <c r="AA924" s="36"/>
      <c r="AB924" s="36"/>
      <c r="AC924" s="36"/>
      <c r="AD924" s="36"/>
      <c r="AE924" s="36"/>
      <c r="AT924" s="18" t="s">
        <v>233</v>
      </c>
      <c r="AU924" s="18" t="s">
        <v>87</v>
      </c>
    </row>
    <row r="925" spans="1:65" s="14" customFormat="1" ht="11.25">
      <c r="B925" s="223"/>
      <c r="C925" s="224"/>
      <c r="D925" s="210" t="s">
        <v>235</v>
      </c>
      <c r="E925" s="225" t="s">
        <v>1</v>
      </c>
      <c r="F925" s="226" t="s">
        <v>3724</v>
      </c>
      <c r="G925" s="224"/>
      <c r="H925" s="225" t="s">
        <v>1</v>
      </c>
      <c r="I925" s="227"/>
      <c r="J925" s="224"/>
      <c r="K925" s="224"/>
      <c r="L925" s="228"/>
      <c r="M925" s="229"/>
      <c r="N925" s="230"/>
      <c r="O925" s="230"/>
      <c r="P925" s="230"/>
      <c r="Q925" s="230"/>
      <c r="R925" s="230"/>
      <c r="S925" s="230"/>
      <c r="T925" s="231"/>
      <c r="AT925" s="232" t="s">
        <v>235</v>
      </c>
      <c r="AU925" s="232" t="s">
        <v>87</v>
      </c>
      <c r="AV925" s="14" t="s">
        <v>87</v>
      </c>
      <c r="AW925" s="14" t="s">
        <v>36</v>
      </c>
      <c r="AX925" s="14" t="s">
        <v>80</v>
      </c>
      <c r="AY925" s="232" t="s">
        <v>220</v>
      </c>
    </row>
    <row r="926" spans="1:65" s="13" customFormat="1" ht="11.25">
      <c r="B926" s="212"/>
      <c r="C926" s="213"/>
      <c r="D926" s="210" t="s">
        <v>235</v>
      </c>
      <c r="E926" s="214" t="s">
        <v>3725</v>
      </c>
      <c r="F926" s="215" t="s">
        <v>3588</v>
      </c>
      <c r="G926" s="213"/>
      <c r="H926" s="216">
        <v>28</v>
      </c>
      <c r="I926" s="217"/>
      <c r="J926" s="213"/>
      <c r="K926" s="213"/>
      <c r="L926" s="218"/>
      <c r="M926" s="219"/>
      <c r="N926" s="220"/>
      <c r="O926" s="220"/>
      <c r="P926" s="220"/>
      <c r="Q926" s="220"/>
      <c r="R926" s="220"/>
      <c r="S926" s="220"/>
      <c r="T926" s="221"/>
      <c r="AT926" s="222" t="s">
        <v>235</v>
      </c>
      <c r="AU926" s="222" t="s">
        <v>87</v>
      </c>
      <c r="AV926" s="13" t="s">
        <v>19</v>
      </c>
      <c r="AW926" s="13" t="s">
        <v>36</v>
      </c>
      <c r="AX926" s="13" t="s">
        <v>80</v>
      </c>
      <c r="AY926" s="222" t="s">
        <v>220</v>
      </c>
    </row>
    <row r="927" spans="1:65" s="13" customFormat="1" ht="11.25">
      <c r="B927" s="212"/>
      <c r="C927" s="213"/>
      <c r="D927" s="210" t="s">
        <v>235</v>
      </c>
      <c r="E927" s="214" t="s">
        <v>3726</v>
      </c>
      <c r="F927" s="215" t="s">
        <v>3727</v>
      </c>
      <c r="G927" s="213"/>
      <c r="H927" s="216">
        <v>28</v>
      </c>
      <c r="I927" s="217"/>
      <c r="J927" s="213"/>
      <c r="K927" s="213"/>
      <c r="L927" s="218"/>
      <c r="M927" s="219"/>
      <c r="N927" s="220"/>
      <c r="O927" s="220"/>
      <c r="P927" s="220"/>
      <c r="Q927" s="220"/>
      <c r="R927" s="220"/>
      <c r="S927" s="220"/>
      <c r="T927" s="221"/>
      <c r="AT927" s="222" t="s">
        <v>235</v>
      </c>
      <c r="AU927" s="222" t="s">
        <v>87</v>
      </c>
      <c r="AV927" s="13" t="s">
        <v>19</v>
      </c>
      <c r="AW927" s="13" t="s">
        <v>36</v>
      </c>
      <c r="AX927" s="13" t="s">
        <v>87</v>
      </c>
      <c r="AY927" s="222" t="s">
        <v>220</v>
      </c>
    </row>
    <row r="928" spans="1:65" s="2" customFormat="1" ht="16.5" customHeight="1">
      <c r="A928" s="36"/>
      <c r="B928" s="37"/>
      <c r="C928" s="192" t="s">
        <v>2988</v>
      </c>
      <c r="D928" s="192" t="s">
        <v>224</v>
      </c>
      <c r="E928" s="193" t="s">
        <v>2903</v>
      </c>
      <c r="F928" s="194" t="s">
        <v>2904</v>
      </c>
      <c r="G928" s="195" t="s">
        <v>2428</v>
      </c>
      <c r="H928" s="196">
        <v>10</v>
      </c>
      <c r="I928" s="197"/>
      <c r="J928" s="198">
        <f>ROUND(I928*H928,2)</f>
        <v>0</v>
      </c>
      <c r="K928" s="194" t="s">
        <v>1</v>
      </c>
      <c r="L928" s="41"/>
      <c r="M928" s="199" t="s">
        <v>1</v>
      </c>
      <c r="N928" s="200" t="s">
        <v>45</v>
      </c>
      <c r="O928" s="73"/>
      <c r="P928" s="201">
        <f>O928*H928</f>
        <v>0</v>
      </c>
      <c r="Q928" s="201">
        <v>1E-4</v>
      </c>
      <c r="R928" s="201">
        <f>Q928*H928</f>
        <v>1E-3</v>
      </c>
      <c r="S928" s="201">
        <v>0</v>
      </c>
      <c r="T928" s="202">
        <f>S928*H928</f>
        <v>0</v>
      </c>
      <c r="U928" s="36"/>
      <c r="V928" s="36"/>
      <c r="W928" s="36"/>
      <c r="X928" s="36"/>
      <c r="Y928" s="36"/>
      <c r="Z928" s="36"/>
      <c r="AA928" s="36"/>
      <c r="AB928" s="36"/>
      <c r="AC928" s="36"/>
      <c r="AD928" s="36"/>
      <c r="AE928" s="36"/>
      <c r="AR928" s="203" t="s">
        <v>223</v>
      </c>
      <c r="AT928" s="203" t="s">
        <v>224</v>
      </c>
      <c r="AU928" s="203" t="s">
        <v>87</v>
      </c>
      <c r="AY928" s="18" t="s">
        <v>220</v>
      </c>
      <c r="BE928" s="204">
        <f>IF(N928="základní",J928,0)</f>
        <v>0</v>
      </c>
      <c r="BF928" s="204">
        <f>IF(N928="snížená",J928,0)</f>
        <v>0</v>
      </c>
      <c r="BG928" s="204">
        <f>IF(N928="zákl. přenesená",J928,0)</f>
        <v>0</v>
      </c>
      <c r="BH928" s="204">
        <f>IF(N928="sníž. přenesená",J928,0)</f>
        <v>0</v>
      </c>
      <c r="BI928" s="204">
        <f>IF(N928="nulová",J928,0)</f>
        <v>0</v>
      </c>
      <c r="BJ928" s="18" t="s">
        <v>87</v>
      </c>
      <c r="BK928" s="204">
        <f>ROUND(I928*H928,2)</f>
        <v>0</v>
      </c>
      <c r="BL928" s="18" t="s">
        <v>223</v>
      </c>
      <c r="BM928" s="203" t="s">
        <v>3728</v>
      </c>
    </row>
    <row r="929" spans="1:65" s="2" customFormat="1" ht="19.5">
      <c r="A929" s="36"/>
      <c r="B929" s="37"/>
      <c r="C929" s="38"/>
      <c r="D929" s="210" t="s">
        <v>233</v>
      </c>
      <c r="E929" s="38"/>
      <c r="F929" s="211" t="s">
        <v>3729</v>
      </c>
      <c r="G929" s="38"/>
      <c r="H929" s="38"/>
      <c r="I929" s="207"/>
      <c r="J929" s="38"/>
      <c r="K929" s="38"/>
      <c r="L929" s="41"/>
      <c r="M929" s="208"/>
      <c r="N929" s="209"/>
      <c r="O929" s="73"/>
      <c r="P929" s="73"/>
      <c r="Q929" s="73"/>
      <c r="R929" s="73"/>
      <c r="S929" s="73"/>
      <c r="T929" s="74"/>
      <c r="U929" s="36"/>
      <c r="V929" s="36"/>
      <c r="W929" s="36"/>
      <c r="X929" s="36"/>
      <c r="Y929" s="36"/>
      <c r="Z929" s="36"/>
      <c r="AA929" s="36"/>
      <c r="AB929" s="36"/>
      <c r="AC929" s="36"/>
      <c r="AD929" s="36"/>
      <c r="AE929" s="36"/>
      <c r="AT929" s="18" t="s">
        <v>233</v>
      </c>
      <c r="AU929" s="18" t="s">
        <v>87</v>
      </c>
    </row>
    <row r="930" spans="1:65" s="14" customFormat="1" ht="11.25">
      <c r="B930" s="223"/>
      <c r="C930" s="224"/>
      <c r="D930" s="210" t="s">
        <v>235</v>
      </c>
      <c r="E930" s="225" t="s">
        <v>1</v>
      </c>
      <c r="F930" s="226" t="s">
        <v>3730</v>
      </c>
      <c r="G930" s="224"/>
      <c r="H930" s="225" t="s">
        <v>1</v>
      </c>
      <c r="I930" s="227"/>
      <c r="J930" s="224"/>
      <c r="K930" s="224"/>
      <c r="L930" s="228"/>
      <c r="M930" s="229"/>
      <c r="N930" s="230"/>
      <c r="O930" s="230"/>
      <c r="P930" s="230"/>
      <c r="Q930" s="230"/>
      <c r="R930" s="230"/>
      <c r="S930" s="230"/>
      <c r="T930" s="231"/>
      <c r="AT930" s="232" t="s">
        <v>235</v>
      </c>
      <c r="AU930" s="232" t="s">
        <v>87</v>
      </c>
      <c r="AV930" s="14" t="s">
        <v>87</v>
      </c>
      <c r="AW930" s="14" t="s">
        <v>36</v>
      </c>
      <c r="AX930" s="14" t="s">
        <v>80</v>
      </c>
      <c r="AY930" s="232" t="s">
        <v>220</v>
      </c>
    </row>
    <row r="931" spans="1:65" s="13" customFormat="1" ht="11.25">
      <c r="B931" s="212"/>
      <c r="C931" s="213"/>
      <c r="D931" s="210" t="s">
        <v>235</v>
      </c>
      <c r="E931" s="214" t="s">
        <v>1</v>
      </c>
      <c r="F931" s="215" t="s">
        <v>223</v>
      </c>
      <c r="G931" s="213"/>
      <c r="H931" s="216">
        <v>4</v>
      </c>
      <c r="I931" s="217"/>
      <c r="J931" s="213"/>
      <c r="K931" s="213"/>
      <c r="L931" s="218"/>
      <c r="M931" s="219"/>
      <c r="N931" s="220"/>
      <c r="O931" s="220"/>
      <c r="P931" s="220"/>
      <c r="Q931" s="220"/>
      <c r="R931" s="220"/>
      <c r="S931" s="220"/>
      <c r="T931" s="221"/>
      <c r="AT931" s="222" t="s">
        <v>235</v>
      </c>
      <c r="AU931" s="222" t="s">
        <v>87</v>
      </c>
      <c r="AV931" s="13" t="s">
        <v>19</v>
      </c>
      <c r="AW931" s="13" t="s">
        <v>36</v>
      </c>
      <c r="AX931" s="13" t="s">
        <v>80</v>
      </c>
      <c r="AY931" s="222" t="s">
        <v>220</v>
      </c>
    </row>
    <row r="932" spans="1:65" s="14" customFormat="1" ht="11.25">
      <c r="B932" s="223"/>
      <c r="C932" s="224"/>
      <c r="D932" s="210" t="s">
        <v>235</v>
      </c>
      <c r="E932" s="225" t="s">
        <v>1</v>
      </c>
      <c r="F932" s="226" t="s">
        <v>3731</v>
      </c>
      <c r="G932" s="224"/>
      <c r="H932" s="225" t="s">
        <v>1</v>
      </c>
      <c r="I932" s="227"/>
      <c r="J932" s="224"/>
      <c r="K932" s="224"/>
      <c r="L932" s="228"/>
      <c r="M932" s="229"/>
      <c r="N932" s="230"/>
      <c r="O932" s="230"/>
      <c r="P932" s="230"/>
      <c r="Q932" s="230"/>
      <c r="R932" s="230"/>
      <c r="S932" s="230"/>
      <c r="T932" s="231"/>
      <c r="AT932" s="232" t="s">
        <v>235</v>
      </c>
      <c r="AU932" s="232" t="s">
        <v>87</v>
      </c>
      <c r="AV932" s="14" t="s">
        <v>87</v>
      </c>
      <c r="AW932" s="14" t="s">
        <v>36</v>
      </c>
      <c r="AX932" s="14" t="s">
        <v>80</v>
      </c>
      <c r="AY932" s="232" t="s">
        <v>220</v>
      </c>
    </row>
    <row r="933" spans="1:65" s="13" customFormat="1" ht="11.25">
      <c r="B933" s="212"/>
      <c r="C933" s="213"/>
      <c r="D933" s="210" t="s">
        <v>235</v>
      </c>
      <c r="E933" s="214" t="s">
        <v>1</v>
      </c>
      <c r="F933" s="215" t="s">
        <v>256</v>
      </c>
      <c r="G933" s="213"/>
      <c r="H933" s="216">
        <v>6</v>
      </c>
      <c r="I933" s="217"/>
      <c r="J933" s="213"/>
      <c r="K933" s="213"/>
      <c r="L933" s="218"/>
      <c r="M933" s="219"/>
      <c r="N933" s="220"/>
      <c r="O933" s="220"/>
      <c r="P933" s="220"/>
      <c r="Q933" s="220"/>
      <c r="R933" s="220"/>
      <c r="S933" s="220"/>
      <c r="T933" s="221"/>
      <c r="AT933" s="222" t="s">
        <v>235</v>
      </c>
      <c r="AU933" s="222" t="s">
        <v>87</v>
      </c>
      <c r="AV933" s="13" t="s">
        <v>19</v>
      </c>
      <c r="AW933" s="13" t="s">
        <v>36</v>
      </c>
      <c r="AX933" s="13" t="s">
        <v>80</v>
      </c>
      <c r="AY933" s="222" t="s">
        <v>220</v>
      </c>
    </row>
    <row r="934" spans="1:65" s="15" customFormat="1" ht="11.25">
      <c r="B934" s="233"/>
      <c r="C934" s="234"/>
      <c r="D934" s="210" t="s">
        <v>235</v>
      </c>
      <c r="E934" s="235" t="s">
        <v>1</v>
      </c>
      <c r="F934" s="236" t="s">
        <v>355</v>
      </c>
      <c r="G934" s="234"/>
      <c r="H934" s="237">
        <v>10</v>
      </c>
      <c r="I934" s="238"/>
      <c r="J934" s="234"/>
      <c r="K934" s="234"/>
      <c r="L934" s="239"/>
      <c r="M934" s="240"/>
      <c r="N934" s="241"/>
      <c r="O934" s="241"/>
      <c r="P934" s="241"/>
      <c r="Q934" s="241"/>
      <c r="R934" s="241"/>
      <c r="S934" s="241"/>
      <c r="T934" s="242"/>
      <c r="AT934" s="243" t="s">
        <v>235</v>
      </c>
      <c r="AU934" s="243" t="s">
        <v>87</v>
      </c>
      <c r="AV934" s="15" t="s">
        <v>223</v>
      </c>
      <c r="AW934" s="15" t="s">
        <v>36</v>
      </c>
      <c r="AX934" s="15" t="s">
        <v>87</v>
      </c>
      <c r="AY934" s="243" t="s">
        <v>220</v>
      </c>
    </row>
    <row r="935" spans="1:65" s="2" customFormat="1" ht="24.2" customHeight="1">
      <c r="A935" s="36"/>
      <c r="B935" s="37"/>
      <c r="C935" s="192" t="s">
        <v>3732</v>
      </c>
      <c r="D935" s="192" t="s">
        <v>224</v>
      </c>
      <c r="E935" s="193" t="s">
        <v>2909</v>
      </c>
      <c r="F935" s="194" t="s">
        <v>2910</v>
      </c>
      <c r="G935" s="195" t="s">
        <v>514</v>
      </c>
      <c r="H935" s="196">
        <v>25.465</v>
      </c>
      <c r="I935" s="197"/>
      <c r="J935" s="198">
        <f>ROUND(I935*H935,2)</f>
        <v>0</v>
      </c>
      <c r="K935" s="194" t="s">
        <v>228</v>
      </c>
      <c r="L935" s="41"/>
      <c r="M935" s="199" t="s">
        <v>1</v>
      </c>
      <c r="N935" s="200" t="s">
        <v>45</v>
      </c>
      <c r="O935" s="73"/>
      <c r="P935" s="201">
        <f>O935*H935</f>
        <v>0</v>
      </c>
      <c r="Q935" s="201">
        <v>0.12171</v>
      </c>
      <c r="R935" s="201">
        <f>Q935*H935</f>
        <v>3.09934515</v>
      </c>
      <c r="S935" s="201">
        <v>2.4</v>
      </c>
      <c r="T935" s="202">
        <f>S935*H935</f>
        <v>61.116</v>
      </c>
      <c r="U935" s="36"/>
      <c r="V935" s="36"/>
      <c r="W935" s="36"/>
      <c r="X935" s="36"/>
      <c r="Y935" s="36"/>
      <c r="Z935" s="36"/>
      <c r="AA935" s="36"/>
      <c r="AB935" s="36"/>
      <c r="AC935" s="36"/>
      <c r="AD935" s="36"/>
      <c r="AE935" s="36"/>
      <c r="AR935" s="203" t="s">
        <v>223</v>
      </c>
      <c r="AT935" s="203" t="s">
        <v>224</v>
      </c>
      <c r="AU935" s="203" t="s">
        <v>87</v>
      </c>
      <c r="AY935" s="18" t="s">
        <v>220</v>
      </c>
      <c r="BE935" s="204">
        <f>IF(N935="základní",J935,0)</f>
        <v>0</v>
      </c>
      <c r="BF935" s="204">
        <f>IF(N935="snížená",J935,0)</f>
        <v>0</v>
      </c>
      <c r="BG935" s="204">
        <f>IF(N935="zákl. přenesená",J935,0)</f>
        <v>0</v>
      </c>
      <c r="BH935" s="204">
        <f>IF(N935="sníž. přenesená",J935,0)</f>
        <v>0</v>
      </c>
      <c r="BI935" s="204">
        <f>IF(N935="nulová",J935,0)</f>
        <v>0</v>
      </c>
      <c r="BJ935" s="18" t="s">
        <v>87</v>
      </c>
      <c r="BK935" s="204">
        <f>ROUND(I935*H935,2)</f>
        <v>0</v>
      </c>
      <c r="BL935" s="18" t="s">
        <v>223</v>
      </c>
      <c r="BM935" s="203" t="s">
        <v>3733</v>
      </c>
    </row>
    <row r="936" spans="1:65" s="2" customFormat="1" ht="11.25">
      <c r="A936" s="36"/>
      <c r="B936" s="37"/>
      <c r="C936" s="38"/>
      <c r="D936" s="205" t="s">
        <v>231</v>
      </c>
      <c r="E936" s="38"/>
      <c r="F936" s="206" t="s">
        <v>2912</v>
      </c>
      <c r="G936" s="38"/>
      <c r="H936" s="38"/>
      <c r="I936" s="207"/>
      <c r="J936" s="38"/>
      <c r="K936" s="38"/>
      <c r="L936" s="41"/>
      <c r="M936" s="208"/>
      <c r="N936" s="209"/>
      <c r="O936" s="73"/>
      <c r="P936" s="73"/>
      <c r="Q936" s="73"/>
      <c r="R936" s="73"/>
      <c r="S936" s="73"/>
      <c r="T936" s="74"/>
      <c r="U936" s="36"/>
      <c r="V936" s="36"/>
      <c r="W936" s="36"/>
      <c r="X936" s="36"/>
      <c r="Y936" s="36"/>
      <c r="Z936" s="36"/>
      <c r="AA936" s="36"/>
      <c r="AB936" s="36"/>
      <c r="AC936" s="36"/>
      <c r="AD936" s="36"/>
      <c r="AE936" s="36"/>
      <c r="AT936" s="18" t="s">
        <v>231</v>
      </c>
      <c r="AU936" s="18" t="s">
        <v>87</v>
      </c>
    </row>
    <row r="937" spans="1:65" s="2" customFormat="1" ht="175.5">
      <c r="A937" s="36"/>
      <c r="B937" s="37"/>
      <c r="C937" s="38"/>
      <c r="D937" s="210" t="s">
        <v>311</v>
      </c>
      <c r="E937" s="38"/>
      <c r="F937" s="211" t="s">
        <v>2913</v>
      </c>
      <c r="G937" s="38"/>
      <c r="H937" s="38"/>
      <c r="I937" s="207"/>
      <c r="J937" s="38"/>
      <c r="K937" s="38"/>
      <c r="L937" s="41"/>
      <c r="M937" s="208"/>
      <c r="N937" s="209"/>
      <c r="O937" s="73"/>
      <c r="P937" s="73"/>
      <c r="Q937" s="73"/>
      <c r="R937" s="73"/>
      <c r="S937" s="73"/>
      <c r="T937" s="74"/>
      <c r="U937" s="36"/>
      <c r="V937" s="36"/>
      <c r="W937" s="36"/>
      <c r="X937" s="36"/>
      <c r="Y937" s="36"/>
      <c r="Z937" s="36"/>
      <c r="AA937" s="36"/>
      <c r="AB937" s="36"/>
      <c r="AC937" s="36"/>
      <c r="AD937" s="36"/>
      <c r="AE937" s="36"/>
      <c r="AT937" s="18" t="s">
        <v>311</v>
      </c>
      <c r="AU937" s="18" t="s">
        <v>87</v>
      </c>
    </row>
    <row r="938" spans="1:65" s="14" customFormat="1" ht="11.25">
      <c r="B938" s="223"/>
      <c r="C938" s="224"/>
      <c r="D938" s="210" t="s">
        <v>235</v>
      </c>
      <c r="E938" s="225" t="s">
        <v>1</v>
      </c>
      <c r="F938" s="226" t="s">
        <v>3734</v>
      </c>
      <c r="G938" s="224"/>
      <c r="H938" s="225" t="s">
        <v>1</v>
      </c>
      <c r="I938" s="227"/>
      <c r="J938" s="224"/>
      <c r="K938" s="224"/>
      <c r="L938" s="228"/>
      <c r="M938" s="229"/>
      <c r="N938" s="230"/>
      <c r="O938" s="230"/>
      <c r="P938" s="230"/>
      <c r="Q938" s="230"/>
      <c r="R938" s="230"/>
      <c r="S938" s="230"/>
      <c r="T938" s="231"/>
      <c r="AT938" s="232" t="s">
        <v>235</v>
      </c>
      <c r="AU938" s="232" t="s">
        <v>87</v>
      </c>
      <c r="AV938" s="14" t="s">
        <v>87</v>
      </c>
      <c r="AW938" s="14" t="s">
        <v>36</v>
      </c>
      <c r="AX938" s="14" t="s">
        <v>80</v>
      </c>
      <c r="AY938" s="232" t="s">
        <v>220</v>
      </c>
    </row>
    <row r="939" spans="1:65" s="13" customFormat="1" ht="11.25">
      <c r="B939" s="212"/>
      <c r="C939" s="213"/>
      <c r="D939" s="210" t="s">
        <v>235</v>
      </c>
      <c r="E939" s="214" t="s">
        <v>3735</v>
      </c>
      <c r="F939" s="215" t="s">
        <v>3736</v>
      </c>
      <c r="G939" s="213"/>
      <c r="H939" s="216">
        <v>13.6</v>
      </c>
      <c r="I939" s="217"/>
      <c r="J939" s="213"/>
      <c r="K939" s="213"/>
      <c r="L939" s="218"/>
      <c r="M939" s="219"/>
      <c r="N939" s="220"/>
      <c r="O939" s="220"/>
      <c r="P939" s="220"/>
      <c r="Q939" s="220"/>
      <c r="R939" s="220"/>
      <c r="S939" s="220"/>
      <c r="T939" s="221"/>
      <c r="AT939" s="222" t="s">
        <v>235</v>
      </c>
      <c r="AU939" s="222" t="s">
        <v>87</v>
      </c>
      <c r="AV939" s="13" t="s">
        <v>19</v>
      </c>
      <c r="AW939" s="13" t="s">
        <v>36</v>
      </c>
      <c r="AX939" s="13" t="s">
        <v>80</v>
      </c>
      <c r="AY939" s="222" t="s">
        <v>220</v>
      </c>
    </row>
    <row r="940" spans="1:65" s="14" customFormat="1" ht="11.25">
      <c r="B940" s="223"/>
      <c r="C940" s="224"/>
      <c r="D940" s="210" t="s">
        <v>235</v>
      </c>
      <c r="E940" s="225" t="s">
        <v>1</v>
      </c>
      <c r="F940" s="226" t="s">
        <v>3737</v>
      </c>
      <c r="G940" s="224"/>
      <c r="H940" s="225" t="s">
        <v>1</v>
      </c>
      <c r="I940" s="227"/>
      <c r="J940" s="224"/>
      <c r="K940" s="224"/>
      <c r="L940" s="228"/>
      <c r="M940" s="229"/>
      <c r="N940" s="230"/>
      <c r="O940" s="230"/>
      <c r="P940" s="230"/>
      <c r="Q940" s="230"/>
      <c r="R940" s="230"/>
      <c r="S940" s="230"/>
      <c r="T940" s="231"/>
      <c r="AT940" s="232" t="s">
        <v>235</v>
      </c>
      <c r="AU940" s="232" t="s">
        <v>87</v>
      </c>
      <c r="AV940" s="14" t="s">
        <v>87</v>
      </c>
      <c r="AW940" s="14" t="s">
        <v>36</v>
      </c>
      <c r="AX940" s="14" t="s">
        <v>80</v>
      </c>
      <c r="AY940" s="232" t="s">
        <v>220</v>
      </c>
    </row>
    <row r="941" spans="1:65" s="13" customFormat="1" ht="11.25">
      <c r="B941" s="212"/>
      <c r="C941" s="213"/>
      <c r="D941" s="210" t="s">
        <v>235</v>
      </c>
      <c r="E941" s="214" t="s">
        <v>1851</v>
      </c>
      <c r="F941" s="215" t="s">
        <v>3738</v>
      </c>
      <c r="G941" s="213"/>
      <c r="H941" s="216">
        <v>3.84</v>
      </c>
      <c r="I941" s="217"/>
      <c r="J941" s="213"/>
      <c r="K941" s="213"/>
      <c r="L941" s="218"/>
      <c r="M941" s="219"/>
      <c r="N941" s="220"/>
      <c r="O941" s="220"/>
      <c r="P941" s="220"/>
      <c r="Q941" s="220"/>
      <c r="R941" s="220"/>
      <c r="S941" s="220"/>
      <c r="T941" s="221"/>
      <c r="AT941" s="222" t="s">
        <v>235</v>
      </c>
      <c r="AU941" s="222" t="s">
        <v>87</v>
      </c>
      <c r="AV941" s="13" t="s">
        <v>19</v>
      </c>
      <c r="AW941" s="13" t="s">
        <v>36</v>
      </c>
      <c r="AX941" s="13" t="s">
        <v>80</v>
      </c>
      <c r="AY941" s="222" t="s">
        <v>220</v>
      </c>
    </row>
    <row r="942" spans="1:65" s="14" customFormat="1" ht="11.25">
      <c r="B942" s="223"/>
      <c r="C942" s="224"/>
      <c r="D942" s="210" t="s">
        <v>235</v>
      </c>
      <c r="E942" s="225" t="s">
        <v>1</v>
      </c>
      <c r="F942" s="226" t="s">
        <v>3739</v>
      </c>
      <c r="G942" s="224"/>
      <c r="H942" s="225" t="s">
        <v>1</v>
      </c>
      <c r="I942" s="227"/>
      <c r="J942" s="224"/>
      <c r="K942" s="224"/>
      <c r="L942" s="228"/>
      <c r="M942" s="229"/>
      <c r="N942" s="230"/>
      <c r="O942" s="230"/>
      <c r="P942" s="230"/>
      <c r="Q942" s="230"/>
      <c r="R942" s="230"/>
      <c r="S942" s="230"/>
      <c r="T942" s="231"/>
      <c r="AT942" s="232" t="s">
        <v>235</v>
      </c>
      <c r="AU942" s="232" t="s">
        <v>87</v>
      </c>
      <c r="AV942" s="14" t="s">
        <v>87</v>
      </c>
      <c r="AW942" s="14" t="s">
        <v>36</v>
      </c>
      <c r="AX942" s="14" t="s">
        <v>80</v>
      </c>
      <c r="AY942" s="232" t="s">
        <v>220</v>
      </c>
    </row>
    <row r="943" spans="1:65" s="13" customFormat="1" ht="11.25">
      <c r="B943" s="212"/>
      <c r="C943" s="213"/>
      <c r="D943" s="210" t="s">
        <v>235</v>
      </c>
      <c r="E943" s="214" t="s">
        <v>3061</v>
      </c>
      <c r="F943" s="215" t="s">
        <v>3740</v>
      </c>
      <c r="G943" s="213"/>
      <c r="H943" s="216">
        <v>8.0250000000000004</v>
      </c>
      <c r="I943" s="217"/>
      <c r="J943" s="213"/>
      <c r="K943" s="213"/>
      <c r="L943" s="218"/>
      <c r="M943" s="219"/>
      <c r="N943" s="220"/>
      <c r="O943" s="220"/>
      <c r="P943" s="220"/>
      <c r="Q943" s="220"/>
      <c r="R943" s="220"/>
      <c r="S943" s="220"/>
      <c r="T943" s="221"/>
      <c r="AT943" s="222" t="s">
        <v>235</v>
      </c>
      <c r="AU943" s="222" t="s">
        <v>87</v>
      </c>
      <c r="AV943" s="13" t="s">
        <v>19</v>
      </c>
      <c r="AW943" s="13" t="s">
        <v>36</v>
      </c>
      <c r="AX943" s="13" t="s">
        <v>80</v>
      </c>
      <c r="AY943" s="222" t="s">
        <v>220</v>
      </c>
    </row>
    <row r="944" spans="1:65" s="13" customFormat="1" ht="11.25">
      <c r="B944" s="212"/>
      <c r="C944" s="213"/>
      <c r="D944" s="210" t="s">
        <v>235</v>
      </c>
      <c r="E944" s="214" t="s">
        <v>3741</v>
      </c>
      <c r="F944" s="215" t="s">
        <v>3742</v>
      </c>
      <c r="G944" s="213"/>
      <c r="H944" s="216">
        <v>25.465</v>
      </c>
      <c r="I944" s="217"/>
      <c r="J944" s="213"/>
      <c r="K944" s="213"/>
      <c r="L944" s="218"/>
      <c r="M944" s="219"/>
      <c r="N944" s="220"/>
      <c r="O944" s="220"/>
      <c r="P944" s="220"/>
      <c r="Q944" s="220"/>
      <c r="R944" s="220"/>
      <c r="S944" s="220"/>
      <c r="T944" s="221"/>
      <c r="AT944" s="222" t="s">
        <v>235</v>
      </c>
      <c r="AU944" s="222" t="s">
        <v>87</v>
      </c>
      <c r="AV944" s="13" t="s">
        <v>19</v>
      </c>
      <c r="AW944" s="13" t="s">
        <v>36</v>
      </c>
      <c r="AX944" s="13" t="s">
        <v>87</v>
      </c>
      <c r="AY944" s="222" t="s">
        <v>220</v>
      </c>
    </row>
    <row r="945" spans="1:65" s="2" customFormat="1" ht="24.2" customHeight="1">
      <c r="A945" s="36"/>
      <c r="B945" s="37"/>
      <c r="C945" s="192" t="s">
        <v>3743</v>
      </c>
      <c r="D945" s="192" t="s">
        <v>224</v>
      </c>
      <c r="E945" s="193" t="s">
        <v>3744</v>
      </c>
      <c r="F945" s="194" t="s">
        <v>3745</v>
      </c>
      <c r="G945" s="195" t="s">
        <v>514</v>
      </c>
      <c r="H945" s="196">
        <v>93.5</v>
      </c>
      <c r="I945" s="197"/>
      <c r="J945" s="198">
        <f>ROUND(I945*H945,2)</f>
        <v>0</v>
      </c>
      <c r="K945" s="194" t="s">
        <v>228</v>
      </c>
      <c r="L945" s="41"/>
      <c r="M945" s="199" t="s">
        <v>1</v>
      </c>
      <c r="N945" s="200" t="s">
        <v>45</v>
      </c>
      <c r="O945" s="73"/>
      <c r="P945" s="201">
        <f>O945*H945</f>
        <v>0</v>
      </c>
      <c r="Q945" s="201">
        <v>0.12171</v>
      </c>
      <c r="R945" s="201">
        <f>Q945*H945</f>
        <v>11.379885</v>
      </c>
      <c r="S945" s="201">
        <v>2.4</v>
      </c>
      <c r="T945" s="202">
        <f>S945*H945</f>
        <v>224.4</v>
      </c>
      <c r="U945" s="36"/>
      <c r="V945" s="36"/>
      <c r="W945" s="36"/>
      <c r="X945" s="36"/>
      <c r="Y945" s="36"/>
      <c r="Z945" s="36"/>
      <c r="AA945" s="36"/>
      <c r="AB945" s="36"/>
      <c r="AC945" s="36"/>
      <c r="AD945" s="36"/>
      <c r="AE945" s="36"/>
      <c r="AR945" s="203" t="s">
        <v>223</v>
      </c>
      <c r="AT945" s="203" t="s">
        <v>224</v>
      </c>
      <c r="AU945" s="203" t="s">
        <v>87</v>
      </c>
      <c r="AY945" s="18" t="s">
        <v>220</v>
      </c>
      <c r="BE945" s="204">
        <f>IF(N945="základní",J945,0)</f>
        <v>0</v>
      </c>
      <c r="BF945" s="204">
        <f>IF(N945="snížená",J945,0)</f>
        <v>0</v>
      </c>
      <c r="BG945" s="204">
        <f>IF(N945="zákl. přenesená",J945,0)</f>
        <v>0</v>
      </c>
      <c r="BH945" s="204">
        <f>IF(N945="sníž. přenesená",J945,0)</f>
        <v>0</v>
      </c>
      <c r="BI945" s="204">
        <f>IF(N945="nulová",J945,0)</f>
        <v>0</v>
      </c>
      <c r="BJ945" s="18" t="s">
        <v>87</v>
      </c>
      <c r="BK945" s="204">
        <f>ROUND(I945*H945,2)</f>
        <v>0</v>
      </c>
      <c r="BL945" s="18" t="s">
        <v>223</v>
      </c>
      <c r="BM945" s="203" t="s">
        <v>3746</v>
      </c>
    </row>
    <row r="946" spans="1:65" s="2" customFormat="1" ht="11.25">
      <c r="A946" s="36"/>
      <c r="B946" s="37"/>
      <c r="C946" s="38"/>
      <c r="D946" s="205" t="s">
        <v>231</v>
      </c>
      <c r="E946" s="38"/>
      <c r="F946" s="206" t="s">
        <v>3747</v>
      </c>
      <c r="G946" s="38"/>
      <c r="H946" s="38"/>
      <c r="I946" s="207"/>
      <c r="J946" s="38"/>
      <c r="K946" s="38"/>
      <c r="L946" s="41"/>
      <c r="M946" s="208"/>
      <c r="N946" s="209"/>
      <c r="O946" s="73"/>
      <c r="P946" s="73"/>
      <c r="Q946" s="73"/>
      <c r="R946" s="73"/>
      <c r="S946" s="73"/>
      <c r="T946" s="74"/>
      <c r="U946" s="36"/>
      <c r="V946" s="36"/>
      <c r="W946" s="36"/>
      <c r="X946" s="36"/>
      <c r="Y946" s="36"/>
      <c r="Z946" s="36"/>
      <c r="AA946" s="36"/>
      <c r="AB946" s="36"/>
      <c r="AC946" s="36"/>
      <c r="AD946" s="36"/>
      <c r="AE946" s="36"/>
      <c r="AT946" s="18" t="s">
        <v>231</v>
      </c>
      <c r="AU946" s="18" t="s">
        <v>87</v>
      </c>
    </row>
    <row r="947" spans="1:65" s="2" customFormat="1" ht="175.5">
      <c r="A947" s="36"/>
      <c r="B947" s="37"/>
      <c r="C947" s="38"/>
      <c r="D947" s="210" t="s">
        <v>311</v>
      </c>
      <c r="E947" s="38"/>
      <c r="F947" s="211" t="s">
        <v>2913</v>
      </c>
      <c r="G947" s="38"/>
      <c r="H947" s="38"/>
      <c r="I947" s="207"/>
      <c r="J947" s="38"/>
      <c r="K947" s="38"/>
      <c r="L947" s="41"/>
      <c r="M947" s="208"/>
      <c r="N947" s="209"/>
      <c r="O947" s="73"/>
      <c r="P947" s="73"/>
      <c r="Q947" s="73"/>
      <c r="R947" s="73"/>
      <c r="S947" s="73"/>
      <c r="T947" s="74"/>
      <c r="U947" s="36"/>
      <c r="V947" s="36"/>
      <c r="W947" s="36"/>
      <c r="X947" s="36"/>
      <c r="Y947" s="36"/>
      <c r="Z947" s="36"/>
      <c r="AA947" s="36"/>
      <c r="AB947" s="36"/>
      <c r="AC947" s="36"/>
      <c r="AD947" s="36"/>
      <c r="AE947" s="36"/>
      <c r="AT947" s="18" t="s">
        <v>311</v>
      </c>
      <c r="AU947" s="18" t="s">
        <v>87</v>
      </c>
    </row>
    <row r="948" spans="1:65" s="14" customFormat="1" ht="11.25">
      <c r="B948" s="223"/>
      <c r="C948" s="224"/>
      <c r="D948" s="210" t="s">
        <v>235</v>
      </c>
      <c r="E948" s="225" t="s">
        <v>1</v>
      </c>
      <c r="F948" s="226" t="s">
        <v>3748</v>
      </c>
      <c r="G948" s="224"/>
      <c r="H948" s="225" t="s">
        <v>1</v>
      </c>
      <c r="I948" s="227"/>
      <c r="J948" s="224"/>
      <c r="K948" s="224"/>
      <c r="L948" s="228"/>
      <c r="M948" s="229"/>
      <c r="N948" s="230"/>
      <c r="O948" s="230"/>
      <c r="P948" s="230"/>
      <c r="Q948" s="230"/>
      <c r="R948" s="230"/>
      <c r="S948" s="230"/>
      <c r="T948" s="231"/>
      <c r="AT948" s="232" t="s">
        <v>235</v>
      </c>
      <c r="AU948" s="232" t="s">
        <v>87</v>
      </c>
      <c r="AV948" s="14" t="s">
        <v>87</v>
      </c>
      <c r="AW948" s="14" t="s">
        <v>36</v>
      </c>
      <c r="AX948" s="14" t="s">
        <v>80</v>
      </c>
      <c r="AY948" s="232" t="s">
        <v>220</v>
      </c>
    </row>
    <row r="949" spans="1:65" s="13" customFormat="1" ht="11.25">
      <c r="B949" s="212"/>
      <c r="C949" s="213"/>
      <c r="D949" s="210" t="s">
        <v>235</v>
      </c>
      <c r="E949" s="214" t="s">
        <v>3749</v>
      </c>
      <c r="F949" s="215" t="s">
        <v>3750</v>
      </c>
      <c r="G949" s="213"/>
      <c r="H949" s="216">
        <v>93.5</v>
      </c>
      <c r="I949" s="217"/>
      <c r="J949" s="213"/>
      <c r="K949" s="213"/>
      <c r="L949" s="218"/>
      <c r="M949" s="219"/>
      <c r="N949" s="220"/>
      <c r="O949" s="220"/>
      <c r="P949" s="220"/>
      <c r="Q949" s="220"/>
      <c r="R949" s="220"/>
      <c r="S949" s="220"/>
      <c r="T949" s="221"/>
      <c r="AT949" s="222" t="s">
        <v>235</v>
      </c>
      <c r="AU949" s="222" t="s">
        <v>87</v>
      </c>
      <c r="AV949" s="13" t="s">
        <v>19</v>
      </c>
      <c r="AW949" s="13" t="s">
        <v>36</v>
      </c>
      <c r="AX949" s="13" t="s">
        <v>80</v>
      </c>
      <c r="AY949" s="222" t="s">
        <v>220</v>
      </c>
    </row>
    <row r="950" spans="1:65" s="13" customFormat="1" ht="11.25">
      <c r="B950" s="212"/>
      <c r="C950" s="213"/>
      <c r="D950" s="210" t="s">
        <v>235</v>
      </c>
      <c r="E950" s="214" t="s">
        <v>1854</v>
      </c>
      <c r="F950" s="215" t="s">
        <v>3751</v>
      </c>
      <c r="G950" s="213"/>
      <c r="H950" s="216">
        <v>93.5</v>
      </c>
      <c r="I950" s="217"/>
      <c r="J950" s="213"/>
      <c r="K950" s="213"/>
      <c r="L950" s="218"/>
      <c r="M950" s="219"/>
      <c r="N950" s="220"/>
      <c r="O950" s="220"/>
      <c r="P950" s="220"/>
      <c r="Q950" s="220"/>
      <c r="R950" s="220"/>
      <c r="S950" s="220"/>
      <c r="T950" s="221"/>
      <c r="AT950" s="222" t="s">
        <v>235</v>
      </c>
      <c r="AU950" s="222" t="s">
        <v>87</v>
      </c>
      <c r="AV950" s="13" t="s">
        <v>19</v>
      </c>
      <c r="AW950" s="13" t="s">
        <v>36</v>
      </c>
      <c r="AX950" s="13" t="s">
        <v>87</v>
      </c>
      <c r="AY950" s="222" t="s">
        <v>220</v>
      </c>
    </row>
    <row r="951" spans="1:65" s="2" customFormat="1" ht="78" customHeight="1">
      <c r="A951" s="36"/>
      <c r="B951" s="37"/>
      <c r="C951" s="192" t="s">
        <v>3752</v>
      </c>
      <c r="D951" s="192" t="s">
        <v>224</v>
      </c>
      <c r="E951" s="193" t="s">
        <v>3753</v>
      </c>
      <c r="F951" s="194" t="s">
        <v>3754</v>
      </c>
      <c r="G951" s="195" t="s">
        <v>583</v>
      </c>
      <c r="H951" s="196">
        <v>14000</v>
      </c>
      <c r="I951" s="197"/>
      <c r="J951" s="198">
        <f>ROUND(I951*H951,2)</f>
        <v>0</v>
      </c>
      <c r="K951" s="194" t="s">
        <v>228</v>
      </c>
      <c r="L951" s="41"/>
      <c r="M951" s="199" t="s">
        <v>1</v>
      </c>
      <c r="N951" s="200" t="s">
        <v>45</v>
      </c>
      <c r="O951" s="73"/>
      <c r="P951" s="201">
        <f>O951*H951</f>
        <v>0</v>
      </c>
      <c r="Q951" s="201">
        <v>0</v>
      </c>
      <c r="R951" s="201">
        <f>Q951*H951</f>
        <v>0</v>
      </c>
      <c r="S951" s="201">
        <v>1E-3</v>
      </c>
      <c r="T951" s="202">
        <f>S951*H951</f>
        <v>14</v>
      </c>
      <c r="U951" s="36"/>
      <c r="V951" s="36"/>
      <c r="W951" s="36"/>
      <c r="X951" s="36"/>
      <c r="Y951" s="36"/>
      <c r="Z951" s="36"/>
      <c r="AA951" s="36"/>
      <c r="AB951" s="36"/>
      <c r="AC951" s="36"/>
      <c r="AD951" s="36"/>
      <c r="AE951" s="36"/>
      <c r="AR951" s="203" t="s">
        <v>223</v>
      </c>
      <c r="AT951" s="203" t="s">
        <v>224</v>
      </c>
      <c r="AU951" s="203" t="s">
        <v>87</v>
      </c>
      <c r="AY951" s="18" t="s">
        <v>220</v>
      </c>
      <c r="BE951" s="204">
        <f>IF(N951="základní",J951,0)</f>
        <v>0</v>
      </c>
      <c r="BF951" s="204">
        <f>IF(N951="snížená",J951,0)</f>
        <v>0</v>
      </c>
      <c r="BG951" s="204">
        <f>IF(N951="zákl. přenesená",J951,0)</f>
        <v>0</v>
      </c>
      <c r="BH951" s="204">
        <f>IF(N951="sníž. přenesená",J951,0)</f>
        <v>0</v>
      </c>
      <c r="BI951" s="204">
        <f>IF(N951="nulová",J951,0)</f>
        <v>0</v>
      </c>
      <c r="BJ951" s="18" t="s">
        <v>87</v>
      </c>
      <c r="BK951" s="204">
        <f>ROUND(I951*H951,2)</f>
        <v>0</v>
      </c>
      <c r="BL951" s="18" t="s">
        <v>223</v>
      </c>
      <c r="BM951" s="203" t="s">
        <v>3755</v>
      </c>
    </row>
    <row r="952" spans="1:65" s="2" customFormat="1" ht="11.25">
      <c r="A952" s="36"/>
      <c r="B952" s="37"/>
      <c r="C952" s="38"/>
      <c r="D952" s="205" t="s">
        <v>231</v>
      </c>
      <c r="E952" s="38"/>
      <c r="F952" s="206" t="s">
        <v>3756</v>
      </c>
      <c r="G952" s="38"/>
      <c r="H952" s="38"/>
      <c r="I952" s="207"/>
      <c r="J952" s="38"/>
      <c r="K952" s="38"/>
      <c r="L952" s="41"/>
      <c r="M952" s="208"/>
      <c r="N952" s="209"/>
      <c r="O952" s="73"/>
      <c r="P952" s="73"/>
      <c r="Q952" s="73"/>
      <c r="R952" s="73"/>
      <c r="S952" s="73"/>
      <c r="T952" s="74"/>
      <c r="U952" s="36"/>
      <c r="V952" s="36"/>
      <c r="W952" s="36"/>
      <c r="X952" s="36"/>
      <c r="Y952" s="36"/>
      <c r="Z952" s="36"/>
      <c r="AA952" s="36"/>
      <c r="AB952" s="36"/>
      <c r="AC952" s="36"/>
      <c r="AD952" s="36"/>
      <c r="AE952" s="36"/>
      <c r="AT952" s="18" t="s">
        <v>231</v>
      </c>
      <c r="AU952" s="18" t="s">
        <v>87</v>
      </c>
    </row>
    <row r="953" spans="1:65" s="14" customFormat="1" ht="11.25">
      <c r="B953" s="223"/>
      <c r="C953" s="224"/>
      <c r="D953" s="210" t="s">
        <v>235</v>
      </c>
      <c r="E953" s="225" t="s">
        <v>1</v>
      </c>
      <c r="F953" s="226" t="s">
        <v>3757</v>
      </c>
      <c r="G953" s="224"/>
      <c r="H953" s="225" t="s">
        <v>1</v>
      </c>
      <c r="I953" s="227"/>
      <c r="J953" s="224"/>
      <c r="K953" s="224"/>
      <c r="L953" s="228"/>
      <c r="M953" s="229"/>
      <c r="N953" s="230"/>
      <c r="O953" s="230"/>
      <c r="P953" s="230"/>
      <c r="Q953" s="230"/>
      <c r="R953" s="230"/>
      <c r="S953" s="230"/>
      <c r="T953" s="231"/>
      <c r="AT953" s="232" t="s">
        <v>235</v>
      </c>
      <c r="AU953" s="232" t="s">
        <v>87</v>
      </c>
      <c r="AV953" s="14" t="s">
        <v>87</v>
      </c>
      <c r="AW953" s="14" t="s">
        <v>36</v>
      </c>
      <c r="AX953" s="14" t="s">
        <v>80</v>
      </c>
      <c r="AY953" s="232" t="s">
        <v>220</v>
      </c>
    </row>
    <row r="954" spans="1:65" s="13" customFormat="1" ht="11.25">
      <c r="B954" s="212"/>
      <c r="C954" s="213"/>
      <c r="D954" s="210" t="s">
        <v>235</v>
      </c>
      <c r="E954" s="214" t="s">
        <v>3758</v>
      </c>
      <c r="F954" s="215" t="s">
        <v>3759</v>
      </c>
      <c r="G954" s="213"/>
      <c r="H954" s="216">
        <v>14000</v>
      </c>
      <c r="I954" s="217"/>
      <c r="J954" s="213"/>
      <c r="K954" s="213"/>
      <c r="L954" s="218"/>
      <c r="M954" s="219"/>
      <c r="N954" s="220"/>
      <c r="O954" s="220"/>
      <c r="P954" s="220"/>
      <c r="Q954" s="220"/>
      <c r="R954" s="220"/>
      <c r="S954" s="220"/>
      <c r="T954" s="221"/>
      <c r="AT954" s="222" t="s">
        <v>235</v>
      </c>
      <c r="AU954" s="222" t="s">
        <v>87</v>
      </c>
      <c r="AV954" s="13" t="s">
        <v>19</v>
      </c>
      <c r="AW954" s="13" t="s">
        <v>36</v>
      </c>
      <c r="AX954" s="13" t="s">
        <v>80</v>
      </c>
      <c r="AY954" s="222" t="s">
        <v>220</v>
      </c>
    </row>
    <row r="955" spans="1:65" s="13" customFormat="1" ht="11.25">
      <c r="B955" s="212"/>
      <c r="C955" s="213"/>
      <c r="D955" s="210" t="s">
        <v>235</v>
      </c>
      <c r="E955" s="214" t="s">
        <v>3760</v>
      </c>
      <c r="F955" s="215" t="s">
        <v>3761</v>
      </c>
      <c r="G955" s="213"/>
      <c r="H955" s="216">
        <v>14000</v>
      </c>
      <c r="I955" s="217"/>
      <c r="J955" s="213"/>
      <c r="K955" s="213"/>
      <c r="L955" s="218"/>
      <c r="M955" s="219"/>
      <c r="N955" s="220"/>
      <c r="O955" s="220"/>
      <c r="P955" s="220"/>
      <c r="Q955" s="220"/>
      <c r="R955" s="220"/>
      <c r="S955" s="220"/>
      <c r="T955" s="221"/>
      <c r="AT955" s="222" t="s">
        <v>235</v>
      </c>
      <c r="AU955" s="222" t="s">
        <v>87</v>
      </c>
      <c r="AV955" s="13" t="s">
        <v>19</v>
      </c>
      <c r="AW955" s="13" t="s">
        <v>36</v>
      </c>
      <c r="AX955" s="13" t="s">
        <v>87</v>
      </c>
      <c r="AY955" s="222" t="s">
        <v>220</v>
      </c>
    </row>
    <row r="956" spans="1:65" s="12" customFormat="1" ht="25.9" customHeight="1">
      <c r="B956" s="176"/>
      <c r="C956" s="177"/>
      <c r="D956" s="178" t="s">
        <v>79</v>
      </c>
      <c r="E956" s="179" t="s">
        <v>932</v>
      </c>
      <c r="F956" s="179" t="s">
        <v>933</v>
      </c>
      <c r="G956" s="177"/>
      <c r="H956" s="177"/>
      <c r="I956" s="180"/>
      <c r="J956" s="181">
        <f>BK956</f>
        <v>0</v>
      </c>
      <c r="K956" s="177"/>
      <c r="L956" s="182"/>
      <c r="M956" s="183"/>
      <c r="N956" s="184"/>
      <c r="O956" s="184"/>
      <c r="P956" s="185">
        <f>SUM(P957:P988)</f>
        <v>0</v>
      </c>
      <c r="Q956" s="184"/>
      <c r="R956" s="185">
        <f>SUM(R957:R988)</f>
        <v>0</v>
      </c>
      <c r="S956" s="184"/>
      <c r="T956" s="186">
        <f>SUM(T957:T988)</f>
        <v>0</v>
      </c>
      <c r="AR956" s="187" t="s">
        <v>223</v>
      </c>
      <c r="AT956" s="188" t="s">
        <v>79</v>
      </c>
      <c r="AU956" s="188" t="s">
        <v>80</v>
      </c>
      <c r="AY956" s="187" t="s">
        <v>220</v>
      </c>
      <c r="BK956" s="189">
        <f>SUM(BK957:BK988)</f>
        <v>0</v>
      </c>
    </row>
    <row r="957" spans="1:65" s="2" customFormat="1" ht="55.5" customHeight="1">
      <c r="A957" s="36"/>
      <c r="B957" s="37"/>
      <c r="C957" s="192" t="s">
        <v>2993</v>
      </c>
      <c r="D957" s="192" t="s">
        <v>224</v>
      </c>
      <c r="E957" s="193" t="s">
        <v>3762</v>
      </c>
      <c r="F957" s="194" t="s">
        <v>3763</v>
      </c>
      <c r="G957" s="195" t="s">
        <v>650</v>
      </c>
      <c r="H957" s="196">
        <v>338.37599999999998</v>
      </c>
      <c r="I957" s="197"/>
      <c r="J957" s="198">
        <f>ROUND(I957*H957,2)</f>
        <v>0</v>
      </c>
      <c r="K957" s="194" t="s">
        <v>228</v>
      </c>
      <c r="L957" s="41"/>
      <c r="M957" s="199" t="s">
        <v>1</v>
      </c>
      <c r="N957" s="200" t="s">
        <v>45</v>
      </c>
      <c r="O957" s="73"/>
      <c r="P957" s="201">
        <f>O957*H957</f>
        <v>0</v>
      </c>
      <c r="Q957" s="201">
        <v>0</v>
      </c>
      <c r="R957" s="201">
        <f>Q957*H957</f>
        <v>0</v>
      </c>
      <c r="S957" s="201">
        <v>0</v>
      </c>
      <c r="T957" s="202">
        <f>S957*H957</f>
        <v>0</v>
      </c>
      <c r="U957" s="36"/>
      <c r="V957" s="36"/>
      <c r="W957" s="36"/>
      <c r="X957" s="36"/>
      <c r="Y957" s="36"/>
      <c r="Z957" s="36"/>
      <c r="AA957" s="36"/>
      <c r="AB957" s="36"/>
      <c r="AC957" s="36"/>
      <c r="AD957" s="36"/>
      <c r="AE957" s="36"/>
      <c r="AR957" s="203" t="s">
        <v>223</v>
      </c>
      <c r="AT957" s="203" t="s">
        <v>224</v>
      </c>
      <c r="AU957" s="203" t="s">
        <v>87</v>
      </c>
      <c r="AY957" s="18" t="s">
        <v>220</v>
      </c>
      <c r="BE957" s="204">
        <f>IF(N957="základní",J957,0)</f>
        <v>0</v>
      </c>
      <c r="BF957" s="204">
        <f>IF(N957="snížená",J957,0)</f>
        <v>0</v>
      </c>
      <c r="BG957" s="204">
        <f>IF(N957="zákl. přenesená",J957,0)</f>
        <v>0</v>
      </c>
      <c r="BH957" s="204">
        <f>IF(N957="sníž. přenesená",J957,0)</f>
        <v>0</v>
      </c>
      <c r="BI957" s="204">
        <f>IF(N957="nulová",J957,0)</f>
        <v>0</v>
      </c>
      <c r="BJ957" s="18" t="s">
        <v>87</v>
      </c>
      <c r="BK957" s="204">
        <f>ROUND(I957*H957,2)</f>
        <v>0</v>
      </c>
      <c r="BL957" s="18" t="s">
        <v>223</v>
      </c>
      <c r="BM957" s="203" t="s">
        <v>3764</v>
      </c>
    </row>
    <row r="958" spans="1:65" s="2" customFormat="1" ht="11.25">
      <c r="A958" s="36"/>
      <c r="B958" s="37"/>
      <c r="C958" s="38"/>
      <c r="D958" s="205" t="s">
        <v>231</v>
      </c>
      <c r="E958" s="38"/>
      <c r="F958" s="206" t="s">
        <v>3765</v>
      </c>
      <c r="G958" s="38"/>
      <c r="H958" s="38"/>
      <c r="I958" s="207"/>
      <c r="J958" s="38"/>
      <c r="K958" s="38"/>
      <c r="L958" s="41"/>
      <c r="M958" s="208"/>
      <c r="N958" s="209"/>
      <c r="O958" s="73"/>
      <c r="P958" s="73"/>
      <c r="Q958" s="73"/>
      <c r="R958" s="73"/>
      <c r="S958" s="73"/>
      <c r="T958" s="74"/>
      <c r="U958" s="36"/>
      <c r="V958" s="36"/>
      <c r="W958" s="36"/>
      <c r="X958" s="36"/>
      <c r="Y958" s="36"/>
      <c r="Z958" s="36"/>
      <c r="AA958" s="36"/>
      <c r="AB958" s="36"/>
      <c r="AC958" s="36"/>
      <c r="AD958" s="36"/>
      <c r="AE958" s="36"/>
      <c r="AT958" s="18" t="s">
        <v>231</v>
      </c>
      <c r="AU958" s="18" t="s">
        <v>87</v>
      </c>
    </row>
    <row r="959" spans="1:65" s="2" customFormat="1" ht="58.5">
      <c r="A959" s="36"/>
      <c r="B959" s="37"/>
      <c r="C959" s="38"/>
      <c r="D959" s="210" t="s">
        <v>311</v>
      </c>
      <c r="E959" s="38"/>
      <c r="F959" s="211" t="s">
        <v>2937</v>
      </c>
      <c r="G959" s="38"/>
      <c r="H959" s="38"/>
      <c r="I959" s="207"/>
      <c r="J959" s="38"/>
      <c r="K959" s="38"/>
      <c r="L959" s="41"/>
      <c r="M959" s="208"/>
      <c r="N959" s="209"/>
      <c r="O959" s="73"/>
      <c r="P959" s="73"/>
      <c r="Q959" s="73"/>
      <c r="R959" s="73"/>
      <c r="S959" s="73"/>
      <c r="T959" s="74"/>
      <c r="U959" s="36"/>
      <c r="V959" s="36"/>
      <c r="W959" s="36"/>
      <c r="X959" s="36"/>
      <c r="Y959" s="36"/>
      <c r="Z959" s="36"/>
      <c r="AA959" s="36"/>
      <c r="AB959" s="36"/>
      <c r="AC959" s="36"/>
      <c r="AD959" s="36"/>
      <c r="AE959" s="36"/>
      <c r="AT959" s="18" t="s">
        <v>311</v>
      </c>
      <c r="AU959" s="18" t="s">
        <v>87</v>
      </c>
    </row>
    <row r="960" spans="1:65" s="14" customFormat="1" ht="11.25">
      <c r="B960" s="223"/>
      <c r="C960" s="224"/>
      <c r="D960" s="210" t="s">
        <v>235</v>
      </c>
      <c r="E960" s="225" t="s">
        <v>1</v>
      </c>
      <c r="F960" s="226" t="s">
        <v>3766</v>
      </c>
      <c r="G960" s="224"/>
      <c r="H960" s="225" t="s">
        <v>1</v>
      </c>
      <c r="I960" s="227"/>
      <c r="J960" s="224"/>
      <c r="K960" s="224"/>
      <c r="L960" s="228"/>
      <c r="M960" s="229"/>
      <c r="N960" s="230"/>
      <c r="O960" s="230"/>
      <c r="P960" s="230"/>
      <c r="Q960" s="230"/>
      <c r="R960" s="230"/>
      <c r="S960" s="230"/>
      <c r="T960" s="231"/>
      <c r="AT960" s="232" t="s">
        <v>235</v>
      </c>
      <c r="AU960" s="232" t="s">
        <v>87</v>
      </c>
      <c r="AV960" s="14" t="s">
        <v>87</v>
      </c>
      <c r="AW960" s="14" t="s">
        <v>36</v>
      </c>
      <c r="AX960" s="14" t="s">
        <v>80</v>
      </c>
      <c r="AY960" s="232" t="s">
        <v>220</v>
      </c>
    </row>
    <row r="961" spans="1:65" s="13" customFormat="1" ht="11.25">
      <c r="B961" s="212"/>
      <c r="C961" s="213"/>
      <c r="D961" s="210" t="s">
        <v>235</v>
      </c>
      <c r="E961" s="214" t="s">
        <v>3767</v>
      </c>
      <c r="F961" s="215" t="s">
        <v>3768</v>
      </c>
      <c r="G961" s="213"/>
      <c r="H961" s="216">
        <v>338.37599999999998</v>
      </c>
      <c r="I961" s="217"/>
      <c r="J961" s="213"/>
      <c r="K961" s="213"/>
      <c r="L961" s="218"/>
      <c r="M961" s="219"/>
      <c r="N961" s="220"/>
      <c r="O961" s="220"/>
      <c r="P961" s="220"/>
      <c r="Q961" s="220"/>
      <c r="R961" s="220"/>
      <c r="S961" s="220"/>
      <c r="T961" s="221"/>
      <c r="AT961" s="222" t="s">
        <v>235</v>
      </c>
      <c r="AU961" s="222" t="s">
        <v>87</v>
      </c>
      <c r="AV961" s="13" t="s">
        <v>19</v>
      </c>
      <c r="AW961" s="13" t="s">
        <v>36</v>
      </c>
      <c r="AX961" s="13" t="s">
        <v>80</v>
      </c>
      <c r="AY961" s="222" t="s">
        <v>220</v>
      </c>
    </row>
    <row r="962" spans="1:65" s="13" customFormat="1" ht="11.25">
      <c r="B962" s="212"/>
      <c r="C962" s="213"/>
      <c r="D962" s="210" t="s">
        <v>235</v>
      </c>
      <c r="E962" s="214" t="s">
        <v>3769</v>
      </c>
      <c r="F962" s="215" t="s">
        <v>3770</v>
      </c>
      <c r="G962" s="213"/>
      <c r="H962" s="216">
        <v>338.37599999999998</v>
      </c>
      <c r="I962" s="217"/>
      <c r="J962" s="213"/>
      <c r="K962" s="213"/>
      <c r="L962" s="218"/>
      <c r="M962" s="219"/>
      <c r="N962" s="220"/>
      <c r="O962" s="220"/>
      <c r="P962" s="220"/>
      <c r="Q962" s="220"/>
      <c r="R962" s="220"/>
      <c r="S962" s="220"/>
      <c r="T962" s="221"/>
      <c r="AT962" s="222" t="s">
        <v>235</v>
      </c>
      <c r="AU962" s="222" t="s">
        <v>87</v>
      </c>
      <c r="AV962" s="13" t="s">
        <v>19</v>
      </c>
      <c r="AW962" s="13" t="s">
        <v>36</v>
      </c>
      <c r="AX962" s="13" t="s">
        <v>87</v>
      </c>
      <c r="AY962" s="222" t="s">
        <v>220</v>
      </c>
    </row>
    <row r="963" spans="1:65" s="2" customFormat="1" ht="37.9" customHeight="1">
      <c r="A963" s="36"/>
      <c r="B963" s="37"/>
      <c r="C963" s="192" t="s">
        <v>3771</v>
      </c>
      <c r="D963" s="192" t="s">
        <v>224</v>
      </c>
      <c r="E963" s="193" t="s">
        <v>2944</v>
      </c>
      <c r="F963" s="194" t="s">
        <v>2945</v>
      </c>
      <c r="G963" s="195" t="s">
        <v>650</v>
      </c>
      <c r="H963" s="196">
        <v>468.16</v>
      </c>
      <c r="I963" s="197"/>
      <c r="J963" s="198">
        <f>ROUND(I963*H963,2)</f>
        <v>0</v>
      </c>
      <c r="K963" s="194" t="s">
        <v>228</v>
      </c>
      <c r="L963" s="41"/>
      <c r="M963" s="199" t="s">
        <v>1</v>
      </c>
      <c r="N963" s="200" t="s">
        <v>45</v>
      </c>
      <c r="O963" s="73"/>
      <c r="P963" s="201">
        <f>O963*H963</f>
        <v>0</v>
      </c>
      <c r="Q963" s="201">
        <v>0</v>
      </c>
      <c r="R963" s="201">
        <f>Q963*H963</f>
        <v>0</v>
      </c>
      <c r="S963" s="201">
        <v>0</v>
      </c>
      <c r="T963" s="202">
        <f>S963*H963</f>
        <v>0</v>
      </c>
      <c r="U963" s="36"/>
      <c r="V963" s="36"/>
      <c r="W963" s="36"/>
      <c r="X963" s="36"/>
      <c r="Y963" s="36"/>
      <c r="Z963" s="36"/>
      <c r="AA963" s="36"/>
      <c r="AB963" s="36"/>
      <c r="AC963" s="36"/>
      <c r="AD963" s="36"/>
      <c r="AE963" s="36"/>
      <c r="AR963" s="203" t="s">
        <v>223</v>
      </c>
      <c r="AT963" s="203" t="s">
        <v>224</v>
      </c>
      <c r="AU963" s="203" t="s">
        <v>87</v>
      </c>
      <c r="AY963" s="18" t="s">
        <v>220</v>
      </c>
      <c r="BE963" s="204">
        <f>IF(N963="základní",J963,0)</f>
        <v>0</v>
      </c>
      <c r="BF963" s="204">
        <f>IF(N963="snížená",J963,0)</f>
        <v>0</v>
      </c>
      <c r="BG963" s="204">
        <f>IF(N963="zákl. přenesená",J963,0)</f>
        <v>0</v>
      </c>
      <c r="BH963" s="204">
        <f>IF(N963="sníž. přenesená",J963,0)</f>
        <v>0</v>
      </c>
      <c r="BI963" s="204">
        <f>IF(N963="nulová",J963,0)</f>
        <v>0</v>
      </c>
      <c r="BJ963" s="18" t="s">
        <v>87</v>
      </c>
      <c r="BK963" s="204">
        <f>ROUND(I963*H963,2)</f>
        <v>0</v>
      </c>
      <c r="BL963" s="18" t="s">
        <v>223</v>
      </c>
      <c r="BM963" s="203" t="s">
        <v>3772</v>
      </c>
    </row>
    <row r="964" spans="1:65" s="2" customFormat="1" ht="11.25">
      <c r="A964" s="36"/>
      <c r="B964" s="37"/>
      <c r="C964" s="38"/>
      <c r="D964" s="205" t="s">
        <v>231</v>
      </c>
      <c r="E964" s="38"/>
      <c r="F964" s="206" t="s">
        <v>2947</v>
      </c>
      <c r="G964" s="38"/>
      <c r="H964" s="38"/>
      <c r="I964" s="207"/>
      <c r="J964" s="38"/>
      <c r="K964" s="38"/>
      <c r="L964" s="41"/>
      <c r="M964" s="208"/>
      <c r="N964" s="209"/>
      <c r="O964" s="73"/>
      <c r="P964" s="73"/>
      <c r="Q964" s="73"/>
      <c r="R964" s="73"/>
      <c r="S964" s="73"/>
      <c r="T964" s="74"/>
      <c r="U964" s="36"/>
      <c r="V964" s="36"/>
      <c r="W964" s="36"/>
      <c r="X964" s="36"/>
      <c r="Y964" s="36"/>
      <c r="Z964" s="36"/>
      <c r="AA964" s="36"/>
      <c r="AB964" s="36"/>
      <c r="AC964" s="36"/>
      <c r="AD964" s="36"/>
      <c r="AE964" s="36"/>
      <c r="AT964" s="18" t="s">
        <v>231</v>
      </c>
      <c r="AU964" s="18" t="s">
        <v>87</v>
      </c>
    </row>
    <row r="965" spans="1:65" s="2" customFormat="1" ht="58.5">
      <c r="A965" s="36"/>
      <c r="B965" s="37"/>
      <c r="C965" s="38"/>
      <c r="D965" s="210" t="s">
        <v>311</v>
      </c>
      <c r="E965" s="38"/>
      <c r="F965" s="211" t="s">
        <v>2948</v>
      </c>
      <c r="G965" s="38"/>
      <c r="H965" s="38"/>
      <c r="I965" s="207"/>
      <c r="J965" s="38"/>
      <c r="K965" s="38"/>
      <c r="L965" s="41"/>
      <c r="M965" s="208"/>
      <c r="N965" s="209"/>
      <c r="O965" s="73"/>
      <c r="P965" s="73"/>
      <c r="Q965" s="73"/>
      <c r="R965" s="73"/>
      <c r="S965" s="73"/>
      <c r="T965" s="74"/>
      <c r="U965" s="36"/>
      <c r="V965" s="36"/>
      <c r="W965" s="36"/>
      <c r="X965" s="36"/>
      <c r="Y965" s="36"/>
      <c r="Z965" s="36"/>
      <c r="AA965" s="36"/>
      <c r="AB965" s="36"/>
      <c r="AC965" s="36"/>
      <c r="AD965" s="36"/>
      <c r="AE965" s="36"/>
      <c r="AT965" s="18" t="s">
        <v>311</v>
      </c>
      <c r="AU965" s="18" t="s">
        <v>87</v>
      </c>
    </row>
    <row r="966" spans="1:65" s="14" customFormat="1" ht="11.25">
      <c r="B966" s="223"/>
      <c r="C966" s="224"/>
      <c r="D966" s="210" t="s">
        <v>235</v>
      </c>
      <c r="E966" s="225" t="s">
        <v>1</v>
      </c>
      <c r="F966" s="226" t="s">
        <v>3773</v>
      </c>
      <c r="G966" s="224"/>
      <c r="H966" s="225" t="s">
        <v>1</v>
      </c>
      <c r="I966" s="227"/>
      <c r="J966" s="224"/>
      <c r="K966" s="224"/>
      <c r="L966" s="228"/>
      <c r="M966" s="229"/>
      <c r="N966" s="230"/>
      <c r="O966" s="230"/>
      <c r="P966" s="230"/>
      <c r="Q966" s="230"/>
      <c r="R966" s="230"/>
      <c r="S966" s="230"/>
      <c r="T966" s="231"/>
      <c r="AT966" s="232" t="s">
        <v>235</v>
      </c>
      <c r="AU966" s="232" t="s">
        <v>87</v>
      </c>
      <c r="AV966" s="14" t="s">
        <v>87</v>
      </c>
      <c r="AW966" s="14" t="s">
        <v>36</v>
      </c>
      <c r="AX966" s="14" t="s">
        <v>80</v>
      </c>
      <c r="AY966" s="232" t="s">
        <v>220</v>
      </c>
    </row>
    <row r="967" spans="1:65" s="13" customFormat="1" ht="11.25">
      <c r="B967" s="212"/>
      <c r="C967" s="213"/>
      <c r="D967" s="210" t="s">
        <v>235</v>
      </c>
      <c r="E967" s="214" t="s">
        <v>3774</v>
      </c>
      <c r="F967" s="215" t="s">
        <v>3775</v>
      </c>
      <c r="G967" s="213"/>
      <c r="H967" s="216">
        <v>154.66</v>
      </c>
      <c r="I967" s="217"/>
      <c r="J967" s="213"/>
      <c r="K967" s="213"/>
      <c r="L967" s="218"/>
      <c r="M967" s="219"/>
      <c r="N967" s="220"/>
      <c r="O967" s="220"/>
      <c r="P967" s="220"/>
      <c r="Q967" s="220"/>
      <c r="R967" s="220"/>
      <c r="S967" s="220"/>
      <c r="T967" s="221"/>
      <c r="AT967" s="222" t="s">
        <v>235</v>
      </c>
      <c r="AU967" s="222" t="s">
        <v>87</v>
      </c>
      <c r="AV967" s="13" t="s">
        <v>19</v>
      </c>
      <c r="AW967" s="13" t="s">
        <v>36</v>
      </c>
      <c r="AX967" s="13" t="s">
        <v>80</v>
      </c>
      <c r="AY967" s="222" t="s">
        <v>220</v>
      </c>
    </row>
    <row r="968" spans="1:65" s="14" customFormat="1" ht="11.25">
      <c r="B968" s="223"/>
      <c r="C968" s="224"/>
      <c r="D968" s="210" t="s">
        <v>235</v>
      </c>
      <c r="E968" s="225" t="s">
        <v>1</v>
      </c>
      <c r="F968" s="226" t="s">
        <v>3776</v>
      </c>
      <c r="G968" s="224"/>
      <c r="H968" s="225" t="s">
        <v>1</v>
      </c>
      <c r="I968" s="227"/>
      <c r="J968" s="224"/>
      <c r="K968" s="224"/>
      <c r="L968" s="228"/>
      <c r="M968" s="229"/>
      <c r="N968" s="230"/>
      <c r="O968" s="230"/>
      <c r="P968" s="230"/>
      <c r="Q968" s="230"/>
      <c r="R968" s="230"/>
      <c r="S968" s="230"/>
      <c r="T968" s="231"/>
      <c r="AT968" s="232" t="s">
        <v>235</v>
      </c>
      <c r="AU968" s="232" t="s">
        <v>87</v>
      </c>
      <c r="AV968" s="14" t="s">
        <v>87</v>
      </c>
      <c r="AW968" s="14" t="s">
        <v>36</v>
      </c>
      <c r="AX968" s="14" t="s">
        <v>80</v>
      </c>
      <c r="AY968" s="232" t="s">
        <v>220</v>
      </c>
    </row>
    <row r="969" spans="1:65" s="13" customFormat="1" ht="11.25">
      <c r="B969" s="212"/>
      <c r="C969" s="213"/>
      <c r="D969" s="210" t="s">
        <v>235</v>
      </c>
      <c r="E969" s="214" t="s">
        <v>3037</v>
      </c>
      <c r="F969" s="215" t="s">
        <v>3777</v>
      </c>
      <c r="G969" s="213"/>
      <c r="H969" s="216">
        <v>313.5</v>
      </c>
      <c r="I969" s="217"/>
      <c r="J969" s="213"/>
      <c r="K969" s="213"/>
      <c r="L969" s="218"/>
      <c r="M969" s="219"/>
      <c r="N969" s="220"/>
      <c r="O969" s="220"/>
      <c r="P969" s="220"/>
      <c r="Q969" s="220"/>
      <c r="R969" s="220"/>
      <c r="S969" s="220"/>
      <c r="T969" s="221"/>
      <c r="AT969" s="222" t="s">
        <v>235</v>
      </c>
      <c r="AU969" s="222" t="s">
        <v>87</v>
      </c>
      <c r="AV969" s="13" t="s">
        <v>19</v>
      </c>
      <c r="AW969" s="13" t="s">
        <v>36</v>
      </c>
      <c r="AX969" s="13" t="s">
        <v>80</v>
      </c>
      <c r="AY969" s="222" t="s">
        <v>220</v>
      </c>
    </row>
    <row r="970" spans="1:65" s="13" customFormat="1" ht="11.25">
      <c r="B970" s="212"/>
      <c r="C970" s="213"/>
      <c r="D970" s="210" t="s">
        <v>235</v>
      </c>
      <c r="E970" s="214" t="s">
        <v>3778</v>
      </c>
      <c r="F970" s="215" t="s">
        <v>3779</v>
      </c>
      <c r="G970" s="213"/>
      <c r="H970" s="216">
        <v>468.16</v>
      </c>
      <c r="I970" s="217"/>
      <c r="J970" s="213"/>
      <c r="K970" s="213"/>
      <c r="L970" s="218"/>
      <c r="M970" s="219"/>
      <c r="N970" s="220"/>
      <c r="O970" s="220"/>
      <c r="P970" s="220"/>
      <c r="Q970" s="220"/>
      <c r="R970" s="220"/>
      <c r="S970" s="220"/>
      <c r="T970" s="221"/>
      <c r="AT970" s="222" t="s">
        <v>235</v>
      </c>
      <c r="AU970" s="222" t="s">
        <v>87</v>
      </c>
      <c r="AV970" s="13" t="s">
        <v>19</v>
      </c>
      <c r="AW970" s="13" t="s">
        <v>36</v>
      </c>
      <c r="AX970" s="13" t="s">
        <v>87</v>
      </c>
      <c r="AY970" s="222" t="s">
        <v>220</v>
      </c>
    </row>
    <row r="971" spans="1:65" s="2" customFormat="1" ht="49.15" customHeight="1">
      <c r="A971" s="36"/>
      <c r="B971" s="37"/>
      <c r="C971" s="192" t="s">
        <v>3780</v>
      </c>
      <c r="D971" s="192" t="s">
        <v>224</v>
      </c>
      <c r="E971" s="193" t="s">
        <v>2950</v>
      </c>
      <c r="F971" s="194" t="s">
        <v>2951</v>
      </c>
      <c r="G971" s="195" t="s">
        <v>650</v>
      </c>
      <c r="H971" s="196">
        <v>1872.64</v>
      </c>
      <c r="I971" s="197"/>
      <c r="J971" s="198">
        <f>ROUND(I971*H971,2)</f>
        <v>0</v>
      </c>
      <c r="K971" s="194" t="s">
        <v>228</v>
      </c>
      <c r="L971" s="41"/>
      <c r="M971" s="199" t="s">
        <v>1</v>
      </c>
      <c r="N971" s="200" t="s">
        <v>45</v>
      </c>
      <c r="O971" s="73"/>
      <c r="P971" s="201">
        <f>O971*H971</f>
        <v>0</v>
      </c>
      <c r="Q971" s="201">
        <v>0</v>
      </c>
      <c r="R971" s="201">
        <f>Q971*H971</f>
        <v>0</v>
      </c>
      <c r="S971" s="201">
        <v>0</v>
      </c>
      <c r="T971" s="202">
        <f>S971*H971</f>
        <v>0</v>
      </c>
      <c r="U971" s="36"/>
      <c r="V971" s="36"/>
      <c r="W971" s="36"/>
      <c r="X971" s="36"/>
      <c r="Y971" s="36"/>
      <c r="Z971" s="36"/>
      <c r="AA971" s="36"/>
      <c r="AB971" s="36"/>
      <c r="AC971" s="36"/>
      <c r="AD971" s="36"/>
      <c r="AE971" s="36"/>
      <c r="AR971" s="203" t="s">
        <v>223</v>
      </c>
      <c r="AT971" s="203" t="s">
        <v>224</v>
      </c>
      <c r="AU971" s="203" t="s">
        <v>87</v>
      </c>
      <c r="AY971" s="18" t="s">
        <v>220</v>
      </c>
      <c r="BE971" s="204">
        <f>IF(N971="základní",J971,0)</f>
        <v>0</v>
      </c>
      <c r="BF971" s="204">
        <f>IF(N971="snížená",J971,0)</f>
        <v>0</v>
      </c>
      <c r="BG971" s="204">
        <f>IF(N971="zákl. přenesená",J971,0)</f>
        <v>0</v>
      </c>
      <c r="BH971" s="204">
        <f>IF(N971="sníž. přenesená",J971,0)</f>
        <v>0</v>
      </c>
      <c r="BI971" s="204">
        <f>IF(N971="nulová",J971,0)</f>
        <v>0</v>
      </c>
      <c r="BJ971" s="18" t="s">
        <v>87</v>
      </c>
      <c r="BK971" s="204">
        <f>ROUND(I971*H971,2)</f>
        <v>0</v>
      </c>
      <c r="BL971" s="18" t="s">
        <v>223</v>
      </c>
      <c r="BM971" s="203" t="s">
        <v>3781</v>
      </c>
    </row>
    <row r="972" spans="1:65" s="2" customFormat="1" ht="11.25">
      <c r="A972" s="36"/>
      <c r="B972" s="37"/>
      <c r="C972" s="38"/>
      <c r="D972" s="205" t="s">
        <v>231</v>
      </c>
      <c r="E972" s="38"/>
      <c r="F972" s="206" t="s">
        <v>2953</v>
      </c>
      <c r="G972" s="38"/>
      <c r="H972" s="38"/>
      <c r="I972" s="207"/>
      <c r="J972" s="38"/>
      <c r="K972" s="38"/>
      <c r="L972" s="41"/>
      <c r="M972" s="208"/>
      <c r="N972" s="209"/>
      <c r="O972" s="73"/>
      <c r="P972" s="73"/>
      <c r="Q972" s="73"/>
      <c r="R972" s="73"/>
      <c r="S972" s="73"/>
      <c r="T972" s="74"/>
      <c r="U972" s="36"/>
      <c r="V972" s="36"/>
      <c r="W972" s="36"/>
      <c r="X972" s="36"/>
      <c r="Y972" s="36"/>
      <c r="Z972" s="36"/>
      <c r="AA972" s="36"/>
      <c r="AB972" s="36"/>
      <c r="AC972" s="36"/>
      <c r="AD972" s="36"/>
      <c r="AE972" s="36"/>
      <c r="AT972" s="18" t="s">
        <v>231</v>
      </c>
      <c r="AU972" s="18" t="s">
        <v>87</v>
      </c>
    </row>
    <row r="973" spans="1:65" s="2" customFormat="1" ht="58.5">
      <c r="A973" s="36"/>
      <c r="B973" s="37"/>
      <c r="C973" s="38"/>
      <c r="D973" s="210" t="s">
        <v>311</v>
      </c>
      <c r="E973" s="38"/>
      <c r="F973" s="211" t="s">
        <v>2948</v>
      </c>
      <c r="G973" s="38"/>
      <c r="H973" s="38"/>
      <c r="I973" s="207"/>
      <c r="J973" s="38"/>
      <c r="K973" s="38"/>
      <c r="L973" s="41"/>
      <c r="M973" s="208"/>
      <c r="N973" s="209"/>
      <c r="O973" s="73"/>
      <c r="P973" s="73"/>
      <c r="Q973" s="73"/>
      <c r="R973" s="73"/>
      <c r="S973" s="73"/>
      <c r="T973" s="74"/>
      <c r="U973" s="36"/>
      <c r="V973" s="36"/>
      <c r="W973" s="36"/>
      <c r="X973" s="36"/>
      <c r="Y973" s="36"/>
      <c r="Z973" s="36"/>
      <c r="AA973" s="36"/>
      <c r="AB973" s="36"/>
      <c r="AC973" s="36"/>
      <c r="AD973" s="36"/>
      <c r="AE973" s="36"/>
      <c r="AT973" s="18" t="s">
        <v>311</v>
      </c>
      <c r="AU973" s="18" t="s">
        <v>87</v>
      </c>
    </row>
    <row r="974" spans="1:65" s="14" customFormat="1" ht="11.25">
      <c r="B974" s="223"/>
      <c r="C974" s="224"/>
      <c r="D974" s="210" t="s">
        <v>235</v>
      </c>
      <c r="E974" s="225" t="s">
        <v>1</v>
      </c>
      <c r="F974" s="226" t="s">
        <v>3782</v>
      </c>
      <c r="G974" s="224"/>
      <c r="H974" s="225" t="s">
        <v>1</v>
      </c>
      <c r="I974" s="227"/>
      <c r="J974" s="224"/>
      <c r="K974" s="224"/>
      <c r="L974" s="228"/>
      <c r="M974" s="229"/>
      <c r="N974" s="230"/>
      <c r="O974" s="230"/>
      <c r="P974" s="230"/>
      <c r="Q974" s="230"/>
      <c r="R974" s="230"/>
      <c r="S974" s="230"/>
      <c r="T974" s="231"/>
      <c r="AT974" s="232" t="s">
        <v>235</v>
      </c>
      <c r="AU974" s="232" t="s">
        <v>87</v>
      </c>
      <c r="AV974" s="14" t="s">
        <v>87</v>
      </c>
      <c r="AW974" s="14" t="s">
        <v>36</v>
      </c>
      <c r="AX974" s="14" t="s">
        <v>80</v>
      </c>
      <c r="AY974" s="232" t="s">
        <v>220</v>
      </c>
    </row>
    <row r="975" spans="1:65" s="13" customFormat="1" ht="11.25">
      <c r="B975" s="212"/>
      <c r="C975" s="213"/>
      <c r="D975" s="210" t="s">
        <v>235</v>
      </c>
      <c r="E975" s="214" t="s">
        <v>3783</v>
      </c>
      <c r="F975" s="215" t="s">
        <v>3784</v>
      </c>
      <c r="G975" s="213"/>
      <c r="H975" s="216">
        <v>1872.64</v>
      </c>
      <c r="I975" s="217"/>
      <c r="J975" s="213"/>
      <c r="K975" s="213"/>
      <c r="L975" s="218"/>
      <c r="M975" s="219"/>
      <c r="N975" s="220"/>
      <c r="O975" s="220"/>
      <c r="P975" s="220"/>
      <c r="Q975" s="220"/>
      <c r="R975" s="220"/>
      <c r="S975" s="220"/>
      <c r="T975" s="221"/>
      <c r="AT975" s="222" t="s">
        <v>235</v>
      </c>
      <c r="AU975" s="222" t="s">
        <v>87</v>
      </c>
      <c r="AV975" s="13" t="s">
        <v>19</v>
      </c>
      <c r="AW975" s="13" t="s">
        <v>36</v>
      </c>
      <c r="AX975" s="13" t="s">
        <v>80</v>
      </c>
      <c r="AY975" s="222" t="s">
        <v>220</v>
      </c>
    </row>
    <row r="976" spans="1:65" s="13" customFormat="1" ht="11.25">
      <c r="B976" s="212"/>
      <c r="C976" s="213"/>
      <c r="D976" s="210" t="s">
        <v>235</v>
      </c>
      <c r="E976" s="214" t="s">
        <v>3785</v>
      </c>
      <c r="F976" s="215" t="s">
        <v>3786</v>
      </c>
      <c r="G976" s="213"/>
      <c r="H976" s="216">
        <v>1872.64</v>
      </c>
      <c r="I976" s="217"/>
      <c r="J976" s="213"/>
      <c r="K976" s="213"/>
      <c r="L976" s="218"/>
      <c r="M976" s="219"/>
      <c r="N976" s="220"/>
      <c r="O976" s="220"/>
      <c r="P976" s="220"/>
      <c r="Q976" s="220"/>
      <c r="R976" s="220"/>
      <c r="S976" s="220"/>
      <c r="T976" s="221"/>
      <c r="AT976" s="222" t="s">
        <v>235</v>
      </c>
      <c r="AU976" s="222" t="s">
        <v>87</v>
      </c>
      <c r="AV976" s="13" t="s">
        <v>19</v>
      </c>
      <c r="AW976" s="13" t="s">
        <v>36</v>
      </c>
      <c r="AX976" s="13" t="s">
        <v>87</v>
      </c>
      <c r="AY976" s="222" t="s">
        <v>220</v>
      </c>
    </row>
    <row r="977" spans="1:65" s="2" customFormat="1" ht="49.15" customHeight="1">
      <c r="A977" s="36"/>
      <c r="B977" s="37"/>
      <c r="C977" s="192" t="s">
        <v>3787</v>
      </c>
      <c r="D977" s="192" t="s">
        <v>224</v>
      </c>
      <c r="E977" s="193" t="s">
        <v>3788</v>
      </c>
      <c r="F977" s="194" t="s">
        <v>3789</v>
      </c>
      <c r="G977" s="195" t="s">
        <v>650</v>
      </c>
      <c r="H977" s="196">
        <v>338.37599999999998</v>
      </c>
      <c r="I977" s="197"/>
      <c r="J977" s="198">
        <f>ROUND(I977*H977,2)</f>
        <v>0</v>
      </c>
      <c r="K977" s="194" t="s">
        <v>228</v>
      </c>
      <c r="L977" s="41"/>
      <c r="M977" s="199" t="s">
        <v>1</v>
      </c>
      <c r="N977" s="200" t="s">
        <v>45</v>
      </c>
      <c r="O977" s="73"/>
      <c r="P977" s="201">
        <f>O977*H977</f>
        <v>0</v>
      </c>
      <c r="Q977" s="201">
        <v>0</v>
      </c>
      <c r="R977" s="201">
        <f>Q977*H977</f>
        <v>0</v>
      </c>
      <c r="S977" s="201">
        <v>0</v>
      </c>
      <c r="T977" s="202">
        <f>S977*H977</f>
        <v>0</v>
      </c>
      <c r="U977" s="36"/>
      <c r="V977" s="36"/>
      <c r="W977" s="36"/>
      <c r="X977" s="36"/>
      <c r="Y977" s="36"/>
      <c r="Z977" s="36"/>
      <c r="AA977" s="36"/>
      <c r="AB977" s="36"/>
      <c r="AC977" s="36"/>
      <c r="AD977" s="36"/>
      <c r="AE977" s="36"/>
      <c r="AR977" s="203" t="s">
        <v>223</v>
      </c>
      <c r="AT977" s="203" t="s">
        <v>224</v>
      </c>
      <c r="AU977" s="203" t="s">
        <v>87</v>
      </c>
      <c r="AY977" s="18" t="s">
        <v>220</v>
      </c>
      <c r="BE977" s="204">
        <f>IF(N977="základní",J977,0)</f>
        <v>0</v>
      </c>
      <c r="BF977" s="204">
        <f>IF(N977="snížená",J977,0)</f>
        <v>0</v>
      </c>
      <c r="BG977" s="204">
        <f>IF(N977="zákl. přenesená",J977,0)</f>
        <v>0</v>
      </c>
      <c r="BH977" s="204">
        <f>IF(N977="sníž. přenesená",J977,0)</f>
        <v>0</v>
      </c>
      <c r="BI977" s="204">
        <f>IF(N977="nulová",J977,0)</f>
        <v>0</v>
      </c>
      <c r="BJ977" s="18" t="s">
        <v>87</v>
      </c>
      <c r="BK977" s="204">
        <f>ROUND(I977*H977,2)</f>
        <v>0</v>
      </c>
      <c r="BL977" s="18" t="s">
        <v>223</v>
      </c>
      <c r="BM977" s="203" t="s">
        <v>3790</v>
      </c>
    </row>
    <row r="978" spans="1:65" s="2" customFormat="1" ht="11.25">
      <c r="A978" s="36"/>
      <c r="B978" s="37"/>
      <c r="C978" s="38"/>
      <c r="D978" s="205" t="s">
        <v>231</v>
      </c>
      <c r="E978" s="38"/>
      <c r="F978" s="206" t="s">
        <v>3791</v>
      </c>
      <c r="G978" s="38"/>
      <c r="H978" s="38"/>
      <c r="I978" s="207"/>
      <c r="J978" s="38"/>
      <c r="K978" s="38"/>
      <c r="L978" s="41"/>
      <c r="M978" s="208"/>
      <c r="N978" s="209"/>
      <c r="O978" s="73"/>
      <c r="P978" s="73"/>
      <c r="Q978" s="73"/>
      <c r="R978" s="73"/>
      <c r="S978" s="73"/>
      <c r="T978" s="74"/>
      <c r="U978" s="36"/>
      <c r="V978" s="36"/>
      <c r="W978" s="36"/>
      <c r="X978" s="36"/>
      <c r="Y978" s="36"/>
      <c r="Z978" s="36"/>
      <c r="AA978" s="36"/>
      <c r="AB978" s="36"/>
      <c r="AC978" s="36"/>
      <c r="AD978" s="36"/>
      <c r="AE978" s="36"/>
      <c r="AT978" s="18" t="s">
        <v>231</v>
      </c>
      <c r="AU978" s="18" t="s">
        <v>87</v>
      </c>
    </row>
    <row r="979" spans="1:65" s="2" customFormat="1" ht="58.5">
      <c r="A979" s="36"/>
      <c r="B979" s="37"/>
      <c r="C979" s="38"/>
      <c r="D979" s="210" t="s">
        <v>311</v>
      </c>
      <c r="E979" s="38"/>
      <c r="F979" s="211" t="s">
        <v>2948</v>
      </c>
      <c r="G979" s="38"/>
      <c r="H979" s="38"/>
      <c r="I979" s="207"/>
      <c r="J979" s="38"/>
      <c r="K979" s="38"/>
      <c r="L979" s="41"/>
      <c r="M979" s="208"/>
      <c r="N979" s="209"/>
      <c r="O979" s="73"/>
      <c r="P979" s="73"/>
      <c r="Q979" s="73"/>
      <c r="R979" s="73"/>
      <c r="S979" s="73"/>
      <c r="T979" s="74"/>
      <c r="U979" s="36"/>
      <c r="V979" s="36"/>
      <c r="W979" s="36"/>
      <c r="X979" s="36"/>
      <c r="Y979" s="36"/>
      <c r="Z979" s="36"/>
      <c r="AA979" s="36"/>
      <c r="AB979" s="36"/>
      <c r="AC979" s="36"/>
      <c r="AD979" s="36"/>
      <c r="AE979" s="36"/>
      <c r="AT979" s="18" t="s">
        <v>311</v>
      </c>
      <c r="AU979" s="18" t="s">
        <v>87</v>
      </c>
    </row>
    <row r="980" spans="1:65" s="14" customFormat="1" ht="11.25">
      <c r="B980" s="223"/>
      <c r="C980" s="224"/>
      <c r="D980" s="210" t="s">
        <v>235</v>
      </c>
      <c r="E980" s="225" t="s">
        <v>1</v>
      </c>
      <c r="F980" s="226" t="s">
        <v>3792</v>
      </c>
      <c r="G980" s="224"/>
      <c r="H980" s="225" t="s">
        <v>1</v>
      </c>
      <c r="I980" s="227"/>
      <c r="J980" s="224"/>
      <c r="K980" s="224"/>
      <c r="L980" s="228"/>
      <c r="M980" s="229"/>
      <c r="N980" s="230"/>
      <c r="O980" s="230"/>
      <c r="P980" s="230"/>
      <c r="Q980" s="230"/>
      <c r="R980" s="230"/>
      <c r="S980" s="230"/>
      <c r="T980" s="231"/>
      <c r="AT980" s="232" t="s">
        <v>235</v>
      </c>
      <c r="AU980" s="232" t="s">
        <v>87</v>
      </c>
      <c r="AV980" s="14" t="s">
        <v>87</v>
      </c>
      <c r="AW980" s="14" t="s">
        <v>36</v>
      </c>
      <c r="AX980" s="14" t="s">
        <v>80</v>
      </c>
      <c r="AY980" s="232" t="s">
        <v>220</v>
      </c>
    </row>
    <row r="981" spans="1:65" s="13" customFormat="1" ht="11.25">
      <c r="B981" s="212"/>
      <c r="C981" s="213"/>
      <c r="D981" s="210" t="s">
        <v>235</v>
      </c>
      <c r="E981" s="214" t="s">
        <v>3793</v>
      </c>
      <c r="F981" s="215" t="s">
        <v>3794</v>
      </c>
      <c r="G981" s="213"/>
      <c r="H981" s="216">
        <v>338.37599999999998</v>
      </c>
      <c r="I981" s="217"/>
      <c r="J981" s="213"/>
      <c r="K981" s="213"/>
      <c r="L981" s="218"/>
      <c r="M981" s="219"/>
      <c r="N981" s="220"/>
      <c r="O981" s="220"/>
      <c r="P981" s="220"/>
      <c r="Q981" s="220"/>
      <c r="R981" s="220"/>
      <c r="S981" s="220"/>
      <c r="T981" s="221"/>
      <c r="AT981" s="222" t="s">
        <v>235</v>
      </c>
      <c r="AU981" s="222" t="s">
        <v>87</v>
      </c>
      <c r="AV981" s="13" t="s">
        <v>19</v>
      </c>
      <c r="AW981" s="13" t="s">
        <v>36</v>
      </c>
      <c r="AX981" s="13" t="s">
        <v>80</v>
      </c>
      <c r="AY981" s="222" t="s">
        <v>220</v>
      </c>
    </row>
    <row r="982" spans="1:65" s="13" customFormat="1" ht="11.25">
      <c r="B982" s="212"/>
      <c r="C982" s="213"/>
      <c r="D982" s="210" t="s">
        <v>235</v>
      </c>
      <c r="E982" s="214" t="s">
        <v>1857</v>
      </c>
      <c r="F982" s="215" t="s">
        <v>3795</v>
      </c>
      <c r="G982" s="213"/>
      <c r="H982" s="216">
        <v>338.37599999999998</v>
      </c>
      <c r="I982" s="217"/>
      <c r="J982" s="213"/>
      <c r="K982" s="213"/>
      <c r="L982" s="218"/>
      <c r="M982" s="219"/>
      <c r="N982" s="220"/>
      <c r="O982" s="220"/>
      <c r="P982" s="220"/>
      <c r="Q982" s="220"/>
      <c r="R982" s="220"/>
      <c r="S982" s="220"/>
      <c r="T982" s="221"/>
      <c r="AT982" s="222" t="s">
        <v>235</v>
      </c>
      <c r="AU982" s="222" t="s">
        <v>87</v>
      </c>
      <c r="AV982" s="13" t="s">
        <v>19</v>
      </c>
      <c r="AW982" s="13" t="s">
        <v>36</v>
      </c>
      <c r="AX982" s="13" t="s">
        <v>87</v>
      </c>
      <c r="AY982" s="222" t="s">
        <v>220</v>
      </c>
    </row>
    <row r="983" spans="1:65" s="2" customFormat="1" ht="66.75" customHeight="1">
      <c r="A983" s="36"/>
      <c r="B983" s="37"/>
      <c r="C983" s="192" t="s">
        <v>3796</v>
      </c>
      <c r="D983" s="192" t="s">
        <v>224</v>
      </c>
      <c r="E983" s="193" t="s">
        <v>3797</v>
      </c>
      <c r="F983" s="194" t="s">
        <v>3798</v>
      </c>
      <c r="G983" s="195" t="s">
        <v>650</v>
      </c>
      <c r="H983" s="196">
        <v>1353.5039999999999</v>
      </c>
      <c r="I983" s="197"/>
      <c r="J983" s="198">
        <f>ROUND(I983*H983,2)</f>
        <v>0</v>
      </c>
      <c r="K983" s="194" t="s">
        <v>228</v>
      </c>
      <c r="L983" s="41"/>
      <c r="M983" s="199" t="s">
        <v>1</v>
      </c>
      <c r="N983" s="200" t="s">
        <v>45</v>
      </c>
      <c r="O983" s="73"/>
      <c r="P983" s="201">
        <f>O983*H983</f>
        <v>0</v>
      </c>
      <c r="Q983" s="201">
        <v>0</v>
      </c>
      <c r="R983" s="201">
        <f>Q983*H983</f>
        <v>0</v>
      </c>
      <c r="S983" s="201">
        <v>0</v>
      </c>
      <c r="T983" s="202">
        <f>S983*H983</f>
        <v>0</v>
      </c>
      <c r="U983" s="36"/>
      <c r="V983" s="36"/>
      <c r="W983" s="36"/>
      <c r="X983" s="36"/>
      <c r="Y983" s="36"/>
      <c r="Z983" s="36"/>
      <c r="AA983" s="36"/>
      <c r="AB983" s="36"/>
      <c r="AC983" s="36"/>
      <c r="AD983" s="36"/>
      <c r="AE983" s="36"/>
      <c r="AR983" s="203" t="s">
        <v>223</v>
      </c>
      <c r="AT983" s="203" t="s">
        <v>224</v>
      </c>
      <c r="AU983" s="203" t="s">
        <v>87</v>
      </c>
      <c r="AY983" s="18" t="s">
        <v>220</v>
      </c>
      <c r="BE983" s="204">
        <f>IF(N983="základní",J983,0)</f>
        <v>0</v>
      </c>
      <c r="BF983" s="204">
        <f>IF(N983="snížená",J983,0)</f>
        <v>0</v>
      </c>
      <c r="BG983" s="204">
        <f>IF(N983="zákl. přenesená",J983,0)</f>
        <v>0</v>
      </c>
      <c r="BH983" s="204">
        <f>IF(N983="sníž. přenesená",J983,0)</f>
        <v>0</v>
      </c>
      <c r="BI983" s="204">
        <f>IF(N983="nulová",J983,0)</f>
        <v>0</v>
      </c>
      <c r="BJ983" s="18" t="s">
        <v>87</v>
      </c>
      <c r="BK983" s="204">
        <f>ROUND(I983*H983,2)</f>
        <v>0</v>
      </c>
      <c r="BL983" s="18" t="s">
        <v>223</v>
      </c>
      <c r="BM983" s="203" t="s">
        <v>3799</v>
      </c>
    </row>
    <row r="984" spans="1:65" s="2" customFormat="1" ht="11.25">
      <c r="A984" s="36"/>
      <c r="B984" s="37"/>
      <c r="C984" s="38"/>
      <c r="D984" s="205" t="s">
        <v>231</v>
      </c>
      <c r="E984" s="38"/>
      <c r="F984" s="206" t="s">
        <v>3800</v>
      </c>
      <c r="G984" s="38"/>
      <c r="H984" s="38"/>
      <c r="I984" s="207"/>
      <c r="J984" s="38"/>
      <c r="K984" s="38"/>
      <c r="L984" s="41"/>
      <c r="M984" s="208"/>
      <c r="N984" s="209"/>
      <c r="O984" s="73"/>
      <c r="P984" s="73"/>
      <c r="Q984" s="73"/>
      <c r="R984" s="73"/>
      <c r="S984" s="73"/>
      <c r="T984" s="74"/>
      <c r="U984" s="36"/>
      <c r="V984" s="36"/>
      <c r="W984" s="36"/>
      <c r="X984" s="36"/>
      <c r="Y984" s="36"/>
      <c r="Z984" s="36"/>
      <c r="AA984" s="36"/>
      <c r="AB984" s="36"/>
      <c r="AC984" s="36"/>
      <c r="AD984" s="36"/>
      <c r="AE984" s="36"/>
      <c r="AT984" s="18" t="s">
        <v>231</v>
      </c>
      <c r="AU984" s="18" t="s">
        <v>87</v>
      </c>
    </row>
    <row r="985" spans="1:65" s="2" customFormat="1" ht="58.5">
      <c r="A985" s="36"/>
      <c r="B985" s="37"/>
      <c r="C985" s="38"/>
      <c r="D985" s="210" t="s">
        <v>311</v>
      </c>
      <c r="E985" s="38"/>
      <c r="F985" s="211" t="s">
        <v>2948</v>
      </c>
      <c r="G985" s="38"/>
      <c r="H985" s="38"/>
      <c r="I985" s="207"/>
      <c r="J985" s="38"/>
      <c r="K985" s="38"/>
      <c r="L985" s="41"/>
      <c r="M985" s="208"/>
      <c r="N985" s="209"/>
      <c r="O985" s="73"/>
      <c r="P985" s="73"/>
      <c r="Q985" s="73"/>
      <c r="R985" s="73"/>
      <c r="S985" s="73"/>
      <c r="T985" s="74"/>
      <c r="U985" s="36"/>
      <c r="V985" s="36"/>
      <c r="W985" s="36"/>
      <c r="X985" s="36"/>
      <c r="Y985" s="36"/>
      <c r="Z985" s="36"/>
      <c r="AA985" s="36"/>
      <c r="AB985" s="36"/>
      <c r="AC985" s="36"/>
      <c r="AD985" s="36"/>
      <c r="AE985" s="36"/>
      <c r="AT985" s="18" t="s">
        <v>311</v>
      </c>
      <c r="AU985" s="18" t="s">
        <v>87</v>
      </c>
    </row>
    <row r="986" spans="1:65" s="14" customFormat="1" ht="11.25">
      <c r="B986" s="223"/>
      <c r="C986" s="224"/>
      <c r="D986" s="210" t="s">
        <v>235</v>
      </c>
      <c r="E986" s="225" t="s">
        <v>1</v>
      </c>
      <c r="F986" s="226" t="s">
        <v>3801</v>
      </c>
      <c r="G986" s="224"/>
      <c r="H986" s="225" t="s">
        <v>1</v>
      </c>
      <c r="I986" s="227"/>
      <c r="J986" s="224"/>
      <c r="K986" s="224"/>
      <c r="L986" s="228"/>
      <c r="M986" s="229"/>
      <c r="N986" s="230"/>
      <c r="O986" s="230"/>
      <c r="P986" s="230"/>
      <c r="Q986" s="230"/>
      <c r="R986" s="230"/>
      <c r="S986" s="230"/>
      <c r="T986" s="231"/>
      <c r="AT986" s="232" t="s">
        <v>235</v>
      </c>
      <c r="AU986" s="232" t="s">
        <v>87</v>
      </c>
      <c r="AV986" s="14" t="s">
        <v>87</v>
      </c>
      <c r="AW986" s="14" t="s">
        <v>36</v>
      </c>
      <c r="AX986" s="14" t="s">
        <v>80</v>
      </c>
      <c r="AY986" s="232" t="s">
        <v>220</v>
      </c>
    </row>
    <row r="987" spans="1:65" s="13" customFormat="1" ht="11.25">
      <c r="B987" s="212"/>
      <c r="C987" s="213"/>
      <c r="D987" s="210" t="s">
        <v>235</v>
      </c>
      <c r="E987" s="214" t="s">
        <v>3802</v>
      </c>
      <c r="F987" s="215" t="s">
        <v>3803</v>
      </c>
      <c r="G987" s="213"/>
      <c r="H987" s="216">
        <v>1353.5039999999999</v>
      </c>
      <c r="I987" s="217"/>
      <c r="J987" s="213"/>
      <c r="K987" s="213"/>
      <c r="L987" s="218"/>
      <c r="M987" s="219"/>
      <c r="N987" s="220"/>
      <c r="O987" s="220"/>
      <c r="P987" s="220"/>
      <c r="Q987" s="220"/>
      <c r="R987" s="220"/>
      <c r="S987" s="220"/>
      <c r="T987" s="221"/>
      <c r="AT987" s="222" t="s">
        <v>235</v>
      </c>
      <c r="AU987" s="222" t="s">
        <v>87</v>
      </c>
      <c r="AV987" s="13" t="s">
        <v>19</v>
      </c>
      <c r="AW987" s="13" t="s">
        <v>36</v>
      </c>
      <c r="AX987" s="13" t="s">
        <v>80</v>
      </c>
      <c r="AY987" s="222" t="s">
        <v>220</v>
      </c>
    </row>
    <row r="988" spans="1:65" s="13" customFormat="1" ht="11.25">
      <c r="B988" s="212"/>
      <c r="C988" s="213"/>
      <c r="D988" s="210" t="s">
        <v>235</v>
      </c>
      <c r="E988" s="214" t="s">
        <v>1765</v>
      </c>
      <c r="F988" s="215" t="s">
        <v>3804</v>
      </c>
      <c r="G988" s="213"/>
      <c r="H988" s="216">
        <v>1353.5039999999999</v>
      </c>
      <c r="I988" s="217"/>
      <c r="J988" s="213"/>
      <c r="K988" s="213"/>
      <c r="L988" s="218"/>
      <c r="M988" s="219"/>
      <c r="N988" s="220"/>
      <c r="O988" s="220"/>
      <c r="P988" s="220"/>
      <c r="Q988" s="220"/>
      <c r="R988" s="220"/>
      <c r="S988" s="220"/>
      <c r="T988" s="221"/>
      <c r="AT988" s="222" t="s">
        <v>235</v>
      </c>
      <c r="AU988" s="222" t="s">
        <v>87</v>
      </c>
      <c r="AV988" s="13" t="s">
        <v>19</v>
      </c>
      <c r="AW988" s="13" t="s">
        <v>36</v>
      </c>
      <c r="AX988" s="13" t="s">
        <v>87</v>
      </c>
      <c r="AY988" s="222" t="s">
        <v>220</v>
      </c>
    </row>
    <row r="989" spans="1:65" s="12" customFormat="1" ht="25.9" customHeight="1">
      <c r="B989" s="176"/>
      <c r="C989" s="177"/>
      <c r="D989" s="178" t="s">
        <v>79</v>
      </c>
      <c r="E989" s="179" t="s">
        <v>741</v>
      </c>
      <c r="F989" s="179" t="s">
        <v>742</v>
      </c>
      <c r="G989" s="177"/>
      <c r="H989" s="177"/>
      <c r="I989" s="180"/>
      <c r="J989" s="181">
        <f>BK989</f>
        <v>0</v>
      </c>
      <c r="K989" s="177"/>
      <c r="L989" s="182"/>
      <c r="M989" s="183"/>
      <c r="N989" s="184"/>
      <c r="O989" s="184"/>
      <c r="P989" s="185">
        <f>SUM(P990:P995)</f>
        <v>0</v>
      </c>
      <c r="Q989" s="184"/>
      <c r="R989" s="185">
        <f>SUM(R990:R995)</f>
        <v>0</v>
      </c>
      <c r="S989" s="184"/>
      <c r="T989" s="186">
        <f>SUM(T990:T995)</f>
        <v>0</v>
      </c>
      <c r="AR989" s="187" t="s">
        <v>223</v>
      </c>
      <c r="AT989" s="188" t="s">
        <v>79</v>
      </c>
      <c r="AU989" s="188" t="s">
        <v>80</v>
      </c>
      <c r="AY989" s="187" t="s">
        <v>220</v>
      </c>
      <c r="BK989" s="189">
        <f>SUM(BK990:BK995)</f>
        <v>0</v>
      </c>
    </row>
    <row r="990" spans="1:65" s="2" customFormat="1" ht="44.25" customHeight="1">
      <c r="A990" s="36"/>
      <c r="B990" s="37"/>
      <c r="C990" s="192" t="s">
        <v>3805</v>
      </c>
      <c r="D990" s="192" t="s">
        <v>224</v>
      </c>
      <c r="E990" s="193" t="s">
        <v>2983</v>
      </c>
      <c r="F990" s="194" t="s">
        <v>2984</v>
      </c>
      <c r="G990" s="195" t="s">
        <v>650</v>
      </c>
      <c r="H990" s="196">
        <v>1833.9369999999999</v>
      </c>
      <c r="I990" s="197"/>
      <c r="J990" s="198">
        <f>ROUND(I990*H990,2)</f>
        <v>0</v>
      </c>
      <c r="K990" s="194" t="s">
        <v>228</v>
      </c>
      <c r="L990" s="41"/>
      <c r="M990" s="199" t="s">
        <v>1</v>
      </c>
      <c r="N990" s="200" t="s">
        <v>45</v>
      </c>
      <c r="O990" s="73"/>
      <c r="P990" s="201">
        <f>O990*H990</f>
        <v>0</v>
      </c>
      <c r="Q990" s="201">
        <v>0</v>
      </c>
      <c r="R990" s="201">
        <f>Q990*H990</f>
        <v>0</v>
      </c>
      <c r="S990" s="201">
        <v>0</v>
      </c>
      <c r="T990" s="202">
        <f>S990*H990</f>
        <v>0</v>
      </c>
      <c r="U990" s="36"/>
      <c r="V990" s="36"/>
      <c r="W990" s="36"/>
      <c r="X990" s="36"/>
      <c r="Y990" s="36"/>
      <c r="Z990" s="36"/>
      <c r="AA990" s="36"/>
      <c r="AB990" s="36"/>
      <c r="AC990" s="36"/>
      <c r="AD990" s="36"/>
      <c r="AE990" s="36"/>
      <c r="AR990" s="203" t="s">
        <v>223</v>
      </c>
      <c r="AT990" s="203" t="s">
        <v>224</v>
      </c>
      <c r="AU990" s="203" t="s">
        <v>87</v>
      </c>
      <c r="AY990" s="18" t="s">
        <v>220</v>
      </c>
      <c r="BE990" s="204">
        <f>IF(N990="základní",J990,0)</f>
        <v>0</v>
      </c>
      <c r="BF990" s="204">
        <f>IF(N990="snížená",J990,0)</f>
        <v>0</v>
      </c>
      <c r="BG990" s="204">
        <f>IF(N990="zákl. přenesená",J990,0)</f>
        <v>0</v>
      </c>
      <c r="BH990" s="204">
        <f>IF(N990="sníž. přenesená",J990,0)</f>
        <v>0</v>
      </c>
      <c r="BI990" s="204">
        <f>IF(N990="nulová",J990,0)</f>
        <v>0</v>
      </c>
      <c r="BJ990" s="18" t="s">
        <v>87</v>
      </c>
      <c r="BK990" s="204">
        <f>ROUND(I990*H990,2)</f>
        <v>0</v>
      </c>
      <c r="BL990" s="18" t="s">
        <v>223</v>
      </c>
      <c r="BM990" s="203" t="s">
        <v>3806</v>
      </c>
    </row>
    <row r="991" spans="1:65" s="2" customFormat="1" ht="11.25">
      <c r="A991" s="36"/>
      <c r="B991" s="37"/>
      <c r="C991" s="38"/>
      <c r="D991" s="205" t="s">
        <v>231</v>
      </c>
      <c r="E991" s="38"/>
      <c r="F991" s="206" t="s">
        <v>2986</v>
      </c>
      <c r="G991" s="38"/>
      <c r="H991" s="38"/>
      <c r="I991" s="207"/>
      <c r="J991" s="38"/>
      <c r="K991" s="38"/>
      <c r="L991" s="41"/>
      <c r="M991" s="208"/>
      <c r="N991" s="209"/>
      <c r="O991" s="73"/>
      <c r="P991" s="73"/>
      <c r="Q991" s="73"/>
      <c r="R991" s="73"/>
      <c r="S991" s="73"/>
      <c r="T991" s="74"/>
      <c r="U991" s="36"/>
      <c r="V991" s="36"/>
      <c r="W991" s="36"/>
      <c r="X991" s="36"/>
      <c r="Y991" s="36"/>
      <c r="Z991" s="36"/>
      <c r="AA991" s="36"/>
      <c r="AB991" s="36"/>
      <c r="AC991" s="36"/>
      <c r="AD991" s="36"/>
      <c r="AE991" s="36"/>
      <c r="AT991" s="18" t="s">
        <v>231</v>
      </c>
      <c r="AU991" s="18" t="s">
        <v>87</v>
      </c>
    </row>
    <row r="992" spans="1:65" s="2" customFormat="1" ht="78">
      <c r="A992" s="36"/>
      <c r="B992" s="37"/>
      <c r="C992" s="38"/>
      <c r="D992" s="210" t="s">
        <v>311</v>
      </c>
      <c r="E992" s="38"/>
      <c r="F992" s="211" t="s">
        <v>2987</v>
      </c>
      <c r="G992" s="38"/>
      <c r="H992" s="38"/>
      <c r="I992" s="207"/>
      <c r="J992" s="38"/>
      <c r="K992" s="38"/>
      <c r="L992" s="41"/>
      <c r="M992" s="208"/>
      <c r="N992" s="209"/>
      <c r="O992" s="73"/>
      <c r="P992" s="73"/>
      <c r="Q992" s="73"/>
      <c r="R992" s="73"/>
      <c r="S992" s="73"/>
      <c r="T992" s="74"/>
      <c r="U992" s="36"/>
      <c r="V992" s="36"/>
      <c r="W992" s="36"/>
      <c r="X992" s="36"/>
      <c r="Y992" s="36"/>
      <c r="Z992" s="36"/>
      <c r="AA992" s="36"/>
      <c r="AB992" s="36"/>
      <c r="AC992" s="36"/>
      <c r="AD992" s="36"/>
      <c r="AE992" s="36"/>
      <c r="AT992" s="18" t="s">
        <v>311</v>
      </c>
      <c r="AU992" s="18" t="s">
        <v>87</v>
      </c>
    </row>
    <row r="993" spans="1:65" s="2" customFormat="1" ht="55.5" customHeight="1">
      <c r="A993" s="36"/>
      <c r="B993" s="37"/>
      <c r="C993" s="192" t="s">
        <v>1475</v>
      </c>
      <c r="D993" s="192" t="s">
        <v>224</v>
      </c>
      <c r="E993" s="193" t="s">
        <v>2989</v>
      </c>
      <c r="F993" s="194" t="s">
        <v>2990</v>
      </c>
      <c r="G993" s="195" t="s">
        <v>650</v>
      </c>
      <c r="H993" s="196">
        <v>1833.9369999999999</v>
      </c>
      <c r="I993" s="197"/>
      <c r="J993" s="198">
        <f>ROUND(I993*H993,2)</f>
        <v>0</v>
      </c>
      <c r="K993" s="194" t="s">
        <v>228</v>
      </c>
      <c r="L993" s="41"/>
      <c r="M993" s="199" t="s">
        <v>1</v>
      </c>
      <c r="N993" s="200" t="s">
        <v>45</v>
      </c>
      <c r="O993" s="73"/>
      <c r="P993" s="201">
        <f>O993*H993</f>
        <v>0</v>
      </c>
      <c r="Q993" s="201">
        <v>0</v>
      </c>
      <c r="R993" s="201">
        <f>Q993*H993</f>
        <v>0</v>
      </c>
      <c r="S993" s="201">
        <v>0</v>
      </c>
      <c r="T993" s="202">
        <f>S993*H993</f>
        <v>0</v>
      </c>
      <c r="U993" s="36"/>
      <c r="V993" s="36"/>
      <c r="W993" s="36"/>
      <c r="X993" s="36"/>
      <c r="Y993" s="36"/>
      <c r="Z993" s="36"/>
      <c r="AA993" s="36"/>
      <c r="AB993" s="36"/>
      <c r="AC993" s="36"/>
      <c r="AD993" s="36"/>
      <c r="AE993" s="36"/>
      <c r="AR993" s="203" t="s">
        <v>223</v>
      </c>
      <c r="AT993" s="203" t="s">
        <v>224</v>
      </c>
      <c r="AU993" s="203" t="s">
        <v>87</v>
      </c>
      <c r="AY993" s="18" t="s">
        <v>220</v>
      </c>
      <c r="BE993" s="204">
        <f>IF(N993="základní",J993,0)</f>
        <v>0</v>
      </c>
      <c r="BF993" s="204">
        <f>IF(N993="snížená",J993,0)</f>
        <v>0</v>
      </c>
      <c r="BG993" s="204">
        <f>IF(N993="zákl. přenesená",J993,0)</f>
        <v>0</v>
      </c>
      <c r="BH993" s="204">
        <f>IF(N993="sníž. přenesená",J993,0)</f>
        <v>0</v>
      </c>
      <c r="BI993" s="204">
        <f>IF(N993="nulová",J993,0)</f>
        <v>0</v>
      </c>
      <c r="BJ993" s="18" t="s">
        <v>87</v>
      </c>
      <c r="BK993" s="204">
        <f>ROUND(I993*H993,2)</f>
        <v>0</v>
      </c>
      <c r="BL993" s="18" t="s">
        <v>223</v>
      </c>
      <c r="BM993" s="203" t="s">
        <v>3807</v>
      </c>
    </row>
    <row r="994" spans="1:65" s="2" customFormat="1" ht="11.25">
      <c r="A994" s="36"/>
      <c r="B994" s="37"/>
      <c r="C994" s="38"/>
      <c r="D994" s="205" t="s">
        <v>231</v>
      </c>
      <c r="E994" s="38"/>
      <c r="F994" s="206" t="s">
        <v>2992</v>
      </c>
      <c r="G994" s="38"/>
      <c r="H994" s="38"/>
      <c r="I994" s="207"/>
      <c r="J994" s="38"/>
      <c r="K994" s="38"/>
      <c r="L994" s="41"/>
      <c r="M994" s="208"/>
      <c r="N994" s="209"/>
      <c r="O994" s="73"/>
      <c r="P994" s="73"/>
      <c r="Q994" s="73"/>
      <c r="R994" s="73"/>
      <c r="S994" s="73"/>
      <c r="T994" s="74"/>
      <c r="U994" s="36"/>
      <c r="V994" s="36"/>
      <c r="W994" s="36"/>
      <c r="X994" s="36"/>
      <c r="Y994" s="36"/>
      <c r="Z994" s="36"/>
      <c r="AA994" s="36"/>
      <c r="AB994" s="36"/>
      <c r="AC994" s="36"/>
      <c r="AD994" s="36"/>
      <c r="AE994" s="36"/>
      <c r="AT994" s="18" t="s">
        <v>231</v>
      </c>
      <c r="AU994" s="18" t="s">
        <v>87</v>
      </c>
    </row>
    <row r="995" spans="1:65" s="2" customFormat="1" ht="78">
      <c r="A995" s="36"/>
      <c r="B995" s="37"/>
      <c r="C995" s="38"/>
      <c r="D995" s="210" t="s">
        <v>311</v>
      </c>
      <c r="E995" s="38"/>
      <c r="F995" s="211" t="s">
        <v>2987</v>
      </c>
      <c r="G995" s="38"/>
      <c r="H995" s="38"/>
      <c r="I995" s="207"/>
      <c r="J995" s="38"/>
      <c r="K995" s="38"/>
      <c r="L995" s="41"/>
      <c r="M995" s="257"/>
      <c r="N995" s="258"/>
      <c r="O995" s="259"/>
      <c r="P995" s="259"/>
      <c r="Q995" s="259"/>
      <c r="R995" s="259"/>
      <c r="S995" s="259"/>
      <c r="T995" s="260"/>
      <c r="U995" s="36"/>
      <c r="V995" s="36"/>
      <c r="W995" s="36"/>
      <c r="X995" s="36"/>
      <c r="Y995" s="36"/>
      <c r="Z995" s="36"/>
      <c r="AA995" s="36"/>
      <c r="AB995" s="36"/>
      <c r="AC995" s="36"/>
      <c r="AD995" s="36"/>
      <c r="AE995" s="36"/>
      <c r="AT995" s="18" t="s">
        <v>311</v>
      </c>
      <c r="AU995" s="18" t="s">
        <v>87</v>
      </c>
    </row>
    <row r="996" spans="1:65" s="2" customFormat="1" ht="6.95" customHeight="1">
      <c r="A996" s="36"/>
      <c r="B996" s="56"/>
      <c r="C996" s="57"/>
      <c r="D996" s="57"/>
      <c r="E996" s="57"/>
      <c r="F996" s="57"/>
      <c r="G996" s="57"/>
      <c r="H996" s="57"/>
      <c r="I996" s="57"/>
      <c r="J996" s="57"/>
      <c r="K996" s="57"/>
      <c r="L996" s="41"/>
      <c r="M996" s="36"/>
      <c r="O996" s="36"/>
      <c r="P996" s="36"/>
      <c r="Q996" s="36"/>
      <c r="R996" s="36"/>
      <c r="S996" s="36"/>
      <c r="T996" s="36"/>
      <c r="U996" s="36"/>
      <c r="V996" s="36"/>
      <c r="W996" s="36"/>
      <c r="X996" s="36"/>
      <c r="Y996" s="36"/>
      <c r="Z996" s="36"/>
      <c r="AA996" s="36"/>
      <c r="AB996" s="36"/>
      <c r="AC996" s="36"/>
      <c r="AD996" s="36"/>
      <c r="AE996" s="36"/>
    </row>
  </sheetData>
  <mergeCells count="12">
    <mergeCell ref="E123:H123"/>
    <mergeCell ref="L2:V2"/>
    <mergeCell ref="E84:H84"/>
    <mergeCell ref="E86:H86"/>
    <mergeCell ref="E88:H88"/>
    <mergeCell ref="E119:H119"/>
    <mergeCell ref="E121:H121"/>
    <mergeCell ref="E7:H7"/>
    <mergeCell ref="E9:H9"/>
    <mergeCell ref="E11:H11"/>
    <mergeCell ref="E20:H20"/>
    <mergeCell ref="E29:H29"/>
  </mergeCells>
  <hyperlinks>
    <hyperlink ref="F134" r:id="rId1"/>
    <hyperlink ref="F142" r:id="rId2"/>
    <hyperlink ref="F152" r:id="rId3"/>
    <hyperlink ref="F158" r:id="rId4"/>
    <hyperlink ref="F164" r:id="rId5"/>
    <hyperlink ref="F170" r:id="rId6"/>
    <hyperlink ref="F177" r:id="rId7"/>
    <hyperlink ref="F183" r:id="rId8"/>
    <hyperlink ref="F192" r:id="rId9"/>
    <hyperlink ref="F198" r:id="rId10"/>
    <hyperlink ref="F204" r:id="rId11"/>
    <hyperlink ref="F218" r:id="rId12"/>
    <hyperlink ref="F224" r:id="rId13"/>
    <hyperlink ref="F233" r:id="rId14"/>
    <hyperlink ref="F240" r:id="rId15"/>
    <hyperlink ref="F245" r:id="rId16"/>
    <hyperlink ref="F253" r:id="rId17"/>
    <hyperlink ref="F259" r:id="rId18"/>
    <hyperlink ref="F264" r:id="rId19"/>
    <hyperlink ref="F270" r:id="rId20"/>
    <hyperlink ref="F277" r:id="rId21"/>
    <hyperlink ref="F282" r:id="rId22"/>
    <hyperlink ref="F287" r:id="rId23"/>
    <hyperlink ref="F293" r:id="rId24"/>
    <hyperlink ref="F298" r:id="rId25"/>
    <hyperlink ref="F309" r:id="rId26"/>
    <hyperlink ref="F327" r:id="rId27"/>
    <hyperlink ref="F333" r:id="rId28"/>
    <hyperlink ref="F339" r:id="rId29"/>
    <hyperlink ref="F344" r:id="rId30"/>
    <hyperlink ref="F362" r:id="rId31"/>
    <hyperlink ref="F369" r:id="rId32"/>
    <hyperlink ref="F377" r:id="rId33"/>
    <hyperlink ref="F387" r:id="rId34"/>
    <hyperlink ref="F393" r:id="rId35"/>
    <hyperlink ref="F401" r:id="rId36"/>
    <hyperlink ref="F407" r:id="rId37"/>
    <hyperlink ref="F415" r:id="rId38"/>
    <hyperlink ref="F431" r:id="rId39"/>
    <hyperlink ref="F435" r:id="rId40"/>
    <hyperlink ref="F455" r:id="rId41"/>
    <hyperlink ref="F462" r:id="rId42"/>
    <hyperlink ref="F469" r:id="rId43"/>
    <hyperlink ref="F478" r:id="rId44"/>
    <hyperlink ref="F484" r:id="rId45"/>
    <hyperlink ref="F490" r:id="rId46"/>
    <hyperlink ref="F512" r:id="rId47"/>
    <hyperlink ref="F518" r:id="rId48"/>
    <hyperlink ref="F523" r:id="rId49"/>
    <hyperlink ref="F530" r:id="rId50"/>
    <hyperlink ref="F534" r:id="rId51"/>
    <hyperlink ref="F540" r:id="rId52"/>
    <hyperlink ref="F551" r:id="rId53"/>
    <hyperlink ref="F558" r:id="rId54"/>
    <hyperlink ref="F566" r:id="rId55"/>
    <hyperlink ref="F572" r:id="rId56"/>
    <hyperlink ref="F578" r:id="rId57"/>
    <hyperlink ref="F584" r:id="rId58"/>
    <hyperlink ref="F596" r:id="rId59"/>
    <hyperlink ref="F605" r:id="rId60"/>
    <hyperlink ref="F610" r:id="rId61"/>
    <hyperlink ref="F615" r:id="rId62"/>
    <hyperlink ref="F625" r:id="rId63"/>
    <hyperlink ref="F636" r:id="rId64"/>
    <hyperlink ref="F645" r:id="rId65"/>
    <hyperlink ref="F653" r:id="rId66"/>
    <hyperlink ref="F666" r:id="rId67"/>
    <hyperlink ref="F680" r:id="rId68"/>
    <hyperlink ref="F693" r:id="rId69"/>
    <hyperlink ref="F699" r:id="rId70"/>
    <hyperlink ref="F705" r:id="rId71"/>
    <hyperlink ref="F713" r:id="rId72"/>
    <hyperlink ref="F718" r:id="rId73"/>
    <hyperlink ref="F729" r:id="rId74"/>
    <hyperlink ref="F741" r:id="rId75"/>
    <hyperlink ref="F753" r:id="rId76"/>
    <hyperlink ref="F764" r:id="rId77"/>
    <hyperlink ref="F773" r:id="rId78"/>
    <hyperlink ref="F780" r:id="rId79"/>
    <hyperlink ref="F787" r:id="rId80"/>
    <hyperlink ref="F800" r:id="rId81"/>
    <hyperlink ref="F813" r:id="rId82"/>
    <hyperlink ref="F824" r:id="rId83"/>
    <hyperlink ref="F834" r:id="rId84"/>
    <hyperlink ref="F837" r:id="rId85"/>
    <hyperlink ref="F840" r:id="rId86"/>
    <hyperlink ref="F845" r:id="rId87"/>
    <hyperlink ref="F852" r:id="rId88"/>
    <hyperlink ref="F860" r:id="rId89"/>
    <hyperlink ref="F870" r:id="rId90"/>
    <hyperlink ref="F883" r:id="rId91"/>
    <hyperlink ref="F891" r:id="rId92"/>
    <hyperlink ref="F899" r:id="rId93"/>
    <hyperlink ref="F907" r:id="rId94"/>
    <hyperlink ref="F922" r:id="rId95"/>
    <hyperlink ref="F936" r:id="rId96"/>
    <hyperlink ref="F946" r:id="rId97"/>
    <hyperlink ref="F952" r:id="rId98"/>
    <hyperlink ref="F958" r:id="rId99"/>
    <hyperlink ref="F964" r:id="rId100"/>
    <hyperlink ref="F972" r:id="rId101"/>
    <hyperlink ref="F978" r:id="rId102"/>
    <hyperlink ref="F984" r:id="rId103"/>
    <hyperlink ref="F991" r:id="rId104"/>
    <hyperlink ref="F994" r:id="rId105"/>
  </hyperlinks>
  <pageMargins left="0.39374999999999999" right="0.39374999999999999" top="0.39374999999999999" bottom="0.39374999999999999" header="0" footer="0"/>
  <pageSetup orientation="portrait" blackAndWhite="1"/>
</worksheet>
</file>

<file path=xl/worksheets/sheet12.xml><?xml version="1.0" encoding="utf-8"?>
<worksheet xmlns="http://schemas.openxmlformats.org/spreadsheetml/2006/main" xmlns:r="http://schemas.openxmlformats.org/officeDocument/2006/relationships">
  <sheetPr>
    <pageSetUpPr fitToPage="1"/>
  </sheetPr>
  <dimension ref="A2:BM3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126</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1244</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3808</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487</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488</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489</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
        <v>490</v>
      </c>
      <c r="F26" s="36"/>
      <c r="G26" s="36"/>
      <c r="H26" s="36"/>
      <c r="I26" s="120" t="s">
        <v>31</v>
      </c>
      <c r="J26" s="111"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ROUND(J132,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ROUND((SUM(BE132:BE365)),  2)</f>
        <v>0</v>
      </c>
      <c r="G35" s="36"/>
      <c r="H35" s="36"/>
      <c r="I35" s="131">
        <v>0.2</v>
      </c>
      <c r="J35" s="130">
        <f>ROUND(((SUM(BE132:BE365))*I35),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ROUND((SUM(BF132:BF365)),  2)</f>
        <v>0</v>
      </c>
      <c r="G36" s="36"/>
      <c r="H36" s="36"/>
      <c r="I36" s="131">
        <v>0.2</v>
      </c>
      <c r="J36" s="130">
        <f>ROUND(((SUM(BF132:BF365))*I36),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ROUND((SUM(BG132:BG365)),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ROUND((SUM(BH132:BH365)),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ROUND((SUM(BI132:BI365)),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1244</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SO-02.05 - Hrázové propusti</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Bohumín-Pudlov</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 xml:space="preserve">HYCOPROJEKT, a.s. </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Ing.R.Krčmárik</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J132</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491</v>
      </c>
      <c r="E99" s="157"/>
      <c r="F99" s="157"/>
      <c r="G99" s="157"/>
      <c r="H99" s="157"/>
      <c r="I99" s="157"/>
      <c r="J99" s="158">
        <f>J133</f>
        <v>0</v>
      </c>
      <c r="K99" s="155"/>
      <c r="L99" s="159"/>
    </row>
    <row r="100" spans="1:47" s="10" customFormat="1" ht="19.899999999999999" customHeight="1">
      <c r="B100" s="160"/>
      <c r="C100" s="105"/>
      <c r="D100" s="161" t="s">
        <v>492</v>
      </c>
      <c r="E100" s="162"/>
      <c r="F100" s="162"/>
      <c r="G100" s="162"/>
      <c r="H100" s="162"/>
      <c r="I100" s="162"/>
      <c r="J100" s="163">
        <f>J134</f>
        <v>0</v>
      </c>
      <c r="K100" s="105"/>
      <c r="L100" s="164"/>
    </row>
    <row r="101" spans="1:47" s="10" customFormat="1" ht="19.899999999999999" customHeight="1">
      <c r="B101" s="160"/>
      <c r="C101" s="105"/>
      <c r="D101" s="161" t="s">
        <v>494</v>
      </c>
      <c r="E101" s="162"/>
      <c r="F101" s="162"/>
      <c r="G101" s="162"/>
      <c r="H101" s="162"/>
      <c r="I101" s="162"/>
      <c r="J101" s="163">
        <f>J178</f>
        <v>0</v>
      </c>
      <c r="K101" s="105"/>
      <c r="L101" s="164"/>
    </row>
    <row r="102" spans="1:47" s="10" customFormat="1" ht="19.899999999999999" customHeight="1">
      <c r="B102" s="160"/>
      <c r="C102" s="105"/>
      <c r="D102" s="161" t="s">
        <v>495</v>
      </c>
      <c r="E102" s="162"/>
      <c r="F102" s="162"/>
      <c r="G102" s="162"/>
      <c r="H102" s="162"/>
      <c r="I102" s="162"/>
      <c r="J102" s="163">
        <f>J199</f>
        <v>0</v>
      </c>
      <c r="K102" s="105"/>
      <c r="L102" s="164"/>
    </row>
    <row r="103" spans="1:47" s="10" customFormat="1" ht="19.899999999999999" customHeight="1">
      <c r="B103" s="160"/>
      <c r="C103" s="105"/>
      <c r="D103" s="161" t="s">
        <v>496</v>
      </c>
      <c r="E103" s="162"/>
      <c r="F103" s="162"/>
      <c r="G103" s="162"/>
      <c r="H103" s="162"/>
      <c r="I103" s="162"/>
      <c r="J103" s="163">
        <f>J222</f>
        <v>0</v>
      </c>
      <c r="K103" s="105"/>
      <c r="L103" s="164"/>
    </row>
    <row r="104" spans="1:47" s="10" customFormat="1" ht="19.899999999999999" customHeight="1">
      <c r="B104" s="160"/>
      <c r="C104" s="105"/>
      <c r="D104" s="161" t="s">
        <v>497</v>
      </c>
      <c r="E104" s="162"/>
      <c r="F104" s="162"/>
      <c r="G104" s="162"/>
      <c r="H104" s="162"/>
      <c r="I104" s="162"/>
      <c r="J104" s="163">
        <f>J313</f>
        <v>0</v>
      </c>
      <c r="K104" s="105"/>
      <c r="L104" s="164"/>
    </row>
    <row r="105" spans="1:47" s="10" customFormat="1" ht="19.899999999999999" customHeight="1">
      <c r="B105" s="160"/>
      <c r="C105" s="105"/>
      <c r="D105" s="161" t="s">
        <v>498</v>
      </c>
      <c r="E105" s="162"/>
      <c r="F105" s="162"/>
      <c r="G105" s="162"/>
      <c r="H105" s="162"/>
      <c r="I105" s="162"/>
      <c r="J105" s="163">
        <f>J327</f>
        <v>0</v>
      </c>
      <c r="K105" s="105"/>
      <c r="L105" s="164"/>
    </row>
    <row r="106" spans="1:47" s="9" customFormat="1" ht="24.95" customHeight="1">
      <c r="B106" s="154"/>
      <c r="C106" s="155"/>
      <c r="D106" s="156" t="s">
        <v>499</v>
      </c>
      <c r="E106" s="157"/>
      <c r="F106" s="157"/>
      <c r="G106" s="157"/>
      <c r="H106" s="157"/>
      <c r="I106" s="157"/>
      <c r="J106" s="158">
        <f>J333</f>
        <v>0</v>
      </c>
      <c r="K106" s="155"/>
      <c r="L106" s="159"/>
    </row>
    <row r="107" spans="1:47" s="10" customFormat="1" ht="19.899999999999999" customHeight="1">
      <c r="B107" s="160"/>
      <c r="C107" s="105"/>
      <c r="D107" s="161" t="s">
        <v>500</v>
      </c>
      <c r="E107" s="162"/>
      <c r="F107" s="162"/>
      <c r="G107" s="162"/>
      <c r="H107" s="162"/>
      <c r="I107" s="162"/>
      <c r="J107" s="163">
        <f>J334</f>
        <v>0</v>
      </c>
      <c r="K107" s="105"/>
      <c r="L107" s="164"/>
    </row>
    <row r="108" spans="1:47" s="10" customFormat="1" ht="19.899999999999999" customHeight="1">
      <c r="B108" s="160"/>
      <c r="C108" s="105"/>
      <c r="D108" s="161" t="s">
        <v>1065</v>
      </c>
      <c r="E108" s="162"/>
      <c r="F108" s="162"/>
      <c r="G108" s="162"/>
      <c r="H108" s="162"/>
      <c r="I108" s="162"/>
      <c r="J108" s="163">
        <f>J357</f>
        <v>0</v>
      </c>
      <c r="K108" s="105"/>
      <c r="L108" s="164"/>
    </row>
    <row r="109" spans="1:47" s="9" customFormat="1" ht="24.95" customHeight="1">
      <c r="B109" s="154"/>
      <c r="C109" s="155"/>
      <c r="D109" s="156" t="s">
        <v>765</v>
      </c>
      <c r="E109" s="157"/>
      <c r="F109" s="157"/>
      <c r="G109" s="157"/>
      <c r="H109" s="157"/>
      <c r="I109" s="157"/>
      <c r="J109" s="158">
        <f>J360</f>
        <v>0</v>
      </c>
      <c r="K109" s="155"/>
      <c r="L109" s="159"/>
    </row>
    <row r="110" spans="1:47" s="10" customFormat="1" ht="19.899999999999999" customHeight="1">
      <c r="B110" s="160"/>
      <c r="C110" s="105"/>
      <c r="D110" s="161" t="s">
        <v>1246</v>
      </c>
      <c r="E110" s="162"/>
      <c r="F110" s="162"/>
      <c r="G110" s="162"/>
      <c r="H110" s="162"/>
      <c r="I110" s="162"/>
      <c r="J110" s="163">
        <f>J361</f>
        <v>0</v>
      </c>
      <c r="K110" s="105"/>
      <c r="L110" s="164"/>
    </row>
    <row r="111" spans="1:47" s="2" customFormat="1" ht="21.7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56"/>
      <c r="C112" s="57"/>
      <c r="D112" s="57"/>
      <c r="E112" s="57"/>
      <c r="F112" s="57"/>
      <c r="G112" s="57"/>
      <c r="H112" s="57"/>
      <c r="I112" s="57"/>
      <c r="J112" s="57"/>
      <c r="K112" s="57"/>
      <c r="L112" s="53"/>
      <c r="S112" s="36"/>
      <c r="T112" s="36"/>
      <c r="U112" s="36"/>
      <c r="V112" s="36"/>
      <c r="W112" s="36"/>
      <c r="X112" s="36"/>
      <c r="Y112" s="36"/>
      <c r="Z112" s="36"/>
      <c r="AA112" s="36"/>
      <c r="AB112" s="36"/>
      <c r="AC112" s="36"/>
      <c r="AD112" s="36"/>
      <c r="AE112" s="36"/>
    </row>
    <row r="116" spans="1:31" s="2" customFormat="1" ht="6.95" customHeight="1">
      <c r="A116" s="36"/>
      <c r="B116" s="58"/>
      <c r="C116" s="59"/>
      <c r="D116" s="59"/>
      <c r="E116" s="59"/>
      <c r="F116" s="59"/>
      <c r="G116" s="59"/>
      <c r="H116" s="59"/>
      <c r="I116" s="59"/>
      <c r="J116" s="59"/>
      <c r="K116" s="59"/>
      <c r="L116" s="53"/>
      <c r="S116" s="36"/>
      <c r="T116" s="36"/>
      <c r="U116" s="36"/>
      <c r="V116" s="36"/>
      <c r="W116" s="36"/>
      <c r="X116" s="36"/>
      <c r="Y116" s="36"/>
      <c r="Z116" s="36"/>
      <c r="AA116" s="36"/>
      <c r="AB116" s="36"/>
      <c r="AC116" s="36"/>
      <c r="AD116" s="36"/>
      <c r="AE116" s="36"/>
    </row>
    <row r="117" spans="1:31" s="2" customFormat="1" ht="24.95" customHeight="1">
      <c r="A117" s="36"/>
      <c r="B117" s="37"/>
      <c r="C117" s="24" t="s">
        <v>204</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31" s="2" customFormat="1" ht="12" customHeight="1">
      <c r="A119" s="36"/>
      <c r="B119" s="37"/>
      <c r="C119" s="30" t="s">
        <v>15</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31" s="2" customFormat="1" ht="26.25" customHeight="1">
      <c r="A120" s="36"/>
      <c r="B120" s="37"/>
      <c r="C120" s="38"/>
      <c r="D120" s="38"/>
      <c r="E120" s="339" t="str">
        <f>E7</f>
        <v>Ochranná hráz na Odře a Orlovské Stružce, Bohumín-Pudlov, stavba č. 5047_2021_soutez</v>
      </c>
      <c r="F120" s="340"/>
      <c r="G120" s="340"/>
      <c r="H120" s="340"/>
      <c r="I120" s="38"/>
      <c r="J120" s="38"/>
      <c r="K120" s="38"/>
      <c r="L120" s="53"/>
      <c r="S120" s="36"/>
      <c r="T120" s="36"/>
      <c r="U120" s="36"/>
      <c r="V120" s="36"/>
      <c r="W120" s="36"/>
      <c r="X120" s="36"/>
      <c r="Y120" s="36"/>
      <c r="Z120" s="36"/>
      <c r="AA120" s="36"/>
      <c r="AB120" s="36"/>
      <c r="AC120" s="36"/>
      <c r="AD120" s="36"/>
      <c r="AE120" s="36"/>
    </row>
    <row r="121" spans="1:31" s="1" customFormat="1" ht="12" customHeight="1">
      <c r="B121" s="22"/>
      <c r="C121" s="30" t="s">
        <v>188</v>
      </c>
      <c r="D121" s="23"/>
      <c r="E121" s="23"/>
      <c r="F121" s="23"/>
      <c r="G121" s="23"/>
      <c r="H121" s="23"/>
      <c r="I121" s="23"/>
      <c r="J121" s="23"/>
      <c r="K121" s="23"/>
      <c r="L121" s="21"/>
    </row>
    <row r="122" spans="1:31" s="2" customFormat="1" ht="16.5" customHeight="1">
      <c r="A122" s="36"/>
      <c r="B122" s="37"/>
      <c r="C122" s="38"/>
      <c r="D122" s="38"/>
      <c r="E122" s="339" t="s">
        <v>1244</v>
      </c>
      <c r="F122" s="341"/>
      <c r="G122" s="341"/>
      <c r="H122" s="341"/>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485</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12" t="str">
        <f>E11</f>
        <v>SO-02.05 - Hrázové propusti</v>
      </c>
      <c r="F124" s="341"/>
      <c r="G124" s="341"/>
      <c r="H124" s="341"/>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20</v>
      </c>
      <c r="D126" s="38"/>
      <c r="E126" s="38"/>
      <c r="F126" s="28" t="str">
        <f>F14</f>
        <v>Bohumín-Pudlov</v>
      </c>
      <c r="G126" s="38"/>
      <c r="H126" s="38"/>
      <c r="I126" s="30" t="s">
        <v>22</v>
      </c>
      <c r="J126" s="68" t="str">
        <f>IF(J14="","",J14)</f>
        <v>30. 11. 2020</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25.7" customHeight="1">
      <c r="A128" s="36"/>
      <c r="B128" s="37"/>
      <c r="C128" s="30" t="s">
        <v>28</v>
      </c>
      <c r="D128" s="38"/>
      <c r="E128" s="38"/>
      <c r="F128" s="28" t="str">
        <f>E17</f>
        <v>Povodí Odry s.p.</v>
      </c>
      <c r="G128" s="38"/>
      <c r="H128" s="38"/>
      <c r="I128" s="30" t="s">
        <v>34</v>
      </c>
      <c r="J128" s="34" t="str">
        <f>E23</f>
        <v xml:space="preserve">HYCOPROJEKT, a.s. </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32</v>
      </c>
      <c r="D129" s="38"/>
      <c r="E129" s="38"/>
      <c r="F129" s="28" t="str">
        <f>IF(E20="","",E20)</f>
        <v>Vyplň údaj</v>
      </c>
      <c r="G129" s="38"/>
      <c r="H129" s="38"/>
      <c r="I129" s="30" t="s">
        <v>37</v>
      </c>
      <c r="J129" s="34" t="str">
        <f>E26</f>
        <v>Ing.R.Krčmárik</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5"/>
      <c r="B131" s="166"/>
      <c r="C131" s="167" t="s">
        <v>205</v>
      </c>
      <c r="D131" s="168" t="s">
        <v>65</v>
      </c>
      <c r="E131" s="168" t="s">
        <v>61</v>
      </c>
      <c r="F131" s="168" t="s">
        <v>62</v>
      </c>
      <c r="G131" s="168" t="s">
        <v>206</v>
      </c>
      <c r="H131" s="168" t="s">
        <v>207</v>
      </c>
      <c r="I131" s="168" t="s">
        <v>208</v>
      </c>
      <c r="J131" s="168" t="s">
        <v>192</v>
      </c>
      <c r="K131" s="169" t="s">
        <v>209</v>
      </c>
      <c r="L131" s="170"/>
      <c r="M131" s="77" t="s">
        <v>1</v>
      </c>
      <c r="N131" s="78" t="s">
        <v>44</v>
      </c>
      <c r="O131" s="78" t="s">
        <v>210</v>
      </c>
      <c r="P131" s="78" t="s">
        <v>211</v>
      </c>
      <c r="Q131" s="78" t="s">
        <v>212</v>
      </c>
      <c r="R131" s="78" t="s">
        <v>213</v>
      </c>
      <c r="S131" s="78" t="s">
        <v>214</v>
      </c>
      <c r="T131" s="79" t="s">
        <v>215</v>
      </c>
      <c r="U131" s="165"/>
      <c r="V131" s="165"/>
      <c r="W131" s="165"/>
      <c r="X131" s="165"/>
      <c r="Y131" s="165"/>
      <c r="Z131" s="165"/>
      <c r="AA131" s="165"/>
      <c r="AB131" s="165"/>
      <c r="AC131" s="165"/>
      <c r="AD131" s="165"/>
      <c r="AE131" s="165"/>
    </row>
    <row r="132" spans="1:65" s="2" customFormat="1" ht="22.9" customHeight="1">
      <c r="A132" s="36"/>
      <c r="B132" s="37"/>
      <c r="C132" s="84" t="s">
        <v>216</v>
      </c>
      <c r="D132" s="38"/>
      <c r="E132" s="38"/>
      <c r="F132" s="38"/>
      <c r="G132" s="38"/>
      <c r="H132" s="38"/>
      <c r="I132" s="38"/>
      <c r="J132" s="171">
        <f>BK132</f>
        <v>0</v>
      </c>
      <c r="K132" s="38"/>
      <c r="L132" s="41"/>
      <c r="M132" s="80"/>
      <c r="N132" s="172"/>
      <c r="O132" s="81"/>
      <c r="P132" s="173">
        <f>P133+P333+P360</f>
        <v>0</v>
      </c>
      <c r="Q132" s="81"/>
      <c r="R132" s="173">
        <f>R133+R333+R360</f>
        <v>529.82031599999993</v>
      </c>
      <c r="S132" s="81"/>
      <c r="T132" s="174">
        <f>T133+T333+T360</f>
        <v>36.06</v>
      </c>
      <c r="U132" s="36"/>
      <c r="V132" s="36"/>
      <c r="W132" s="36"/>
      <c r="X132" s="36"/>
      <c r="Y132" s="36"/>
      <c r="Z132" s="36"/>
      <c r="AA132" s="36"/>
      <c r="AB132" s="36"/>
      <c r="AC132" s="36"/>
      <c r="AD132" s="36"/>
      <c r="AE132" s="36"/>
      <c r="AT132" s="18" t="s">
        <v>79</v>
      </c>
      <c r="AU132" s="18" t="s">
        <v>194</v>
      </c>
      <c r="BK132" s="175">
        <f>BK133+BK333+BK360</f>
        <v>0</v>
      </c>
    </row>
    <row r="133" spans="1:65" s="12" customFormat="1" ht="25.9" customHeight="1">
      <c r="B133" s="176"/>
      <c r="C133" s="177"/>
      <c r="D133" s="178" t="s">
        <v>79</v>
      </c>
      <c r="E133" s="179" t="s">
        <v>501</v>
      </c>
      <c r="F133" s="179" t="s">
        <v>502</v>
      </c>
      <c r="G133" s="177"/>
      <c r="H133" s="177"/>
      <c r="I133" s="180"/>
      <c r="J133" s="181">
        <f>BK133</f>
        <v>0</v>
      </c>
      <c r="K133" s="177"/>
      <c r="L133" s="182"/>
      <c r="M133" s="183"/>
      <c r="N133" s="184"/>
      <c r="O133" s="184"/>
      <c r="P133" s="185">
        <f>P134+P178+P199+P222+P313+P327</f>
        <v>0</v>
      </c>
      <c r="Q133" s="184"/>
      <c r="R133" s="185">
        <f>R134+R178+R199+R222+R313+R327</f>
        <v>528.71264599999995</v>
      </c>
      <c r="S133" s="184"/>
      <c r="T133" s="186">
        <f>T134+T178+T199+T222+T313+T327</f>
        <v>36.06</v>
      </c>
      <c r="AR133" s="187" t="s">
        <v>87</v>
      </c>
      <c r="AT133" s="188" t="s">
        <v>79</v>
      </c>
      <c r="AU133" s="188" t="s">
        <v>80</v>
      </c>
      <c r="AY133" s="187" t="s">
        <v>220</v>
      </c>
      <c r="BK133" s="189">
        <f>BK134+BK178+BK199+BK222+BK313+BK327</f>
        <v>0</v>
      </c>
    </row>
    <row r="134" spans="1:65" s="12" customFormat="1" ht="22.9" customHeight="1">
      <c r="B134" s="176"/>
      <c r="C134" s="177"/>
      <c r="D134" s="178" t="s">
        <v>79</v>
      </c>
      <c r="E134" s="190" t="s">
        <v>87</v>
      </c>
      <c r="F134" s="190" t="s">
        <v>503</v>
      </c>
      <c r="G134" s="177"/>
      <c r="H134" s="177"/>
      <c r="I134" s="180"/>
      <c r="J134" s="191">
        <f>BK134</f>
        <v>0</v>
      </c>
      <c r="K134" s="177"/>
      <c r="L134" s="182"/>
      <c r="M134" s="183"/>
      <c r="N134" s="184"/>
      <c r="O134" s="184"/>
      <c r="P134" s="185">
        <f>SUM(P135:P177)</f>
        <v>0</v>
      </c>
      <c r="Q134" s="184"/>
      <c r="R134" s="185">
        <f>SUM(R135:R177)</f>
        <v>5.2150000000000002E-2</v>
      </c>
      <c r="S134" s="184"/>
      <c r="T134" s="186">
        <f>SUM(T135:T177)</f>
        <v>0</v>
      </c>
      <c r="AR134" s="187" t="s">
        <v>87</v>
      </c>
      <c r="AT134" s="188" t="s">
        <v>79</v>
      </c>
      <c r="AU134" s="188" t="s">
        <v>87</v>
      </c>
      <c r="AY134" s="187" t="s">
        <v>220</v>
      </c>
      <c r="BK134" s="189">
        <f>SUM(BK135:BK177)</f>
        <v>0</v>
      </c>
    </row>
    <row r="135" spans="1:65" s="2" customFormat="1" ht="49.15" customHeight="1">
      <c r="A135" s="36"/>
      <c r="B135" s="37"/>
      <c r="C135" s="192" t="s">
        <v>87</v>
      </c>
      <c r="D135" s="192" t="s">
        <v>224</v>
      </c>
      <c r="E135" s="193" t="s">
        <v>504</v>
      </c>
      <c r="F135" s="194" t="s">
        <v>505</v>
      </c>
      <c r="G135" s="195" t="s">
        <v>506</v>
      </c>
      <c r="H135" s="196">
        <v>220</v>
      </c>
      <c r="I135" s="197"/>
      <c r="J135" s="198">
        <f>ROUND(I135*H135,2)</f>
        <v>0</v>
      </c>
      <c r="K135" s="194" t="s">
        <v>228</v>
      </c>
      <c r="L135" s="41"/>
      <c r="M135" s="199" t="s">
        <v>1</v>
      </c>
      <c r="N135" s="200" t="s">
        <v>45</v>
      </c>
      <c r="O135" s="73"/>
      <c r="P135" s="201">
        <f>O135*H135</f>
        <v>0</v>
      </c>
      <c r="Q135" s="201">
        <v>0</v>
      </c>
      <c r="R135" s="201">
        <f>Q135*H135</f>
        <v>0</v>
      </c>
      <c r="S135" s="201">
        <v>0</v>
      </c>
      <c r="T135" s="202">
        <f>S135*H135</f>
        <v>0</v>
      </c>
      <c r="U135" s="36"/>
      <c r="V135" s="36"/>
      <c r="W135" s="36"/>
      <c r="X135" s="36"/>
      <c r="Y135" s="36"/>
      <c r="Z135" s="36"/>
      <c r="AA135" s="36"/>
      <c r="AB135" s="36"/>
      <c r="AC135" s="36"/>
      <c r="AD135" s="36"/>
      <c r="AE135" s="36"/>
      <c r="AR135" s="203" t="s">
        <v>223</v>
      </c>
      <c r="AT135" s="203" t="s">
        <v>224</v>
      </c>
      <c r="AU135" s="203" t="s">
        <v>19</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223</v>
      </c>
      <c r="BM135" s="203" t="s">
        <v>3809</v>
      </c>
    </row>
    <row r="136" spans="1:65" s="2" customFormat="1" ht="11.25">
      <c r="A136" s="36"/>
      <c r="B136" s="37"/>
      <c r="C136" s="38"/>
      <c r="D136" s="205" t="s">
        <v>231</v>
      </c>
      <c r="E136" s="38"/>
      <c r="F136" s="206" t="s">
        <v>508</v>
      </c>
      <c r="G136" s="38"/>
      <c r="H136" s="38"/>
      <c r="I136" s="207"/>
      <c r="J136" s="38"/>
      <c r="K136" s="38"/>
      <c r="L136" s="41"/>
      <c r="M136" s="208"/>
      <c r="N136" s="209"/>
      <c r="O136" s="73"/>
      <c r="P136" s="73"/>
      <c r="Q136" s="73"/>
      <c r="R136" s="73"/>
      <c r="S136" s="73"/>
      <c r="T136" s="74"/>
      <c r="U136" s="36"/>
      <c r="V136" s="36"/>
      <c r="W136" s="36"/>
      <c r="X136" s="36"/>
      <c r="Y136" s="36"/>
      <c r="Z136" s="36"/>
      <c r="AA136" s="36"/>
      <c r="AB136" s="36"/>
      <c r="AC136" s="36"/>
      <c r="AD136" s="36"/>
      <c r="AE136" s="36"/>
      <c r="AT136" s="18" t="s">
        <v>231</v>
      </c>
      <c r="AU136" s="18" t="s">
        <v>19</v>
      </c>
    </row>
    <row r="137" spans="1:65" s="2" customFormat="1" ht="68.25">
      <c r="A137" s="36"/>
      <c r="B137" s="37"/>
      <c r="C137" s="38"/>
      <c r="D137" s="210" t="s">
        <v>311</v>
      </c>
      <c r="E137" s="38"/>
      <c r="F137" s="211" t="s">
        <v>509</v>
      </c>
      <c r="G137" s="38"/>
      <c r="H137" s="38"/>
      <c r="I137" s="207"/>
      <c r="J137" s="38"/>
      <c r="K137" s="38"/>
      <c r="L137" s="41"/>
      <c r="M137" s="208"/>
      <c r="N137" s="209"/>
      <c r="O137" s="73"/>
      <c r="P137" s="73"/>
      <c r="Q137" s="73"/>
      <c r="R137" s="73"/>
      <c r="S137" s="73"/>
      <c r="T137" s="74"/>
      <c r="U137" s="36"/>
      <c r="V137" s="36"/>
      <c r="W137" s="36"/>
      <c r="X137" s="36"/>
      <c r="Y137" s="36"/>
      <c r="Z137" s="36"/>
      <c r="AA137" s="36"/>
      <c r="AB137" s="36"/>
      <c r="AC137" s="36"/>
      <c r="AD137" s="36"/>
      <c r="AE137" s="36"/>
      <c r="AT137" s="18" t="s">
        <v>311</v>
      </c>
      <c r="AU137" s="18" t="s">
        <v>19</v>
      </c>
    </row>
    <row r="138" spans="1:65" s="2" customFormat="1" ht="117">
      <c r="A138" s="36"/>
      <c r="B138" s="37"/>
      <c r="C138" s="38"/>
      <c r="D138" s="210" t="s">
        <v>233</v>
      </c>
      <c r="E138" s="38"/>
      <c r="F138" s="211" t="s">
        <v>3810</v>
      </c>
      <c r="G138" s="38"/>
      <c r="H138" s="38"/>
      <c r="I138" s="207"/>
      <c r="J138" s="38"/>
      <c r="K138" s="38"/>
      <c r="L138" s="41"/>
      <c r="M138" s="208"/>
      <c r="N138" s="209"/>
      <c r="O138" s="73"/>
      <c r="P138" s="73"/>
      <c r="Q138" s="73"/>
      <c r="R138" s="73"/>
      <c r="S138" s="73"/>
      <c r="T138" s="74"/>
      <c r="U138" s="36"/>
      <c r="V138" s="36"/>
      <c r="W138" s="36"/>
      <c r="X138" s="36"/>
      <c r="Y138" s="36"/>
      <c r="Z138" s="36"/>
      <c r="AA138" s="36"/>
      <c r="AB138" s="36"/>
      <c r="AC138" s="36"/>
      <c r="AD138" s="36"/>
      <c r="AE138" s="36"/>
      <c r="AT138" s="18" t="s">
        <v>233</v>
      </c>
      <c r="AU138" s="18" t="s">
        <v>19</v>
      </c>
    </row>
    <row r="139" spans="1:65" s="2" customFormat="1" ht="44.25" customHeight="1">
      <c r="A139" s="36"/>
      <c r="B139" s="37"/>
      <c r="C139" s="192" t="s">
        <v>19</v>
      </c>
      <c r="D139" s="192" t="s">
        <v>224</v>
      </c>
      <c r="E139" s="193" t="s">
        <v>512</v>
      </c>
      <c r="F139" s="194" t="s">
        <v>513</v>
      </c>
      <c r="G139" s="195" t="s">
        <v>514</v>
      </c>
      <c r="H139" s="196">
        <v>1420</v>
      </c>
      <c r="I139" s="197"/>
      <c r="J139" s="198">
        <f>ROUND(I139*H139,2)</f>
        <v>0</v>
      </c>
      <c r="K139" s="194" t="s">
        <v>228</v>
      </c>
      <c r="L139" s="41"/>
      <c r="M139" s="199" t="s">
        <v>1</v>
      </c>
      <c r="N139" s="200" t="s">
        <v>45</v>
      </c>
      <c r="O139" s="73"/>
      <c r="P139" s="201">
        <f>O139*H139</f>
        <v>0</v>
      </c>
      <c r="Q139" s="201">
        <v>0</v>
      </c>
      <c r="R139" s="201">
        <f>Q139*H139</f>
        <v>0</v>
      </c>
      <c r="S139" s="201">
        <v>0</v>
      </c>
      <c r="T139" s="202">
        <f>S139*H139</f>
        <v>0</v>
      </c>
      <c r="U139" s="36"/>
      <c r="V139" s="36"/>
      <c r="W139" s="36"/>
      <c r="X139" s="36"/>
      <c r="Y139" s="36"/>
      <c r="Z139" s="36"/>
      <c r="AA139" s="36"/>
      <c r="AB139" s="36"/>
      <c r="AC139" s="36"/>
      <c r="AD139" s="36"/>
      <c r="AE139" s="36"/>
      <c r="AR139" s="203" t="s">
        <v>223</v>
      </c>
      <c r="AT139" s="203" t="s">
        <v>224</v>
      </c>
      <c r="AU139" s="203" t="s">
        <v>19</v>
      </c>
      <c r="AY139" s="18" t="s">
        <v>220</v>
      </c>
      <c r="BE139" s="204">
        <f>IF(N139="základní",J139,0)</f>
        <v>0</v>
      </c>
      <c r="BF139" s="204">
        <f>IF(N139="snížená",J139,0)</f>
        <v>0</v>
      </c>
      <c r="BG139" s="204">
        <f>IF(N139="zákl. přenesená",J139,0)</f>
        <v>0</v>
      </c>
      <c r="BH139" s="204">
        <f>IF(N139="sníž. přenesená",J139,0)</f>
        <v>0</v>
      </c>
      <c r="BI139" s="204">
        <f>IF(N139="nulová",J139,0)</f>
        <v>0</v>
      </c>
      <c r="BJ139" s="18" t="s">
        <v>87</v>
      </c>
      <c r="BK139" s="204">
        <f>ROUND(I139*H139,2)</f>
        <v>0</v>
      </c>
      <c r="BL139" s="18" t="s">
        <v>223</v>
      </c>
      <c r="BM139" s="203" t="s">
        <v>3811</v>
      </c>
    </row>
    <row r="140" spans="1:65" s="2" customFormat="1" ht="11.25">
      <c r="A140" s="36"/>
      <c r="B140" s="37"/>
      <c r="C140" s="38"/>
      <c r="D140" s="205" t="s">
        <v>231</v>
      </c>
      <c r="E140" s="38"/>
      <c r="F140" s="206" t="s">
        <v>516</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231</v>
      </c>
      <c r="AU140" s="18" t="s">
        <v>19</v>
      </c>
    </row>
    <row r="141" spans="1:65" s="2" customFormat="1" ht="29.25">
      <c r="A141" s="36"/>
      <c r="B141" s="37"/>
      <c r="C141" s="38"/>
      <c r="D141" s="210" t="s">
        <v>311</v>
      </c>
      <c r="E141" s="38"/>
      <c r="F141" s="211" t="s">
        <v>517</v>
      </c>
      <c r="G141" s="38"/>
      <c r="H141" s="38"/>
      <c r="I141" s="207"/>
      <c r="J141" s="38"/>
      <c r="K141" s="38"/>
      <c r="L141" s="41"/>
      <c r="M141" s="208"/>
      <c r="N141" s="209"/>
      <c r="O141" s="73"/>
      <c r="P141" s="73"/>
      <c r="Q141" s="73"/>
      <c r="R141" s="73"/>
      <c r="S141" s="73"/>
      <c r="T141" s="74"/>
      <c r="U141" s="36"/>
      <c r="V141" s="36"/>
      <c r="W141" s="36"/>
      <c r="X141" s="36"/>
      <c r="Y141" s="36"/>
      <c r="Z141" s="36"/>
      <c r="AA141" s="36"/>
      <c r="AB141" s="36"/>
      <c r="AC141" s="36"/>
      <c r="AD141" s="36"/>
      <c r="AE141" s="36"/>
      <c r="AT141" s="18" t="s">
        <v>311</v>
      </c>
      <c r="AU141" s="18" t="s">
        <v>19</v>
      </c>
    </row>
    <row r="142" spans="1:65" s="2" customFormat="1" ht="136.5">
      <c r="A142" s="36"/>
      <c r="B142" s="37"/>
      <c r="C142" s="38"/>
      <c r="D142" s="210" t="s">
        <v>233</v>
      </c>
      <c r="E142" s="38"/>
      <c r="F142" s="211" t="s">
        <v>3812</v>
      </c>
      <c r="G142" s="38"/>
      <c r="H142" s="38"/>
      <c r="I142" s="207"/>
      <c r="J142" s="38"/>
      <c r="K142" s="38"/>
      <c r="L142" s="41"/>
      <c r="M142" s="208"/>
      <c r="N142" s="209"/>
      <c r="O142" s="73"/>
      <c r="P142" s="73"/>
      <c r="Q142" s="73"/>
      <c r="R142" s="73"/>
      <c r="S142" s="73"/>
      <c r="T142" s="74"/>
      <c r="U142" s="36"/>
      <c r="V142" s="36"/>
      <c r="W142" s="36"/>
      <c r="X142" s="36"/>
      <c r="Y142" s="36"/>
      <c r="Z142" s="36"/>
      <c r="AA142" s="36"/>
      <c r="AB142" s="36"/>
      <c r="AC142" s="36"/>
      <c r="AD142" s="36"/>
      <c r="AE142" s="36"/>
      <c r="AT142" s="18" t="s">
        <v>233</v>
      </c>
      <c r="AU142" s="18" t="s">
        <v>19</v>
      </c>
    </row>
    <row r="143" spans="1:65" s="2" customFormat="1" ht="44.25" customHeight="1">
      <c r="A143" s="36"/>
      <c r="B143" s="37"/>
      <c r="C143" s="192" t="s">
        <v>156</v>
      </c>
      <c r="D143" s="192" t="s">
        <v>224</v>
      </c>
      <c r="E143" s="193" t="s">
        <v>1257</v>
      </c>
      <c r="F143" s="194" t="s">
        <v>1258</v>
      </c>
      <c r="G143" s="195" t="s">
        <v>514</v>
      </c>
      <c r="H143" s="196">
        <v>180</v>
      </c>
      <c r="I143" s="197"/>
      <c r="J143" s="198">
        <f>ROUND(I143*H143,2)</f>
        <v>0</v>
      </c>
      <c r="K143" s="194" t="s">
        <v>228</v>
      </c>
      <c r="L143" s="41"/>
      <c r="M143" s="199" t="s">
        <v>1</v>
      </c>
      <c r="N143" s="200" t="s">
        <v>45</v>
      </c>
      <c r="O143" s="73"/>
      <c r="P143" s="201">
        <f>O143*H143</f>
        <v>0</v>
      </c>
      <c r="Q143" s="201">
        <v>0</v>
      </c>
      <c r="R143" s="201">
        <f>Q143*H143</f>
        <v>0</v>
      </c>
      <c r="S143" s="201">
        <v>0</v>
      </c>
      <c r="T143" s="202">
        <f>S143*H143</f>
        <v>0</v>
      </c>
      <c r="U143" s="36"/>
      <c r="V143" s="36"/>
      <c r="W143" s="36"/>
      <c r="X143" s="36"/>
      <c r="Y143" s="36"/>
      <c r="Z143" s="36"/>
      <c r="AA143" s="36"/>
      <c r="AB143" s="36"/>
      <c r="AC143" s="36"/>
      <c r="AD143" s="36"/>
      <c r="AE143" s="36"/>
      <c r="AR143" s="203" t="s">
        <v>223</v>
      </c>
      <c r="AT143" s="203" t="s">
        <v>224</v>
      </c>
      <c r="AU143" s="203" t="s">
        <v>19</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223</v>
      </c>
      <c r="BM143" s="203" t="s">
        <v>3813</v>
      </c>
    </row>
    <row r="144" spans="1:65" s="2" customFormat="1" ht="11.25">
      <c r="A144" s="36"/>
      <c r="B144" s="37"/>
      <c r="C144" s="38"/>
      <c r="D144" s="205" t="s">
        <v>231</v>
      </c>
      <c r="E144" s="38"/>
      <c r="F144" s="206" t="s">
        <v>1260</v>
      </c>
      <c r="G144" s="38"/>
      <c r="H144" s="38"/>
      <c r="I144" s="207"/>
      <c r="J144" s="38"/>
      <c r="K144" s="38"/>
      <c r="L144" s="41"/>
      <c r="M144" s="208"/>
      <c r="N144" s="209"/>
      <c r="O144" s="73"/>
      <c r="P144" s="73"/>
      <c r="Q144" s="73"/>
      <c r="R144" s="73"/>
      <c r="S144" s="73"/>
      <c r="T144" s="74"/>
      <c r="U144" s="36"/>
      <c r="V144" s="36"/>
      <c r="W144" s="36"/>
      <c r="X144" s="36"/>
      <c r="Y144" s="36"/>
      <c r="Z144" s="36"/>
      <c r="AA144" s="36"/>
      <c r="AB144" s="36"/>
      <c r="AC144" s="36"/>
      <c r="AD144" s="36"/>
      <c r="AE144" s="36"/>
      <c r="AT144" s="18" t="s">
        <v>231</v>
      </c>
      <c r="AU144" s="18" t="s">
        <v>19</v>
      </c>
    </row>
    <row r="145" spans="1:65" s="2" customFormat="1" ht="48.75">
      <c r="A145" s="36"/>
      <c r="B145" s="37"/>
      <c r="C145" s="38"/>
      <c r="D145" s="210" t="s">
        <v>311</v>
      </c>
      <c r="E145" s="38"/>
      <c r="F145" s="211" t="s">
        <v>1261</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311</v>
      </c>
      <c r="AU145" s="18" t="s">
        <v>19</v>
      </c>
    </row>
    <row r="146" spans="1:65" s="2" customFormat="1" ht="48.75">
      <c r="A146" s="36"/>
      <c r="B146" s="37"/>
      <c r="C146" s="38"/>
      <c r="D146" s="210" t="s">
        <v>233</v>
      </c>
      <c r="E146" s="38"/>
      <c r="F146" s="211" t="s">
        <v>3814</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233</v>
      </c>
      <c r="AU146" s="18" t="s">
        <v>19</v>
      </c>
    </row>
    <row r="147" spans="1:65" s="2" customFormat="1" ht="24.2" customHeight="1">
      <c r="A147" s="36"/>
      <c r="B147" s="37"/>
      <c r="C147" s="192" t="s">
        <v>223</v>
      </c>
      <c r="D147" s="192" t="s">
        <v>224</v>
      </c>
      <c r="E147" s="193" t="s">
        <v>1490</v>
      </c>
      <c r="F147" s="194" t="s">
        <v>1491</v>
      </c>
      <c r="G147" s="195" t="s">
        <v>506</v>
      </c>
      <c r="H147" s="196">
        <v>35</v>
      </c>
      <c r="I147" s="197"/>
      <c r="J147" s="198">
        <f>ROUND(I147*H147,2)</f>
        <v>0</v>
      </c>
      <c r="K147" s="194" t="s">
        <v>228</v>
      </c>
      <c r="L147" s="41"/>
      <c r="M147" s="199" t="s">
        <v>1</v>
      </c>
      <c r="N147" s="200" t="s">
        <v>45</v>
      </c>
      <c r="O147" s="73"/>
      <c r="P147" s="201">
        <f>O147*H147</f>
        <v>0</v>
      </c>
      <c r="Q147" s="201">
        <v>1.49E-3</v>
      </c>
      <c r="R147" s="201">
        <f>Q147*H147</f>
        <v>5.2150000000000002E-2</v>
      </c>
      <c r="S147" s="201">
        <v>0</v>
      </c>
      <c r="T147" s="202">
        <f>S147*H147</f>
        <v>0</v>
      </c>
      <c r="U147" s="36"/>
      <c r="V147" s="36"/>
      <c r="W147" s="36"/>
      <c r="X147" s="36"/>
      <c r="Y147" s="36"/>
      <c r="Z147" s="36"/>
      <c r="AA147" s="36"/>
      <c r="AB147" s="36"/>
      <c r="AC147" s="36"/>
      <c r="AD147" s="36"/>
      <c r="AE147" s="36"/>
      <c r="AR147" s="203" t="s">
        <v>223</v>
      </c>
      <c r="AT147" s="203" t="s">
        <v>224</v>
      </c>
      <c r="AU147" s="203" t="s">
        <v>19</v>
      </c>
      <c r="AY147" s="18" t="s">
        <v>220</v>
      </c>
      <c r="BE147" s="204">
        <f>IF(N147="základní",J147,0)</f>
        <v>0</v>
      </c>
      <c r="BF147" s="204">
        <f>IF(N147="snížená",J147,0)</f>
        <v>0</v>
      </c>
      <c r="BG147" s="204">
        <f>IF(N147="zákl. přenesená",J147,0)</f>
        <v>0</v>
      </c>
      <c r="BH147" s="204">
        <f>IF(N147="sníž. přenesená",J147,0)</f>
        <v>0</v>
      </c>
      <c r="BI147" s="204">
        <f>IF(N147="nulová",J147,0)</f>
        <v>0</v>
      </c>
      <c r="BJ147" s="18" t="s">
        <v>87</v>
      </c>
      <c r="BK147" s="204">
        <f>ROUND(I147*H147,2)</f>
        <v>0</v>
      </c>
      <c r="BL147" s="18" t="s">
        <v>223</v>
      </c>
      <c r="BM147" s="203" t="s">
        <v>3815</v>
      </c>
    </row>
    <row r="148" spans="1:65" s="2" customFormat="1" ht="11.25">
      <c r="A148" s="36"/>
      <c r="B148" s="37"/>
      <c r="C148" s="38"/>
      <c r="D148" s="205" t="s">
        <v>231</v>
      </c>
      <c r="E148" s="38"/>
      <c r="F148" s="206" t="s">
        <v>1493</v>
      </c>
      <c r="G148" s="38"/>
      <c r="H148" s="38"/>
      <c r="I148" s="207"/>
      <c r="J148" s="38"/>
      <c r="K148" s="38"/>
      <c r="L148" s="41"/>
      <c r="M148" s="208"/>
      <c r="N148" s="209"/>
      <c r="O148" s="73"/>
      <c r="P148" s="73"/>
      <c r="Q148" s="73"/>
      <c r="R148" s="73"/>
      <c r="S148" s="73"/>
      <c r="T148" s="74"/>
      <c r="U148" s="36"/>
      <c r="V148" s="36"/>
      <c r="W148" s="36"/>
      <c r="X148" s="36"/>
      <c r="Y148" s="36"/>
      <c r="Z148" s="36"/>
      <c r="AA148" s="36"/>
      <c r="AB148" s="36"/>
      <c r="AC148" s="36"/>
      <c r="AD148" s="36"/>
      <c r="AE148" s="36"/>
      <c r="AT148" s="18" t="s">
        <v>231</v>
      </c>
      <c r="AU148" s="18" t="s">
        <v>19</v>
      </c>
    </row>
    <row r="149" spans="1:65" s="2" customFormat="1" ht="68.25">
      <c r="A149" s="36"/>
      <c r="B149" s="37"/>
      <c r="C149" s="38"/>
      <c r="D149" s="210" t="s">
        <v>311</v>
      </c>
      <c r="E149" s="38"/>
      <c r="F149" s="211" t="s">
        <v>1494</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311</v>
      </c>
      <c r="AU149" s="18" t="s">
        <v>19</v>
      </c>
    </row>
    <row r="150" spans="1:65" s="2" customFormat="1" ht="58.5">
      <c r="A150" s="36"/>
      <c r="B150" s="37"/>
      <c r="C150" s="38"/>
      <c r="D150" s="210" t="s">
        <v>233</v>
      </c>
      <c r="E150" s="38"/>
      <c r="F150" s="211" t="s">
        <v>3816</v>
      </c>
      <c r="G150" s="38"/>
      <c r="H150" s="38"/>
      <c r="I150" s="207"/>
      <c r="J150" s="38"/>
      <c r="K150" s="38"/>
      <c r="L150" s="41"/>
      <c r="M150" s="208"/>
      <c r="N150" s="209"/>
      <c r="O150" s="73"/>
      <c r="P150" s="73"/>
      <c r="Q150" s="73"/>
      <c r="R150" s="73"/>
      <c r="S150" s="73"/>
      <c r="T150" s="74"/>
      <c r="U150" s="36"/>
      <c r="V150" s="36"/>
      <c r="W150" s="36"/>
      <c r="X150" s="36"/>
      <c r="Y150" s="36"/>
      <c r="Z150" s="36"/>
      <c r="AA150" s="36"/>
      <c r="AB150" s="36"/>
      <c r="AC150" s="36"/>
      <c r="AD150" s="36"/>
      <c r="AE150" s="36"/>
      <c r="AT150" s="18" t="s">
        <v>233</v>
      </c>
      <c r="AU150" s="18" t="s">
        <v>19</v>
      </c>
    </row>
    <row r="151" spans="1:65" s="2" customFormat="1" ht="37.9" customHeight="1">
      <c r="A151" s="36"/>
      <c r="B151" s="37"/>
      <c r="C151" s="192" t="s">
        <v>219</v>
      </c>
      <c r="D151" s="192" t="s">
        <v>224</v>
      </c>
      <c r="E151" s="193" t="s">
        <v>1496</v>
      </c>
      <c r="F151" s="194" t="s">
        <v>1497</v>
      </c>
      <c r="G151" s="195" t="s">
        <v>506</v>
      </c>
      <c r="H151" s="196">
        <v>35</v>
      </c>
      <c r="I151" s="197"/>
      <c r="J151" s="198">
        <f>ROUND(I151*H151,2)</f>
        <v>0</v>
      </c>
      <c r="K151" s="194" t="s">
        <v>228</v>
      </c>
      <c r="L151" s="41"/>
      <c r="M151" s="199" t="s">
        <v>1</v>
      </c>
      <c r="N151" s="200" t="s">
        <v>45</v>
      </c>
      <c r="O151" s="73"/>
      <c r="P151" s="201">
        <f>O151*H151</f>
        <v>0</v>
      </c>
      <c r="Q151" s="201">
        <v>0</v>
      </c>
      <c r="R151" s="201">
        <f>Q151*H151</f>
        <v>0</v>
      </c>
      <c r="S151" s="201">
        <v>0</v>
      </c>
      <c r="T151" s="202">
        <f>S151*H151</f>
        <v>0</v>
      </c>
      <c r="U151" s="36"/>
      <c r="V151" s="36"/>
      <c r="W151" s="36"/>
      <c r="X151" s="36"/>
      <c r="Y151" s="36"/>
      <c r="Z151" s="36"/>
      <c r="AA151" s="36"/>
      <c r="AB151" s="36"/>
      <c r="AC151" s="36"/>
      <c r="AD151" s="36"/>
      <c r="AE151" s="36"/>
      <c r="AR151" s="203" t="s">
        <v>223</v>
      </c>
      <c r="AT151" s="203" t="s">
        <v>224</v>
      </c>
      <c r="AU151" s="203" t="s">
        <v>19</v>
      </c>
      <c r="AY151" s="18" t="s">
        <v>220</v>
      </c>
      <c r="BE151" s="204">
        <f>IF(N151="základní",J151,0)</f>
        <v>0</v>
      </c>
      <c r="BF151" s="204">
        <f>IF(N151="snížená",J151,0)</f>
        <v>0</v>
      </c>
      <c r="BG151" s="204">
        <f>IF(N151="zákl. přenesená",J151,0)</f>
        <v>0</v>
      </c>
      <c r="BH151" s="204">
        <f>IF(N151="sníž. přenesená",J151,0)</f>
        <v>0</v>
      </c>
      <c r="BI151" s="204">
        <f>IF(N151="nulová",J151,0)</f>
        <v>0</v>
      </c>
      <c r="BJ151" s="18" t="s">
        <v>87</v>
      </c>
      <c r="BK151" s="204">
        <f>ROUND(I151*H151,2)</f>
        <v>0</v>
      </c>
      <c r="BL151" s="18" t="s">
        <v>223</v>
      </c>
      <c r="BM151" s="203" t="s">
        <v>3817</v>
      </c>
    </row>
    <row r="152" spans="1:65" s="2" customFormat="1" ht="11.25">
      <c r="A152" s="36"/>
      <c r="B152" s="37"/>
      <c r="C152" s="38"/>
      <c r="D152" s="205" t="s">
        <v>231</v>
      </c>
      <c r="E152" s="38"/>
      <c r="F152" s="206" t="s">
        <v>1499</v>
      </c>
      <c r="G152" s="38"/>
      <c r="H152" s="38"/>
      <c r="I152" s="207"/>
      <c r="J152" s="38"/>
      <c r="K152" s="38"/>
      <c r="L152" s="41"/>
      <c r="M152" s="208"/>
      <c r="N152" s="209"/>
      <c r="O152" s="73"/>
      <c r="P152" s="73"/>
      <c r="Q152" s="73"/>
      <c r="R152" s="73"/>
      <c r="S152" s="73"/>
      <c r="T152" s="74"/>
      <c r="U152" s="36"/>
      <c r="V152" s="36"/>
      <c r="W152" s="36"/>
      <c r="X152" s="36"/>
      <c r="Y152" s="36"/>
      <c r="Z152" s="36"/>
      <c r="AA152" s="36"/>
      <c r="AB152" s="36"/>
      <c r="AC152" s="36"/>
      <c r="AD152" s="36"/>
      <c r="AE152" s="36"/>
      <c r="AT152" s="18" t="s">
        <v>231</v>
      </c>
      <c r="AU152" s="18" t="s">
        <v>19</v>
      </c>
    </row>
    <row r="153" spans="1:65" s="2" customFormat="1" ht="58.5">
      <c r="A153" s="36"/>
      <c r="B153" s="37"/>
      <c r="C153" s="38"/>
      <c r="D153" s="210" t="s">
        <v>233</v>
      </c>
      <c r="E153" s="38"/>
      <c r="F153" s="211" t="s">
        <v>3816</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233</v>
      </c>
      <c r="AU153" s="18" t="s">
        <v>19</v>
      </c>
    </row>
    <row r="154" spans="1:65" s="2" customFormat="1" ht="37.9" customHeight="1">
      <c r="A154" s="36"/>
      <c r="B154" s="37"/>
      <c r="C154" s="192" t="s">
        <v>256</v>
      </c>
      <c r="D154" s="192" t="s">
        <v>224</v>
      </c>
      <c r="E154" s="193" t="s">
        <v>520</v>
      </c>
      <c r="F154" s="194" t="s">
        <v>1194</v>
      </c>
      <c r="G154" s="195" t="s">
        <v>514</v>
      </c>
      <c r="H154" s="196">
        <v>557</v>
      </c>
      <c r="I154" s="197"/>
      <c r="J154" s="198">
        <f>ROUND(I154*H154,2)</f>
        <v>0</v>
      </c>
      <c r="K154" s="194" t="s">
        <v>228</v>
      </c>
      <c r="L154" s="41"/>
      <c r="M154" s="199" t="s">
        <v>1</v>
      </c>
      <c r="N154" s="200" t="s">
        <v>45</v>
      </c>
      <c r="O154" s="73"/>
      <c r="P154" s="201">
        <f>O154*H154</f>
        <v>0</v>
      </c>
      <c r="Q154" s="201">
        <v>0</v>
      </c>
      <c r="R154" s="201">
        <f>Q154*H154</f>
        <v>0</v>
      </c>
      <c r="S154" s="201">
        <v>0</v>
      </c>
      <c r="T154" s="202">
        <f>S154*H154</f>
        <v>0</v>
      </c>
      <c r="U154" s="36"/>
      <c r="V154" s="36"/>
      <c r="W154" s="36"/>
      <c r="X154" s="36"/>
      <c r="Y154" s="36"/>
      <c r="Z154" s="36"/>
      <c r="AA154" s="36"/>
      <c r="AB154" s="36"/>
      <c r="AC154" s="36"/>
      <c r="AD154" s="36"/>
      <c r="AE154" s="36"/>
      <c r="AR154" s="203" t="s">
        <v>223</v>
      </c>
      <c r="AT154" s="203" t="s">
        <v>224</v>
      </c>
      <c r="AU154" s="203" t="s">
        <v>19</v>
      </c>
      <c r="AY154" s="18" t="s">
        <v>220</v>
      </c>
      <c r="BE154" s="204">
        <f>IF(N154="základní",J154,0)</f>
        <v>0</v>
      </c>
      <c r="BF154" s="204">
        <f>IF(N154="snížená",J154,0)</f>
        <v>0</v>
      </c>
      <c r="BG154" s="204">
        <f>IF(N154="zákl. přenesená",J154,0)</f>
        <v>0</v>
      </c>
      <c r="BH154" s="204">
        <f>IF(N154="sníž. přenesená",J154,0)</f>
        <v>0</v>
      </c>
      <c r="BI154" s="204">
        <f>IF(N154="nulová",J154,0)</f>
        <v>0</v>
      </c>
      <c r="BJ154" s="18" t="s">
        <v>87</v>
      </c>
      <c r="BK154" s="204">
        <f>ROUND(I154*H154,2)</f>
        <v>0</v>
      </c>
      <c r="BL154" s="18" t="s">
        <v>223</v>
      </c>
      <c r="BM154" s="203" t="s">
        <v>3818</v>
      </c>
    </row>
    <row r="155" spans="1:65" s="2" customFormat="1" ht="11.25">
      <c r="A155" s="36"/>
      <c r="B155" s="37"/>
      <c r="C155" s="38"/>
      <c r="D155" s="205" t="s">
        <v>231</v>
      </c>
      <c r="E155" s="38"/>
      <c r="F155" s="206" t="s">
        <v>523</v>
      </c>
      <c r="G155" s="38"/>
      <c r="H155" s="38"/>
      <c r="I155" s="207"/>
      <c r="J155" s="38"/>
      <c r="K155" s="38"/>
      <c r="L155" s="41"/>
      <c r="M155" s="208"/>
      <c r="N155" s="209"/>
      <c r="O155" s="73"/>
      <c r="P155" s="73"/>
      <c r="Q155" s="73"/>
      <c r="R155" s="73"/>
      <c r="S155" s="73"/>
      <c r="T155" s="74"/>
      <c r="U155" s="36"/>
      <c r="V155" s="36"/>
      <c r="W155" s="36"/>
      <c r="X155" s="36"/>
      <c r="Y155" s="36"/>
      <c r="Z155" s="36"/>
      <c r="AA155" s="36"/>
      <c r="AB155" s="36"/>
      <c r="AC155" s="36"/>
      <c r="AD155" s="36"/>
      <c r="AE155" s="36"/>
      <c r="AT155" s="18" t="s">
        <v>231</v>
      </c>
      <c r="AU155" s="18" t="s">
        <v>19</v>
      </c>
    </row>
    <row r="156" spans="1:65" s="2" customFormat="1" ht="68.25">
      <c r="A156" s="36"/>
      <c r="B156" s="37"/>
      <c r="C156" s="38"/>
      <c r="D156" s="210" t="s">
        <v>311</v>
      </c>
      <c r="E156" s="38"/>
      <c r="F156" s="211" t="s">
        <v>555</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311</v>
      </c>
      <c r="AU156" s="18" t="s">
        <v>19</v>
      </c>
    </row>
    <row r="157" spans="1:65" s="2" customFormat="1" ht="68.25">
      <c r="A157" s="36"/>
      <c r="B157" s="37"/>
      <c r="C157" s="38"/>
      <c r="D157" s="210" t="s">
        <v>233</v>
      </c>
      <c r="E157" s="38"/>
      <c r="F157" s="211" t="s">
        <v>3819</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233</v>
      </c>
      <c r="AU157" s="18" t="s">
        <v>19</v>
      </c>
    </row>
    <row r="158" spans="1:65" s="2" customFormat="1" ht="66.75" customHeight="1">
      <c r="A158" s="36"/>
      <c r="B158" s="37"/>
      <c r="C158" s="192" t="s">
        <v>261</v>
      </c>
      <c r="D158" s="192" t="s">
        <v>224</v>
      </c>
      <c r="E158" s="193" t="s">
        <v>1197</v>
      </c>
      <c r="F158" s="194" t="s">
        <v>1198</v>
      </c>
      <c r="G158" s="195" t="s">
        <v>514</v>
      </c>
      <c r="H158" s="196">
        <v>5570</v>
      </c>
      <c r="I158" s="197"/>
      <c r="J158" s="198">
        <f>ROUND(I158*H158,2)</f>
        <v>0</v>
      </c>
      <c r="K158" s="194" t="s">
        <v>228</v>
      </c>
      <c r="L158" s="41"/>
      <c r="M158" s="199" t="s">
        <v>1</v>
      </c>
      <c r="N158" s="200" t="s">
        <v>45</v>
      </c>
      <c r="O158" s="73"/>
      <c r="P158" s="201">
        <f>O158*H158</f>
        <v>0</v>
      </c>
      <c r="Q158" s="201">
        <v>0</v>
      </c>
      <c r="R158" s="201">
        <f>Q158*H158</f>
        <v>0</v>
      </c>
      <c r="S158" s="201">
        <v>0</v>
      </c>
      <c r="T158" s="202">
        <f>S158*H158</f>
        <v>0</v>
      </c>
      <c r="U158" s="36"/>
      <c r="V158" s="36"/>
      <c r="W158" s="36"/>
      <c r="X158" s="36"/>
      <c r="Y158" s="36"/>
      <c r="Z158" s="36"/>
      <c r="AA158" s="36"/>
      <c r="AB158" s="36"/>
      <c r="AC158" s="36"/>
      <c r="AD158" s="36"/>
      <c r="AE158" s="36"/>
      <c r="AR158" s="203" t="s">
        <v>223</v>
      </c>
      <c r="AT158" s="203" t="s">
        <v>224</v>
      </c>
      <c r="AU158" s="203" t="s">
        <v>19</v>
      </c>
      <c r="AY158" s="18" t="s">
        <v>220</v>
      </c>
      <c r="BE158" s="204">
        <f>IF(N158="základní",J158,0)</f>
        <v>0</v>
      </c>
      <c r="BF158" s="204">
        <f>IF(N158="snížená",J158,0)</f>
        <v>0</v>
      </c>
      <c r="BG158" s="204">
        <f>IF(N158="zákl. přenesená",J158,0)</f>
        <v>0</v>
      </c>
      <c r="BH158" s="204">
        <f>IF(N158="sníž. přenesená",J158,0)</f>
        <v>0</v>
      </c>
      <c r="BI158" s="204">
        <f>IF(N158="nulová",J158,0)</f>
        <v>0</v>
      </c>
      <c r="BJ158" s="18" t="s">
        <v>87</v>
      </c>
      <c r="BK158" s="204">
        <f>ROUND(I158*H158,2)</f>
        <v>0</v>
      </c>
      <c r="BL158" s="18" t="s">
        <v>223</v>
      </c>
      <c r="BM158" s="203" t="s">
        <v>3820</v>
      </c>
    </row>
    <row r="159" spans="1:65" s="2" customFormat="1" ht="11.25">
      <c r="A159" s="36"/>
      <c r="B159" s="37"/>
      <c r="C159" s="38"/>
      <c r="D159" s="205" t="s">
        <v>231</v>
      </c>
      <c r="E159" s="38"/>
      <c r="F159" s="206" t="s">
        <v>1200</v>
      </c>
      <c r="G159" s="38"/>
      <c r="H159" s="38"/>
      <c r="I159" s="207"/>
      <c r="J159" s="38"/>
      <c r="K159" s="38"/>
      <c r="L159" s="41"/>
      <c r="M159" s="208"/>
      <c r="N159" s="209"/>
      <c r="O159" s="73"/>
      <c r="P159" s="73"/>
      <c r="Q159" s="73"/>
      <c r="R159" s="73"/>
      <c r="S159" s="73"/>
      <c r="T159" s="74"/>
      <c r="U159" s="36"/>
      <c r="V159" s="36"/>
      <c r="W159" s="36"/>
      <c r="X159" s="36"/>
      <c r="Y159" s="36"/>
      <c r="Z159" s="36"/>
      <c r="AA159" s="36"/>
      <c r="AB159" s="36"/>
      <c r="AC159" s="36"/>
      <c r="AD159" s="36"/>
      <c r="AE159" s="36"/>
      <c r="AT159" s="18" t="s">
        <v>231</v>
      </c>
      <c r="AU159" s="18" t="s">
        <v>19</v>
      </c>
    </row>
    <row r="160" spans="1:65" s="2" customFormat="1" ht="68.25">
      <c r="A160" s="36"/>
      <c r="B160" s="37"/>
      <c r="C160" s="38"/>
      <c r="D160" s="210" t="s">
        <v>311</v>
      </c>
      <c r="E160" s="38"/>
      <c r="F160" s="211" t="s">
        <v>555</v>
      </c>
      <c r="G160" s="38"/>
      <c r="H160" s="38"/>
      <c r="I160" s="207"/>
      <c r="J160" s="38"/>
      <c r="K160" s="38"/>
      <c r="L160" s="41"/>
      <c r="M160" s="208"/>
      <c r="N160" s="209"/>
      <c r="O160" s="73"/>
      <c r="P160" s="73"/>
      <c r="Q160" s="73"/>
      <c r="R160" s="73"/>
      <c r="S160" s="73"/>
      <c r="T160" s="74"/>
      <c r="U160" s="36"/>
      <c r="V160" s="36"/>
      <c r="W160" s="36"/>
      <c r="X160" s="36"/>
      <c r="Y160" s="36"/>
      <c r="Z160" s="36"/>
      <c r="AA160" s="36"/>
      <c r="AB160" s="36"/>
      <c r="AC160" s="36"/>
      <c r="AD160" s="36"/>
      <c r="AE160" s="36"/>
      <c r="AT160" s="18" t="s">
        <v>311</v>
      </c>
      <c r="AU160" s="18" t="s">
        <v>19</v>
      </c>
    </row>
    <row r="161" spans="1:65" s="2" customFormat="1" ht="68.25">
      <c r="A161" s="36"/>
      <c r="B161" s="37"/>
      <c r="C161" s="38"/>
      <c r="D161" s="210" t="s">
        <v>233</v>
      </c>
      <c r="E161" s="38"/>
      <c r="F161" s="211" t="s">
        <v>3819</v>
      </c>
      <c r="G161" s="38"/>
      <c r="H161" s="38"/>
      <c r="I161" s="207"/>
      <c r="J161" s="38"/>
      <c r="K161" s="38"/>
      <c r="L161" s="41"/>
      <c r="M161" s="208"/>
      <c r="N161" s="209"/>
      <c r="O161" s="73"/>
      <c r="P161" s="73"/>
      <c r="Q161" s="73"/>
      <c r="R161" s="73"/>
      <c r="S161" s="73"/>
      <c r="T161" s="74"/>
      <c r="U161" s="36"/>
      <c r="V161" s="36"/>
      <c r="W161" s="36"/>
      <c r="X161" s="36"/>
      <c r="Y161" s="36"/>
      <c r="Z161" s="36"/>
      <c r="AA161" s="36"/>
      <c r="AB161" s="36"/>
      <c r="AC161" s="36"/>
      <c r="AD161" s="36"/>
      <c r="AE161" s="36"/>
      <c r="AT161" s="18" t="s">
        <v>233</v>
      </c>
      <c r="AU161" s="18" t="s">
        <v>19</v>
      </c>
    </row>
    <row r="162" spans="1:65" s="2" customFormat="1" ht="55.5" customHeight="1">
      <c r="A162" s="36"/>
      <c r="B162" s="37"/>
      <c r="C162" s="192" t="s">
        <v>266</v>
      </c>
      <c r="D162" s="192" t="s">
        <v>224</v>
      </c>
      <c r="E162" s="193" t="s">
        <v>551</v>
      </c>
      <c r="F162" s="194" t="s">
        <v>552</v>
      </c>
      <c r="G162" s="195" t="s">
        <v>514</v>
      </c>
      <c r="H162" s="196">
        <v>1110</v>
      </c>
      <c r="I162" s="197"/>
      <c r="J162" s="198">
        <f>ROUND(I162*H162,2)</f>
        <v>0</v>
      </c>
      <c r="K162" s="194" t="s">
        <v>228</v>
      </c>
      <c r="L162" s="41"/>
      <c r="M162" s="199" t="s">
        <v>1</v>
      </c>
      <c r="N162" s="200" t="s">
        <v>45</v>
      </c>
      <c r="O162" s="73"/>
      <c r="P162" s="201">
        <f>O162*H162</f>
        <v>0</v>
      </c>
      <c r="Q162" s="201">
        <v>0</v>
      </c>
      <c r="R162" s="201">
        <f>Q162*H162</f>
        <v>0</v>
      </c>
      <c r="S162" s="201">
        <v>0</v>
      </c>
      <c r="T162" s="202">
        <f>S162*H162</f>
        <v>0</v>
      </c>
      <c r="U162" s="36"/>
      <c r="V162" s="36"/>
      <c r="W162" s="36"/>
      <c r="X162" s="36"/>
      <c r="Y162" s="36"/>
      <c r="Z162" s="36"/>
      <c r="AA162" s="36"/>
      <c r="AB162" s="36"/>
      <c r="AC162" s="36"/>
      <c r="AD162" s="36"/>
      <c r="AE162" s="36"/>
      <c r="AR162" s="203" t="s">
        <v>223</v>
      </c>
      <c r="AT162" s="203" t="s">
        <v>224</v>
      </c>
      <c r="AU162" s="203" t="s">
        <v>19</v>
      </c>
      <c r="AY162" s="18" t="s">
        <v>220</v>
      </c>
      <c r="BE162" s="204">
        <f>IF(N162="základní",J162,0)</f>
        <v>0</v>
      </c>
      <c r="BF162" s="204">
        <f>IF(N162="snížená",J162,0)</f>
        <v>0</v>
      </c>
      <c r="BG162" s="204">
        <f>IF(N162="zákl. přenesená",J162,0)</f>
        <v>0</v>
      </c>
      <c r="BH162" s="204">
        <f>IF(N162="sníž. přenesená",J162,0)</f>
        <v>0</v>
      </c>
      <c r="BI162" s="204">
        <f>IF(N162="nulová",J162,0)</f>
        <v>0</v>
      </c>
      <c r="BJ162" s="18" t="s">
        <v>87</v>
      </c>
      <c r="BK162" s="204">
        <f>ROUND(I162*H162,2)</f>
        <v>0</v>
      </c>
      <c r="BL162" s="18" t="s">
        <v>223</v>
      </c>
      <c r="BM162" s="203" t="s">
        <v>3821</v>
      </c>
    </row>
    <row r="163" spans="1:65" s="2" customFormat="1" ht="11.25">
      <c r="A163" s="36"/>
      <c r="B163" s="37"/>
      <c r="C163" s="38"/>
      <c r="D163" s="205" t="s">
        <v>231</v>
      </c>
      <c r="E163" s="38"/>
      <c r="F163" s="206" t="s">
        <v>554</v>
      </c>
      <c r="G163" s="38"/>
      <c r="H163" s="38"/>
      <c r="I163" s="207"/>
      <c r="J163" s="38"/>
      <c r="K163" s="38"/>
      <c r="L163" s="41"/>
      <c r="M163" s="208"/>
      <c r="N163" s="209"/>
      <c r="O163" s="73"/>
      <c r="P163" s="73"/>
      <c r="Q163" s="73"/>
      <c r="R163" s="73"/>
      <c r="S163" s="73"/>
      <c r="T163" s="74"/>
      <c r="U163" s="36"/>
      <c r="V163" s="36"/>
      <c r="W163" s="36"/>
      <c r="X163" s="36"/>
      <c r="Y163" s="36"/>
      <c r="Z163" s="36"/>
      <c r="AA163" s="36"/>
      <c r="AB163" s="36"/>
      <c r="AC163" s="36"/>
      <c r="AD163" s="36"/>
      <c r="AE163" s="36"/>
      <c r="AT163" s="18" t="s">
        <v>231</v>
      </c>
      <c r="AU163" s="18" t="s">
        <v>19</v>
      </c>
    </row>
    <row r="164" spans="1:65" s="2" customFormat="1" ht="68.25">
      <c r="A164" s="36"/>
      <c r="B164" s="37"/>
      <c r="C164" s="38"/>
      <c r="D164" s="210" t="s">
        <v>311</v>
      </c>
      <c r="E164" s="38"/>
      <c r="F164" s="211" t="s">
        <v>555</v>
      </c>
      <c r="G164" s="38"/>
      <c r="H164" s="38"/>
      <c r="I164" s="207"/>
      <c r="J164" s="38"/>
      <c r="K164" s="38"/>
      <c r="L164" s="41"/>
      <c r="M164" s="208"/>
      <c r="N164" s="209"/>
      <c r="O164" s="73"/>
      <c r="P164" s="73"/>
      <c r="Q164" s="73"/>
      <c r="R164" s="73"/>
      <c r="S164" s="73"/>
      <c r="T164" s="74"/>
      <c r="U164" s="36"/>
      <c r="V164" s="36"/>
      <c r="W164" s="36"/>
      <c r="X164" s="36"/>
      <c r="Y164" s="36"/>
      <c r="Z164" s="36"/>
      <c r="AA164" s="36"/>
      <c r="AB164" s="36"/>
      <c r="AC164" s="36"/>
      <c r="AD164" s="36"/>
      <c r="AE164" s="36"/>
      <c r="AT164" s="18" t="s">
        <v>311</v>
      </c>
      <c r="AU164" s="18" t="s">
        <v>19</v>
      </c>
    </row>
    <row r="165" spans="1:65" s="2" customFormat="1" ht="39">
      <c r="A165" s="36"/>
      <c r="B165" s="37"/>
      <c r="C165" s="38"/>
      <c r="D165" s="210" t="s">
        <v>233</v>
      </c>
      <c r="E165" s="38"/>
      <c r="F165" s="211" t="s">
        <v>3822</v>
      </c>
      <c r="G165" s="38"/>
      <c r="H165" s="38"/>
      <c r="I165" s="207"/>
      <c r="J165" s="38"/>
      <c r="K165" s="38"/>
      <c r="L165" s="41"/>
      <c r="M165" s="208"/>
      <c r="N165" s="209"/>
      <c r="O165" s="73"/>
      <c r="P165" s="73"/>
      <c r="Q165" s="73"/>
      <c r="R165" s="73"/>
      <c r="S165" s="73"/>
      <c r="T165" s="74"/>
      <c r="U165" s="36"/>
      <c r="V165" s="36"/>
      <c r="W165" s="36"/>
      <c r="X165" s="36"/>
      <c r="Y165" s="36"/>
      <c r="Z165" s="36"/>
      <c r="AA165" s="36"/>
      <c r="AB165" s="36"/>
      <c r="AC165" s="36"/>
      <c r="AD165" s="36"/>
      <c r="AE165" s="36"/>
      <c r="AT165" s="18" t="s">
        <v>233</v>
      </c>
      <c r="AU165" s="18" t="s">
        <v>19</v>
      </c>
    </row>
    <row r="166" spans="1:65" s="2" customFormat="1" ht="37.9" customHeight="1">
      <c r="A166" s="36"/>
      <c r="B166" s="37"/>
      <c r="C166" s="192" t="s">
        <v>271</v>
      </c>
      <c r="D166" s="192" t="s">
        <v>224</v>
      </c>
      <c r="E166" s="193" t="s">
        <v>567</v>
      </c>
      <c r="F166" s="194" t="s">
        <v>568</v>
      </c>
      <c r="G166" s="195" t="s">
        <v>514</v>
      </c>
      <c r="H166" s="196">
        <v>1110</v>
      </c>
      <c r="I166" s="197"/>
      <c r="J166" s="198">
        <f>ROUND(I166*H166,2)</f>
        <v>0</v>
      </c>
      <c r="K166" s="194" t="s">
        <v>228</v>
      </c>
      <c r="L166" s="41"/>
      <c r="M166" s="199" t="s">
        <v>1</v>
      </c>
      <c r="N166" s="200" t="s">
        <v>45</v>
      </c>
      <c r="O166" s="73"/>
      <c r="P166" s="201">
        <f>O166*H166</f>
        <v>0</v>
      </c>
      <c r="Q166" s="201">
        <v>0</v>
      </c>
      <c r="R166" s="201">
        <f>Q166*H166</f>
        <v>0</v>
      </c>
      <c r="S166" s="201">
        <v>0</v>
      </c>
      <c r="T166" s="202">
        <f>S166*H166</f>
        <v>0</v>
      </c>
      <c r="U166" s="36"/>
      <c r="V166" s="36"/>
      <c r="W166" s="36"/>
      <c r="X166" s="36"/>
      <c r="Y166" s="36"/>
      <c r="Z166" s="36"/>
      <c r="AA166" s="36"/>
      <c r="AB166" s="36"/>
      <c r="AC166" s="36"/>
      <c r="AD166" s="36"/>
      <c r="AE166" s="36"/>
      <c r="AR166" s="203" t="s">
        <v>223</v>
      </c>
      <c r="AT166" s="203" t="s">
        <v>224</v>
      </c>
      <c r="AU166" s="203" t="s">
        <v>19</v>
      </c>
      <c r="AY166" s="18" t="s">
        <v>220</v>
      </c>
      <c r="BE166" s="204">
        <f>IF(N166="základní",J166,0)</f>
        <v>0</v>
      </c>
      <c r="BF166" s="204">
        <f>IF(N166="snížená",J166,0)</f>
        <v>0</v>
      </c>
      <c r="BG166" s="204">
        <f>IF(N166="zákl. přenesená",J166,0)</f>
        <v>0</v>
      </c>
      <c r="BH166" s="204">
        <f>IF(N166="sníž. přenesená",J166,0)</f>
        <v>0</v>
      </c>
      <c r="BI166" s="204">
        <f>IF(N166="nulová",J166,0)</f>
        <v>0</v>
      </c>
      <c r="BJ166" s="18" t="s">
        <v>87</v>
      </c>
      <c r="BK166" s="204">
        <f>ROUND(I166*H166,2)</f>
        <v>0</v>
      </c>
      <c r="BL166" s="18" t="s">
        <v>223</v>
      </c>
      <c r="BM166" s="203" t="s">
        <v>3823</v>
      </c>
    </row>
    <row r="167" spans="1:65" s="2" customFormat="1" ht="11.25">
      <c r="A167" s="36"/>
      <c r="B167" s="37"/>
      <c r="C167" s="38"/>
      <c r="D167" s="205" t="s">
        <v>231</v>
      </c>
      <c r="E167" s="38"/>
      <c r="F167" s="206" t="s">
        <v>570</v>
      </c>
      <c r="G167" s="38"/>
      <c r="H167" s="38"/>
      <c r="I167" s="207"/>
      <c r="J167" s="38"/>
      <c r="K167" s="38"/>
      <c r="L167" s="41"/>
      <c r="M167" s="208"/>
      <c r="N167" s="209"/>
      <c r="O167" s="73"/>
      <c r="P167" s="73"/>
      <c r="Q167" s="73"/>
      <c r="R167" s="73"/>
      <c r="S167" s="73"/>
      <c r="T167" s="74"/>
      <c r="U167" s="36"/>
      <c r="V167" s="36"/>
      <c r="W167" s="36"/>
      <c r="X167" s="36"/>
      <c r="Y167" s="36"/>
      <c r="Z167" s="36"/>
      <c r="AA167" s="36"/>
      <c r="AB167" s="36"/>
      <c r="AC167" s="36"/>
      <c r="AD167" s="36"/>
      <c r="AE167" s="36"/>
      <c r="AT167" s="18" t="s">
        <v>231</v>
      </c>
      <c r="AU167" s="18" t="s">
        <v>19</v>
      </c>
    </row>
    <row r="168" spans="1:65" s="2" customFormat="1" ht="117">
      <c r="A168" s="36"/>
      <c r="B168" s="37"/>
      <c r="C168" s="38"/>
      <c r="D168" s="210" t="s">
        <v>311</v>
      </c>
      <c r="E168" s="38"/>
      <c r="F168" s="211" t="s">
        <v>571</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311</v>
      </c>
      <c r="AU168" s="18" t="s">
        <v>19</v>
      </c>
    </row>
    <row r="169" spans="1:65" s="2" customFormat="1" ht="39">
      <c r="A169" s="36"/>
      <c r="B169" s="37"/>
      <c r="C169" s="38"/>
      <c r="D169" s="210" t="s">
        <v>233</v>
      </c>
      <c r="E169" s="38"/>
      <c r="F169" s="211" t="s">
        <v>3822</v>
      </c>
      <c r="G169" s="38"/>
      <c r="H169" s="38"/>
      <c r="I169" s="207"/>
      <c r="J169" s="38"/>
      <c r="K169" s="38"/>
      <c r="L169" s="41"/>
      <c r="M169" s="208"/>
      <c r="N169" s="209"/>
      <c r="O169" s="73"/>
      <c r="P169" s="73"/>
      <c r="Q169" s="73"/>
      <c r="R169" s="73"/>
      <c r="S169" s="73"/>
      <c r="T169" s="74"/>
      <c r="U169" s="36"/>
      <c r="V169" s="36"/>
      <c r="W169" s="36"/>
      <c r="X169" s="36"/>
      <c r="Y169" s="36"/>
      <c r="Z169" s="36"/>
      <c r="AA169" s="36"/>
      <c r="AB169" s="36"/>
      <c r="AC169" s="36"/>
      <c r="AD169" s="36"/>
      <c r="AE169" s="36"/>
      <c r="AT169" s="18" t="s">
        <v>233</v>
      </c>
      <c r="AU169" s="18" t="s">
        <v>19</v>
      </c>
    </row>
    <row r="170" spans="1:65" s="2" customFormat="1" ht="16.5" customHeight="1">
      <c r="A170" s="36"/>
      <c r="B170" s="37"/>
      <c r="C170" s="192" t="s">
        <v>276</v>
      </c>
      <c r="D170" s="192" t="s">
        <v>224</v>
      </c>
      <c r="E170" s="193" t="s">
        <v>1191</v>
      </c>
      <c r="F170" s="194" t="s">
        <v>560</v>
      </c>
      <c r="G170" s="195" t="s">
        <v>514</v>
      </c>
      <c r="H170" s="196">
        <v>1110</v>
      </c>
      <c r="I170" s="197"/>
      <c r="J170" s="198">
        <f>ROUND(I170*H170,2)</f>
        <v>0</v>
      </c>
      <c r="K170" s="194" t="s">
        <v>228</v>
      </c>
      <c r="L170" s="41"/>
      <c r="M170" s="199" t="s">
        <v>1</v>
      </c>
      <c r="N170" s="200" t="s">
        <v>45</v>
      </c>
      <c r="O170" s="73"/>
      <c r="P170" s="201">
        <f>O170*H170</f>
        <v>0</v>
      </c>
      <c r="Q170" s="201">
        <v>0</v>
      </c>
      <c r="R170" s="201">
        <f>Q170*H170</f>
        <v>0</v>
      </c>
      <c r="S170" s="201">
        <v>0</v>
      </c>
      <c r="T170" s="202">
        <f>S170*H170</f>
        <v>0</v>
      </c>
      <c r="U170" s="36"/>
      <c r="V170" s="36"/>
      <c r="W170" s="36"/>
      <c r="X170" s="36"/>
      <c r="Y170" s="36"/>
      <c r="Z170" s="36"/>
      <c r="AA170" s="36"/>
      <c r="AB170" s="36"/>
      <c r="AC170" s="36"/>
      <c r="AD170" s="36"/>
      <c r="AE170" s="36"/>
      <c r="AR170" s="203" t="s">
        <v>223</v>
      </c>
      <c r="AT170" s="203" t="s">
        <v>224</v>
      </c>
      <c r="AU170" s="203" t="s">
        <v>19</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223</v>
      </c>
      <c r="BM170" s="203" t="s">
        <v>3824</v>
      </c>
    </row>
    <row r="171" spans="1:65" s="2" customFormat="1" ht="11.25">
      <c r="A171" s="36"/>
      <c r="B171" s="37"/>
      <c r="C171" s="38"/>
      <c r="D171" s="205" t="s">
        <v>231</v>
      </c>
      <c r="E171" s="38"/>
      <c r="F171" s="206" t="s">
        <v>1193</v>
      </c>
      <c r="G171" s="38"/>
      <c r="H171" s="38"/>
      <c r="I171" s="207"/>
      <c r="J171" s="38"/>
      <c r="K171" s="38"/>
      <c r="L171" s="41"/>
      <c r="M171" s="208"/>
      <c r="N171" s="209"/>
      <c r="O171" s="73"/>
      <c r="P171" s="73"/>
      <c r="Q171" s="73"/>
      <c r="R171" s="73"/>
      <c r="S171" s="73"/>
      <c r="T171" s="74"/>
      <c r="U171" s="36"/>
      <c r="V171" s="36"/>
      <c r="W171" s="36"/>
      <c r="X171" s="36"/>
      <c r="Y171" s="36"/>
      <c r="Z171" s="36"/>
      <c r="AA171" s="36"/>
      <c r="AB171" s="36"/>
      <c r="AC171" s="36"/>
      <c r="AD171" s="36"/>
      <c r="AE171" s="36"/>
      <c r="AT171" s="18" t="s">
        <v>231</v>
      </c>
      <c r="AU171" s="18" t="s">
        <v>19</v>
      </c>
    </row>
    <row r="172" spans="1:65" s="2" customFormat="1" ht="117">
      <c r="A172" s="36"/>
      <c r="B172" s="37"/>
      <c r="C172" s="38"/>
      <c r="D172" s="210" t="s">
        <v>311</v>
      </c>
      <c r="E172" s="38"/>
      <c r="F172" s="211" t="s">
        <v>563</v>
      </c>
      <c r="G172" s="38"/>
      <c r="H172" s="38"/>
      <c r="I172" s="207"/>
      <c r="J172" s="38"/>
      <c r="K172" s="38"/>
      <c r="L172" s="41"/>
      <c r="M172" s="208"/>
      <c r="N172" s="209"/>
      <c r="O172" s="73"/>
      <c r="P172" s="73"/>
      <c r="Q172" s="73"/>
      <c r="R172" s="73"/>
      <c r="S172" s="73"/>
      <c r="T172" s="74"/>
      <c r="U172" s="36"/>
      <c r="V172" s="36"/>
      <c r="W172" s="36"/>
      <c r="X172" s="36"/>
      <c r="Y172" s="36"/>
      <c r="Z172" s="36"/>
      <c r="AA172" s="36"/>
      <c r="AB172" s="36"/>
      <c r="AC172" s="36"/>
      <c r="AD172" s="36"/>
      <c r="AE172" s="36"/>
      <c r="AT172" s="18" t="s">
        <v>311</v>
      </c>
      <c r="AU172" s="18" t="s">
        <v>19</v>
      </c>
    </row>
    <row r="173" spans="1:65" s="2" customFormat="1" ht="39">
      <c r="A173" s="36"/>
      <c r="B173" s="37"/>
      <c r="C173" s="38"/>
      <c r="D173" s="210" t="s">
        <v>233</v>
      </c>
      <c r="E173" s="38"/>
      <c r="F173" s="211" t="s">
        <v>3822</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233</v>
      </c>
      <c r="AU173" s="18" t="s">
        <v>19</v>
      </c>
    </row>
    <row r="174" spans="1:65" s="2" customFormat="1" ht="37.9" customHeight="1">
      <c r="A174" s="36"/>
      <c r="B174" s="37"/>
      <c r="C174" s="192" t="s">
        <v>282</v>
      </c>
      <c r="D174" s="192" t="s">
        <v>224</v>
      </c>
      <c r="E174" s="193" t="s">
        <v>538</v>
      </c>
      <c r="F174" s="194" t="s">
        <v>539</v>
      </c>
      <c r="G174" s="195" t="s">
        <v>514</v>
      </c>
      <c r="H174" s="196">
        <v>1110</v>
      </c>
      <c r="I174" s="197"/>
      <c r="J174" s="198">
        <f>ROUND(I174*H174,2)</f>
        <v>0</v>
      </c>
      <c r="K174" s="194" t="s">
        <v>228</v>
      </c>
      <c r="L174" s="41"/>
      <c r="M174" s="199" t="s">
        <v>1</v>
      </c>
      <c r="N174" s="200" t="s">
        <v>45</v>
      </c>
      <c r="O174" s="73"/>
      <c r="P174" s="201">
        <f>O174*H174</f>
        <v>0</v>
      </c>
      <c r="Q174" s="201">
        <v>0</v>
      </c>
      <c r="R174" s="201">
        <f>Q174*H174</f>
        <v>0</v>
      </c>
      <c r="S174" s="201">
        <v>0</v>
      </c>
      <c r="T174" s="202">
        <f>S174*H174</f>
        <v>0</v>
      </c>
      <c r="U174" s="36"/>
      <c r="V174" s="36"/>
      <c r="W174" s="36"/>
      <c r="X174" s="36"/>
      <c r="Y174" s="36"/>
      <c r="Z174" s="36"/>
      <c r="AA174" s="36"/>
      <c r="AB174" s="36"/>
      <c r="AC174" s="36"/>
      <c r="AD174" s="36"/>
      <c r="AE174" s="36"/>
      <c r="AR174" s="203" t="s">
        <v>223</v>
      </c>
      <c r="AT174" s="203" t="s">
        <v>224</v>
      </c>
      <c r="AU174" s="203" t="s">
        <v>19</v>
      </c>
      <c r="AY174" s="18" t="s">
        <v>220</v>
      </c>
      <c r="BE174" s="204">
        <f>IF(N174="základní",J174,0)</f>
        <v>0</v>
      </c>
      <c r="BF174" s="204">
        <f>IF(N174="snížená",J174,0)</f>
        <v>0</v>
      </c>
      <c r="BG174" s="204">
        <f>IF(N174="zákl. přenesená",J174,0)</f>
        <v>0</v>
      </c>
      <c r="BH174" s="204">
        <f>IF(N174="sníž. přenesená",J174,0)</f>
        <v>0</v>
      </c>
      <c r="BI174" s="204">
        <f>IF(N174="nulová",J174,0)</f>
        <v>0</v>
      </c>
      <c r="BJ174" s="18" t="s">
        <v>87</v>
      </c>
      <c r="BK174" s="204">
        <f>ROUND(I174*H174,2)</f>
        <v>0</v>
      </c>
      <c r="BL174" s="18" t="s">
        <v>223</v>
      </c>
      <c r="BM174" s="203" t="s">
        <v>3825</v>
      </c>
    </row>
    <row r="175" spans="1:65" s="2" customFormat="1" ht="11.25">
      <c r="A175" s="36"/>
      <c r="B175" s="37"/>
      <c r="C175" s="38"/>
      <c r="D175" s="205" t="s">
        <v>231</v>
      </c>
      <c r="E175" s="38"/>
      <c r="F175" s="206" t="s">
        <v>541</v>
      </c>
      <c r="G175" s="38"/>
      <c r="H175" s="38"/>
      <c r="I175" s="207"/>
      <c r="J175" s="38"/>
      <c r="K175" s="38"/>
      <c r="L175" s="41"/>
      <c r="M175" s="208"/>
      <c r="N175" s="209"/>
      <c r="O175" s="73"/>
      <c r="P175" s="73"/>
      <c r="Q175" s="73"/>
      <c r="R175" s="73"/>
      <c r="S175" s="73"/>
      <c r="T175" s="74"/>
      <c r="U175" s="36"/>
      <c r="V175" s="36"/>
      <c r="W175" s="36"/>
      <c r="X175" s="36"/>
      <c r="Y175" s="36"/>
      <c r="Z175" s="36"/>
      <c r="AA175" s="36"/>
      <c r="AB175" s="36"/>
      <c r="AC175" s="36"/>
      <c r="AD175" s="36"/>
      <c r="AE175" s="36"/>
      <c r="AT175" s="18" t="s">
        <v>231</v>
      </c>
      <c r="AU175" s="18" t="s">
        <v>19</v>
      </c>
    </row>
    <row r="176" spans="1:65" s="2" customFormat="1" ht="175.5">
      <c r="A176" s="36"/>
      <c r="B176" s="37"/>
      <c r="C176" s="38"/>
      <c r="D176" s="210" t="s">
        <v>311</v>
      </c>
      <c r="E176" s="38"/>
      <c r="F176" s="211" t="s">
        <v>542</v>
      </c>
      <c r="G176" s="38"/>
      <c r="H176" s="38"/>
      <c r="I176" s="207"/>
      <c r="J176" s="38"/>
      <c r="K176" s="38"/>
      <c r="L176" s="41"/>
      <c r="M176" s="208"/>
      <c r="N176" s="209"/>
      <c r="O176" s="73"/>
      <c r="P176" s="73"/>
      <c r="Q176" s="73"/>
      <c r="R176" s="73"/>
      <c r="S176" s="73"/>
      <c r="T176" s="74"/>
      <c r="U176" s="36"/>
      <c r="V176" s="36"/>
      <c r="W176" s="36"/>
      <c r="X176" s="36"/>
      <c r="Y176" s="36"/>
      <c r="Z176" s="36"/>
      <c r="AA176" s="36"/>
      <c r="AB176" s="36"/>
      <c r="AC176" s="36"/>
      <c r="AD176" s="36"/>
      <c r="AE176" s="36"/>
      <c r="AT176" s="18" t="s">
        <v>311</v>
      </c>
      <c r="AU176" s="18" t="s">
        <v>19</v>
      </c>
    </row>
    <row r="177" spans="1:65" s="2" customFormat="1" ht="136.5">
      <c r="A177" s="36"/>
      <c r="B177" s="37"/>
      <c r="C177" s="38"/>
      <c r="D177" s="210" t="s">
        <v>233</v>
      </c>
      <c r="E177" s="38"/>
      <c r="F177" s="211" t="s">
        <v>3826</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233</v>
      </c>
      <c r="AU177" s="18" t="s">
        <v>19</v>
      </c>
    </row>
    <row r="178" spans="1:65" s="12" customFormat="1" ht="22.9" customHeight="1">
      <c r="B178" s="176"/>
      <c r="C178" s="177"/>
      <c r="D178" s="178" t="s">
        <v>79</v>
      </c>
      <c r="E178" s="190" t="s">
        <v>156</v>
      </c>
      <c r="F178" s="190" t="s">
        <v>630</v>
      </c>
      <c r="G178" s="177"/>
      <c r="H178" s="177"/>
      <c r="I178" s="180"/>
      <c r="J178" s="191">
        <f>BK178</f>
        <v>0</v>
      </c>
      <c r="K178" s="177"/>
      <c r="L178" s="182"/>
      <c r="M178" s="183"/>
      <c r="N178" s="184"/>
      <c r="O178" s="184"/>
      <c r="P178" s="185">
        <f>SUM(P179:P198)</f>
        <v>0</v>
      </c>
      <c r="Q178" s="184"/>
      <c r="R178" s="185">
        <f>SUM(R179:R198)</f>
        <v>141.77463600000002</v>
      </c>
      <c r="S178" s="184"/>
      <c r="T178" s="186">
        <f>SUM(T179:T198)</f>
        <v>24</v>
      </c>
      <c r="AR178" s="187" t="s">
        <v>87</v>
      </c>
      <c r="AT178" s="188" t="s">
        <v>79</v>
      </c>
      <c r="AU178" s="188" t="s">
        <v>87</v>
      </c>
      <c r="AY178" s="187" t="s">
        <v>220</v>
      </c>
      <c r="BK178" s="189">
        <f>SUM(BK179:BK198)</f>
        <v>0</v>
      </c>
    </row>
    <row r="179" spans="1:65" s="2" customFormat="1" ht="76.349999999999994" customHeight="1">
      <c r="A179" s="36"/>
      <c r="B179" s="37"/>
      <c r="C179" s="192" t="s">
        <v>287</v>
      </c>
      <c r="D179" s="192" t="s">
        <v>224</v>
      </c>
      <c r="E179" s="193" t="s">
        <v>1072</v>
      </c>
      <c r="F179" s="194" t="s">
        <v>632</v>
      </c>
      <c r="G179" s="195" t="s">
        <v>514</v>
      </c>
      <c r="H179" s="196">
        <v>48</v>
      </c>
      <c r="I179" s="197"/>
      <c r="J179" s="198">
        <f>ROUND(I179*H179,2)</f>
        <v>0</v>
      </c>
      <c r="K179" s="194" t="s">
        <v>228</v>
      </c>
      <c r="L179" s="41"/>
      <c r="M179" s="199" t="s">
        <v>1</v>
      </c>
      <c r="N179" s="200" t="s">
        <v>45</v>
      </c>
      <c r="O179" s="73"/>
      <c r="P179" s="201">
        <f>O179*H179</f>
        <v>0</v>
      </c>
      <c r="Q179" s="201">
        <v>2.8089400000000002</v>
      </c>
      <c r="R179" s="201">
        <f>Q179*H179</f>
        <v>134.82912000000002</v>
      </c>
      <c r="S179" s="201">
        <v>0</v>
      </c>
      <c r="T179" s="202">
        <f>S179*H179</f>
        <v>0</v>
      </c>
      <c r="U179" s="36"/>
      <c r="V179" s="36"/>
      <c r="W179" s="36"/>
      <c r="X179" s="36"/>
      <c r="Y179" s="36"/>
      <c r="Z179" s="36"/>
      <c r="AA179" s="36"/>
      <c r="AB179" s="36"/>
      <c r="AC179" s="36"/>
      <c r="AD179" s="36"/>
      <c r="AE179" s="36"/>
      <c r="AR179" s="203" t="s">
        <v>223</v>
      </c>
      <c r="AT179" s="203" t="s">
        <v>224</v>
      </c>
      <c r="AU179" s="203" t="s">
        <v>19</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223</v>
      </c>
      <c r="BM179" s="203" t="s">
        <v>3827</v>
      </c>
    </row>
    <row r="180" spans="1:65" s="2" customFormat="1" ht="11.25">
      <c r="A180" s="36"/>
      <c r="B180" s="37"/>
      <c r="C180" s="38"/>
      <c r="D180" s="205" t="s">
        <v>231</v>
      </c>
      <c r="E180" s="38"/>
      <c r="F180" s="206" t="s">
        <v>1074</v>
      </c>
      <c r="G180" s="38"/>
      <c r="H180" s="38"/>
      <c r="I180" s="207"/>
      <c r="J180" s="38"/>
      <c r="K180" s="38"/>
      <c r="L180" s="41"/>
      <c r="M180" s="208"/>
      <c r="N180" s="209"/>
      <c r="O180" s="73"/>
      <c r="P180" s="73"/>
      <c r="Q180" s="73"/>
      <c r="R180" s="73"/>
      <c r="S180" s="73"/>
      <c r="T180" s="74"/>
      <c r="U180" s="36"/>
      <c r="V180" s="36"/>
      <c r="W180" s="36"/>
      <c r="X180" s="36"/>
      <c r="Y180" s="36"/>
      <c r="Z180" s="36"/>
      <c r="AA180" s="36"/>
      <c r="AB180" s="36"/>
      <c r="AC180" s="36"/>
      <c r="AD180" s="36"/>
      <c r="AE180" s="36"/>
      <c r="AT180" s="18" t="s">
        <v>231</v>
      </c>
      <c r="AU180" s="18" t="s">
        <v>19</v>
      </c>
    </row>
    <row r="181" spans="1:65" s="2" customFormat="1" ht="175.5">
      <c r="A181" s="36"/>
      <c r="B181" s="37"/>
      <c r="C181" s="38"/>
      <c r="D181" s="210" t="s">
        <v>311</v>
      </c>
      <c r="E181" s="38"/>
      <c r="F181" s="211" t="s">
        <v>635</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311</v>
      </c>
      <c r="AU181" s="18" t="s">
        <v>19</v>
      </c>
    </row>
    <row r="182" spans="1:65" s="2" customFormat="1" ht="204.75">
      <c r="A182" s="36"/>
      <c r="B182" s="37"/>
      <c r="C182" s="38"/>
      <c r="D182" s="210" t="s">
        <v>233</v>
      </c>
      <c r="E182" s="38"/>
      <c r="F182" s="211" t="s">
        <v>3828</v>
      </c>
      <c r="G182" s="38"/>
      <c r="H182" s="38"/>
      <c r="I182" s="207"/>
      <c r="J182" s="38"/>
      <c r="K182" s="38"/>
      <c r="L182" s="41"/>
      <c r="M182" s="208"/>
      <c r="N182" s="209"/>
      <c r="O182" s="73"/>
      <c r="P182" s="73"/>
      <c r="Q182" s="73"/>
      <c r="R182" s="73"/>
      <c r="S182" s="73"/>
      <c r="T182" s="74"/>
      <c r="U182" s="36"/>
      <c r="V182" s="36"/>
      <c r="W182" s="36"/>
      <c r="X182" s="36"/>
      <c r="Y182" s="36"/>
      <c r="Z182" s="36"/>
      <c r="AA182" s="36"/>
      <c r="AB182" s="36"/>
      <c r="AC182" s="36"/>
      <c r="AD182" s="36"/>
      <c r="AE182" s="36"/>
      <c r="AT182" s="18" t="s">
        <v>233</v>
      </c>
      <c r="AU182" s="18" t="s">
        <v>19</v>
      </c>
    </row>
    <row r="183" spans="1:65" s="2" customFormat="1" ht="76.349999999999994" customHeight="1">
      <c r="A183" s="36"/>
      <c r="B183" s="37"/>
      <c r="C183" s="192" t="s">
        <v>294</v>
      </c>
      <c r="D183" s="192" t="s">
        <v>224</v>
      </c>
      <c r="E183" s="193" t="s">
        <v>637</v>
      </c>
      <c r="F183" s="194" t="s">
        <v>638</v>
      </c>
      <c r="G183" s="195" t="s">
        <v>506</v>
      </c>
      <c r="H183" s="196">
        <v>390</v>
      </c>
      <c r="I183" s="197"/>
      <c r="J183" s="198">
        <f>ROUND(I183*H183,2)</f>
        <v>0</v>
      </c>
      <c r="K183" s="194" t="s">
        <v>228</v>
      </c>
      <c r="L183" s="41"/>
      <c r="M183" s="199" t="s">
        <v>1</v>
      </c>
      <c r="N183" s="200" t="s">
        <v>45</v>
      </c>
      <c r="O183" s="73"/>
      <c r="P183" s="201">
        <f>O183*H183</f>
        <v>0</v>
      </c>
      <c r="Q183" s="201">
        <v>7.26E-3</v>
      </c>
      <c r="R183" s="201">
        <f>Q183*H183</f>
        <v>2.8313999999999999</v>
      </c>
      <c r="S183" s="201">
        <v>0</v>
      </c>
      <c r="T183" s="202">
        <f>S183*H183</f>
        <v>0</v>
      </c>
      <c r="U183" s="36"/>
      <c r="V183" s="36"/>
      <c r="W183" s="36"/>
      <c r="X183" s="36"/>
      <c r="Y183" s="36"/>
      <c r="Z183" s="36"/>
      <c r="AA183" s="36"/>
      <c r="AB183" s="36"/>
      <c r="AC183" s="36"/>
      <c r="AD183" s="36"/>
      <c r="AE183" s="36"/>
      <c r="AR183" s="203" t="s">
        <v>223</v>
      </c>
      <c r="AT183" s="203" t="s">
        <v>224</v>
      </c>
      <c r="AU183" s="203" t="s">
        <v>19</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223</v>
      </c>
      <c r="BM183" s="203" t="s">
        <v>3829</v>
      </c>
    </row>
    <row r="184" spans="1:65" s="2" customFormat="1" ht="11.25">
      <c r="A184" s="36"/>
      <c r="B184" s="37"/>
      <c r="C184" s="38"/>
      <c r="D184" s="205" t="s">
        <v>231</v>
      </c>
      <c r="E184" s="38"/>
      <c r="F184" s="206" t="s">
        <v>640</v>
      </c>
      <c r="G184" s="38"/>
      <c r="H184" s="38"/>
      <c r="I184" s="207"/>
      <c r="J184" s="38"/>
      <c r="K184" s="38"/>
      <c r="L184" s="41"/>
      <c r="M184" s="208"/>
      <c r="N184" s="209"/>
      <c r="O184" s="73"/>
      <c r="P184" s="73"/>
      <c r="Q184" s="73"/>
      <c r="R184" s="73"/>
      <c r="S184" s="73"/>
      <c r="T184" s="74"/>
      <c r="U184" s="36"/>
      <c r="V184" s="36"/>
      <c r="W184" s="36"/>
      <c r="X184" s="36"/>
      <c r="Y184" s="36"/>
      <c r="Z184" s="36"/>
      <c r="AA184" s="36"/>
      <c r="AB184" s="36"/>
      <c r="AC184" s="36"/>
      <c r="AD184" s="36"/>
      <c r="AE184" s="36"/>
      <c r="AT184" s="18" t="s">
        <v>231</v>
      </c>
      <c r="AU184" s="18" t="s">
        <v>19</v>
      </c>
    </row>
    <row r="185" spans="1:65" s="2" customFormat="1" ht="175.5">
      <c r="A185" s="36"/>
      <c r="B185" s="37"/>
      <c r="C185" s="38"/>
      <c r="D185" s="210" t="s">
        <v>311</v>
      </c>
      <c r="E185" s="38"/>
      <c r="F185" s="211" t="s">
        <v>641</v>
      </c>
      <c r="G185" s="38"/>
      <c r="H185" s="38"/>
      <c r="I185" s="207"/>
      <c r="J185" s="38"/>
      <c r="K185" s="38"/>
      <c r="L185" s="41"/>
      <c r="M185" s="208"/>
      <c r="N185" s="209"/>
      <c r="O185" s="73"/>
      <c r="P185" s="73"/>
      <c r="Q185" s="73"/>
      <c r="R185" s="73"/>
      <c r="S185" s="73"/>
      <c r="T185" s="74"/>
      <c r="U185" s="36"/>
      <c r="V185" s="36"/>
      <c r="W185" s="36"/>
      <c r="X185" s="36"/>
      <c r="Y185" s="36"/>
      <c r="Z185" s="36"/>
      <c r="AA185" s="36"/>
      <c r="AB185" s="36"/>
      <c r="AC185" s="36"/>
      <c r="AD185" s="36"/>
      <c r="AE185" s="36"/>
      <c r="AT185" s="18" t="s">
        <v>311</v>
      </c>
      <c r="AU185" s="18" t="s">
        <v>19</v>
      </c>
    </row>
    <row r="186" spans="1:65" s="2" customFormat="1" ht="214.5">
      <c r="A186" s="36"/>
      <c r="B186" s="37"/>
      <c r="C186" s="38"/>
      <c r="D186" s="210" t="s">
        <v>233</v>
      </c>
      <c r="E186" s="38"/>
      <c r="F186" s="211" t="s">
        <v>3830</v>
      </c>
      <c r="G186" s="38"/>
      <c r="H186" s="38"/>
      <c r="I186" s="207"/>
      <c r="J186" s="38"/>
      <c r="K186" s="38"/>
      <c r="L186" s="41"/>
      <c r="M186" s="208"/>
      <c r="N186" s="209"/>
      <c r="O186" s="73"/>
      <c r="P186" s="73"/>
      <c r="Q186" s="73"/>
      <c r="R186" s="73"/>
      <c r="S186" s="73"/>
      <c r="T186" s="74"/>
      <c r="U186" s="36"/>
      <c r="V186" s="36"/>
      <c r="W186" s="36"/>
      <c r="X186" s="36"/>
      <c r="Y186" s="36"/>
      <c r="Z186" s="36"/>
      <c r="AA186" s="36"/>
      <c r="AB186" s="36"/>
      <c r="AC186" s="36"/>
      <c r="AD186" s="36"/>
      <c r="AE186" s="36"/>
      <c r="AT186" s="18" t="s">
        <v>233</v>
      </c>
      <c r="AU186" s="18" t="s">
        <v>19</v>
      </c>
    </row>
    <row r="187" spans="1:65" s="2" customFormat="1" ht="76.349999999999994" customHeight="1">
      <c r="A187" s="36"/>
      <c r="B187" s="37"/>
      <c r="C187" s="192" t="s">
        <v>302</v>
      </c>
      <c r="D187" s="192" t="s">
        <v>224</v>
      </c>
      <c r="E187" s="193" t="s">
        <v>643</v>
      </c>
      <c r="F187" s="194" t="s">
        <v>644</v>
      </c>
      <c r="G187" s="195" t="s">
        <v>506</v>
      </c>
      <c r="H187" s="196">
        <v>390</v>
      </c>
      <c r="I187" s="197"/>
      <c r="J187" s="198">
        <f>ROUND(I187*H187,2)</f>
        <v>0</v>
      </c>
      <c r="K187" s="194" t="s">
        <v>228</v>
      </c>
      <c r="L187" s="41"/>
      <c r="M187" s="199" t="s">
        <v>1</v>
      </c>
      <c r="N187" s="200" t="s">
        <v>45</v>
      </c>
      <c r="O187" s="73"/>
      <c r="P187" s="201">
        <f>O187*H187</f>
        <v>0</v>
      </c>
      <c r="Q187" s="201">
        <v>8.5999999999999998E-4</v>
      </c>
      <c r="R187" s="201">
        <f>Q187*H187</f>
        <v>0.33539999999999998</v>
      </c>
      <c r="S187" s="201">
        <v>0</v>
      </c>
      <c r="T187" s="202">
        <f>S187*H187</f>
        <v>0</v>
      </c>
      <c r="U187" s="36"/>
      <c r="V187" s="36"/>
      <c r="W187" s="36"/>
      <c r="X187" s="36"/>
      <c r="Y187" s="36"/>
      <c r="Z187" s="36"/>
      <c r="AA187" s="36"/>
      <c r="AB187" s="36"/>
      <c r="AC187" s="36"/>
      <c r="AD187" s="36"/>
      <c r="AE187" s="36"/>
      <c r="AR187" s="203" t="s">
        <v>223</v>
      </c>
      <c r="AT187" s="203" t="s">
        <v>224</v>
      </c>
      <c r="AU187" s="203" t="s">
        <v>19</v>
      </c>
      <c r="AY187" s="18" t="s">
        <v>220</v>
      </c>
      <c r="BE187" s="204">
        <f>IF(N187="základní",J187,0)</f>
        <v>0</v>
      </c>
      <c r="BF187" s="204">
        <f>IF(N187="snížená",J187,0)</f>
        <v>0</v>
      </c>
      <c r="BG187" s="204">
        <f>IF(N187="zákl. přenesená",J187,0)</f>
        <v>0</v>
      </c>
      <c r="BH187" s="204">
        <f>IF(N187="sníž. přenesená",J187,0)</f>
        <v>0</v>
      </c>
      <c r="BI187" s="204">
        <f>IF(N187="nulová",J187,0)</f>
        <v>0</v>
      </c>
      <c r="BJ187" s="18" t="s">
        <v>87</v>
      </c>
      <c r="BK187" s="204">
        <f>ROUND(I187*H187,2)</f>
        <v>0</v>
      </c>
      <c r="BL187" s="18" t="s">
        <v>223</v>
      </c>
      <c r="BM187" s="203" t="s">
        <v>3831</v>
      </c>
    </row>
    <row r="188" spans="1:65" s="2" customFormat="1" ht="11.25">
      <c r="A188" s="36"/>
      <c r="B188" s="37"/>
      <c r="C188" s="38"/>
      <c r="D188" s="205" t="s">
        <v>231</v>
      </c>
      <c r="E188" s="38"/>
      <c r="F188" s="206" t="s">
        <v>646</v>
      </c>
      <c r="G188" s="38"/>
      <c r="H188" s="38"/>
      <c r="I188" s="207"/>
      <c r="J188" s="38"/>
      <c r="K188" s="38"/>
      <c r="L188" s="41"/>
      <c r="M188" s="208"/>
      <c r="N188" s="209"/>
      <c r="O188" s="73"/>
      <c r="P188" s="73"/>
      <c r="Q188" s="73"/>
      <c r="R188" s="73"/>
      <c r="S188" s="73"/>
      <c r="T188" s="74"/>
      <c r="U188" s="36"/>
      <c r="V188" s="36"/>
      <c r="W188" s="36"/>
      <c r="X188" s="36"/>
      <c r="Y188" s="36"/>
      <c r="Z188" s="36"/>
      <c r="AA188" s="36"/>
      <c r="AB188" s="36"/>
      <c r="AC188" s="36"/>
      <c r="AD188" s="36"/>
      <c r="AE188" s="36"/>
      <c r="AT188" s="18" t="s">
        <v>231</v>
      </c>
      <c r="AU188" s="18" t="s">
        <v>19</v>
      </c>
    </row>
    <row r="189" spans="1:65" s="2" customFormat="1" ht="175.5">
      <c r="A189" s="36"/>
      <c r="B189" s="37"/>
      <c r="C189" s="38"/>
      <c r="D189" s="210" t="s">
        <v>311</v>
      </c>
      <c r="E189" s="38"/>
      <c r="F189" s="211" t="s">
        <v>641</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311</v>
      </c>
      <c r="AU189" s="18" t="s">
        <v>19</v>
      </c>
    </row>
    <row r="190" spans="1:65" s="2" customFormat="1" ht="214.5">
      <c r="A190" s="36"/>
      <c r="B190" s="37"/>
      <c r="C190" s="38"/>
      <c r="D190" s="210" t="s">
        <v>233</v>
      </c>
      <c r="E190" s="38"/>
      <c r="F190" s="211" t="s">
        <v>3830</v>
      </c>
      <c r="G190" s="38"/>
      <c r="H190" s="38"/>
      <c r="I190" s="207"/>
      <c r="J190" s="38"/>
      <c r="K190" s="38"/>
      <c r="L190" s="41"/>
      <c r="M190" s="208"/>
      <c r="N190" s="209"/>
      <c r="O190" s="73"/>
      <c r="P190" s="73"/>
      <c r="Q190" s="73"/>
      <c r="R190" s="73"/>
      <c r="S190" s="73"/>
      <c r="T190" s="74"/>
      <c r="U190" s="36"/>
      <c r="V190" s="36"/>
      <c r="W190" s="36"/>
      <c r="X190" s="36"/>
      <c r="Y190" s="36"/>
      <c r="Z190" s="36"/>
      <c r="AA190" s="36"/>
      <c r="AB190" s="36"/>
      <c r="AC190" s="36"/>
      <c r="AD190" s="36"/>
      <c r="AE190" s="36"/>
      <c r="AT190" s="18" t="s">
        <v>233</v>
      </c>
      <c r="AU190" s="18" t="s">
        <v>19</v>
      </c>
    </row>
    <row r="191" spans="1:65" s="2" customFormat="1" ht="78" customHeight="1">
      <c r="A191" s="36"/>
      <c r="B191" s="37"/>
      <c r="C191" s="192" t="s">
        <v>306</v>
      </c>
      <c r="D191" s="192" t="s">
        <v>224</v>
      </c>
      <c r="E191" s="193" t="s">
        <v>648</v>
      </c>
      <c r="F191" s="194" t="s">
        <v>649</v>
      </c>
      <c r="G191" s="195" t="s">
        <v>650</v>
      </c>
      <c r="H191" s="196">
        <v>3.45</v>
      </c>
      <c r="I191" s="197"/>
      <c r="J191" s="198">
        <f>ROUND(I191*H191,2)</f>
        <v>0</v>
      </c>
      <c r="K191" s="194" t="s">
        <v>228</v>
      </c>
      <c r="L191" s="41"/>
      <c r="M191" s="199" t="s">
        <v>1</v>
      </c>
      <c r="N191" s="200" t="s">
        <v>45</v>
      </c>
      <c r="O191" s="73"/>
      <c r="P191" s="201">
        <f>O191*H191</f>
        <v>0</v>
      </c>
      <c r="Q191" s="201">
        <v>1.09528</v>
      </c>
      <c r="R191" s="201">
        <f>Q191*H191</f>
        <v>3.7787160000000002</v>
      </c>
      <c r="S191" s="201">
        <v>0</v>
      </c>
      <c r="T191" s="202">
        <f>S191*H191</f>
        <v>0</v>
      </c>
      <c r="U191" s="36"/>
      <c r="V191" s="36"/>
      <c r="W191" s="36"/>
      <c r="X191" s="36"/>
      <c r="Y191" s="36"/>
      <c r="Z191" s="36"/>
      <c r="AA191" s="36"/>
      <c r="AB191" s="36"/>
      <c r="AC191" s="36"/>
      <c r="AD191" s="36"/>
      <c r="AE191" s="36"/>
      <c r="AR191" s="203" t="s">
        <v>223</v>
      </c>
      <c r="AT191" s="203" t="s">
        <v>224</v>
      </c>
      <c r="AU191" s="203" t="s">
        <v>19</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223</v>
      </c>
      <c r="BM191" s="203" t="s">
        <v>3832</v>
      </c>
    </row>
    <row r="192" spans="1:65" s="2" customFormat="1" ht="11.25">
      <c r="A192" s="36"/>
      <c r="B192" s="37"/>
      <c r="C192" s="38"/>
      <c r="D192" s="205" t="s">
        <v>231</v>
      </c>
      <c r="E192" s="38"/>
      <c r="F192" s="206" t="s">
        <v>652</v>
      </c>
      <c r="G192" s="38"/>
      <c r="H192" s="38"/>
      <c r="I192" s="207"/>
      <c r="J192" s="38"/>
      <c r="K192" s="38"/>
      <c r="L192" s="41"/>
      <c r="M192" s="208"/>
      <c r="N192" s="209"/>
      <c r="O192" s="73"/>
      <c r="P192" s="73"/>
      <c r="Q192" s="73"/>
      <c r="R192" s="73"/>
      <c r="S192" s="73"/>
      <c r="T192" s="74"/>
      <c r="U192" s="36"/>
      <c r="V192" s="36"/>
      <c r="W192" s="36"/>
      <c r="X192" s="36"/>
      <c r="Y192" s="36"/>
      <c r="Z192" s="36"/>
      <c r="AA192" s="36"/>
      <c r="AB192" s="36"/>
      <c r="AC192" s="36"/>
      <c r="AD192" s="36"/>
      <c r="AE192" s="36"/>
      <c r="AT192" s="18" t="s">
        <v>231</v>
      </c>
      <c r="AU192" s="18" t="s">
        <v>19</v>
      </c>
    </row>
    <row r="193" spans="1:65" s="2" customFormat="1" ht="97.5">
      <c r="A193" s="36"/>
      <c r="B193" s="37"/>
      <c r="C193" s="38"/>
      <c r="D193" s="210" t="s">
        <v>311</v>
      </c>
      <c r="E193" s="38"/>
      <c r="F193" s="211" t="s">
        <v>653</v>
      </c>
      <c r="G193" s="38"/>
      <c r="H193" s="38"/>
      <c r="I193" s="207"/>
      <c r="J193" s="38"/>
      <c r="K193" s="38"/>
      <c r="L193" s="41"/>
      <c r="M193" s="208"/>
      <c r="N193" s="209"/>
      <c r="O193" s="73"/>
      <c r="P193" s="73"/>
      <c r="Q193" s="73"/>
      <c r="R193" s="73"/>
      <c r="S193" s="73"/>
      <c r="T193" s="74"/>
      <c r="U193" s="36"/>
      <c r="V193" s="36"/>
      <c r="W193" s="36"/>
      <c r="X193" s="36"/>
      <c r="Y193" s="36"/>
      <c r="Z193" s="36"/>
      <c r="AA193" s="36"/>
      <c r="AB193" s="36"/>
      <c r="AC193" s="36"/>
      <c r="AD193" s="36"/>
      <c r="AE193" s="36"/>
      <c r="AT193" s="18" t="s">
        <v>311</v>
      </c>
      <c r="AU193" s="18" t="s">
        <v>19</v>
      </c>
    </row>
    <row r="194" spans="1:65" s="2" customFormat="1" ht="175.5">
      <c r="A194" s="36"/>
      <c r="B194" s="37"/>
      <c r="C194" s="38"/>
      <c r="D194" s="210" t="s">
        <v>233</v>
      </c>
      <c r="E194" s="38"/>
      <c r="F194" s="211" t="s">
        <v>3833</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233</v>
      </c>
      <c r="AU194" s="18" t="s">
        <v>19</v>
      </c>
    </row>
    <row r="195" spans="1:65" s="2" customFormat="1" ht="44.25" customHeight="1">
      <c r="A195" s="36"/>
      <c r="B195" s="37"/>
      <c r="C195" s="192" t="s">
        <v>315</v>
      </c>
      <c r="D195" s="192" t="s">
        <v>224</v>
      </c>
      <c r="E195" s="193" t="s">
        <v>3834</v>
      </c>
      <c r="F195" s="194" t="s">
        <v>3835</v>
      </c>
      <c r="G195" s="195" t="s">
        <v>514</v>
      </c>
      <c r="H195" s="196">
        <v>40</v>
      </c>
      <c r="I195" s="197"/>
      <c r="J195" s="198">
        <f>ROUND(I195*H195,2)</f>
        <v>0</v>
      </c>
      <c r="K195" s="194" t="s">
        <v>228</v>
      </c>
      <c r="L195" s="41"/>
      <c r="M195" s="199" t="s">
        <v>1</v>
      </c>
      <c r="N195" s="200" t="s">
        <v>45</v>
      </c>
      <c r="O195" s="73"/>
      <c r="P195" s="201">
        <f>O195*H195</f>
        <v>0</v>
      </c>
      <c r="Q195" s="201">
        <v>0</v>
      </c>
      <c r="R195" s="201">
        <f>Q195*H195</f>
        <v>0</v>
      </c>
      <c r="S195" s="201">
        <v>0.6</v>
      </c>
      <c r="T195" s="202">
        <f>S195*H195</f>
        <v>24</v>
      </c>
      <c r="U195" s="36"/>
      <c r="V195" s="36"/>
      <c r="W195" s="36"/>
      <c r="X195" s="36"/>
      <c r="Y195" s="36"/>
      <c r="Z195" s="36"/>
      <c r="AA195" s="36"/>
      <c r="AB195" s="36"/>
      <c r="AC195" s="36"/>
      <c r="AD195" s="36"/>
      <c r="AE195" s="36"/>
      <c r="AR195" s="203" t="s">
        <v>223</v>
      </c>
      <c r="AT195" s="203" t="s">
        <v>224</v>
      </c>
      <c r="AU195" s="203" t="s">
        <v>19</v>
      </c>
      <c r="AY195" s="18" t="s">
        <v>220</v>
      </c>
      <c r="BE195" s="204">
        <f>IF(N195="základní",J195,0)</f>
        <v>0</v>
      </c>
      <c r="BF195" s="204">
        <f>IF(N195="snížená",J195,0)</f>
        <v>0</v>
      </c>
      <c r="BG195" s="204">
        <f>IF(N195="zákl. přenesená",J195,0)</f>
        <v>0</v>
      </c>
      <c r="BH195" s="204">
        <f>IF(N195="sníž. přenesená",J195,0)</f>
        <v>0</v>
      </c>
      <c r="BI195" s="204">
        <f>IF(N195="nulová",J195,0)</f>
        <v>0</v>
      </c>
      <c r="BJ195" s="18" t="s">
        <v>87</v>
      </c>
      <c r="BK195" s="204">
        <f>ROUND(I195*H195,2)</f>
        <v>0</v>
      </c>
      <c r="BL195" s="18" t="s">
        <v>223</v>
      </c>
      <c r="BM195" s="203" t="s">
        <v>3836</v>
      </c>
    </row>
    <row r="196" spans="1:65" s="2" customFormat="1" ht="11.25">
      <c r="A196" s="36"/>
      <c r="B196" s="37"/>
      <c r="C196" s="38"/>
      <c r="D196" s="205" t="s">
        <v>231</v>
      </c>
      <c r="E196" s="38"/>
      <c r="F196" s="206" t="s">
        <v>3837</v>
      </c>
      <c r="G196" s="38"/>
      <c r="H196" s="38"/>
      <c r="I196" s="207"/>
      <c r="J196" s="38"/>
      <c r="K196" s="38"/>
      <c r="L196" s="41"/>
      <c r="M196" s="208"/>
      <c r="N196" s="209"/>
      <c r="O196" s="73"/>
      <c r="P196" s="73"/>
      <c r="Q196" s="73"/>
      <c r="R196" s="73"/>
      <c r="S196" s="73"/>
      <c r="T196" s="74"/>
      <c r="U196" s="36"/>
      <c r="V196" s="36"/>
      <c r="W196" s="36"/>
      <c r="X196" s="36"/>
      <c r="Y196" s="36"/>
      <c r="Z196" s="36"/>
      <c r="AA196" s="36"/>
      <c r="AB196" s="36"/>
      <c r="AC196" s="36"/>
      <c r="AD196" s="36"/>
      <c r="AE196" s="36"/>
      <c r="AT196" s="18" t="s">
        <v>231</v>
      </c>
      <c r="AU196" s="18" t="s">
        <v>19</v>
      </c>
    </row>
    <row r="197" spans="1:65" s="2" customFormat="1" ht="58.5">
      <c r="A197" s="36"/>
      <c r="B197" s="37"/>
      <c r="C197" s="38"/>
      <c r="D197" s="210" t="s">
        <v>311</v>
      </c>
      <c r="E197" s="38"/>
      <c r="F197" s="211" t="s">
        <v>3838</v>
      </c>
      <c r="G197" s="38"/>
      <c r="H197" s="38"/>
      <c r="I197" s="207"/>
      <c r="J197" s="38"/>
      <c r="K197" s="38"/>
      <c r="L197" s="41"/>
      <c r="M197" s="208"/>
      <c r="N197" s="209"/>
      <c r="O197" s="73"/>
      <c r="P197" s="73"/>
      <c r="Q197" s="73"/>
      <c r="R197" s="73"/>
      <c r="S197" s="73"/>
      <c r="T197" s="74"/>
      <c r="U197" s="36"/>
      <c r="V197" s="36"/>
      <c r="W197" s="36"/>
      <c r="X197" s="36"/>
      <c r="Y197" s="36"/>
      <c r="Z197" s="36"/>
      <c r="AA197" s="36"/>
      <c r="AB197" s="36"/>
      <c r="AC197" s="36"/>
      <c r="AD197" s="36"/>
      <c r="AE197" s="36"/>
      <c r="AT197" s="18" t="s">
        <v>311</v>
      </c>
      <c r="AU197" s="18" t="s">
        <v>19</v>
      </c>
    </row>
    <row r="198" spans="1:65" s="2" customFormat="1" ht="87.75">
      <c r="A198" s="36"/>
      <c r="B198" s="37"/>
      <c r="C198" s="38"/>
      <c r="D198" s="210" t="s">
        <v>233</v>
      </c>
      <c r="E198" s="38"/>
      <c r="F198" s="211" t="s">
        <v>3839</v>
      </c>
      <c r="G198" s="38"/>
      <c r="H198" s="38"/>
      <c r="I198" s="207"/>
      <c r="J198" s="38"/>
      <c r="K198" s="38"/>
      <c r="L198" s="41"/>
      <c r="M198" s="208"/>
      <c r="N198" s="209"/>
      <c r="O198" s="73"/>
      <c r="P198" s="73"/>
      <c r="Q198" s="73"/>
      <c r="R198" s="73"/>
      <c r="S198" s="73"/>
      <c r="T198" s="74"/>
      <c r="U198" s="36"/>
      <c r="V198" s="36"/>
      <c r="W198" s="36"/>
      <c r="X198" s="36"/>
      <c r="Y198" s="36"/>
      <c r="Z198" s="36"/>
      <c r="AA198" s="36"/>
      <c r="AB198" s="36"/>
      <c r="AC198" s="36"/>
      <c r="AD198" s="36"/>
      <c r="AE198" s="36"/>
      <c r="AT198" s="18" t="s">
        <v>233</v>
      </c>
      <c r="AU198" s="18" t="s">
        <v>19</v>
      </c>
    </row>
    <row r="199" spans="1:65" s="12" customFormat="1" ht="22.9" customHeight="1">
      <c r="B199" s="176"/>
      <c r="C199" s="177"/>
      <c r="D199" s="178" t="s">
        <v>79</v>
      </c>
      <c r="E199" s="190" t="s">
        <v>223</v>
      </c>
      <c r="F199" s="190" t="s">
        <v>655</v>
      </c>
      <c r="G199" s="177"/>
      <c r="H199" s="177"/>
      <c r="I199" s="180"/>
      <c r="J199" s="191">
        <f>BK199</f>
        <v>0</v>
      </c>
      <c r="K199" s="177"/>
      <c r="L199" s="182"/>
      <c r="M199" s="183"/>
      <c r="N199" s="184"/>
      <c r="O199" s="184"/>
      <c r="P199" s="185">
        <f>SUM(P200:P221)</f>
        <v>0</v>
      </c>
      <c r="Q199" s="184"/>
      <c r="R199" s="185">
        <f>SUM(R200:R221)</f>
        <v>168.72219999999999</v>
      </c>
      <c r="S199" s="184"/>
      <c r="T199" s="186">
        <f>SUM(T200:T221)</f>
        <v>0</v>
      </c>
      <c r="AR199" s="187" t="s">
        <v>87</v>
      </c>
      <c r="AT199" s="188" t="s">
        <v>79</v>
      </c>
      <c r="AU199" s="188" t="s">
        <v>87</v>
      </c>
      <c r="AY199" s="187" t="s">
        <v>220</v>
      </c>
      <c r="BK199" s="189">
        <f>SUM(BK200:BK221)</f>
        <v>0</v>
      </c>
    </row>
    <row r="200" spans="1:65" s="2" customFormat="1" ht="33" customHeight="1">
      <c r="A200" s="36"/>
      <c r="B200" s="37"/>
      <c r="C200" s="192" t="s">
        <v>320</v>
      </c>
      <c r="D200" s="192" t="s">
        <v>224</v>
      </c>
      <c r="E200" s="193" t="s">
        <v>1337</v>
      </c>
      <c r="F200" s="194" t="s">
        <v>1338</v>
      </c>
      <c r="G200" s="195" t="s">
        <v>514</v>
      </c>
      <c r="H200" s="196">
        <v>15</v>
      </c>
      <c r="I200" s="197"/>
      <c r="J200" s="198">
        <f>ROUND(I200*H200,2)</f>
        <v>0</v>
      </c>
      <c r="K200" s="194" t="s">
        <v>228</v>
      </c>
      <c r="L200" s="41"/>
      <c r="M200" s="199" t="s">
        <v>1</v>
      </c>
      <c r="N200" s="200" t="s">
        <v>45</v>
      </c>
      <c r="O200" s="73"/>
      <c r="P200" s="201">
        <f>O200*H200</f>
        <v>0</v>
      </c>
      <c r="Q200" s="201">
        <v>1.8907700000000001</v>
      </c>
      <c r="R200" s="201">
        <f>Q200*H200</f>
        <v>28.361550000000001</v>
      </c>
      <c r="S200" s="201">
        <v>0</v>
      </c>
      <c r="T200" s="202">
        <f>S200*H200</f>
        <v>0</v>
      </c>
      <c r="U200" s="36"/>
      <c r="V200" s="36"/>
      <c r="W200" s="36"/>
      <c r="X200" s="36"/>
      <c r="Y200" s="36"/>
      <c r="Z200" s="36"/>
      <c r="AA200" s="36"/>
      <c r="AB200" s="36"/>
      <c r="AC200" s="36"/>
      <c r="AD200" s="36"/>
      <c r="AE200" s="36"/>
      <c r="AR200" s="203" t="s">
        <v>223</v>
      </c>
      <c r="AT200" s="203" t="s">
        <v>224</v>
      </c>
      <c r="AU200" s="203" t="s">
        <v>19</v>
      </c>
      <c r="AY200" s="18" t="s">
        <v>220</v>
      </c>
      <c r="BE200" s="204">
        <f>IF(N200="základní",J200,0)</f>
        <v>0</v>
      </c>
      <c r="BF200" s="204">
        <f>IF(N200="snížená",J200,0)</f>
        <v>0</v>
      </c>
      <c r="BG200" s="204">
        <f>IF(N200="zákl. přenesená",J200,0)</f>
        <v>0</v>
      </c>
      <c r="BH200" s="204">
        <f>IF(N200="sníž. přenesená",J200,0)</f>
        <v>0</v>
      </c>
      <c r="BI200" s="204">
        <f>IF(N200="nulová",J200,0)</f>
        <v>0</v>
      </c>
      <c r="BJ200" s="18" t="s">
        <v>87</v>
      </c>
      <c r="BK200" s="204">
        <f>ROUND(I200*H200,2)</f>
        <v>0</v>
      </c>
      <c r="BL200" s="18" t="s">
        <v>223</v>
      </c>
      <c r="BM200" s="203" t="s">
        <v>3840</v>
      </c>
    </row>
    <row r="201" spans="1:65" s="2" customFormat="1" ht="11.25">
      <c r="A201" s="36"/>
      <c r="B201" s="37"/>
      <c r="C201" s="38"/>
      <c r="D201" s="205" t="s">
        <v>231</v>
      </c>
      <c r="E201" s="38"/>
      <c r="F201" s="206" t="s">
        <v>1340</v>
      </c>
      <c r="G201" s="38"/>
      <c r="H201" s="38"/>
      <c r="I201" s="207"/>
      <c r="J201" s="38"/>
      <c r="K201" s="38"/>
      <c r="L201" s="41"/>
      <c r="M201" s="208"/>
      <c r="N201" s="209"/>
      <c r="O201" s="73"/>
      <c r="P201" s="73"/>
      <c r="Q201" s="73"/>
      <c r="R201" s="73"/>
      <c r="S201" s="73"/>
      <c r="T201" s="74"/>
      <c r="U201" s="36"/>
      <c r="V201" s="36"/>
      <c r="W201" s="36"/>
      <c r="X201" s="36"/>
      <c r="Y201" s="36"/>
      <c r="Z201" s="36"/>
      <c r="AA201" s="36"/>
      <c r="AB201" s="36"/>
      <c r="AC201" s="36"/>
      <c r="AD201" s="36"/>
      <c r="AE201" s="36"/>
      <c r="AT201" s="18" t="s">
        <v>231</v>
      </c>
      <c r="AU201" s="18" t="s">
        <v>19</v>
      </c>
    </row>
    <row r="202" spans="1:65" s="2" customFormat="1" ht="39">
      <c r="A202" s="36"/>
      <c r="B202" s="37"/>
      <c r="C202" s="38"/>
      <c r="D202" s="210" t="s">
        <v>311</v>
      </c>
      <c r="E202" s="38"/>
      <c r="F202" s="211" t="s">
        <v>1341</v>
      </c>
      <c r="G202" s="38"/>
      <c r="H202" s="38"/>
      <c r="I202" s="207"/>
      <c r="J202" s="38"/>
      <c r="K202" s="38"/>
      <c r="L202" s="41"/>
      <c r="M202" s="208"/>
      <c r="N202" s="209"/>
      <c r="O202" s="73"/>
      <c r="P202" s="73"/>
      <c r="Q202" s="73"/>
      <c r="R202" s="73"/>
      <c r="S202" s="73"/>
      <c r="T202" s="74"/>
      <c r="U202" s="36"/>
      <c r="V202" s="36"/>
      <c r="W202" s="36"/>
      <c r="X202" s="36"/>
      <c r="Y202" s="36"/>
      <c r="Z202" s="36"/>
      <c r="AA202" s="36"/>
      <c r="AB202" s="36"/>
      <c r="AC202" s="36"/>
      <c r="AD202" s="36"/>
      <c r="AE202" s="36"/>
      <c r="AT202" s="18" t="s">
        <v>311</v>
      </c>
      <c r="AU202" s="18" t="s">
        <v>19</v>
      </c>
    </row>
    <row r="203" spans="1:65" s="2" customFormat="1" ht="39">
      <c r="A203" s="36"/>
      <c r="B203" s="37"/>
      <c r="C203" s="38"/>
      <c r="D203" s="210" t="s">
        <v>233</v>
      </c>
      <c r="E203" s="38"/>
      <c r="F203" s="211" t="s">
        <v>3841</v>
      </c>
      <c r="G203" s="38"/>
      <c r="H203" s="38"/>
      <c r="I203" s="207"/>
      <c r="J203" s="38"/>
      <c r="K203" s="38"/>
      <c r="L203" s="41"/>
      <c r="M203" s="208"/>
      <c r="N203" s="209"/>
      <c r="O203" s="73"/>
      <c r="P203" s="73"/>
      <c r="Q203" s="73"/>
      <c r="R203" s="73"/>
      <c r="S203" s="73"/>
      <c r="T203" s="74"/>
      <c r="U203" s="36"/>
      <c r="V203" s="36"/>
      <c r="W203" s="36"/>
      <c r="X203" s="36"/>
      <c r="Y203" s="36"/>
      <c r="Z203" s="36"/>
      <c r="AA203" s="36"/>
      <c r="AB203" s="36"/>
      <c r="AC203" s="36"/>
      <c r="AD203" s="36"/>
      <c r="AE203" s="36"/>
      <c r="AT203" s="18" t="s">
        <v>233</v>
      </c>
      <c r="AU203" s="18" t="s">
        <v>19</v>
      </c>
    </row>
    <row r="204" spans="1:65" s="2" customFormat="1" ht="33" customHeight="1">
      <c r="A204" s="36"/>
      <c r="B204" s="37"/>
      <c r="C204" s="192" t="s">
        <v>326</v>
      </c>
      <c r="D204" s="192" t="s">
        <v>224</v>
      </c>
      <c r="E204" s="193" t="s">
        <v>662</v>
      </c>
      <c r="F204" s="194" t="s">
        <v>663</v>
      </c>
      <c r="G204" s="195" t="s">
        <v>664</v>
      </c>
      <c r="H204" s="196">
        <v>66</v>
      </c>
      <c r="I204" s="197"/>
      <c r="J204" s="198">
        <f>ROUND(I204*H204,2)</f>
        <v>0</v>
      </c>
      <c r="K204" s="194" t="s">
        <v>228</v>
      </c>
      <c r="L204" s="41"/>
      <c r="M204" s="199" t="s">
        <v>1</v>
      </c>
      <c r="N204" s="200" t="s">
        <v>45</v>
      </c>
      <c r="O204" s="73"/>
      <c r="P204" s="201">
        <f>O204*H204</f>
        <v>0</v>
      </c>
      <c r="Q204" s="201">
        <v>1.65E-3</v>
      </c>
      <c r="R204" s="201">
        <f>Q204*H204</f>
        <v>0.1089</v>
      </c>
      <c r="S204" s="201">
        <v>0</v>
      </c>
      <c r="T204" s="202">
        <f>S204*H204</f>
        <v>0</v>
      </c>
      <c r="U204" s="36"/>
      <c r="V204" s="36"/>
      <c r="W204" s="36"/>
      <c r="X204" s="36"/>
      <c r="Y204" s="36"/>
      <c r="Z204" s="36"/>
      <c r="AA204" s="36"/>
      <c r="AB204" s="36"/>
      <c r="AC204" s="36"/>
      <c r="AD204" s="36"/>
      <c r="AE204" s="36"/>
      <c r="AR204" s="203" t="s">
        <v>223</v>
      </c>
      <c r="AT204" s="203" t="s">
        <v>224</v>
      </c>
      <c r="AU204" s="203" t="s">
        <v>19</v>
      </c>
      <c r="AY204" s="18" t="s">
        <v>220</v>
      </c>
      <c r="BE204" s="204">
        <f>IF(N204="základní",J204,0)</f>
        <v>0</v>
      </c>
      <c r="BF204" s="204">
        <f>IF(N204="snížená",J204,0)</f>
        <v>0</v>
      </c>
      <c r="BG204" s="204">
        <f>IF(N204="zákl. přenesená",J204,0)</f>
        <v>0</v>
      </c>
      <c r="BH204" s="204">
        <f>IF(N204="sníž. přenesená",J204,0)</f>
        <v>0</v>
      </c>
      <c r="BI204" s="204">
        <f>IF(N204="nulová",J204,0)</f>
        <v>0</v>
      </c>
      <c r="BJ204" s="18" t="s">
        <v>87</v>
      </c>
      <c r="BK204" s="204">
        <f>ROUND(I204*H204,2)</f>
        <v>0</v>
      </c>
      <c r="BL204" s="18" t="s">
        <v>223</v>
      </c>
      <c r="BM204" s="203" t="s">
        <v>3842</v>
      </c>
    </row>
    <row r="205" spans="1:65" s="2" customFormat="1" ht="11.25">
      <c r="A205" s="36"/>
      <c r="B205" s="37"/>
      <c r="C205" s="38"/>
      <c r="D205" s="205" t="s">
        <v>231</v>
      </c>
      <c r="E205" s="38"/>
      <c r="F205" s="206" t="s">
        <v>666</v>
      </c>
      <c r="G205" s="38"/>
      <c r="H205" s="38"/>
      <c r="I205" s="207"/>
      <c r="J205" s="38"/>
      <c r="K205" s="38"/>
      <c r="L205" s="41"/>
      <c r="M205" s="208"/>
      <c r="N205" s="209"/>
      <c r="O205" s="73"/>
      <c r="P205" s="73"/>
      <c r="Q205" s="73"/>
      <c r="R205" s="73"/>
      <c r="S205" s="73"/>
      <c r="T205" s="74"/>
      <c r="U205" s="36"/>
      <c r="V205" s="36"/>
      <c r="W205" s="36"/>
      <c r="X205" s="36"/>
      <c r="Y205" s="36"/>
      <c r="Z205" s="36"/>
      <c r="AA205" s="36"/>
      <c r="AB205" s="36"/>
      <c r="AC205" s="36"/>
      <c r="AD205" s="36"/>
      <c r="AE205" s="36"/>
      <c r="AT205" s="18" t="s">
        <v>231</v>
      </c>
      <c r="AU205" s="18" t="s">
        <v>19</v>
      </c>
    </row>
    <row r="206" spans="1:65" s="2" customFormat="1" ht="29.25">
      <c r="A206" s="36"/>
      <c r="B206" s="37"/>
      <c r="C206" s="38"/>
      <c r="D206" s="210" t="s">
        <v>311</v>
      </c>
      <c r="E206" s="38"/>
      <c r="F206" s="211" t="s">
        <v>667</v>
      </c>
      <c r="G206" s="38"/>
      <c r="H206" s="38"/>
      <c r="I206" s="207"/>
      <c r="J206" s="38"/>
      <c r="K206" s="38"/>
      <c r="L206" s="41"/>
      <c r="M206" s="208"/>
      <c r="N206" s="209"/>
      <c r="O206" s="73"/>
      <c r="P206" s="73"/>
      <c r="Q206" s="73"/>
      <c r="R206" s="73"/>
      <c r="S206" s="73"/>
      <c r="T206" s="74"/>
      <c r="U206" s="36"/>
      <c r="V206" s="36"/>
      <c r="W206" s="36"/>
      <c r="X206" s="36"/>
      <c r="Y206" s="36"/>
      <c r="Z206" s="36"/>
      <c r="AA206" s="36"/>
      <c r="AB206" s="36"/>
      <c r="AC206" s="36"/>
      <c r="AD206" s="36"/>
      <c r="AE206" s="36"/>
      <c r="AT206" s="18" t="s">
        <v>311</v>
      </c>
      <c r="AU206" s="18" t="s">
        <v>19</v>
      </c>
    </row>
    <row r="207" spans="1:65" s="2" customFormat="1" ht="16.5" customHeight="1">
      <c r="A207" s="36"/>
      <c r="B207" s="37"/>
      <c r="C207" s="247" t="s">
        <v>336</v>
      </c>
      <c r="D207" s="247" t="s">
        <v>329</v>
      </c>
      <c r="E207" s="248" t="s">
        <v>3843</v>
      </c>
      <c r="F207" s="249" t="s">
        <v>3844</v>
      </c>
      <c r="G207" s="250" t="s">
        <v>664</v>
      </c>
      <c r="H207" s="251">
        <v>34</v>
      </c>
      <c r="I207" s="252"/>
      <c r="J207" s="253">
        <f>ROUND(I207*H207,2)</f>
        <v>0</v>
      </c>
      <c r="K207" s="249" t="s">
        <v>228</v>
      </c>
      <c r="L207" s="254"/>
      <c r="M207" s="255" t="s">
        <v>1</v>
      </c>
      <c r="N207" s="256" t="s">
        <v>45</v>
      </c>
      <c r="O207" s="73"/>
      <c r="P207" s="201">
        <f>O207*H207</f>
        <v>0</v>
      </c>
      <c r="Q207" s="201">
        <v>0.02</v>
      </c>
      <c r="R207" s="201">
        <f>Q207*H207</f>
        <v>0.68</v>
      </c>
      <c r="S207" s="201">
        <v>0</v>
      </c>
      <c r="T207" s="202">
        <f>S207*H207</f>
        <v>0</v>
      </c>
      <c r="U207" s="36"/>
      <c r="V207" s="36"/>
      <c r="W207" s="36"/>
      <c r="X207" s="36"/>
      <c r="Y207" s="36"/>
      <c r="Z207" s="36"/>
      <c r="AA207" s="36"/>
      <c r="AB207" s="36"/>
      <c r="AC207" s="36"/>
      <c r="AD207" s="36"/>
      <c r="AE207" s="36"/>
      <c r="AR207" s="203" t="s">
        <v>266</v>
      </c>
      <c r="AT207" s="203" t="s">
        <v>329</v>
      </c>
      <c r="AU207" s="203" t="s">
        <v>19</v>
      </c>
      <c r="AY207" s="18" t="s">
        <v>220</v>
      </c>
      <c r="BE207" s="204">
        <f>IF(N207="základní",J207,0)</f>
        <v>0</v>
      </c>
      <c r="BF207" s="204">
        <f>IF(N207="snížená",J207,0)</f>
        <v>0</v>
      </c>
      <c r="BG207" s="204">
        <f>IF(N207="zákl. přenesená",J207,0)</f>
        <v>0</v>
      </c>
      <c r="BH207" s="204">
        <f>IF(N207="sníž. přenesená",J207,0)</f>
        <v>0</v>
      </c>
      <c r="BI207" s="204">
        <f>IF(N207="nulová",J207,0)</f>
        <v>0</v>
      </c>
      <c r="BJ207" s="18" t="s">
        <v>87</v>
      </c>
      <c r="BK207" s="204">
        <f>ROUND(I207*H207,2)</f>
        <v>0</v>
      </c>
      <c r="BL207" s="18" t="s">
        <v>223</v>
      </c>
      <c r="BM207" s="203" t="s">
        <v>3845</v>
      </c>
    </row>
    <row r="208" spans="1:65" s="2" customFormat="1" ht="29.25">
      <c r="A208" s="36"/>
      <c r="B208" s="37"/>
      <c r="C208" s="38"/>
      <c r="D208" s="210" t="s">
        <v>233</v>
      </c>
      <c r="E208" s="38"/>
      <c r="F208" s="211" t="s">
        <v>3846</v>
      </c>
      <c r="G208" s="38"/>
      <c r="H208" s="38"/>
      <c r="I208" s="207"/>
      <c r="J208" s="38"/>
      <c r="K208" s="38"/>
      <c r="L208" s="41"/>
      <c r="M208" s="208"/>
      <c r="N208" s="209"/>
      <c r="O208" s="73"/>
      <c r="P208" s="73"/>
      <c r="Q208" s="73"/>
      <c r="R208" s="73"/>
      <c r="S208" s="73"/>
      <c r="T208" s="74"/>
      <c r="U208" s="36"/>
      <c r="V208" s="36"/>
      <c r="W208" s="36"/>
      <c r="X208" s="36"/>
      <c r="Y208" s="36"/>
      <c r="Z208" s="36"/>
      <c r="AA208" s="36"/>
      <c r="AB208" s="36"/>
      <c r="AC208" s="36"/>
      <c r="AD208" s="36"/>
      <c r="AE208" s="36"/>
      <c r="AT208" s="18" t="s">
        <v>233</v>
      </c>
      <c r="AU208" s="18" t="s">
        <v>19</v>
      </c>
    </row>
    <row r="209" spans="1:65" s="2" customFormat="1" ht="16.5" customHeight="1">
      <c r="A209" s="36"/>
      <c r="B209" s="37"/>
      <c r="C209" s="247" t="s">
        <v>7</v>
      </c>
      <c r="D209" s="247" t="s">
        <v>329</v>
      </c>
      <c r="E209" s="248" t="s">
        <v>668</v>
      </c>
      <c r="F209" s="249" t="s">
        <v>669</v>
      </c>
      <c r="G209" s="250" t="s">
        <v>664</v>
      </c>
      <c r="H209" s="251">
        <v>32</v>
      </c>
      <c r="I209" s="252"/>
      <c r="J209" s="253">
        <f>ROUND(I209*H209,2)</f>
        <v>0</v>
      </c>
      <c r="K209" s="249" t="s">
        <v>228</v>
      </c>
      <c r="L209" s="254"/>
      <c r="M209" s="255" t="s">
        <v>1</v>
      </c>
      <c r="N209" s="256" t="s">
        <v>45</v>
      </c>
      <c r="O209" s="73"/>
      <c r="P209" s="201">
        <f>O209*H209</f>
        <v>0</v>
      </c>
      <c r="Q209" s="201">
        <v>0.04</v>
      </c>
      <c r="R209" s="201">
        <f>Q209*H209</f>
        <v>1.28</v>
      </c>
      <c r="S209" s="201">
        <v>0</v>
      </c>
      <c r="T209" s="202">
        <f>S209*H209</f>
        <v>0</v>
      </c>
      <c r="U209" s="36"/>
      <c r="V209" s="36"/>
      <c r="W209" s="36"/>
      <c r="X209" s="36"/>
      <c r="Y209" s="36"/>
      <c r="Z209" s="36"/>
      <c r="AA209" s="36"/>
      <c r="AB209" s="36"/>
      <c r="AC209" s="36"/>
      <c r="AD209" s="36"/>
      <c r="AE209" s="36"/>
      <c r="AR209" s="203" t="s">
        <v>266</v>
      </c>
      <c r="AT209" s="203" t="s">
        <v>329</v>
      </c>
      <c r="AU209" s="203" t="s">
        <v>19</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223</v>
      </c>
      <c r="BM209" s="203" t="s">
        <v>3847</v>
      </c>
    </row>
    <row r="210" spans="1:65" s="2" customFormat="1" ht="44.25" customHeight="1">
      <c r="A210" s="36"/>
      <c r="B210" s="37"/>
      <c r="C210" s="192" t="s">
        <v>346</v>
      </c>
      <c r="D210" s="192" t="s">
        <v>224</v>
      </c>
      <c r="E210" s="193" t="s">
        <v>671</v>
      </c>
      <c r="F210" s="194" t="s">
        <v>3848</v>
      </c>
      <c r="G210" s="195" t="s">
        <v>514</v>
      </c>
      <c r="H210" s="196">
        <v>18</v>
      </c>
      <c r="I210" s="197"/>
      <c r="J210" s="198">
        <f>ROUND(I210*H210,2)</f>
        <v>0</v>
      </c>
      <c r="K210" s="194" t="s">
        <v>228</v>
      </c>
      <c r="L210" s="41"/>
      <c r="M210" s="199" t="s">
        <v>1</v>
      </c>
      <c r="N210" s="200" t="s">
        <v>45</v>
      </c>
      <c r="O210" s="73"/>
      <c r="P210" s="201">
        <f>O210*H210</f>
        <v>0</v>
      </c>
      <c r="Q210" s="201">
        <v>2.234</v>
      </c>
      <c r="R210" s="201">
        <f>Q210*H210</f>
        <v>40.212000000000003</v>
      </c>
      <c r="S210" s="201">
        <v>0</v>
      </c>
      <c r="T210" s="202">
        <f>S210*H210</f>
        <v>0</v>
      </c>
      <c r="U210" s="36"/>
      <c r="V210" s="36"/>
      <c r="W210" s="36"/>
      <c r="X210" s="36"/>
      <c r="Y210" s="36"/>
      <c r="Z210" s="36"/>
      <c r="AA210" s="36"/>
      <c r="AB210" s="36"/>
      <c r="AC210" s="36"/>
      <c r="AD210" s="36"/>
      <c r="AE210" s="36"/>
      <c r="AR210" s="203" t="s">
        <v>223</v>
      </c>
      <c r="AT210" s="203" t="s">
        <v>224</v>
      </c>
      <c r="AU210" s="203" t="s">
        <v>19</v>
      </c>
      <c r="AY210" s="18" t="s">
        <v>220</v>
      </c>
      <c r="BE210" s="204">
        <f>IF(N210="základní",J210,0)</f>
        <v>0</v>
      </c>
      <c r="BF210" s="204">
        <f>IF(N210="snížená",J210,0)</f>
        <v>0</v>
      </c>
      <c r="BG210" s="204">
        <f>IF(N210="zákl. přenesená",J210,0)</f>
        <v>0</v>
      </c>
      <c r="BH210" s="204">
        <f>IF(N210="sníž. přenesená",J210,0)</f>
        <v>0</v>
      </c>
      <c r="BI210" s="204">
        <f>IF(N210="nulová",J210,0)</f>
        <v>0</v>
      </c>
      <c r="BJ210" s="18" t="s">
        <v>87</v>
      </c>
      <c r="BK210" s="204">
        <f>ROUND(I210*H210,2)</f>
        <v>0</v>
      </c>
      <c r="BL210" s="18" t="s">
        <v>223</v>
      </c>
      <c r="BM210" s="203" t="s">
        <v>3849</v>
      </c>
    </row>
    <row r="211" spans="1:65" s="2" customFormat="1" ht="11.25">
      <c r="A211" s="36"/>
      <c r="B211" s="37"/>
      <c r="C211" s="38"/>
      <c r="D211" s="205" t="s">
        <v>231</v>
      </c>
      <c r="E211" s="38"/>
      <c r="F211" s="206" t="s">
        <v>674</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231</v>
      </c>
      <c r="AU211" s="18" t="s">
        <v>19</v>
      </c>
    </row>
    <row r="212" spans="1:65" s="2" customFormat="1" ht="39">
      <c r="A212" s="36"/>
      <c r="B212" s="37"/>
      <c r="C212" s="38"/>
      <c r="D212" s="210" t="s">
        <v>311</v>
      </c>
      <c r="E212" s="38"/>
      <c r="F212" s="211" t="s">
        <v>675</v>
      </c>
      <c r="G212" s="38"/>
      <c r="H212" s="38"/>
      <c r="I212" s="207"/>
      <c r="J212" s="38"/>
      <c r="K212" s="38"/>
      <c r="L212" s="41"/>
      <c r="M212" s="208"/>
      <c r="N212" s="209"/>
      <c r="O212" s="73"/>
      <c r="P212" s="73"/>
      <c r="Q212" s="73"/>
      <c r="R212" s="73"/>
      <c r="S212" s="73"/>
      <c r="T212" s="74"/>
      <c r="U212" s="36"/>
      <c r="V212" s="36"/>
      <c r="W212" s="36"/>
      <c r="X212" s="36"/>
      <c r="Y212" s="36"/>
      <c r="Z212" s="36"/>
      <c r="AA212" s="36"/>
      <c r="AB212" s="36"/>
      <c r="AC212" s="36"/>
      <c r="AD212" s="36"/>
      <c r="AE212" s="36"/>
      <c r="AT212" s="18" t="s">
        <v>311</v>
      </c>
      <c r="AU212" s="18" t="s">
        <v>19</v>
      </c>
    </row>
    <row r="213" spans="1:65" s="2" customFormat="1" ht="136.5">
      <c r="A213" s="36"/>
      <c r="B213" s="37"/>
      <c r="C213" s="38"/>
      <c r="D213" s="210" t="s">
        <v>233</v>
      </c>
      <c r="E213" s="38"/>
      <c r="F213" s="211" t="s">
        <v>3850</v>
      </c>
      <c r="G213" s="38"/>
      <c r="H213" s="38"/>
      <c r="I213" s="207"/>
      <c r="J213" s="38"/>
      <c r="K213" s="38"/>
      <c r="L213" s="41"/>
      <c r="M213" s="208"/>
      <c r="N213" s="209"/>
      <c r="O213" s="73"/>
      <c r="P213" s="73"/>
      <c r="Q213" s="73"/>
      <c r="R213" s="73"/>
      <c r="S213" s="73"/>
      <c r="T213" s="74"/>
      <c r="U213" s="36"/>
      <c r="V213" s="36"/>
      <c r="W213" s="36"/>
      <c r="X213" s="36"/>
      <c r="Y213" s="36"/>
      <c r="Z213" s="36"/>
      <c r="AA213" s="36"/>
      <c r="AB213" s="36"/>
      <c r="AC213" s="36"/>
      <c r="AD213" s="36"/>
      <c r="AE213" s="36"/>
      <c r="AT213" s="18" t="s">
        <v>233</v>
      </c>
      <c r="AU213" s="18" t="s">
        <v>19</v>
      </c>
    </row>
    <row r="214" spans="1:65" s="2" customFormat="1" ht="37.9" customHeight="1">
      <c r="A214" s="36"/>
      <c r="B214" s="37"/>
      <c r="C214" s="192" t="s">
        <v>358</v>
      </c>
      <c r="D214" s="192" t="s">
        <v>224</v>
      </c>
      <c r="E214" s="193" t="s">
        <v>1090</v>
      </c>
      <c r="F214" s="194" t="s">
        <v>1091</v>
      </c>
      <c r="G214" s="195" t="s">
        <v>514</v>
      </c>
      <c r="H214" s="196">
        <v>42</v>
      </c>
      <c r="I214" s="197"/>
      <c r="J214" s="198">
        <f>ROUND(I214*H214,2)</f>
        <v>0</v>
      </c>
      <c r="K214" s="194" t="s">
        <v>228</v>
      </c>
      <c r="L214" s="41"/>
      <c r="M214" s="199" t="s">
        <v>1</v>
      </c>
      <c r="N214" s="200" t="s">
        <v>45</v>
      </c>
      <c r="O214" s="73"/>
      <c r="P214" s="201">
        <f>O214*H214</f>
        <v>0</v>
      </c>
      <c r="Q214" s="201">
        <v>2.052</v>
      </c>
      <c r="R214" s="201">
        <f>Q214*H214</f>
        <v>86.183999999999997</v>
      </c>
      <c r="S214" s="201">
        <v>0</v>
      </c>
      <c r="T214" s="202">
        <f>S214*H214</f>
        <v>0</v>
      </c>
      <c r="U214" s="36"/>
      <c r="V214" s="36"/>
      <c r="W214" s="36"/>
      <c r="X214" s="36"/>
      <c r="Y214" s="36"/>
      <c r="Z214" s="36"/>
      <c r="AA214" s="36"/>
      <c r="AB214" s="36"/>
      <c r="AC214" s="36"/>
      <c r="AD214" s="36"/>
      <c r="AE214" s="36"/>
      <c r="AR214" s="203" t="s">
        <v>223</v>
      </c>
      <c r="AT214" s="203" t="s">
        <v>224</v>
      </c>
      <c r="AU214" s="203" t="s">
        <v>19</v>
      </c>
      <c r="AY214" s="18" t="s">
        <v>220</v>
      </c>
      <c r="BE214" s="204">
        <f>IF(N214="základní",J214,0)</f>
        <v>0</v>
      </c>
      <c r="BF214" s="204">
        <f>IF(N214="snížená",J214,0)</f>
        <v>0</v>
      </c>
      <c r="BG214" s="204">
        <f>IF(N214="zákl. přenesená",J214,0)</f>
        <v>0</v>
      </c>
      <c r="BH214" s="204">
        <f>IF(N214="sníž. přenesená",J214,0)</f>
        <v>0</v>
      </c>
      <c r="BI214" s="204">
        <f>IF(N214="nulová",J214,0)</f>
        <v>0</v>
      </c>
      <c r="BJ214" s="18" t="s">
        <v>87</v>
      </c>
      <c r="BK214" s="204">
        <f>ROUND(I214*H214,2)</f>
        <v>0</v>
      </c>
      <c r="BL214" s="18" t="s">
        <v>223</v>
      </c>
      <c r="BM214" s="203" t="s">
        <v>3851</v>
      </c>
    </row>
    <row r="215" spans="1:65" s="2" customFormat="1" ht="11.25">
      <c r="A215" s="36"/>
      <c r="B215" s="37"/>
      <c r="C215" s="38"/>
      <c r="D215" s="205" t="s">
        <v>231</v>
      </c>
      <c r="E215" s="38"/>
      <c r="F215" s="206" t="s">
        <v>1093</v>
      </c>
      <c r="G215" s="38"/>
      <c r="H215" s="38"/>
      <c r="I215" s="207"/>
      <c r="J215" s="38"/>
      <c r="K215" s="38"/>
      <c r="L215" s="41"/>
      <c r="M215" s="208"/>
      <c r="N215" s="209"/>
      <c r="O215" s="73"/>
      <c r="P215" s="73"/>
      <c r="Q215" s="73"/>
      <c r="R215" s="73"/>
      <c r="S215" s="73"/>
      <c r="T215" s="74"/>
      <c r="U215" s="36"/>
      <c r="V215" s="36"/>
      <c r="W215" s="36"/>
      <c r="X215" s="36"/>
      <c r="Y215" s="36"/>
      <c r="Z215" s="36"/>
      <c r="AA215" s="36"/>
      <c r="AB215" s="36"/>
      <c r="AC215" s="36"/>
      <c r="AD215" s="36"/>
      <c r="AE215" s="36"/>
      <c r="AT215" s="18" t="s">
        <v>231</v>
      </c>
      <c r="AU215" s="18" t="s">
        <v>19</v>
      </c>
    </row>
    <row r="216" spans="1:65" s="2" customFormat="1" ht="78">
      <c r="A216" s="36"/>
      <c r="B216" s="37"/>
      <c r="C216" s="38"/>
      <c r="D216" s="210" t="s">
        <v>311</v>
      </c>
      <c r="E216" s="38"/>
      <c r="F216" s="211" t="s">
        <v>692</v>
      </c>
      <c r="G216" s="38"/>
      <c r="H216" s="38"/>
      <c r="I216" s="207"/>
      <c r="J216" s="38"/>
      <c r="K216" s="38"/>
      <c r="L216" s="41"/>
      <c r="M216" s="208"/>
      <c r="N216" s="209"/>
      <c r="O216" s="73"/>
      <c r="P216" s="73"/>
      <c r="Q216" s="73"/>
      <c r="R216" s="73"/>
      <c r="S216" s="73"/>
      <c r="T216" s="74"/>
      <c r="U216" s="36"/>
      <c r="V216" s="36"/>
      <c r="W216" s="36"/>
      <c r="X216" s="36"/>
      <c r="Y216" s="36"/>
      <c r="Z216" s="36"/>
      <c r="AA216" s="36"/>
      <c r="AB216" s="36"/>
      <c r="AC216" s="36"/>
      <c r="AD216" s="36"/>
      <c r="AE216" s="36"/>
      <c r="AT216" s="18" t="s">
        <v>311</v>
      </c>
      <c r="AU216" s="18" t="s">
        <v>19</v>
      </c>
    </row>
    <row r="217" spans="1:65" s="2" customFormat="1" ht="78">
      <c r="A217" s="36"/>
      <c r="B217" s="37"/>
      <c r="C217" s="38"/>
      <c r="D217" s="210" t="s">
        <v>233</v>
      </c>
      <c r="E217" s="38"/>
      <c r="F217" s="211" t="s">
        <v>3852</v>
      </c>
      <c r="G217" s="38"/>
      <c r="H217" s="38"/>
      <c r="I217" s="207"/>
      <c r="J217" s="38"/>
      <c r="K217" s="38"/>
      <c r="L217" s="41"/>
      <c r="M217" s="208"/>
      <c r="N217" s="209"/>
      <c r="O217" s="73"/>
      <c r="P217" s="73"/>
      <c r="Q217" s="73"/>
      <c r="R217" s="73"/>
      <c r="S217" s="73"/>
      <c r="T217" s="74"/>
      <c r="U217" s="36"/>
      <c r="V217" s="36"/>
      <c r="W217" s="36"/>
      <c r="X217" s="36"/>
      <c r="Y217" s="36"/>
      <c r="Z217" s="36"/>
      <c r="AA217" s="36"/>
      <c r="AB217" s="36"/>
      <c r="AC217" s="36"/>
      <c r="AD217" s="36"/>
      <c r="AE217" s="36"/>
      <c r="AT217" s="18" t="s">
        <v>233</v>
      </c>
      <c r="AU217" s="18" t="s">
        <v>19</v>
      </c>
    </row>
    <row r="218" spans="1:65" s="2" customFormat="1" ht="49.15" customHeight="1">
      <c r="A218" s="36"/>
      <c r="B218" s="37"/>
      <c r="C218" s="192" t="s">
        <v>364</v>
      </c>
      <c r="D218" s="192" t="s">
        <v>224</v>
      </c>
      <c r="E218" s="193" t="s">
        <v>3853</v>
      </c>
      <c r="F218" s="194" t="s">
        <v>3854</v>
      </c>
      <c r="G218" s="195" t="s">
        <v>506</v>
      </c>
      <c r="H218" s="196">
        <v>15</v>
      </c>
      <c r="I218" s="197"/>
      <c r="J218" s="198">
        <f>ROUND(I218*H218,2)</f>
        <v>0</v>
      </c>
      <c r="K218" s="194" t="s">
        <v>228</v>
      </c>
      <c r="L218" s="41"/>
      <c r="M218" s="199" t="s">
        <v>1</v>
      </c>
      <c r="N218" s="200" t="s">
        <v>45</v>
      </c>
      <c r="O218" s="73"/>
      <c r="P218" s="201">
        <f>O218*H218</f>
        <v>0</v>
      </c>
      <c r="Q218" s="201">
        <v>0.79305000000000003</v>
      </c>
      <c r="R218" s="201">
        <f>Q218*H218</f>
        <v>11.89575</v>
      </c>
      <c r="S218" s="201">
        <v>0</v>
      </c>
      <c r="T218" s="202">
        <f>S218*H218</f>
        <v>0</v>
      </c>
      <c r="U218" s="36"/>
      <c r="V218" s="36"/>
      <c r="W218" s="36"/>
      <c r="X218" s="36"/>
      <c r="Y218" s="36"/>
      <c r="Z218" s="36"/>
      <c r="AA218" s="36"/>
      <c r="AB218" s="36"/>
      <c r="AC218" s="36"/>
      <c r="AD218" s="36"/>
      <c r="AE218" s="36"/>
      <c r="AR218" s="203" t="s">
        <v>223</v>
      </c>
      <c r="AT218" s="203" t="s">
        <v>224</v>
      </c>
      <c r="AU218" s="203" t="s">
        <v>19</v>
      </c>
      <c r="AY218" s="18" t="s">
        <v>220</v>
      </c>
      <c r="BE218" s="204">
        <f>IF(N218="základní",J218,0)</f>
        <v>0</v>
      </c>
      <c r="BF218" s="204">
        <f>IF(N218="snížená",J218,0)</f>
        <v>0</v>
      </c>
      <c r="BG218" s="204">
        <f>IF(N218="zákl. přenesená",J218,0)</f>
        <v>0</v>
      </c>
      <c r="BH218" s="204">
        <f>IF(N218="sníž. přenesená",J218,0)</f>
        <v>0</v>
      </c>
      <c r="BI218" s="204">
        <f>IF(N218="nulová",J218,0)</f>
        <v>0</v>
      </c>
      <c r="BJ218" s="18" t="s">
        <v>87</v>
      </c>
      <c r="BK218" s="204">
        <f>ROUND(I218*H218,2)</f>
        <v>0</v>
      </c>
      <c r="BL218" s="18" t="s">
        <v>223</v>
      </c>
      <c r="BM218" s="203" t="s">
        <v>3855</v>
      </c>
    </row>
    <row r="219" spans="1:65" s="2" customFormat="1" ht="11.25">
      <c r="A219" s="36"/>
      <c r="B219" s="37"/>
      <c r="C219" s="38"/>
      <c r="D219" s="205" t="s">
        <v>231</v>
      </c>
      <c r="E219" s="38"/>
      <c r="F219" s="206" t="s">
        <v>3856</v>
      </c>
      <c r="G219" s="38"/>
      <c r="H219" s="38"/>
      <c r="I219" s="207"/>
      <c r="J219" s="38"/>
      <c r="K219" s="38"/>
      <c r="L219" s="41"/>
      <c r="M219" s="208"/>
      <c r="N219" s="209"/>
      <c r="O219" s="73"/>
      <c r="P219" s="73"/>
      <c r="Q219" s="73"/>
      <c r="R219" s="73"/>
      <c r="S219" s="73"/>
      <c r="T219" s="74"/>
      <c r="U219" s="36"/>
      <c r="V219" s="36"/>
      <c r="W219" s="36"/>
      <c r="X219" s="36"/>
      <c r="Y219" s="36"/>
      <c r="Z219" s="36"/>
      <c r="AA219" s="36"/>
      <c r="AB219" s="36"/>
      <c r="AC219" s="36"/>
      <c r="AD219" s="36"/>
      <c r="AE219" s="36"/>
      <c r="AT219" s="18" t="s">
        <v>231</v>
      </c>
      <c r="AU219" s="18" t="s">
        <v>19</v>
      </c>
    </row>
    <row r="220" spans="1:65" s="2" customFormat="1" ht="78">
      <c r="A220" s="36"/>
      <c r="B220" s="37"/>
      <c r="C220" s="38"/>
      <c r="D220" s="210" t="s">
        <v>311</v>
      </c>
      <c r="E220" s="38"/>
      <c r="F220" s="211" t="s">
        <v>1103</v>
      </c>
      <c r="G220" s="38"/>
      <c r="H220" s="38"/>
      <c r="I220" s="207"/>
      <c r="J220" s="38"/>
      <c r="K220" s="38"/>
      <c r="L220" s="41"/>
      <c r="M220" s="208"/>
      <c r="N220" s="209"/>
      <c r="O220" s="73"/>
      <c r="P220" s="73"/>
      <c r="Q220" s="73"/>
      <c r="R220" s="73"/>
      <c r="S220" s="73"/>
      <c r="T220" s="74"/>
      <c r="U220" s="36"/>
      <c r="V220" s="36"/>
      <c r="W220" s="36"/>
      <c r="X220" s="36"/>
      <c r="Y220" s="36"/>
      <c r="Z220" s="36"/>
      <c r="AA220" s="36"/>
      <c r="AB220" s="36"/>
      <c r="AC220" s="36"/>
      <c r="AD220" s="36"/>
      <c r="AE220" s="36"/>
      <c r="AT220" s="18" t="s">
        <v>311</v>
      </c>
      <c r="AU220" s="18" t="s">
        <v>19</v>
      </c>
    </row>
    <row r="221" spans="1:65" s="2" customFormat="1" ht="48.75">
      <c r="A221" s="36"/>
      <c r="B221" s="37"/>
      <c r="C221" s="38"/>
      <c r="D221" s="210" t="s">
        <v>233</v>
      </c>
      <c r="E221" s="38"/>
      <c r="F221" s="211" t="s">
        <v>3857</v>
      </c>
      <c r="G221" s="38"/>
      <c r="H221" s="38"/>
      <c r="I221" s="207"/>
      <c r="J221" s="38"/>
      <c r="K221" s="38"/>
      <c r="L221" s="41"/>
      <c r="M221" s="208"/>
      <c r="N221" s="209"/>
      <c r="O221" s="73"/>
      <c r="P221" s="73"/>
      <c r="Q221" s="73"/>
      <c r="R221" s="73"/>
      <c r="S221" s="73"/>
      <c r="T221" s="74"/>
      <c r="U221" s="36"/>
      <c r="V221" s="36"/>
      <c r="W221" s="36"/>
      <c r="X221" s="36"/>
      <c r="Y221" s="36"/>
      <c r="Z221" s="36"/>
      <c r="AA221" s="36"/>
      <c r="AB221" s="36"/>
      <c r="AC221" s="36"/>
      <c r="AD221" s="36"/>
      <c r="AE221" s="36"/>
      <c r="AT221" s="18" t="s">
        <v>233</v>
      </c>
      <c r="AU221" s="18" t="s">
        <v>19</v>
      </c>
    </row>
    <row r="222" spans="1:65" s="12" customFormat="1" ht="22.9" customHeight="1">
      <c r="B222" s="176"/>
      <c r="C222" s="177"/>
      <c r="D222" s="178" t="s">
        <v>79</v>
      </c>
      <c r="E222" s="190" t="s">
        <v>266</v>
      </c>
      <c r="F222" s="190" t="s">
        <v>695</v>
      </c>
      <c r="G222" s="177"/>
      <c r="H222" s="177"/>
      <c r="I222" s="180"/>
      <c r="J222" s="191">
        <f>BK222</f>
        <v>0</v>
      </c>
      <c r="K222" s="177"/>
      <c r="L222" s="182"/>
      <c r="M222" s="183"/>
      <c r="N222" s="184"/>
      <c r="O222" s="184"/>
      <c r="P222" s="185">
        <f>SUM(P223:P312)</f>
        <v>0</v>
      </c>
      <c r="Q222" s="184"/>
      <c r="R222" s="185">
        <f>SUM(R223:R312)</f>
        <v>215.05625000000001</v>
      </c>
      <c r="S222" s="184"/>
      <c r="T222" s="186">
        <f>SUM(T223:T312)</f>
        <v>0.06</v>
      </c>
      <c r="AR222" s="187" t="s">
        <v>87</v>
      </c>
      <c r="AT222" s="188" t="s">
        <v>79</v>
      </c>
      <c r="AU222" s="188" t="s">
        <v>87</v>
      </c>
      <c r="AY222" s="187" t="s">
        <v>220</v>
      </c>
      <c r="BK222" s="189">
        <f>SUM(BK223:BK312)</f>
        <v>0</v>
      </c>
    </row>
    <row r="223" spans="1:65" s="2" customFormat="1" ht="37.9" customHeight="1">
      <c r="A223" s="36"/>
      <c r="B223" s="37"/>
      <c r="C223" s="192" t="s">
        <v>370</v>
      </c>
      <c r="D223" s="192" t="s">
        <v>224</v>
      </c>
      <c r="E223" s="193" t="s">
        <v>3858</v>
      </c>
      <c r="F223" s="194" t="s">
        <v>3859</v>
      </c>
      <c r="G223" s="195" t="s">
        <v>698</v>
      </c>
      <c r="H223" s="196">
        <v>18</v>
      </c>
      <c r="I223" s="197"/>
      <c r="J223" s="198">
        <f>ROUND(I223*H223,2)</f>
        <v>0</v>
      </c>
      <c r="K223" s="194" t="s">
        <v>228</v>
      </c>
      <c r="L223" s="41"/>
      <c r="M223" s="199" t="s">
        <v>1</v>
      </c>
      <c r="N223" s="200" t="s">
        <v>45</v>
      </c>
      <c r="O223" s="73"/>
      <c r="P223" s="201">
        <f>O223*H223</f>
        <v>0</v>
      </c>
      <c r="Q223" s="201">
        <v>1.0000000000000001E-5</v>
      </c>
      <c r="R223" s="201">
        <f>Q223*H223</f>
        <v>1.8000000000000001E-4</v>
      </c>
      <c r="S223" s="201">
        <v>0</v>
      </c>
      <c r="T223" s="202">
        <f>S223*H223</f>
        <v>0</v>
      </c>
      <c r="U223" s="36"/>
      <c r="V223" s="36"/>
      <c r="W223" s="36"/>
      <c r="X223" s="36"/>
      <c r="Y223" s="36"/>
      <c r="Z223" s="36"/>
      <c r="AA223" s="36"/>
      <c r="AB223" s="36"/>
      <c r="AC223" s="36"/>
      <c r="AD223" s="36"/>
      <c r="AE223" s="36"/>
      <c r="AR223" s="203" t="s">
        <v>223</v>
      </c>
      <c r="AT223" s="203" t="s">
        <v>224</v>
      </c>
      <c r="AU223" s="203" t="s">
        <v>19</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223</v>
      </c>
      <c r="BM223" s="203" t="s">
        <v>3860</v>
      </c>
    </row>
    <row r="224" spans="1:65" s="2" customFormat="1" ht="11.25">
      <c r="A224" s="36"/>
      <c r="B224" s="37"/>
      <c r="C224" s="38"/>
      <c r="D224" s="205" t="s">
        <v>231</v>
      </c>
      <c r="E224" s="38"/>
      <c r="F224" s="206" t="s">
        <v>3861</v>
      </c>
      <c r="G224" s="38"/>
      <c r="H224" s="38"/>
      <c r="I224" s="207"/>
      <c r="J224" s="38"/>
      <c r="K224" s="38"/>
      <c r="L224" s="41"/>
      <c r="M224" s="208"/>
      <c r="N224" s="209"/>
      <c r="O224" s="73"/>
      <c r="P224" s="73"/>
      <c r="Q224" s="73"/>
      <c r="R224" s="73"/>
      <c r="S224" s="73"/>
      <c r="T224" s="74"/>
      <c r="U224" s="36"/>
      <c r="V224" s="36"/>
      <c r="W224" s="36"/>
      <c r="X224" s="36"/>
      <c r="Y224" s="36"/>
      <c r="Z224" s="36"/>
      <c r="AA224" s="36"/>
      <c r="AB224" s="36"/>
      <c r="AC224" s="36"/>
      <c r="AD224" s="36"/>
      <c r="AE224" s="36"/>
      <c r="AT224" s="18" t="s">
        <v>231</v>
      </c>
      <c r="AU224" s="18" t="s">
        <v>19</v>
      </c>
    </row>
    <row r="225" spans="1:65" s="2" customFormat="1" ht="39">
      <c r="A225" s="36"/>
      <c r="B225" s="37"/>
      <c r="C225" s="38"/>
      <c r="D225" s="210" t="s">
        <v>233</v>
      </c>
      <c r="E225" s="38"/>
      <c r="F225" s="211" t="s">
        <v>3862</v>
      </c>
      <c r="G225" s="38"/>
      <c r="H225" s="38"/>
      <c r="I225" s="207"/>
      <c r="J225" s="38"/>
      <c r="K225" s="38"/>
      <c r="L225" s="41"/>
      <c r="M225" s="208"/>
      <c r="N225" s="209"/>
      <c r="O225" s="73"/>
      <c r="P225" s="73"/>
      <c r="Q225" s="73"/>
      <c r="R225" s="73"/>
      <c r="S225" s="73"/>
      <c r="T225" s="74"/>
      <c r="U225" s="36"/>
      <c r="V225" s="36"/>
      <c r="W225" s="36"/>
      <c r="X225" s="36"/>
      <c r="Y225" s="36"/>
      <c r="Z225" s="36"/>
      <c r="AA225" s="36"/>
      <c r="AB225" s="36"/>
      <c r="AC225" s="36"/>
      <c r="AD225" s="36"/>
      <c r="AE225" s="36"/>
      <c r="AT225" s="18" t="s">
        <v>233</v>
      </c>
      <c r="AU225" s="18" t="s">
        <v>19</v>
      </c>
    </row>
    <row r="226" spans="1:65" s="2" customFormat="1" ht="44.25" customHeight="1">
      <c r="A226" s="36"/>
      <c r="B226" s="37"/>
      <c r="C226" s="247" t="s">
        <v>375</v>
      </c>
      <c r="D226" s="247" t="s">
        <v>329</v>
      </c>
      <c r="E226" s="248" t="s">
        <v>3863</v>
      </c>
      <c r="F226" s="249" t="s">
        <v>3864</v>
      </c>
      <c r="G226" s="250" t="s">
        <v>698</v>
      </c>
      <c r="H226" s="251">
        <v>18</v>
      </c>
      <c r="I226" s="252"/>
      <c r="J226" s="253">
        <f>ROUND(I226*H226,2)</f>
        <v>0</v>
      </c>
      <c r="K226" s="249" t="s">
        <v>228</v>
      </c>
      <c r="L226" s="254"/>
      <c r="M226" s="255" t="s">
        <v>1</v>
      </c>
      <c r="N226" s="256" t="s">
        <v>45</v>
      </c>
      <c r="O226" s="73"/>
      <c r="P226" s="201">
        <f>O226*H226</f>
        <v>0</v>
      </c>
      <c r="Q226" s="201">
        <v>0.21440000000000001</v>
      </c>
      <c r="R226" s="201">
        <f>Q226*H226</f>
        <v>3.8592</v>
      </c>
      <c r="S226" s="201">
        <v>0</v>
      </c>
      <c r="T226" s="202">
        <f>S226*H226</f>
        <v>0</v>
      </c>
      <c r="U226" s="36"/>
      <c r="V226" s="36"/>
      <c r="W226" s="36"/>
      <c r="X226" s="36"/>
      <c r="Y226" s="36"/>
      <c r="Z226" s="36"/>
      <c r="AA226" s="36"/>
      <c r="AB226" s="36"/>
      <c r="AC226" s="36"/>
      <c r="AD226" s="36"/>
      <c r="AE226" s="36"/>
      <c r="AR226" s="203" t="s">
        <v>266</v>
      </c>
      <c r="AT226" s="203" t="s">
        <v>329</v>
      </c>
      <c r="AU226" s="203" t="s">
        <v>19</v>
      </c>
      <c r="AY226" s="18" t="s">
        <v>220</v>
      </c>
      <c r="BE226" s="204">
        <f>IF(N226="základní",J226,0)</f>
        <v>0</v>
      </c>
      <c r="BF226" s="204">
        <f>IF(N226="snížená",J226,0)</f>
        <v>0</v>
      </c>
      <c r="BG226" s="204">
        <f>IF(N226="zákl. přenesená",J226,0)</f>
        <v>0</v>
      </c>
      <c r="BH226" s="204">
        <f>IF(N226="sníž. přenesená",J226,0)</f>
        <v>0</v>
      </c>
      <c r="BI226" s="204">
        <f>IF(N226="nulová",J226,0)</f>
        <v>0</v>
      </c>
      <c r="BJ226" s="18" t="s">
        <v>87</v>
      </c>
      <c r="BK226" s="204">
        <f>ROUND(I226*H226,2)</f>
        <v>0</v>
      </c>
      <c r="BL226" s="18" t="s">
        <v>223</v>
      </c>
      <c r="BM226" s="203" t="s">
        <v>3865</v>
      </c>
    </row>
    <row r="227" spans="1:65" s="2" customFormat="1" ht="37.9" customHeight="1">
      <c r="A227" s="36"/>
      <c r="B227" s="37"/>
      <c r="C227" s="192" t="s">
        <v>380</v>
      </c>
      <c r="D227" s="192" t="s">
        <v>224</v>
      </c>
      <c r="E227" s="193" t="s">
        <v>3866</v>
      </c>
      <c r="F227" s="194" t="s">
        <v>3867</v>
      </c>
      <c r="G227" s="195" t="s">
        <v>698</v>
      </c>
      <c r="H227" s="196">
        <v>29</v>
      </c>
      <c r="I227" s="197"/>
      <c r="J227" s="198">
        <f>ROUND(I227*H227,2)</f>
        <v>0</v>
      </c>
      <c r="K227" s="194" t="s">
        <v>228</v>
      </c>
      <c r="L227" s="41"/>
      <c r="M227" s="199" t="s">
        <v>1</v>
      </c>
      <c r="N227" s="200" t="s">
        <v>45</v>
      </c>
      <c r="O227" s="73"/>
      <c r="P227" s="201">
        <f>O227*H227</f>
        <v>0</v>
      </c>
      <c r="Q227" s="201">
        <v>1.0000000000000001E-5</v>
      </c>
      <c r="R227" s="201">
        <f>Q227*H227</f>
        <v>2.9E-4</v>
      </c>
      <c r="S227" s="201">
        <v>0</v>
      </c>
      <c r="T227" s="202">
        <f>S227*H227</f>
        <v>0</v>
      </c>
      <c r="U227" s="36"/>
      <c r="V227" s="36"/>
      <c r="W227" s="36"/>
      <c r="X227" s="36"/>
      <c r="Y227" s="36"/>
      <c r="Z227" s="36"/>
      <c r="AA227" s="36"/>
      <c r="AB227" s="36"/>
      <c r="AC227" s="36"/>
      <c r="AD227" s="36"/>
      <c r="AE227" s="36"/>
      <c r="AR227" s="203" t="s">
        <v>223</v>
      </c>
      <c r="AT227" s="203" t="s">
        <v>224</v>
      </c>
      <c r="AU227" s="203" t="s">
        <v>19</v>
      </c>
      <c r="AY227" s="18" t="s">
        <v>220</v>
      </c>
      <c r="BE227" s="204">
        <f>IF(N227="základní",J227,0)</f>
        <v>0</v>
      </c>
      <c r="BF227" s="204">
        <f>IF(N227="snížená",J227,0)</f>
        <v>0</v>
      </c>
      <c r="BG227" s="204">
        <f>IF(N227="zákl. přenesená",J227,0)</f>
        <v>0</v>
      </c>
      <c r="BH227" s="204">
        <f>IF(N227="sníž. přenesená",J227,0)</f>
        <v>0</v>
      </c>
      <c r="BI227" s="204">
        <f>IF(N227="nulová",J227,0)</f>
        <v>0</v>
      </c>
      <c r="BJ227" s="18" t="s">
        <v>87</v>
      </c>
      <c r="BK227" s="204">
        <f>ROUND(I227*H227,2)</f>
        <v>0</v>
      </c>
      <c r="BL227" s="18" t="s">
        <v>223</v>
      </c>
      <c r="BM227" s="203" t="s">
        <v>3868</v>
      </c>
    </row>
    <row r="228" spans="1:65" s="2" customFormat="1" ht="11.25">
      <c r="A228" s="36"/>
      <c r="B228" s="37"/>
      <c r="C228" s="38"/>
      <c r="D228" s="205" t="s">
        <v>231</v>
      </c>
      <c r="E228" s="38"/>
      <c r="F228" s="206" t="s">
        <v>3869</v>
      </c>
      <c r="G228" s="38"/>
      <c r="H228" s="38"/>
      <c r="I228" s="207"/>
      <c r="J228" s="38"/>
      <c r="K228" s="38"/>
      <c r="L228" s="41"/>
      <c r="M228" s="208"/>
      <c r="N228" s="209"/>
      <c r="O228" s="73"/>
      <c r="P228" s="73"/>
      <c r="Q228" s="73"/>
      <c r="R228" s="73"/>
      <c r="S228" s="73"/>
      <c r="T228" s="74"/>
      <c r="U228" s="36"/>
      <c r="V228" s="36"/>
      <c r="W228" s="36"/>
      <c r="X228" s="36"/>
      <c r="Y228" s="36"/>
      <c r="Z228" s="36"/>
      <c r="AA228" s="36"/>
      <c r="AB228" s="36"/>
      <c r="AC228" s="36"/>
      <c r="AD228" s="36"/>
      <c r="AE228" s="36"/>
      <c r="AT228" s="18" t="s">
        <v>231</v>
      </c>
      <c r="AU228" s="18" t="s">
        <v>19</v>
      </c>
    </row>
    <row r="229" spans="1:65" s="2" customFormat="1" ht="39">
      <c r="A229" s="36"/>
      <c r="B229" s="37"/>
      <c r="C229" s="38"/>
      <c r="D229" s="210" t="s">
        <v>233</v>
      </c>
      <c r="E229" s="38"/>
      <c r="F229" s="211" t="s">
        <v>3870</v>
      </c>
      <c r="G229" s="38"/>
      <c r="H229" s="38"/>
      <c r="I229" s="207"/>
      <c r="J229" s="38"/>
      <c r="K229" s="38"/>
      <c r="L229" s="41"/>
      <c r="M229" s="208"/>
      <c r="N229" s="209"/>
      <c r="O229" s="73"/>
      <c r="P229" s="73"/>
      <c r="Q229" s="73"/>
      <c r="R229" s="73"/>
      <c r="S229" s="73"/>
      <c r="T229" s="74"/>
      <c r="U229" s="36"/>
      <c r="V229" s="36"/>
      <c r="W229" s="36"/>
      <c r="X229" s="36"/>
      <c r="Y229" s="36"/>
      <c r="Z229" s="36"/>
      <c r="AA229" s="36"/>
      <c r="AB229" s="36"/>
      <c r="AC229" s="36"/>
      <c r="AD229" s="36"/>
      <c r="AE229" s="36"/>
      <c r="AT229" s="18" t="s">
        <v>233</v>
      </c>
      <c r="AU229" s="18" t="s">
        <v>19</v>
      </c>
    </row>
    <row r="230" spans="1:65" s="2" customFormat="1" ht="44.25" customHeight="1">
      <c r="A230" s="36"/>
      <c r="B230" s="37"/>
      <c r="C230" s="247" t="s">
        <v>386</v>
      </c>
      <c r="D230" s="247" t="s">
        <v>329</v>
      </c>
      <c r="E230" s="248" t="s">
        <v>3871</v>
      </c>
      <c r="F230" s="249" t="s">
        <v>3872</v>
      </c>
      <c r="G230" s="250" t="s">
        <v>698</v>
      </c>
      <c r="H230" s="251">
        <v>29</v>
      </c>
      <c r="I230" s="252"/>
      <c r="J230" s="253">
        <f>ROUND(I230*H230,2)</f>
        <v>0</v>
      </c>
      <c r="K230" s="249" t="s">
        <v>228</v>
      </c>
      <c r="L230" s="254"/>
      <c r="M230" s="255" t="s">
        <v>1</v>
      </c>
      <c r="N230" s="256" t="s">
        <v>45</v>
      </c>
      <c r="O230" s="73"/>
      <c r="P230" s="201">
        <f>O230*H230</f>
        <v>0</v>
      </c>
      <c r="Q230" s="201">
        <v>0.41599999999999998</v>
      </c>
      <c r="R230" s="201">
        <f>Q230*H230</f>
        <v>12.064</v>
      </c>
      <c r="S230" s="201">
        <v>0</v>
      </c>
      <c r="T230" s="202">
        <f>S230*H230</f>
        <v>0</v>
      </c>
      <c r="U230" s="36"/>
      <c r="V230" s="36"/>
      <c r="W230" s="36"/>
      <c r="X230" s="36"/>
      <c r="Y230" s="36"/>
      <c r="Z230" s="36"/>
      <c r="AA230" s="36"/>
      <c r="AB230" s="36"/>
      <c r="AC230" s="36"/>
      <c r="AD230" s="36"/>
      <c r="AE230" s="36"/>
      <c r="AR230" s="203" t="s">
        <v>266</v>
      </c>
      <c r="AT230" s="203" t="s">
        <v>329</v>
      </c>
      <c r="AU230" s="203" t="s">
        <v>19</v>
      </c>
      <c r="AY230" s="18" t="s">
        <v>220</v>
      </c>
      <c r="BE230" s="204">
        <f>IF(N230="základní",J230,0)</f>
        <v>0</v>
      </c>
      <c r="BF230" s="204">
        <f>IF(N230="snížená",J230,0)</f>
        <v>0</v>
      </c>
      <c r="BG230" s="204">
        <f>IF(N230="zákl. přenesená",J230,0)</f>
        <v>0</v>
      </c>
      <c r="BH230" s="204">
        <f>IF(N230="sníž. přenesená",J230,0)</f>
        <v>0</v>
      </c>
      <c r="BI230" s="204">
        <f>IF(N230="nulová",J230,0)</f>
        <v>0</v>
      </c>
      <c r="BJ230" s="18" t="s">
        <v>87</v>
      </c>
      <c r="BK230" s="204">
        <f>ROUND(I230*H230,2)</f>
        <v>0</v>
      </c>
      <c r="BL230" s="18" t="s">
        <v>223</v>
      </c>
      <c r="BM230" s="203" t="s">
        <v>3873</v>
      </c>
    </row>
    <row r="231" spans="1:65" s="2" customFormat="1" ht="37.9" customHeight="1">
      <c r="A231" s="36"/>
      <c r="B231" s="37"/>
      <c r="C231" s="192" t="s">
        <v>392</v>
      </c>
      <c r="D231" s="192" t="s">
        <v>224</v>
      </c>
      <c r="E231" s="193" t="s">
        <v>1639</v>
      </c>
      <c r="F231" s="194" t="s">
        <v>697</v>
      </c>
      <c r="G231" s="195" t="s">
        <v>698</v>
      </c>
      <c r="H231" s="196">
        <v>24</v>
      </c>
      <c r="I231" s="197"/>
      <c r="J231" s="198">
        <f>ROUND(I231*H231,2)</f>
        <v>0</v>
      </c>
      <c r="K231" s="194" t="s">
        <v>228</v>
      </c>
      <c r="L231" s="41"/>
      <c r="M231" s="199" t="s">
        <v>1</v>
      </c>
      <c r="N231" s="200" t="s">
        <v>45</v>
      </c>
      <c r="O231" s="73"/>
      <c r="P231" s="201">
        <f>O231*H231</f>
        <v>0</v>
      </c>
      <c r="Q231" s="201">
        <v>1.0000000000000001E-5</v>
      </c>
      <c r="R231" s="201">
        <f>Q231*H231</f>
        <v>2.4000000000000003E-4</v>
      </c>
      <c r="S231" s="201">
        <v>0</v>
      </c>
      <c r="T231" s="202">
        <f>S231*H231</f>
        <v>0</v>
      </c>
      <c r="U231" s="36"/>
      <c r="V231" s="36"/>
      <c r="W231" s="36"/>
      <c r="X231" s="36"/>
      <c r="Y231" s="36"/>
      <c r="Z231" s="36"/>
      <c r="AA231" s="36"/>
      <c r="AB231" s="36"/>
      <c r="AC231" s="36"/>
      <c r="AD231" s="36"/>
      <c r="AE231" s="36"/>
      <c r="AR231" s="203" t="s">
        <v>223</v>
      </c>
      <c r="AT231" s="203" t="s">
        <v>224</v>
      </c>
      <c r="AU231" s="203" t="s">
        <v>19</v>
      </c>
      <c r="AY231" s="18" t="s">
        <v>220</v>
      </c>
      <c r="BE231" s="204">
        <f>IF(N231="základní",J231,0)</f>
        <v>0</v>
      </c>
      <c r="BF231" s="204">
        <f>IF(N231="snížená",J231,0)</f>
        <v>0</v>
      </c>
      <c r="BG231" s="204">
        <f>IF(N231="zákl. přenesená",J231,0)</f>
        <v>0</v>
      </c>
      <c r="BH231" s="204">
        <f>IF(N231="sníž. přenesená",J231,0)</f>
        <v>0</v>
      </c>
      <c r="BI231" s="204">
        <f>IF(N231="nulová",J231,0)</f>
        <v>0</v>
      </c>
      <c r="BJ231" s="18" t="s">
        <v>87</v>
      </c>
      <c r="BK231" s="204">
        <f>ROUND(I231*H231,2)</f>
        <v>0</v>
      </c>
      <c r="BL231" s="18" t="s">
        <v>223</v>
      </c>
      <c r="BM231" s="203" t="s">
        <v>3874</v>
      </c>
    </row>
    <row r="232" spans="1:65" s="2" customFormat="1" ht="11.25">
      <c r="A232" s="36"/>
      <c r="B232" s="37"/>
      <c r="C232" s="38"/>
      <c r="D232" s="205" t="s">
        <v>231</v>
      </c>
      <c r="E232" s="38"/>
      <c r="F232" s="206" t="s">
        <v>1642</v>
      </c>
      <c r="G232" s="38"/>
      <c r="H232" s="38"/>
      <c r="I232" s="207"/>
      <c r="J232" s="38"/>
      <c r="K232" s="38"/>
      <c r="L232" s="41"/>
      <c r="M232" s="208"/>
      <c r="N232" s="209"/>
      <c r="O232" s="73"/>
      <c r="P232" s="73"/>
      <c r="Q232" s="73"/>
      <c r="R232" s="73"/>
      <c r="S232" s="73"/>
      <c r="T232" s="74"/>
      <c r="U232" s="36"/>
      <c r="V232" s="36"/>
      <c r="W232" s="36"/>
      <c r="X232" s="36"/>
      <c r="Y232" s="36"/>
      <c r="Z232" s="36"/>
      <c r="AA232" s="36"/>
      <c r="AB232" s="36"/>
      <c r="AC232" s="36"/>
      <c r="AD232" s="36"/>
      <c r="AE232" s="36"/>
      <c r="AT232" s="18" t="s">
        <v>231</v>
      </c>
      <c r="AU232" s="18" t="s">
        <v>19</v>
      </c>
    </row>
    <row r="233" spans="1:65" s="2" customFormat="1" ht="39">
      <c r="A233" s="36"/>
      <c r="B233" s="37"/>
      <c r="C233" s="38"/>
      <c r="D233" s="210" t="s">
        <v>233</v>
      </c>
      <c r="E233" s="38"/>
      <c r="F233" s="211" t="s">
        <v>3875</v>
      </c>
      <c r="G233" s="38"/>
      <c r="H233" s="38"/>
      <c r="I233" s="207"/>
      <c r="J233" s="38"/>
      <c r="K233" s="38"/>
      <c r="L233" s="41"/>
      <c r="M233" s="208"/>
      <c r="N233" s="209"/>
      <c r="O233" s="73"/>
      <c r="P233" s="73"/>
      <c r="Q233" s="73"/>
      <c r="R233" s="73"/>
      <c r="S233" s="73"/>
      <c r="T233" s="74"/>
      <c r="U233" s="36"/>
      <c r="V233" s="36"/>
      <c r="W233" s="36"/>
      <c r="X233" s="36"/>
      <c r="Y233" s="36"/>
      <c r="Z233" s="36"/>
      <c r="AA233" s="36"/>
      <c r="AB233" s="36"/>
      <c r="AC233" s="36"/>
      <c r="AD233" s="36"/>
      <c r="AE233" s="36"/>
      <c r="AT233" s="18" t="s">
        <v>233</v>
      </c>
      <c r="AU233" s="18" t="s">
        <v>19</v>
      </c>
    </row>
    <row r="234" spans="1:65" s="2" customFormat="1" ht="44.25" customHeight="1">
      <c r="A234" s="36"/>
      <c r="B234" s="37"/>
      <c r="C234" s="247" t="s">
        <v>397</v>
      </c>
      <c r="D234" s="247" t="s">
        <v>329</v>
      </c>
      <c r="E234" s="248" t="s">
        <v>702</v>
      </c>
      <c r="F234" s="249" t="s">
        <v>1644</v>
      </c>
      <c r="G234" s="250" t="s">
        <v>698</v>
      </c>
      <c r="H234" s="251">
        <v>24</v>
      </c>
      <c r="I234" s="252"/>
      <c r="J234" s="253">
        <f>ROUND(I234*H234,2)</f>
        <v>0</v>
      </c>
      <c r="K234" s="249" t="s">
        <v>228</v>
      </c>
      <c r="L234" s="254"/>
      <c r="M234" s="255" t="s">
        <v>1</v>
      </c>
      <c r="N234" s="256" t="s">
        <v>45</v>
      </c>
      <c r="O234" s="73"/>
      <c r="P234" s="201">
        <f>O234*H234</f>
        <v>0</v>
      </c>
      <c r="Q234" s="201">
        <v>0.6</v>
      </c>
      <c r="R234" s="201">
        <f>Q234*H234</f>
        <v>14.399999999999999</v>
      </c>
      <c r="S234" s="201">
        <v>0</v>
      </c>
      <c r="T234" s="202">
        <f>S234*H234</f>
        <v>0</v>
      </c>
      <c r="U234" s="36"/>
      <c r="V234" s="36"/>
      <c r="W234" s="36"/>
      <c r="X234" s="36"/>
      <c r="Y234" s="36"/>
      <c r="Z234" s="36"/>
      <c r="AA234" s="36"/>
      <c r="AB234" s="36"/>
      <c r="AC234" s="36"/>
      <c r="AD234" s="36"/>
      <c r="AE234" s="36"/>
      <c r="AR234" s="203" t="s">
        <v>266</v>
      </c>
      <c r="AT234" s="203" t="s">
        <v>329</v>
      </c>
      <c r="AU234" s="203" t="s">
        <v>19</v>
      </c>
      <c r="AY234" s="18" t="s">
        <v>220</v>
      </c>
      <c r="BE234" s="204">
        <f>IF(N234="základní",J234,0)</f>
        <v>0</v>
      </c>
      <c r="BF234" s="204">
        <f>IF(N234="snížená",J234,0)</f>
        <v>0</v>
      </c>
      <c r="BG234" s="204">
        <f>IF(N234="zákl. přenesená",J234,0)</f>
        <v>0</v>
      </c>
      <c r="BH234" s="204">
        <f>IF(N234="sníž. přenesená",J234,0)</f>
        <v>0</v>
      </c>
      <c r="BI234" s="204">
        <f>IF(N234="nulová",J234,0)</f>
        <v>0</v>
      </c>
      <c r="BJ234" s="18" t="s">
        <v>87</v>
      </c>
      <c r="BK234" s="204">
        <f>ROUND(I234*H234,2)</f>
        <v>0</v>
      </c>
      <c r="BL234" s="18" t="s">
        <v>223</v>
      </c>
      <c r="BM234" s="203" t="s">
        <v>3876</v>
      </c>
    </row>
    <row r="235" spans="1:65" s="2" customFormat="1" ht="37.9" customHeight="1">
      <c r="A235" s="36"/>
      <c r="B235" s="37"/>
      <c r="C235" s="192" t="s">
        <v>403</v>
      </c>
      <c r="D235" s="192" t="s">
        <v>224</v>
      </c>
      <c r="E235" s="193" t="s">
        <v>1113</v>
      </c>
      <c r="F235" s="194" t="s">
        <v>1114</v>
      </c>
      <c r="G235" s="195" t="s">
        <v>698</v>
      </c>
      <c r="H235" s="196">
        <v>19</v>
      </c>
      <c r="I235" s="197"/>
      <c r="J235" s="198">
        <f>ROUND(I235*H235,2)</f>
        <v>0</v>
      </c>
      <c r="K235" s="194" t="s">
        <v>228</v>
      </c>
      <c r="L235" s="41"/>
      <c r="M235" s="199" t="s">
        <v>1</v>
      </c>
      <c r="N235" s="200" t="s">
        <v>45</v>
      </c>
      <c r="O235" s="73"/>
      <c r="P235" s="201">
        <f>O235*H235</f>
        <v>0</v>
      </c>
      <c r="Q235" s="201">
        <v>1.0000000000000001E-5</v>
      </c>
      <c r="R235" s="201">
        <f>Q235*H235</f>
        <v>1.9000000000000001E-4</v>
      </c>
      <c r="S235" s="201">
        <v>0</v>
      </c>
      <c r="T235" s="202">
        <f>S235*H235</f>
        <v>0</v>
      </c>
      <c r="U235" s="36"/>
      <c r="V235" s="36"/>
      <c r="W235" s="36"/>
      <c r="X235" s="36"/>
      <c r="Y235" s="36"/>
      <c r="Z235" s="36"/>
      <c r="AA235" s="36"/>
      <c r="AB235" s="36"/>
      <c r="AC235" s="36"/>
      <c r="AD235" s="36"/>
      <c r="AE235" s="36"/>
      <c r="AR235" s="203" t="s">
        <v>223</v>
      </c>
      <c r="AT235" s="203" t="s">
        <v>224</v>
      </c>
      <c r="AU235" s="203" t="s">
        <v>19</v>
      </c>
      <c r="AY235" s="18" t="s">
        <v>220</v>
      </c>
      <c r="BE235" s="204">
        <f>IF(N235="základní",J235,0)</f>
        <v>0</v>
      </c>
      <c r="BF235" s="204">
        <f>IF(N235="snížená",J235,0)</f>
        <v>0</v>
      </c>
      <c r="BG235" s="204">
        <f>IF(N235="zákl. přenesená",J235,0)</f>
        <v>0</v>
      </c>
      <c r="BH235" s="204">
        <f>IF(N235="sníž. přenesená",J235,0)</f>
        <v>0</v>
      </c>
      <c r="BI235" s="204">
        <f>IF(N235="nulová",J235,0)</f>
        <v>0</v>
      </c>
      <c r="BJ235" s="18" t="s">
        <v>87</v>
      </c>
      <c r="BK235" s="204">
        <f>ROUND(I235*H235,2)</f>
        <v>0</v>
      </c>
      <c r="BL235" s="18" t="s">
        <v>223</v>
      </c>
      <c r="BM235" s="203" t="s">
        <v>3877</v>
      </c>
    </row>
    <row r="236" spans="1:65" s="2" customFormat="1" ht="11.25">
      <c r="A236" s="36"/>
      <c r="B236" s="37"/>
      <c r="C236" s="38"/>
      <c r="D236" s="205" t="s">
        <v>231</v>
      </c>
      <c r="E236" s="38"/>
      <c r="F236" s="206" t="s">
        <v>1116</v>
      </c>
      <c r="G236" s="38"/>
      <c r="H236" s="38"/>
      <c r="I236" s="207"/>
      <c r="J236" s="38"/>
      <c r="K236" s="38"/>
      <c r="L236" s="41"/>
      <c r="M236" s="208"/>
      <c r="N236" s="209"/>
      <c r="O236" s="73"/>
      <c r="P236" s="73"/>
      <c r="Q236" s="73"/>
      <c r="R236" s="73"/>
      <c r="S236" s="73"/>
      <c r="T236" s="74"/>
      <c r="U236" s="36"/>
      <c r="V236" s="36"/>
      <c r="W236" s="36"/>
      <c r="X236" s="36"/>
      <c r="Y236" s="36"/>
      <c r="Z236" s="36"/>
      <c r="AA236" s="36"/>
      <c r="AB236" s="36"/>
      <c r="AC236" s="36"/>
      <c r="AD236" s="36"/>
      <c r="AE236" s="36"/>
      <c r="AT236" s="18" t="s">
        <v>231</v>
      </c>
      <c r="AU236" s="18" t="s">
        <v>19</v>
      </c>
    </row>
    <row r="237" spans="1:65" s="2" customFormat="1" ht="39">
      <c r="A237" s="36"/>
      <c r="B237" s="37"/>
      <c r="C237" s="38"/>
      <c r="D237" s="210" t="s">
        <v>233</v>
      </c>
      <c r="E237" s="38"/>
      <c r="F237" s="211" t="s">
        <v>3878</v>
      </c>
      <c r="G237" s="38"/>
      <c r="H237" s="38"/>
      <c r="I237" s="207"/>
      <c r="J237" s="38"/>
      <c r="K237" s="38"/>
      <c r="L237" s="41"/>
      <c r="M237" s="208"/>
      <c r="N237" s="209"/>
      <c r="O237" s="73"/>
      <c r="P237" s="73"/>
      <c r="Q237" s="73"/>
      <c r="R237" s="73"/>
      <c r="S237" s="73"/>
      <c r="T237" s="74"/>
      <c r="U237" s="36"/>
      <c r="V237" s="36"/>
      <c r="W237" s="36"/>
      <c r="X237" s="36"/>
      <c r="Y237" s="36"/>
      <c r="Z237" s="36"/>
      <c r="AA237" s="36"/>
      <c r="AB237" s="36"/>
      <c r="AC237" s="36"/>
      <c r="AD237" s="36"/>
      <c r="AE237" s="36"/>
      <c r="AT237" s="18" t="s">
        <v>233</v>
      </c>
      <c r="AU237" s="18" t="s">
        <v>19</v>
      </c>
    </row>
    <row r="238" spans="1:65" s="2" customFormat="1" ht="44.25" customHeight="1">
      <c r="A238" s="36"/>
      <c r="B238" s="37"/>
      <c r="C238" s="247" t="s">
        <v>409</v>
      </c>
      <c r="D238" s="247" t="s">
        <v>329</v>
      </c>
      <c r="E238" s="248" t="s">
        <v>1118</v>
      </c>
      <c r="F238" s="249" t="s">
        <v>3879</v>
      </c>
      <c r="G238" s="250" t="s">
        <v>698</v>
      </c>
      <c r="H238" s="251">
        <v>19</v>
      </c>
      <c r="I238" s="252"/>
      <c r="J238" s="253">
        <f>ROUND(I238*H238,2)</f>
        <v>0</v>
      </c>
      <c r="K238" s="249" t="s">
        <v>228</v>
      </c>
      <c r="L238" s="254"/>
      <c r="M238" s="255" t="s">
        <v>1</v>
      </c>
      <c r="N238" s="256" t="s">
        <v>45</v>
      </c>
      <c r="O238" s="73"/>
      <c r="P238" s="201">
        <f>O238*H238</f>
        <v>0</v>
      </c>
      <c r="Q238" s="201">
        <v>0.98</v>
      </c>
      <c r="R238" s="201">
        <f>Q238*H238</f>
        <v>18.62</v>
      </c>
      <c r="S238" s="201">
        <v>0</v>
      </c>
      <c r="T238" s="202">
        <f>S238*H238</f>
        <v>0</v>
      </c>
      <c r="U238" s="36"/>
      <c r="V238" s="36"/>
      <c r="W238" s="36"/>
      <c r="X238" s="36"/>
      <c r="Y238" s="36"/>
      <c r="Z238" s="36"/>
      <c r="AA238" s="36"/>
      <c r="AB238" s="36"/>
      <c r="AC238" s="36"/>
      <c r="AD238" s="36"/>
      <c r="AE238" s="36"/>
      <c r="AR238" s="203" t="s">
        <v>266</v>
      </c>
      <c r="AT238" s="203" t="s">
        <v>329</v>
      </c>
      <c r="AU238" s="203" t="s">
        <v>19</v>
      </c>
      <c r="AY238" s="18" t="s">
        <v>220</v>
      </c>
      <c r="BE238" s="204">
        <f>IF(N238="základní",J238,0)</f>
        <v>0</v>
      </c>
      <c r="BF238" s="204">
        <f>IF(N238="snížená",J238,0)</f>
        <v>0</v>
      </c>
      <c r="BG238" s="204">
        <f>IF(N238="zákl. přenesená",J238,0)</f>
        <v>0</v>
      </c>
      <c r="BH238" s="204">
        <f>IF(N238="sníž. přenesená",J238,0)</f>
        <v>0</v>
      </c>
      <c r="BI238" s="204">
        <f>IF(N238="nulová",J238,0)</f>
        <v>0</v>
      </c>
      <c r="BJ238" s="18" t="s">
        <v>87</v>
      </c>
      <c r="BK238" s="204">
        <f>ROUND(I238*H238,2)</f>
        <v>0</v>
      </c>
      <c r="BL238" s="18" t="s">
        <v>223</v>
      </c>
      <c r="BM238" s="203" t="s">
        <v>3880</v>
      </c>
    </row>
    <row r="239" spans="1:65" s="2" customFormat="1" ht="37.9" customHeight="1">
      <c r="A239" s="36"/>
      <c r="B239" s="37"/>
      <c r="C239" s="192" t="s">
        <v>415</v>
      </c>
      <c r="D239" s="192" t="s">
        <v>224</v>
      </c>
      <c r="E239" s="193" t="s">
        <v>3881</v>
      </c>
      <c r="F239" s="194" t="s">
        <v>3882</v>
      </c>
      <c r="G239" s="195" t="s">
        <v>698</v>
      </c>
      <c r="H239" s="196">
        <v>60</v>
      </c>
      <c r="I239" s="197"/>
      <c r="J239" s="198">
        <f>ROUND(I239*H239,2)</f>
        <v>0</v>
      </c>
      <c r="K239" s="194" t="s">
        <v>228</v>
      </c>
      <c r="L239" s="41"/>
      <c r="M239" s="199" t="s">
        <v>1</v>
      </c>
      <c r="N239" s="200" t="s">
        <v>45</v>
      </c>
      <c r="O239" s="73"/>
      <c r="P239" s="201">
        <f>O239*H239</f>
        <v>0</v>
      </c>
      <c r="Q239" s="201">
        <v>1.0000000000000001E-5</v>
      </c>
      <c r="R239" s="201">
        <f>Q239*H239</f>
        <v>6.0000000000000006E-4</v>
      </c>
      <c r="S239" s="201">
        <v>0</v>
      </c>
      <c r="T239" s="202">
        <f>S239*H239</f>
        <v>0</v>
      </c>
      <c r="U239" s="36"/>
      <c r="V239" s="36"/>
      <c r="W239" s="36"/>
      <c r="X239" s="36"/>
      <c r="Y239" s="36"/>
      <c r="Z239" s="36"/>
      <c r="AA239" s="36"/>
      <c r="AB239" s="36"/>
      <c r="AC239" s="36"/>
      <c r="AD239" s="36"/>
      <c r="AE239" s="36"/>
      <c r="AR239" s="203" t="s">
        <v>223</v>
      </c>
      <c r="AT239" s="203" t="s">
        <v>224</v>
      </c>
      <c r="AU239" s="203" t="s">
        <v>19</v>
      </c>
      <c r="AY239" s="18" t="s">
        <v>220</v>
      </c>
      <c r="BE239" s="204">
        <f>IF(N239="základní",J239,0)</f>
        <v>0</v>
      </c>
      <c r="BF239" s="204">
        <f>IF(N239="snížená",J239,0)</f>
        <v>0</v>
      </c>
      <c r="BG239" s="204">
        <f>IF(N239="zákl. přenesená",J239,0)</f>
        <v>0</v>
      </c>
      <c r="BH239" s="204">
        <f>IF(N239="sníž. přenesená",J239,0)</f>
        <v>0</v>
      </c>
      <c r="BI239" s="204">
        <f>IF(N239="nulová",J239,0)</f>
        <v>0</v>
      </c>
      <c r="BJ239" s="18" t="s">
        <v>87</v>
      </c>
      <c r="BK239" s="204">
        <f>ROUND(I239*H239,2)</f>
        <v>0</v>
      </c>
      <c r="BL239" s="18" t="s">
        <v>223</v>
      </c>
      <c r="BM239" s="203" t="s">
        <v>3883</v>
      </c>
    </row>
    <row r="240" spans="1:65" s="2" customFormat="1" ht="11.25">
      <c r="A240" s="36"/>
      <c r="B240" s="37"/>
      <c r="C240" s="38"/>
      <c r="D240" s="205" t="s">
        <v>231</v>
      </c>
      <c r="E240" s="38"/>
      <c r="F240" s="206" t="s">
        <v>3884</v>
      </c>
      <c r="G240" s="38"/>
      <c r="H240" s="38"/>
      <c r="I240" s="207"/>
      <c r="J240" s="38"/>
      <c r="K240" s="38"/>
      <c r="L240" s="41"/>
      <c r="M240" s="208"/>
      <c r="N240" s="209"/>
      <c r="O240" s="73"/>
      <c r="P240" s="73"/>
      <c r="Q240" s="73"/>
      <c r="R240" s="73"/>
      <c r="S240" s="73"/>
      <c r="T240" s="74"/>
      <c r="U240" s="36"/>
      <c r="V240" s="36"/>
      <c r="W240" s="36"/>
      <c r="X240" s="36"/>
      <c r="Y240" s="36"/>
      <c r="Z240" s="36"/>
      <c r="AA240" s="36"/>
      <c r="AB240" s="36"/>
      <c r="AC240" s="36"/>
      <c r="AD240" s="36"/>
      <c r="AE240" s="36"/>
      <c r="AT240" s="18" t="s">
        <v>231</v>
      </c>
      <c r="AU240" s="18" t="s">
        <v>19</v>
      </c>
    </row>
    <row r="241" spans="1:65" s="2" customFormat="1" ht="97.5">
      <c r="A241" s="36"/>
      <c r="B241" s="37"/>
      <c r="C241" s="38"/>
      <c r="D241" s="210" t="s">
        <v>311</v>
      </c>
      <c r="E241" s="38"/>
      <c r="F241" s="211" t="s">
        <v>1389</v>
      </c>
      <c r="G241" s="38"/>
      <c r="H241" s="38"/>
      <c r="I241" s="207"/>
      <c r="J241" s="38"/>
      <c r="K241" s="38"/>
      <c r="L241" s="41"/>
      <c r="M241" s="208"/>
      <c r="N241" s="209"/>
      <c r="O241" s="73"/>
      <c r="P241" s="73"/>
      <c r="Q241" s="73"/>
      <c r="R241" s="73"/>
      <c r="S241" s="73"/>
      <c r="T241" s="74"/>
      <c r="U241" s="36"/>
      <c r="V241" s="36"/>
      <c r="W241" s="36"/>
      <c r="X241" s="36"/>
      <c r="Y241" s="36"/>
      <c r="Z241" s="36"/>
      <c r="AA241" s="36"/>
      <c r="AB241" s="36"/>
      <c r="AC241" s="36"/>
      <c r="AD241" s="36"/>
      <c r="AE241" s="36"/>
      <c r="AT241" s="18" t="s">
        <v>311</v>
      </c>
      <c r="AU241" s="18" t="s">
        <v>19</v>
      </c>
    </row>
    <row r="242" spans="1:65" s="2" customFormat="1" ht="39">
      <c r="A242" s="36"/>
      <c r="B242" s="37"/>
      <c r="C242" s="38"/>
      <c r="D242" s="210" t="s">
        <v>233</v>
      </c>
      <c r="E242" s="38"/>
      <c r="F242" s="211" t="s">
        <v>3885</v>
      </c>
      <c r="G242" s="38"/>
      <c r="H242" s="38"/>
      <c r="I242" s="207"/>
      <c r="J242" s="38"/>
      <c r="K242" s="38"/>
      <c r="L242" s="41"/>
      <c r="M242" s="208"/>
      <c r="N242" s="209"/>
      <c r="O242" s="73"/>
      <c r="P242" s="73"/>
      <c r="Q242" s="73"/>
      <c r="R242" s="73"/>
      <c r="S242" s="73"/>
      <c r="T242" s="74"/>
      <c r="U242" s="36"/>
      <c r="V242" s="36"/>
      <c r="W242" s="36"/>
      <c r="X242" s="36"/>
      <c r="Y242" s="36"/>
      <c r="Z242" s="36"/>
      <c r="AA242" s="36"/>
      <c r="AB242" s="36"/>
      <c r="AC242" s="36"/>
      <c r="AD242" s="36"/>
      <c r="AE242" s="36"/>
      <c r="AT242" s="18" t="s">
        <v>233</v>
      </c>
      <c r="AU242" s="18" t="s">
        <v>19</v>
      </c>
    </row>
    <row r="243" spans="1:65" s="2" customFormat="1" ht="24.2" customHeight="1">
      <c r="A243" s="36"/>
      <c r="B243" s="37"/>
      <c r="C243" s="247" t="s">
        <v>420</v>
      </c>
      <c r="D243" s="247" t="s">
        <v>329</v>
      </c>
      <c r="E243" s="248" t="s">
        <v>3886</v>
      </c>
      <c r="F243" s="249" t="s">
        <v>3887</v>
      </c>
      <c r="G243" s="250" t="s">
        <v>698</v>
      </c>
      <c r="H243" s="251">
        <v>60</v>
      </c>
      <c r="I243" s="252"/>
      <c r="J243" s="253">
        <f>ROUND(I243*H243,2)</f>
        <v>0</v>
      </c>
      <c r="K243" s="249" t="s">
        <v>228</v>
      </c>
      <c r="L243" s="254"/>
      <c r="M243" s="255" t="s">
        <v>1</v>
      </c>
      <c r="N243" s="256" t="s">
        <v>45</v>
      </c>
      <c r="O243" s="73"/>
      <c r="P243" s="201">
        <f>O243*H243</f>
        <v>0</v>
      </c>
      <c r="Q243" s="201">
        <v>2.6700000000000001E-3</v>
      </c>
      <c r="R243" s="201">
        <f>Q243*H243</f>
        <v>0.16020000000000001</v>
      </c>
      <c r="S243" s="201">
        <v>0</v>
      </c>
      <c r="T243" s="202">
        <f>S243*H243</f>
        <v>0</v>
      </c>
      <c r="U243" s="36"/>
      <c r="V243" s="36"/>
      <c r="W243" s="36"/>
      <c r="X243" s="36"/>
      <c r="Y243" s="36"/>
      <c r="Z243" s="36"/>
      <c r="AA243" s="36"/>
      <c r="AB243" s="36"/>
      <c r="AC243" s="36"/>
      <c r="AD243" s="36"/>
      <c r="AE243" s="36"/>
      <c r="AR243" s="203" t="s">
        <v>266</v>
      </c>
      <c r="AT243" s="203" t="s">
        <v>329</v>
      </c>
      <c r="AU243" s="203" t="s">
        <v>19</v>
      </c>
      <c r="AY243" s="18" t="s">
        <v>220</v>
      </c>
      <c r="BE243" s="204">
        <f>IF(N243="základní",J243,0)</f>
        <v>0</v>
      </c>
      <c r="BF243" s="204">
        <f>IF(N243="snížená",J243,0)</f>
        <v>0</v>
      </c>
      <c r="BG243" s="204">
        <f>IF(N243="zákl. přenesená",J243,0)</f>
        <v>0</v>
      </c>
      <c r="BH243" s="204">
        <f>IF(N243="sníž. přenesená",J243,0)</f>
        <v>0</v>
      </c>
      <c r="BI243" s="204">
        <f>IF(N243="nulová",J243,0)</f>
        <v>0</v>
      </c>
      <c r="BJ243" s="18" t="s">
        <v>87</v>
      </c>
      <c r="BK243" s="204">
        <f>ROUND(I243*H243,2)</f>
        <v>0</v>
      </c>
      <c r="BL243" s="18" t="s">
        <v>223</v>
      </c>
      <c r="BM243" s="203" t="s">
        <v>3888</v>
      </c>
    </row>
    <row r="244" spans="1:65" s="2" customFormat="1" ht="37.9" customHeight="1">
      <c r="A244" s="36"/>
      <c r="B244" s="37"/>
      <c r="C244" s="192" t="s">
        <v>426</v>
      </c>
      <c r="D244" s="192" t="s">
        <v>224</v>
      </c>
      <c r="E244" s="193" t="s">
        <v>1386</v>
      </c>
      <c r="F244" s="194" t="s">
        <v>706</v>
      </c>
      <c r="G244" s="195" t="s">
        <v>698</v>
      </c>
      <c r="H244" s="196">
        <v>22</v>
      </c>
      <c r="I244" s="197"/>
      <c r="J244" s="198">
        <f>ROUND(I244*H244,2)</f>
        <v>0</v>
      </c>
      <c r="K244" s="194" t="s">
        <v>228</v>
      </c>
      <c r="L244" s="41"/>
      <c r="M244" s="199" t="s">
        <v>1</v>
      </c>
      <c r="N244" s="200" t="s">
        <v>45</v>
      </c>
      <c r="O244" s="73"/>
      <c r="P244" s="201">
        <f>O244*H244</f>
        <v>0</v>
      </c>
      <c r="Q244" s="201">
        <v>1.0000000000000001E-5</v>
      </c>
      <c r="R244" s="201">
        <f>Q244*H244</f>
        <v>2.2000000000000001E-4</v>
      </c>
      <c r="S244" s="201">
        <v>0</v>
      </c>
      <c r="T244" s="202">
        <f>S244*H244</f>
        <v>0</v>
      </c>
      <c r="U244" s="36"/>
      <c r="V244" s="36"/>
      <c r="W244" s="36"/>
      <c r="X244" s="36"/>
      <c r="Y244" s="36"/>
      <c r="Z244" s="36"/>
      <c r="AA244" s="36"/>
      <c r="AB244" s="36"/>
      <c r="AC244" s="36"/>
      <c r="AD244" s="36"/>
      <c r="AE244" s="36"/>
      <c r="AR244" s="203" t="s">
        <v>223</v>
      </c>
      <c r="AT244" s="203" t="s">
        <v>224</v>
      </c>
      <c r="AU244" s="203" t="s">
        <v>19</v>
      </c>
      <c r="AY244" s="18" t="s">
        <v>220</v>
      </c>
      <c r="BE244" s="204">
        <f>IF(N244="základní",J244,0)</f>
        <v>0</v>
      </c>
      <c r="BF244" s="204">
        <f>IF(N244="snížená",J244,0)</f>
        <v>0</v>
      </c>
      <c r="BG244" s="204">
        <f>IF(N244="zákl. přenesená",J244,0)</f>
        <v>0</v>
      </c>
      <c r="BH244" s="204">
        <f>IF(N244="sníž. přenesená",J244,0)</f>
        <v>0</v>
      </c>
      <c r="BI244" s="204">
        <f>IF(N244="nulová",J244,0)</f>
        <v>0</v>
      </c>
      <c r="BJ244" s="18" t="s">
        <v>87</v>
      </c>
      <c r="BK244" s="204">
        <f>ROUND(I244*H244,2)</f>
        <v>0</v>
      </c>
      <c r="BL244" s="18" t="s">
        <v>223</v>
      </c>
      <c r="BM244" s="203" t="s">
        <v>3889</v>
      </c>
    </row>
    <row r="245" spans="1:65" s="2" customFormat="1" ht="11.25">
      <c r="A245" s="36"/>
      <c r="B245" s="37"/>
      <c r="C245" s="38"/>
      <c r="D245" s="205" t="s">
        <v>231</v>
      </c>
      <c r="E245" s="38"/>
      <c r="F245" s="206" t="s">
        <v>1388</v>
      </c>
      <c r="G245" s="38"/>
      <c r="H245" s="38"/>
      <c r="I245" s="207"/>
      <c r="J245" s="38"/>
      <c r="K245" s="38"/>
      <c r="L245" s="41"/>
      <c r="M245" s="208"/>
      <c r="N245" s="209"/>
      <c r="O245" s="73"/>
      <c r="P245" s="73"/>
      <c r="Q245" s="73"/>
      <c r="R245" s="73"/>
      <c r="S245" s="73"/>
      <c r="T245" s="74"/>
      <c r="U245" s="36"/>
      <c r="V245" s="36"/>
      <c r="W245" s="36"/>
      <c r="X245" s="36"/>
      <c r="Y245" s="36"/>
      <c r="Z245" s="36"/>
      <c r="AA245" s="36"/>
      <c r="AB245" s="36"/>
      <c r="AC245" s="36"/>
      <c r="AD245" s="36"/>
      <c r="AE245" s="36"/>
      <c r="AT245" s="18" t="s">
        <v>231</v>
      </c>
      <c r="AU245" s="18" t="s">
        <v>19</v>
      </c>
    </row>
    <row r="246" spans="1:65" s="2" customFormat="1" ht="97.5">
      <c r="A246" s="36"/>
      <c r="B246" s="37"/>
      <c r="C246" s="38"/>
      <c r="D246" s="210" t="s">
        <v>311</v>
      </c>
      <c r="E246" s="38"/>
      <c r="F246" s="211" t="s">
        <v>1389</v>
      </c>
      <c r="G246" s="38"/>
      <c r="H246" s="38"/>
      <c r="I246" s="207"/>
      <c r="J246" s="38"/>
      <c r="K246" s="38"/>
      <c r="L246" s="41"/>
      <c r="M246" s="208"/>
      <c r="N246" s="209"/>
      <c r="O246" s="73"/>
      <c r="P246" s="73"/>
      <c r="Q246" s="73"/>
      <c r="R246" s="73"/>
      <c r="S246" s="73"/>
      <c r="T246" s="74"/>
      <c r="U246" s="36"/>
      <c r="V246" s="36"/>
      <c r="W246" s="36"/>
      <c r="X246" s="36"/>
      <c r="Y246" s="36"/>
      <c r="Z246" s="36"/>
      <c r="AA246" s="36"/>
      <c r="AB246" s="36"/>
      <c r="AC246" s="36"/>
      <c r="AD246" s="36"/>
      <c r="AE246" s="36"/>
      <c r="AT246" s="18" t="s">
        <v>311</v>
      </c>
      <c r="AU246" s="18" t="s">
        <v>19</v>
      </c>
    </row>
    <row r="247" spans="1:65" s="2" customFormat="1" ht="39">
      <c r="A247" s="36"/>
      <c r="B247" s="37"/>
      <c r="C247" s="38"/>
      <c r="D247" s="210" t="s">
        <v>233</v>
      </c>
      <c r="E247" s="38"/>
      <c r="F247" s="211" t="s">
        <v>3890</v>
      </c>
      <c r="G247" s="38"/>
      <c r="H247" s="38"/>
      <c r="I247" s="207"/>
      <c r="J247" s="38"/>
      <c r="K247" s="38"/>
      <c r="L247" s="41"/>
      <c r="M247" s="208"/>
      <c r="N247" s="209"/>
      <c r="O247" s="73"/>
      <c r="P247" s="73"/>
      <c r="Q247" s="73"/>
      <c r="R247" s="73"/>
      <c r="S247" s="73"/>
      <c r="T247" s="74"/>
      <c r="U247" s="36"/>
      <c r="V247" s="36"/>
      <c r="W247" s="36"/>
      <c r="X247" s="36"/>
      <c r="Y247" s="36"/>
      <c r="Z247" s="36"/>
      <c r="AA247" s="36"/>
      <c r="AB247" s="36"/>
      <c r="AC247" s="36"/>
      <c r="AD247" s="36"/>
      <c r="AE247" s="36"/>
      <c r="AT247" s="18" t="s">
        <v>233</v>
      </c>
      <c r="AU247" s="18" t="s">
        <v>19</v>
      </c>
    </row>
    <row r="248" spans="1:65" s="2" customFormat="1" ht="24.2" customHeight="1">
      <c r="A248" s="36"/>
      <c r="B248" s="37"/>
      <c r="C248" s="247" t="s">
        <v>434</v>
      </c>
      <c r="D248" s="247" t="s">
        <v>329</v>
      </c>
      <c r="E248" s="248" t="s">
        <v>1390</v>
      </c>
      <c r="F248" s="249" t="s">
        <v>3891</v>
      </c>
      <c r="G248" s="250" t="s">
        <v>698</v>
      </c>
      <c r="H248" s="251">
        <v>22</v>
      </c>
      <c r="I248" s="252"/>
      <c r="J248" s="253">
        <f>ROUND(I248*H248,2)</f>
        <v>0</v>
      </c>
      <c r="K248" s="249" t="s">
        <v>228</v>
      </c>
      <c r="L248" s="254"/>
      <c r="M248" s="255" t="s">
        <v>1</v>
      </c>
      <c r="N248" s="256" t="s">
        <v>45</v>
      </c>
      <c r="O248" s="73"/>
      <c r="P248" s="201">
        <f>O248*H248</f>
        <v>0</v>
      </c>
      <c r="Q248" s="201">
        <v>4.2599999999999999E-3</v>
      </c>
      <c r="R248" s="201">
        <f>Q248*H248</f>
        <v>9.3719999999999998E-2</v>
      </c>
      <c r="S248" s="201">
        <v>0</v>
      </c>
      <c r="T248" s="202">
        <f>S248*H248</f>
        <v>0</v>
      </c>
      <c r="U248" s="36"/>
      <c r="V248" s="36"/>
      <c r="W248" s="36"/>
      <c r="X248" s="36"/>
      <c r="Y248" s="36"/>
      <c r="Z248" s="36"/>
      <c r="AA248" s="36"/>
      <c r="AB248" s="36"/>
      <c r="AC248" s="36"/>
      <c r="AD248" s="36"/>
      <c r="AE248" s="36"/>
      <c r="AR248" s="203" t="s">
        <v>266</v>
      </c>
      <c r="AT248" s="203" t="s">
        <v>329</v>
      </c>
      <c r="AU248" s="203" t="s">
        <v>19</v>
      </c>
      <c r="AY248" s="18" t="s">
        <v>220</v>
      </c>
      <c r="BE248" s="204">
        <f>IF(N248="základní",J248,0)</f>
        <v>0</v>
      </c>
      <c r="BF248" s="204">
        <f>IF(N248="snížená",J248,0)</f>
        <v>0</v>
      </c>
      <c r="BG248" s="204">
        <f>IF(N248="zákl. přenesená",J248,0)</f>
        <v>0</v>
      </c>
      <c r="BH248" s="204">
        <f>IF(N248="sníž. přenesená",J248,0)</f>
        <v>0</v>
      </c>
      <c r="BI248" s="204">
        <f>IF(N248="nulová",J248,0)</f>
        <v>0</v>
      </c>
      <c r="BJ248" s="18" t="s">
        <v>87</v>
      </c>
      <c r="BK248" s="204">
        <f>ROUND(I248*H248,2)</f>
        <v>0</v>
      </c>
      <c r="BL248" s="18" t="s">
        <v>223</v>
      </c>
      <c r="BM248" s="203" t="s">
        <v>3892</v>
      </c>
    </row>
    <row r="249" spans="1:65" s="2" customFormat="1" ht="24.2" customHeight="1">
      <c r="A249" s="36"/>
      <c r="B249" s="37"/>
      <c r="C249" s="192" t="s">
        <v>441</v>
      </c>
      <c r="D249" s="192" t="s">
        <v>224</v>
      </c>
      <c r="E249" s="193" t="s">
        <v>1393</v>
      </c>
      <c r="F249" s="194" t="s">
        <v>1394</v>
      </c>
      <c r="G249" s="195" t="s">
        <v>664</v>
      </c>
      <c r="H249" s="196">
        <v>1</v>
      </c>
      <c r="I249" s="197"/>
      <c r="J249" s="198">
        <f>ROUND(I249*H249,2)</f>
        <v>0</v>
      </c>
      <c r="K249" s="194" t="s">
        <v>228</v>
      </c>
      <c r="L249" s="41"/>
      <c r="M249" s="199" t="s">
        <v>1</v>
      </c>
      <c r="N249" s="200" t="s">
        <v>45</v>
      </c>
      <c r="O249" s="73"/>
      <c r="P249" s="201">
        <f>O249*H249</f>
        <v>0</v>
      </c>
      <c r="Q249" s="201">
        <v>2.9399999999999999E-3</v>
      </c>
      <c r="R249" s="201">
        <f>Q249*H249</f>
        <v>2.9399999999999999E-3</v>
      </c>
      <c r="S249" s="201">
        <v>0</v>
      </c>
      <c r="T249" s="202">
        <f>S249*H249</f>
        <v>0</v>
      </c>
      <c r="U249" s="36"/>
      <c r="V249" s="36"/>
      <c r="W249" s="36"/>
      <c r="X249" s="36"/>
      <c r="Y249" s="36"/>
      <c r="Z249" s="36"/>
      <c r="AA249" s="36"/>
      <c r="AB249" s="36"/>
      <c r="AC249" s="36"/>
      <c r="AD249" s="36"/>
      <c r="AE249" s="36"/>
      <c r="AR249" s="203" t="s">
        <v>223</v>
      </c>
      <c r="AT249" s="203" t="s">
        <v>224</v>
      </c>
      <c r="AU249" s="203" t="s">
        <v>19</v>
      </c>
      <c r="AY249" s="18" t="s">
        <v>220</v>
      </c>
      <c r="BE249" s="204">
        <f>IF(N249="základní",J249,0)</f>
        <v>0</v>
      </c>
      <c r="BF249" s="204">
        <f>IF(N249="snížená",J249,0)</f>
        <v>0</v>
      </c>
      <c r="BG249" s="204">
        <f>IF(N249="zákl. přenesená",J249,0)</f>
        <v>0</v>
      </c>
      <c r="BH249" s="204">
        <f>IF(N249="sníž. přenesená",J249,0)</f>
        <v>0</v>
      </c>
      <c r="BI249" s="204">
        <f>IF(N249="nulová",J249,0)</f>
        <v>0</v>
      </c>
      <c r="BJ249" s="18" t="s">
        <v>87</v>
      </c>
      <c r="BK249" s="204">
        <f>ROUND(I249*H249,2)</f>
        <v>0</v>
      </c>
      <c r="BL249" s="18" t="s">
        <v>223</v>
      </c>
      <c r="BM249" s="203" t="s">
        <v>3893</v>
      </c>
    </row>
    <row r="250" spans="1:65" s="2" customFormat="1" ht="11.25">
      <c r="A250" s="36"/>
      <c r="B250" s="37"/>
      <c r="C250" s="38"/>
      <c r="D250" s="205" t="s">
        <v>231</v>
      </c>
      <c r="E250" s="38"/>
      <c r="F250" s="206" t="s">
        <v>1396</v>
      </c>
      <c r="G250" s="38"/>
      <c r="H250" s="38"/>
      <c r="I250" s="207"/>
      <c r="J250" s="38"/>
      <c r="K250" s="38"/>
      <c r="L250" s="41"/>
      <c r="M250" s="208"/>
      <c r="N250" s="209"/>
      <c r="O250" s="73"/>
      <c r="P250" s="73"/>
      <c r="Q250" s="73"/>
      <c r="R250" s="73"/>
      <c r="S250" s="73"/>
      <c r="T250" s="74"/>
      <c r="U250" s="36"/>
      <c r="V250" s="36"/>
      <c r="W250" s="36"/>
      <c r="X250" s="36"/>
      <c r="Y250" s="36"/>
      <c r="Z250" s="36"/>
      <c r="AA250" s="36"/>
      <c r="AB250" s="36"/>
      <c r="AC250" s="36"/>
      <c r="AD250" s="36"/>
      <c r="AE250" s="36"/>
      <c r="AT250" s="18" t="s">
        <v>231</v>
      </c>
      <c r="AU250" s="18" t="s">
        <v>19</v>
      </c>
    </row>
    <row r="251" spans="1:65" s="2" customFormat="1" ht="175.5">
      <c r="A251" s="36"/>
      <c r="B251" s="37"/>
      <c r="C251" s="38"/>
      <c r="D251" s="210" t="s">
        <v>311</v>
      </c>
      <c r="E251" s="38"/>
      <c r="F251" s="211" t="s">
        <v>1397</v>
      </c>
      <c r="G251" s="38"/>
      <c r="H251" s="38"/>
      <c r="I251" s="207"/>
      <c r="J251" s="38"/>
      <c r="K251" s="38"/>
      <c r="L251" s="41"/>
      <c r="M251" s="208"/>
      <c r="N251" s="209"/>
      <c r="O251" s="73"/>
      <c r="P251" s="73"/>
      <c r="Q251" s="73"/>
      <c r="R251" s="73"/>
      <c r="S251" s="73"/>
      <c r="T251" s="74"/>
      <c r="U251" s="36"/>
      <c r="V251" s="36"/>
      <c r="W251" s="36"/>
      <c r="X251" s="36"/>
      <c r="Y251" s="36"/>
      <c r="Z251" s="36"/>
      <c r="AA251" s="36"/>
      <c r="AB251" s="36"/>
      <c r="AC251" s="36"/>
      <c r="AD251" s="36"/>
      <c r="AE251" s="36"/>
      <c r="AT251" s="18" t="s">
        <v>311</v>
      </c>
      <c r="AU251" s="18" t="s">
        <v>19</v>
      </c>
    </row>
    <row r="252" spans="1:65" s="2" customFormat="1" ht="39">
      <c r="A252" s="36"/>
      <c r="B252" s="37"/>
      <c r="C252" s="38"/>
      <c r="D252" s="210" t="s">
        <v>233</v>
      </c>
      <c r="E252" s="38"/>
      <c r="F252" s="211" t="s">
        <v>3894</v>
      </c>
      <c r="G252" s="38"/>
      <c r="H252" s="38"/>
      <c r="I252" s="207"/>
      <c r="J252" s="38"/>
      <c r="K252" s="38"/>
      <c r="L252" s="41"/>
      <c r="M252" s="208"/>
      <c r="N252" s="209"/>
      <c r="O252" s="73"/>
      <c r="P252" s="73"/>
      <c r="Q252" s="73"/>
      <c r="R252" s="73"/>
      <c r="S252" s="73"/>
      <c r="T252" s="74"/>
      <c r="U252" s="36"/>
      <c r="V252" s="36"/>
      <c r="W252" s="36"/>
      <c r="X252" s="36"/>
      <c r="Y252" s="36"/>
      <c r="Z252" s="36"/>
      <c r="AA252" s="36"/>
      <c r="AB252" s="36"/>
      <c r="AC252" s="36"/>
      <c r="AD252" s="36"/>
      <c r="AE252" s="36"/>
      <c r="AT252" s="18" t="s">
        <v>233</v>
      </c>
      <c r="AU252" s="18" t="s">
        <v>19</v>
      </c>
    </row>
    <row r="253" spans="1:65" s="2" customFormat="1" ht="55.5" customHeight="1">
      <c r="A253" s="36"/>
      <c r="B253" s="37"/>
      <c r="C253" s="247" t="s">
        <v>446</v>
      </c>
      <c r="D253" s="247" t="s">
        <v>329</v>
      </c>
      <c r="E253" s="248" t="s">
        <v>3895</v>
      </c>
      <c r="F253" s="249" t="s">
        <v>3896</v>
      </c>
      <c r="G253" s="250" t="s">
        <v>664</v>
      </c>
      <c r="H253" s="251">
        <v>1</v>
      </c>
      <c r="I253" s="252"/>
      <c r="J253" s="253">
        <f>ROUND(I253*H253,2)</f>
        <v>0</v>
      </c>
      <c r="K253" s="249" t="s">
        <v>228</v>
      </c>
      <c r="L253" s="254"/>
      <c r="M253" s="255" t="s">
        <v>1</v>
      </c>
      <c r="N253" s="256" t="s">
        <v>45</v>
      </c>
      <c r="O253" s="73"/>
      <c r="P253" s="201">
        <f>O253*H253</f>
        <v>0</v>
      </c>
      <c r="Q253" s="201">
        <v>6.0000000000000001E-3</v>
      </c>
      <c r="R253" s="201">
        <f>Q253*H253</f>
        <v>6.0000000000000001E-3</v>
      </c>
      <c r="S253" s="201">
        <v>0</v>
      </c>
      <c r="T253" s="202">
        <f>S253*H253</f>
        <v>0</v>
      </c>
      <c r="U253" s="36"/>
      <c r="V253" s="36"/>
      <c r="W253" s="36"/>
      <c r="X253" s="36"/>
      <c r="Y253" s="36"/>
      <c r="Z253" s="36"/>
      <c r="AA253" s="36"/>
      <c r="AB253" s="36"/>
      <c r="AC253" s="36"/>
      <c r="AD253" s="36"/>
      <c r="AE253" s="36"/>
      <c r="AR253" s="203" t="s">
        <v>266</v>
      </c>
      <c r="AT253" s="203" t="s">
        <v>329</v>
      </c>
      <c r="AU253" s="203" t="s">
        <v>19</v>
      </c>
      <c r="AY253" s="18" t="s">
        <v>220</v>
      </c>
      <c r="BE253" s="204">
        <f>IF(N253="základní",J253,0)</f>
        <v>0</v>
      </c>
      <c r="BF253" s="204">
        <f>IF(N253="snížená",J253,0)</f>
        <v>0</v>
      </c>
      <c r="BG253" s="204">
        <f>IF(N253="zákl. přenesená",J253,0)</f>
        <v>0</v>
      </c>
      <c r="BH253" s="204">
        <f>IF(N253="sníž. přenesená",J253,0)</f>
        <v>0</v>
      </c>
      <c r="BI253" s="204">
        <f>IF(N253="nulová",J253,0)</f>
        <v>0</v>
      </c>
      <c r="BJ253" s="18" t="s">
        <v>87</v>
      </c>
      <c r="BK253" s="204">
        <f>ROUND(I253*H253,2)</f>
        <v>0</v>
      </c>
      <c r="BL253" s="18" t="s">
        <v>223</v>
      </c>
      <c r="BM253" s="203" t="s">
        <v>3897</v>
      </c>
    </row>
    <row r="254" spans="1:65" s="2" customFormat="1" ht="21.75" customHeight="1">
      <c r="A254" s="36"/>
      <c r="B254" s="37"/>
      <c r="C254" s="192" t="s">
        <v>454</v>
      </c>
      <c r="D254" s="192" t="s">
        <v>224</v>
      </c>
      <c r="E254" s="193" t="s">
        <v>3898</v>
      </c>
      <c r="F254" s="194" t="s">
        <v>3899</v>
      </c>
      <c r="G254" s="195" t="s">
        <v>664</v>
      </c>
      <c r="H254" s="196">
        <v>3</v>
      </c>
      <c r="I254" s="197"/>
      <c r="J254" s="198">
        <f>ROUND(I254*H254,2)</f>
        <v>0</v>
      </c>
      <c r="K254" s="194" t="s">
        <v>228</v>
      </c>
      <c r="L254" s="41"/>
      <c r="M254" s="199" t="s">
        <v>1</v>
      </c>
      <c r="N254" s="200" t="s">
        <v>45</v>
      </c>
      <c r="O254" s="73"/>
      <c r="P254" s="201">
        <f>O254*H254</f>
        <v>0</v>
      </c>
      <c r="Q254" s="201">
        <v>0.12748000000000001</v>
      </c>
      <c r="R254" s="201">
        <f>Q254*H254</f>
        <v>0.38244</v>
      </c>
      <c r="S254" s="201">
        <v>0</v>
      </c>
      <c r="T254" s="202">
        <f>S254*H254</f>
        <v>0</v>
      </c>
      <c r="U254" s="36"/>
      <c r="V254" s="36"/>
      <c r="W254" s="36"/>
      <c r="X254" s="36"/>
      <c r="Y254" s="36"/>
      <c r="Z254" s="36"/>
      <c r="AA254" s="36"/>
      <c r="AB254" s="36"/>
      <c r="AC254" s="36"/>
      <c r="AD254" s="36"/>
      <c r="AE254" s="36"/>
      <c r="AR254" s="203" t="s">
        <v>223</v>
      </c>
      <c r="AT254" s="203" t="s">
        <v>224</v>
      </c>
      <c r="AU254" s="203" t="s">
        <v>19</v>
      </c>
      <c r="AY254" s="18" t="s">
        <v>220</v>
      </c>
      <c r="BE254" s="204">
        <f>IF(N254="základní",J254,0)</f>
        <v>0</v>
      </c>
      <c r="BF254" s="204">
        <f>IF(N254="snížená",J254,0)</f>
        <v>0</v>
      </c>
      <c r="BG254" s="204">
        <f>IF(N254="zákl. přenesená",J254,0)</f>
        <v>0</v>
      </c>
      <c r="BH254" s="204">
        <f>IF(N254="sníž. přenesená",J254,0)</f>
        <v>0</v>
      </c>
      <c r="BI254" s="204">
        <f>IF(N254="nulová",J254,0)</f>
        <v>0</v>
      </c>
      <c r="BJ254" s="18" t="s">
        <v>87</v>
      </c>
      <c r="BK254" s="204">
        <f>ROUND(I254*H254,2)</f>
        <v>0</v>
      </c>
      <c r="BL254" s="18" t="s">
        <v>223</v>
      </c>
      <c r="BM254" s="203" t="s">
        <v>3900</v>
      </c>
    </row>
    <row r="255" spans="1:65" s="2" customFormat="1" ht="11.25">
      <c r="A255" s="36"/>
      <c r="B255" s="37"/>
      <c r="C255" s="38"/>
      <c r="D255" s="205" t="s">
        <v>231</v>
      </c>
      <c r="E255" s="38"/>
      <c r="F255" s="206" t="s">
        <v>3901</v>
      </c>
      <c r="G255" s="38"/>
      <c r="H255" s="38"/>
      <c r="I255" s="207"/>
      <c r="J255" s="38"/>
      <c r="K255" s="38"/>
      <c r="L255" s="41"/>
      <c r="M255" s="208"/>
      <c r="N255" s="209"/>
      <c r="O255" s="73"/>
      <c r="P255" s="73"/>
      <c r="Q255" s="73"/>
      <c r="R255" s="73"/>
      <c r="S255" s="73"/>
      <c r="T255" s="74"/>
      <c r="U255" s="36"/>
      <c r="V255" s="36"/>
      <c r="W255" s="36"/>
      <c r="X255" s="36"/>
      <c r="Y255" s="36"/>
      <c r="Z255" s="36"/>
      <c r="AA255" s="36"/>
      <c r="AB255" s="36"/>
      <c r="AC255" s="36"/>
      <c r="AD255" s="36"/>
      <c r="AE255" s="36"/>
      <c r="AT255" s="18" t="s">
        <v>231</v>
      </c>
      <c r="AU255" s="18" t="s">
        <v>19</v>
      </c>
    </row>
    <row r="256" spans="1:65" s="2" customFormat="1" ht="156">
      <c r="A256" s="36"/>
      <c r="B256" s="37"/>
      <c r="C256" s="38"/>
      <c r="D256" s="210" t="s">
        <v>311</v>
      </c>
      <c r="E256" s="38"/>
      <c r="F256" s="211" t="s">
        <v>1125</v>
      </c>
      <c r="G256" s="38"/>
      <c r="H256" s="38"/>
      <c r="I256" s="207"/>
      <c r="J256" s="38"/>
      <c r="K256" s="38"/>
      <c r="L256" s="41"/>
      <c r="M256" s="208"/>
      <c r="N256" s="209"/>
      <c r="O256" s="73"/>
      <c r="P256" s="73"/>
      <c r="Q256" s="73"/>
      <c r="R256" s="73"/>
      <c r="S256" s="73"/>
      <c r="T256" s="74"/>
      <c r="U256" s="36"/>
      <c r="V256" s="36"/>
      <c r="W256" s="36"/>
      <c r="X256" s="36"/>
      <c r="Y256" s="36"/>
      <c r="Z256" s="36"/>
      <c r="AA256" s="36"/>
      <c r="AB256" s="36"/>
      <c r="AC256" s="36"/>
      <c r="AD256" s="36"/>
      <c r="AE256" s="36"/>
      <c r="AT256" s="18" t="s">
        <v>311</v>
      </c>
      <c r="AU256" s="18" t="s">
        <v>19</v>
      </c>
    </row>
    <row r="257" spans="1:65" s="2" customFormat="1" ht="39">
      <c r="A257" s="36"/>
      <c r="B257" s="37"/>
      <c r="C257" s="38"/>
      <c r="D257" s="210" t="s">
        <v>233</v>
      </c>
      <c r="E257" s="38"/>
      <c r="F257" s="211" t="s">
        <v>3902</v>
      </c>
      <c r="G257" s="38"/>
      <c r="H257" s="38"/>
      <c r="I257" s="207"/>
      <c r="J257" s="38"/>
      <c r="K257" s="38"/>
      <c r="L257" s="41"/>
      <c r="M257" s="208"/>
      <c r="N257" s="209"/>
      <c r="O257" s="73"/>
      <c r="P257" s="73"/>
      <c r="Q257" s="73"/>
      <c r="R257" s="73"/>
      <c r="S257" s="73"/>
      <c r="T257" s="74"/>
      <c r="U257" s="36"/>
      <c r="V257" s="36"/>
      <c r="W257" s="36"/>
      <c r="X257" s="36"/>
      <c r="Y257" s="36"/>
      <c r="Z257" s="36"/>
      <c r="AA257" s="36"/>
      <c r="AB257" s="36"/>
      <c r="AC257" s="36"/>
      <c r="AD257" s="36"/>
      <c r="AE257" s="36"/>
      <c r="AT257" s="18" t="s">
        <v>233</v>
      </c>
      <c r="AU257" s="18" t="s">
        <v>19</v>
      </c>
    </row>
    <row r="258" spans="1:65" s="2" customFormat="1" ht="21.75" customHeight="1">
      <c r="A258" s="36"/>
      <c r="B258" s="37"/>
      <c r="C258" s="247" t="s">
        <v>460</v>
      </c>
      <c r="D258" s="247" t="s">
        <v>329</v>
      </c>
      <c r="E258" s="248" t="s">
        <v>3903</v>
      </c>
      <c r="F258" s="249" t="s">
        <v>3904</v>
      </c>
      <c r="G258" s="250" t="s">
        <v>664</v>
      </c>
      <c r="H258" s="251">
        <v>3</v>
      </c>
      <c r="I258" s="252"/>
      <c r="J258" s="253">
        <f>ROUND(I258*H258,2)</f>
        <v>0</v>
      </c>
      <c r="K258" s="249" t="s">
        <v>228</v>
      </c>
      <c r="L258" s="254"/>
      <c r="M258" s="255" t="s">
        <v>1</v>
      </c>
      <c r="N258" s="256" t="s">
        <v>45</v>
      </c>
      <c r="O258" s="73"/>
      <c r="P258" s="201">
        <f>O258*H258</f>
        <v>0</v>
      </c>
      <c r="Q258" s="201">
        <v>2.1999999999999999E-2</v>
      </c>
      <c r="R258" s="201">
        <f>Q258*H258</f>
        <v>6.6000000000000003E-2</v>
      </c>
      <c r="S258" s="201">
        <v>0</v>
      </c>
      <c r="T258" s="202">
        <f>S258*H258</f>
        <v>0</v>
      </c>
      <c r="U258" s="36"/>
      <c r="V258" s="36"/>
      <c r="W258" s="36"/>
      <c r="X258" s="36"/>
      <c r="Y258" s="36"/>
      <c r="Z258" s="36"/>
      <c r="AA258" s="36"/>
      <c r="AB258" s="36"/>
      <c r="AC258" s="36"/>
      <c r="AD258" s="36"/>
      <c r="AE258" s="36"/>
      <c r="AR258" s="203" t="s">
        <v>266</v>
      </c>
      <c r="AT258" s="203" t="s">
        <v>329</v>
      </c>
      <c r="AU258" s="203" t="s">
        <v>19</v>
      </c>
      <c r="AY258" s="18" t="s">
        <v>220</v>
      </c>
      <c r="BE258" s="204">
        <f>IF(N258="základní",J258,0)</f>
        <v>0</v>
      </c>
      <c r="BF258" s="204">
        <f>IF(N258="snížená",J258,0)</f>
        <v>0</v>
      </c>
      <c r="BG258" s="204">
        <f>IF(N258="zákl. přenesená",J258,0)</f>
        <v>0</v>
      </c>
      <c r="BH258" s="204">
        <f>IF(N258="sníž. přenesená",J258,0)</f>
        <v>0</v>
      </c>
      <c r="BI258" s="204">
        <f>IF(N258="nulová",J258,0)</f>
        <v>0</v>
      </c>
      <c r="BJ258" s="18" t="s">
        <v>87</v>
      </c>
      <c r="BK258" s="204">
        <f>ROUND(I258*H258,2)</f>
        <v>0</v>
      </c>
      <c r="BL258" s="18" t="s">
        <v>223</v>
      </c>
      <c r="BM258" s="203" t="s">
        <v>3905</v>
      </c>
    </row>
    <row r="259" spans="1:65" s="2" customFormat="1" ht="24.2" customHeight="1">
      <c r="A259" s="36"/>
      <c r="B259" s="37"/>
      <c r="C259" s="192" t="s">
        <v>466</v>
      </c>
      <c r="D259" s="192" t="s">
        <v>224</v>
      </c>
      <c r="E259" s="193" t="s">
        <v>3906</v>
      </c>
      <c r="F259" s="194" t="s">
        <v>3907</v>
      </c>
      <c r="G259" s="195" t="s">
        <v>664</v>
      </c>
      <c r="H259" s="196">
        <v>1</v>
      </c>
      <c r="I259" s="197"/>
      <c r="J259" s="198">
        <f>ROUND(I259*H259,2)</f>
        <v>0</v>
      </c>
      <c r="K259" s="194" t="s">
        <v>228</v>
      </c>
      <c r="L259" s="41"/>
      <c r="M259" s="199" t="s">
        <v>1</v>
      </c>
      <c r="N259" s="200" t="s">
        <v>45</v>
      </c>
      <c r="O259" s="73"/>
      <c r="P259" s="201">
        <f>O259*H259</f>
        <v>0</v>
      </c>
      <c r="Q259" s="201">
        <v>5.0299999999999997E-3</v>
      </c>
      <c r="R259" s="201">
        <f>Q259*H259</f>
        <v>5.0299999999999997E-3</v>
      </c>
      <c r="S259" s="201">
        <v>0</v>
      </c>
      <c r="T259" s="202">
        <f>S259*H259</f>
        <v>0</v>
      </c>
      <c r="U259" s="36"/>
      <c r="V259" s="36"/>
      <c r="W259" s="36"/>
      <c r="X259" s="36"/>
      <c r="Y259" s="36"/>
      <c r="Z259" s="36"/>
      <c r="AA259" s="36"/>
      <c r="AB259" s="36"/>
      <c r="AC259" s="36"/>
      <c r="AD259" s="36"/>
      <c r="AE259" s="36"/>
      <c r="AR259" s="203" t="s">
        <v>223</v>
      </c>
      <c r="AT259" s="203" t="s">
        <v>224</v>
      </c>
      <c r="AU259" s="203" t="s">
        <v>19</v>
      </c>
      <c r="AY259" s="18" t="s">
        <v>220</v>
      </c>
      <c r="BE259" s="204">
        <f>IF(N259="základní",J259,0)</f>
        <v>0</v>
      </c>
      <c r="BF259" s="204">
        <f>IF(N259="snížená",J259,0)</f>
        <v>0</v>
      </c>
      <c r="BG259" s="204">
        <f>IF(N259="zákl. přenesená",J259,0)</f>
        <v>0</v>
      </c>
      <c r="BH259" s="204">
        <f>IF(N259="sníž. přenesená",J259,0)</f>
        <v>0</v>
      </c>
      <c r="BI259" s="204">
        <f>IF(N259="nulová",J259,0)</f>
        <v>0</v>
      </c>
      <c r="BJ259" s="18" t="s">
        <v>87</v>
      </c>
      <c r="BK259" s="204">
        <f>ROUND(I259*H259,2)</f>
        <v>0</v>
      </c>
      <c r="BL259" s="18" t="s">
        <v>223</v>
      </c>
      <c r="BM259" s="203" t="s">
        <v>3908</v>
      </c>
    </row>
    <row r="260" spans="1:65" s="2" customFormat="1" ht="11.25">
      <c r="A260" s="36"/>
      <c r="B260" s="37"/>
      <c r="C260" s="38"/>
      <c r="D260" s="205" t="s">
        <v>231</v>
      </c>
      <c r="E260" s="38"/>
      <c r="F260" s="206" t="s">
        <v>3909</v>
      </c>
      <c r="G260" s="38"/>
      <c r="H260" s="38"/>
      <c r="I260" s="207"/>
      <c r="J260" s="38"/>
      <c r="K260" s="38"/>
      <c r="L260" s="41"/>
      <c r="M260" s="208"/>
      <c r="N260" s="209"/>
      <c r="O260" s="73"/>
      <c r="P260" s="73"/>
      <c r="Q260" s="73"/>
      <c r="R260" s="73"/>
      <c r="S260" s="73"/>
      <c r="T260" s="74"/>
      <c r="U260" s="36"/>
      <c r="V260" s="36"/>
      <c r="W260" s="36"/>
      <c r="X260" s="36"/>
      <c r="Y260" s="36"/>
      <c r="Z260" s="36"/>
      <c r="AA260" s="36"/>
      <c r="AB260" s="36"/>
      <c r="AC260" s="36"/>
      <c r="AD260" s="36"/>
      <c r="AE260" s="36"/>
      <c r="AT260" s="18" t="s">
        <v>231</v>
      </c>
      <c r="AU260" s="18" t="s">
        <v>19</v>
      </c>
    </row>
    <row r="261" spans="1:65" s="2" customFormat="1" ht="175.5">
      <c r="A261" s="36"/>
      <c r="B261" s="37"/>
      <c r="C261" s="38"/>
      <c r="D261" s="210" t="s">
        <v>311</v>
      </c>
      <c r="E261" s="38"/>
      <c r="F261" s="211" t="s">
        <v>1397</v>
      </c>
      <c r="G261" s="38"/>
      <c r="H261" s="38"/>
      <c r="I261" s="207"/>
      <c r="J261" s="38"/>
      <c r="K261" s="38"/>
      <c r="L261" s="41"/>
      <c r="M261" s="208"/>
      <c r="N261" s="209"/>
      <c r="O261" s="73"/>
      <c r="P261" s="73"/>
      <c r="Q261" s="73"/>
      <c r="R261" s="73"/>
      <c r="S261" s="73"/>
      <c r="T261" s="74"/>
      <c r="U261" s="36"/>
      <c r="V261" s="36"/>
      <c r="W261" s="36"/>
      <c r="X261" s="36"/>
      <c r="Y261" s="36"/>
      <c r="Z261" s="36"/>
      <c r="AA261" s="36"/>
      <c r="AB261" s="36"/>
      <c r="AC261" s="36"/>
      <c r="AD261" s="36"/>
      <c r="AE261" s="36"/>
      <c r="AT261" s="18" t="s">
        <v>311</v>
      </c>
      <c r="AU261" s="18" t="s">
        <v>19</v>
      </c>
    </row>
    <row r="262" spans="1:65" s="2" customFormat="1" ht="39">
      <c r="A262" s="36"/>
      <c r="B262" s="37"/>
      <c r="C262" s="38"/>
      <c r="D262" s="210" t="s">
        <v>233</v>
      </c>
      <c r="E262" s="38"/>
      <c r="F262" s="211" t="s">
        <v>3894</v>
      </c>
      <c r="G262" s="38"/>
      <c r="H262" s="38"/>
      <c r="I262" s="207"/>
      <c r="J262" s="38"/>
      <c r="K262" s="38"/>
      <c r="L262" s="41"/>
      <c r="M262" s="208"/>
      <c r="N262" s="209"/>
      <c r="O262" s="73"/>
      <c r="P262" s="73"/>
      <c r="Q262" s="73"/>
      <c r="R262" s="73"/>
      <c r="S262" s="73"/>
      <c r="T262" s="74"/>
      <c r="U262" s="36"/>
      <c r="V262" s="36"/>
      <c r="W262" s="36"/>
      <c r="X262" s="36"/>
      <c r="Y262" s="36"/>
      <c r="Z262" s="36"/>
      <c r="AA262" s="36"/>
      <c r="AB262" s="36"/>
      <c r="AC262" s="36"/>
      <c r="AD262" s="36"/>
      <c r="AE262" s="36"/>
      <c r="AT262" s="18" t="s">
        <v>233</v>
      </c>
      <c r="AU262" s="18" t="s">
        <v>19</v>
      </c>
    </row>
    <row r="263" spans="1:65" s="2" customFormat="1" ht="55.5" customHeight="1">
      <c r="A263" s="36"/>
      <c r="B263" s="37"/>
      <c r="C263" s="247" t="s">
        <v>474</v>
      </c>
      <c r="D263" s="247" t="s">
        <v>329</v>
      </c>
      <c r="E263" s="248" t="s">
        <v>3910</v>
      </c>
      <c r="F263" s="249" t="s">
        <v>3911</v>
      </c>
      <c r="G263" s="250" t="s">
        <v>664</v>
      </c>
      <c r="H263" s="251">
        <v>1</v>
      </c>
      <c r="I263" s="252"/>
      <c r="J263" s="253">
        <f>ROUND(I263*H263,2)</f>
        <v>0</v>
      </c>
      <c r="K263" s="249" t="s">
        <v>228</v>
      </c>
      <c r="L263" s="254"/>
      <c r="M263" s="255" t="s">
        <v>1</v>
      </c>
      <c r="N263" s="256" t="s">
        <v>45</v>
      </c>
      <c r="O263" s="73"/>
      <c r="P263" s="201">
        <f>O263*H263</f>
        <v>0</v>
      </c>
      <c r="Q263" s="201">
        <v>8.0000000000000002E-3</v>
      </c>
      <c r="R263" s="201">
        <f>Q263*H263</f>
        <v>8.0000000000000002E-3</v>
      </c>
      <c r="S263" s="201">
        <v>0</v>
      </c>
      <c r="T263" s="202">
        <f>S263*H263</f>
        <v>0</v>
      </c>
      <c r="U263" s="36"/>
      <c r="V263" s="36"/>
      <c r="W263" s="36"/>
      <c r="X263" s="36"/>
      <c r="Y263" s="36"/>
      <c r="Z263" s="36"/>
      <c r="AA263" s="36"/>
      <c r="AB263" s="36"/>
      <c r="AC263" s="36"/>
      <c r="AD263" s="36"/>
      <c r="AE263" s="36"/>
      <c r="AR263" s="203" t="s">
        <v>266</v>
      </c>
      <c r="AT263" s="203" t="s">
        <v>329</v>
      </c>
      <c r="AU263" s="203" t="s">
        <v>19</v>
      </c>
      <c r="AY263" s="18" t="s">
        <v>220</v>
      </c>
      <c r="BE263" s="204">
        <f>IF(N263="základní",J263,0)</f>
        <v>0</v>
      </c>
      <c r="BF263" s="204">
        <f>IF(N263="snížená",J263,0)</f>
        <v>0</v>
      </c>
      <c r="BG263" s="204">
        <f>IF(N263="zákl. přenesená",J263,0)</f>
        <v>0</v>
      </c>
      <c r="BH263" s="204">
        <f>IF(N263="sníž. přenesená",J263,0)</f>
        <v>0</v>
      </c>
      <c r="BI263" s="204">
        <f>IF(N263="nulová",J263,0)</f>
        <v>0</v>
      </c>
      <c r="BJ263" s="18" t="s">
        <v>87</v>
      </c>
      <c r="BK263" s="204">
        <f>ROUND(I263*H263,2)</f>
        <v>0</v>
      </c>
      <c r="BL263" s="18" t="s">
        <v>223</v>
      </c>
      <c r="BM263" s="203" t="s">
        <v>3912</v>
      </c>
    </row>
    <row r="264" spans="1:65" s="2" customFormat="1" ht="21.75" customHeight="1">
      <c r="A264" s="36"/>
      <c r="B264" s="37"/>
      <c r="C264" s="192" t="s">
        <v>27</v>
      </c>
      <c r="D264" s="192" t="s">
        <v>224</v>
      </c>
      <c r="E264" s="193" t="s">
        <v>3913</v>
      </c>
      <c r="F264" s="194" t="s">
        <v>3914</v>
      </c>
      <c r="G264" s="195" t="s">
        <v>664</v>
      </c>
      <c r="H264" s="196">
        <v>1</v>
      </c>
      <c r="I264" s="197"/>
      <c r="J264" s="198">
        <f>ROUND(I264*H264,2)</f>
        <v>0</v>
      </c>
      <c r="K264" s="194" t="s">
        <v>228</v>
      </c>
      <c r="L264" s="41"/>
      <c r="M264" s="199" t="s">
        <v>1</v>
      </c>
      <c r="N264" s="200" t="s">
        <v>45</v>
      </c>
      <c r="O264" s="73"/>
      <c r="P264" s="201">
        <f>O264*H264</f>
        <v>0</v>
      </c>
      <c r="Q264" s="201">
        <v>0.22409999999999999</v>
      </c>
      <c r="R264" s="201">
        <f>Q264*H264</f>
        <v>0.22409999999999999</v>
      </c>
      <c r="S264" s="201">
        <v>0</v>
      </c>
      <c r="T264" s="202">
        <f>S264*H264</f>
        <v>0</v>
      </c>
      <c r="U264" s="36"/>
      <c r="V264" s="36"/>
      <c r="W264" s="36"/>
      <c r="X264" s="36"/>
      <c r="Y264" s="36"/>
      <c r="Z264" s="36"/>
      <c r="AA264" s="36"/>
      <c r="AB264" s="36"/>
      <c r="AC264" s="36"/>
      <c r="AD264" s="36"/>
      <c r="AE264" s="36"/>
      <c r="AR264" s="203" t="s">
        <v>223</v>
      </c>
      <c r="AT264" s="203" t="s">
        <v>224</v>
      </c>
      <c r="AU264" s="203" t="s">
        <v>19</v>
      </c>
      <c r="AY264" s="18" t="s">
        <v>220</v>
      </c>
      <c r="BE264" s="204">
        <f>IF(N264="základní",J264,0)</f>
        <v>0</v>
      </c>
      <c r="BF264" s="204">
        <f>IF(N264="snížená",J264,0)</f>
        <v>0</v>
      </c>
      <c r="BG264" s="204">
        <f>IF(N264="zákl. přenesená",J264,0)</f>
        <v>0</v>
      </c>
      <c r="BH264" s="204">
        <f>IF(N264="sníž. přenesená",J264,0)</f>
        <v>0</v>
      </c>
      <c r="BI264" s="204">
        <f>IF(N264="nulová",J264,0)</f>
        <v>0</v>
      </c>
      <c r="BJ264" s="18" t="s">
        <v>87</v>
      </c>
      <c r="BK264" s="204">
        <f>ROUND(I264*H264,2)</f>
        <v>0</v>
      </c>
      <c r="BL264" s="18" t="s">
        <v>223</v>
      </c>
      <c r="BM264" s="203" t="s">
        <v>3915</v>
      </c>
    </row>
    <row r="265" spans="1:65" s="2" customFormat="1" ht="11.25">
      <c r="A265" s="36"/>
      <c r="B265" s="37"/>
      <c r="C265" s="38"/>
      <c r="D265" s="205" t="s">
        <v>231</v>
      </c>
      <c r="E265" s="38"/>
      <c r="F265" s="206" t="s">
        <v>3916</v>
      </c>
      <c r="G265" s="38"/>
      <c r="H265" s="38"/>
      <c r="I265" s="207"/>
      <c r="J265" s="38"/>
      <c r="K265" s="38"/>
      <c r="L265" s="41"/>
      <c r="M265" s="208"/>
      <c r="N265" s="209"/>
      <c r="O265" s="73"/>
      <c r="P265" s="73"/>
      <c r="Q265" s="73"/>
      <c r="R265" s="73"/>
      <c r="S265" s="73"/>
      <c r="T265" s="74"/>
      <c r="U265" s="36"/>
      <c r="V265" s="36"/>
      <c r="W265" s="36"/>
      <c r="X265" s="36"/>
      <c r="Y265" s="36"/>
      <c r="Z265" s="36"/>
      <c r="AA265" s="36"/>
      <c r="AB265" s="36"/>
      <c r="AC265" s="36"/>
      <c r="AD265" s="36"/>
      <c r="AE265" s="36"/>
      <c r="AT265" s="18" t="s">
        <v>231</v>
      </c>
      <c r="AU265" s="18" t="s">
        <v>19</v>
      </c>
    </row>
    <row r="266" spans="1:65" s="2" customFormat="1" ht="156">
      <c r="A266" s="36"/>
      <c r="B266" s="37"/>
      <c r="C266" s="38"/>
      <c r="D266" s="210" t="s">
        <v>311</v>
      </c>
      <c r="E266" s="38"/>
      <c r="F266" s="211" t="s">
        <v>1125</v>
      </c>
      <c r="G266" s="38"/>
      <c r="H266" s="38"/>
      <c r="I266" s="207"/>
      <c r="J266" s="38"/>
      <c r="K266" s="38"/>
      <c r="L266" s="41"/>
      <c r="M266" s="208"/>
      <c r="N266" s="209"/>
      <c r="O266" s="73"/>
      <c r="P266" s="73"/>
      <c r="Q266" s="73"/>
      <c r="R266" s="73"/>
      <c r="S266" s="73"/>
      <c r="T266" s="74"/>
      <c r="U266" s="36"/>
      <c r="V266" s="36"/>
      <c r="W266" s="36"/>
      <c r="X266" s="36"/>
      <c r="Y266" s="36"/>
      <c r="Z266" s="36"/>
      <c r="AA266" s="36"/>
      <c r="AB266" s="36"/>
      <c r="AC266" s="36"/>
      <c r="AD266" s="36"/>
      <c r="AE266" s="36"/>
      <c r="AT266" s="18" t="s">
        <v>311</v>
      </c>
      <c r="AU266" s="18" t="s">
        <v>19</v>
      </c>
    </row>
    <row r="267" spans="1:65" s="2" customFormat="1" ht="39">
      <c r="A267" s="36"/>
      <c r="B267" s="37"/>
      <c r="C267" s="38"/>
      <c r="D267" s="210" t="s">
        <v>233</v>
      </c>
      <c r="E267" s="38"/>
      <c r="F267" s="211" t="s">
        <v>3894</v>
      </c>
      <c r="G267" s="38"/>
      <c r="H267" s="38"/>
      <c r="I267" s="207"/>
      <c r="J267" s="38"/>
      <c r="K267" s="38"/>
      <c r="L267" s="41"/>
      <c r="M267" s="208"/>
      <c r="N267" s="209"/>
      <c r="O267" s="73"/>
      <c r="P267" s="73"/>
      <c r="Q267" s="73"/>
      <c r="R267" s="73"/>
      <c r="S267" s="73"/>
      <c r="T267" s="74"/>
      <c r="U267" s="36"/>
      <c r="V267" s="36"/>
      <c r="W267" s="36"/>
      <c r="X267" s="36"/>
      <c r="Y267" s="36"/>
      <c r="Z267" s="36"/>
      <c r="AA267" s="36"/>
      <c r="AB267" s="36"/>
      <c r="AC267" s="36"/>
      <c r="AD267" s="36"/>
      <c r="AE267" s="36"/>
      <c r="AT267" s="18" t="s">
        <v>233</v>
      </c>
      <c r="AU267" s="18" t="s">
        <v>19</v>
      </c>
    </row>
    <row r="268" spans="1:65" s="2" customFormat="1" ht="21.75" customHeight="1">
      <c r="A268" s="36"/>
      <c r="B268" s="37"/>
      <c r="C268" s="247" t="s">
        <v>756</v>
      </c>
      <c r="D268" s="247" t="s">
        <v>329</v>
      </c>
      <c r="E268" s="248" t="s">
        <v>3917</v>
      </c>
      <c r="F268" s="249" t="s">
        <v>3918</v>
      </c>
      <c r="G268" s="250" t="s">
        <v>664</v>
      </c>
      <c r="H268" s="251">
        <v>1</v>
      </c>
      <c r="I268" s="252"/>
      <c r="J268" s="253">
        <f>ROUND(I268*H268,2)</f>
        <v>0</v>
      </c>
      <c r="K268" s="249" t="s">
        <v>228</v>
      </c>
      <c r="L268" s="254"/>
      <c r="M268" s="255" t="s">
        <v>1</v>
      </c>
      <c r="N268" s="256" t="s">
        <v>45</v>
      </c>
      <c r="O268" s="73"/>
      <c r="P268" s="201">
        <f>O268*H268</f>
        <v>0</v>
      </c>
      <c r="Q268" s="201">
        <v>3.5000000000000003E-2</v>
      </c>
      <c r="R268" s="201">
        <f>Q268*H268</f>
        <v>3.5000000000000003E-2</v>
      </c>
      <c r="S268" s="201">
        <v>0</v>
      </c>
      <c r="T268" s="202">
        <f>S268*H268</f>
        <v>0</v>
      </c>
      <c r="U268" s="36"/>
      <c r="V268" s="36"/>
      <c r="W268" s="36"/>
      <c r="X268" s="36"/>
      <c r="Y268" s="36"/>
      <c r="Z268" s="36"/>
      <c r="AA268" s="36"/>
      <c r="AB268" s="36"/>
      <c r="AC268" s="36"/>
      <c r="AD268" s="36"/>
      <c r="AE268" s="36"/>
      <c r="AR268" s="203" t="s">
        <v>266</v>
      </c>
      <c r="AT268" s="203" t="s">
        <v>329</v>
      </c>
      <c r="AU268" s="203" t="s">
        <v>19</v>
      </c>
      <c r="AY268" s="18" t="s">
        <v>220</v>
      </c>
      <c r="BE268" s="204">
        <f>IF(N268="základní",J268,0)</f>
        <v>0</v>
      </c>
      <c r="BF268" s="204">
        <f>IF(N268="snížená",J268,0)</f>
        <v>0</v>
      </c>
      <c r="BG268" s="204">
        <f>IF(N268="zákl. přenesená",J268,0)</f>
        <v>0</v>
      </c>
      <c r="BH268" s="204">
        <f>IF(N268="sníž. přenesená",J268,0)</f>
        <v>0</v>
      </c>
      <c r="BI268" s="204">
        <f>IF(N268="nulová",J268,0)</f>
        <v>0</v>
      </c>
      <c r="BJ268" s="18" t="s">
        <v>87</v>
      </c>
      <c r="BK268" s="204">
        <f>ROUND(I268*H268,2)</f>
        <v>0</v>
      </c>
      <c r="BL268" s="18" t="s">
        <v>223</v>
      </c>
      <c r="BM268" s="203" t="s">
        <v>3919</v>
      </c>
    </row>
    <row r="269" spans="1:65" s="2" customFormat="1" ht="24.2" customHeight="1">
      <c r="A269" s="36"/>
      <c r="B269" s="37"/>
      <c r="C269" s="192" t="s">
        <v>1398</v>
      </c>
      <c r="D269" s="192" t="s">
        <v>224</v>
      </c>
      <c r="E269" s="193" t="s">
        <v>3920</v>
      </c>
      <c r="F269" s="194" t="s">
        <v>3921</v>
      </c>
      <c r="G269" s="195" t="s">
        <v>664</v>
      </c>
      <c r="H269" s="196">
        <v>1</v>
      </c>
      <c r="I269" s="197"/>
      <c r="J269" s="198">
        <f>ROUND(I269*H269,2)</f>
        <v>0</v>
      </c>
      <c r="K269" s="194" t="s">
        <v>228</v>
      </c>
      <c r="L269" s="41"/>
      <c r="M269" s="199" t="s">
        <v>1</v>
      </c>
      <c r="N269" s="200" t="s">
        <v>45</v>
      </c>
      <c r="O269" s="73"/>
      <c r="P269" s="201">
        <f>O269*H269</f>
        <v>0</v>
      </c>
      <c r="Q269" s="201">
        <v>1.6369999999999999E-2</v>
      </c>
      <c r="R269" s="201">
        <f>Q269*H269</f>
        <v>1.6369999999999999E-2</v>
      </c>
      <c r="S269" s="201">
        <v>0</v>
      </c>
      <c r="T269" s="202">
        <f>S269*H269</f>
        <v>0</v>
      </c>
      <c r="U269" s="36"/>
      <c r="V269" s="36"/>
      <c r="W269" s="36"/>
      <c r="X269" s="36"/>
      <c r="Y269" s="36"/>
      <c r="Z269" s="36"/>
      <c r="AA269" s="36"/>
      <c r="AB269" s="36"/>
      <c r="AC269" s="36"/>
      <c r="AD269" s="36"/>
      <c r="AE269" s="36"/>
      <c r="AR269" s="203" t="s">
        <v>223</v>
      </c>
      <c r="AT269" s="203" t="s">
        <v>224</v>
      </c>
      <c r="AU269" s="203" t="s">
        <v>19</v>
      </c>
      <c r="AY269" s="18" t="s">
        <v>220</v>
      </c>
      <c r="BE269" s="204">
        <f>IF(N269="základní",J269,0)</f>
        <v>0</v>
      </c>
      <c r="BF269" s="204">
        <f>IF(N269="snížená",J269,0)</f>
        <v>0</v>
      </c>
      <c r="BG269" s="204">
        <f>IF(N269="zákl. přenesená",J269,0)</f>
        <v>0</v>
      </c>
      <c r="BH269" s="204">
        <f>IF(N269="sníž. přenesená",J269,0)</f>
        <v>0</v>
      </c>
      <c r="BI269" s="204">
        <f>IF(N269="nulová",J269,0)</f>
        <v>0</v>
      </c>
      <c r="BJ269" s="18" t="s">
        <v>87</v>
      </c>
      <c r="BK269" s="204">
        <f>ROUND(I269*H269,2)</f>
        <v>0</v>
      </c>
      <c r="BL269" s="18" t="s">
        <v>223</v>
      </c>
      <c r="BM269" s="203" t="s">
        <v>3922</v>
      </c>
    </row>
    <row r="270" spans="1:65" s="2" customFormat="1" ht="11.25">
      <c r="A270" s="36"/>
      <c r="B270" s="37"/>
      <c r="C270" s="38"/>
      <c r="D270" s="205" t="s">
        <v>231</v>
      </c>
      <c r="E270" s="38"/>
      <c r="F270" s="206" t="s">
        <v>3923</v>
      </c>
      <c r="G270" s="38"/>
      <c r="H270" s="38"/>
      <c r="I270" s="207"/>
      <c r="J270" s="38"/>
      <c r="K270" s="38"/>
      <c r="L270" s="41"/>
      <c r="M270" s="208"/>
      <c r="N270" s="209"/>
      <c r="O270" s="73"/>
      <c r="P270" s="73"/>
      <c r="Q270" s="73"/>
      <c r="R270" s="73"/>
      <c r="S270" s="73"/>
      <c r="T270" s="74"/>
      <c r="U270" s="36"/>
      <c r="V270" s="36"/>
      <c r="W270" s="36"/>
      <c r="X270" s="36"/>
      <c r="Y270" s="36"/>
      <c r="Z270" s="36"/>
      <c r="AA270" s="36"/>
      <c r="AB270" s="36"/>
      <c r="AC270" s="36"/>
      <c r="AD270" s="36"/>
      <c r="AE270" s="36"/>
      <c r="AT270" s="18" t="s">
        <v>231</v>
      </c>
      <c r="AU270" s="18" t="s">
        <v>19</v>
      </c>
    </row>
    <row r="271" spans="1:65" s="2" customFormat="1" ht="175.5">
      <c r="A271" s="36"/>
      <c r="B271" s="37"/>
      <c r="C271" s="38"/>
      <c r="D271" s="210" t="s">
        <v>311</v>
      </c>
      <c r="E271" s="38"/>
      <c r="F271" s="211" t="s">
        <v>1397</v>
      </c>
      <c r="G271" s="38"/>
      <c r="H271" s="38"/>
      <c r="I271" s="207"/>
      <c r="J271" s="38"/>
      <c r="K271" s="38"/>
      <c r="L271" s="41"/>
      <c r="M271" s="208"/>
      <c r="N271" s="209"/>
      <c r="O271" s="73"/>
      <c r="P271" s="73"/>
      <c r="Q271" s="73"/>
      <c r="R271" s="73"/>
      <c r="S271" s="73"/>
      <c r="T271" s="74"/>
      <c r="U271" s="36"/>
      <c r="V271" s="36"/>
      <c r="W271" s="36"/>
      <c r="X271" s="36"/>
      <c r="Y271" s="36"/>
      <c r="Z271" s="36"/>
      <c r="AA271" s="36"/>
      <c r="AB271" s="36"/>
      <c r="AC271" s="36"/>
      <c r="AD271" s="36"/>
      <c r="AE271" s="36"/>
      <c r="AT271" s="18" t="s">
        <v>311</v>
      </c>
      <c r="AU271" s="18" t="s">
        <v>19</v>
      </c>
    </row>
    <row r="272" spans="1:65" s="2" customFormat="1" ht="39">
      <c r="A272" s="36"/>
      <c r="B272" s="37"/>
      <c r="C272" s="38"/>
      <c r="D272" s="210" t="s">
        <v>233</v>
      </c>
      <c r="E272" s="38"/>
      <c r="F272" s="211" t="s">
        <v>3894</v>
      </c>
      <c r="G272" s="38"/>
      <c r="H272" s="38"/>
      <c r="I272" s="207"/>
      <c r="J272" s="38"/>
      <c r="K272" s="38"/>
      <c r="L272" s="41"/>
      <c r="M272" s="208"/>
      <c r="N272" s="209"/>
      <c r="O272" s="73"/>
      <c r="P272" s="73"/>
      <c r="Q272" s="73"/>
      <c r="R272" s="73"/>
      <c r="S272" s="73"/>
      <c r="T272" s="74"/>
      <c r="U272" s="36"/>
      <c r="V272" s="36"/>
      <c r="W272" s="36"/>
      <c r="X272" s="36"/>
      <c r="Y272" s="36"/>
      <c r="Z272" s="36"/>
      <c r="AA272" s="36"/>
      <c r="AB272" s="36"/>
      <c r="AC272" s="36"/>
      <c r="AD272" s="36"/>
      <c r="AE272" s="36"/>
      <c r="AT272" s="18" t="s">
        <v>233</v>
      </c>
      <c r="AU272" s="18" t="s">
        <v>19</v>
      </c>
    </row>
    <row r="273" spans="1:65" s="2" customFormat="1" ht="55.5" customHeight="1">
      <c r="A273" s="36"/>
      <c r="B273" s="37"/>
      <c r="C273" s="247" t="s">
        <v>1402</v>
      </c>
      <c r="D273" s="247" t="s">
        <v>329</v>
      </c>
      <c r="E273" s="248" t="s">
        <v>3924</v>
      </c>
      <c r="F273" s="249" t="s">
        <v>3925</v>
      </c>
      <c r="G273" s="250" t="s">
        <v>664</v>
      </c>
      <c r="H273" s="251">
        <v>1</v>
      </c>
      <c r="I273" s="252"/>
      <c r="J273" s="253">
        <f>ROUND(I273*H273,2)</f>
        <v>0</v>
      </c>
      <c r="K273" s="249" t="s">
        <v>228</v>
      </c>
      <c r="L273" s="254"/>
      <c r="M273" s="255" t="s">
        <v>1</v>
      </c>
      <c r="N273" s="256" t="s">
        <v>45</v>
      </c>
      <c r="O273" s="73"/>
      <c r="P273" s="201">
        <f>O273*H273</f>
        <v>0</v>
      </c>
      <c r="Q273" s="201">
        <v>1.7999999999999999E-2</v>
      </c>
      <c r="R273" s="201">
        <f>Q273*H273</f>
        <v>1.7999999999999999E-2</v>
      </c>
      <c r="S273" s="201">
        <v>0</v>
      </c>
      <c r="T273" s="202">
        <f>S273*H273</f>
        <v>0</v>
      </c>
      <c r="U273" s="36"/>
      <c r="V273" s="36"/>
      <c r="W273" s="36"/>
      <c r="X273" s="36"/>
      <c r="Y273" s="36"/>
      <c r="Z273" s="36"/>
      <c r="AA273" s="36"/>
      <c r="AB273" s="36"/>
      <c r="AC273" s="36"/>
      <c r="AD273" s="36"/>
      <c r="AE273" s="36"/>
      <c r="AR273" s="203" t="s">
        <v>266</v>
      </c>
      <c r="AT273" s="203" t="s">
        <v>329</v>
      </c>
      <c r="AU273" s="203" t="s">
        <v>19</v>
      </c>
      <c r="AY273" s="18" t="s">
        <v>220</v>
      </c>
      <c r="BE273" s="204">
        <f>IF(N273="základní",J273,0)</f>
        <v>0</v>
      </c>
      <c r="BF273" s="204">
        <f>IF(N273="snížená",J273,0)</f>
        <v>0</v>
      </c>
      <c r="BG273" s="204">
        <f>IF(N273="zákl. přenesená",J273,0)</f>
        <v>0</v>
      </c>
      <c r="BH273" s="204">
        <f>IF(N273="sníž. přenesená",J273,0)</f>
        <v>0</v>
      </c>
      <c r="BI273" s="204">
        <f>IF(N273="nulová",J273,0)</f>
        <v>0</v>
      </c>
      <c r="BJ273" s="18" t="s">
        <v>87</v>
      </c>
      <c r="BK273" s="204">
        <f>ROUND(I273*H273,2)</f>
        <v>0</v>
      </c>
      <c r="BL273" s="18" t="s">
        <v>223</v>
      </c>
      <c r="BM273" s="203" t="s">
        <v>3926</v>
      </c>
    </row>
    <row r="274" spans="1:65" s="2" customFormat="1" ht="21.75" customHeight="1">
      <c r="A274" s="36"/>
      <c r="B274" s="37"/>
      <c r="C274" s="192" t="s">
        <v>1408</v>
      </c>
      <c r="D274" s="192" t="s">
        <v>224</v>
      </c>
      <c r="E274" s="193" t="s">
        <v>3927</v>
      </c>
      <c r="F274" s="194" t="s">
        <v>3928</v>
      </c>
      <c r="G274" s="195" t="s">
        <v>664</v>
      </c>
      <c r="H274" s="196">
        <v>1</v>
      </c>
      <c r="I274" s="197"/>
      <c r="J274" s="198">
        <f>ROUND(I274*H274,2)</f>
        <v>0</v>
      </c>
      <c r="K274" s="194" t="s">
        <v>228</v>
      </c>
      <c r="L274" s="41"/>
      <c r="M274" s="199" t="s">
        <v>1</v>
      </c>
      <c r="N274" s="200" t="s">
        <v>45</v>
      </c>
      <c r="O274" s="73"/>
      <c r="P274" s="201">
        <f>O274*H274</f>
        <v>0</v>
      </c>
      <c r="Q274" s="201">
        <v>0.25730999999999998</v>
      </c>
      <c r="R274" s="201">
        <f>Q274*H274</f>
        <v>0.25730999999999998</v>
      </c>
      <c r="S274" s="201">
        <v>0</v>
      </c>
      <c r="T274" s="202">
        <f>S274*H274</f>
        <v>0</v>
      </c>
      <c r="U274" s="36"/>
      <c r="V274" s="36"/>
      <c r="W274" s="36"/>
      <c r="X274" s="36"/>
      <c r="Y274" s="36"/>
      <c r="Z274" s="36"/>
      <c r="AA274" s="36"/>
      <c r="AB274" s="36"/>
      <c r="AC274" s="36"/>
      <c r="AD274" s="36"/>
      <c r="AE274" s="36"/>
      <c r="AR274" s="203" t="s">
        <v>223</v>
      </c>
      <c r="AT274" s="203" t="s">
        <v>224</v>
      </c>
      <c r="AU274" s="203" t="s">
        <v>19</v>
      </c>
      <c r="AY274" s="18" t="s">
        <v>220</v>
      </c>
      <c r="BE274" s="204">
        <f>IF(N274="základní",J274,0)</f>
        <v>0</v>
      </c>
      <c r="BF274" s="204">
        <f>IF(N274="snížená",J274,0)</f>
        <v>0</v>
      </c>
      <c r="BG274" s="204">
        <f>IF(N274="zákl. přenesená",J274,0)</f>
        <v>0</v>
      </c>
      <c r="BH274" s="204">
        <f>IF(N274="sníž. přenesená",J274,0)</f>
        <v>0</v>
      </c>
      <c r="BI274" s="204">
        <f>IF(N274="nulová",J274,0)</f>
        <v>0</v>
      </c>
      <c r="BJ274" s="18" t="s">
        <v>87</v>
      </c>
      <c r="BK274" s="204">
        <f>ROUND(I274*H274,2)</f>
        <v>0</v>
      </c>
      <c r="BL274" s="18" t="s">
        <v>223</v>
      </c>
      <c r="BM274" s="203" t="s">
        <v>3929</v>
      </c>
    </row>
    <row r="275" spans="1:65" s="2" customFormat="1" ht="11.25">
      <c r="A275" s="36"/>
      <c r="B275" s="37"/>
      <c r="C275" s="38"/>
      <c r="D275" s="205" t="s">
        <v>231</v>
      </c>
      <c r="E275" s="38"/>
      <c r="F275" s="206" t="s">
        <v>3930</v>
      </c>
      <c r="G275" s="38"/>
      <c r="H275" s="38"/>
      <c r="I275" s="207"/>
      <c r="J275" s="38"/>
      <c r="K275" s="38"/>
      <c r="L275" s="41"/>
      <c r="M275" s="208"/>
      <c r="N275" s="209"/>
      <c r="O275" s="73"/>
      <c r="P275" s="73"/>
      <c r="Q275" s="73"/>
      <c r="R275" s="73"/>
      <c r="S275" s="73"/>
      <c r="T275" s="74"/>
      <c r="U275" s="36"/>
      <c r="V275" s="36"/>
      <c r="W275" s="36"/>
      <c r="X275" s="36"/>
      <c r="Y275" s="36"/>
      <c r="Z275" s="36"/>
      <c r="AA275" s="36"/>
      <c r="AB275" s="36"/>
      <c r="AC275" s="36"/>
      <c r="AD275" s="36"/>
      <c r="AE275" s="36"/>
      <c r="AT275" s="18" t="s">
        <v>231</v>
      </c>
      <c r="AU275" s="18" t="s">
        <v>19</v>
      </c>
    </row>
    <row r="276" spans="1:65" s="2" customFormat="1" ht="156">
      <c r="A276" s="36"/>
      <c r="B276" s="37"/>
      <c r="C276" s="38"/>
      <c r="D276" s="210" t="s">
        <v>311</v>
      </c>
      <c r="E276" s="38"/>
      <c r="F276" s="211" t="s">
        <v>1125</v>
      </c>
      <c r="G276" s="38"/>
      <c r="H276" s="38"/>
      <c r="I276" s="207"/>
      <c r="J276" s="38"/>
      <c r="K276" s="38"/>
      <c r="L276" s="41"/>
      <c r="M276" s="208"/>
      <c r="N276" s="209"/>
      <c r="O276" s="73"/>
      <c r="P276" s="73"/>
      <c r="Q276" s="73"/>
      <c r="R276" s="73"/>
      <c r="S276" s="73"/>
      <c r="T276" s="74"/>
      <c r="U276" s="36"/>
      <c r="V276" s="36"/>
      <c r="W276" s="36"/>
      <c r="X276" s="36"/>
      <c r="Y276" s="36"/>
      <c r="Z276" s="36"/>
      <c r="AA276" s="36"/>
      <c r="AB276" s="36"/>
      <c r="AC276" s="36"/>
      <c r="AD276" s="36"/>
      <c r="AE276" s="36"/>
      <c r="AT276" s="18" t="s">
        <v>311</v>
      </c>
      <c r="AU276" s="18" t="s">
        <v>19</v>
      </c>
    </row>
    <row r="277" spans="1:65" s="2" customFormat="1" ht="39">
      <c r="A277" s="36"/>
      <c r="B277" s="37"/>
      <c r="C277" s="38"/>
      <c r="D277" s="210" t="s">
        <v>233</v>
      </c>
      <c r="E277" s="38"/>
      <c r="F277" s="211" t="s">
        <v>3894</v>
      </c>
      <c r="G277" s="38"/>
      <c r="H277" s="38"/>
      <c r="I277" s="207"/>
      <c r="J277" s="38"/>
      <c r="K277" s="38"/>
      <c r="L277" s="41"/>
      <c r="M277" s="208"/>
      <c r="N277" s="209"/>
      <c r="O277" s="73"/>
      <c r="P277" s="73"/>
      <c r="Q277" s="73"/>
      <c r="R277" s="73"/>
      <c r="S277" s="73"/>
      <c r="T277" s="74"/>
      <c r="U277" s="36"/>
      <c r="V277" s="36"/>
      <c r="W277" s="36"/>
      <c r="X277" s="36"/>
      <c r="Y277" s="36"/>
      <c r="Z277" s="36"/>
      <c r="AA277" s="36"/>
      <c r="AB277" s="36"/>
      <c r="AC277" s="36"/>
      <c r="AD277" s="36"/>
      <c r="AE277" s="36"/>
      <c r="AT277" s="18" t="s">
        <v>233</v>
      </c>
      <c r="AU277" s="18" t="s">
        <v>19</v>
      </c>
    </row>
    <row r="278" spans="1:65" s="2" customFormat="1" ht="21.75" customHeight="1">
      <c r="A278" s="36"/>
      <c r="B278" s="37"/>
      <c r="C278" s="247" t="s">
        <v>1414</v>
      </c>
      <c r="D278" s="247" t="s">
        <v>329</v>
      </c>
      <c r="E278" s="248" t="s">
        <v>3931</v>
      </c>
      <c r="F278" s="249" t="s">
        <v>3932</v>
      </c>
      <c r="G278" s="250" t="s">
        <v>664</v>
      </c>
      <c r="H278" s="251">
        <v>1</v>
      </c>
      <c r="I278" s="252"/>
      <c r="J278" s="253">
        <f>ROUND(I278*H278,2)</f>
        <v>0</v>
      </c>
      <c r="K278" s="249" t="s">
        <v>228</v>
      </c>
      <c r="L278" s="254"/>
      <c r="M278" s="255" t="s">
        <v>1</v>
      </c>
      <c r="N278" s="256" t="s">
        <v>45</v>
      </c>
      <c r="O278" s="73"/>
      <c r="P278" s="201">
        <f>O278*H278</f>
        <v>0</v>
      </c>
      <c r="Q278" s="201">
        <v>5.2999999999999999E-2</v>
      </c>
      <c r="R278" s="201">
        <f>Q278*H278</f>
        <v>5.2999999999999999E-2</v>
      </c>
      <c r="S278" s="201">
        <v>0</v>
      </c>
      <c r="T278" s="202">
        <f>S278*H278</f>
        <v>0</v>
      </c>
      <c r="U278" s="36"/>
      <c r="V278" s="36"/>
      <c r="W278" s="36"/>
      <c r="X278" s="36"/>
      <c r="Y278" s="36"/>
      <c r="Z278" s="36"/>
      <c r="AA278" s="36"/>
      <c r="AB278" s="36"/>
      <c r="AC278" s="36"/>
      <c r="AD278" s="36"/>
      <c r="AE278" s="36"/>
      <c r="AR278" s="203" t="s">
        <v>266</v>
      </c>
      <c r="AT278" s="203" t="s">
        <v>329</v>
      </c>
      <c r="AU278" s="203" t="s">
        <v>19</v>
      </c>
      <c r="AY278" s="18" t="s">
        <v>220</v>
      </c>
      <c r="BE278" s="204">
        <f>IF(N278="základní",J278,0)</f>
        <v>0</v>
      </c>
      <c r="BF278" s="204">
        <f>IF(N278="snížená",J278,0)</f>
        <v>0</v>
      </c>
      <c r="BG278" s="204">
        <f>IF(N278="zákl. přenesená",J278,0)</f>
        <v>0</v>
      </c>
      <c r="BH278" s="204">
        <f>IF(N278="sníž. přenesená",J278,0)</f>
        <v>0</v>
      </c>
      <c r="BI278" s="204">
        <f>IF(N278="nulová",J278,0)</f>
        <v>0</v>
      </c>
      <c r="BJ278" s="18" t="s">
        <v>87</v>
      </c>
      <c r="BK278" s="204">
        <f>ROUND(I278*H278,2)</f>
        <v>0</v>
      </c>
      <c r="BL278" s="18" t="s">
        <v>223</v>
      </c>
      <c r="BM278" s="203" t="s">
        <v>3933</v>
      </c>
    </row>
    <row r="279" spans="1:65" s="2" customFormat="1" ht="24.2" customHeight="1">
      <c r="A279" s="36"/>
      <c r="B279" s="37"/>
      <c r="C279" s="192" t="s">
        <v>1419</v>
      </c>
      <c r="D279" s="192" t="s">
        <v>224</v>
      </c>
      <c r="E279" s="193" t="s">
        <v>3934</v>
      </c>
      <c r="F279" s="194" t="s">
        <v>3935</v>
      </c>
      <c r="G279" s="195" t="s">
        <v>664</v>
      </c>
      <c r="H279" s="196">
        <v>1</v>
      </c>
      <c r="I279" s="197"/>
      <c r="J279" s="198">
        <f>ROUND(I279*H279,2)</f>
        <v>0</v>
      </c>
      <c r="K279" s="194" t="s">
        <v>228</v>
      </c>
      <c r="L279" s="41"/>
      <c r="M279" s="199" t="s">
        <v>1</v>
      </c>
      <c r="N279" s="200" t="s">
        <v>45</v>
      </c>
      <c r="O279" s="73"/>
      <c r="P279" s="201">
        <f>O279*H279</f>
        <v>0</v>
      </c>
      <c r="Q279" s="201">
        <v>2.3519999999999999E-2</v>
      </c>
      <c r="R279" s="201">
        <f>Q279*H279</f>
        <v>2.3519999999999999E-2</v>
      </c>
      <c r="S279" s="201">
        <v>0</v>
      </c>
      <c r="T279" s="202">
        <f>S279*H279</f>
        <v>0</v>
      </c>
      <c r="U279" s="36"/>
      <c r="V279" s="36"/>
      <c r="W279" s="36"/>
      <c r="X279" s="36"/>
      <c r="Y279" s="36"/>
      <c r="Z279" s="36"/>
      <c r="AA279" s="36"/>
      <c r="AB279" s="36"/>
      <c r="AC279" s="36"/>
      <c r="AD279" s="36"/>
      <c r="AE279" s="36"/>
      <c r="AR279" s="203" t="s">
        <v>223</v>
      </c>
      <c r="AT279" s="203" t="s">
        <v>224</v>
      </c>
      <c r="AU279" s="203" t="s">
        <v>19</v>
      </c>
      <c r="AY279" s="18" t="s">
        <v>220</v>
      </c>
      <c r="BE279" s="204">
        <f>IF(N279="základní",J279,0)</f>
        <v>0</v>
      </c>
      <c r="BF279" s="204">
        <f>IF(N279="snížená",J279,0)</f>
        <v>0</v>
      </c>
      <c r="BG279" s="204">
        <f>IF(N279="zákl. přenesená",J279,0)</f>
        <v>0</v>
      </c>
      <c r="BH279" s="204">
        <f>IF(N279="sníž. přenesená",J279,0)</f>
        <v>0</v>
      </c>
      <c r="BI279" s="204">
        <f>IF(N279="nulová",J279,0)</f>
        <v>0</v>
      </c>
      <c r="BJ279" s="18" t="s">
        <v>87</v>
      </c>
      <c r="BK279" s="204">
        <f>ROUND(I279*H279,2)</f>
        <v>0</v>
      </c>
      <c r="BL279" s="18" t="s">
        <v>223</v>
      </c>
      <c r="BM279" s="203" t="s">
        <v>3936</v>
      </c>
    </row>
    <row r="280" spans="1:65" s="2" customFormat="1" ht="11.25">
      <c r="A280" s="36"/>
      <c r="B280" s="37"/>
      <c r="C280" s="38"/>
      <c r="D280" s="205" t="s">
        <v>231</v>
      </c>
      <c r="E280" s="38"/>
      <c r="F280" s="206" t="s">
        <v>3937</v>
      </c>
      <c r="G280" s="38"/>
      <c r="H280" s="38"/>
      <c r="I280" s="207"/>
      <c r="J280" s="38"/>
      <c r="K280" s="38"/>
      <c r="L280" s="41"/>
      <c r="M280" s="208"/>
      <c r="N280" s="209"/>
      <c r="O280" s="73"/>
      <c r="P280" s="73"/>
      <c r="Q280" s="73"/>
      <c r="R280" s="73"/>
      <c r="S280" s="73"/>
      <c r="T280" s="74"/>
      <c r="U280" s="36"/>
      <c r="V280" s="36"/>
      <c r="W280" s="36"/>
      <c r="X280" s="36"/>
      <c r="Y280" s="36"/>
      <c r="Z280" s="36"/>
      <c r="AA280" s="36"/>
      <c r="AB280" s="36"/>
      <c r="AC280" s="36"/>
      <c r="AD280" s="36"/>
      <c r="AE280" s="36"/>
      <c r="AT280" s="18" t="s">
        <v>231</v>
      </c>
      <c r="AU280" s="18" t="s">
        <v>19</v>
      </c>
    </row>
    <row r="281" spans="1:65" s="2" customFormat="1" ht="175.5">
      <c r="A281" s="36"/>
      <c r="B281" s="37"/>
      <c r="C281" s="38"/>
      <c r="D281" s="210" t="s">
        <v>311</v>
      </c>
      <c r="E281" s="38"/>
      <c r="F281" s="211" t="s">
        <v>1397</v>
      </c>
      <c r="G281" s="38"/>
      <c r="H281" s="38"/>
      <c r="I281" s="207"/>
      <c r="J281" s="38"/>
      <c r="K281" s="38"/>
      <c r="L281" s="41"/>
      <c r="M281" s="208"/>
      <c r="N281" s="209"/>
      <c r="O281" s="73"/>
      <c r="P281" s="73"/>
      <c r="Q281" s="73"/>
      <c r="R281" s="73"/>
      <c r="S281" s="73"/>
      <c r="T281" s="74"/>
      <c r="U281" s="36"/>
      <c r="V281" s="36"/>
      <c r="W281" s="36"/>
      <c r="X281" s="36"/>
      <c r="Y281" s="36"/>
      <c r="Z281" s="36"/>
      <c r="AA281" s="36"/>
      <c r="AB281" s="36"/>
      <c r="AC281" s="36"/>
      <c r="AD281" s="36"/>
      <c r="AE281" s="36"/>
      <c r="AT281" s="18" t="s">
        <v>311</v>
      </c>
      <c r="AU281" s="18" t="s">
        <v>19</v>
      </c>
    </row>
    <row r="282" spans="1:65" s="2" customFormat="1" ht="39">
      <c r="A282" s="36"/>
      <c r="B282" s="37"/>
      <c r="C282" s="38"/>
      <c r="D282" s="210" t="s">
        <v>233</v>
      </c>
      <c r="E282" s="38"/>
      <c r="F282" s="211" t="s">
        <v>3894</v>
      </c>
      <c r="G282" s="38"/>
      <c r="H282" s="38"/>
      <c r="I282" s="207"/>
      <c r="J282" s="38"/>
      <c r="K282" s="38"/>
      <c r="L282" s="41"/>
      <c r="M282" s="208"/>
      <c r="N282" s="209"/>
      <c r="O282" s="73"/>
      <c r="P282" s="73"/>
      <c r="Q282" s="73"/>
      <c r="R282" s="73"/>
      <c r="S282" s="73"/>
      <c r="T282" s="74"/>
      <c r="U282" s="36"/>
      <c r="V282" s="36"/>
      <c r="W282" s="36"/>
      <c r="X282" s="36"/>
      <c r="Y282" s="36"/>
      <c r="Z282" s="36"/>
      <c r="AA282" s="36"/>
      <c r="AB282" s="36"/>
      <c r="AC282" s="36"/>
      <c r="AD282" s="36"/>
      <c r="AE282" s="36"/>
      <c r="AT282" s="18" t="s">
        <v>233</v>
      </c>
      <c r="AU282" s="18" t="s">
        <v>19</v>
      </c>
    </row>
    <row r="283" spans="1:65" s="2" customFormat="1" ht="55.5" customHeight="1">
      <c r="A283" s="36"/>
      <c r="B283" s="37"/>
      <c r="C283" s="247" t="s">
        <v>1422</v>
      </c>
      <c r="D283" s="247" t="s">
        <v>329</v>
      </c>
      <c r="E283" s="248" t="s">
        <v>3938</v>
      </c>
      <c r="F283" s="249" t="s">
        <v>3939</v>
      </c>
      <c r="G283" s="250" t="s">
        <v>664</v>
      </c>
      <c r="H283" s="251">
        <v>1</v>
      </c>
      <c r="I283" s="252"/>
      <c r="J283" s="253">
        <f>ROUND(I283*H283,2)</f>
        <v>0</v>
      </c>
      <c r="K283" s="249" t="s">
        <v>228</v>
      </c>
      <c r="L283" s="254"/>
      <c r="M283" s="255" t="s">
        <v>1</v>
      </c>
      <c r="N283" s="256" t="s">
        <v>45</v>
      </c>
      <c r="O283" s="73"/>
      <c r="P283" s="201">
        <f>O283*H283</f>
        <v>0</v>
      </c>
      <c r="Q283" s="201">
        <v>2.5999999999999999E-2</v>
      </c>
      <c r="R283" s="201">
        <f>Q283*H283</f>
        <v>2.5999999999999999E-2</v>
      </c>
      <c r="S283" s="201">
        <v>0</v>
      </c>
      <c r="T283" s="202">
        <f>S283*H283</f>
        <v>0</v>
      </c>
      <c r="U283" s="36"/>
      <c r="V283" s="36"/>
      <c r="W283" s="36"/>
      <c r="X283" s="36"/>
      <c r="Y283" s="36"/>
      <c r="Z283" s="36"/>
      <c r="AA283" s="36"/>
      <c r="AB283" s="36"/>
      <c r="AC283" s="36"/>
      <c r="AD283" s="36"/>
      <c r="AE283" s="36"/>
      <c r="AR283" s="203" t="s">
        <v>266</v>
      </c>
      <c r="AT283" s="203" t="s">
        <v>329</v>
      </c>
      <c r="AU283" s="203" t="s">
        <v>19</v>
      </c>
      <c r="AY283" s="18" t="s">
        <v>220</v>
      </c>
      <c r="BE283" s="204">
        <f>IF(N283="základní",J283,0)</f>
        <v>0</v>
      </c>
      <c r="BF283" s="204">
        <f>IF(N283="snížená",J283,0)</f>
        <v>0</v>
      </c>
      <c r="BG283" s="204">
        <f>IF(N283="zákl. přenesená",J283,0)</f>
        <v>0</v>
      </c>
      <c r="BH283" s="204">
        <f>IF(N283="sníž. přenesená",J283,0)</f>
        <v>0</v>
      </c>
      <c r="BI283" s="204">
        <f>IF(N283="nulová",J283,0)</f>
        <v>0</v>
      </c>
      <c r="BJ283" s="18" t="s">
        <v>87</v>
      </c>
      <c r="BK283" s="204">
        <f>ROUND(I283*H283,2)</f>
        <v>0</v>
      </c>
      <c r="BL283" s="18" t="s">
        <v>223</v>
      </c>
      <c r="BM283" s="203" t="s">
        <v>3940</v>
      </c>
    </row>
    <row r="284" spans="1:65" s="2" customFormat="1" ht="21.75" customHeight="1">
      <c r="A284" s="36"/>
      <c r="B284" s="37"/>
      <c r="C284" s="192" t="s">
        <v>1427</v>
      </c>
      <c r="D284" s="192" t="s">
        <v>224</v>
      </c>
      <c r="E284" s="193" t="s">
        <v>1121</v>
      </c>
      <c r="F284" s="194" t="s">
        <v>1122</v>
      </c>
      <c r="G284" s="195" t="s">
        <v>664</v>
      </c>
      <c r="H284" s="196">
        <v>1</v>
      </c>
      <c r="I284" s="197"/>
      <c r="J284" s="198">
        <f>ROUND(I284*H284,2)</f>
        <v>0</v>
      </c>
      <c r="K284" s="194" t="s">
        <v>228</v>
      </c>
      <c r="L284" s="41"/>
      <c r="M284" s="199" t="s">
        <v>1</v>
      </c>
      <c r="N284" s="200" t="s">
        <v>45</v>
      </c>
      <c r="O284" s="73"/>
      <c r="P284" s="201">
        <f>O284*H284</f>
        <v>0</v>
      </c>
      <c r="Q284" s="201">
        <v>0.47560000000000002</v>
      </c>
      <c r="R284" s="201">
        <f>Q284*H284</f>
        <v>0.47560000000000002</v>
      </c>
      <c r="S284" s="201">
        <v>0</v>
      </c>
      <c r="T284" s="202">
        <f>S284*H284</f>
        <v>0</v>
      </c>
      <c r="U284" s="36"/>
      <c r="V284" s="36"/>
      <c r="W284" s="36"/>
      <c r="X284" s="36"/>
      <c r="Y284" s="36"/>
      <c r="Z284" s="36"/>
      <c r="AA284" s="36"/>
      <c r="AB284" s="36"/>
      <c r="AC284" s="36"/>
      <c r="AD284" s="36"/>
      <c r="AE284" s="36"/>
      <c r="AR284" s="203" t="s">
        <v>223</v>
      </c>
      <c r="AT284" s="203" t="s">
        <v>224</v>
      </c>
      <c r="AU284" s="203" t="s">
        <v>19</v>
      </c>
      <c r="AY284" s="18" t="s">
        <v>220</v>
      </c>
      <c r="BE284" s="204">
        <f>IF(N284="základní",J284,0)</f>
        <v>0</v>
      </c>
      <c r="BF284" s="204">
        <f>IF(N284="snížená",J284,0)</f>
        <v>0</v>
      </c>
      <c r="BG284" s="204">
        <f>IF(N284="zákl. přenesená",J284,0)</f>
        <v>0</v>
      </c>
      <c r="BH284" s="204">
        <f>IF(N284="sníž. přenesená",J284,0)</f>
        <v>0</v>
      </c>
      <c r="BI284" s="204">
        <f>IF(N284="nulová",J284,0)</f>
        <v>0</v>
      </c>
      <c r="BJ284" s="18" t="s">
        <v>87</v>
      </c>
      <c r="BK284" s="204">
        <f>ROUND(I284*H284,2)</f>
        <v>0</v>
      </c>
      <c r="BL284" s="18" t="s">
        <v>223</v>
      </c>
      <c r="BM284" s="203" t="s">
        <v>3941</v>
      </c>
    </row>
    <row r="285" spans="1:65" s="2" customFormat="1" ht="11.25">
      <c r="A285" s="36"/>
      <c r="B285" s="37"/>
      <c r="C285" s="38"/>
      <c r="D285" s="205" t="s">
        <v>231</v>
      </c>
      <c r="E285" s="38"/>
      <c r="F285" s="206" t="s">
        <v>1124</v>
      </c>
      <c r="G285" s="38"/>
      <c r="H285" s="38"/>
      <c r="I285" s="207"/>
      <c r="J285" s="38"/>
      <c r="K285" s="38"/>
      <c r="L285" s="41"/>
      <c r="M285" s="208"/>
      <c r="N285" s="209"/>
      <c r="O285" s="73"/>
      <c r="P285" s="73"/>
      <c r="Q285" s="73"/>
      <c r="R285" s="73"/>
      <c r="S285" s="73"/>
      <c r="T285" s="74"/>
      <c r="U285" s="36"/>
      <c r="V285" s="36"/>
      <c r="W285" s="36"/>
      <c r="X285" s="36"/>
      <c r="Y285" s="36"/>
      <c r="Z285" s="36"/>
      <c r="AA285" s="36"/>
      <c r="AB285" s="36"/>
      <c r="AC285" s="36"/>
      <c r="AD285" s="36"/>
      <c r="AE285" s="36"/>
      <c r="AT285" s="18" t="s">
        <v>231</v>
      </c>
      <c r="AU285" s="18" t="s">
        <v>19</v>
      </c>
    </row>
    <row r="286" spans="1:65" s="2" customFormat="1" ht="156">
      <c r="A286" s="36"/>
      <c r="B286" s="37"/>
      <c r="C286" s="38"/>
      <c r="D286" s="210" t="s">
        <v>311</v>
      </c>
      <c r="E286" s="38"/>
      <c r="F286" s="211" t="s">
        <v>1125</v>
      </c>
      <c r="G286" s="38"/>
      <c r="H286" s="38"/>
      <c r="I286" s="207"/>
      <c r="J286" s="38"/>
      <c r="K286" s="38"/>
      <c r="L286" s="41"/>
      <c r="M286" s="208"/>
      <c r="N286" s="209"/>
      <c r="O286" s="73"/>
      <c r="P286" s="73"/>
      <c r="Q286" s="73"/>
      <c r="R286" s="73"/>
      <c r="S286" s="73"/>
      <c r="T286" s="74"/>
      <c r="U286" s="36"/>
      <c r="V286" s="36"/>
      <c r="W286" s="36"/>
      <c r="X286" s="36"/>
      <c r="Y286" s="36"/>
      <c r="Z286" s="36"/>
      <c r="AA286" s="36"/>
      <c r="AB286" s="36"/>
      <c r="AC286" s="36"/>
      <c r="AD286" s="36"/>
      <c r="AE286" s="36"/>
      <c r="AT286" s="18" t="s">
        <v>311</v>
      </c>
      <c r="AU286" s="18" t="s">
        <v>19</v>
      </c>
    </row>
    <row r="287" spans="1:65" s="2" customFormat="1" ht="39">
      <c r="A287" s="36"/>
      <c r="B287" s="37"/>
      <c r="C287" s="38"/>
      <c r="D287" s="210" t="s">
        <v>233</v>
      </c>
      <c r="E287" s="38"/>
      <c r="F287" s="211" t="s">
        <v>3894</v>
      </c>
      <c r="G287" s="38"/>
      <c r="H287" s="38"/>
      <c r="I287" s="207"/>
      <c r="J287" s="38"/>
      <c r="K287" s="38"/>
      <c r="L287" s="41"/>
      <c r="M287" s="208"/>
      <c r="N287" s="209"/>
      <c r="O287" s="73"/>
      <c r="P287" s="73"/>
      <c r="Q287" s="73"/>
      <c r="R287" s="73"/>
      <c r="S287" s="73"/>
      <c r="T287" s="74"/>
      <c r="U287" s="36"/>
      <c r="V287" s="36"/>
      <c r="W287" s="36"/>
      <c r="X287" s="36"/>
      <c r="Y287" s="36"/>
      <c r="Z287" s="36"/>
      <c r="AA287" s="36"/>
      <c r="AB287" s="36"/>
      <c r="AC287" s="36"/>
      <c r="AD287" s="36"/>
      <c r="AE287" s="36"/>
      <c r="AT287" s="18" t="s">
        <v>233</v>
      </c>
      <c r="AU287" s="18" t="s">
        <v>19</v>
      </c>
    </row>
    <row r="288" spans="1:65" s="2" customFormat="1" ht="21.75" customHeight="1">
      <c r="A288" s="36"/>
      <c r="B288" s="37"/>
      <c r="C288" s="247" t="s">
        <v>1432</v>
      </c>
      <c r="D288" s="247" t="s">
        <v>329</v>
      </c>
      <c r="E288" s="248" t="s">
        <v>1127</v>
      </c>
      <c r="F288" s="249" t="s">
        <v>3942</v>
      </c>
      <c r="G288" s="250" t="s">
        <v>664</v>
      </c>
      <c r="H288" s="251">
        <v>1</v>
      </c>
      <c r="I288" s="252"/>
      <c r="J288" s="253">
        <f>ROUND(I288*H288,2)</f>
        <v>0</v>
      </c>
      <c r="K288" s="249" t="s">
        <v>228</v>
      </c>
      <c r="L288" s="254"/>
      <c r="M288" s="255" t="s">
        <v>1</v>
      </c>
      <c r="N288" s="256" t="s">
        <v>45</v>
      </c>
      <c r="O288" s="73"/>
      <c r="P288" s="201">
        <f>O288*H288</f>
        <v>0</v>
      </c>
      <c r="Q288" s="201">
        <v>7.4999999999999997E-2</v>
      </c>
      <c r="R288" s="201">
        <f>Q288*H288</f>
        <v>7.4999999999999997E-2</v>
      </c>
      <c r="S288" s="201">
        <v>0</v>
      </c>
      <c r="T288" s="202">
        <f>S288*H288</f>
        <v>0</v>
      </c>
      <c r="U288" s="36"/>
      <c r="V288" s="36"/>
      <c r="W288" s="36"/>
      <c r="X288" s="36"/>
      <c r="Y288" s="36"/>
      <c r="Z288" s="36"/>
      <c r="AA288" s="36"/>
      <c r="AB288" s="36"/>
      <c r="AC288" s="36"/>
      <c r="AD288" s="36"/>
      <c r="AE288" s="36"/>
      <c r="AR288" s="203" t="s">
        <v>266</v>
      </c>
      <c r="AT288" s="203" t="s">
        <v>329</v>
      </c>
      <c r="AU288" s="203" t="s">
        <v>19</v>
      </c>
      <c r="AY288" s="18" t="s">
        <v>220</v>
      </c>
      <c r="BE288" s="204">
        <f>IF(N288="základní",J288,0)</f>
        <v>0</v>
      </c>
      <c r="BF288" s="204">
        <f>IF(N288="snížená",J288,0)</f>
        <v>0</v>
      </c>
      <c r="BG288" s="204">
        <f>IF(N288="zákl. přenesená",J288,0)</f>
        <v>0</v>
      </c>
      <c r="BH288" s="204">
        <f>IF(N288="sníž. přenesená",J288,0)</f>
        <v>0</v>
      </c>
      <c r="BI288" s="204">
        <f>IF(N288="nulová",J288,0)</f>
        <v>0</v>
      </c>
      <c r="BJ288" s="18" t="s">
        <v>87</v>
      </c>
      <c r="BK288" s="204">
        <f>ROUND(I288*H288,2)</f>
        <v>0</v>
      </c>
      <c r="BL288" s="18" t="s">
        <v>223</v>
      </c>
      <c r="BM288" s="203" t="s">
        <v>3943</v>
      </c>
    </row>
    <row r="289" spans="1:65" s="2" customFormat="1" ht="24.2" customHeight="1">
      <c r="A289" s="36"/>
      <c r="B289" s="37"/>
      <c r="C289" s="192" t="s">
        <v>1436</v>
      </c>
      <c r="D289" s="192" t="s">
        <v>224</v>
      </c>
      <c r="E289" s="193" t="s">
        <v>3944</v>
      </c>
      <c r="F289" s="194" t="s">
        <v>3945</v>
      </c>
      <c r="G289" s="195" t="s">
        <v>664</v>
      </c>
      <c r="H289" s="196">
        <v>1</v>
      </c>
      <c r="I289" s="197"/>
      <c r="J289" s="198">
        <f>ROUND(I289*H289,2)</f>
        <v>0</v>
      </c>
      <c r="K289" s="194" t="s">
        <v>228</v>
      </c>
      <c r="L289" s="41"/>
      <c r="M289" s="199" t="s">
        <v>1</v>
      </c>
      <c r="N289" s="200" t="s">
        <v>45</v>
      </c>
      <c r="O289" s="73"/>
      <c r="P289" s="201">
        <f>O289*H289</f>
        <v>0</v>
      </c>
      <c r="Q289" s="201">
        <v>3.9579999999999997E-2</v>
      </c>
      <c r="R289" s="201">
        <f>Q289*H289</f>
        <v>3.9579999999999997E-2</v>
      </c>
      <c r="S289" s="201">
        <v>0</v>
      </c>
      <c r="T289" s="202">
        <f>S289*H289</f>
        <v>0</v>
      </c>
      <c r="U289" s="36"/>
      <c r="V289" s="36"/>
      <c r="W289" s="36"/>
      <c r="X289" s="36"/>
      <c r="Y289" s="36"/>
      <c r="Z289" s="36"/>
      <c r="AA289" s="36"/>
      <c r="AB289" s="36"/>
      <c r="AC289" s="36"/>
      <c r="AD289" s="36"/>
      <c r="AE289" s="36"/>
      <c r="AR289" s="203" t="s">
        <v>223</v>
      </c>
      <c r="AT289" s="203" t="s">
        <v>224</v>
      </c>
      <c r="AU289" s="203" t="s">
        <v>19</v>
      </c>
      <c r="AY289" s="18" t="s">
        <v>220</v>
      </c>
      <c r="BE289" s="204">
        <f>IF(N289="základní",J289,0)</f>
        <v>0</v>
      </c>
      <c r="BF289" s="204">
        <f>IF(N289="snížená",J289,0)</f>
        <v>0</v>
      </c>
      <c r="BG289" s="204">
        <f>IF(N289="zákl. přenesená",J289,0)</f>
        <v>0</v>
      </c>
      <c r="BH289" s="204">
        <f>IF(N289="sníž. přenesená",J289,0)</f>
        <v>0</v>
      </c>
      <c r="BI289" s="204">
        <f>IF(N289="nulová",J289,0)</f>
        <v>0</v>
      </c>
      <c r="BJ289" s="18" t="s">
        <v>87</v>
      </c>
      <c r="BK289" s="204">
        <f>ROUND(I289*H289,2)</f>
        <v>0</v>
      </c>
      <c r="BL289" s="18" t="s">
        <v>223</v>
      </c>
      <c r="BM289" s="203" t="s">
        <v>3946</v>
      </c>
    </row>
    <row r="290" spans="1:65" s="2" customFormat="1" ht="11.25">
      <c r="A290" s="36"/>
      <c r="B290" s="37"/>
      <c r="C290" s="38"/>
      <c r="D290" s="205" t="s">
        <v>231</v>
      </c>
      <c r="E290" s="38"/>
      <c r="F290" s="206" t="s">
        <v>3947</v>
      </c>
      <c r="G290" s="38"/>
      <c r="H290" s="38"/>
      <c r="I290" s="207"/>
      <c r="J290" s="38"/>
      <c r="K290" s="38"/>
      <c r="L290" s="41"/>
      <c r="M290" s="208"/>
      <c r="N290" s="209"/>
      <c r="O290" s="73"/>
      <c r="P290" s="73"/>
      <c r="Q290" s="73"/>
      <c r="R290" s="73"/>
      <c r="S290" s="73"/>
      <c r="T290" s="74"/>
      <c r="U290" s="36"/>
      <c r="V290" s="36"/>
      <c r="W290" s="36"/>
      <c r="X290" s="36"/>
      <c r="Y290" s="36"/>
      <c r="Z290" s="36"/>
      <c r="AA290" s="36"/>
      <c r="AB290" s="36"/>
      <c r="AC290" s="36"/>
      <c r="AD290" s="36"/>
      <c r="AE290" s="36"/>
      <c r="AT290" s="18" t="s">
        <v>231</v>
      </c>
      <c r="AU290" s="18" t="s">
        <v>19</v>
      </c>
    </row>
    <row r="291" spans="1:65" s="2" customFormat="1" ht="175.5">
      <c r="A291" s="36"/>
      <c r="B291" s="37"/>
      <c r="C291" s="38"/>
      <c r="D291" s="210" t="s">
        <v>311</v>
      </c>
      <c r="E291" s="38"/>
      <c r="F291" s="211" t="s">
        <v>1397</v>
      </c>
      <c r="G291" s="38"/>
      <c r="H291" s="38"/>
      <c r="I291" s="207"/>
      <c r="J291" s="38"/>
      <c r="K291" s="38"/>
      <c r="L291" s="41"/>
      <c r="M291" s="208"/>
      <c r="N291" s="209"/>
      <c r="O291" s="73"/>
      <c r="P291" s="73"/>
      <c r="Q291" s="73"/>
      <c r="R291" s="73"/>
      <c r="S291" s="73"/>
      <c r="T291" s="74"/>
      <c r="U291" s="36"/>
      <c r="V291" s="36"/>
      <c r="W291" s="36"/>
      <c r="X291" s="36"/>
      <c r="Y291" s="36"/>
      <c r="Z291" s="36"/>
      <c r="AA291" s="36"/>
      <c r="AB291" s="36"/>
      <c r="AC291" s="36"/>
      <c r="AD291" s="36"/>
      <c r="AE291" s="36"/>
      <c r="AT291" s="18" t="s">
        <v>311</v>
      </c>
      <c r="AU291" s="18" t="s">
        <v>19</v>
      </c>
    </row>
    <row r="292" spans="1:65" s="2" customFormat="1" ht="39">
      <c r="A292" s="36"/>
      <c r="B292" s="37"/>
      <c r="C292" s="38"/>
      <c r="D292" s="210" t="s">
        <v>233</v>
      </c>
      <c r="E292" s="38"/>
      <c r="F292" s="211" t="s">
        <v>3894</v>
      </c>
      <c r="G292" s="38"/>
      <c r="H292" s="38"/>
      <c r="I292" s="207"/>
      <c r="J292" s="38"/>
      <c r="K292" s="38"/>
      <c r="L292" s="41"/>
      <c r="M292" s="208"/>
      <c r="N292" s="209"/>
      <c r="O292" s="73"/>
      <c r="P292" s="73"/>
      <c r="Q292" s="73"/>
      <c r="R292" s="73"/>
      <c r="S292" s="73"/>
      <c r="T292" s="74"/>
      <c r="U292" s="36"/>
      <c r="V292" s="36"/>
      <c r="W292" s="36"/>
      <c r="X292" s="36"/>
      <c r="Y292" s="36"/>
      <c r="Z292" s="36"/>
      <c r="AA292" s="36"/>
      <c r="AB292" s="36"/>
      <c r="AC292" s="36"/>
      <c r="AD292" s="36"/>
      <c r="AE292" s="36"/>
      <c r="AT292" s="18" t="s">
        <v>233</v>
      </c>
      <c r="AU292" s="18" t="s">
        <v>19</v>
      </c>
    </row>
    <row r="293" spans="1:65" s="2" customFormat="1" ht="55.5" customHeight="1">
      <c r="A293" s="36"/>
      <c r="B293" s="37"/>
      <c r="C293" s="247" t="s">
        <v>1442</v>
      </c>
      <c r="D293" s="247" t="s">
        <v>329</v>
      </c>
      <c r="E293" s="248" t="s">
        <v>3948</v>
      </c>
      <c r="F293" s="249" t="s">
        <v>3949</v>
      </c>
      <c r="G293" s="250" t="s">
        <v>664</v>
      </c>
      <c r="H293" s="251">
        <v>1</v>
      </c>
      <c r="I293" s="252"/>
      <c r="J293" s="253">
        <f>ROUND(I293*H293,2)</f>
        <v>0</v>
      </c>
      <c r="K293" s="249" t="s">
        <v>228</v>
      </c>
      <c r="L293" s="254"/>
      <c r="M293" s="255" t="s">
        <v>1</v>
      </c>
      <c r="N293" s="256" t="s">
        <v>45</v>
      </c>
      <c r="O293" s="73"/>
      <c r="P293" s="201">
        <f>O293*H293</f>
        <v>0</v>
      </c>
      <c r="Q293" s="201">
        <v>0.04</v>
      </c>
      <c r="R293" s="201">
        <f>Q293*H293</f>
        <v>0.04</v>
      </c>
      <c r="S293" s="201">
        <v>0</v>
      </c>
      <c r="T293" s="202">
        <f>S293*H293</f>
        <v>0</v>
      </c>
      <c r="U293" s="36"/>
      <c r="V293" s="36"/>
      <c r="W293" s="36"/>
      <c r="X293" s="36"/>
      <c r="Y293" s="36"/>
      <c r="Z293" s="36"/>
      <c r="AA293" s="36"/>
      <c r="AB293" s="36"/>
      <c r="AC293" s="36"/>
      <c r="AD293" s="36"/>
      <c r="AE293" s="36"/>
      <c r="AR293" s="203" t="s">
        <v>266</v>
      </c>
      <c r="AT293" s="203" t="s">
        <v>329</v>
      </c>
      <c r="AU293" s="203" t="s">
        <v>19</v>
      </c>
      <c r="AY293" s="18" t="s">
        <v>220</v>
      </c>
      <c r="BE293" s="204">
        <f>IF(N293="základní",J293,0)</f>
        <v>0</v>
      </c>
      <c r="BF293" s="204">
        <f>IF(N293="snížená",J293,0)</f>
        <v>0</v>
      </c>
      <c r="BG293" s="204">
        <f>IF(N293="zákl. přenesená",J293,0)</f>
        <v>0</v>
      </c>
      <c r="BH293" s="204">
        <f>IF(N293="sníž. přenesená",J293,0)</f>
        <v>0</v>
      </c>
      <c r="BI293" s="204">
        <f>IF(N293="nulová",J293,0)</f>
        <v>0</v>
      </c>
      <c r="BJ293" s="18" t="s">
        <v>87</v>
      </c>
      <c r="BK293" s="204">
        <f>ROUND(I293*H293,2)</f>
        <v>0</v>
      </c>
      <c r="BL293" s="18" t="s">
        <v>223</v>
      </c>
      <c r="BM293" s="203" t="s">
        <v>3950</v>
      </c>
    </row>
    <row r="294" spans="1:65" s="2" customFormat="1" ht="33" customHeight="1">
      <c r="A294" s="36"/>
      <c r="B294" s="37"/>
      <c r="C294" s="192" t="s">
        <v>1446</v>
      </c>
      <c r="D294" s="192" t="s">
        <v>224</v>
      </c>
      <c r="E294" s="193" t="s">
        <v>1681</v>
      </c>
      <c r="F294" s="194" t="s">
        <v>1682</v>
      </c>
      <c r="G294" s="195" t="s">
        <v>664</v>
      </c>
      <c r="H294" s="196">
        <v>2</v>
      </c>
      <c r="I294" s="197"/>
      <c r="J294" s="198">
        <f>ROUND(I294*H294,2)</f>
        <v>0</v>
      </c>
      <c r="K294" s="194" t="s">
        <v>1</v>
      </c>
      <c r="L294" s="41"/>
      <c r="M294" s="199" t="s">
        <v>1</v>
      </c>
      <c r="N294" s="200" t="s">
        <v>45</v>
      </c>
      <c r="O294" s="73"/>
      <c r="P294" s="201">
        <f>O294*H294</f>
        <v>0</v>
      </c>
      <c r="Q294" s="201">
        <v>2.02704</v>
      </c>
      <c r="R294" s="201">
        <f>Q294*H294</f>
        <v>4.0540799999999999</v>
      </c>
      <c r="S294" s="201">
        <v>0</v>
      </c>
      <c r="T294" s="202">
        <f>S294*H294</f>
        <v>0</v>
      </c>
      <c r="U294" s="36"/>
      <c r="V294" s="36"/>
      <c r="W294" s="36"/>
      <c r="X294" s="36"/>
      <c r="Y294" s="36"/>
      <c r="Z294" s="36"/>
      <c r="AA294" s="36"/>
      <c r="AB294" s="36"/>
      <c r="AC294" s="36"/>
      <c r="AD294" s="36"/>
      <c r="AE294" s="36"/>
      <c r="AR294" s="203" t="s">
        <v>223</v>
      </c>
      <c r="AT294" s="203" t="s">
        <v>224</v>
      </c>
      <c r="AU294" s="203" t="s">
        <v>19</v>
      </c>
      <c r="AY294" s="18" t="s">
        <v>220</v>
      </c>
      <c r="BE294" s="204">
        <f>IF(N294="základní",J294,0)</f>
        <v>0</v>
      </c>
      <c r="BF294" s="204">
        <f>IF(N294="snížená",J294,0)</f>
        <v>0</v>
      </c>
      <c r="BG294" s="204">
        <f>IF(N294="zákl. přenesená",J294,0)</f>
        <v>0</v>
      </c>
      <c r="BH294" s="204">
        <f>IF(N294="sníž. přenesená",J294,0)</f>
        <v>0</v>
      </c>
      <c r="BI294" s="204">
        <f>IF(N294="nulová",J294,0)</f>
        <v>0</v>
      </c>
      <c r="BJ294" s="18" t="s">
        <v>87</v>
      </c>
      <c r="BK294" s="204">
        <f>ROUND(I294*H294,2)</f>
        <v>0</v>
      </c>
      <c r="BL294" s="18" t="s">
        <v>223</v>
      </c>
      <c r="BM294" s="203" t="s">
        <v>3951</v>
      </c>
    </row>
    <row r="295" spans="1:65" s="2" customFormat="1" ht="39">
      <c r="A295" s="36"/>
      <c r="B295" s="37"/>
      <c r="C295" s="38"/>
      <c r="D295" s="210" t="s">
        <v>233</v>
      </c>
      <c r="E295" s="38"/>
      <c r="F295" s="211" t="s">
        <v>3952</v>
      </c>
      <c r="G295" s="38"/>
      <c r="H295" s="38"/>
      <c r="I295" s="207"/>
      <c r="J295" s="38"/>
      <c r="K295" s="38"/>
      <c r="L295" s="41"/>
      <c r="M295" s="208"/>
      <c r="N295" s="209"/>
      <c r="O295" s="73"/>
      <c r="P295" s="73"/>
      <c r="Q295" s="73"/>
      <c r="R295" s="73"/>
      <c r="S295" s="73"/>
      <c r="T295" s="74"/>
      <c r="U295" s="36"/>
      <c r="V295" s="36"/>
      <c r="W295" s="36"/>
      <c r="X295" s="36"/>
      <c r="Y295" s="36"/>
      <c r="Z295" s="36"/>
      <c r="AA295" s="36"/>
      <c r="AB295" s="36"/>
      <c r="AC295" s="36"/>
      <c r="AD295" s="36"/>
      <c r="AE295" s="36"/>
      <c r="AT295" s="18" t="s">
        <v>233</v>
      </c>
      <c r="AU295" s="18" t="s">
        <v>19</v>
      </c>
    </row>
    <row r="296" spans="1:65" s="2" customFormat="1" ht="21.75" customHeight="1">
      <c r="A296" s="36"/>
      <c r="B296" s="37"/>
      <c r="C296" s="192" t="s">
        <v>1450</v>
      </c>
      <c r="D296" s="192" t="s">
        <v>224</v>
      </c>
      <c r="E296" s="193" t="s">
        <v>3953</v>
      </c>
      <c r="F296" s="194" t="s">
        <v>3954</v>
      </c>
      <c r="G296" s="195" t="s">
        <v>664</v>
      </c>
      <c r="H296" s="196">
        <v>1</v>
      </c>
      <c r="I296" s="197"/>
      <c r="J296" s="198">
        <f>ROUND(I296*H296,2)</f>
        <v>0</v>
      </c>
      <c r="K296" s="194" t="s">
        <v>228</v>
      </c>
      <c r="L296" s="41"/>
      <c r="M296" s="199" t="s">
        <v>1</v>
      </c>
      <c r="N296" s="200" t="s">
        <v>45</v>
      </c>
      <c r="O296" s="73"/>
      <c r="P296" s="201">
        <f>O296*H296</f>
        <v>0</v>
      </c>
      <c r="Q296" s="201">
        <v>4.027E-2</v>
      </c>
      <c r="R296" s="201">
        <f>Q296*H296</f>
        <v>4.027E-2</v>
      </c>
      <c r="S296" s="201">
        <v>0</v>
      </c>
      <c r="T296" s="202">
        <f>S296*H296</f>
        <v>0</v>
      </c>
      <c r="U296" s="36"/>
      <c r="V296" s="36"/>
      <c r="W296" s="36"/>
      <c r="X296" s="36"/>
      <c r="Y296" s="36"/>
      <c r="Z296" s="36"/>
      <c r="AA296" s="36"/>
      <c r="AB296" s="36"/>
      <c r="AC296" s="36"/>
      <c r="AD296" s="36"/>
      <c r="AE296" s="36"/>
      <c r="AR296" s="203" t="s">
        <v>223</v>
      </c>
      <c r="AT296" s="203" t="s">
        <v>224</v>
      </c>
      <c r="AU296" s="203" t="s">
        <v>19</v>
      </c>
      <c r="AY296" s="18" t="s">
        <v>220</v>
      </c>
      <c r="BE296" s="204">
        <f>IF(N296="základní",J296,0)</f>
        <v>0</v>
      </c>
      <c r="BF296" s="204">
        <f>IF(N296="snížená",J296,0)</f>
        <v>0</v>
      </c>
      <c r="BG296" s="204">
        <f>IF(N296="zákl. přenesená",J296,0)</f>
        <v>0</v>
      </c>
      <c r="BH296" s="204">
        <f>IF(N296="sníž. přenesená",J296,0)</f>
        <v>0</v>
      </c>
      <c r="BI296" s="204">
        <f>IF(N296="nulová",J296,0)</f>
        <v>0</v>
      </c>
      <c r="BJ296" s="18" t="s">
        <v>87</v>
      </c>
      <c r="BK296" s="204">
        <f>ROUND(I296*H296,2)</f>
        <v>0</v>
      </c>
      <c r="BL296" s="18" t="s">
        <v>223</v>
      </c>
      <c r="BM296" s="203" t="s">
        <v>3955</v>
      </c>
    </row>
    <row r="297" spans="1:65" s="2" customFormat="1" ht="11.25">
      <c r="A297" s="36"/>
      <c r="B297" s="37"/>
      <c r="C297" s="38"/>
      <c r="D297" s="205" t="s">
        <v>231</v>
      </c>
      <c r="E297" s="38"/>
      <c r="F297" s="206" t="s">
        <v>3956</v>
      </c>
      <c r="G297" s="38"/>
      <c r="H297" s="38"/>
      <c r="I297" s="207"/>
      <c r="J297" s="38"/>
      <c r="K297" s="38"/>
      <c r="L297" s="41"/>
      <c r="M297" s="208"/>
      <c r="N297" s="209"/>
      <c r="O297" s="73"/>
      <c r="P297" s="73"/>
      <c r="Q297" s="73"/>
      <c r="R297" s="73"/>
      <c r="S297" s="73"/>
      <c r="T297" s="74"/>
      <c r="U297" s="36"/>
      <c r="V297" s="36"/>
      <c r="W297" s="36"/>
      <c r="X297" s="36"/>
      <c r="Y297" s="36"/>
      <c r="Z297" s="36"/>
      <c r="AA297" s="36"/>
      <c r="AB297" s="36"/>
      <c r="AC297" s="36"/>
      <c r="AD297" s="36"/>
      <c r="AE297" s="36"/>
      <c r="AT297" s="18" t="s">
        <v>231</v>
      </c>
      <c r="AU297" s="18" t="s">
        <v>19</v>
      </c>
    </row>
    <row r="298" spans="1:65" s="2" customFormat="1" ht="68.25">
      <c r="A298" s="36"/>
      <c r="B298" s="37"/>
      <c r="C298" s="38"/>
      <c r="D298" s="210" t="s">
        <v>311</v>
      </c>
      <c r="E298" s="38"/>
      <c r="F298" s="211" t="s">
        <v>3957</v>
      </c>
      <c r="G298" s="38"/>
      <c r="H298" s="38"/>
      <c r="I298" s="207"/>
      <c r="J298" s="38"/>
      <c r="K298" s="38"/>
      <c r="L298" s="41"/>
      <c r="M298" s="208"/>
      <c r="N298" s="209"/>
      <c r="O298" s="73"/>
      <c r="P298" s="73"/>
      <c r="Q298" s="73"/>
      <c r="R298" s="73"/>
      <c r="S298" s="73"/>
      <c r="T298" s="74"/>
      <c r="U298" s="36"/>
      <c r="V298" s="36"/>
      <c r="W298" s="36"/>
      <c r="X298" s="36"/>
      <c r="Y298" s="36"/>
      <c r="Z298" s="36"/>
      <c r="AA298" s="36"/>
      <c r="AB298" s="36"/>
      <c r="AC298" s="36"/>
      <c r="AD298" s="36"/>
      <c r="AE298" s="36"/>
      <c r="AT298" s="18" t="s">
        <v>311</v>
      </c>
      <c r="AU298" s="18" t="s">
        <v>19</v>
      </c>
    </row>
    <row r="299" spans="1:65" s="2" customFormat="1" ht="39">
      <c r="A299" s="36"/>
      <c r="B299" s="37"/>
      <c r="C299" s="38"/>
      <c r="D299" s="210" t="s">
        <v>233</v>
      </c>
      <c r="E299" s="38"/>
      <c r="F299" s="211" t="s">
        <v>3894</v>
      </c>
      <c r="G299" s="38"/>
      <c r="H299" s="38"/>
      <c r="I299" s="207"/>
      <c r="J299" s="38"/>
      <c r="K299" s="38"/>
      <c r="L299" s="41"/>
      <c r="M299" s="208"/>
      <c r="N299" s="209"/>
      <c r="O299" s="73"/>
      <c r="P299" s="73"/>
      <c r="Q299" s="73"/>
      <c r="R299" s="73"/>
      <c r="S299" s="73"/>
      <c r="T299" s="74"/>
      <c r="U299" s="36"/>
      <c r="V299" s="36"/>
      <c r="W299" s="36"/>
      <c r="X299" s="36"/>
      <c r="Y299" s="36"/>
      <c r="Z299" s="36"/>
      <c r="AA299" s="36"/>
      <c r="AB299" s="36"/>
      <c r="AC299" s="36"/>
      <c r="AD299" s="36"/>
      <c r="AE299" s="36"/>
      <c r="AT299" s="18" t="s">
        <v>233</v>
      </c>
      <c r="AU299" s="18" t="s">
        <v>19</v>
      </c>
    </row>
    <row r="300" spans="1:65" s="2" customFormat="1" ht="16.5" customHeight="1">
      <c r="A300" s="36"/>
      <c r="B300" s="37"/>
      <c r="C300" s="192" t="s">
        <v>1454</v>
      </c>
      <c r="D300" s="192" t="s">
        <v>224</v>
      </c>
      <c r="E300" s="193" t="s">
        <v>1403</v>
      </c>
      <c r="F300" s="194" t="s">
        <v>3958</v>
      </c>
      <c r="G300" s="195" t="s">
        <v>698</v>
      </c>
      <c r="H300" s="196">
        <v>4</v>
      </c>
      <c r="I300" s="197"/>
      <c r="J300" s="198">
        <f>ROUND(I300*H300,2)</f>
        <v>0</v>
      </c>
      <c r="K300" s="194" t="s">
        <v>228</v>
      </c>
      <c r="L300" s="41"/>
      <c r="M300" s="199" t="s">
        <v>1</v>
      </c>
      <c r="N300" s="200" t="s">
        <v>45</v>
      </c>
      <c r="O300" s="73"/>
      <c r="P300" s="201">
        <f>O300*H300</f>
        <v>0</v>
      </c>
      <c r="Q300" s="201">
        <v>0</v>
      </c>
      <c r="R300" s="201">
        <f>Q300*H300</f>
        <v>0</v>
      </c>
      <c r="S300" s="201">
        <v>1.4999999999999999E-2</v>
      </c>
      <c r="T300" s="202">
        <f>S300*H300</f>
        <v>0.06</v>
      </c>
      <c r="U300" s="36"/>
      <c r="V300" s="36"/>
      <c r="W300" s="36"/>
      <c r="X300" s="36"/>
      <c r="Y300" s="36"/>
      <c r="Z300" s="36"/>
      <c r="AA300" s="36"/>
      <c r="AB300" s="36"/>
      <c r="AC300" s="36"/>
      <c r="AD300" s="36"/>
      <c r="AE300" s="36"/>
      <c r="AR300" s="203" t="s">
        <v>223</v>
      </c>
      <c r="AT300" s="203" t="s">
        <v>224</v>
      </c>
      <c r="AU300" s="203" t="s">
        <v>19</v>
      </c>
      <c r="AY300" s="18" t="s">
        <v>220</v>
      </c>
      <c r="BE300" s="204">
        <f>IF(N300="základní",J300,0)</f>
        <v>0</v>
      </c>
      <c r="BF300" s="204">
        <f>IF(N300="snížená",J300,0)</f>
        <v>0</v>
      </c>
      <c r="BG300" s="204">
        <f>IF(N300="zákl. přenesená",J300,0)</f>
        <v>0</v>
      </c>
      <c r="BH300" s="204">
        <f>IF(N300="sníž. přenesená",J300,0)</f>
        <v>0</v>
      </c>
      <c r="BI300" s="204">
        <f>IF(N300="nulová",J300,0)</f>
        <v>0</v>
      </c>
      <c r="BJ300" s="18" t="s">
        <v>87</v>
      </c>
      <c r="BK300" s="204">
        <f>ROUND(I300*H300,2)</f>
        <v>0</v>
      </c>
      <c r="BL300" s="18" t="s">
        <v>223</v>
      </c>
      <c r="BM300" s="203" t="s">
        <v>3959</v>
      </c>
    </row>
    <row r="301" spans="1:65" s="2" customFormat="1" ht="11.25">
      <c r="A301" s="36"/>
      <c r="B301" s="37"/>
      <c r="C301" s="38"/>
      <c r="D301" s="205" t="s">
        <v>231</v>
      </c>
      <c r="E301" s="38"/>
      <c r="F301" s="206" t="s">
        <v>1406</v>
      </c>
      <c r="G301" s="38"/>
      <c r="H301" s="38"/>
      <c r="I301" s="207"/>
      <c r="J301" s="38"/>
      <c r="K301" s="38"/>
      <c r="L301" s="41"/>
      <c r="M301" s="208"/>
      <c r="N301" s="209"/>
      <c r="O301" s="73"/>
      <c r="P301" s="73"/>
      <c r="Q301" s="73"/>
      <c r="R301" s="73"/>
      <c r="S301" s="73"/>
      <c r="T301" s="74"/>
      <c r="U301" s="36"/>
      <c r="V301" s="36"/>
      <c r="W301" s="36"/>
      <c r="X301" s="36"/>
      <c r="Y301" s="36"/>
      <c r="Z301" s="36"/>
      <c r="AA301" s="36"/>
      <c r="AB301" s="36"/>
      <c r="AC301" s="36"/>
      <c r="AD301" s="36"/>
      <c r="AE301" s="36"/>
      <c r="AT301" s="18" t="s">
        <v>231</v>
      </c>
      <c r="AU301" s="18" t="s">
        <v>19</v>
      </c>
    </row>
    <row r="302" spans="1:65" s="2" customFormat="1" ht="39">
      <c r="A302" s="36"/>
      <c r="B302" s="37"/>
      <c r="C302" s="38"/>
      <c r="D302" s="210" t="s">
        <v>311</v>
      </c>
      <c r="E302" s="38"/>
      <c r="F302" s="211" t="s">
        <v>1407</v>
      </c>
      <c r="G302" s="38"/>
      <c r="H302" s="38"/>
      <c r="I302" s="207"/>
      <c r="J302" s="38"/>
      <c r="K302" s="38"/>
      <c r="L302" s="41"/>
      <c r="M302" s="208"/>
      <c r="N302" s="209"/>
      <c r="O302" s="73"/>
      <c r="P302" s="73"/>
      <c r="Q302" s="73"/>
      <c r="R302" s="73"/>
      <c r="S302" s="73"/>
      <c r="T302" s="74"/>
      <c r="U302" s="36"/>
      <c r="V302" s="36"/>
      <c r="W302" s="36"/>
      <c r="X302" s="36"/>
      <c r="Y302" s="36"/>
      <c r="Z302" s="36"/>
      <c r="AA302" s="36"/>
      <c r="AB302" s="36"/>
      <c r="AC302" s="36"/>
      <c r="AD302" s="36"/>
      <c r="AE302" s="36"/>
      <c r="AT302" s="18" t="s">
        <v>311</v>
      </c>
      <c r="AU302" s="18" t="s">
        <v>19</v>
      </c>
    </row>
    <row r="303" spans="1:65" s="2" customFormat="1" ht="39">
      <c r="A303" s="36"/>
      <c r="B303" s="37"/>
      <c r="C303" s="38"/>
      <c r="D303" s="210" t="s">
        <v>233</v>
      </c>
      <c r="E303" s="38"/>
      <c r="F303" s="211" t="s">
        <v>3960</v>
      </c>
      <c r="G303" s="38"/>
      <c r="H303" s="38"/>
      <c r="I303" s="207"/>
      <c r="J303" s="38"/>
      <c r="K303" s="38"/>
      <c r="L303" s="41"/>
      <c r="M303" s="208"/>
      <c r="N303" s="209"/>
      <c r="O303" s="73"/>
      <c r="P303" s="73"/>
      <c r="Q303" s="73"/>
      <c r="R303" s="73"/>
      <c r="S303" s="73"/>
      <c r="T303" s="74"/>
      <c r="U303" s="36"/>
      <c r="V303" s="36"/>
      <c r="W303" s="36"/>
      <c r="X303" s="36"/>
      <c r="Y303" s="36"/>
      <c r="Z303" s="36"/>
      <c r="AA303" s="36"/>
      <c r="AB303" s="36"/>
      <c r="AC303" s="36"/>
      <c r="AD303" s="36"/>
      <c r="AE303" s="36"/>
      <c r="AT303" s="18" t="s">
        <v>233</v>
      </c>
      <c r="AU303" s="18" t="s">
        <v>19</v>
      </c>
    </row>
    <row r="304" spans="1:65" s="2" customFormat="1" ht="16.5" customHeight="1">
      <c r="A304" s="36"/>
      <c r="B304" s="37"/>
      <c r="C304" s="192" t="s">
        <v>1459</v>
      </c>
      <c r="D304" s="192" t="s">
        <v>224</v>
      </c>
      <c r="E304" s="193" t="s">
        <v>3961</v>
      </c>
      <c r="F304" s="194" t="s">
        <v>3962</v>
      </c>
      <c r="G304" s="195" t="s">
        <v>664</v>
      </c>
      <c r="H304" s="196">
        <v>4</v>
      </c>
      <c r="I304" s="197"/>
      <c r="J304" s="198">
        <f>ROUND(I304*H304,2)</f>
        <v>0</v>
      </c>
      <c r="K304" s="194" t="s">
        <v>228</v>
      </c>
      <c r="L304" s="41"/>
      <c r="M304" s="199" t="s">
        <v>1</v>
      </c>
      <c r="N304" s="200" t="s">
        <v>45</v>
      </c>
      <c r="O304" s="73"/>
      <c r="P304" s="201">
        <f>O304*H304</f>
        <v>0</v>
      </c>
      <c r="Q304" s="201">
        <v>0.12303</v>
      </c>
      <c r="R304" s="201">
        <f>Q304*H304</f>
        <v>0.49212</v>
      </c>
      <c r="S304" s="201">
        <v>0</v>
      </c>
      <c r="T304" s="202">
        <f>S304*H304</f>
        <v>0</v>
      </c>
      <c r="U304" s="36"/>
      <c r="V304" s="36"/>
      <c r="W304" s="36"/>
      <c r="X304" s="36"/>
      <c r="Y304" s="36"/>
      <c r="Z304" s="36"/>
      <c r="AA304" s="36"/>
      <c r="AB304" s="36"/>
      <c r="AC304" s="36"/>
      <c r="AD304" s="36"/>
      <c r="AE304" s="36"/>
      <c r="AR304" s="203" t="s">
        <v>223</v>
      </c>
      <c r="AT304" s="203" t="s">
        <v>224</v>
      </c>
      <c r="AU304" s="203" t="s">
        <v>19</v>
      </c>
      <c r="AY304" s="18" t="s">
        <v>220</v>
      </c>
      <c r="BE304" s="204">
        <f>IF(N304="základní",J304,0)</f>
        <v>0</v>
      </c>
      <c r="BF304" s="204">
        <f>IF(N304="snížená",J304,0)</f>
        <v>0</v>
      </c>
      <c r="BG304" s="204">
        <f>IF(N304="zákl. přenesená",J304,0)</f>
        <v>0</v>
      </c>
      <c r="BH304" s="204">
        <f>IF(N304="sníž. přenesená",J304,0)</f>
        <v>0</v>
      </c>
      <c r="BI304" s="204">
        <f>IF(N304="nulová",J304,0)</f>
        <v>0</v>
      </c>
      <c r="BJ304" s="18" t="s">
        <v>87</v>
      </c>
      <c r="BK304" s="204">
        <f>ROUND(I304*H304,2)</f>
        <v>0</v>
      </c>
      <c r="BL304" s="18" t="s">
        <v>223</v>
      </c>
      <c r="BM304" s="203" t="s">
        <v>3963</v>
      </c>
    </row>
    <row r="305" spans="1:65" s="2" customFormat="1" ht="11.25">
      <c r="A305" s="36"/>
      <c r="B305" s="37"/>
      <c r="C305" s="38"/>
      <c r="D305" s="205" t="s">
        <v>231</v>
      </c>
      <c r="E305" s="38"/>
      <c r="F305" s="206" t="s">
        <v>3964</v>
      </c>
      <c r="G305" s="38"/>
      <c r="H305" s="38"/>
      <c r="I305" s="207"/>
      <c r="J305" s="38"/>
      <c r="K305" s="38"/>
      <c r="L305" s="41"/>
      <c r="M305" s="208"/>
      <c r="N305" s="209"/>
      <c r="O305" s="73"/>
      <c r="P305" s="73"/>
      <c r="Q305" s="73"/>
      <c r="R305" s="73"/>
      <c r="S305" s="73"/>
      <c r="T305" s="74"/>
      <c r="U305" s="36"/>
      <c r="V305" s="36"/>
      <c r="W305" s="36"/>
      <c r="X305" s="36"/>
      <c r="Y305" s="36"/>
      <c r="Z305" s="36"/>
      <c r="AA305" s="36"/>
      <c r="AB305" s="36"/>
      <c r="AC305" s="36"/>
      <c r="AD305" s="36"/>
      <c r="AE305" s="36"/>
      <c r="AT305" s="18" t="s">
        <v>231</v>
      </c>
      <c r="AU305" s="18" t="s">
        <v>19</v>
      </c>
    </row>
    <row r="306" spans="1:65" s="2" customFormat="1" ht="39">
      <c r="A306" s="36"/>
      <c r="B306" s="37"/>
      <c r="C306" s="38"/>
      <c r="D306" s="210" t="s">
        <v>311</v>
      </c>
      <c r="E306" s="38"/>
      <c r="F306" s="211" t="s">
        <v>720</v>
      </c>
      <c r="G306" s="38"/>
      <c r="H306" s="38"/>
      <c r="I306" s="207"/>
      <c r="J306" s="38"/>
      <c r="K306" s="38"/>
      <c r="L306" s="41"/>
      <c r="M306" s="208"/>
      <c r="N306" s="209"/>
      <c r="O306" s="73"/>
      <c r="P306" s="73"/>
      <c r="Q306" s="73"/>
      <c r="R306" s="73"/>
      <c r="S306" s="73"/>
      <c r="T306" s="74"/>
      <c r="U306" s="36"/>
      <c r="V306" s="36"/>
      <c r="W306" s="36"/>
      <c r="X306" s="36"/>
      <c r="Y306" s="36"/>
      <c r="Z306" s="36"/>
      <c r="AA306" s="36"/>
      <c r="AB306" s="36"/>
      <c r="AC306" s="36"/>
      <c r="AD306" s="36"/>
      <c r="AE306" s="36"/>
      <c r="AT306" s="18" t="s">
        <v>311</v>
      </c>
      <c r="AU306" s="18" t="s">
        <v>19</v>
      </c>
    </row>
    <row r="307" spans="1:65" s="2" customFormat="1" ht="39">
      <c r="A307" s="36"/>
      <c r="B307" s="37"/>
      <c r="C307" s="38"/>
      <c r="D307" s="210" t="s">
        <v>233</v>
      </c>
      <c r="E307" s="38"/>
      <c r="F307" s="211" t="s">
        <v>3960</v>
      </c>
      <c r="G307" s="38"/>
      <c r="H307" s="38"/>
      <c r="I307" s="207"/>
      <c r="J307" s="38"/>
      <c r="K307" s="38"/>
      <c r="L307" s="41"/>
      <c r="M307" s="208"/>
      <c r="N307" s="209"/>
      <c r="O307" s="73"/>
      <c r="P307" s="73"/>
      <c r="Q307" s="73"/>
      <c r="R307" s="73"/>
      <c r="S307" s="73"/>
      <c r="T307" s="74"/>
      <c r="U307" s="36"/>
      <c r="V307" s="36"/>
      <c r="W307" s="36"/>
      <c r="X307" s="36"/>
      <c r="Y307" s="36"/>
      <c r="Z307" s="36"/>
      <c r="AA307" s="36"/>
      <c r="AB307" s="36"/>
      <c r="AC307" s="36"/>
      <c r="AD307" s="36"/>
      <c r="AE307" s="36"/>
      <c r="AT307" s="18" t="s">
        <v>233</v>
      </c>
      <c r="AU307" s="18" t="s">
        <v>19</v>
      </c>
    </row>
    <row r="308" spans="1:65" s="2" customFormat="1" ht="16.5" customHeight="1">
      <c r="A308" s="36"/>
      <c r="B308" s="37"/>
      <c r="C308" s="247" t="s">
        <v>1466</v>
      </c>
      <c r="D308" s="247" t="s">
        <v>329</v>
      </c>
      <c r="E308" s="248" t="s">
        <v>3965</v>
      </c>
      <c r="F308" s="249" t="s">
        <v>3966</v>
      </c>
      <c r="G308" s="250" t="s">
        <v>664</v>
      </c>
      <c r="H308" s="251">
        <v>4</v>
      </c>
      <c r="I308" s="252"/>
      <c r="J308" s="253">
        <f>ROUND(I308*H308,2)</f>
        <v>0</v>
      </c>
      <c r="K308" s="249" t="s">
        <v>1</v>
      </c>
      <c r="L308" s="254"/>
      <c r="M308" s="255" t="s">
        <v>1</v>
      </c>
      <c r="N308" s="256" t="s">
        <v>45</v>
      </c>
      <c r="O308" s="73"/>
      <c r="P308" s="201">
        <f>O308*H308</f>
        <v>0</v>
      </c>
      <c r="Q308" s="201">
        <v>1.3299999999999999E-2</v>
      </c>
      <c r="R308" s="201">
        <f>Q308*H308</f>
        <v>5.3199999999999997E-2</v>
      </c>
      <c r="S308" s="201">
        <v>0</v>
      </c>
      <c r="T308" s="202">
        <f>S308*H308</f>
        <v>0</v>
      </c>
      <c r="U308" s="36"/>
      <c r="V308" s="36"/>
      <c r="W308" s="36"/>
      <c r="X308" s="36"/>
      <c r="Y308" s="36"/>
      <c r="Z308" s="36"/>
      <c r="AA308" s="36"/>
      <c r="AB308" s="36"/>
      <c r="AC308" s="36"/>
      <c r="AD308" s="36"/>
      <c r="AE308" s="36"/>
      <c r="AR308" s="203" t="s">
        <v>415</v>
      </c>
      <c r="AT308" s="203" t="s">
        <v>329</v>
      </c>
      <c r="AU308" s="203" t="s">
        <v>19</v>
      </c>
      <c r="AY308" s="18" t="s">
        <v>220</v>
      </c>
      <c r="BE308" s="204">
        <f>IF(N308="základní",J308,0)</f>
        <v>0</v>
      </c>
      <c r="BF308" s="204">
        <f>IF(N308="snížená",J308,0)</f>
        <v>0</v>
      </c>
      <c r="BG308" s="204">
        <f>IF(N308="zákl. přenesená",J308,0)</f>
        <v>0</v>
      </c>
      <c r="BH308" s="204">
        <f>IF(N308="sníž. přenesená",J308,0)</f>
        <v>0</v>
      </c>
      <c r="BI308" s="204">
        <f>IF(N308="nulová",J308,0)</f>
        <v>0</v>
      </c>
      <c r="BJ308" s="18" t="s">
        <v>87</v>
      </c>
      <c r="BK308" s="204">
        <f>ROUND(I308*H308,2)</f>
        <v>0</v>
      </c>
      <c r="BL308" s="18" t="s">
        <v>315</v>
      </c>
      <c r="BM308" s="203" t="s">
        <v>3967</v>
      </c>
    </row>
    <row r="309" spans="1:65" s="2" customFormat="1" ht="24.2" customHeight="1">
      <c r="A309" s="36"/>
      <c r="B309" s="37"/>
      <c r="C309" s="192" t="s">
        <v>1472</v>
      </c>
      <c r="D309" s="192" t="s">
        <v>224</v>
      </c>
      <c r="E309" s="193" t="s">
        <v>3968</v>
      </c>
      <c r="F309" s="194" t="s">
        <v>3969</v>
      </c>
      <c r="G309" s="195" t="s">
        <v>514</v>
      </c>
      <c r="H309" s="196">
        <v>65</v>
      </c>
      <c r="I309" s="197"/>
      <c r="J309" s="198">
        <f>ROUND(I309*H309,2)</f>
        <v>0</v>
      </c>
      <c r="K309" s="194" t="s">
        <v>228</v>
      </c>
      <c r="L309" s="41"/>
      <c r="M309" s="199" t="s">
        <v>1</v>
      </c>
      <c r="N309" s="200" t="s">
        <v>45</v>
      </c>
      <c r="O309" s="73"/>
      <c r="P309" s="201">
        <f>O309*H309</f>
        <v>0</v>
      </c>
      <c r="Q309" s="201">
        <v>2.45329</v>
      </c>
      <c r="R309" s="201">
        <f>Q309*H309</f>
        <v>159.46385000000001</v>
      </c>
      <c r="S309" s="201">
        <v>0</v>
      </c>
      <c r="T309" s="202">
        <f>S309*H309</f>
        <v>0</v>
      </c>
      <c r="U309" s="36"/>
      <c r="V309" s="36"/>
      <c r="W309" s="36"/>
      <c r="X309" s="36"/>
      <c r="Y309" s="36"/>
      <c r="Z309" s="36"/>
      <c r="AA309" s="36"/>
      <c r="AB309" s="36"/>
      <c r="AC309" s="36"/>
      <c r="AD309" s="36"/>
      <c r="AE309" s="36"/>
      <c r="AR309" s="203" t="s">
        <v>223</v>
      </c>
      <c r="AT309" s="203" t="s">
        <v>224</v>
      </c>
      <c r="AU309" s="203" t="s">
        <v>19</v>
      </c>
      <c r="AY309" s="18" t="s">
        <v>220</v>
      </c>
      <c r="BE309" s="204">
        <f>IF(N309="základní",J309,0)</f>
        <v>0</v>
      </c>
      <c r="BF309" s="204">
        <f>IF(N309="snížená",J309,0)</f>
        <v>0</v>
      </c>
      <c r="BG309" s="204">
        <f>IF(N309="zákl. přenesená",J309,0)</f>
        <v>0</v>
      </c>
      <c r="BH309" s="204">
        <f>IF(N309="sníž. přenesená",J309,0)</f>
        <v>0</v>
      </c>
      <c r="BI309" s="204">
        <f>IF(N309="nulová",J309,0)</f>
        <v>0</v>
      </c>
      <c r="BJ309" s="18" t="s">
        <v>87</v>
      </c>
      <c r="BK309" s="204">
        <f>ROUND(I309*H309,2)</f>
        <v>0</v>
      </c>
      <c r="BL309" s="18" t="s">
        <v>223</v>
      </c>
      <c r="BM309" s="203" t="s">
        <v>3970</v>
      </c>
    </row>
    <row r="310" spans="1:65" s="2" customFormat="1" ht="11.25">
      <c r="A310" s="36"/>
      <c r="B310" s="37"/>
      <c r="C310" s="38"/>
      <c r="D310" s="205" t="s">
        <v>231</v>
      </c>
      <c r="E310" s="38"/>
      <c r="F310" s="206" t="s">
        <v>3971</v>
      </c>
      <c r="G310" s="38"/>
      <c r="H310" s="38"/>
      <c r="I310" s="207"/>
      <c r="J310" s="38"/>
      <c r="K310" s="38"/>
      <c r="L310" s="41"/>
      <c r="M310" s="208"/>
      <c r="N310" s="209"/>
      <c r="O310" s="73"/>
      <c r="P310" s="73"/>
      <c r="Q310" s="73"/>
      <c r="R310" s="73"/>
      <c r="S310" s="73"/>
      <c r="T310" s="74"/>
      <c r="U310" s="36"/>
      <c r="V310" s="36"/>
      <c r="W310" s="36"/>
      <c r="X310" s="36"/>
      <c r="Y310" s="36"/>
      <c r="Z310" s="36"/>
      <c r="AA310" s="36"/>
      <c r="AB310" s="36"/>
      <c r="AC310" s="36"/>
      <c r="AD310" s="36"/>
      <c r="AE310" s="36"/>
      <c r="AT310" s="18" t="s">
        <v>231</v>
      </c>
      <c r="AU310" s="18" t="s">
        <v>19</v>
      </c>
    </row>
    <row r="311" spans="1:65" s="2" customFormat="1" ht="39">
      <c r="A311" s="36"/>
      <c r="B311" s="37"/>
      <c r="C311" s="38"/>
      <c r="D311" s="210" t="s">
        <v>311</v>
      </c>
      <c r="E311" s="38"/>
      <c r="F311" s="211" t="s">
        <v>1134</v>
      </c>
      <c r="G311" s="38"/>
      <c r="H311" s="38"/>
      <c r="I311" s="207"/>
      <c r="J311" s="38"/>
      <c r="K311" s="38"/>
      <c r="L311" s="41"/>
      <c r="M311" s="208"/>
      <c r="N311" s="209"/>
      <c r="O311" s="73"/>
      <c r="P311" s="73"/>
      <c r="Q311" s="73"/>
      <c r="R311" s="73"/>
      <c r="S311" s="73"/>
      <c r="T311" s="74"/>
      <c r="U311" s="36"/>
      <c r="V311" s="36"/>
      <c r="W311" s="36"/>
      <c r="X311" s="36"/>
      <c r="Y311" s="36"/>
      <c r="Z311" s="36"/>
      <c r="AA311" s="36"/>
      <c r="AB311" s="36"/>
      <c r="AC311" s="36"/>
      <c r="AD311" s="36"/>
      <c r="AE311" s="36"/>
      <c r="AT311" s="18" t="s">
        <v>311</v>
      </c>
      <c r="AU311" s="18" t="s">
        <v>19</v>
      </c>
    </row>
    <row r="312" spans="1:65" s="2" customFormat="1" ht="117">
      <c r="A312" s="36"/>
      <c r="B312" s="37"/>
      <c r="C312" s="38"/>
      <c r="D312" s="210" t="s">
        <v>233</v>
      </c>
      <c r="E312" s="38"/>
      <c r="F312" s="211" t="s">
        <v>3972</v>
      </c>
      <c r="G312" s="38"/>
      <c r="H312" s="38"/>
      <c r="I312" s="207"/>
      <c r="J312" s="38"/>
      <c r="K312" s="38"/>
      <c r="L312" s="41"/>
      <c r="M312" s="208"/>
      <c r="N312" s="209"/>
      <c r="O312" s="73"/>
      <c r="P312" s="73"/>
      <c r="Q312" s="73"/>
      <c r="R312" s="73"/>
      <c r="S312" s="73"/>
      <c r="T312" s="74"/>
      <c r="U312" s="36"/>
      <c r="V312" s="36"/>
      <c r="W312" s="36"/>
      <c r="X312" s="36"/>
      <c r="Y312" s="36"/>
      <c r="Z312" s="36"/>
      <c r="AA312" s="36"/>
      <c r="AB312" s="36"/>
      <c r="AC312" s="36"/>
      <c r="AD312" s="36"/>
      <c r="AE312" s="36"/>
      <c r="AT312" s="18" t="s">
        <v>233</v>
      </c>
      <c r="AU312" s="18" t="s">
        <v>19</v>
      </c>
    </row>
    <row r="313" spans="1:65" s="12" customFormat="1" ht="22.9" customHeight="1">
      <c r="B313" s="176"/>
      <c r="C313" s="177"/>
      <c r="D313" s="178" t="s">
        <v>79</v>
      </c>
      <c r="E313" s="190" t="s">
        <v>271</v>
      </c>
      <c r="F313" s="190" t="s">
        <v>726</v>
      </c>
      <c r="G313" s="177"/>
      <c r="H313" s="177"/>
      <c r="I313" s="180"/>
      <c r="J313" s="191">
        <f>BK313</f>
        <v>0</v>
      </c>
      <c r="K313" s="177"/>
      <c r="L313" s="182"/>
      <c r="M313" s="183"/>
      <c r="N313" s="184"/>
      <c r="O313" s="184"/>
      <c r="P313" s="185">
        <f>SUM(P314:P326)</f>
        <v>0</v>
      </c>
      <c r="Q313" s="184"/>
      <c r="R313" s="185">
        <f>SUM(R314:R326)</f>
        <v>3.1074099999999998</v>
      </c>
      <c r="S313" s="184"/>
      <c r="T313" s="186">
        <f>SUM(T314:T326)</f>
        <v>12</v>
      </c>
      <c r="AR313" s="187" t="s">
        <v>87</v>
      </c>
      <c r="AT313" s="188" t="s">
        <v>79</v>
      </c>
      <c r="AU313" s="188" t="s">
        <v>87</v>
      </c>
      <c r="AY313" s="187" t="s">
        <v>220</v>
      </c>
      <c r="BK313" s="189">
        <f>SUM(BK314:BK326)</f>
        <v>0</v>
      </c>
    </row>
    <row r="314" spans="1:65" s="2" customFormat="1" ht="37.9" customHeight="1">
      <c r="A314" s="36"/>
      <c r="B314" s="37"/>
      <c r="C314" s="192" t="s">
        <v>1347</v>
      </c>
      <c r="D314" s="192" t="s">
        <v>224</v>
      </c>
      <c r="E314" s="193" t="s">
        <v>1136</v>
      </c>
      <c r="F314" s="194" t="s">
        <v>1137</v>
      </c>
      <c r="G314" s="195" t="s">
        <v>506</v>
      </c>
      <c r="H314" s="196">
        <v>85</v>
      </c>
      <c r="I314" s="197"/>
      <c r="J314" s="198">
        <f>ROUND(I314*H314,2)</f>
        <v>0</v>
      </c>
      <c r="K314" s="194" t="s">
        <v>228</v>
      </c>
      <c r="L314" s="41"/>
      <c r="M314" s="199" t="s">
        <v>1</v>
      </c>
      <c r="N314" s="200" t="s">
        <v>45</v>
      </c>
      <c r="O314" s="73"/>
      <c r="P314" s="201">
        <f>O314*H314</f>
        <v>0</v>
      </c>
      <c r="Q314" s="201">
        <v>3.6000000000000002E-4</v>
      </c>
      <c r="R314" s="201">
        <f>Q314*H314</f>
        <v>3.0600000000000002E-2</v>
      </c>
      <c r="S314" s="201">
        <v>0</v>
      </c>
      <c r="T314" s="202">
        <f>S314*H314</f>
        <v>0</v>
      </c>
      <c r="U314" s="36"/>
      <c r="V314" s="36"/>
      <c r="W314" s="36"/>
      <c r="X314" s="36"/>
      <c r="Y314" s="36"/>
      <c r="Z314" s="36"/>
      <c r="AA314" s="36"/>
      <c r="AB314" s="36"/>
      <c r="AC314" s="36"/>
      <c r="AD314" s="36"/>
      <c r="AE314" s="36"/>
      <c r="AR314" s="203" t="s">
        <v>223</v>
      </c>
      <c r="AT314" s="203" t="s">
        <v>224</v>
      </c>
      <c r="AU314" s="203" t="s">
        <v>19</v>
      </c>
      <c r="AY314" s="18" t="s">
        <v>220</v>
      </c>
      <c r="BE314" s="204">
        <f>IF(N314="základní",J314,0)</f>
        <v>0</v>
      </c>
      <c r="BF314" s="204">
        <f>IF(N314="snížená",J314,0)</f>
        <v>0</v>
      </c>
      <c r="BG314" s="204">
        <f>IF(N314="zákl. přenesená",J314,0)</f>
        <v>0</v>
      </c>
      <c r="BH314" s="204">
        <f>IF(N314="sníž. přenesená",J314,0)</f>
        <v>0</v>
      </c>
      <c r="BI314" s="204">
        <f>IF(N314="nulová",J314,0)</f>
        <v>0</v>
      </c>
      <c r="BJ314" s="18" t="s">
        <v>87</v>
      </c>
      <c r="BK314" s="204">
        <f>ROUND(I314*H314,2)</f>
        <v>0</v>
      </c>
      <c r="BL314" s="18" t="s">
        <v>223</v>
      </c>
      <c r="BM314" s="203" t="s">
        <v>3973</v>
      </c>
    </row>
    <row r="315" spans="1:65" s="2" customFormat="1" ht="11.25">
      <c r="A315" s="36"/>
      <c r="B315" s="37"/>
      <c r="C315" s="38"/>
      <c r="D315" s="205" t="s">
        <v>231</v>
      </c>
      <c r="E315" s="38"/>
      <c r="F315" s="206" t="s">
        <v>1139</v>
      </c>
      <c r="G315" s="38"/>
      <c r="H315" s="38"/>
      <c r="I315" s="207"/>
      <c r="J315" s="38"/>
      <c r="K315" s="38"/>
      <c r="L315" s="41"/>
      <c r="M315" s="208"/>
      <c r="N315" s="209"/>
      <c r="O315" s="73"/>
      <c r="P315" s="73"/>
      <c r="Q315" s="73"/>
      <c r="R315" s="73"/>
      <c r="S315" s="73"/>
      <c r="T315" s="74"/>
      <c r="U315" s="36"/>
      <c r="V315" s="36"/>
      <c r="W315" s="36"/>
      <c r="X315" s="36"/>
      <c r="Y315" s="36"/>
      <c r="Z315" s="36"/>
      <c r="AA315" s="36"/>
      <c r="AB315" s="36"/>
      <c r="AC315" s="36"/>
      <c r="AD315" s="36"/>
      <c r="AE315" s="36"/>
      <c r="AT315" s="18" t="s">
        <v>231</v>
      </c>
      <c r="AU315" s="18" t="s">
        <v>19</v>
      </c>
    </row>
    <row r="316" spans="1:65" s="2" customFormat="1" ht="29.25">
      <c r="A316" s="36"/>
      <c r="B316" s="37"/>
      <c r="C316" s="38"/>
      <c r="D316" s="210" t="s">
        <v>311</v>
      </c>
      <c r="E316" s="38"/>
      <c r="F316" s="211" t="s">
        <v>1140</v>
      </c>
      <c r="G316" s="38"/>
      <c r="H316" s="38"/>
      <c r="I316" s="207"/>
      <c r="J316" s="38"/>
      <c r="K316" s="38"/>
      <c r="L316" s="41"/>
      <c r="M316" s="208"/>
      <c r="N316" s="209"/>
      <c r="O316" s="73"/>
      <c r="P316" s="73"/>
      <c r="Q316" s="73"/>
      <c r="R316" s="73"/>
      <c r="S316" s="73"/>
      <c r="T316" s="74"/>
      <c r="U316" s="36"/>
      <c r="V316" s="36"/>
      <c r="W316" s="36"/>
      <c r="X316" s="36"/>
      <c r="Y316" s="36"/>
      <c r="Z316" s="36"/>
      <c r="AA316" s="36"/>
      <c r="AB316" s="36"/>
      <c r="AC316" s="36"/>
      <c r="AD316" s="36"/>
      <c r="AE316" s="36"/>
      <c r="AT316" s="18" t="s">
        <v>311</v>
      </c>
      <c r="AU316" s="18" t="s">
        <v>19</v>
      </c>
    </row>
    <row r="317" spans="1:65" s="2" customFormat="1" ht="39">
      <c r="A317" s="36"/>
      <c r="B317" s="37"/>
      <c r="C317" s="38"/>
      <c r="D317" s="210" t="s">
        <v>233</v>
      </c>
      <c r="E317" s="38"/>
      <c r="F317" s="211" t="s">
        <v>3974</v>
      </c>
      <c r="G317" s="38"/>
      <c r="H317" s="38"/>
      <c r="I317" s="207"/>
      <c r="J317" s="38"/>
      <c r="K317" s="38"/>
      <c r="L317" s="41"/>
      <c r="M317" s="208"/>
      <c r="N317" s="209"/>
      <c r="O317" s="73"/>
      <c r="P317" s="73"/>
      <c r="Q317" s="73"/>
      <c r="R317" s="73"/>
      <c r="S317" s="73"/>
      <c r="T317" s="74"/>
      <c r="U317" s="36"/>
      <c r="V317" s="36"/>
      <c r="W317" s="36"/>
      <c r="X317" s="36"/>
      <c r="Y317" s="36"/>
      <c r="Z317" s="36"/>
      <c r="AA317" s="36"/>
      <c r="AB317" s="36"/>
      <c r="AC317" s="36"/>
      <c r="AD317" s="36"/>
      <c r="AE317" s="36"/>
      <c r="AT317" s="18" t="s">
        <v>233</v>
      </c>
      <c r="AU317" s="18" t="s">
        <v>19</v>
      </c>
    </row>
    <row r="318" spans="1:65" s="2" customFormat="1" ht="55.5" customHeight="1">
      <c r="A318" s="36"/>
      <c r="B318" s="37"/>
      <c r="C318" s="192" t="s">
        <v>1354</v>
      </c>
      <c r="D318" s="192" t="s">
        <v>224</v>
      </c>
      <c r="E318" s="193" t="s">
        <v>1437</v>
      </c>
      <c r="F318" s="194" t="s">
        <v>1438</v>
      </c>
      <c r="G318" s="195" t="s">
        <v>698</v>
      </c>
      <c r="H318" s="196">
        <v>11</v>
      </c>
      <c r="I318" s="197"/>
      <c r="J318" s="198">
        <f>ROUND(I318*H318,2)</f>
        <v>0</v>
      </c>
      <c r="K318" s="194" t="s">
        <v>228</v>
      </c>
      <c r="L318" s="41"/>
      <c r="M318" s="199" t="s">
        <v>1</v>
      </c>
      <c r="N318" s="200" t="s">
        <v>45</v>
      </c>
      <c r="O318" s="73"/>
      <c r="P318" s="201">
        <f>O318*H318</f>
        <v>0</v>
      </c>
      <c r="Q318" s="201">
        <v>0.16370999999999999</v>
      </c>
      <c r="R318" s="201">
        <f>Q318*H318</f>
        <v>1.80081</v>
      </c>
      <c r="S318" s="201">
        <v>0</v>
      </c>
      <c r="T318" s="202">
        <f>S318*H318</f>
        <v>0</v>
      </c>
      <c r="U318" s="36"/>
      <c r="V318" s="36"/>
      <c r="W318" s="36"/>
      <c r="X318" s="36"/>
      <c r="Y318" s="36"/>
      <c r="Z318" s="36"/>
      <c r="AA318" s="36"/>
      <c r="AB318" s="36"/>
      <c r="AC318" s="36"/>
      <c r="AD318" s="36"/>
      <c r="AE318" s="36"/>
      <c r="AR318" s="203" t="s">
        <v>223</v>
      </c>
      <c r="AT318" s="203" t="s">
        <v>224</v>
      </c>
      <c r="AU318" s="203" t="s">
        <v>19</v>
      </c>
      <c r="AY318" s="18" t="s">
        <v>220</v>
      </c>
      <c r="BE318" s="204">
        <f>IF(N318="základní",J318,0)</f>
        <v>0</v>
      </c>
      <c r="BF318" s="204">
        <f>IF(N318="snížená",J318,0)</f>
        <v>0</v>
      </c>
      <c r="BG318" s="204">
        <f>IF(N318="zákl. přenesená",J318,0)</f>
        <v>0</v>
      </c>
      <c r="BH318" s="204">
        <f>IF(N318="sníž. přenesená",J318,0)</f>
        <v>0</v>
      </c>
      <c r="BI318" s="204">
        <f>IF(N318="nulová",J318,0)</f>
        <v>0</v>
      </c>
      <c r="BJ318" s="18" t="s">
        <v>87</v>
      </c>
      <c r="BK318" s="204">
        <f>ROUND(I318*H318,2)</f>
        <v>0</v>
      </c>
      <c r="BL318" s="18" t="s">
        <v>223</v>
      </c>
      <c r="BM318" s="203" t="s">
        <v>3975</v>
      </c>
    </row>
    <row r="319" spans="1:65" s="2" customFormat="1" ht="11.25">
      <c r="A319" s="36"/>
      <c r="B319" s="37"/>
      <c r="C319" s="38"/>
      <c r="D319" s="205" t="s">
        <v>231</v>
      </c>
      <c r="E319" s="38"/>
      <c r="F319" s="206" t="s">
        <v>1440</v>
      </c>
      <c r="G319" s="38"/>
      <c r="H319" s="38"/>
      <c r="I319" s="207"/>
      <c r="J319" s="38"/>
      <c r="K319" s="38"/>
      <c r="L319" s="41"/>
      <c r="M319" s="208"/>
      <c r="N319" s="209"/>
      <c r="O319" s="73"/>
      <c r="P319" s="73"/>
      <c r="Q319" s="73"/>
      <c r="R319" s="73"/>
      <c r="S319" s="73"/>
      <c r="T319" s="74"/>
      <c r="U319" s="36"/>
      <c r="V319" s="36"/>
      <c r="W319" s="36"/>
      <c r="X319" s="36"/>
      <c r="Y319" s="36"/>
      <c r="Z319" s="36"/>
      <c r="AA319" s="36"/>
      <c r="AB319" s="36"/>
      <c r="AC319" s="36"/>
      <c r="AD319" s="36"/>
      <c r="AE319" s="36"/>
      <c r="AT319" s="18" t="s">
        <v>231</v>
      </c>
      <c r="AU319" s="18" t="s">
        <v>19</v>
      </c>
    </row>
    <row r="320" spans="1:65" s="2" customFormat="1" ht="97.5">
      <c r="A320" s="36"/>
      <c r="B320" s="37"/>
      <c r="C320" s="38"/>
      <c r="D320" s="210" t="s">
        <v>311</v>
      </c>
      <c r="E320" s="38"/>
      <c r="F320" s="211" t="s">
        <v>3976</v>
      </c>
      <c r="G320" s="38"/>
      <c r="H320" s="38"/>
      <c r="I320" s="207"/>
      <c r="J320" s="38"/>
      <c r="K320" s="38"/>
      <c r="L320" s="41"/>
      <c r="M320" s="208"/>
      <c r="N320" s="209"/>
      <c r="O320" s="73"/>
      <c r="P320" s="73"/>
      <c r="Q320" s="73"/>
      <c r="R320" s="73"/>
      <c r="S320" s="73"/>
      <c r="T320" s="74"/>
      <c r="U320" s="36"/>
      <c r="V320" s="36"/>
      <c r="W320" s="36"/>
      <c r="X320" s="36"/>
      <c r="Y320" s="36"/>
      <c r="Z320" s="36"/>
      <c r="AA320" s="36"/>
      <c r="AB320" s="36"/>
      <c r="AC320" s="36"/>
      <c r="AD320" s="36"/>
      <c r="AE320" s="36"/>
      <c r="AT320" s="18" t="s">
        <v>311</v>
      </c>
      <c r="AU320" s="18" t="s">
        <v>19</v>
      </c>
    </row>
    <row r="321" spans="1:65" s="2" customFormat="1" ht="39">
      <c r="A321" s="36"/>
      <c r="B321" s="37"/>
      <c r="C321" s="38"/>
      <c r="D321" s="210" t="s">
        <v>233</v>
      </c>
      <c r="E321" s="38"/>
      <c r="F321" s="211" t="s">
        <v>3977</v>
      </c>
      <c r="G321" s="38"/>
      <c r="H321" s="38"/>
      <c r="I321" s="207"/>
      <c r="J321" s="38"/>
      <c r="K321" s="38"/>
      <c r="L321" s="41"/>
      <c r="M321" s="208"/>
      <c r="N321" s="209"/>
      <c r="O321" s="73"/>
      <c r="P321" s="73"/>
      <c r="Q321" s="73"/>
      <c r="R321" s="73"/>
      <c r="S321" s="73"/>
      <c r="T321" s="74"/>
      <c r="U321" s="36"/>
      <c r="V321" s="36"/>
      <c r="W321" s="36"/>
      <c r="X321" s="36"/>
      <c r="Y321" s="36"/>
      <c r="Z321" s="36"/>
      <c r="AA321" s="36"/>
      <c r="AB321" s="36"/>
      <c r="AC321" s="36"/>
      <c r="AD321" s="36"/>
      <c r="AE321" s="36"/>
      <c r="AT321" s="18" t="s">
        <v>233</v>
      </c>
      <c r="AU321" s="18" t="s">
        <v>19</v>
      </c>
    </row>
    <row r="322" spans="1:65" s="2" customFormat="1" ht="16.5" customHeight="1">
      <c r="A322" s="36"/>
      <c r="B322" s="37"/>
      <c r="C322" s="247" t="s">
        <v>1359</v>
      </c>
      <c r="D322" s="247" t="s">
        <v>329</v>
      </c>
      <c r="E322" s="248" t="s">
        <v>3978</v>
      </c>
      <c r="F322" s="249" t="s">
        <v>3979</v>
      </c>
      <c r="G322" s="250" t="s">
        <v>664</v>
      </c>
      <c r="H322" s="251">
        <v>22</v>
      </c>
      <c r="I322" s="252"/>
      <c r="J322" s="253">
        <f>ROUND(I322*H322,2)</f>
        <v>0</v>
      </c>
      <c r="K322" s="249" t="s">
        <v>1</v>
      </c>
      <c r="L322" s="254"/>
      <c r="M322" s="255" t="s">
        <v>1</v>
      </c>
      <c r="N322" s="256" t="s">
        <v>45</v>
      </c>
      <c r="O322" s="73"/>
      <c r="P322" s="201">
        <f>O322*H322</f>
        <v>0</v>
      </c>
      <c r="Q322" s="201">
        <v>5.8000000000000003E-2</v>
      </c>
      <c r="R322" s="201">
        <f>Q322*H322</f>
        <v>1.276</v>
      </c>
      <c r="S322" s="201">
        <v>0</v>
      </c>
      <c r="T322" s="202">
        <f>S322*H322</f>
        <v>0</v>
      </c>
      <c r="U322" s="36"/>
      <c r="V322" s="36"/>
      <c r="W322" s="36"/>
      <c r="X322" s="36"/>
      <c r="Y322" s="36"/>
      <c r="Z322" s="36"/>
      <c r="AA322" s="36"/>
      <c r="AB322" s="36"/>
      <c r="AC322" s="36"/>
      <c r="AD322" s="36"/>
      <c r="AE322" s="36"/>
      <c r="AR322" s="203" t="s">
        <v>266</v>
      </c>
      <c r="AT322" s="203" t="s">
        <v>329</v>
      </c>
      <c r="AU322" s="203" t="s">
        <v>19</v>
      </c>
      <c r="AY322" s="18" t="s">
        <v>220</v>
      </c>
      <c r="BE322" s="204">
        <f>IF(N322="základní",J322,0)</f>
        <v>0</v>
      </c>
      <c r="BF322" s="204">
        <f>IF(N322="snížená",J322,0)</f>
        <v>0</v>
      </c>
      <c r="BG322" s="204">
        <f>IF(N322="zákl. přenesená",J322,0)</f>
        <v>0</v>
      </c>
      <c r="BH322" s="204">
        <f>IF(N322="sníž. přenesená",J322,0)</f>
        <v>0</v>
      </c>
      <c r="BI322" s="204">
        <f>IF(N322="nulová",J322,0)</f>
        <v>0</v>
      </c>
      <c r="BJ322" s="18" t="s">
        <v>87</v>
      </c>
      <c r="BK322" s="204">
        <f>ROUND(I322*H322,2)</f>
        <v>0</v>
      </c>
      <c r="BL322" s="18" t="s">
        <v>223</v>
      </c>
      <c r="BM322" s="203" t="s">
        <v>3980</v>
      </c>
    </row>
    <row r="323" spans="1:65" s="2" customFormat="1" ht="37.9" customHeight="1">
      <c r="A323" s="36"/>
      <c r="B323" s="37"/>
      <c r="C323" s="192" t="s">
        <v>1647</v>
      </c>
      <c r="D323" s="192" t="s">
        <v>224</v>
      </c>
      <c r="E323" s="193" t="s">
        <v>3981</v>
      </c>
      <c r="F323" s="194" t="s">
        <v>3982</v>
      </c>
      <c r="G323" s="195" t="s">
        <v>514</v>
      </c>
      <c r="H323" s="196">
        <v>5</v>
      </c>
      <c r="I323" s="197"/>
      <c r="J323" s="198">
        <f>ROUND(I323*H323,2)</f>
        <v>0</v>
      </c>
      <c r="K323" s="194" t="s">
        <v>228</v>
      </c>
      <c r="L323" s="41"/>
      <c r="M323" s="199" t="s">
        <v>1</v>
      </c>
      <c r="N323" s="200" t="s">
        <v>45</v>
      </c>
      <c r="O323" s="73"/>
      <c r="P323" s="201">
        <f>O323*H323</f>
        <v>0</v>
      </c>
      <c r="Q323" s="201">
        <v>0</v>
      </c>
      <c r="R323" s="201">
        <f>Q323*H323</f>
        <v>0</v>
      </c>
      <c r="S323" s="201">
        <v>2.4</v>
      </c>
      <c r="T323" s="202">
        <f>S323*H323</f>
        <v>12</v>
      </c>
      <c r="U323" s="36"/>
      <c r="V323" s="36"/>
      <c r="W323" s="36"/>
      <c r="X323" s="36"/>
      <c r="Y323" s="36"/>
      <c r="Z323" s="36"/>
      <c r="AA323" s="36"/>
      <c r="AB323" s="36"/>
      <c r="AC323" s="36"/>
      <c r="AD323" s="36"/>
      <c r="AE323" s="36"/>
      <c r="AR323" s="203" t="s">
        <v>223</v>
      </c>
      <c r="AT323" s="203" t="s">
        <v>224</v>
      </c>
      <c r="AU323" s="203" t="s">
        <v>19</v>
      </c>
      <c r="AY323" s="18" t="s">
        <v>220</v>
      </c>
      <c r="BE323" s="204">
        <f>IF(N323="základní",J323,0)</f>
        <v>0</v>
      </c>
      <c r="BF323" s="204">
        <f>IF(N323="snížená",J323,0)</f>
        <v>0</v>
      </c>
      <c r="BG323" s="204">
        <f>IF(N323="zákl. přenesená",J323,0)</f>
        <v>0</v>
      </c>
      <c r="BH323" s="204">
        <f>IF(N323="sníž. přenesená",J323,0)</f>
        <v>0</v>
      </c>
      <c r="BI323" s="204">
        <f>IF(N323="nulová",J323,0)</f>
        <v>0</v>
      </c>
      <c r="BJ323" s="18" t="s">
        <v>87</v>
      </c>
      <c r="BK323" s="204">
        <f>ROUND(I323*H323,2)</f>
        <v>0</v>
      </c>
      <c r="BL323" s="18" t="s">
        <v>223</v>
      </c>
      <c r="BM323" s="203" t="s">
        <v>3983</v>
      </c>
    </row>
    <row r="324" spans="1:65" s="2" customFormat="1" ht="11.25">
      <c r="A324" s="36"/>
      <c r="B324" s="37"/>
      <c r="C324" s="38"/>
      <c r="D324" s="205" t="s">
        <v>231</v>
      </c>
      <c r="E324" s="38"/>
      <c r="F324" s="206" t="s">
        <v>3984</v>
      </c>
      <c r="G324" s="38"/>
      <c r="H324" s="38"/>
      <c r="I324" s="207"/>
      <c r="J324" s="38"/>
      <c r="K324" s="38"/>
      <c r="L324" s="41"/>
      <c r="M324" s="208"/>
      <c r="N324" s="209"/>
      <c r="O324" s="73"/>
      <c r="P324" s="73"/>
      <c r="Q324" s="73"/>
      <c r="R324" s="73"/>
      <c r="S324" s="73"/>
      <c r="T324" s="74"/>
      <c r="U324" s="36"/>
      <c r="V324" s="36"/>
      <c r="W324" s="36"/>
      <c r="X324" s="36"/>
      <c r="Y324" s="36"/>
      <c r="Z324" s="36"/>
      <c r="AA324" s="36"/>
      <c r="AB324" s="36"/>
      <c r="AC324" s="36"/>
      <c r="AD324" s="36"/>
      <c r="AE324" s="36"/>
      <c r="AT324" s="18" t="s">
        <v>231</v>
      </c>
      <c r="AU324" s="18" t="s">
        <v>19</v>
      </c>
    </row>
    <row r="325" spans="1:65" s="2" customFormat="1" ht="29.25">
      <c r="A325" s="36"/>
      <c r="B325" s="37"/>
      <c r="C325" s="38"/>
      <c r="D325" s="210" t="s">
        <v>311</v>
      </c>
      <c r="E325" s="38"/>
      <c r="F325" s="211" t="s">
        <v>3985</v>
      </c>
      <c r="G325" s="38"/>
      <c r="H325" s="38"/>
      <c r="I325" s="207"/>
      <c r="J325" s="38"/>
      <c r="K325" s="38"/>
      <c r="L325" s="41"/>
      <c r="M325" s="208"/>
      <c r="N325" s="209"/>
      <c r="O325" s="73"/>
      <c r="P325" s="73"/>
      <c r="Q325" s="73"/>
      <c r="R325" s="73"/>
      <c r="S325" s="73"/>
      <c r="T325" s="74"/>
      <c r="U325" s="36"/>
      <c r="V325" s="36"/>
      <c r="W325" s="36"/>
      <c r="X325" s="36"/>
      <c r="Y325" s="36"/>
      <c r="Z325" s="36"/>
      <c r="AA325" s="36"/>
      <c r="AB325" s="36"/>
      <c r="AC325" s="36"/>
      <c r="AD325" s="36"/>
      <c r="AE325" s="36"/>
      <c r="AT325" s="18" t="s">
        <v>311</v>
      </c>
      <c r="AU325" s="18" t="s">
        <v>19</v>
      </c>
    </row>
    <row r="326" spans="1:65" s="2" customFormat="1" ht="39">
      <c r="A326" s="36"/>
      <c r="B326" s="37"/>
      <c r="C326" s="38"/>
      <c r="D326" s="210" t="s">
        <v>233</v>
      </c>
      <c r="E326" s="38"/>
      <c r="F326" s="211" t="s">
        <v>3986</v>
      </c>
      <c r="G326" s="38"/>
      <c r="H326" s="38"/>
      <c r="I326" s="207"/>
      <c r="J326" s="38"/>
      <c r="K326" s="38"/>
      <c r="L326" s="41"/>
      <c r="M326" s="208"/>
      <c r="N326" s="209"/>
      <c r="O326" s="73"/>
      <c r="P326" s="73"/>
      <c r="Q326" s="73"/>
      <c r="R326" s="73"/>
      <c r="S326" s="73"/>
      <c r="T326" s="74"/>
      <c r="U326" s="36"/>
      <c r="V326" s="36"/>
      <c r="W326" s="36"/>
      <c r="X326" s="36"/>
      <c r="Y326" s="36"/>
      <c r="Z326" s="36"/>
      <c r="AA326" s="36"/>
      <c r="AB326" s="36"/>
      <c r="AC326" s="36"/>
      <c r="AD326" s="36"/>
      <c r="AE326" s="36"/>
      <c r="AT326" s="18" t="s">
        <v>233</v>
      </c>
      <c r="AU326" s="18" t="s">
        <v>19</v>
      </c>
    </row>
    <row r="327" spans="1:65" s="12" customFormat="1" ht="22.9" customHeight="1">
      <c r="B327" s="176"/>
      <c r="C327" s="177"/>
      <c r="D327" s="178" t="s">
        <v>79</v>
      </c>
      <c r="E327" s="190" t="s">
        <v>741</v>
      </c>
      <c r="F327" s="190" t="s">
        <v>742</v>
      </c>
      <c r="G327" s="177"/>
      <c r="H327" s="177"/>
      <c r="I327" s="180"/>
      <c r="J327" s="191">
        <f>BK327</f>
        <v>0</v>
      </c>
      <c r="K327" s="177"/>
      <c r="L327" s="182"/>
      <c r="M327" s="183"/>
      <c r="N327" s="184"/>
      <c r="O327" s="184"/>
      <c r="P327" s="185">
        <f>SUM(P328:P332)</f>
        <v>0</v>
      </c>
      <c r="Q327" s="184"/>
      <c r="R327" s="185">
        <f>SUM(R328:R332)</f>
        <v>0</v>
      </c>
      <c r="S327" s="184"/>
      <c r="T327" s="186">
        <f>SUM(T328:T332)</f>
        <v>0</v>
      </c>
      <c r="AR327" s="187" t="s">
        <v>87</v>
      </c>
      <c r="AT327" s="188" t="s">
        <v>79</v>
      </c>
      <c r="AU327" s="188" t="s">
        <v>87</v>
      </c>
      <c r="AY327" s="187" t="s">
        <v>220</v>
      </c>
      <c r="BK327" s="189">
        <f>SUM(BK328:BK332)</f>
        <v>0</v>
      </c>
    </row>
    <row r="328" spans="1:65" s="2" customFormat="1" ht="33" customHeight="1">
      <c r="A328" s="36"/>
      <c r="B328" s="37"/>
      <c r="C328" s="192" t="s">
        <v>1469</v>
      </c>
      <c r="D328" s="192" t="s">
        <v>224</v>
      </c>
      <c r="E328" s="193" t="s">
        <v>743</v>
      </c>
      <c r="F328" s="194" t="s">
        <v>744</v>
      </c>
      <c r="G328" s="195" t="s">
        <v>650</v>
      </c>
      <c r="H328" s="196">
        <v>528.66</v>
      </c>
      <c r="I328" s="197"/>
      <c r="J328" s="198">
        <f>ROUND(I328*H328,2)</f>
        <v>0</v>
      </c>
      <c r="K328" s="194" t="s">
        <v>228</v>
      </c>
      <c r="L328" s="41"/>
      <c r="M328" s="199" t="s">
        <v>1</v>
      </c>
      <c r="N328" s="200" t="s">
        <v>45</v>
      </c>
      <c r="O328" s="73"/>
      <c r="P328" s="201">
        <f>O328*H328</f>
        <v>0</v>
      </c>
      <c r="Q328" s="201">
        <v>0</v>
      </c>
      <c r="R328" s="201">
        <f>Q328*H328</f>
        <v>0</v>
      </c>
      <c r="S328" s="201">
        <v>0</v>
      </c>
      <c r="T328" s="202">
        <f>S328*H328</f>
        <v>0</v>
      </c>
      <c r="U328" s="36"/>
      <c r="V328" s="36"/>
      <c r="W328" s="36"/>
      <c r="X328" s="36"/>
      <c r="Y328" s="36"/>
      <c r="Z328" s="36"/>
      <c r="AA328" s="36"/>
      <c r="AB328" s="36"/>
      <c r="AC328" s="36"/>
      <c r="AD328" s="36"/>
      <c r="AE328" s="36"/>
      <c r="AR328" s="203" t="s">
        <v>223</v>
      </c>
      <c r="AT328" s="203" t="s">
        <v>224</v>
      </c>
      <c r="AU328" s="203" t="s">
        <v>19</v>
      </c>
      <c r="AY328" s="18" t="s">
        <v>220</v>
      </c>
      <c r="BE328" s="204">
        <f>IF(N328="základní",J328,0)</f>
        <v>0</v>
      </c>
      <c r="BF328" s="204">
        <f>IF(N328="snížená",J328,0)</f>
        <v>0</v>
      </c>
      <c r="BG328" s="204">
        <f>IF(N328="zákl. přenesená",J328,0)</f>
        <v>0</v>
      </c>
      <c r="BH328" s="204">
        <f>IF(N328="sníž. přenesená",J328,0)</f>
        <v>0</v>
      </c>
      <c r="BI328" s="204">
        <f>IF(N328="nulová",J328,0)</f>
        <v>0</v>
      </c>
      <c r="BJ328" s="18" t="s">
        <v>87</v>
      </c>
      <c r="BK328" s="204">
        <f>ROUND(I328*H328,2)</f>
        <v>0</v>
      </c>
      <c r="BL328" s="18" t="s">
        <v>223</v>
      </c>
      <c r="BM328" s="203" t="s">
        <v>3987</v>
      </c>
    </row>
    <row r="329" spans="1:65" s="2" customFormat="1" ht="11.25">
      <c r="A329" s="36"/>
      <c r="B329" s="37"/>
      <c r="C329" s="38"/>
      <c r="D329" s="205" t="s">
        <v>231</v>
      </c>
      <c r="E329" s="38"/>
      <c r="F329" s="206" t="s">
        <v>746</v>
      </c>
      <c r="G329" s="38"/>
      <c r="H329" s="38"/>
      <c r="I329" s="207"/>
      <c r="J329" s="38"/>
      <c r="K329" s="38"/>
      <c r="L329" s="41"/>
      <c r="M329" s="208"/>
      <c r="N329" s="209"/>
      <c r="O329" s="73"/>
      <c r="P329" s="73"/>
      <c r="Q329" s="73"/>
      <c r="R329" s="73"/>
      <c r="S329" s="73"/>
      <c r="T329" s="74"/>
      <c r="U329" s="36"/>
      <c r="V329" s="36"/>
      <c r="W329" s="36"/>
      <c r="X329" s="36"/>
      <c r="Y329" s="36"/>
      <c r="Z329" s="36"/>
      <c r="AA329" s="36"/>
      <c r="AB329" s="36"/>
      <c r="AC329" s="36"/>
      <c r="AD329" s="36"/>
      <c r="AE329" s="36"/>
      <c r="AT329" s="18" t="s">
        <v>231</v>
      </c>
      <c r="AU329" s="18" t="s">
        <v>19</v>
      </c>
    </row>
    <row r="330" spans="1:65" s="2" customFormat="1" ht="29.25">
      <c r="A330" s="36"/>
      <c r="B330" s="37"/>
      <c r="C330" s="38"/>
      <c r="D330" s="210" t="s">
        <v>311</v>
      </c>
      <c r="E330" s="38"/>
      <c r="F330" s="211" t="s">
        <v>747</v>
      </c>
      <c r="G330" s="38"/>
      <c r="H330" s="38"/>
      <c r="I330" s="207"/>
      <c r="J330" s="38"/>
      <c r="K330" s="38"/>
      <c r="L330" s="41"/>
      <c r="M330" s="208"/>
      <c r="N330" s="209"/>
      <c r="O330" s="73"/>
      <c r="P330" s="73"/>
      <c r="Q330" s="73"/>
      <c r="R330" s="73"/>
      <c r="S330" s="73"/>
      <c r="T330" s="74"/>
      <c r="U330" s="36"/>
      <c r="V330" s="36"/>
      <c r="W330" s="36"/>
      <c r="X330" s="36"/>
      <c r="Y330" s="36"/>
      <c r="Z330" s="36"/>
      <c r="AA330" s="36"/>
      <c r="AB330" s="36"/>
      <c r="AC330" s="36"/>
      <c r="AD330" s="36"/>
      <c r="AE330" s="36"/>
      <c r="AT330" s="18" t="s">
        <v>311</v>
      </c>
      <c r="AU330" s="18" t="s">
        <v>19</v>
      </c>
    </row>
    <row r="331" spans="1:65" s="2" customFormat="1" ht="44.25" customHeight="1">
      <c r="A331" s="36"/>
      <c r="B331" s="37"/>
      <c r="C331" s="192" t="s">
        <v>1652</v>
      </c>
      <c r="D331" s="192" t="s">
        <v>224</v>
      </c>
      <c r="E331" s="193" t="s">
        <v>748</v>
      </c>
      <c r="F331" s="194" t="s">
        <v>749</v>
      </c>
      <c r="G331" s="195" t="s">
        <v>650</v>
      </c>
      <c r="H331" s="196">
        <v>528.66</v>
      </c>
      <c r="I331" s="197"/>
      <c r="J331" s="198">
        <f>ROUND(I331*H331,2)</f>
        <v>0</v>
      </c>
      <c r="K331" s="194" t="s">
        <v>228</v>
      </c>
      <c r="L331" s="41"/>
      <c r="M331" s="199" t="s">
        <v>1</v>
      </c>
      <c r="N331" s="200" t="s">
        <v>45</v>
      </c>
      <c r="O331" s="73"/>
      <c r="P331" s="201">
        <f>O331*H331</f>
        <v>0</v>
      </c>
      <c r="Q331" s="201">
        <v>0</v>
      </c>
      <c r="R331" s="201">
        <f>Q331*H331</f>
        <v>0</v>
      </c>
      <c r="S331" s="201">
        <v>0</v>
      </c>
      <c r="T331" s="202">
        <f>S331*H331</f>
        <v>0</v>
      </c>
      <c r="U331" s="36"/>
      <c r="V331" s="36"/>
      <c r="W331" s="36"/>
      <c r="X331" s="36"/>
      <c r="Y331" s="36"/>
      <c r="Z331" s="36"/>
      <c r="AA331" s="36"/>
      <c r="AB331" s="36"/>
      <c r="AC331" s="36"/>
      <c r="AD331" s="36"/>
      <c r="AE331" s="36"/>
      <c r="AR331" s="203" t="s">
        <v>223</v>
      </c>
      <c r="AT331" s="203" t="s">
        <v>224</v>
      </c>
      <c r="AU331" s="203" t="s">
        <v>19</v>
      </c>
      <c r="AY331" s="18" t="s">
        <v>220</v>
      </c>
      <c r="BE331" s="204">
        <f>IF(N331="základní",J331,0)</f>
        <v>0</v>
      </c>
      <c r="BF331" s="204">
        <f>IF(N331="snížená",J331,0)</f>
        <v>0</v>
      </c>
      <c r="BG331" s="204">
        <f>IF(N331="zákl. přenesená",J331,0)</f>
        <v>0</v>
      </c>
      <c r="BH331" s="204">
        <f>IF(N331="sníž. přenesená",J331,0)</f>
        <v>0</v>
      </c>
      <c r="BI331" s="204">
        <f>IF(N331="nulová",J331,0)</f>
        <v>0</v>
      </c>
      <c r="BJ331" s="18" t="s">
        <v>87</v>
      </c>
      <c r="BK331" s="204">
        <f>ROUND(I331*H331,2)</f>
        <v>0</v>
      </c>
      <c r="BL331" s="18" t="s">
        <v>223</v>
      </c>
      <c r="BM331" s="203" t="s">
        <v>3988</v>
      </c>
    </row>
    <row r="332" spans="1:65" s="2" customFormat="1" ht="11.25">
      <c r="A332" s="36"/>
      <c r="B332" s="37"/>
      <c r="C332" s="38"/>
      <c r="D332" s="205" t="s">
        <v>231</v>
      </c>
      <c r="E332" s="38"/>
      <c r="F332" s="206" t="s">
        <v>751</v>
      </c>
      <c r="G332" s="38"/>
      <c r="H332" s="38"/>
      <c r="I332" s="207"/>
      <c r="J332" s="38"/>
      <c r="K332" s="38"/>
      <c r="L332" s="41"/>
      <c r="M332" s="208"/>
      <c r="N332" s="209"/>
      <c r="O332" s="73"/>
      <c r="P332" s="73"/>
      <c r="Q332" s="73"/>
      <c r="R332" s="73"/>
      <c r="S332" s="73"/>
      <c r="T332" s="74"/>
      <c r="U332" s="36"/>
      <c r="V332" s="36"/>
      <c r="W332" s="36"/>
      <c r="X332" s="36"/>
      <c r="Y332" s="36"/>
      <c r="Z332" s="36"/>
      <c r="AA332" s="36"/>
      <c r="AB332" s="36"/>
      <c r="AC332" s="36"/>
      <c r="AD332" s="36"/>
      <c r="AE332" s="36"/>
      <c r="AT332" s="18" t="s">
        <v>231</v>
      </c>
      <c r="AU332" s="18" t="s">
        <v>19</v>
      </c>
    </row>
    <row r="333" spans="1:65" s="12" customFormat="1" ht="25.9" customHeight="1">
      <c r="B333" s="176"/>
      <c r="C333" s="177"/>
      <c r="D333" s="178" t="s">
        <v>79</v>
      </c>
      <c r="E333" s="179" t="s">
        <v>752</v>
      </c>
      <c r="F333" s="179" t="s">
        <v>753</v>
      </c>
      <c r="G333" s="177"/>
      <c r="H333" s="177"/>
      <c r="I333" s="180"/>
      <c r="J333" s="181">
        <f>BK333</f>
        <v>0</v>
      </c>
      <c r="K333" s="177"/>
      <c r="L333" s="182"/>
      <c r="M333" s="183"/>
      <c r="N333" s="184"/>
      <c r="O333" s="184"/>
      <c r="P333" s="185">
        <f>P334+P357</f>
        <v>0</v>
      </c>
      <c r="Q333" s="184"/>
      <c r="R333" s="185">
        <f>R334+R357</f>
        <v>0.60124</v>
      </c>
      <c r="S333" s="184"/>
      <c r="T333" s="186">
        <f>T334+T357</f>
        <v>0</v>
      </c>
      <c r="AR333" s="187" t="s">
        <v>19</v>
      </c>
      <c r="AT333" s="188" t="s">
        <v>79</v>
      </c>
      <c r="AU333" s="188" t="s">
        <v>80</v>
      </c>
      <c r="AY333" s="187" t="s">
        <v>220</v>
      </c>
      <c r="BK333" s="189">
        <f>BK334+BK357</f>
        <v>0</v>
      </c>
    </row>
    <row r="334" spans="1:65" s="12" customFormat="1" ht="22.9" customHeight="1">
      <c r="B334" s="176"/>
      <c r="C334" s="177"/>
      <c r="D334" s="178" t="s">
        <v>79</v>
      </c>
      <c r="E334" s="190" t="s">
        <v>754</v>
      </c>
      <c r="F334" s="190" t="s">
        <v>755</v>
      </c>
      <c r="G334" s="177"/>
      <c r="H334" s="177"/>
      <c r="I334" s="180"/>
      <c r="J334" s="191">
        <f>BK334</f>
        <v>0</v>
      </c>
      <c r="K334" s="177"/>
      <c r="L334" s="182"/>
      <c r="M334" s="183"/>
      <c r="N334" s="184"/>
      <c r="O334" s="184"/>
      <c r="P334" s="185">
        <f>SUM(P335:P356)</f>
        <v>0</v>
      </c>
      <c r="Q334" s="184"/>
      <c r="R334" s="185">
        <f>SUM(R335:R356)</f>
        <v>0.57523999999999997</v>
      </c>
      <c r="S334" s="184"/>
      <c r="T334" s="186">
        <f>SUM(T335:T356)</f>
        <v>0</v>
      </c>
      <c r="AR334" s="187" t="s">
        <v>19</v>
      </c>
      <c r="AT334" s="188" t="s">
        <v>79</v>
      </c>
      <c r="AU334" s="188" t="s">
        <v>87</v>
      </c>
      <c r="AY334" s="187" t="s">
        <v>220</v>
      </c>
      <c r="BK334" s="189">
        <f>SUM(BK335:BK356)</f>
        <v>0</v>
      </c>
    </row>
    <row r="335" spans="1:65" s="2" customFormat="1" ht="16.5" customHeight="1">
      <c r="A335" s="36"/>
      <c r="B335" s="37"/>
      <c r="C335" s="192" t="s">
        <v>1655</v>
      </c>
      <c r="D335" s="192" t="s">
        <v>224</v>
      </c>
      <c r="E335" s="193" t="s">
        <v>3989</v>
      </c>
      <c r="F335" s="194" t="s">
        <v>1144</v>
      </c>
      <c r="G335" s="195" t="s">
        <v>583</v>
      </c>
      <c r="H335" s="196">
        <v>6</v>
      </c>
      <c r="I335" s="197"/>
      <c r="J335" s="198">
        <f>ROUND(I335*H335,2)</f>
        <v>0</v>
      </c>
      <c r="K335" s="194" t="s">
        <v>228</v>
      </c>
      <c r="L335" s="41"/>
      <c r="M335" s="199" t="s">
        <v>1</v>
      </c>
      <c r="N335" s="200" t="s">
        <v>45</v>
      </c>
      <c r="O335" s="73"/>
      <c r="P335" s="201">
        <f>O335*H335</f>
        <v>0</v>
      </c>
      <c r="Q335" s="201">
        <v>5.0000000000000002E-5</v>
      </c>
      <c r="R335" s="201">
        <f>Q335*H335</f>
        <v>3.0000000000000003E-4</v>
      </c>
      <c r="S335" s="201">
        <v>0</v>
      </c>
      <c r="T335" s="202">
        <f>S335*H335</f>
        <v>0</v>
      </c>
      <c r="U335" s="36"/>
      <c r="V335" s="36"/>
      <c r="W335" s="36"/>
      <c r="X335" s="36"/>
      <c r="Y335" s="36"/>
      <c r="Z335" s="36"/>
      <c r="AA335" s="36"/>
      <c r="AB335" s="36"/>
      <c r="AC335" s="36"/>
      <c r="AD335" s="36"/>
      <c r="AE335" s="36"/>
      <c r="AR335" s="203" t="s">
        <v>315</v>
      </c>
      <c r="AT335" s="203" t="s">
        <v>224</v>
      </c>
      <c r="AU335" s="203" t="s">
        <v>19</v>
      </c>
      <c r="AY335" s="18" t="s">
        <v>220</v>
      </c>
      <c r="BE335" s="204">
        <f>IF(N335="základní",J335,0)</f>
        <v>0</v>
      </c>
      <c r="BF335" s="204">
        <f>IF(N335="snížená",J335,0)</f>
        <v>0</v>
      </c>
      <c r="BG335" s="204">
        <f>IF(N335="zákl. přenesená",J335,0)</f>
        <v>0</v>
      </c>
      <c r="BH335" s="204">
        <f>IF(N335="sníž. přenesená",J335,0)</f>
        <v>0</v>
      </c>
      <c r="BI335" s="204">
        <f>IF(N335="nulová",J335,0)</f>
        <v>0</v>
      </c>
      <c r="BJ335" s="18" t="s">
        <v>87</v>
      </c>
      <c r="BK335" s="204">
        <f>ROUND(I335*H335,2)</f>
        <v>0</v>
      </c>
      <c r="BL335" s="18" t="s">
        <v>315</v>
      </c>
      <c r="BM335" s="203" t="s">
        <v>3990</v>
      </c>
    </row>
    <row r="336" spans="1:65" s="2" customFormat="1" ht="11.25">
      <c r="A336" s="36"/>
      <c r="B336" s="37"/>
      <c r="C336" s="38"/>
      <c r="D336" s="205" t="s">
        <v>231</v>
      </c>
      <c r="E336" s="38"/>
      <c r="F336" s="206" t="s">
        <v>3991</v>
      </c>
      <c r="G336" s="38"/>
      <c r="H336" s="38"/>
      <c r="I336" s="207"/>
      <c r="J336" s="38"/>
      <c r="K336" s="38"/>
      <c r="L336" s="41"/>
      <c r="M336" s="208"/>
      <c r="N336" s="209"/>
      <c r="O336" s="73"/>
      <c r="P336" s="73"/>
      <c r="Q336" s="73"/>
      <c r="R336" s="73"/>
      <c r="S336" s="73"/>
      <c r="T336" s="74"/>
      <c r="U336" s="36"/>
      <c r="V336" s="36"/>
      <c r="W336" s="36"/>
      <c r="X336" s="36"/>
      <c r="Y336" s="36"/>
      <c r="Z336" s="36"/>
      <c r="AA336" s="36"/>
      <c r="AB336" s="36"/>
      <c r="AC336" s="36"/>
      <c r="AD336" s="36"/>
      <c r="AE336" s="36"/>
      <c r="AT336" s="18" t="s">
        <v>231</v>
      </c>
      <c r="AU336" s="18" t="s">
        <v>19</v>
      </c>
    </row>
    <row r="337" spans="1:65" s="2" customFormat="1" ht="48.75">
      <c r="A337" s="36"/>
      <c r="B337" s="37"/>
      <c r="C337" s="38"/>
      <c r="D337" s="210" t="s">
        <v>311</v>
      </c>
      <c r="E337" s="38"/>
      <c r="F337" s="211" t="s">
        <v>1147</v>
      </c>
      <c r="G337" s="38"/>
      <c r="H337" s="38"/>
      <c r="I337" s="207"/>
      <c r="J337" s="38"/>
      <c r="K337" s="38"/>
      <c r="L337" s="41"/>
      <c r="M337" s="208"/>
      <c r="N337" s="209"/>
      <c r="O337" s="73"/>
      <c r="P337" s="73"/>
      <c r="Q337" s="73"/>
      <c r="R337" s="73"/>
      <c r="S337" s="73"/>
      <c r="T337" s="74"/>
      <c r="U337" s="36"/>
      <c r="V337" s="36"/>
      <c r="W337" s="36"/>
      <c r="X337" s="36"/>
      <c r="Y337" s="36"/>
      <c r="Z337" s="36"/>
      <c r="AA337" s="36"/>
      <c r="AB337" s="36"/>
      <c r="AC337" s="36"/>
      <c r="AD337" s="36"/>
      <c r="AE337" s="36"/>
      <c r="AT337" s="18" t="s">
        <v>311</v>
      </c>
      <c r="AU337" s="18" t="s">
        <v>19</v>
      </c>
    </row>
    <row r="338" spans="1:65" s="2" customFormat="1" ht="39">
      <c r="A338" s="36"/>
      <c r="B338" s="37"/>
      <c r="C338" s="38"/>
      <c r="D338" s="210" t="s">
        <v>233</v>
      </c>
      <c r="E338" s="38"/>
      <c r="F338" s="211" t="s">
        <v>3992</v>
      </c>
      <c r="G338" s="38"/>
      <c r="H338" s="38"/>
      <c r="I338" s="207"/>
      <c r="J338" s="38"/>
      <c r="K338" s="38"/>
      <c r="L338" s="41"/>
      <c r="M338" s="208"/>
      <c r="N338" s="209"/>
      <c r="O338" s="73"/>
      <c r="P338" s="73"/>
      <c r="Q338" s="73"/>
      <c r="R338" s="73"/>
      <c r="S338" s="73"/>
      <c r="T338" s="74"/>
      <c r="U338" s="36"/>
      <c r="V338" s="36"/>
      <c r="W338" s="36"/>
      <c r="X338" s="36"/>
      <c r="Y338" s="36"/>
      <c r="Z338" s="36"/>
      <c r="AA338" s="36"/>
      <c r="AB338" s="36"/>
      <c r="AC338" s="36"/>
      <c r="AD338" s="36"/>
      <c r="AE338" s="36"/>
      <c r="AT338" s="18" t="s">
        <v>233</v>
      </c>
      <c r="AU338" s="18" t="s">
        <v>19</v>
      </c>
    </row>
    <row r="339" spans="1:65" s="2" customFormat="1" ht="21.75" customHeight="1">
      <c r="A339" s="36"/>
      <c r="B339" s="37"/>
      <c r="C339" s="247" t="s">
        <v>1658</v>
      </c>
      <c r="D339" s="247" t="s">
        <v>329</v>
      </c>
      <c r="E339" s="248" t="s">
        <v>3993</v>
      </c>
      <c r="F339" s="249" t="s">
        <v>3994</v>
      </c>
      <c r="G339" s="250" t="s">
        <v>664</v>
      </c>
      <c r="H339" s="251">
        <v>2</v>
      </c>
      <c r="I339" s="252"/>
      <c r="J339" s="253">
        <f>ROUND(I339*H339,2)</f>
        <v>0</v>
      </c>
      <c r="K339" s="249" t="s">
        <v>228</v>
      </c>
      <c r="L339" s="254"/>
      <c r="M339" s="255" t="s">
        <v>1</v>
      </c>
      <c r="N339" s="256" t="s">
        <v>45</v>
      </c>
      <c r="O339" s="73"/>
      <c r="P339" s="201">
        <f>O339*H339</f>
        <v>0</v>
      </c>
      <c r="Q339" s="201">
        <v>0.19600000000000001</v>
      </c>
      <c r="R339" s="201">
        <f>Q339*H339</f>
        <v>0.39200000000000002</v>
      </c>
      <c r="S339" s="201">
        <v>0</v>
      </c>
      <c r="T339" s="202">
        <f>S339*H339</f>
        <v>0</v>
      </c>
      <c r="U339" s="36"/>
      <c r="V339" s="36"/>
      <c r="W339" s="36"/>
      <c r="X339" s="36"/>
      <c r="Y339" s="36"/>
      <c r="Z339" s="36"/>
      <c r="AA339" s="36"/>
      <c r="AB339" s="36"/>
      <c r="AC339" s="36"/>
      <c r="AD339" s="36"/>
      <c r="AE339" s="36"/>
      <c r="AR339" s="203" t="s">
        <v>415</v>
      </c>
      <c r="AT339" s="203" t="s">
        <v>329</v>
      </c>
      <c r="AU339" s="203" t="s">
        <v>19</v>
      </c>
      <c r="AY339" s="18" t="s">
        <v>220</v>
      </c>
      <c r="BE339" s="204">
        <f>IF(N339="základní",J339,0)</f>
        <v>0</v>
      </c>
      <c r="BF339" s="204">
        <f>IF(N339="snížená",J339,0)</f>
        <v>0</v>
      </c>
      <c r="BG339" s="204">
        <f>IF(N339="zákl. přenesená",J339,0)</f>
        <v>0</v>
      </c>
      <c r="BH339" s="204">
        <f>IF(N339="sníž. přenesená",J339,0)</f>
        <v>0</v>
      </c>
      <c r="BI339" s="204">
        <f>IF(N339="nulová",J339,0)</f>
        <v>0</v>
      </c>
      <c r="BJ339" s="18" t="s">
        <v>87</v>
      </c>
      <c r="BK339" s="204">
        <f>ROUND(I339*H339,2)</f>
        <v>0</v>
      </c>
      <c r="BL339" s="18" t="s">
        <v>315</v>
      </c>
      <c r="BM339" s="203" t="s">
        <v>3995</v>
      </c>
    </row>
    <row r="340" spans="1:65" s="2" customFormat="1" ht="16.5" customHeight="1">
      <c r="A340" s="36"/>
      <c r="B340" s="37"/>
      <c r="C340" s="247" t="s">
        <v>1663</v>
      </c>
      <c r="D340" s="247" t="s">
        <v>329</v>
      </c>
      <c r="E340" s="248" t="s">
        <v>3996</v>
      </c>
      <c r="F340" s="249" t="s">
        <v>3997</v>
      </c>
      <c r="G340" s="250" t="s">
        <v>664</v>
      </c>
      <c r="H340" s="251">
        <v>2</v>
      </c>
      <c r="I340" s="252"/>
      <c r="J340" s="253">
        <f>ROUND(I340*H340,2)</f>
        <v>0</v>
      </c>
      <c r="K340" s="249" t="s">
        <v>1</v>
      </c>
      <c r="L340" s="254"/>
      <c r="M340" s="255" t="s">
        <v>1</v>
      </c>
      <c r="N340" s="256" t="s">
        <v>45</v>
      </c>
      <c r="O340" s="73"/>
      <c r="P340" s="201">
        <f>O340*H340</f>
        <v>0</v>
      </c>
      <c r="Q340" s="201">
        <v>4.1000000000000002E-2</v>
      </c>
      <c r="R340" s="201">
        <f>Q340*H340</f>
        <v>8.2000000000000003E-2</v>
      </c>
      <c r="S340" s="201">
        <v>0</v>
      </c>
      <c r="T340" s="202">
        <f>S340*H340</f>
        <v>0</v>
      </c>
      <c r="U340" s="36"/>
      <c r="V340" s="36"/>
      <c r="W340" s="36"/>
      <c r="X340" s="36"/>
      <c r="Y340" s="36"/>
      <c r="Z340" s="36"/>
      <c r="AA340" s="36"/>
      <c r="AB340" s="36"/>
      <c r="AC340" s="36"/>
      <c r="AD340" s="36"/>
      <c r="AE340" s="36"/>
      <c r="AR340" s="203" t="s">
        <v>415</v>
      </c>
      <c r="AT340" s="203" t="s">
        <v>329</v>
      </c>
      <c r="AU340" s="203" t="s">
        <v>19</v>
      </c>
      <c r="AY340" s="18" t="s">
        <v>220</v>
      </c>
      <c r="BE340" s="204">
        <f>IF(N340="základní",J340,0)</f>
        <v>0</v>
      </c>
      <c r="BF340" s="204">
        <f>IF(N340="snížená",J340,0)</f>
        <v>0</v>
      </c>
      <c r="BG340" s="204">
        <f>IF(N340="zákl. přenesená",J340,0)</f>
        <v>0</v>
      </c>
      <c r="BH340" s="204">
        <f>IF(N340="sníž. přenesená",J340,0)</f>
        <v>0</v>
      </c>
      <c r="BI340" s="204">
        <f>IF(N340="nulová",J340,0)</f>
        <v>0</v>
      </c>
      <c r="BJ340" s="18" t="s">
        <v>87</v>
      </c>
      <c r="BK340" s="204">
        <f>ROUND(I340*H340,2)</f>
        <v>0</v>
      </c>
      <c r="BL340" s="18" t="s">
        <v>315</v>
      </c>
      <c r="BM340" s="203" t="s">
        <v>3998</v>
      </c>
    </row>
    <row r="341" spans="1:65" s="2" customFormat="1" ht="16.5" customHeight="1">
      <c r="A341" s="36"/>
      <c r="B341" s="37"/>
      <c r="C341" s="247" t="s">
        <v>1666</v>
      </c>
      <c r="D341" s="247" t="s">
        <v>329</v>
      </c>
      <c r="E341" s="248" t="s">
        <v>3999</v>
      </c>
      <c r="F341" s="249" t="s">
        <v>4000</v>
      </c>
      <c r="G341" s="250" t="s">
        <v>664</v>
      </c>
      <c r="H341" s="251">
        <v>2</v>
      </c>
      <c r="I341" s="252"/>
      <c r="J341" s="253">
        <f>ROUND(I341*H341,2)</f>
        <v>0</v>
      </c>
      <c r="K341" s="249" t="s">
        <v>1</v>
      </c>
      <c r="L341" s="254"/>
      <c r="M341" s="255" t="s">
        <v>1</v>
      </c>
      <c r="N341" s="256" t="s">
        <v>45</v>
      </c>
      <c r="O341" s="73"/>
      <c r="P341" s="201">
        <f>O341*H341</f>
        <v>0</v>
      </c>
      <c r="Q341" s="201">
        <v>4.1000000000000002E-2</v>
      </c>
      <c r="R341" s="201">
        <f>Q341*H341</f>
        <v>8.2000000000000003E-2</v>
      </c>
      <c r="S341" s="201">
        <v>0</v>
      </c>
      <c r="T341" s="202">
        <f>S341*H341</f>
        <v>0</v>
      </c>
      <c r="U341" s="36"/>
      <c r="V341" s="36"/>
      <c r="W341" s="36"/>
      <c r="X341" s="36"/>
      <c r="Y341" s="36"/>
      <c r="Z341" s="36"/>
      <c r="AA341" s="36"/>
      <c r="AB341" s="36"/>
      <c r="AC341" s="36"/>
      <c r="AD341" s="36"/>
      <c r="AE341" s="36"/>
      <c r="AR341" s="203" t="s">
        <v>415</v>
      </c>
      <c r="AT341" s="203" t="s">
        <v>329</v>
      </c>
      <c r="AU341" s="203" t="s">
        <v>19</v>
      </c>
      <c r="AY341" s="18" t="s">
        <v>220</v>
      </c>
      <c r="BE341" s="204">
        <f>IF(N341="základní",J341,0)</f>
        <v>0</v>
      </c>
      <c r="BF341" s="204">
        <f>IF(N341="snížená",J341,0)</f>
        <v>0</v>
      </c>
      <c r="BG341" s="204">
        <f>IF(N341="zákl. přenesená",J341,0)</f>
        <v>0</v>
      </c>
      <c r="BH341" s="204">
        <f>IF(N341="sníž. přenesená",J341,0)</f>
        <v>0</v>
      </c>
      <c r="BI341" s="204">
        <f>IF(N341="nulová",J341,0)</f>
        <v>0</v>
      </c>
      <c r="BJ341" s="18" t="s">
        <v>87</v>
      </c>
      <c r="BK341" s="204">
        <f>ROUND(I341*H341,2)</f>
        <v>0</v>
      </c>
      <c r="BL341" s="18" t="s">
        <v>315</v>
      </c>
      <c r="BM341" s="203" t="s">
        <v>4001</v>
      </c>
    </row>
    <row r="342" spans="1:65" s="2" customFormat="1" ht="24.2" customHeight="1">
      <c r="A342" s="36"/>
      <c r="B342" s="37"/>
      <c r="C342" s="192" t="s">
        <v>1672</v>
      </c>
      <c r="D342" s="192" t="s">
        <v>224</v>
      </c>
      <c r="E342" s="193" t="s">
        <v>1152</v>
      </c>
      <c r="F342" s="194" t="s">
        <v>1153</v>
      </c>
      <c r="G342" s="195" t="s">
        <v>698</v>
      </c>
      <c r="H342" s="196">
        <v>3</v>
      </c>
      <c r="I342" s="197"/>
      <c r="J342" s="198">
        <f>ROUND(I342*H342,2)</f>
        <v>0</v>
      </c>
      <c r="K342" s="194" t="s">
        <v>228</v>
      </c>
      <c r="L342" s="41"/>
      <c r="M342" s="199" t="s">
        <v>1</v>
      </c>
      <c r="N342" s="200" t="s">
        <v>45</v>
      </c>
      <c r="O342" s="73"/>
      <c r="P342" s="201">
        <f>O342*H342</f>
        <v>0</v>
      </c>
      <c r="Q342" s="201">
        <v>0</v>
      </c>
      <c r="R342" s="201">
        <f>Q342*H342</f>
        <v>0</v>
      </c>
      <c r="S342" s="201">
        <v>0</v>
      </c>
      <c r="T342" s="202">
        <f>S342*H342</f>
        <v>0</v>
      </c>
      <c r="U342" s="36"/>
      <c r="V342" s="36"/>
      <c r="W342" s="36"/>
      <c r="X342" s="36"/>
      <c r="Y342" s="36"/>
      <c r="Z342" s="36"/>
      <c r="AA342" s="36"/>
      <c r="AB342" s="36"/>
      <c r="AC342" s="36"/>
      <c r="AD342" s="36"/>
      <c r="AE342" s="36"/>
      <c r="AR342" s="203" t="s">
        <v>315</v>
      </c>
      <c r="AT342" s="203" t="s">
        <v>224</v>
      </c>
      <c r="AU342" s="203" t="s">
        <v>19</v>
      </c>
      <c r="AY342" s="18" t="s">
        <v>220</v>
      </c>
      <c r="BE342" s="204">
        <f>IF(N342="základní",J342,0)</f>
        <v>0</v>
      </c>
      <c r="BF342" s="204">
        <f>IF(N342="snížená",J342,0)</f>
        <v>0</v>
      </c>
      <c r="BG342" s="204">
        <f>IF(N342="zákl. přenesená",J342,0)</f>
        <v>0</v>
      </c>
      <c r="BH342" s="204">
        <f>IF(N342="sníž. přenesená",J342,0)</f>
        <v>0</v>
      </c>
      <c r="BI342" s="204">
        <f>IF(N342="nulová",J342,0)</f>
        <v>0</v>
      </c>
      <c r="BJ342" s="18" t="s">
        <v>87</v>
      </c>
      <c r="BK342" s="204">
        <f>ROUND(I342*H342,2)</f>
        <v>0</v>
      </c>
      <c r="BL342" s="18" t="s">
        <v>315</v>
      </c>
      <c r="BM342" s="203" t="s">
        <v>4002</v>
      </c>
    </row>
    <row r="343" spans="1:65" s="2" customFormat="1" ht="11.25">
      <c r="A343" s="36"/>
      <c r="B343" s="37"/>
      <c r="C343" s="38"/>
      <c r="D343" s="205" t="s">
        <v>231</v>
      </c>
      <c r="E343" s="38"/>
      <c r="F343" s="206" t="s">
        <v>1155</v>
      </c>
      <c r="G343" s="38"/>
      <c r="H343" s="38"/>
      <c r="I343" s="207"/>
      <c r="J343" s="38"/>
      <c r="K343" s="38"/>
      <c r="L343" s="41"/>
      <c r="M343" s="208"/>
      <c r="N343" s="209"/>
      <c r="O343" s="73"/>
      <c r="P343" s="73"/>
      <c r="Q343" s="73"/>
      <c r="R343" s="73"/>
      <c r="S343" s="73"/>
      <c r="T343" s="74"/>
      <c r="U343" s="36"/>
      <c r="V343" s="36"/>
      <c r="W343" s="36"/>
      <c r="X343" s="36"/>
      <c r="Y343" s="36"/>
      <c r="Z343" s="36"/>
      <c r="AA343" s="36"/>
      <c r="AB343" s="36"/>
      <c r="AC343" s="36"/>
      <c r="AD343" s="36"/>
      <c r="AE343" s="36"/>
      <c r="AT343" s="18" t="s">
        <v>231</v>
      </c>
      <c r="AU343" s="18" t="s">
        <v>19</v>
      </c>
    </row>
    <row r="344" spans="1:65" s="2" customFormat="1" ht="39">
      <c r="A344" s="36"/>
      <c r="B344" s="37"/>
      <c r="C344" s="38"/>
      <c r="D344" s="210" t="s">
        <v>233</v>
      </c>
      <c r="E344" s="38"/>
      <c r="F344" s="211" t="s">
        <v>3902</v>
      </c>
      <c r="G344" s="38"/>
      <c r="H344" s="38"/>
      <c r="I344" s="207"/>
      <c r="J344" s="38"/>
      <c r="K344" s="38"/>
      <c r="L344" s="41"/>
      <c r="M344" s="208"/>
      <c r="N344" s="209"/>
      <c r="O344" s="73"/>
      <c r="P344" s="73"/>
      <c r="Q344" s="73"/>
      <c r="R344" s="73"/>
      <c r="S344" s="73"/>
      <c r="T344" s="74"/>
      <c r="U344" s="36"/>
      <c r="V344" s="36"/>
      <c r="W344" s="36"/>
      <c r="X344" s="36"/>
      <c r="Y344" s="36"/>
      <c r="Z344" s="36"/>
      <c r="AA344" s="36"/>
      <c r="AB344" s="36"/>
      <c r="AC344" s="36"/>
      <c r="AD344" s="36"/>
      <c r="AE344" s="36"/>
      <c r="AT344" s="18" t="s">
        <v>233</v>
      </c>
      <c r="AU344" s="18" t="s">
        <v>19</v>
      </c>
    </row>
    <row r="345" spans="1:65" s="2" customFormat="1" ht="21.75" customHeight="1">
      <c r="A345" s="36"/>
      <c r="B345" s="37"/>
      <c r="C345" s="247" t="s">
        <v>1676</v>
      </c>
      <c r="D345" s="247" t="s">
        <v>329</v>
      </c>
      <c r="E345" s="248" t="s">
        <v>1157</v>
      </c>
      <c r="F345" s="249" t="s">
        <v>1158</v>
      </c>
      <c r="G345" s="250" t="s">
        <v>698</v>
      </c>
      <c r="H345" s="251">
        <v>3</v>
      </c>
      <c r="I345" s="252"/>
      <c r="J345" s="253">
        <f>ROUND(I345*H345,2)</f>
        <v>0</v>
      </c>
      <c r="K345" s="249" t="s">
        <v>228</v>
      </c>
      <c r="L345" s="254"/>
      <c r="M345" s="255" t="s">
        <v>1</v>
      </c>
      <c r="N345" s="256" t="s">
        <v>45</v>
      </c>
      <c r="O345" s="73"/>
      <c r="P345" s="201">
        <f>O345*H345</f>
        <v>0</v>
      </c>
      <c r="Q345" s="201">
        <v>6.1000000000000004E-3</v>
      </c>
      <c r="R345" s="201">
        <f>Q345*H345</f>
        <v>1.83E-2</v>
      </c>
      <c r="S345" s="201">
        <v>0</v>
      </c>
      <c r="T345" s="202">
        <f>S345*H345</f>
        <v>0</v>
      </c>
      <c r="U345" s="36"/>
      <c r="V345" s="36"/>
      <c r="W345" s="36"/>
      <c r="X345" s="36"/>
      <c r="Y345" s="36"/>
      <c r="Z345" s="36"/>
      <c r="AA345" s="36"/>
      <c r="AB345" s="36"/>
      <c r="AC345" s="36"/>
      <c r="AD345" s="36"/>
      <c r="AE345" s="36"/>
      <c r="AR345" s="203" t="s">
        <v>415</v>
      </c>
      <c r="AT345" s="203" t="s">
        <v>329</v>
      </c>
      <c r="AU345" s="203" t="s">
        <v>19</v>
      </c>
      <c r="AY345" s="18" t="s">
        <v>220</v>
      </c>
      <c r="BE345" s="204">
        <f>IF(N345="základní",J345,0)</f>
        <v>0</v>
      </c>
      <c r="BF345" s="204">
        <f>IF(N345="snížená",J345,0)</f>
        <v>0</v>
      </c>
      <c r="BG345" s="204">
        <f>IF(N345="zákl. přenesená",J345,0)</f>
        <v>0</v>
      </c>
      <c r="BH345" s="204">
        <f>IF(N345="sníž. přenesená",J345,0)</f>
        <v>0</v>
      </c>
      <c r="BI345" s="204">
        <f>IF(N345="nulová",J345,0)</f>
        <v>0</v>
      </c>
      <c r="BJ345" s="18" t="s">
        <v>87</v>
      </c>
      <c r="BK345" s="204">
        <f>ROUND(I345*H345,2)</f>
        <v>0</v>
      </c>
      <c r="BL345" s="18" t="s">
        <v>315</v>
      </c>
      <c r="BM345" s="203" t="s">
        <v>4003</v>
      </c>
    </row>
    <row r="346" spans="1:65" s="2" customFormat="1" ht="24.2" customHeight="1">
      <c r="A346" s="36"/>
      <c r="B346" s="37"/>
      <c r="C346" s="192" t="s">
        <v>1678</v>
      </c>
      <c r="D346" s="192" t="s">
        <v>224</v>
      </c>
      <c r="E346" s="193" t="s">
        <v>757</v>
      </c>
      <c r="F346" s="194" t="s">
        <v>1166</v>
      </c>
      <c r="G346" s="195" t="s">
        <v>664</v>
      </c>
      <c r="H346" s="196">
        <v>8</v>
      </c>
      <c r="I346" s="197"/>
      <c r="J346" s="198">
        <f>ROUND(I346*H346,2)</f>
        <v>0</v>
      </c>
      <c r="K346" s="194" t="s">
        <v>1</v>
      </c>
      <c r="L346" s="41"/>
      <c r="M346" s="199" t="s">
        <v>1</v>
      </c>
      <c r="N346" s="200" t="s">
        <v>45</v>
      </c>
      <c r="O346" s="73"/>
      <c r="P346" s="201">
        <f>O346*H346</f>
        <v>0</v>
      </c>
      <c r="Q346" s="201">
        <v>0</v>
      </c>
      <c r="R346" s="201">
        <f>Q346*H346</f>
        <v>0</v>
      </c>
      <c r="S346" s="201">
        <v>0</v>
      </c>
      <c r="T346" s="202">
        <f>S346*H346</f>
        <v>0</v>
      </c>
      <c r="U346" s="36"/>
      <c r="V346" s="36"/>
      <c r="W346" s="36"/>
      <c r="X346" s="36"/>
      <c r="Y346" s="36"/>
      <c r="Z346" s="36"/>
      <c r="AA346" s="36"/>
      <c r="AB346" s="36"/>
      <c r="AC346" s="36"/>
      <c r="AD346" s="36"/>
      <c r="AE346" s="36"/>
      <c r="AR346" s="203" t="s">
        <v>223</v>
      </c>
      <c r="AT346" s="203" t="s">
        <v>224</v>
      </c>
      <c r="AU346" s="203" t="s">
        <v>19</v>
      </c>
      <c r="AY346" s="18" t="s">
        <v>220</v>
      </c>
      <c r="BE346" s="204">
        <f>IF(N346="základní",J346,0)</f>
        <v>0</v>
      </c>
      <c r="BF346" s="204">
        <f>IF(N346="snížená",J346,0)</f>
        <v>0</v>
      </c>
      <c r="BG346" s="204">
        <f>IF(N346="zákl. přenesená",J346,0)</f>
        <v>0</v>
      </c>
      <c r="BH346" s="204">
        <f>IF(N346="sníž. přenesená",J346,0)</f>
        <v>0</v>
      </c>
      <c r="BI346" s="204">
        <f>IF(N346="nulová",J346,0)</f>
        <v>0</v>
      </c>
      <c r="BJ346" s="18" t="s">
        <v>87</v>
      </c>
      <c r="BK346" s="204">
        <f>ROUND(I346*H346,2)</f>
        <v>0</v>
      </c>
      <c r="BL346" s="18" t="s">
        <v>223</v>
      </c>
      <c r="BM346" s="203" t="s">
        <v>4004</v>
      </c>
    </row>
    <row r="347" spans="1:65" s="2" customFormat="1" ht="39">
      <c r="A347" s="36"/>
      <c r="B347" s="37"/>
      <c r="C347" s="38"/>
      <c r="D347" s="210" t="s">
        <v>233</v>
      </c>
      <c r="E347" s="38"/>
      <c r="F347" s="211" t="s">
        <v>4005</v>
      </c>
      <c r="G347" s="38"/>
      <c r="H347" s="38"/>
      <c r="I347" s="207"/>
      <c r="J347" s="38"/>
      <c r="K347" s="38"/>
      <c r="L347" s="41"/>
      <c r="M347" s="208"/>
      <c r="N347" s="209"/>
      <c r="O347" s="73"/>
      <c r="P347" s="73"/>
      <c r="Q347" s="73"/>
      <c r="R347" s="73"/>
      <c r="S347" s="73"/>
      <c r="T347" s="74"/>
      <c r="U347" s="36"/>
      <c r="V347" s="36"/>
      <c r="W347" s="36"/>
      <c r="X347" s="36"/>
      <c r="Y347" s="36"/>
      <c r="Z347" s="36"/>
      <c r="AA347" s="36"/>
      <c r="AB347" s="36"/>
      <c r="AC347" s="36"/>
      <c r="AD347" s="36"/>
      <c r="AE347" s="36"/>
      <c r="AT347" s="18" t="s">
        <v>233</v>
      </c>
      <c r="AU347" s="18" t="s">
        <v>19</v>
      </c>
    </row>
    <row r="348" spans="1:65" s="2" customFormat="1" ht="44.25" customHeight="1">
      <c r="A348" s="36"/>
      <c r="B348" s="37"/>
      <c r="C348" s="192" t="s">
        <v>1680</v>
      </c>
      <c r="D348" s="192" t="s">
        <v>224</v>
      </c>
      <c r="E348" s="193" t="s">
        <v>736</v>
      </c>
      <c r="F348" s="194" t="s">
        <v>4006</v>
      </c>
      <c r="G348" s="195" t="s">
        <v>664</v>
      </c>
      <c r="H348" s="196">
        <v>8</v>
      </c>
      <c r="I348" s="197"/>
      <c r="J348" s="198">
        <f>ROUND(I348*H348,2)</f>
        <v>0</v>
      </c>
      <c r="K348" s="194" t="s">
        <v>228</v>
      </c>
      <c r="L348" s="41"/>
      <c r="M348" s="199" t="s">
        <v>1</v>
      </c>
      <c r="N348" s="200" t="s">
        <v>45</v>
      </c>
      <c r="O348" s="73"/>
      <c r="P348" s="201">
        <f>O348*H348</f>
        <v>0</v>
      </c>
      <c r="Q348" s="201">
        <v>8.0000000000000007E-5</v>
      </c>
      <c r="R348" s="201">
        <f>Q348*H348</f>
        <v>6.4000000000000005E-4</v>
      </c>
      <c r="S348" s="201">
        <v>0</v>
      </c>
      <c r="T348" s="202">
        <f>S348*H348</f>
        <v>0</v>
      </c>
      <c r="U348" s="36"/>
      <c r="V348" s="36"/>
      <c r="W348" s="36"/>
      <c r="X348" s="36"/>
      <c r="Y348" s="36"/>
      <c r="Z348" s="36"/>
      <c r="AA348" s="36"/>
      <c r="AB348" s="36"/>
      <c r="AC348" s="36"/>
      <c r="AD348" s="36"/>
      <c r="AE348" s="36"/>
      <c r="AR348" s="203" t="s">
        <v>223</v>
      </c>
      <c r="AT348" s="203" t="s">
        <v>224</v>
      </c>
      <c r="AU348" s="203" t="s">
        <v>19</v>
      </c>
      <c r="AY348" s="18" t="s">
        <v>220</v>
      </c>
      <c r="BE348" s="204">
        <f>IF(N348="základní",J348,0)</f>
        <v>0</v>
      </c>
      <c r="BF348" s="204">
        <f>IF(N348="snížená",J348,0)</f>
        <v>0</v>
      </c>
      <c r="BG348" s="204">
        <f>IF(N348="zákl. přenesená",J348,0)</f>
        <v>0</v>
      </c>
      <c r="BH348" s="204">
        <f>IF(N348="sníž. přenesená",J348,0)</f>
        <v>0</v>
      </c>
      <c r="BI348" s="204">
        <f>IF(N348="nulová",J348,0)</f>
        <v>0</v>
      </c>
      <c r="BJ348" s="18" t="s">
        <v>87</v>
      </c>
      <c r="BK348" s="204">
        <f>ROUND(I348*H348,2)</f>
        <v>0</v>
      </c>
      <c r="BL348" s="18" t="s">
        <v>223</v>
      </c>
      <c r="BM348" s="203" t="s">
        <v>4007</v>
      </c>
    </row>
    <row r="349" spans="1:65" s="2" customFormat="1" ht="11.25">
      <c r="A349" s="36"/>
      <c r="B349" s="37"/>
      <c r="C349" s="38"/>
      <c r="D349" s="205" t="s">
        <v>231</v>
      </c>
      <c r="E349" s="38"/>
      <c r="F349" s="206" t="s">
        <v>739</v>
      </c>
      <c r="G349" s="38"/>
      <c r="H349" s="38"/>
      <c r="I349" s="207"/>
      <c r="J349" s="38"/>
      <c r="K349" s="38"/>
      <c r="L349" s="41"/>
      <c r="M349" s="208"/>
      <c r="N349" s="209"/>
      <c r="O349" s="73"/>
      <c r="P349" s="73"/>
      <c r="Q349" s="73"/>
      <c r="R349" s="73"/>
      <c r="S349" s="73"/>
      <c r="T349" s="74"/>
      <c r="U349" s="36"/>
      <c r="V349" s="36"/>
      <c r="W349" s="36"/>
      <c r="X349" s="36"/>
      <c r="Y349" s="36"/>
      <c r="Z349" s="36"/>
      <c r="AA349" s="36"/>
      <c r="AB349" s="36"/>
      <c r="AC349" s="36"/>
      <c r="AD349" s="36"/>
      <c r="AE349" s="36"/>
      <c r="AT349" s="18" t="s">
        <v>231</v>
      </c>
      <c r="AU349" s="18" t="s">
        <v>19</v>
      </c>
    </row>
    <row r="350" spans="1:65" s="2" customFormat="1" ht="97.5">
      <c r="A350" s="36"/>
      <c r="B350" s="37"/>
      <c r="C350" s="38"/>
      <c r="D350" s="210" t="s">
        <v>311</v>
      </c>
      <c r="E350" s="38"/>
      <c r="F350" s="211" t="s">
        <v>740</v>
      </c>
      <c r="G350" s="38"/>
      <c r="H350" s="38"/>
      <c r="I350" s="207"/>
      <c r="J350" s="38"/>
      <c r="K350" s="38"/>
      <c r="L350" s="41"/>
      <c r="M350" s="208"/>
      <c r="N350" s="209"/>
      <c r="O350" s="73"/>
      <c r="P350" s="73"/>
      <c r="Q350" s="73"/>
      <c r="R350" s="73"/>
      <c r="S350" s="73"/>
      <c r="T350" s="74"/>
      <c r="U350" s="36"/>
      <c r="V350" s="36"/>
      <c r="W350" s="36"/>
      <c r="X350" s="36"/>
      <c r="Y350" s="36"/>
      <c r="Z350" s="36"/>
      <c r="AA350" s="36"/>
      <c r="AB350" s="36"/>
      <c r="AC350" s="36"/>
      <c r="AD350" s="36"/>
      <c r="AE350" s="36"/>
      <c r="AT350" s="18" t="s">
        <v>311</v>
      </c>
      <c r="AU350" s="18" t="s">
        <v>19</v>
      </c>
    </row>
    <row r="351" spans="1:65" s="2" customFormat="1" ht="39">
      <c r="A351" s="36"/>
      <c r="B351" s="37"/>
      <c r="C351" s="38"/>
      <c r="D351" s="210" t="s">
        <v>233</v>
      </c>
      <c r="E351" s="38"/>
      <c r="F351" s="211" t="s">
        <v>4005</v>
      </c>
      <c r="G351" s="38"/>
      <c r="H351" s="38"/>
      <c r="I351" s="207"/>
      <c r="J351" s="38"/>
      <c r="K351" s="38"/>
      <c r="L351" s="41"/>
      <c r="M351" s="208"/>
      <c r="N351" s="209"/>
      <c r="O351" s="73"/>
      <c r="P351" s="73"/>
      <c r="Q351" s="73"/>
      <c r="R351" s="73"/>
      <c r="S351" s="73"/>
      <c r="T351" s="74"/>
      <c r="U351" s="36"/>
      <c r="V351" s="36"/>
      <c r="W351" s="36"/>
      <c r="X351" s="36"/>
      <c r="Y351" s="36"/>
      <c r="Z351" s="36"/>
      <c r="AA351" s="36"/>
      <c r="AB351" s="36"/>
      <c r="AC351" s="36"/>
      <c r="AD351" s="36"/>
      <c r="AE351" s="36"/>
      <c r="AT351" s="18" t="s">
        <v>233</v>
      </c>
      <c r="AU351" s="18" t="s">
        <v>19</v>
      </c>
    </row>
    <row r="352" spans="1:65" s="2" customFormat="1" ht="24.2" customHeight="1">
      <c r="A352" s="36"/>
      <c r="B352" s="37"/>
      <c r="C352" s="192" t="s">
        <v>1684</v>
      </c>
      <c r="D352" s="192" t="s">
        <v>224</v>
      </c>
      <c r="E352" s="193" t="s">
        <v>4008</v>
      </c>
      <c r="F352" s="194" t="s">
        <v>4009</v>
      </c>
      <c r="G352" s="195" t="s">
        <v>664</v>
      </c>
      <c r="H352" s="196">
        <v>2</v>
      </c>
      <c r="I352" s="197"/>
      <c r="J352" s="198">
        <f>ROUND(I352*H352,2)</f>
        <v>0</v>
      </c>
      <c r="K352" s="194" t="s">
        <v>1</v>
      </c>
      <c r="L352" s="41"/>
      <c r="M352" s="199" t="s">
        <v>1</v>
      </c>
      <c r="N352" s="200" t="s">
        <v>45</v>
      </c>
      <c r="O352" s="73"/>
      <c r="P352" s="201">
        <f>O352*H352</f>
        <v>0</v>
      </c>
      <c r="Q352" s="201">
        <v>0</v>
      </c>
      <c r="R352" s="201">
        <f>Q352*H352</f>
        <v>0</v>
      </c>
      <c r="S352" s="201">
        <v>0</v>
      </c>
      <c r="T352" s="202">
        <f>S352*H352</f>
        <v>0</v>
      </c>
      <c r="U352" s="36"/>
      <c r="V352" s="36"/>
      <c r="W352" s="36"/>
      <c r="X352" s="36"/>
      <c r="Y352" s="36"/>
      <c r="Z352" s="36"/>
      <c r="AA352" s="36"/>
      <c r="AB352" s="36"/>
      <c r="AC352" s="36"/>
      <c r="AD352" s="36"/>
      <c r="AE352" s="36"/>
      <c r="AR352" s="203" t="s">
        <v>223</v>
      </c>
      <c r="AT352" s="203" t="s">
        <v>224</v>
      </c>
      <c r="AU352" s="203" t="s">
        <v>19</v>
      </c>
      <c r="AY352" s="18" t="s">
        <v>220</v>
      </c>
      <c r="BE352" s="204">
        <f>IF(N352="základní",J352,0)</f>
        <v>0</v>
      </c>
      <c r="BF352" s="204">
        <f>IF(N352="snížená",J352,0)</f>
        <v>0</v>
      </c>
      <c r="BG352" s="204">
        <f>IF(N352="zákl. přenesená",J352,0)</f>
        <v>0</v>
      </c>
      <c r="BH352" s="204">
        <f>IF(N352="sníž. přenesená",J352,0)</f>
        <v>0</v>
      </c>
      <c r="BI352" s="204">
        <f>IF(N352="nulová",J352,0)</f>
        <v>0</v>
      </c>
      <c r="BJ352" s="18" t="s">
        <v>87</v>
      </c>
      <c r="BK352" s="204">
        <f>ROUND(I352*H352,2)</f>
        <v>0</v>
      </c>
      <c r="BL352" s="18" t="s">
        <v>223</v>
      </c>
      <c r="BM352" s="203" t="s">
        <v>4010</v>
      </c>
    </row>
    <row r="353" spans="1:65" s="2" customFormat="1" ht="39">
      <c r="A353" s="36"/>
      <c r="B353" s="37"/>
      <c r="C353" s="38"/>
      <c r="D353" s="210" t="s">
        <v>233</v>
      </c>
      <c r="E353" s="38"/>
      <c r="F353" s="211" t="s">
        <v>4011</v>
      </c>
      <c r="G353" s="38"/>
      <c r="H353" s="38"/>
      <c r="I353" s="207"/>
      <c r="J353" s="38"/>
      <c r="K353" s="38"/>
      <c r="L353" s="41"/>
      <c r="M353" s="208"/>
      <c r="N353" s="209"/>
      <c r="O353" s="73"/>
      <c r="P353" s="73"/>
      <c r="Q353" s="73"/>
      <c r="R353" s="73"/>
      <c r="S353" s="73"/>
      <c r="T353" s="74"/>
      <c r="U353" s="36"/>
      <c r="V353" s="36"/>
      <c r="W353" s="36"/>
      <c r="X353" s="36"/>
      <c r="Y353" s="36"/>
      <c r="Z353" s="36"/>
      <c r="AA353" s="36"/>
      <c r="AB353" s="36"/>
      <c r="AC353" s="36"/>
      <c r="AD353" s="36"/>
      <c r="AE353" s="36"/>
      <c r="AT353" s="18" t="s">
        <v>233</v>
      </c>
      <c r="AU353" s="18" t="s">
        <v>19</v>
      </c>
    </row>
    <row r="354" spans="1:65" s="2" customFormat="1" ht="44.25" customHeight="1">
      <c r="A354" s="36"/>
      <c r="B354" s="37"/>
      <c r="C354" s="192" t="s">
        <v>1688</v>
      </c>
      <c r="D354" s="192" t="s">
        <v>224</v>
      </c>
      <c r="E354" s="193" t="s">
        <v>1172</v>
      </c>
      <c r="F354" s="194" t="s">
        <v>1173</v>
      </c>
      <c r="G354" s="195" t="s">
        <v>650</v>
      </c>
      <c r="H354" s="196">
        <v>0.58299999999999996</v>
      </c>
      <c r="I354" s="197"/>
      <c r="J354" s="198">
        <f>ROUND(I354*H354,2)</f>
        <v>0</v>
      </c>
      <c r="K354" s="194" t="s">
        <v>228</v>
      </c>
      <c r="L354" s="41"/>
      <c r="M354" s="199" t="s">
        <v>1</v>
      </c>
      <c r="N354" s="200" t="s">
        <v>45</v>
      </c>
      <c r="O354" s="73"/>
      <c r="P354" s="201">
        <f>O354*H354</f>
        <v>0</v>
      </c>
      <c r="Q354" s="201">
        <v>0</v>
      </c>
      <c r="R354" s="201">
        <f>Q354*H354</f>
        <v>0</v>
      </c>
      <c r="S354" s="201">
        <v>0</v>
      </c>
      <c r="T354" s="202">
        <f>S354*H354</f>
        <v>0</v>
      </c>
      <c r="U354" s="36"/>
      <c r="V354" s="36"/>
      <c r="W354" s="36"/>
      <c r="X354" s="36"/>
      <c r="Y354" s="36"/>
      <c r="Z354" s="36"/>
      <c r="AA354" s="36"/>
      <c r="AB354" s="36"/>
      <c r="AC354" s="36"/>
      <c r="AD354" s="36"/>
      <c r="AE354" s="36"/>
      <c r="AR354" s="203" t="s">
        <v>315</v>
      </c>
      <c r="AT354" s="203" t="s">
        <v>224</v>
      </c>
      <c r="AU354" s="203" t="s">
        <v>19</v>
      </c>
      <c r="AY354" s="18" t="s">
        <v>220</v>
      </c>
      <c r="BE354" s="204">
        <f>IF(N354="základní",J354,0)</f>
        <v>0</v>
      </c>
      <c r="BF354" s="204">
        <f>IF(N354="snížená",J354,0)</f>
        <v>0</v>
      </c>
      <c r="BG354" s="204">
        <f>IF(N354="zákl. přenesená",J354,0)</f>
        <v>0</v>
      </c>
      <c r="BH354" s="204">
        <f>IF(N354="sníž. přenesená",J354,0)</f>
        <v>0</v>
      </c>
      <c r="BI354" s="204">
        <f>IF(N354="nulová",J354,0)</f>
        <v>0</v>
      </c>
      <c r="BJ354" s="18" t="s">
        <v>87</v>
      </c>
      <c r="BK354" s="204">
        <f>ROUND(I354*H354,2)</f>
        <v>0</v>
      </c>
      <c r="BL354" s="18" t="s">
        <v>315</v>
      </c>
      <c r="BM354" s="203" t="s">
        <v>4012</v>
      </c>
    </row>
    <row r="355" spans="1:65" s="2" customFormat="1" ht="11.25">
      <c r="A355" s="36"/>
      <c r="B355" s="37"/>
      <c r="C355" s="38"/>
      <c r="D355" s="205" t="s">
        <v>231</v>
      </c>
      <c r="E355" s="38"/>
      <c r="F355" s="206" t="s">
        <v>1175</v>
      </c>
      <c r="G355" s="38"/>
      <c r="H355" s="38"/>
      <c r="I355" s="207"/>
      <c r="J355" s="38"/>
      <c r="K355" s="38"/>
      <c r="L355" s="41"/>
      <c r="M355" s="208"/>
      <c r="N355" s="209"/>
      <c r="O355" s="73"/>
      <c r="P355" s="73"/>
      <c r="Q355" s="73"/>
      <c r="R355" s="73"/>
      <c r="S355" s="73"/>
      <c r="T355" s="74"/>
      <c r="U355" s="36"/>
      <c r="V355" s="36"/>
      <c r="W355" s="36"/>
      <c r="X355" s="36"/>
      <c r="Y355" s="36"/>
      <c r="Z355" s="36"/>
      <c r="AA355" s="36"/>
      <c r="AB355" s="36"/>
      <c r="AC355" s="36"/>
      <c r="AD355" s="36"/>
      <c r="AE355" s="36"/>
      <c r="AT355" s="18" t="s">
        <v>231</v>
      </c>
      <c r="AU355" s="18" t="s">
        <v>19</v>
      </c>
    </row>
    <row r="356" spans="1:65" s="2" customFormat="1" ht="107.25">
      <c r="A356" s="36"/>
      <c r="B356" s="37"/>
      <c r="C356" s="38"/>
      <c r="D356" s="210" t="s">
        <v>311</v>
      </c>
      <c r="E356" s="38"/>
      <c r="F356" s="211" t="s">
        <v>1176</v>
      </c>
      <c r="G356" s="38"/>
      <c r="H356" s="38"/>
      <c r="I356" s="207"/>
      <c r="J356" s="38"/>
      <c r="K356" s="38"/>
      <c r="L356" s="41"/>
      <c r="M356" s="208"/>
      <c r="N356" s="209"/>
      <c r="O356" s="73"/>
      <c r="P356" s="73"/>
      <c r="Q356" s="73"/>
      <c r="R356" s="73"/>
      <c r="S356" s="73"/>
      <c r="T356" s="74"/>
      <c r="U356" s="36"/>
      <c r="V356" s="36"/>
      <c r="W356" s="36"/>
      <c r="X356" s="36"/>
      <c r="Y356" s="36"/>
      <c r="Z356" s="36"/>
      <c r="AA356" s="36"/>
      <c r="AB356" s="36"/>
      <c r="AC356" s="36"/>
      <c r="AD356" s="36"/>
      <c r="AE356" s="36"/>
      <c r="AT356" s="18" t="s">
        <v>311</v>
      </c>
      <c r="AU356" s="18" t="s">
        <v>19</v>
      </c>
    </row>
    <row r="357" spans="1:65" s="12" customFormat="1" ht="22.9" customHeight="1">
      <c r="B357" s="176"/>
      <c r="C357" s="177"/>
      <c r="D357" s="178" t="s">
        <v>79</v>
      </c>
      <c r="E357" s="190" t="s">
        <v>1177</v>
      </c>
      <c r="F357" s="190" t="s">
        <v>1178</v>
      </c>
      <c r="G357" s="177"/>
      <c r="H357" s="177"/>
      <c r="I357" s="180"/>
      <c r="J357" s="191">
        <f>BK357</f>
        <v>0</v>
      </c>
      <c r="K357" s="177"/>
      <c r="L357" s="182"/>
      <c r="M357" s="183"/>
      <c r="N357" s="184"/>
      <c r="O357" s="184"/>
      <c r="P357" s="185">
        <f>SUM(P358:P359)</f>
        <v>0</v>
      </c>
      <c r="Q357" s="184"/>
      <c r="R357" s="185">
        <f>SUM(R358:R359)</f>
        <v>2.6000000000000002E-2</v>
      </c>
      <c r="S357" s="184"/>
      <c r="T357" s="186">
        <f>SUM(T358:T359)</f>
        <v>0</v>
      </c>
      <c r="AR357" s="187" t="s">
        <v>19</v>
      </c>
      <c r="AT357" s="188" t="s">
        <v>79</v>
      </c>
      <c r="AU357" s="188" t="s">
        <v>87</v>
      </c>
      <c r="AY357" s="187" t="s">
        <v>220</v>
      </c>
      <c r="BK357" s="189">
        <f>SUM(BK358:BK359)</f>
        <v>0</v>
      </c>
    </row>
    <row r="358" spans="1:65" s="2" customFormat="1" ht="16.5" customHeight="1">
      <c r="A358" s="36"/>
      <c r="B358" s="37"/>
      <c r="C358" s="192" t="s">
        <v>1691</v>
      </c>
      <c r="D358" s="192" t="s">
        <v>224</v>
      </c>
      <c r="E358" s="193" t="s">
        <v>4013</v>
      </c>
      <c r="F358" s="194" t="s">
        <v>1180</v>
      </c>
      <c r="G358" s="195" t="s">
        <v>506</v>
      </c>
      <c r="H358" s="196">
        <v>260</v>
      </c>
      <c r="I358" s="197"/>
      <c r="J358" s="198">
        <f>ROUND(I358*H358,2)</f>
        <v>0</v>
      </c>
      <c r="K358" s="194" t="s">
        <v>1</v>
      </c>
      <c r="L358" s="41"/>
      <c r="M358" s="199" t="s">
        <v>1</v>
      </c>
      <c r="N358" s="200" t="s">
        <v>45</v>
      </c>
      <c r="O358" s="73"/>
      <c r="P358" s="201">
        <f>O358*H358</f>
        <v>0</v>
      </c>
      <c r="Q358" s="201">
        <v>1E-4</v>
      </c>
      <c r="R358" s="201">
        <f>Q358*H358</f>
        <v>2.6000000000000002E-2</v>
      </c>
      <c r="S358" s="201">
        <v>0</v>
      </c>
      <c r="T358" s="202">
        <f>S358*H358</f>
        <v>0</v>
      </c>
      <c r="U358" s="36"/>
      <c r="V358" s="36"/>
      <c r="W358" s="36"/>
      <c r="X358" s="36"/>
      <c r="Y358" s="36"/>
      <c r="Z358" s="36"/>
      <c r="AA358" s="36"/>
      <c r="AB358" s="36"/>
      <c r="AC358" s="36"/>
      <c r="AD358" s="36"/>
      <c r="AE358" s="36"/>
      <c r="AR358" s="203" t="s">
        <v>315</v>
      </c>
      <c r="AT358" s="203" t="s">
        <v>224</v>
      </c>
      <c r="AU358" s="203" t="s">
        <v>19</v>
      </c>
      <c r="AY358" s="18" t="s">
        <v>220</v>
      </c>
      <c r="BE358" s="204">
        <f>IF(N358="základní",J358,0)</f>
        <v>0</v>
      </c>
      <c r="BF358" s="204">
        <f>IF(N358="snížená",J358,0)</f>
        <v>0</v>
      </c>
      <c r="BG358" s="204">
        <f>IF(N358="zákl. přenesená",J358,0)</f>
        <v>0</v>
      </c>
      <c r="BH358" s="204">
        <f>IF(N358="sníž. přenesená",J358,0)</f>
        <v>0</v>
      </c>
      <c r="BI358" s="204">
        <f>IF(N358="nulová",J358,0)</f>
        <v>0</v>
      </c>
      <c r="BJ358" s="18" t="s">
        <v>87</v>
      </c>
      <c r="BK358" s="204">
        <f>ROUND(I358*H358,2)</f>
        <v>0</v>
      </c>
      <c r="BL358" s="18" t="s">
        <v>315</v>
      </c>
      <c r="BM358" s="203" t="s">
        <v>4014</v>
      </c>
    </row>
    <row r="359" spans="1:65" s="2" customFormat="1" ht="117">
      <c r="A359" s="36"/>
      <c r="B359" s="37"/>
      <c r="C359" s="38"/>
      <c r="D359" s="210" t="s">
        <v>233</v>
      </c>
      <c r="E359" s="38"/>
      <c r="F359" s="211" t="s">
        <v>4015</v>
      </c>
      <c r="G359" s="38"/>
      <c r="H359" s="38"/>
      <c r="I359" s="207"/>
      <c r="J359" s="38"/>
      <c r="K359" s="38"/>
      <c r="L359" s="41"/>
      <c r="M359" s="208"/>
      <c r="N359" s="209"/>
      <c r="O359" s="73"/>
      <c r="P359" s="73"/>
      <c r="Q359" s="73"/>
      <c r="R359" s="73"/>
      <c r="S359" s="73"/>
      <c r="T359" s="74"/>
      <c r="U359" s="36"/>
      <c r="V359" s="36"/>
      <c r="W359" s="36"/>
      <c r="X359" s="36"/>
      <c r="Y359" s="36"/>
      <c r="Z359" s="36"/>
      <c r="AA359" s="36"/>
      <c r="AB359" s="36"/>
      <c r="AC359" s="36"/>
      <c r="AD359" s="36"/>
      <c r="AE359" s="36"/>
      <c r="AT359" s="18" t="s">
        <v>233</v>
      </c>
      <c r="AU359" s="18" t="s">
        <v>19</v>
      </c>
    </row>
    <row r="360" spans="1:65" s="12" customFormat="1" ht="25.9" customHeight="1">
      <c r="B360" s="176"/>
      <c r="C360" s="177"/>
      <c r="D360" s="178" t="s">
        <v>79</v>
      </c>
      <c r="E360" s="179" t="s">
        <v>329</v>
      </c>
      <c r="F360" s="179" t="s">
        <v>966</v>
      </c>
      <c r="G360" s="177"/>
      <c r="H360" s="177"/>
      <c r="I360" s="180"/>
      <c r="J360" s="181">
        <f>BK360</f>
        <v>0</v>
      </c>
      <c r="K360" s="177"/>
      <c r="L360" s="182"/>
      <c r="M360" s="183"/>
      <c r="N360" s="184"/>
      <c r="O360" s="184"/>
      <c r="P360" s="185">
        <f>P361</f>
        <v>0</v>
      </c>
      <c r="Q360" s="184"/>
      <c r="R360" s="185">
        <f>R361</f>
        <v>0.50643000000000005</v>
      </c>
      <c r="S360" s="184"/>
      <c r="T360" s="186">
        <f>T361</f>
        <v>0</v>
      </c>
      <c r="AR360" s="187" t="s">
        <v>156</v>
      </c>
      <c r="AT360" s="188" t="s">
        <v>79</v>
      </c>
      <c r="AU360" s="188" t="s">
        <v>80</v>
      </c>
      <c r="AY360" s="187" t="s">
        <v>220</v>
      </c>
      <c r="BK360" s="189">
        <f>BK361</f>
        <v>0</v>
      </c>
    </row>
    <row r="361" spans="1:65" s="12" customFormat="1" ht="22.9" customHeight="1">
      <c r="B361" s="176"/>
      <c r="C361" s="177"/>
      <c r="D361" s="178" t="s">
        <v>79</v>
      </c>
      <c r="E361" s="190" t="s">
        <v>1464</v>
      </c>
      <c r="F361" s="190" t="s">
        <v>1465</v>
      </c>
      <c r="G361" s="177"/>
      <c r="H361" s="177"/>
      <c r="I361" s="180"/>
      <c r="J361" s="191">
        <f>BK361</f>
        <v>0</v>
      </c>
      <c r="K361" s="177"/>
      <c r="L361" s="182"/>
      <c r="M361" s="183"/>
      <c r="N361" s="184"/>
      <c r="O361" s="184"/>
      <c r="P361" s="185">
        <f>SUM(P362:P365)</f>
        <v>0</v>
      </c>
      <c r="Q361" s="184"/>
      <c r="R361" s="185">
        <f>SUM(R362:R365)</f>
        <v>0.50643000000000005</v>
      </c>
      <c r="S361" s="184"/>
      <c r="T361" s="186">
        <f>SUM(T362:T365)</f>
        <v>0</v>
      </c>
      <c r="AR361" s="187" t="s">
        <v>156</v>
      </c>
      <c r="AT361" s="188" t="s">
        <v>79</v>
      </c>
      <c r="AU361" s="188" t="s">
        <v>87</v>
      </c>
      <c r="AY361" s="187" t="s">
        <v>220</v>
      </c>
      <c r="BK361" s="189">
        <f>SUM(BK362:BK365)</f>
        <v>0</v>
      </c>
    </row>
    <row r="362" spans="1:65" s="2" customFormat="1" ht="24.2" customHeight="1">
      <c r="A362" s="36"/>
      <c r="B362" s="37"/>
      <c r="C362" s="192" t="s">
        <v>1696</v>
      </c>
      <c r="D362" s="192" t="s">
        <v>224</v>
      </c>
      <c r="E362" s="193" t="s">
        <v>1467</v>
      </c>
      <c r="F362" s="194" t="s">
        <v>4016</v>
      </c>
      <c r="G362" s="195" t="s">
        <v>698</v>
      </c>
      <c r="H362" s="196">
        <v>4.5</v>
      </c>
      <c r="I362" s="197"/>
      <c r="J362" s="198">
        <f>ROUND(I362*H362,2)</f>
        <v>0</v>
      </c>
      <c r="K362" s="194" t="s">
        <v>228</v>
      </c>
      <c r="L362" s="41"/>
      <c r="M362" s="199" t="s">
        <v>1</v>
      </c>
      <c r="N362" s="200" t="s">
        <v>45</v>
      </c>
      <c r="O362" s="73"/>
      <c r="P362" s="201">
        <f>O362*H362</f>
        <v>0</v>
      </c>
      <c r="Q362" s="201">
        <v>5.4000000000000001E-4</v>
      </c>
      <c r="R362" s="201">
        <f>Q362*H362</f>
        <v>2.4299999999999999E-3</v>
      </c>
      <c r="S362" s="201">
        <v>0</v>
      </c>
      <c r="T362" s="202">
        <f>S362*H362</f>
        <v>0</v>
      </c>
      <c r="U362" s="36"/>
      <c r="V362" s="36"/>
      <c r="W362" s="36"/>
      <c r="X362" s="36"/>
      <c r="Y362" s="36"/>
      <c r="Z362" s="36"/>
      <c r="AA362" s="36"/>
      <c r="AB362" s="36"/>
      <c r="AC362" s="36"/>
      <c r="AD362" s="36"/>
      <c r="AE362" s="36"/>
      <c r="AR362" s="203" t="s">
        <v>1469</v>
      </c>
      <c r="AT362" s="203" t="s">
        <v>224</v>
      </c>
      <c r="AU362" s="203" t="s">
        <v>19</v>
      </c>
      <c r="AY362" s="18" t="s">
        <v>220</v>
      </c>
      <c r="BE362" s="204">
        <f>IF(N362="základní",J362,0)</f>
        <v>0</v>
      </c>
      <c r="BF362" s="204">
        <f>IF(N362="snížená",J362,0)</f>
        <v>0</v>
      </c>
      <c r="BG362" s="204">
        <f>IF(N362="zákl. přenesená",J362,0)</f>
        <v>0</v>
      </c>
      <c r="BH362" s="204">
        <f>IF(N362="sníž. přenesená",J362,0)</f>
        <v>0</v>
      </c>
      <c r="BI362" s="204">
        <f>IF(N362="nulová",J362,0)</f>
        <v>0</v>
      </c>
      <c r="BJ362" s="18" t="s">
        <v>87</v>
      </c>
      <c r="BK362" s="204">
        <f>ROUND(I362*H362,2)</f>
        <v>0</v>
      </c>
      <c r="BL362" s="18" t="s">
        <v>1469</v>
      </c>
      <c r="BM362" s="203" t="s">
        <v>4017</v>
      </c>
    </row>
    <row r="363" spans="1:65" s="2" customFormat="1" ht="11.25">
      <c r="A363" s="36"/>
      <c r="B363" s="37"/>
      <c r="C363" s="38"/>
      <c r="D363" s="205" t="s">
        <v>231</v>
      </c>
      <c r="E363" s="38"/>
      <c r="F363" s="206" t="s">
        <v>1471</v>
      </c>
      <c r="G363" s="38"/>
      <c r="H363" s="38"/>
      <c r="I363" s="207"/>
      <c r="J363" s="38"/>
      <c r="K363" s="38"/>
      <c r="L363" s="41"/>
      <c r="M363" s="208"/>
      <c r="N363" s="209"/>
      <c r="O363" s="73"/>
      <c r="P363" s="73"/>
      <c r="Q363" s="73"/>
      <c r="R363" s="73"/>
      <c r="S363" s="73"/>
      <c r="T363" s="74"/>
      <c r="U363" s="36"/>
      <c r="V363" s="36"/>
      <c r="W363" s="36"/>
      <c r="X363" s="36"/>
      <c r="Y363" s="36"/>
      <c r="Z363" s="36"/>
      <c r="AA363" s="36"/>
      <c r="AB363" s="36"/>
      <c r="AC363" s="36"/>
      <c r="AD363" s="36"/>
      <c r="AE363" s="36"/>
      <c r="AT363" s="18" t="s">
        <v>231</v>
      </c>
      <c r="AU363" s="18" t="s">
        <v>19</v>
      </c>
    </row>
    <row r="364" spans="1:65" s="2" customFormat="1" ht="39">
      <c r="A364" s="36"/>
      <c r="B364" s="37"/>
      <c r="C364" s="38"/>
      <c r="D364" s="210" t="s">
        <v>233</v>
      </c>
      <c r="E364" s="38"/>
      <c r="F364" s="211" t="s">
        <v>4018</v>
      </c>
      <c r="G364" s="38"/>
      <c r="H364" s="38"/>
      <c r="I364" s="207"/>
      <c r="J364" s="38"/>
      <c r="K364" s="38"/>
      <c r="L364" s="41"/>
      <c r="M364" s="208"/>
      <c r="N364" s="209"/>
      <c r="O364" s="73"/>
      <c r="P364" s="73"/>
      <c r="Q364" s="73"/>
      <c r="R364" s="73"/>
      <c r="S364" s="73"/>
      <c r="T364" s="74"/>
      <c r="U364" s="36"/>
      <c r="V364" s="36"/>
      <c r="W364" s="36"/>
      <c r="X364" s="36"/>
      <c r="Y364" s="36"/>
      <c r="Z364" s="36"/>
      <c r="AA364" s="36"/>
      <c r="AB364" s="36"/>
      <c r="AC364" s="36"/>
      <c r="AD364" s="36"/>
      <c r="AE364" s="36"/>
      <c r="AT364" s="18" t="s">
        <v>233</v>
      </c>
      <c r="AU364" s="18" t="s">
        <v>19</v>
      </c>
    </row>
    <row r="365" spans="1:65" s="2" customFormat="1" ht="49.15" customHeight="1">
      <c r="A365" s="36"/>
      <c r="B365" s="37"/>
      <c r="C365" s="247" t="s">
        <v>1703</v>
      </c>
      <c r="D365" s="247" t="s">
        <v>329</v>
      </c>
      <c r="E365" s="248" t="s">
        <v>1473</v>
      </c>
      <c r="F365" s="249" t="s">
        <v>1474</v>
      </c>
      <c r="G365" s="250" t="s">
        <v>698</v>
      </c>
      <c r="H365" s="251">
        <v>4.5</v>
      </c>
      <c r="I365" s="252"/>
      <c r="J365" s="253">
        <f>ROUND(I365*H365,2)</f>
        <v>0</v>
      </c>
      <c r="K365" s="249" t="s">
        <v>1</v>
      </c>
      <c r="L365" s="254"/>
      <c r="M365" s="263" t="s">
        <v>1</v>
      </c>
      <c r="N365" s="264" t="s">
        <v>45</v>
      </c>
      <c r="O365" s="259"/>
      <c r="P365" s="265">
        <f>O365*H365</f>
        <v>0</v>
      </c>
      <c r="Q365" s="265">
        <v>0.112</v>
      </c>
      <c r="R365" s="265">
        <f>Q365*H365</f>
        <v>0.504</v>
      </c>
      <c r="S365" s="265">
        <v>0</v>
      </c>
      <c r="T365" s="266">
        <f>S365*H365</f>
        <v>0</v>
      </c>
      <c r="U365" s="36"/>
      <c r="V365" s="36"/>
      <c r="W365" s="36"/>
      <c r="X365" s="36"/>
      <c r="Y365" s="36"/>
      <c r="Z365" s="36"/>
      <c r="AA365" s="36"/>
      <c r="AB365" s="36"/>
      <c r="AC365" s="36"/>
      <c r="AD365" s="36"/>
      <c r="AE365" s="36"/>
      <c r="AR365" s="203" t="s">
        <v>1475</v>
      </c>
      <c r="AT365" s="203" t="s">
        <v>329</v>
      </c>
      <c r="AU365" s="203" t="s">
        <v>19</v>
      </c>
      <c r="AY365" s="18" t="s">
        <v>220</v>
      </c>
      <c r="BE365" s="204">
        <f>IF(N365="základní",J365,0)</f>
        <v>0</v>
      </c>
      <c r="BF365" s="204">
        <f>IF(N365="snížená",J365,0)</f>
        <v>0</v>
      </c>
      <c r="BG365" s="204">
        <f>IF(N365="zákl. přenesená",J365,0)</f>
        <v>0</v>
      </c>
      <c r="BH365" s="204">
        <f>IF(N365="sníž. přenesená",J365,0)</f>
        <v>0</v>
      </c>
      <c r="BI365" s="204">
        <f>IF(N365="nulová",J365,0)</f>
        <v>0</v>
      </c>
      <c r="BJ365" s="18" t="s">
        <v>87</v>
      </c>
      <c r="BK365" s="204">
        <f>ROUND(I365*H365,2)</f>
        <v>0</v>
      </c>
      <c r="BL365" s="18" t="s">
        <v>1475</v>
      </c>
      <c r="BM365" s="203" t="s">
        <v>4019</v>
      </c>
    </row>
    <row r="366" spans="1:65" s="2" customFormat="1" ht="6.95" customHeight="1">
      <c r="A366" s="36"/>
      <c r="B366" s="56"/>
      <c r="C366" s="57"/>
      <c r="D366" s="57"/>
      <c r="E366" s="57"/>
      <c r="F366" s="57"/>
      <c r="G366" s="57"/>
      <c r="H366" s="57"/>
      <c r="I366" s="57"/>
      <c r="J366" s="57"/>
      <c r="K366" s="57"/>
      <c r="L366" s="41"/>
      <c r="M366" s="36"/>
      <c r="O366" s="36"/>
      <c r="P366" s="36"/>
      <c r="Q366" s="36"/>
      <c r="R366" s="36"/>
      <c r="S366" s="36"/>
      <c r="T366" s="36"/>
      <c r="U366" s="36"/>
      <c r="V366" s="36"/>
      <c r="W366" s="36"/>
      <c r="X366" s="36"/>
      <c r="Y366" s="36"/>
      <c r="Z366" s="36"/>
      <c r="AA366" s="36"/>
      <c r="AB366" s="36"/>
      <c r="AC366" s="36"/>
      <c r="AD366" s="36"/>
      <c r="AE366" s="36"/>
    </row>
  </sheetData>
  <mergeCells count="12">
    <mergeCell ref="E124:H124"/>
    <mergeCell ref="L2:V2"/>
    <mergeCell ref="E85:H85"/>
    <mergeCell ref="E87:H87"/>
    <mergeCell ref="E89:H89"/>
    <mergeCell ref="E120:H120"/>
    <mergeCell ref="E122:H122"/>
    <mergeCell ref="E7:H7"/>
    <mergeCell ref="E9:H9"/>
    <mergeCell ref="E11:H11"/>
    <mergeCell ref="E20:H20"/>
    <mergeCell ref="E29:H29"/>
  </mergeCells>
  <hyperlinks>
    <hyperlink ref="F136" r:id="rId1"/>
    <hyperlink ref="F140" r:id="rId2"/>
    <hyperlink ref="F144" r:id="rId3"/>
    <hyperlink ref="F148" r:id="rId4"/>
    <hyperlink ref="F152" r:id="rId5"/>
    <hyperlink ref="F155" r:id="rId6"/>
    <hyperlink ref="F159" r:id="rId7"/>
    <hyperlink ref="F163" r:id="rId8"/>
    <hyperlink ref="F167" r:id="rId9"/>
    <hyperlink ref="F171" r:id="rId10"/>
    <hyperlink ref="F175" r:id="rId11"/>
    <hyperlink ref="F180" r:id="rId12"/>
    <hyperlink ref="F184" r:id="rId13"/>
    <hyperlink ref="F188" r:id="rId14"/>
    <hyperlink ref="F192" r:id="rId15"/>
    <hyperlink ref="F196" r:id="rId16"/>
    <hyperlink ref="F201" r:id="rId17"/>
    <hyperlink ref="F205" r:id="rId18"/>
    <hyperlink ref="F211" r:id="rId19"/>
    <hyperlink ref="F215" r:id="rId20"/>
    <hyperlink ref="F219" r:id="rId21"/>
    <hyperlink ref="F224" r:id="rId22"/>
    <hyperlink ref="F228" r:id="rId23"/>
    <hyperlink ref="F232" r:id="rId24"/>
    <hyperlink ref="F236" r:id="rId25"/>
    <hyperlink ref="F240" r:id="rId26"/>
    <hyperlink ref="F245" r:id="rId27"/>
    <hyperlink ref="F250" r:id="rId28"/>
    <hyperlink ref="F255" r:id="rId29"/>
    <hyperlink ref="F260" r:id="rId30"/>
    <hyperlink ref="F265" r:id="rId31"/>
    <hyperlink ref="F270" r:id="rId32"/>
    <hyperlink ref="F275" r:id="rId33"/>
    <hyperlink ref="F280" r:id="rId34"/>
    <hyperlink ref="F285" r:id="rId35"/>
    <hyperlink ref="F290" r:id="rId36"/>
    <hyperlink ref="F297" r:id="rId37"/>
    <hyperlink ref="F301" r:id="rId38"/>
    <hyperlink ref="F305" r:id="rId39"/>
    <hyperlink ref="F310" r:id="rId40"/>
    <hyperlink ref="F315" r:id="rId41"/>
    <hyperlink ref="F319" r:id="rId42"/>
    <hyperlink ref="F324" r:id="rId43"/>
    <hyperlink ref="F329" r:id="rId44"/>
    <hyperlink ref="F332" r:id="rId45"/>
    <hyperlink ref="F336" r:id="rId46"/>
    <hyperlink ref="F343" r:id="rId47"/>
    <hyperlink ref="F349" r:id="rId48"/>
    <hyperlink ref="F355" r:id="rId49"/>
    <hyperlink ref="F363" r:id="rId50"/>
  </hyperlinks>
  <pageMargins left="0.39374999999999999" right="0.39374999999999999" top="0.39374999999999999" bottom="0.39374999999999999" header="0" footer="0"/>
  <pageSetup orientation="portrait" blackAndWhite="1"/>
</worksheet>
</file>

<file path=xl/worksheets/sheet13.xml><?xml version="1.0" encoding="utf-8"?>
<worksheet xmlns="http://schemas.openxmlformats.org/spreadsheetml/2006/main" xmlns:r="http://schemas.openxmlformats.org/officeDocument/2006/relationships">
  <sheetPr>
    <pageSetUpPr fitToPage="1"/>
  </sheetPr>
  <dimension ref="A2:BM8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05"/>
      <c r="M2" s="305"/>
      <c r="N2" s="305"/>
      <c r="O2" s="305"/>
      <c r="P2" s="305"/>
      <c r="Q2" s="305"/>
      <c r="R2" s="305"/>
      <c r="S2" s="305"/>
      <c r="T2" s="305"/>
      <c r="U2" s="305"/>
      <c r="V2" s="305"/>
      <c r="AT2" s="18" t="s">
        <v>132</v>
      </c>
      <c r="AZ2" s="267" t="s">
        <v>775</v>
      </c>
      <c r="BA2" s="267" t="s">
        <v>775</v>
      </c>
      <c r="BB2" s="267" t="s">
        <v>1</v>
      </c>
      <c r="BC2" s="267" t="s">
        <v>276</v>
      </c>
      <c r="BD2" s="267" t="s">
        <v>19</v>
      </c>
    </row>
    <row r="3" spans="1:56" s="1" customFormat="1" ht="6.95" customHeight="1">
      <c r="B3" s="116"/>
      <c r="C3" s="117"/>
      <c r="D3" s="117"/>
      <c r="E3" s="117"/>
      <c r="F3" s="117"/>
      <c r="G3" s="117"/>
      <c r="H3" s="117"/>
      <c r="I3" s="117"/>
      <c r="J3" s="117"/>
      <c r="K3" s="117"/>
      <c r="L3" s="21"/>
      <c r="AT3" s="18" t="s">
        <v>19</v>
      </c>
      <c r="AZ3" s="267" t="s">
        <v>834</v>
      </c>
      <c r="BA3" s="267" t="s">
        <v>834</v>
      </c>
      <c r="BB3" s="267" t="s">
        <v>1</v>
      </c>
      <c r="BC3" s="267" t="s">
        <v>4020</v>
      </c>
      <c r="BD3" s="267" t="s">
        <v>19</v>
      </c>
    </row>
    <row r="4" spans="1:56" s="1" customFormat="1" ht="24.95" customHeight="1">
      <c r="B4" s="21"/>
      <c r="D4" s="118" t="s">
        <v>187</v>
      </c>
      <c r="L4" s="21"/>
      <c r="M4" s="119" t="s">
        <v>9</v>
      </c>
      <c r="AT4" s="18" t="s">
        <v>4</v>
      </c>
      <c r="AZ4" s="267" t="s">
        <v>1768</v>
      </c>
      <c r="BA4" s="267" t="s">
        <v>1768</v>
      </c>
      <c r="BB4" s="267" t="s">
        <v>1</v>
      </c>
      <c r="BC4" s="267" t="s">
        <v>420</v>
      </c>
      <c r="BD4" s="267" t="s">
        <v>19</v>
      </c>
    </row>
    <row r="5" spans="1:56" s="1" customFormat="1" ht="6.95" customHeight="1">
      <c r="B5" s="21"/>
      <c r="L5" s="21"/>
      <c r="AZ5" s="267" t="s">
        <v>1771</v>
      </c>
      <c r="BA5" s="267" t="s">
        <v>1771</v>
      </c>
      <c r="BB5" s="267" t="s">
        <v>1</v>
      </c>
      <c r="BC5" s="267" t="s">
        <v>4021</v>
      </c>
      <c r="BD5" s="267" t="s">
        <v>19</v>
      </c>
    </row>
    <row r="6" spans="1:56" s="1" customFormat="1" ht="12" customHeight="1">
      <c r="B6" s="21"/>
      <c r="D6" s="120" t="s">
        <v>15</v>
      </c>
      <c r="L6" s="21"/>
      <c r="AZ6" s="267" t="s">
        <v>1774</v>
      </c>
      <c r="BA6" s="267" t="s">
        <v>1774</v>
      </c>
      <c r="BB6" s="267" t="s">
        <v>1</v>
      </c>
      <c r="BC6" s="267" t="s">
        <v>4022</v>
      </c>
      <c r="BD6" s="267" t="s">
        <v>19</v>
      </c>
    </row>
    <row r="7" spans="1:56" s="1" customFormat="1" ht="26.25" customHeight="1">
      <c r="B7" s="21"/>
      <c r="E7" s="332" t="str">
        <f>'Rekapitulace stavby'!K6</f>
        <v>Ochranná hráz na Odře a Orlovské Stružce, Bohumín-Pudlov, stavba č. 5047_2021_soutez</v>
      </c>
      <c r="F7" s="333"/>
      <c r="G7" s="333"/>
      <c r="H7" s="333"/>
      <c r="L7" s="21"/>
      <c r="AZ7" s="267" t="s">
        <v>1777</v>
      </c>
      <c r="BA7" s="267" t="s">
        <v>1777</v>
      </c>
      <c r="BB7" s="267" t="s">
        <v>1</v>
      </c>
      <c r="BC7" s="267" t="s">
        <v>4023</v>
      </c>
      <c r="BD7" s="267" t="s">
        <v>19</v>
      </c>
    </row>
    <row r="8" spans="1:56" s="1" customFormat="1" ht="12" customHeight="1">
      <c r="B8" s="21"/>
      <c r="D8" s="120" t="s">
        <v>188</v>
      </c>
      <c r="L8" s="21"/>
      <c r="AZ8" s="267" t="s">
        <v>842</v>
      </c>
      <c r="BA8" s="267" t="s">
        <v>842</v>
      </c>
      <c r="BB8" s="267" t="s">
        <v>1</v>
      </c>
      <c r="BC8" s="267" t="s">
        <v>4024</v>
      </c>
      <c r="BD8" s="267" t="s">
        <v>19</v>
      </c>
    </row>
    <row r="9" spans="1:56" s="2" customFormat="1" ht="16.5" customHeight="1">
      <c r="A9" s="36"/>
      <c r="B9" s="41"/>
      <c r="C9" s="36"/>
      <c r="D9" s="36"/>
      <c r="E9" s="332" t="s">
        <v>4025</v>
      </c>
      <c r="F9" s="335"/>
      <c r="G9" s="335"/>
      <c r="H9" s="335"/>
      <c r="I9" s="36"/>
      <c r="J9" s="36"/>
      <c r="K9" s="36"/>
      <c r="L9" s="53"/>
      <c r="S9" s="36"/>
      <c r="T9" s="36"/>
      <c r="U9" s="36"/>
      <c r="V9" s="36"/>
      <c r="W9" s="36"/>
      <c r="X9" s="36"/>
      <c r="Y9" s="36"/>
      <c r="Z9" s="36"/>
      <c r="AA9" s="36"/>
      <c r="AB9" s="36"/>
      <c r="AC9" s="36"/>
      <c r="AD9" s="36"/>
      <c r="AE9" s="36"/>
      <c r="AZ9" s="267" t="s">
        <v>334</v>
      </c>
      <c r="BA9" s="267" t="s">
        <v>334</v>
      </c>
      <c r="BB9" s="267" t="s">
        <v>1</v>
      </c>
      <c r="BC9" s="267" t="s">
        <v>4026</v>
      </c>
      <c r="BD9" s="267" t="s">
        <v>19</v>
      </c>
    </row>
    <row r="10" spans="1:5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c r="AZ10" s="267" t="s">
        <v>1793</v>
      </c>
      <c r="BA10" s="267" t="s">
        <v>1793</v>
      </c>
      <c r="BB10" s="267" t="s">
        <v>1</v>
      </c>
      <c r="BC10" s="267" t="s">
        <v>4027</v>
      </c>
      <c r="BD10" s="267" t="s">
        <v>19</v>
      </c>
    </row>
    <row r="11" spans="1:56" s="2" customFormat="1" ht="30" customHeight="1">
      <c r="A11" s="36"/>
      <c r="B11" s="41"/>
      <c r="C11" s="36"/>
      <c r="D11" s="36"/>
      <c r="E11" s="334" t="s">
        <v>4028</v>
      </c>
      <c r="F11" s="335"/>
      <c r="G11" s="335"/>
      <c r="H11" s="335"/>
      <c r="I11" s="36"/>
      <c r="J11" s="36"/>
      <c r="K11" s="36"/>
      <c r="L11" s="53"/>
      <c r="S11" s="36"/>
      <c r="T11" s="36"/>
      <c r="U11" s="36"/>
      <c r="V11" s="36"/>
      <c r="W11" s="36"/>
      <c r="X11" s="36"/>
      <c r="Y11" s="36"/>
      <c r="Z11" s="36"/>
      <c r="AA11" s="36"/>
      <c r="AB11" s="36"/>
      <c r="AC11" s="36"/>
      <c r="AD11" s="36"/>
      <c r="AE11" s="36"/>
      <c r="AZ11" s="267" t="s">
        <v>868</v>
      </c>
      <c r="BA11" s="267" t="s">
        <v>868</v>
      </c>
      <c r="BB11" s="267" t="s">
        <v>1</v>
      </c>
      <c r="BC11" s="267" t="s">
        <v>4029</v>
      </c>
      <c r="BD11" s="267" t="s">
        <v>19</v>
      </c>
    </row>
    <row r="12" spans="1:5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c r="AZ12" s="267" t="s">
        <v>885</v>
      </c>
      <c r="BA12" s="267" t="s">
        <v>885</v>
      </c>
      <c r="BB12" s="267" t="s">
        <v>1</v>
      </c>
      <c r="BC12" s="267" t="s">
        <v>4030</v>
      </c>
      <c r="BD12" s="267" t="s">
        <v>19</v>
      </c>
    </row>
    <row r="13" spans="1:56" s="2" customFormat="1" ht="12" customHeight="1">
      <c r="A13" s="36"/>
      <c r="B13" s="41"/>
      <c r="C13" s="36"/>
      <c r="D13" s="120" t="s">
        <v>17</v>
      </c>
      <c r="E13" s="36"/>
      <c r="F13" s="111" t="s">
        <v>120</v>
      </c>
      <c r="G13" s="36"/>
      <c r="H13" s="36"/>
      <c r="I13" s="120" t="s">
        <v>18</v>
      </c>
      <c r="J13" s="111" t="s">
        <v>1786</v>
      </c>
      <c r="K13" s="36"/>
      <c r="L13" s="53"/>
      <c r="S13" s="36"/>
      <c r="T13" s="36"/>
      <c r="U13" s="36"/>
      <c r="V13" s="36"/>
      <c r="W13" s="36"/>
      <c r="X13" s="36"/>
      <c r="Y13" s="36"/>
      <c r="Z13" s="36"/>
      <c r="AA13" s="36"/>
      <c r="AB13" s="36"/>
      <c r="AC13" s="36"/>
      <c r="AD13" s="36"/>
      <c r="AE13" s="36"/>
      <c r="AZ13" s="267" t="s">
        <v>1043</v>
      </c>
      <c r="BA13" s="267" t="s">
        <v>1043</v>
      </c>
      <c r="BB13" s="267" t="s">
        <v>1</v>
      </c>
      <c r="BC13" s="267" t="s">
        <v>4031</v>
      </c>
      <c r="BD13" s="267" t="s">
        <v>19</v>
      </c>
    </row>
    <row r="14" spans="1:56" s="2" customFormat="1" ht="12" customHeight="1">
      <c r="A14" s="36"/>
      <c r="B14" s="41"/>
      <c r="C14" s="36"/>
      <c r="D14" s="120" t="s">
        <v>20</v>
      </c>
      <c r="E14" s="36"/>
      <c r="F14" s="111" t="s">
        <v>21</v>
      </c>
      <c r="G14" s="36"/>
      <c r="H14" s="36"/>
      <c r="I14" s="120" t="s">
        <v>22</v>
      </c>
      <c r="J14" s="121" t="str">
        <f>'Rekapitulace stavby'!AN8</f>
        <v>30. 11. 2020</v>
      </c>
      <c r="K14" s="36"/>
      <c r="L14" s="53"/>
      <c r="S14" s="36"/>
      <c r="T14" s="36"/>
      <c r="U14" s="36"/>
      <c r="V14" s="36"/>
      <c r="W14" s="36"/>
      <c r="X14" s="36"/>
      <c r="Y14" s="36"/>
      <c r="Z14" s="36"/>
      <c r="AA14" s="36"/>
      <c r="AB14" s="36"/>
      <c r="AC14" s="36"/>
      <c r="AD14" s="36"/>
      <c r="AE14" s="36"/>
      <c r="AZ14" s="267" t="s">
        <v>945</v>
      </c>
      <c r="BA14" s="267" t="s">
        <v>945</v>
      </c>
      <c r="BB14" s="267" t="s">
        <v>1</v>
      </c>
      <c r="BC14" s="267" t="s">
        <v>4032</v>
      </c>
      <c r="BD14" s="267" t="s">
        <v>19</v>
      </c>
    </row>
    <row r="15" spans="1:56" s="2" customFormat="1" ht="21.75" customHeight="1">
      <c r="A15" s="36"/>
      <c r="B15" s="41"/>
      <c r="C15" s="36"/>
      <c r="D15" s="261" t="s">
        <v>24</v>
      </c>
      <c r="E15" s="36"/>
      <c r="F15" s="262" t="s">
        <v>25</v>
      </c>
      <c r="G15" s="36"/>
      <c r="H15" s="36"/>
      <c r="I15" s="261" t="s">
        <v>26</v>
      </c>
      <c r="J15" s="262" t="s">
        <v>1791</v>
      </c>
      <c r="K15" s="36"/>
      <c r="L15" s="53"/>
      <c r="S15" s="36"/>
      <c r="T15" s="36"/>
      <c r="U15" s="36"/>
      <c r="V15" s="36"/>
      <c r="W15" s="36"/>
      <c r="X15" s="36"/>
      <c r="Y15" s="36"/>
      <c r="Z15" s="36"/>
      <c r="AA15" s="36"/>
      <c r="AB15" s="36"/>
      <c r="AC15" s="36"/>
      <c r="AD15" s="36"/>
      <c r="AE15" s="36"/>
      <c r="AZ15" s="267" t="s">
        <v>4033</v>
      </c>
      <c r="BA15" s="267" t="s">
        <v>4033</v>
      </c>
      <c r="BB15" s="267" t="s">
        <v>1</v>
      </c>
      <c r="BC15" s="267" t="s">
        <v>4034</v>
      </c>
      <c r="BD15" s="267" t="s">
        <v>19</v>
      </c>
    </row>
    <row r="16" spans="1:5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c r="AZ16" s="267" t="s">
        <v>1938</v>
      </c>
      <c r="BA16" s="267" t="s">
        <v>1938</v>
      </c>
      <c r="BB16" s="267" t="s">
        <v>1</v>
      </c>
      <c r="BC16" s="267" t="s">
        <v>4035</v>
      </c>
      <c r="BD16" s="267" t="s">
        <v>19</v>
      </c>
    </row>
    <row r="17" spans="1:56" s="2" customFormat="1" ht="18" customHeight="1">
      <c r="A17" s="36"/>
      <c r="B17" s="41"/>
      <c r="C17" s="36"/>
      <c r="D17" s="36"/>
      <c r="E17" s="111" t="s">
        <v>30</v>
      </c>
      <c r="F17" s="36"/>
      <c r="G17" s="36"/>
      <c r="H17" s="36"/>
      <c r="I17" s="120" t="s">
        <v>31</v>
      </c>
      <c r="J17" s="111" t="s">
        <v>1</v>
      </c>
      <c r="K17" s="36"/>
      <c r="L17" s="53"/>
      <c r="S17" s="36"/>
      <c r="T17" s="36"/>
      <c r="U17" s="36"/>
      <c r="V17" s="36"/>
      <c r="W17" s="36"/>
      <c r="X17" s="36"/>
      <c r="Y17" s="36"/>
      <c r="Z17" s="36"/>
      <c r="AA17" s="36"/>
      <c r="AB17" s="36"/>
      <c r="AC17" s="36"/>
      <c r="AD17" s="36"/>
      <c r="AE17" s="36"/>
      <c r="AZ17" s="267" t="s">
        <v>1801</v>
      </c>
      <c r="BA17" s="267" t="s">
        <v>1801</v>
      </c>
      <c r="BB17" s="267" t="s">
        <v>1</v>
      </c>
      <c r="BC17" s="267" t="s">
        <v>4036</v>
      </c>
      <c r="BD17" s="267" t="s">
        <v>19</v>
      </c>
    </row>
    <row r="18" spans="1:56"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c r="AZ18" s="267" t="s">
        <v>4037</v>
      </c>
      <c r="BA18" s="267" t="s">
        <v>4037</v>
      </c>
      <c r="BB18" s="267" t="s">
        <v>1</v>
      </c>
      <c r="BC18" s="267" t="s">
        <v>4038</v>
      </c>
      <c r="BD18" s="267" t="s">
        <v>19</v>
      </c>
    </row>
    <row r="19" spans="1:56"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c r="AZ19" s="267" t="s">
        <v>3010</v>
      </c>
      <c r="BA19" s="267" t="s">
        <v>3010</v>
      </c>
      <c r="BB19" s="267" t="s">
        <v>1</v>
      </c>
      <c r="BC19" s="267" t="s">
        <v>4039</v>
      </c>
      <c r="BD19" s="267" t="s">
        <v>19</v>
      </c>
    </row>
    <row r="20" spans="1:56"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c r="AZ20" s="267" t="s">
        <v>1813</v>
      </c>
      <c r="BA20" s="267" t="s">
        <v>1813</v>
      </c>
      <c r="BB20" s="267" t="s">
        <v>1</v>
      </c>
      <c r="BC20" s="267" t="s">
        <v>4020</v>
      </c>
      <c r="BD20" s="267" t="s">
        <v>19</v>
      </c>
    </row>
    <row r="21" spans="1:56"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c r="AZ21" s="267" t="s">
        <v>3379</v>
      </c>
      <c r="BA21" s="267" t="s">
        <v>3379</v>
      </c>
      <c r="BB21" s="267" t="s">
        <v>1</v>
      </c>
      <c r="BC21" s="267" t="s">
        <v>4040</v>
      </c>
      <c r="BD21" s="267" t="s">
        <v>19</v>
      </c>
    </row>
    <row r="22" spans="1:56"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c r="AZ22" s="267" t="s">
        <v>1816</v>
      </c>
      <c r="BA22" s="267" t="s">
        <v>1816</v>
      </c>
      <c r="BB22" s="267" t="s">
        <v>1</v>
      </c>
      <c r="BC22" s="267" t="s">
        <v>4041</v>
      </c>
      <c r="BD22" s="267" t="s">
        <v>19</v>
      </c>
    </row>
    <row r="23" spans="1:56" s="2" customFormat="1" ht="18" customHeight="1">
      <c r="A23" s="36"/>
      <c r="B23" s="41"/>
      <c r="C23" s="36"/>
      <c r="D23" s="36"/>
      <c r="E23" s="111" t="s">
        <v>35</v>
      </c>
      <c r="F23" s="36"/>
      <c r="G23" s="36"/>
      <c r="H23" s="36"/>
      <c r="I23" s="120" t="s">
        <v>31</v>
      </c>
      <c r="J23" s="111" t="s">
        <v>1</v>
      </c>
      <c r="K23" s="36"/>
      <c r="L23" s="53"/>
      <c r="S23" s="36"/>
      <c r="T23" s="36"/>
      <c r="U23" s="36"/>
      <c r="V23" s="36"/>
      <c r="W23" s="36"/>
      <c r="X23" s="36"/>
      <c r="Y23" s="36"/>
      <c r="Z23" s="36"/>
      <c r="AA23" s="36"/>
      <c r="AB23" s="36"/>
      <c r="AC23" s="36"/>
      <c r="AD23" s="36"/>
      <c r="AE23" s="36"/>
      <c r="AZ23" s="267" t="s">
        <v>3426</v>
      </c>
      <c r="BA23" s="267" t="s">
        <v>3426</v>
      </c>
      <c r="BB23" s="267" t="s">
        <v>1</v>
      </c>
      <c r="BC23" s="267" t="s">
        <v>4042</v>
      </c>
      <c r="BD23" s="267" t="s">
        <v>19</v>
      </c>
    </row>
    <row r="24" spans="1:56"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c r="AZ24" s="267" t="s">
        <v>3431</v>
      </c>
      <c r="BA24" s="267" t="s">
        <v>3431</v>
      </c>
      <c r="BB24" s="267" t="s">
        <v>1</v>
      </c>
      <c r="BC24" s="267" t="s">
        <v>4040</v>
      </c>
      <c r="BD24" s="267" t="s">
        <v>19</v>
      </c>
    </row>
    <row r="25" spans="1:56" s="2" customFormat="1" ht="12" customHeight="1">
      <c r="A25" s="36"/>
      <c r="B25" s="41"/>
      <c r="C25" s="36"/>
      <c r="D25" s="120" t="s">
        <v>37</v>
      </c>
      <c r="E25" s="36"/>
      <c r="F25" s="36"/>
      <c r="G25" s="36"/>
      <c r="H25" s="36"/>
      <c r="I25" s="120" t="s">
        <v>29</v>
      </c>
      <c r="J25" s="111" t="str">
        <f>IF('Rekapitulace stavby'!AN19="","",'Rekapitulace stavby'!AN19)</f>
        <v/>
      </c>
      <c r="K25" s="36"/>
      <c r="L25" s="53"/>
      <c r="S25" s="36"/>
      <c r="T25" s="36"/>
      <c r="U25" s="36"/>
      <c r="V25" s="36"/>
      <c r="W25" s="36"/>
      <c r="X25" s="36"/>
      <c r="Y25" s="36"/>
      <c r="Z25" s="36"/>
      <c r="AA25" s="36"/>
      <c r="AB25" s="36"/>
      <c r="AC25" s="36"/>
      <c r="AD25" s="36"/>
      <c r="AE25" s="36"/>
      <c r="AZ25" s="267" t="s">
        <v>1819</v>
      </c>
      <c r="BA25" s="267" t="s">
        <v>1819</v>
      </c>
      <c r="BB25" s="267" t="s">
        <v>1</v>
      </c>
      <c r="BC25" s="267" t="s">
        <v>4043</v>
      </c>
      <c r="BD25" s="267" t="s">
        <v>19</v>
      </c>
    </row>
    <row r="26" spans="1:56" s="2" customFormat="1" ht="18" customHeight="1">
      <c r="A26" s="36"/>
      <c r="B26" s="41"/>
      <c r="C26" s="36"/>
      <c r="D26" s="36"/>
      <c r="E26" s="111" t="str">
        <f>IF('Rekapitulace stavby'!E20="","",'Rekapitulace stavby'!E20)</f>
        <v xml:space="preserve"> </v>
      </c>
      <c r="F26" s="36"/>
      <c r="G26" s="36"/>
      <c r="H26" s="36"/>
      <c r="I26" s="120" t="s">
        <v>31</v>
      </c>
      <c r="J26" s="111" t="str">
        <f>IF('Rekapitulace stavby'!AN20="","",'Rekapitulace stavby'!AN20)</f>
        <v/>
      </c>
      <c r="K26" s="36"/>
      <c r="L26" s="53"/>
      <c r="S26" s="36"/>
      <c r="T26" s="36"/>
      <c r="U26" s="36"/>
      <c r="V26" s="36"/>
      <c r="W26" s="36"/>
      <c r="X26" s="36"/>
      <c r="Y26" s="36"/>
      <c r="Z26" s="36"/>
      <c r="AA26" s="36"/>
      <c r="AB26" s="36"/>
      <c r="AC26" s="36"/>
      <c r="AD26" s="36"/>
      <c r="AE26" s="36"/>
      <c r="AZ26" s="267" t="s">
        <v>1822</v>
      </c>
      <c r="BA26" s="267" t="s">
        <v>1822</v>
      </c>
      <c r="BB26" s="267" t="s">
        <v>1</v>
      </c>
      <c r="BC26" s="267" t="s">
        <v>4043</v>
      </c>
      <c r="BD26" s="267" t="s">
        <v>19</v>
      </c>
    </row>
    <row r="27" spans="1:56"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c r="AZ27" s="267" t="s">
        <v>1835</v>
      </c>
      <c r="BA27" s="267" t="s">
        <v>1835</v>
      </c>
      <c r="BB27" s="267" t="s">
        <v>1</v>
      </c>
      <c r="BC27" s="267" t="s">
        <v>4044</v>
      </c>
      <c r="BD27" s="267" t="s">
        <v>19</v>
      </c>
    </row>
    <row r="28" spans="1:56"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c r="AZ28" s="267" t="s">
        <v>2629</v>
      </c>
      <c r="BA28" s="267" t="s">
        <v>2629</v>
      </c>
      <c r="BB28" s="267" t="s">
        <v>1</v>
      </c>
      <c r="BC28" s="267" t="s">
        <v>282</v>
      </c>
      <c r="BD28" s="267" t="s">
        <v>19</v>
      </c>
    </row>
    <row r="29" spans="1:56"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c r="AZ29" s="268" t="s">
        <v>4045</v>
      </c>
      <c r="BA29" s="268" t="s">
        <v>4045</v>
      </c>
      <c r="BB29" s="268" t="s">
        <v>1</v>
      </c>
      <c r="BC29" s="268" t="s">
        <v>282</v>
      </c>
      <c r="BD29" s="268" t="s">
        <v>19</v>
      </c>
    </row>
    <row r="30" spans="1:56"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c r="AZ30" s="267" t="s">
        <v>3655</v>
      </c>
      <c r="BA30" s="267" t="s">
        <v>3655</v>
      </c>
      <c r="BB30" s="267" t="s">
        <v>1</v>
      </c>
      <c r="BC30" s="267" t="s">
        <v>4046</v>
      </c>
      <c r="BD30" s="267" t="s">
        <v>19</v>
      </c>
    </row>
    <row r="31" spans="1:56"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c r="AZ31" s="267" t="s">
        <v>1002</v>
      </c>
      <c r="BA31" s="267" t="s">
        <v>1002</v>
      </c>
      <c r="BB31" s="267" t="s">
        <v>1</v>
      </c>
      <c r="BC31" s="267" t="s">
        <v>4047</v>
      </c>
      <c r="BD31" s="267" t="s">
        <v>19</v>
      </c>
    </row>
    <row r="32" spans="1:56" s="2" customFormat="1" ht="25.35" customHeight="1">
      <c r="A32" s="36"/>
      <c r="B32" s="41"/>
      <c r="C32" s="36"/>
      <c r="D32" s="126" t="s">
        <v>40</v>
      </c>
      <c r="E32" s="36"/>
      <c r="F32" s="36"/>
      <c r="G32" s="36"/>
      <c r="H32" s="36"/>
      <c r="I32" s="36"/>
      <c r="J32" s="127">
        <f>ROUND(J129, 2)</f>
        <v>0</v>
      </c>
      <c r="K32" s="36"/>
      <c r="L32" s="53"/>
      <c r="S32" s="36"/>
      <c r="T32" s="36"/>
      <c r="U32" s="36"/>
      <c r="V32" s="36"/>
      <c r="W32" s="36"/>
      <c r="X32" s="36"/>
      <c r="Y32" s="36"/>
      <c r="Z32" s="36"/>
      <c r="AA32" s="36"/>
      <c r="AB32" s="36"/>
      <c r="AC32" s="36"/>
      <c r="AD32" s="36"/>
      <c r="AE32" s="36"/>
      <c r="AZ32" s="267" t="s">
        <v>1842</v>
      </c>
      <c r="BA32" s="267" t="s">
        <v>1842</v>
      </c>
      <c r="BB32" s="267" t="s">
        <v>1</v>
      </c>
      <c r="BC32" s="267" t="s">
        <v>4048</v>
      </c>
      <c r="BD32" s="267" t="s">
        <v>19</v>
      </c>
    </row>
    <row r="33" spans="1:56"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c r="AZ33" s="267" t="s">
        <v>3726</v>
      </c>
      <c r="BA33" s="267" t="s">
        <v>3726</v>
      </c>
      <c r="BB33" s="267" t="s">
        <v>1</v>
      </c>
      <c r="BC33" s="267" t="s">
        <v>4049</v>
      </c>
      <c r="BD33" s="267" t="s">
        <v>19</v>
      </c>
    </row>
    <row r="34" spans="1:56"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c r="AZ34" s="267" t="s">
        <v>4050</v>
      </c>
      <c r="BA34" s="267" t="s">
        <v>4050</v>
      </c>
      <c r="BB34" s="267" t="s">
        <v>1</v>
      </c>
      <c r="BC34" s="267" t="s">
        <v>4051</v>
      </c>
      <c r="BD34" s="267" t="s">
        <v>19</v>
      </c>
    </row>
    <row r="35" spans="1:56" s="2" customFormat="1" ht="14.45" customHeight="1">
      <c r="A35" s="36"/>
      <c r="B35" s="41"/>
      <c r="C35" s="36"/>
      <c r="D35" s="129" t="s">
        <v>44</v>
      </c>
      <c r="E35" s="120" t="s">
        <v>45</v>
      </c>
      <c r="F35" s="130">
        <f>ROUND((SUM(BE129:BE856)),  2)</f>
        <v>0</v>
      </c>
      <c r="G35" s="36"/>
      <c r="H35" s="36"/>
      <c r="I35" s="131">
        <v>0.2</v>
      </c>
      <c r="J35" s="130">
        <f>ROUND(((SUM(BE129:BE856))*I35),  2)</f>
        <v>0</v>
      </c>
      <c r="K35" s="36"/>
      <c r="L35" s="53"/>
      <c r="S35" s="36"/>
      <c r="T35" s="36"/>
      <c r="U35" s="36"/>
      <c r="V35" s="36"/>
      <c r="W35" s="36"/>
      <c r="X35" s="36"/>
      <c r="Y35" s="36"/>
      <c r="Z35" s="36"/>
      <c r="AA35" s="36"/>
      <c r="AB35" s="36"/>
      <c r="AC35" s="36"/>
      <c r="AD35" s="36"/>
      <c r="AE35" s="36"/>
      <c r="AZ35" s="267" t="s">
        <v>1851</v>
      </c>
      <c r="BA35" s="267" t="s">
        <v>1851</v>
      </c>
      <c r="BB35" s="267" t="s">
        <v>1</v>
      </c>
      <c r="BC35" s="267" t="s">
        <v>4032</v>
      </c>
      <c r="BD35" s="267" t="s">
        <v>19</v>
      </c>
    </row>
    <row r="36" spans="1:56" s="2" customFormat="1" ht="14.45" customHeight="1">
      <c r="A36" s="36"/>
      <c r="B36" s="41"/>
      <c r="C36" s="36"/>
      <c r="D36" s="36"/>
      <c r="E36" s="120" t="s">
        <v>46</v>
      </c>
      <c r="F36" s="130">
        <f>ROUND((SUM(BF129:BF856)),  2)</f>
        <v>0</v>
      </c>
      <c r="G36" s="36"/>
      <c r="H36" s="36"/>
      <c r="I36" s="131">
        <v>0.2</v>
      </c>
      <c r="J36" s="130">
        <f>ROUND(((SUM(BF129:BF856))*I36),  2)</f>
        <v>0</v>
      </c>
      <c r="K36" s="36"/>
      <c r="L36" s="53"/>
      <c r="S36" s="36"/>
      <c r="T36" s="36"/>
      <c r="U36" s="36"/>
      <c r="V36" s="36"/>
      <c r="W36" s="36"/>
      <c r="X36" s="36"/>
      <c r="Y36" s="36"/>
      <c r="Z36" s="36"/>
      <c r="AA36" s="36"/>
      <c r="AB36" s="36"/>
      <c r="AC36" s="36"/>
      <c r="AD36" s="36"/>
      <c r="AE36" s="36"/>
      <c r="AZ36" s="267" t="s">
        <v>1854</v>
      </c>
      <c r="BA36" s="267" t="s">
        <v>1854</v>
      </c>
      <c r="BB36" s="267" t="s">
        <v>1</v>
      </c>
      <c r="BC36" s="267" t="s">
        <v>4021</v>
      </c>
      <c r="BD36" s="267" t="s">
        <v>19</v>
      </c>
    </row>
    <row r="37" spans="1:56" s="2" customFormat="1" ht="14.45" hidden="1" customHeight="1">
      <c r="A37" s="36"/>
      <c r="B37" s="41"/>
      <c r="C37" s="36"/>
      <c r="D37" s="36"/>
      <c r="E37" s="120" t="s">
        <v>47</v>
      </c>
      <c r="F37" s="130">
        <f>ROUND((SUM(BG129:BG856)),  2)</f>
        <v>0</v>
      </c>
      <c r="G37" s="36"/>
      <c r="H37" s="36"/>
      <c r="I37" s="131">
        <v>0.2</v>
      </c>
      <c r="J37" s="130">
        <f>0</f>
        <v>0</v>
      </c>
      <c r="K37" s="36"/>
      <c r="L37" s="53"/>
      <c r="S37" s="36"/>
      <c r="T37" s="36"/>
      <c r="U37" s="36"/>
      <c r="V37" s="36"/>
      <c r="W37" s="36"/>
      <c r="X37" s="36"/>
      <c r="Y37" s="36"/>
      <c r="Z37" s="36"/>
      <c r="AA37" s="36"/>
      <c r="AB37" s="36"/>
      <c r="AC37" s="36"/>
      <c r="AD37" s="36"/>
      <c r="AE37" s="36"/>
      <c r="AZ37" s="267" t="s">
        <v>3760</v>
      </c>
      <c r="BA37" s="267" t="s">
        <v>3760</v>
      </c>
      <c r="BB37" s="267" t="s">
        <v>1</v>
      </c>
      <c r="BC37" s="267" t="s">
        <v>4052</v>
      </c>
      <c r="BD37" s="267" t="s">
        <v>19</v>
      </c>
    </row>
    <row r="38" spans="1:56" s="2" customFormat="1" ht="14.45" hidden="1" customHeight="1">
      <c r="A38" s="36"/>
      <c r="B38" s="41"/>
      <c r="C38" s="36"/>
      <c r="D38" s="36"/>
      <c r="E38" s="120" t="s">
        <v>48</v>
      </c>
      <c r="F38" s="130">
        <f>ROUND((SUM(BH129:BH856)),  2)</f>
        <v>0</v>
      </c>
      <c r="G38" s="36"/>
      <c r="H38" s="36"/>
      <c r="I38" s="131">
        <v>0.2</v>
      </c>
      <c r="J38" s="130">
        <f>0</f>
        <v>0</v>
      </c>
      <c r="K38" s="36"/>
      <c r="L38" s="53"/>
      <c r="S38" s="36"/>
      <c r="T38" s="36"/>
      <c r="U38" s="36"/>
      <c r="V38" s="36"/>
      <c r="W38" s="36"/>
      <c r="X38" s="36"/>
      <c r="Y38" s="36"/>
      <c r="Z38" s="36"/>
      <c r="AA38" s="36"/>
      <c r="AB38" s="36"/>
      <c r="AC38" s="36"/>
      <c r="AD38" s="36"/>
      <c r="AE38" s="36"/>
      <c r="AZ38" s="267" t="s">
        <v>3769</v>
      </c>
      <c r="BA38" s="267" t="s">
        <v>3769</v>
      </c>
      <c r="BB38" s="267" t="s">
        <v>1</v>
      </c>
      <c r="BC38" s="267" t="s">
        <v>4053</v>
      </c>
      <c r="BD38" s="267" t="s">
        <v>19</v>
      </c>
    </row>
    <row r="39" spans="1:56" s="2" customFormat="1" ht="14.45" hidden="1" customHeight="1">
      <c r="A39" s="36"/>
      <c r="B39" s="41"/>
      <c r="C39" s="36"/>
      <c r="D39" s="36"/>
      <c r="E39" s="120" t="s">
        <v>49</v>
      </c>
      <c r="F39" s="130">
        <f>ROUND((SUM(BI129:BI856)),  2)</f>
        <v>0</v>
      </c>
      <c r="G39" s="36"/>
      <c r="H39" s="36"/>
      <c r="I39" s="131">
        <v>0</v>
      </c>
      <c r="J39" s="130">
        <f>0</f>
        <v>0</v>
      </c>
      <c r="K39" s="36"/>
      <c r="L39" s="53"/>
      <c r="S39" s="36"/>
      <c r="T39" s="36"/>
      <c r="U39" s="36"/>
      <c r="V39" s="36"/>
      <c r="W39" s="36"/>
      <c r="X39" s="36"/>
      <c r="Y39" s="36"/>
      <c r="Z39" s="36"/>
      <c r="AA39" s="36"/>
      <c r="AB39" s="36"/>
      <c r="AC39" s="36"/>
      <c r="AD39" s="36"/>
      <c r="AE39" s="36"/>
      <c r="AZ39" s="267" t="s">
        <v>3785</v>
      </c>
      <c r="BA39" s="267" t="s">
        <v>3785</v>
      </c>
      <c r="BB39" s="267" t="s">
        <v>1</v>
      </c>
      <c r="BC39" s="267" t="s">
        <v>4054</v>
      </c>
      <c r="BD39" s="267" t="s">
        <v>19</v>
      </c>
    </row>
    <row r="40" spans="1:56"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c r="AZ40" s="267" t="s">
        <v>1857</v>
      </c>
      <c r="BA40" s="267" t="s">
        <v>1857</v>
      </c>
      <c r="BB40" s="267" t="s">
        <v>1</v>
      </c>
      <c r="BC40" s="267" t="s">
        <v>4055</v>
      </c>
      <c r="BD40" s="267" t="s">
        <v>19</v>
      </c>
    </row>
    <row r="41" spans="1:56"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c r="AZ41" s="267" t="s">
        <v>3162</v>
      </c>
      <c r="BA41" s="267" t="s">
        <v>3162</v>
      </c>
      <c r="BB41" s="267" t="s">
        <v>1</v>
      </c>
      <c r="BC41" s="267" t="s">
        <v>4056</v>
      </c>
      <c r="BD41" s="267" t="s">
        <v>19</v>
      </c>
    </row>
    <row r="42" spans="1:56"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c r="AZ42" s="267" t="s">
        <v>4057</v>
      </c>
      <c r="BA42" s="267" t="s">
        <v>4057</v>
      </c>
      <c r="BB42" s="267" t="s">
        <v>1</v>
      </c>
      <c r="BC42" s="267" t="s">
        <v>4058</v>
      </c>
      <c r="BD42" s="267" t="s">
        <v>19</v>
      </c>
    </row>
    <row r="43" spans="1:56" s="1" customFormat="1" ht="14.45" customHeight="1">
      <c r="B43" s="21"/>
      <c r="L43" s="21"/>
      <c r="AZ43" s="267" t="s">
        <v>3238</v>
      </c>
      <c r="BA43" s="267" t="s">
        <v>3238</v>
      </c>
      <c r="BB43" s="267" t="s">
        <v>1</v>
      </c>
      <c r="BC43" s="267" t="s">
        <v>4059</v>
      </c>
      <c r="BD43" s="267" t="s">
        <v>19</v>
      </c>
    </row>
    <row r="44" spans="1:56" s="1" customFormat="1" ht="14.45" customHeight="1">
      <c r="B44" s="21"/>
      <c r="L44" s="21"/>
      <c r="AZ44" s="267" t="s">
        <v>4060</v>
      </c>
      <c r="BA44" s="267" t="s">
        <v>4060</v>
      </c>
      <c r="BB44" s="267" t="s">
        <v>1</v>
      </c>
      <c r="BC44" s="267" t="s">
        <v>4061</v>
      </c>
      <c r="BD44" s="267" t="s">
        <v>19</v>
      </c>
    </row>
    <row r="45" spans="1:56" s="1" customFormat="1" ht="14.45" customHeight="1">
      <c r="B45" s="21"/>
      <c r="L45" s="21"/>
      <c r="AZ45" s="267" t="s">
        <v>4062</v>
      </c>
      <c r="BA45" s="267" t="s">
        <v>4062</v>
      </c>
      <c r="BB45" s="267" t="s">
        <v>1</v>
      </c>
      <c r="BC45" s="267" t="s">
        <v>4063</v>
      </c>
      <c r="BD45" s="267" t="s">
        <v>19</v>
      </c>
    </row>
    <row r="46" spans="1:56" s="1" customFormat="1" ht="14.45" customHeight="1">
      <c r="B46" s="21"/>
      <c r="L46" s="21"/>
      <c r="AZ46" s="267" t="s">
        <v>4064</v>
      </c>
      <c r="BA46" s="267" t="s">
        <v>4064</v>
      </c>
      <c r="BB46" s="267" t="s">
        <v>1</v>
      </c>
      <c r="BC46" s="267" t="s">
        <v>4061</v>
      </c>
      <c r="BD46" s="267" t="s">
        <v>19</v>
      </c>
    </row>
    <row r="47" spans="1:56" s="1" customFormat="1" ht="14.45" customHeight="1">
      <c r="B47" s="21"/>
      <c r="L47" s="21"/>
      <c r="AZ47" s="267" t="s">
        <v>1880</v>
      </c>
      <c r="BA47" s="267" t="s">
        <v>1880</v>
      </c>
      <c r="BB47" s="267" t="s">
        <v>1</v>
      </c>
      <c r="BC47" s="267" t="s">
        <v>4065</v>
      </c>
      <c r="BD47" s="267" t="s">
        <v>19</v>
      </c>
    </row>
    <row r="48" spans="1:56" s="1" customFormat="1" ht="14.45" customHeight="1">
      <c r="B48" s="21"/>
      <c r="L48" s="21"/>
      <c r="AZ48" s="267" t="s">
        <v>4066</v>
      </c>
      <c r="BA48" s="267" t="s">
        <v>4066</v>
      </c>
      <c r="BB48" s="267" t="s">
        <v>1</v>
      </c>
      <c r="BC48" s="267" t="s">
        <v>4067</v>
      </c>
      <c r="BD48" s="267" t="s">
        <v>19</v>
      </c>
    </row>
    <row r="49" spans="1:56" s="2" customFormat="1" ht="14.45" customHeight="1">
      <c r="B49" s="53"/>
      <c r="D49" s="139" t="s">
        <v>53</v>
      </c>
      <c r="E49" s="140"/>
      <c r="F49" s="140"/>
      <c r="G49" s="139" t="s">
        <v>54</v>
      </c>
      <c r="H49" s="140"/>
      <c r="I49" s="140"/>
      <c r="J49" s="140"/>
      <c r="K49" s="140"/>
      <c r="L49" s="53"/>
      <c r="AZ49" s="267" t="s">
        <v>3136</v>
      </c>
      <c r="BA49" s="267" t="s">
        <v>3136</v>
      </c>
      <c r="BB49" s="267" t="s">
        <v>1</v>
      </c>
      <c r="BC49" s="267" t="s">
        <v>4068</v>
      </c>
      <c r="BD49" s="267" t="s">
        <v>19</v>
      </c>
    </row>
    <row r="50" spans="1:56" ht="11.25">
      <c r="B50" s="21"/>
      <c r="L50" s="21"/>
      <c r="AZ50" s="267" t="s">
        <v>4069</v>
      </c>
      <c r="BA50" s="267" t="s">
        <v>4069</v>
      </c>
      <c r="BB50" s="267" t="s">
        <v>1</v>
      </c>
      <c r="BC50" s="267" t="s">
        <v>4070</v>
      </c>
      <c r="BD50" s="267" t="s">
        <v>19</v>
      </c>
    </row>
    <row r="51" spans="1:56" ht="11.25">
      <c r="B51" s="21"/>
      <c r="L51" s="21"/>
      <c r="AZ51" s="267" t="s">
        <v>4071</v>
      </c>
      <c r="BA51" s="267" t="s">
        <v>4071</v>
      </c>
      <c r="BB51" s="267" t="s">
        <v>1</v>
      </c>
      <c r="BC51" s="267" t="s">
        <v>4070</v>
      </c>
      <c r="BD51" s="267" t="s">
        <v>19</v>
      </c>
    </row>
    <row r="52" spans="1:56" ht="11.25">
      <c r="B52" s="21"/>
      <c r="L52" s="21"/>
      <c r="AZ52" s="267" t="s">
        <v>1892</v>
      </c>
      <c r="BA52" s="267" t="s">
        <v>1892</v>
      </c>
      <c r="BB52" s="267" t="s">
        <v>1</v>
      </c>
      <c r="BC52" s="267" t="s">
        <v>4072</v>
      </c>
      <c r="BD52" s="267" t="s">
        <v>19</v>
      </c>
    </row>
    <row r="53" spans="1:56" ht="11.25">
      <c r="B53" s="21"/>
      <c r="L53" s="21"/>
      <c r="AZ53" s="267" t="s">
        <v>4073</v>
      </c>
      <c r="BA53" s="267" t="s">
        <v>4073</v>
      </c>
      <c r="BB53" s="267" t="s">
        <v>1</v>
      </c>
      <c r="BC53" s="267" t="s">
        <v>4074</v>
      </c>
      <c r="BD53" s="267" t="s">
        <v>19</v>
      </c>
    </row>
    <row r="54" spans="1:56" ht="11.25">
      <c r="B54" s="21"/>
      <c r="L54" s="21"/>
      <c r="AZ54" s="267" t="s">
        <v>4075</v>
      </c>
      <c r="BA54" s="267" t="s">
        <v>4075</v>
      </c>
      <c r="BB54" s="267" t="s">
        <v>1</v>
      </c>
      <c r="BC54" s="267" t="s">
        <v>4076</v>
      </c>
      <c r="BD54" s="267" t="s">
        <v>19</v>
      </c>
    </row>
    <row r="55" spans="1:56" ht="11.25">
      <c r="B55" s="21"/>
      <c r="L55" s="21"/>
      <c r="AZ55" s="267" t="s">
        <v>4077</v>
      </c>
      <c r="BA55" s="267" t="s">
        <v>4077</v>
      </c>
      <c r="BB55" s="267" t="s">
        <v>1</v>
      </c>
      <c r="BC55" s="267" t="s">
        <v>4078</v>
      </c>
      <c r="BD55" s="267" t="s">
        <v>19</v>
      </c>
    </row>
    <row r="56" spans="1:56" ht="11.25">
      <c r="B56" s="21"/>
      <c r="L56" s="21"/>
      <c r="AZ56" s="267" t="s">
        <v>4079</v>
      </c>
      <c r="BA56" s="267" t="s">
        <v>4079</v>
      </c>
      <c r="BB56" s="267" t="s">
        <v>1</v>
      </c>
      <c r="BC56" s="267" t="s">
        <v>4080</v>
      </c>
      <c r="BD56" s="267" t="s">
        <v>19</v>
      </c>
    </row>
    <row r="57" spans="1:56" ht="11.25">
      <c r="B57" s="21"/>
      <c r="L57" s="21"/>
      <c r="AZ57" s="267" t="s">
        <v>4081</v>
      </c>
      <c r="BA57" s="267" t="s">
        <v>4081</v>
      </c>
      <c r="BB57" s="267" t="s">
        <v>1</v>
      </c>
      <c r="BC57" s="267" t="s">
        <v>4082</v>
      </c>
      <c r="BD57" s="267" t="s">
        <v>19</v>
      </c>
    </row>
    <row r="58" spans="1:56" ht="11.25">
      <c r="B58" s="21"/>
      <c r="L58" s="21"/>
      <c r="AZ58" s="267" t="s">
        <v>4083</v>
      </c>
      <c r="BA58" s="267" t="s">
        <v>4083</v>
      </c>
      <c r="BB58" s="267" t="s">
        <v>1</v>
      </c>
      <c r="BC58" s="267" t="s">
        <v>4084</v>
      </c>
      <c r="BD58" s="267" t="s">
        <v>19</v>
      </c>
    </row>
    <row r="59" spans="1:56" ht="11.25">
      <c r="B59" s="21"/>
      <c r="L59" s="21"/>
    </row>
    <row r="60" spans="1:56" s="2" customFormat="1" ht="12.75">
      <c r="A60" s="36"/>
      <c r="B60" s="41"/>
      <c r="C60" s="36"/>
      <c r="D60" s="141" t="s">
        <v>55</v>
      </c>
      <c r="E60" s="142"/>
      <c r="F60" s="143" t="s">
        <v>56</v>
      </c>
      <c r="G60" s="141" t="s">
        <v>55</v>
      </c>
      <c r="H60" s="142"/>
      <c r="I60" s="142"/>
      <c r="J60" s="144" t="s">
        <v>56</v>
      </c>
      <c r="K60" s="142"/>
      <c r="L60" s="53"/>
      <c r="S60" s="36"/>
      <c r="T60" s="36"/>
      <c r="U60" s="36"/>
      <c r="V60" s="36"/>
      <c r="W60" s="36"/>
      <c r="X60" s="36"/>
      <c r="Y60" s="36"/>
      <c r="Z60" s="36"/>
      <c r="AA60" s="36"/>
      <c r="AB60" s="36"/>
      <c r="AC60" s="36"/>
      <c r="AD60" s="36"/>
      <c r="AE60" s="36"/>
    </row>
    <row r="61" spans="1:56" ht="11.25">
      <c r="B61" s="21"/>
      <c r="L61" s="21"/>
    </row>
    <row r="62" spans="1:56" ht="11.25">
      <c r="B62" s="21"/>
      <c r="L62" s="21"/>
    </row>
    <row r="63" spans="1:56" ht="11.25">
      <c r="B63" s="21"/>
      <c r="L63" s="21"/>
    </row>
    <row r="64" spans="1:56" s="2" customFormat="1" ht="12.75">
      <c r="A64" s="36"/>
      <c r="B64" s="41"/>
      <c r="C64" s="36"/>
      <c r="D64" s="139" t="s">
        <v>57</v>
      </c>
      <c r="E64" s="145"/>
      <c r="F64" s="145"/>
      <c r="G64" s="139" t="s">
        <v>58</v>
      </c>
      <c r="H64" s="145"/>
      <c r="I64" s="145"/>
      <c r="J64" s="145"/>
      <c r="K64" s="145"/>
      <c r="L64" s="53"/>
      <c r="S64" s="36"/>
      <c r="T64" s="36"/>
      <c r="U64" s="36"/>
      <c r="V64" s="36"/>
      <c r="W64" s="36"/>
      <c r="X64" s="36"/>
      <c r="Y64" s="36"/>
      <c r="Z64" s="36"/>
      <c r="AA64" s="36"/>
      <c r="AB64" s="36"/>
      <c r="AC64" s="36"/>
      <c r="AD64" s="36"/>
      <c r="AE64" s="36"/>
    </row>
    <row r="65" spans="1:31" ht="11.25">
      <c r="B65" s="21"/>
      <c r="L65" s="21"/>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s="2" customFormat="1" ht="12.75">
      <c r="A75" s="36"/>
      <c r="B75" s="41"/>
      <c r="C75" s="36"/>
      <c r="D75" s="141" t="s">
        <v>55</v>
      </c>
      <c r="E75" s="142"/>
      <c r="F75" s="143" t="s">
        <v>56</v>
      </c>
      <c r="G75" s="141" t="s">
        <v>55</v>
      </c>
      <c r="H75" s="142"/>
      <c r="I75" s="142"/>
      <c r="J75" s="144" t="s">
        <v>56</v>
      </c>
      <c r="K75" s="142"/>
      <c r="L75" s="53"/>
      <c r="S75" s="36"/>
      <c r="T75" s="36"/>
      <c r="U75" s="36"/>
      <c r="V75" s="36"/>
      <c r="W75" s="36"/>
      <c r="X75" s="36"/>
      <c r="Y75" s="36"/>
      <c r="Z75" s="36"/>
      <c r="AA75" s="36"/>
      <c r="AB75" s="36"/>
      <c r="AC75" s="36"/>
      <c r="AD75" s="36"/>
      <c r="AE75" s="36"/>
    </row>
    <row r="76" spans="1:31" s="2" customFormat="1" ht="14.45" customHeight="1">
      <c r="A76" s="36"/>
      <c r="B76" s="146"/>
      <c r="C76" s="147"/>
      <c r="D76" s="147"/>
      <c r="E76" s="147"/>
      <c r="F76" s="147"/>
      <c r="G76" s="147"/>
      <c r="H76" s="147"/>
      <c r="I76" s="147"/>
      <c r="J76" s="147"/>
      <c r="K76" s="147"/>
      <c r="L76" s="53"/>
      <c r="S76" s="36"/>
      <c r="T76" s="36"/>
      <c r="U76" s="36"/>
      <c r="V76" s="36"/>
      <c r="W76" s="36"/>
      <c r="X76" s="36"/>
      <c r="Y76" s="36"/>
      <c r="Z76" s="36"/>
      <c r="AA76" s="36"/>
      <c r="AB76" s="36"/>
      <c r="AC76" s="36"/>
      <c r="AD76" s="36"/>
      <c r="AE76" s="36"/>
    </row>
    <row r="80" spans="1:31" s="2" customFormat="1" ht="6.95" customHeight="1">
      <c r="A80" s="36"/>
      <c r="B80" s="148"/>
      <c r="C80" s="149"/>
      <c r="D80" s="149"/>
      <c r="E80" s="149"/>
      <c r="F80" s="149"/>
      <c r="G80" s="149"/>
      <c r="H80" s="149"/>
      <c r="I80" s="149"/>
      <c r="J80" s="149"/>
      <c r="K80" s="149"/>
      <c r="L80" s="53"/>
      <c r="S80" s="36"/>
      <c r="T80" s="36"/>
      <c r="U80" s="36"/>
      <c r="V80" s="36"/>
      <c r="W80" s="36"/>
      <c r="X80" s="36"/>
      <c r="Y80" s="36"/>
      <c r="Z80" s="36"/>
      <c r="AA80" s="36"/>
      <c r="AB80" s="36"/>
      <c r="AC80" s="36"/>
      <c r="AD80" s="36"/>
      <c r="AE80" s="36"/>
    </row>
    <row r="81" spans="1:31" s="2" customFormat="1" ht="24.95" customHeight="1">
      <c r="A81" s="36"/>
      <c r="B81" s="37"/>
      <c r="C81" s="24" t="s">
        <v>190</v>
      </c>
      <c r="D81" s="38"/>
      <c r="E81" s="38"/>
      <c r="F81" s="38"/>
      <c r="G81" s="38"/>
      <c r="H81" s="38"/>
      <c r="I81" s="38"/>
      <c r="J81" s="38"/>
      <c r="K81" s="38"/>
      <c r="L81" s="53"/>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12" customHeight="1">
      <c r="A83" s="36"/>
      <c r="B83" s="37"/>
      <c r="C83" s="30" t="s">
        <v>15</v>
      </c>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26.25" customHeight="1">
      <c r="A84" s="36"/>
      <c r="B84" s="37"/>
      <c r="C84" s="38"/>
      <c r="D84" s="38"/>
      <c r="E84" s="339" t="str">
        <f>E7</f>
        <v>Ochranná hráz na Odře a Orlovské Stružce, Bohumín-Pudlov, stavba č. 5047_2021_soutez</v>
      </c>
      <c r="F84" s="340"/>
      <c r="G84" s="340"/>
      <c r="H84" s="340"/>
      <c r="I84" s="38"/>
      <c r="J84" s="38"/>
      <c r="K84" s="38"/>
      <c r="L84" s="53"/>
      <c r="S84" s="36"/>
      <c r="T84" s="36"/>
      <c r="U84" s="36"/>
      <c r="V84" s="36"/>
      <c r="W84" s="36"/>
      <c r="X84" s="36"/>
      <c r="Y84" s="36"/>
      <c r="Z84" s="36"/>
      <c r="AA84" s="36"/>
      <c r="AB84" s="36"/>
      <c r="AC84" s="36"/>
      <c r="AD84" s="36"/>
      <c r="AE84" s="36"/>
    </row>
    <row r="85" spans="1:31" s="1" customFormat="1" ht="12" customHeight="1">
      <c r="B85" s="22"/>
      <c r="C85" s="30" t="s">
        <v>188</v>
      </c>
      <c r="D85" s="23"/>
      <c r="E85" s="23"/>
      <c r="F85" s="23"/>
      <c r="G85" s="23"/>
      <c r="H85" s="23"/>
      <c r="I85" s="23"/>
      <c r="J85" s="23"/>
      <c r="K85" s="23"/>
      <c r="L85" s="21"/>
    </row>
    <row r="86" spans="1:31" s="2" customFormat="1" ht="16.5" customHeight="1">
      <c r="A86" s="36"/>
      <c r="B86" s="37"/>
      <c r="C86" s="38"/>
      <c r="D86" s="38"/>
      <c r="E86" s="339" t="s">
        <v>4025</v>
      </c>
      <c r="F86" s="341"/>
      <c r="G86" s="341"/>
      <c r="H86" s="341"/>
      <c r="I86" s="38"/>
      <c r="J86" s="38"/>
      <c r="K86" s="38"/>
      <c r="L86" s="53"/>
      <c r="S86" s="36"/>
      <c r="T86" s="36"/>
      <c r="U86" s="36"/>
      <c r="V86" s="36"/>
      <c r="W86" s="36"/>
      <c r="X86" s="36"/>
      <c r="Y86" s="36"/>
      <c r="Z86" s="36"/>
      <c r="AA86" s="36"/>
      <c r="AB86" s="36"/>
      <c r="AC86" s="36"/>
      <c r="AD86" s="36"/>
      <c r="AE86" s="36"/>
    </row>
    <row r="87" spans="1:31" s="2" customFormat="1" ht="12" customHeight="1">
      <c r="A87" s="36"/>
      <c r="B87" s="37"/>
      <c r="C87" s="30" t="s">
        <v>485</v>
      </c>
      <c r="D87" s="38"/>
      <c r="E87" s="38"/>
      <c r="F87" s="38"/>
      <c r="G87" s="38"/>
      <c r="H87" s="38"/>
      <c r="I87" s="38"/>
      <c r="J87" s="38"/>
      <c r="K87" s="38"/>
      <c r="L87" s="53"/>
      <c r="S87" s="36"/>
      <c r="T87" s="36"/>
      <c r="U87" s="36"/>
      <c r="V87" s="36"/>
      <c r="W87" s="36"/>
      <c r="X87" s="36"/>
      <c r="Y87" s="36"/>
      <c r="Z87" s="36"/>
      <c r="AA87" s="36"/>
      <c r="AB87" s="36"/>
      <c r="AC87" s="36"/>
      <c r="AD87" s="36"/>
      <c r="AE87" s="36"/>
    </row>
    <row r="88" spans="1:31" s="2" customFormat="1" ht="30" customHeight="1">
      <c r="A88" s="36"/>
      <c r="B88" s="37"/>
      <c r="C88" s="38"/>
      <c r="D88" s="38"/>
      <c r="E88" s="312" t="str">
        <f>E11</f>
        <v>SO-03.02 - Zkapacitnění mostu v km 3,138 – hospodářský sjezd</v>
      </c>
      <c r="F88" s="341"/>
      <c r="G88" s="341"/>
      <c r="H88" s="341"/>
      <c r="I88" s="38"/>
      <c r="J88" s="38"/>
      <c r="K88" s="38"/>
      <c r="L88" s="53"/>
      <c r="S88" s="36"/>
      <c r="T88" s="36"/>
      <c r="U88" s="36"/>
      <c r="V88" s="36"/>
      <c r="W88" s="36"/>
      <c r="X88" s="36"/>
      <c r="Y88" s="36"/>
      <c r="Z88" s="36"/>
      <c r="AA88" s="36"/>
      <c r="AB88" s="36"/>
      <c r="AC88" s="36"/>
      <c r="AD88" s="36"/>
      <c r="AE88" s="36"/>
    </row>
    <row r="89" spans="1:31" s="2" customFormat="1" ht="6.95" customHeight="1">
      <c r="A89" s="36"/>
      <c r="B89" s="37"/>
      <c r="C89" s="38"/>
      <c r="D89" s="38"/>
      <c r="E89" s="38"/>
      <c r="F89" s="38"/>
      <c r="G89" s="38"/>
      <c r="H89" s="38"/>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20</v>
      </c>
      <c r="D90" s="38"/>
      <c r="E90" s="38"/>
      <c r="F90" s="28" t="str">
        <f>F14</f>
        <v>Bohumín</v>
      </c>
      <c r="G90" s="38"/>
      <c r="H90" s="38"/>
      <c r="I90" s="30" t="s">
        <v>22</v>
      </c>
      <c r="J90" s="68" t="str">
        <f>IF(J14="","",J14)</f>
        <v>30. 11. 2020</v>
      </c>
      <c r="K90" s="38"/>
      <c r="L90" s="53"/>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53"/>
      <c r="S91" s="36"/>
      <c r="T91" s="36"/>
      <c r="U91" s="36"/>
      <c r="V91" s="36"/>
      <c r="W91" s="36"/>
      <c r="X91" s="36"/>
      <c r="Y91" s="36"/>
      <c r="Z91" s="36"/>
      <c r="AA91" s="36"/>
      <c r="AB91" s="36"/>
      <c r="AC91" s="36"/>
      <c r="AD91" s="36"/>
      <c r="AE91" s="36"/>
    </row>
    <row r="92" spans="1:31" s="2" customFormat="1" ht="25.7" customHeight="1">
      <c r="A92" s="36"/>
      <c r="B92" s="37"/>
      <c r="C92" s="30" t="s">
        <v>28</v>
      </c>
      <c r="D92" s="38"/>
      <c r="E92" s="38"/>
      <c r="F92" s="28" t="str">
        <f>E17</f>
        <v>Povodí Odry, s.p.</v>
      </c>
      <c r="G92" s="38"/>
      <c r="H92" s="38"/>
      <c r="I92" s="30" t="s">
        <v>34</v>
      </c>
      <c r="J92" s="34" t="str">
        <f>E23</f>
        <v>Dopravoprojekt Brno a.s.</v>
      </c>
      <c r="K92" s="38"/>
      <c r="L92" s="53"/>
      <c r="S92" s="36"/>
      <c r="T92" s="36"/>
      <c r="U92" s="36"/>
      <c r="V92" s="36"/>
      <c r="W92" s="36"/>
      <c r="X92" s="36"/>
      <c r="Y92" s="36"/>
      <c r="Z92" s="36"/>
      <c r="AA92" s="36"/>
      <c r="AB92" s="36"/>
      <c r="AC92" s="36"/>
      <c r="AD92" s="36"/>
      <c r="AE92" s="36"/>
    </row>
    <row r="93" spans="1:31" s="2" customFormat="1" ht="15.2" customHeight="1">
      <c r="A93" s="36"/>
      <c r="B93" s="37"/>
      <c r="C93" s="30" t="s">
        <v>32</v>
      </c>
      <c r="D93" s="38"/>
      <c r="E93" s="38"/>
      <c r="F93" s="28" t="str">
        <f>IF(E20="","",E20)</f>
        <v>Vyplň údaj</v>
      </c>
      <c r="G93" s="38"/>
      <c r="H93" s="38"/>
      <c r="I93" s="30" t="s">
        <v>37</v>
      </c>
      <c r="J93" s="34" t="str">
        <f>E26</f>
        <v xml:space="preserve"> </v>
      </c>
      <c r="K93" s="38"/>
      <c r="L93" s="53"/>
      <c r="S93" s="36"/>
      <c r="T93" s="36"/>
      <c r="U93" s="36"/>
      <c r="V93" s="36"/>
      <c r="W93" s="36"/>
      <c r="X93" s="36"/>
      <c r="Y93" s="36"/>
      <c r="Z93" s="36"/>
      <c r="AA93" s="36"/>
      <c r="AB93" s="36"/>
      <c r="AC93" s="36"/>
      <c r="AD93" s="36"/>
      <c r="AE93" s="36"/>
    </row>
    <row r="94" spans="1:31" s="2" customFormat="1" ht="10.3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29.25" customHeight="1">
      <c r="A95" s="36"/>
      <c r="B95" s="37"/>
      <c r="C95" s="150" t="s">
        <v>191</v>
      </c>
      <c r="D95" s="151"/>
      <c r="E95" s="151"/>
      <c r="F95" s="151"/>
      <c r="G95" s="151"/>
      <c r="H95" s="151"/>
      <c r="I95" s="151"/>
      <c r="J95" s="152" t="s">
        <v>192</v>
      </c>
      <c r="K95" s="151"/>
      <c r="L95" s="53"/>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53"/>
      <c r="S96" s="36"/>
      <c r="T96" s="36"/>
      <c r="U96" s="36"/>
      <c r="V96" s="36"/>
      <c r="W96" s="36"/>
      <c r="X96" s="36"/>
      <c r="Y96" s="36"/>
      <c r="Z96" s="36"/>
      <c r="AA96" s="36"/>
      <c r="AB96" s="36"/>
      <c r="AC96" s="36"/>
      <c r="AD96" s="36"/>
      <c r="AE96" s="36"/>
    </row>
    <row r="97" spans="1:47" s="2" customFormat="1" ht="22.9" customHeight="1">
      <c r="A97" s="36"/>
      <c r="B97" s="37"/>
      <c r="C97" s="153" t="s">
        <v>193</v>
      </c>
      <c r="D97" s="38"/>
      <c r="E97" s="38"/>
      <c r="F97" s="38"/>
      <c r="G97" s="38"/>
      <c r="H97" s="38"/>
      <c r="I97" s="38"/>
      <c r="J97" s="86">
        <f>J129</f>
        <v>0</v>
      </c>
      <c r="K97" s="38"/>
      <c r="L97" s="53"/>
      <c r="S97" s="36"/>
      <c r="T97" s="36"/>
      <c r="U97" s="36"/>
      <c r="V97" s="36"/>
      <c r="W97" s="36"/>
      <c r="X97" s="36"/>
      <c r="Y97" s="36"/>
      <c r="Z97" s="36"/>
      <c r="AA97" s="36"/>
      <c r="AB97" s="36"/>
      <c r="AC97" s="36"/>
      <c r="AD97" s="36"/>
      <c r="AE97" s="36"/>
      <c r="AU97" s="18" t="s">
        <v>194</v>
      </c>
    </row>
    <row r="98" spans="1:47" s="9" customFormat="1" ht="24.95" customHeight="1">
      <c r="B98" s="154"/>
      <c r="C98" s="155"/>
      <c r="D98" s="156" t="s">
        <v>1902</v>
      </c>
      <c r="E98" s="157"/>
      <c r="F98" s="157"/>
      <c r="G98" s="157"/>
      <c r="H98" s="157"/>
      <c r="I98" s="157"/>
      <c r="J98" s="158">
        <f>J130</f>
        <v>0</v>
      </c>
      <c r="K98" s="155"/>
      <c r="L98" s="159"/>
    </row>
    <row r="99" spans="1:47" s="9" customFormat="1" ht="24.95" customHeight="1">
      <c r="B99" s="154"/>
      <c r="C99" s="155"/>
      <c r="D99" s="156" t="s">
        <v>1903</v>
      </c>
      <c r="E99" s="157"/>
      <c r="F99" s="157"/>
      <c r="G99" s="157"/>
      <c r="H99" s="157"/>
      <c r="I99" s="157"/>
      <c r="J99" s="158">
        <f>J277</f>
        <v>0</v>
      </c>
      <c r="K99" s="155"/>
      <c r="L99" s="159"/>
    </row>
    <row r="100" spans="1:47" s="9" customFormat="1" ht="24.95" customHeight="1">
      <c r="B100" s="154"/>
      <c r="C100" s="155"/>
      <c r="D100" s="156" t="s">
        <v>1904</v>
      </c>
      <c r="E100" s="157"/>
      <c r="F100" s="157"/>
      <c r="G100" s="157"/>
      <c r="H100" s="157"/>
      <c r="I100" s="157"/>
      <c r="J100" s="158">
        <f>J324</f>
        <v>0</v>
      </c>
      <c r="K100" s="155"/>
      <c r="L100" s="159"/>
    </row>
    <row r="101" spans="1:47" s="9" customFormat="1" ht="24.95" customHeight="1">
      <c r="B101" s="154"/>
      <c r="C101" s="155"/>
      <c r="D101" s="156" t="s">
        <v>1905</v>
      </c>
      <c r="E101" s="157"/>
      <c r="F101" s="157"/>
      <c r="G101" s="157"/>
      <c r="H101" s="157"/>
      <c r="I101" s="157"/>
      <c r="J101" s="158">
        <f>J409</f>
        <v>0</v>
      </c>
      <c r="K101" s="155"/>
      <c r="L101" s="159"/>
    </row>
    <row r="102" spans="1:47" s="9" customFormat="1" ht="24.95" customHeight="1">
      <c r="B102" s="154"/>
      <c r="C102" s="155"/>
      <c r="D102" s="156" t="s">
        <v>1906</v>
      </c>
      <c r="E102" s="157"/>
      <c r="F102" s="157"/>
      <c r="G102" s="157"/>
      <c r="H102" s="157"/>
      <c r="I102" s="157"/>
      <c r="J102" s="158">
        <f>J568</f>
        <v>0</v>
      </c>
      <c r="K102" s="155"/>
      <c r="L102" s="159"/>
    </row>
    <row r="103" spans="1:47" s="9" customFormat="1" ht="24.95" customHeight="1">
      <c r="B103" s="154"/>
      <c r="C103" s="155"/>
      <c r="D103" s="156" t="s">
        <v>1907</v>
      </c>
      <c r="E103" s="157"/>
      <c r="F103" s="157"/>
      <c r="G103" s="157"/>
      <c r="H103" s="157"/>
      <c r="I103" s="157"/>
      <c r="J103" s="158">
        <f>J626</f>
        <v>0</v>
      </c>
      <c r="K103" s="155"/>
      <c r="L103" s="159"/>
    </row>
    <row r="104" spans="1:47" s="9" customFormat="1" ht="24.95" customHeight="1">
      <c r="B104" s="154"/>
      <c r="C104" s="155"/>
      <c r="D104" s="156" t="s">
        <v>1908</v>
      </c>
      <c r="E104" s="157"/>
      <c r="F104" s="157"/>
      <c r="G104" s="157"/>
      <c r="H104" s="157"/>
      <c r="I104" s="157"/>
      <c r="J104" s="158">
        <f>J631</f>
        <v>0</v>
      </c>
      <c r="K104" s="155"/>
      <c r="L104" s="159"/>
    </row>
    <row r="105" spans="1:47" s="9" customFormat="1" ht="24.95" customHeight="1">
      <c r="B105" s="154"/>
      <c r="C105" s="155"/>
      <c r="D105" s="156" t="s">
        <v>1910</v>
      </c>
      <c r="E105" s="157"/>
      <c r="F105" s="157"/>
      <c r="G105" s="157"/>
      <c r="H105" s="157"/>
      <c r="I105" s="157"/>
      <c r="J105" s="158">
        <f>J737</f>
        <v>0</v>
      </c>
      <c r="K105" s="155"/>
      <c r="L105" s="159"/>
    </row>
    <row r="106" spans="1:47" s="9" customFormat="1" ht="24.95" customHeight="1">
      <c r="B106" s="154"/>
      <c r="C106" s="155"/>
      <c r="D106" s="156" t="s">
        <v>1911</v>
      </c>
      <c r="E106" s="157"/>
      <c r="F106" s="157"/>
      <c r="G106" s="157"/>
      <c r="H106" s="157"/>
      <c r="I106" s="157"/>
      <c r="J106" s="158">
        <f>J834</f>
        <v>0</v>
      </c>
      <c r="K106" s="155"/>
      <c r="L106" s="159"/>
    </row>
    <row r="107" spans="1:47" s="9" customFormat="1" ht="24.95" customHeight="1">
      <c r="B107" s="154"/>
      <c r="C107" s="155"/>
      <c r="D107" s="156" t="s">
        <v>1912</v>
      </c>
      <c r="E107" s="157"/>
      <c r="F107" s="157"/>
      <c r="G107" s="157"/>
      <c r="H107" s="157"/>
      <c r="I107" s="157"/>
      <c r="J107" s="158">
        <f>J850</f>
        <v>0</v>
      </c>
      <c r="K107" s="155"/>
      <c r="L107" s="159"/>
    </row>
    <row r="108" spans="1:47"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204</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15</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26.25" customHeight="1">
      <c r="A117" s="36"/>
      <c r="B117" s="37"/>
      <c r="C117" s="38"/>
      <c r="D117" s="38"/>
      <c r="E117" s="339" t="str">
        <f>E7</f>
        <v>Ochranná hráz na Odře a Orlovské Stružce, Bohumín-Pudlov, stavba č. 5047_2021_soutez</v>
      </c>
      <c r="F117" s="340"/>
      <c r="G117" s="340"/>
      <c r="H117" s="340"/>
      <c r="I117" s="38"/>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188</v>
      </c>
      <c r="D118" s="23"/>
      <c r="E118" s="23"/>
      <c r="F118" s="23"/>
      <c r="G118" s="23"/>
      <c r="H118" s="23"/>
      <c r="I118" s="23"/>
      <c r="J118" s="23"/>
      <c r="K118" s="23"/>
      <c r="L118" s="21"/>
    </row>
    <row r="119" spans="1:31" s="2" customFormat="1" ht="16.5" customHeight="1">
      <c r="A119" s="36"/>
      <c r="B119" s="37"/>
      <c r="C119" s="38"/>
      <c r="D119" s="38"/>
      <c r="E119" s="339" t="s">
        <v>4025</v>
      </c>
      <c r="F119" s="341"/>
      <c r="G119" s="341"/>
      <c r="H119" s="34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485</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30" customHeight="1">
      <c r="A121" s="36"/>
      <c r="B121" s="37"/>
      <c r="C121" s="38"/>
      <c r="D121" s="38"/>
      <c r="E121" s="312" t="str">
        <f>E11</f>
        <v>SO-03.02 - Zkapacitnění mostu v km 3,138 – hospodářský sjezd</v>
      </c>
      <c r="F121" s="341"/>
      <c r="G121" s="341"/>
      <c r="H121" s="34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20</v>
      </c>
      <c r="D123" s="38"/>
      <c r="E123" s="38"/>
      <c r="F123" s="28" t="str">
        <f>F14</f>
        <v>Bohumín</v>
      </c>
      <c r="G123" s="38"/>
      <c r="H123" s="38"/>
      <c r="I123" s="30" t="s">
        <v>22</v>
      </c>
      <c r="J123" s="68" t="str">
        <f>IF(J14="","",J14)</f>
        <v>30. 11. 2020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28</v>
      </c>
      <c r="D125" s="38"/>
      <c r="E125" s="38"/>
      <c r="F125" s="28" t="str">
        <f>E17</f>
        <v>Povodí Odry, s.p.</v>
      </c>
      <c r="G125" s="38"/>
      <c r="H125" s="38"/>
      <c r="I125" s="30" t="s">
        <v>34</v>
      </c>
      <c r="J125" s="34" t="str">
        <f>E23</f>
        <v>Dopravoprojekt Brno a.s.</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32</v>
      </c>
      <c r="D126" s="38"/>
      <c r="E126" s="38"/>
      <c r="F126" s="28" t="str">
        <f>IF(E20="","",E20)</f>
        <v>Vyplň údaj</v>
      </c>
      <c r="G126" s="38"/>
      <c r="H126" s="38"/>
      <c r="I126" s="30" t="s">
        <v>37</v>
      </c>
      <c r="J126" s="34" t="str">
        <f>E26</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5"/>
      <c r="B128" s="166"/>
      <c r="C128" s="167" t="s">
        <v>205</v>
      </c>
      <c r="D128" s="168" t="s">
        <v>65</v>
      </c>
      <c r="E128" s="168" t="s">
        <v>61</v>
      </c>
      <c r="F128" s="168" t="s">
        <v>62</v>
      </c>
      <c r="G128" s="168" t="s">
        <v>206</v>
      </c>
      <c r="H128" s="168" t="s">
        <v>207</v>
      </c>
      <c r="I128" s="168" t="s">
        <v>208</v>
      </c>
      <c r="J128" s="168" t="s">
        <v>192</v>
      </c>
      <c r="K128" s="169" t="s">
        <v>209</v>
      </c>
      <c r="L128" s="170"/>
      <c r="M128" s="77" t="s">
        <v>1</v>
      </c>
      <c r="N128" s="78" t="s">
        <v>44</v>
      </c>
      <c r="O128" s="78" t="s">
        <v>210</v>
      </c>
      <c r="P128" s="78" t="s">
        <v>211</v>
      </c>
      <c r="Q128" s="78" t="s">
        <v>212</v>
      </c>
      <c r="R128" s="78" t="s">
        <v>213</v>
      </c>
      <c r="S128" s="78" t="s">
        <v>214</v>
      </c>
      <c r="T128" s="79" t="s">
        <v>215</v>
      </c>
      <c r="U128" s="165"/>
      <c r="V128" s="165"/>
      <c r="W128" s="165"/>
      <c r="X128" s="165"/>
      <c r="Y128" s="165"/>
      <c r="Z128" s="165"/>
      <c r="AA128" s="165"/>
      <c r="AB128" s="165"/>
      <c r="AC128" s="165"/>
      <c r="AD128" s="165"/>
      <c r="AE128" s="165"/>
    </row>
    <row r="129" spans="1:65" s="2" customFormat="1" ht="22.9" customHeight="1">
      <c r="A129" s="36"/>
      <c r="B129" s="37"/>
      <c r="C129" s="84" t="s">
        <v>216</v>
      </c>
      <c r="D129" s="38"/>
      <c r="E129" s="38"/>
      <c r="F129" s="38"/>
      <c r="G129" s="38"/>
      <c r="H129" s="38"/>
      <c r="I129" s="38"/>
      <c r="J129" s="171">
        <f>BK129</f>
        <v>0</v>
      </c>
      <c r="K129" s="38"/>
      <c r="L129" s="41"/>
      <c r="M129" s="80"/>
      <c r="N129" s="172"/>
      <c r="O129" s="81"/>
      <c r="P129" s="173">
        <f>P130+P277+P324+P409+P568+P626+P631+P737+P834+P850</f>
        <v>0</v>
      </c>
      <c r="Q129" s="81"/>
      <c r="R129" s="173">
        <f>R130+R277+R324+R409+R568+R626+R631+R737+R834+R850</f>
        <v>695.34671433999995</v>
      </c>
      <c r="S129" s="81"/>
      <c r="T129" s="174">
        <f>T130+T277+T324+T409+T568+T626+T631+T737+T834+T850</f>
        <v>84.9</v>
      </c>
      <c r="U129" s="36"/>
      <c r="V129" s="36"/>
      <c r="W129" s="36"/>
      <c r="X129" s="36"/>
      <c r="Y129" s="36"/>
      <c r="Z129" s="36"/>
      <c r="AA129" s="36"/>
      <c r="AB129" s="36"/>
      <c r="AC129" s="36"/>
      <c r="AD129" s="36"/>
      <c r="AE129" s="36"/>
      <c r="AT129" s="18" t="s">
        <v>79</v>
      </c>
      <c r="AU129" s="18" t="s">
        <v>194</v>
      </c>
      <c r="BK129" s="175">
        <f>BK130+BK277+BK324+BK409+BK568+BK626+BK631+BK737+BK834+BK850</f>
        <v>0</v>
      </c>
    </row>
    <row r="130" spans="1:65" s="12" customFormat="1" ht="25.9" customHeight="1">
      <c r="B130" s="176"/>
      <c r="C130" s="177"/>
      <c r="D130" s="178" t="s">
        <v>79</v>
      </c>
      <c r="E130" s="179" t="s">
        <v>87</v>
      </c>
      <c r="F130" s="179" t="s">
        <v>503</v>
      </c>
      <c r="G130" s="177"/>
      <c r="H130" s="177"/>
      <c r="I130" s="180"/>
      <c r="J130" s="181">
        <f>BK130</f>
        <v>0</v>
      </c>
      <c r="K130" s="177"/>
      <c r="L130" s="182"/>
      <c r="M130" s="183"/>
      <c r="N130" s="184"/>
      <c r="O130" s="184"/>
      <c r="P130" s="185">
        <f>SUM(P131:P276)</f>
        <v>0</v>
      </c>
      <c r="Q130" s="184"/>
      <c r="R130" s="185">
        <f>SUM(R131:R276)</f>
        <v>53.707147000000006</v>
      </c>
      <c r="S130" s="184"/>
      <c r="T130" s="186">
        <f>SUM(T131:T276)</f>
        <v>37.5</v>
      </c>
      <c r="AR130" s="187" t="s">
        <v>223</v>
      </c>
      <c r="AT130" s="188" t="s">
        <v>79</v>
      </c>
      <c r="AU130" s="188" t="s">
        <v>80</v>
      </c>
      <c r="AY130" s="187" t="s">
        <v>220</v>
      </c>
      <c r="BK130" s="189">
        <f>SUM(BK131:BK276)</f>
        <v>0</v>
      </c>
    </row>
    <row r="131" spans="1:65" s="2" customFormat="1" ht="66.75" customHeight="1">
      <c r="A131" s="36"/>
      <c r="B131" s="37"/>
      <c r="C131" s="192" t="s">
        <v>87</v>
      </c>
      <c r="D131" s="192" t="s">
        <v>224</v>
      </c>
      <c r="E131" s="193" t="s">
        <v>1913</v>
      </c>
      <c r="F131" s="194" t="s">
        <v>1914</v>
      </c>
      <c r="G131" s="195" t="s">
        <v>506</v>
      </c>
      <c r="H131" s="196">
        <v>75</v>
      </c>
      <c r="I131" s="197"/>
      <c r="J131" s="198">
        <f>ROUND(I131*H131,2)</f>
        <v>0</v>
      </c>
      <c r="K131" s="194" t="s">
        <v>228</v>
      </c>
      <c r="L131" s="41"/>
      <c r="M131" s="199" t="s">
        <v>1</v>
      </c>
      <c r="N131" s="200" t="s">
        <v>45</v>
      </c>
      <c r="O131" s="73"/>
      <c r="P131" s="201">
        <f>O131*H131</f>
        <v>0</v>
      </c>
      <c r="Q131" s="201">
        <v>0</v>
      </c>
      <c r="R131" s="201">
        <f>Q131*H131</f>
        <v>0</v>
      </c>
      <c r="S131" s="201">
        <v>0.5</v>
      </c>
      <c r="T131" s="202">
        <f>S131*H131</f>
        <v>37.5</v>
      </c>
      <c r="U131" s="36"/>
      <c r="V131" s="36"/>
      <c r="W131" s="36"/>
      <c r="X131" s="36"/>
      <c r="Y131" s="36"/>
      <c r="Z131" s="36"/>
      <c r="AA131" s="36"/>
      <c r="AB131" s="36"/>
      <c r="AC131" s="36"/>
      <c r="AD131" s="36"/>
      <c r="AE131" s="36"/>
      <c r="AR131" s="203" t="s">
        <v>223</v>
      </c>
      <c r="AT131" s="203" t="s">
        <v>224</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87</v>
      </c>
      <c r="BK131" s="204">
        <f>ROUND(I131*H131,2)</f>
        <v>0</v>
      </c>
      <c r="BL131" s="18" t="s">
        <v>223</v>
      </c>
      <c r="BM131" s="203" t="s">
        <v>4085</v>
      </c>
    </row>
    <row r="132" spans="1:65" s="2" customFormat="1" ht="11.25">
      <c r="A132" s="36"/>
      <c r="B132" s="37"/>
      <c r="C132" s="38"/>
      <c r="D132" s="205" t="s">
        <v>231</v>
      </c>
      <c r="E132" s="38"/>
      <c r="F132" s="206" t="s">
        <v>1916</v>
      </c>
      <c r="G132" s="38"/>
      <c r="H132" s="38"/>
      <c r="I132" s="207"/>
      <c r="J132" s="38"/>
      <c r="K132" s="38"/>
      <c r="L132" s="41"/>
      <c r="M132" s="208"/>
      <c r="N132" s="209"/>
      <c r="O132" s="73"/>
      <c r="P132" s="73"/>
      <c r="Q132" s="73"/>
      <c r="R132" s="73"/>
      <c r="S132" s="73"/>
      <c r="T132" s="74"/>
      <c r="U132" s="36"/>
      <c r="V132" s="36"/>
      <c r="W132" s="36"/>
      <c r="X132" s="36"/>
      <c r="Y132" s="36"/>
      <c r="Z132" s="36"/>
      <c r="AA132" s="36"/>
      <c r="AB132" s="36"/>
      <c r="AC132" s="36"/>
      <c r="AD132" s="36"/>
      <c r="AE132" s="36"/>
      <c r="AT132" s="18" t="s">
        <v>231</v>
      </c>
      <c r="AU132" s="18" t="s">
        <v>87</v>
      </c>
    </row>
    <row r="133" spans="1:65" s="2" customFormat="1" ht="175.5">
      <c r="A133" s="36"/>
      <c r="B133" s="37"/>
      <c r="C133" s="38"/>
      <c r="D133" s="210" t="s">
        <v>311</v>
      </c>
      <c r="E133" s="38"/>
      <c r="F133" s="211" t="s">
        <v>1917</v>
      </c>
      <c r="G133" s="38"/>
      <c r="H133" s="38"/>
      <c r="I133" s="207"/>
      <c r="J133" s="38"/>
      <c r="K133" s="38"/>
      <c r="L133" s="41"/>
      <c r="M133" s="208"/>
      <c r="N133" s="209"/>
      <c r="O133" s="73"/>
      <c r="P133" s="73"/>
      <c r="Q133" s="73"/>
      <c r="R133" s="73"/>
      <c r="S133" s="73"/>
      <c r="T133" s="74"/>
      <c r="U133" s="36"/>
      <c r="V133" s="36"/>
      <c r="W133" s="36"/>
      <c r="X133" s="36"/>
      <c r="Y133" s="36"/>
      <c r="Z133" s="36"/>
      <c r="AA133" s="36"/>
      <c r="AB133" s="36"/>
      <c r="AC133" s="36"/>
      <c r="AD133" s="36"/>
      <c r="AE133" s="36"/>
      <c r="AT133" s="18" t="s">
        <v>311</v>
      </c>
      <c r="AU133" s="18" t="s">
        <v>87</v>
      </c>
    </row>
    <row r="134" spans="1:65" s="14" customFormat="1" ht="11.25">
      <c r="B134" s="223"/>
      <c r="C134" s="224"/>
      <c r="D134" s="210" t="s">
        <v>235</v>
      </c>
      <c r="E134" s="225" t="s">
        <v>1</v>
      </c>
      <c r="F134" s="226" t="s">
        <v>4086</v>
      </c>
      <c r="G134" s="224"/>
      <c r="H134" s="225" t="s">
        <v>1</v>
      </c>
      <c r="I134" s="227"/>
      <c r="J134" s="224"/>
      <c r="K134" s="224"/>
      <c r="L134" s="228"/>
      <c r="M134" s="229"/>
      <c r="N134" s="230"/>
      <c r="O134" s="230"/>
      <c r="P134" s="230"/>
      <c r="Q134" s="230"/>
      <c r="R134" s="230"/>
      <c r="S134" s="230"/>
      <c r="T134" s="231"/>
      <c r="AT134" s="232" t="s">
        <v>235</v>
      </c>
      <c r="AU134" s="232" t="s">
        <v>87</v>
      </c>
      <c r="AV134" s="14" t="s">
        <v>87</v>
      </c>
      <c r="AW134" s="14" t="s">
        <v>36</v>
      </c>
      <c r="AX134" s="14" t="s">
        <v>80</v>
      </c>
      <c r="AY134" s="232" t="s">
        <v>220</v>
      </c>
    </row>
    <row r="135" spans="1:65" s="13" customFormat="1" ht="11.25">
      <c r="B135" s="212"/>
      <c r="C135" s="213"/>
      <c r="D135" s="210" t="s">
        <v>235</v>
      </c>
      <c r="E135" s="214" t="s">
        <v>299</v>
      </c>
      <c r="F135" s="215" t="s">
        <v>1652</v>
      </c>
      <c r="G135" s="213"/>
      <c r="H135" s="216">
        <v>65</v>
      </c>
      <c r="I135" s="217"/>
      <c r="J135" s="213"/>
      <c r="K135" s="213"/>
      <c r="L135" s="218"/>
      <c r="M135" s="219"/>
      <c r="N135" s="220"/>
      <c r="O135" s="220"/>
      <c r="P135" s="220"/>
      <c r="Q135" s="220"/>
      <c r="R135" s="220"/>
      <c r="S135" s="220"/>
      <c r="T135" s="221"/>
      <c r="AT135" s="222" t="s">
        <v>235</v>
      </c>
      <c r="AU135" s="222" t="s">
        <v>87</v>
      </c>
      <c r="AV135" s="13" t="s">
        <v>19</v>
      </c>
      <c r="AW135" s="13" t="s">
        <v>36</v>
      </c>
      <c r="AX135" s="13" t="s">
        <v>80</v>
      </c>
      <c r="AY135" s="222" t="s">
        <v>220</v>
      </c>
    </row>
    <row r="136" spans="1:65" s="14" customFormat="1" ht="22.5">
      <c r="B136" s="223"/>
      <c r="C136" s="224"/>
      <c r="D136" s="210" t="s">
        <v>235</v>
      </c>
      <c r="E136" s="225" t="s">
        <v>1</v>
      </c>
      <c r="F136" s="226" t="s">
        <v>4087</v>
      </c>
      <c r="G136" s="224"/>
      <c r="H136" s="225" t="s">
        <v>1</v>
      </c>
      <c r="I136" s="227"/>
      <c r="J136" s="224"/>
      <c r="K136" s="224"/>
      <c r="L136" s="228"/>
      <c r="M136" s="229"/>
      <c r="N136" s="230"/>
      <c r="O136" s="230"/>
      <c r="P136" s="230"/>
      <c r="Q136" s="230"/>
      <c r="R136" s="230"/>
      <c r="S136" s="230"/>
      <c r="T136" s="231"/>
      <c r="AT136" s="232" t="s">
        <v>235</v>
      </c>
      <c r="AU136" s="232" t="s">
        <v>87</v>
      </c>
      <c r="AV136" s="14" t="s">
        <v>87</v>
      </c>
      <c r="AW136" s="14" t="s">
        <v>36</v>
      </c>
      <c r="AX136" s="14" t="s">
        <v>80</v>
      </c>
      <c r="AY136" s="232" t="s">
        <v>220</v>
      </c>
    </row>
    <row r="137" spans="1:65" s="13" customFormat="1" ht="11.25">
      <c r="B137" s="212"/>
      <c r="C137" s="213"/>
      <c r="D137" s="210" t="s">
        <v>235</v>
      </c>
      <c r="E137" s="214" t="s">
        <v>775</v>
      </c>
      <c r="F137" s="215" t="s">
        <v>276</v>
      </c>
      <c r="G137" s="213"/>
      <c r="H137" s="216">
        <v>10</v>
      </c>
      <c r="I137" s="217"/>
      <c r="J137" s="213"/>
      <c r="K137" s="213"/>
      <c r="L137" s="218"/>
      <c r="M137" s="219"/>
      <c r="N137" s="220"/>
      <c r="O137" s="220"/>
      <c r="P137" s="220"/>
      <c r="Q137" s="220"/>
      <c r="R137" s="220"/>
      <c r="S137" s="220"/>
      <c r="T137" s="221"/>
      <c r="AT137" s="222" t="s">
        <v>235</v>
      </c>
      <c r="AU137" s="222" t="s">
        <v>87</v>
      </c>
      <c r="AV137" s="13" t="s">
        <v>19</v>
      </c>
      <c r="AW137" s="13" t="s">
        <v>36</v>
      </c>
      <c r="AX137" s="13" t="s">
        <v>80</v>
      </c>
      <c r="AY137" s="222" t="s">
        <v>220</v>
      </c>
    </row>
    <row r="138" spans="1:65" s="13" customFormat="1" ht="11.25">
      <c r="B138" s="212"/>
      <c r="C138" s="213"/>
      <c r="D138" s="210" t="s">
        <v>235</v>
      </c>
      <c r="E138" s="214" t="s">
        <v>1920</v>
      </c>
      <c r="F138" s="215" t="s">
        <v>1921</v>
      </c>
      <c r="G138" s="213"/>
      <c r="H138" s="216">
        <v>75</v>
      </c>
      <c r="I138" s="217"/>
      <c r="J138" s="213"/>
      <c r="K138" s="213"/>
      <c r="L138" s="218"/>
      <c r="M138" s="219"/>
      <c r="N138" s="220"/>
      <c r="O138" s="220"/>
      <c r="P138" s="220"/>
      <c r="Q138" s="220"/>
      <c r="R138" s="220"/>
      <c r="S138" s="220"/>
      <c r="T138" s="221"/>
      <c r="AT138" s="222" t="s">
        <v>235</v>
      </c>
      <c r="AU138" s="222" t="s">
        <v>87</v>
      </c>
      <c r="AV138" s="13" t="s">
        <v>19</v>
      </c>
      <c r="AW138" s="13" t="s">
        <v>36</v>
      </c>
      <c r="AX138" s="13" t="s">
        <v>87</v>
      </c>
      <c r="AY138" s="222" t="s">
        <v>220</v>
      </c>
    </row>
    <row r="139" spans="1:65" s="2" customFormat="1" ht="16.5" customHeight="1">
      <c r="A139" s="36"/>
      <c r="B139" s="37"/>
      <c r="C139" s="192" t="s">
        <v>19</v>
      </c>
      <c r="D139" s="192" t="s">
        <v>224</v>
      </c>
      <c r="E139" s="193" t="s">
        <v>4088</v>
      </c>
      <c r="F139" s="194" t="s">
        <v>4089</v>
      </c>
      <c r="G139" s="195" t="s">
        <v>329</v>
      </c>
      <c r="H139" s="196">
        <v>24</v>
      </c>
      <c r="I139" s="197"/>
      <c r="J139" s="198">
        <f>ROUND(I139*H139,2)</f>
        <v>0</v>
      </c>
      <c r="K139" s="194" t="s">
        <v>1</v>
      </c>
      <c r="L139" s="41"/>
      <c r="M139" s="199" t="s">
        <v>1</v>
      </c>
      <c r="N139" s="200" t="s">
        <v>45</v>
      </c>
      <c r="O139" s="73"/>
      <c r="P139" s="201">
        <f>O139*H139</f>
        <v>0</v>
      </c>
      <c r="Q139" s="201">
        <v>2.6980000000000001E-2</v>
      </c>
      <c r="R139" s="201">
        <f>Q139*H139</f>
        <v>0.64751999999999998</v>
      </c>
      <c r="S139" s="201">
        <v>0</v>
      </c>
      <c r="T139" s="202">
        <f>S139*H139</f>
        <v>0</v>
      </c>
      <c r="U139" s="36"/>
      <c r="V139" s="36"/>
      <c r="W139" s="36"/>
      <c r="X139" s="36"/>
      <c r="Y139" s="36"/>
      <c r="Z139" s="36"/>
      <c r="AA139" s="36"/>
      <c r="AB139" s="36"/>
      <c r="AC139" s="36"/>
      <c r="AD139" s="36"/>
      <c r="AE139" s="36"/>
      <c r="AR139" s="203" t="s">
        <v>223</v>
      </c>
      <c r="AT139" s="203" t="s">
        <v>224</v>
      </c>
      <c r="AU139" s="203" t="s">
        <v>87</v>
      </c>
      <c r="AY139" s="18" t="s">
        <v>220</v>
      </c>
      <c r="BE139" s="204">
        <f>IF(N139="základní",J139,0)</f>
        <v>0</v>
      </c>
      <c r="BF139" s="204">
        <f>IF(N139="snížená",J139,0)</f>
        <v>0</v>
      </c>
      <c r="BG139" s="204">
        <f>IF(N139="zákl. přenesená",J139,0)</f>
        <v>0</v>
      </c>
      <c r="BH139" s="204">
        <f>IF(N139="sníž. přenesená",J139,0)</f>
        <v>0</v>
      </c>
      <c r="BI139" s="204">
        <f>IF(N139="nulová",J139,0)</f>
        <v>0</v>
      </c>
      <c r="BJ139" s="18" t="s">
        <v>87</v>
      </c>
      <c r="BK139" s="204">
        <f>ROUND(I139*H139,2)</f>
        <v>0</v>
      </c>
      <c r="BL139" s="18" t="s">
        <v>223</v>
      </c>
      <c r="BM139" s="203" t="s">
        <v>4090</v>
      </c>
    </row>
    <row r="140" spans="1:65" s="2" customFormat="1" ht="19.5">
      <c r="A140" s="36"/>
      <c r="B140" s="37"/>
      <c r="C140" s="38"/>
      <c r="D140" s="210" t="s">
        <v>233</v>
      </c>
      <c r="E140" s="38"/>
      <c r="F140" s="211" t="s">
        <v>4091</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233</v>
      </c>
      <c r="AU140" s="18" t="s">
        <v>87</v>
      </c>
    </row>
    <row r="141" spans="1:65" s="14" customFormat="1" ht="11.25">
      <c r="B141" s="223"/>
      <c r="C141" s="224"/>
      <c r="D141" s="210" t="s">
        <v>235</v>
      </c>
      <c r="E141" s="225" t="s">
        <v>1</v>
      </c>
      <c r="F141" s="226" t="s">
        <v>4092</v>
      </c>
      <c r="G141" s="224"/>
      <c r="H141" s="225" t="s">
        <v>1</v>
      </c>
      <c r="I141" s="227"/>
      <c r="J141" s="224"/>
      <c r="K141" s="224"/>
      <c r="L141" s="228"/>
      <c r="M141" s="229"/>
      <c r="N141" s="230"/>
      <c r="O141" s="230"/>
      <c r="P141" s="230"/>
      <c r="Q141" s="230"/>
      <c r="R141" s="230"/>
      <c r="S141" s="230"/>
      <c r="T141" s="231"/>
      <c r="AT141" s="232" t="s">
        <v>235</v>
      </c>
      <c r="AU141" s="232" t="s">
        <v>87</v>
      </c>
      <c r="AV141" s="14" t="s">
        <v>87</v>
      </c>
      <c r="AW141" s="14" t="s">
        <v>36</v>
      </c>
      <c r="AX141" s="14" t="s">
        <v>80</v>
      </c>
      <c r="AY141" s="232" t="s">
        <v>220</v>
      </c>
    </row>
    <row r="142" spans="1:65" s="13" customFormat="1" ht="11.25">
      <c r="B142" s="212"/>
      <c r="C142" s="213"/>
      <c r="D142" s="210" t="s">
        <v>235</v>
      </c>
      <c r="E142" s="214" t="s">
        <v>784</v>
      </c>
      <c r="F142" s="215" t="s">
        <v>370</v>
      </c>
      <c r="G142" s="213"/>
      <c r="H142" s="216">
        <v>24</v>
      </c>
      <c r="I142" s="217"/>
      <c r="J142" s="213"/>
      <c r="K142" s="213"/>
      <c r="L142" s="218"/>
      <c r="M142" s="219"/>
      <c r="N142" s="220"/>
      <c r="O142" s="220"/>
      <c r="P142" s="220"/>
      <c r="Q142" s="220"/>
      <c r="R142" s="220"/>
      <c r="S142" s="220"/>
      <c r="T142" s="221"/>
      <c r="AT142" s="222" t="s">
        <v>235</v>
      </c>
      <c r="AU142" s="222" t="s">
        <v>87</v>
      </c>
      <c r="AV142" s="13" t="s">
        <v>19</v>
      </c>
      <c r="AW142" s="13" t="s">
        <v>36</v>
      </c>
      <c r="AX142" s="13" t="s">
        <v>80</v>
      </c>
      <c r="AY142" s="222" t="s">
        <v>220</v>
      </c>
    </row>
    <row r="143" spans="1:65" s="13" customFormat="1" ht="11.25">
      <c r="B143" s="212"/>
      <c r="C143" s="213"/>
      <c r="D143" s="210" t="s">
        <v>235</v>
      </c>
      <c r="E143" s="214" t="s">
        <v>985</v>
      </c>
      <c r="F143" s="215" t="s">
        <v>986</v>
      </c>
      <c r="G143" s="213"/>
      <c r="H143" s="216">
        <v>24</v>
      </c>
      <c r="I143" s="217"/>
      <c r="J143" s="213"/>
      <c r="K143" s="213"/>
      <c r="L143" s="218"/>
      <c r="M143" s="219"/>
      <c r="N143" s="220"/>
      <c r="O143" s="220"/>
      <c r="P143" s="220"/>
      <c r="Q143" s="220"/>
      <c r="R143" s="220"/>
      <c r="S143" s="220"/>
      <c r="T143" s="221"/>
      <c r="AT143" s="222" t="s">
        <v>235</v>
      </c>
      <c r="AU143" s="222" t="s">
        <v>87</v>
      </c>
      <c r="AV143" s="13" t="s">
        <v>19</v>
      </c>
      <c r="AW143" s="13" t="s">
        <v>36</v>
      </c>
      <c r="AX143" s="13" t="s">
        <v>87</v>
      </c>
      <c r="AY143" s="222" t="s">
        <v>220</v>
      </c>
    </row>
    <row r="144" spans="1:65" s="2" customFormat="1" ht="49.15" customHeight="1">
      <c r="A144" s="36"/>
      <c r="B144" s="37"/>
      <c r="C144" s="192" t="s">
        <v>156</v>
      </c>
      <c r="D144" s="192" t="s">
        <v>224</v>
      </c>
      <c r="E144" s="193" t="s">
        <v>1947</v>
      </c>
      <c r="F144" s="194" t="s">
        <v>1948</v>
      </c>
      <c r="G144" s="195" t="s">
        <v>514</v>
      </c>
      <c r="H144" s="196">
        <v>141.64699999999999</v>
      </c>
      <c r="I144" s="197"/>
      <c r="J144" s="198">
        <f>ROUND(I144*H144,2)</f>
        <v>0</v>
      </c>
      <c r="K144" s="194" t="s">
        <v>228</v>
      </c>
      <c r="L144" s="41"/>
      <c r="M144" s="199" t="s">
        <v>1</v>
      </c>
      <c r="N144" s="200" t="s">
        <v>45</v>
      </c>
      <c r="O144" s="73"/>
      <c r="P144" s="201">
        <f>O144*H144</f>
        <v>0</v>
      </c>
      <c r="Q144" s="201">
        <v>0</v>
      </c>
      <c r="R144" s="201">
        <f>Q144*H144</f>
        <v>0</v>
      </c>
      <c r="S144" s="201">
        <v>0</v>
      </c>
      <c r="T144" s="202">
        <f>S144*H144</f>
        <v>0</v>
      </c>
      <c r="U144" s="36"/>
      <c r="V144" s="36"/>
      <c r="W144" s="36"/>
      <c r="X144" s="36"/>
      <c r="Y144" s="36"/>
      <c r="Z144" s="36"/>
      <c r="AA144" s="36"/>
      <c r="AB144" s="36"/>
      <c r="AC144" s="36"/>
      <c r="AD144" s="36"/>
      <c r="AE144" s="36"/>
      <c r="AR144" s="203" t="s">
        <v>223</v>
      </c>
      <c r="AT144" s="203" t="s">
        <v>224</v>
      </c>
      <c r="AU144" s="203" t="s">
        <v>87</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223</v>
      </c>
      <c r="BM144" s="203" t="s">
        <v>4093</v>
      </c>
    </row>
    <row r="145" spans="1:65" s="2" customFormat="1" ht="11.25">
      <c r="A145" s="36"/>
      <c r="B145" s="37"/>
      <c r="C145" s="38"/>
      <c r="D145" s="205" t="s">
        <v>231</v>
      </c>
      <c r="E145" s="38"/>
      <c r="F145" s="206" t="s">
        <v>1950</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231</v>
      </c>
      <c r="AU145" s="18" t="s">
        <v>87</v>
      </c>
    </row>
    <row r="146" spans="1:65" s="2" customFormat="1" ht="58.5">
      <c r="A146" s="36"/>
      <c r="B146" s="37"/>
      <c r="C146" s="38"/>
      <c r="D146" s="210" t="s">
        <v>311</v>
      </c>
      <c r="E146" s="38"/>
      <c r="F146" s="211" t="s">
        <v>1951</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311</v>
      </c>
      <c r="AU146" s="18" t="s">
        <v>87</v>
      </c>
    </row>
    <row r="147" spans="1:65" s="14" customFormat="1" ht="11.25">
      <c r="B147" s="223"/>
      <c r="C147" s="224"/>
      <c r="D147" s="210" t="s">
        <v>235</v>
      </c>
      <c r="E147" s="225" t="s">
        <v>1</v>
      </c>
      <c r="F147" s="226" t="s">
        <v>1952</v>
      </c>
      <c r="G147" s="224"/>
      <c r="H147" s="225" t="s">
        <v>1</v>
      </c>
      <c r="I147" s="227"/>
      <c r="J147" s="224"/>
      <c r="K147" s="224"/>
      <c r="L147" s="228"/>
      <c r="M147" s="229"/>
      <c r="N147" s="230"/>
      <c r="O147" s="230"/>
      <c r="P147" s="230"/>
      <c r="Q147" s="230"/>
      <c r="R147" s="230"/>
      <c r="S147" s="230"/>
      <c r="T147" s="231"/>
      <c r="AT147" s="232" t="s">
        <v>235</v>
      </c>
      <c r="AU147" s="232" t="s">
        <v>87</v>
      </c>
      <c r="AV147" s="14" t="s">
        <v>87</v>
      </c>
      <c r="AW147" s="14" t="s">
        <v>36</v>
      </c>
      <c r="AX147" s="14" t="s">
        <v>80</v>
      </c>
      <c r="AY147" s="232" t="s">
        <v>220</v>
      </c>
    </row>
    <row r="148" spans="1:65" s="14" customFormat="1" ht="11.25">
      <c r="B148" s="223"/>
      <c r="C148" s="224"/>
      <c r="D148" s="210" t="s">
        <v>235</v>
      </c>
      <c r="E148" s="225" t="s">
        <v>1</v>
      </c>
      <c r="F148" s="226" t="s">
        <v>1953</v>
      </c>
      <c r="G148" s="224"/>
      <c r="H148" s="225" t="s">
        <v>1</v>
      </c>
      <c r="I148" s="227"/>
      <c r="J148" s="224"/>
      <c r="K148" s="224"/>
      <c r="L148" s="228"/>
      <c r="M148" s="229"/>
      <c r="N148" s="230"/>
      <c r="O148" s="230"/>
      <c r="P148" s="230"/>
      <c r="Q148" s="230"/>
      <c r="R148" s="230"/>
      <c r="S148" s="230"/>
      <c r="T148" s="231"/>
      <c r="AT148" s="232" t="s">
        <v>235</v>
      </c>
      <c r="AU148" s="232" t="s">
        <v>87</v>
      </c>
      <c r="AV148" s="14" t="s">
        <v>87</v>
      </c>
      <c r="AW148" s="14" t="s">
        <v>36</v>
      </c>
      <c r="AX148" s="14" t="s">
        <v>80</v>
      </c>
      <c r="AY148" s="232" t="s">
        <v>220</v>
      </c>
    </row>
    <row r="149" spans="1:65" s="13" customFormat="1" ht="11.25">
      <c r="B149" s="212"/>
      <c r="C149" s="213"/>
      <c r="D149" s="210" t="s">
        <v>235</v>
      </c>
      <c r="E149" s="214" t="s">
        <v>988</v>
      </c>
      <c r="F149" s="215" t="s">
        <v>4094</v>
      </c>
      <c r="G149" s="213"/>
      <c r="H149" s="216">
        <v>76.447000000000003</v>
      </c>
      <c r="I149" s="217"/>
      <c r="J149" s="213"/>
      <c r="K149" s="213"/>
      <c r="L149" s="218"/>
      <c r="M149" s="219"/>
      <c r="N149" s="220"/>
      <c r="O149" s="220"/>
      <c r="P149" s="220"/>
      <c r="Q149" s="220"/>
      <c r="R149" s="220"/>
      <c r="S149" s="220"/>
      <c r="T149" s="221"/>
      <c r="AT149" s="222" t="s">
        <v>235</v>
      </c>
      <c r="AU149" s="222" t="s">
        <v>87</v>
      </c>
      <c r="AV149" s="13" t="s">
        <v>19</v>
      </c>
      <c r="AW149" s="13" t="s">
        <v>36</v>
      </c>
      <c r="AX149" s="13" t="s">
        <v>80</v>
      </c>
      <c r="AY149" s="222" t="s">
        <v>220</v>
      </c>
    </row>
    <row r="150" spans="1:65" s="14" customFormat="1" ht="11.25">
      <c r="B150" s="223"/>
      <c r="C150" s="224"/>
      <c r="D150" s="210" t="s">
        <v>235</v>
      </c>
      <c r="E150" s="225" t="s">
        <v>1</v>
      </c>
      <c r="F150" s="226" t="s">
        <v>1956</v>
      </c>
      <c r="G150" s="224"/>
      <c r="H150" s="225" t="s">
        <v>1</v>
      </c>
      <c r="I150" s="227"/>
      <c r="J150" s="224"/>
      <c r="K150" s="224"/>
      <c r="L150" s="228"/>
      <c r="M150" s="229"/>
      <c r="N150" s="230"/>
      <c r="O150" s="230"/>
      <c r="P150" s="230"/>
      <c r="Q150" s="230"/>
      <c r="R150" s="230"/>
      <c r="S150" s="230"/>
      <c r="T150" s="231"/>
      <c r="AT150" s="232" t="s">
        <v>235</v>
      </c>
      <c r="AU150" s="232" t="s">
        <v>87</v>
      </c>
      <c r="AV150" s="14" t="s">
        <v>87</v>
      </c>
      <c r="AW150" s="14" t="s">
        <v>36</v>
      </c>
      <c r="AX150" s="14" t="s">
        <v>80</v>
      </c>
      <c r="AY150" s="232" t="s">
        <v>220</v>
      </c>
    </row>
    <row r="151" spans="1:65" s="13" customFormat="1" ht="11.25">
      <c r="B151" s="212"/>
      <c r="C151" s="213"/>
      <c r="D151" s="210" t="s">
        <v>235</v>
      </c>
      <c r="E151" s="214" t="s">
        <v>1938</v>
      </c>
      <c r="F151" s="215" t="s">
        <v>4095</v>
      </c>
      <c r="G151" s="213"/>
      <c r="H151" s="216">
        <v>65.2</v>
      </c>
      <c r="I151" s="217"/>
      <c r="J151" s="213"/>
      <c r="K151" s="213"/>
      <c r="L151" s="218"/>
      <c r="M151" s="219"/>
      <c r="N151" s="220"/>
      <c r="O151" s="220"/>
      <c r="P151" s="220"/>
      <c r="Q151" s="220"/>
      <c r="R151" s="220"/>
      <c r="S151" s="220"/>
      <c r="T151" s="221"/>
      <c r="AT151" s="222" t="s">
        <v>235</v>
      </c>
      <c r="AU151" s="222" t="s">
        <v>87</v>
      </c>
      <c r="AV151" s="13" t="s">
        <v>19</v>
      </c>
      <c r="AW151" s="13" t="s">
        <v>36</v>
      </c>
      <c r="AX151" s="13" t="s">
        <v>80</v>
      </c>
      <c r="AY151" s="222" t="s">
        <v>220</v>
      </c>
    </row>
    <row r="152" spans="1:65" s="13" customFormat="1" ht="11.25">
      <c r="B152" s="212"/>
      <c r="C152" s="213"/>
      <c r="D152" s="210" t="s">
        <v>235</v>
      </c>
      <c r="E152" s="214" t="s">
        <v>4096</v>
      </c>
      <c r="F152" s="215" t="s">
        <v>4097</v>
      </c>
      <c r="G152" s="213"/>
      <c r="H152" s="216">
        <v>141.64699999999999</v>
      </c>
      <c r="I152" s="217"/>
      <c r="J152" s="213"/>
      <c r="K152" s="213"/>
      <c r="L152" s="218"/>
      <c r="M152" s="219"/>
      <c r="N152" s="220"/>
      <c r="O152" s="220"/>
      <c r="P152" s="220"/>
      <c r="Q152" s="220"/>
      <c r="R152" s="220"/>
      <c r="S152" s="220"/>
      <c r="T152" s="221"/>
      <c r="AT152" s="222" t="s">
        <v>235</v>
      </c>
      <c r="AU152" s="222" t="s">
        <v>87</v>
      </c>
      <c r="AV152" s="13" t="s">
        <v>19</v>
      </c>
      <c r="AW152" s="13" t="s">
        <v>36</v>
      </c>
      <c r="AX152" s="13" t="s">
        <v>87</v>
      </c>
      <c r="AY152" s="222" t="s">
        <v>220</v>
      </c>
    </row>
    <row r="153" spans="1:65" s="2" customFormat="1" ht="66.75" customHeight="1">
      <c r="A153" s="36"/>
      <c r="B153" s="37"/>
      <c r="C153" s="192" t="s">
        <v>223</v>
      </c>
      <c r="D153" s="192" t="s">
        <v>224</v>
      </c>
      <c r="E153" s="193" t="s">
        <v>1960</v>
      </c>
      <c r="F153" s="194" t="s">
        <v>1961</v>
      </c>
      <c r="G153" s="195" t="s">
        <v>514</v>
      </c>
      <c r="H153" s="196">
        <v>141.64699999999999</v>
      </c>
      <c r="I153" s="197"/>
      <c r="J153" s="198">
        <f>ROUND(I153*H153,2)</f>
        <v>0</v>
      </c>
      <c r="K153" s="194" t="s">
        <v>228</v>
      </c>
      <c r="L153" s="41"/>
      <c r="M153" s="199" t="s">
        <v>1</v>
      </c>
      <c r="N153" s="200" t="s">
        <v>45</v>
      </c>
      <c r="O153" s="73"/>
      <c r="P153" s="201">
        <f>O153*H153</f>
        <v>0</v>
      </c>
      <c r="Q153" s="201">
        <v>0</v>
      </c>
      <c r="R153" s="201">
        <f>Q153*H153</f>
        <v>0</v>
      </c>
      <c r="S153" s="201">
        <v>0</v>
      </c>
      <c r="T153" s="202">
        <f>S153*H153</f>
        <v>0</v>
      </c>
      <c r="U153" s="36"/>
      <c r="V153" s="36"/>
      <c r="W153" s="36"/>
      <c r="X153" s="36"/>
      <c r="Y153" s="36"/>
      <c r="Z153" s="36"/>
      <c r="AA153" s="36"/>
      <c r="AB153" s="36"/>
      <c r="AC153" s="36"/>
      <c r="AD153" s="36"/>
      <c r="AE153" s="36"/>
      <c r="AR153" s="203" t="s">
        <v>223</v>
      </c>
      <c r="AT153" s="203" t="s">
        <v>224</v>
      </c>
      <c r="AU153" s="203" t="s">
        <v>87</v>
      </c>
      <c r="AY153" s="18" t="s">
        <v>220</v>
      </c>
      <c r="BE153" s="204">
        <f>IF(N153="základní",J153,0)</f>
        <v>0</v>
      </c>
      <c r="BF153" s="204">
        <f>IF(N153="snížená",J153,0)</f>
        <v>0</v>
      </c>
      <c r="BG153" s="204">
        <f>IF(N153="zákl. přenesená",J153,0)</f>
        <v>0</v>
      </c>
      <c r="BH153" s="204">
        <f>IF(N153="sníž. přenesená",J153,0)</f>
        <v>0</v>
      </c>
      <c r="BI153" s="204">
        <f>IF(N153="nulová",J153,0)</f>
        <v>0</v>
      </c>
      <c r="BJ153" s="18" t="s">
        <v>87</v>
      </c>
      <c r="BK153" s="204">
        <f>ROUND(I153*H153,2)</f>
        <v>0</v>
      </c>
      <c r="BL153" s="18" t="s">
        <v>223</v>
      </c>
      <c r="BM153" s="203" t="s">
        <v>4098</v>
      </c>
    </row>
    <row r="154" spans="1:65" s="2" customFormat="1" ht="11.25">
      <c r="A154" s="36"/>
      <c r="B154" s="37"/>
      <c r="C154" s="38"/>
      <c r="D154" s="205" t="s">
        <v>231</v>
      </c>
      <c r="E154" s="38"/>
      <c r="F154" s="206" t="s">
        <v>1963</v>
      </c>
      <c r="G154" s="38"/>
      <c r="H154" s="38"/>
      <c r="I154" s="207"/>
      <c r="J154" s="38"/>
      <c r="K154" s="38"/>
      <c r="L154" s="41"/>
      <c r="M154" s="208"/>
      <c r="N154" s="209"/>
      <c r="O154" s="73"/>
      <c r="P154" s="73"/>
      <c r="Q154" s="73"/>
      <c r="R154" s="73"/>
      <c r="S154" s="73"/>
      <c r="T154" s="74"/>
      <c r="U154" s="36"/>
      <c r="V154" s="36"/>
      <c r="W154" s="36"/>
      <c r="X154" s="36"/>
      <c r="Y154" s="36"/>
      <c r="Z154" s="36"/>
      <c r="AA154" s="36"/>
      <c r="AB154" s="36"/>
      <c r="AC154" s="36"/>
      <c r="AD154" s="36"/>
      <c r="AE154" s="36"/>
      <c r="AT154" s="18" t="s">
        <v>231</v>
      </c>
      <c r="AU154" s="18" t="s">
        <v>87</v>
      </c>
    </row>
    <row r="155" spans="1:65" s="2" customFormat="1" ht="117">
      <c r="A155" s="36"/>
      <c r="B155" s="37"/>
      <c r="C155" s="38"/>
      <c r="D155" s="210" t="s">
        <v>311</v>
      </c>
      <c r="E155" s="38"/>
      <c r="F155" s="211" t="s">
        <v>1964</v>
      </c>
      <c r="G155" s="38"/>
      <c r="H155" s="38"/>
      <c r="I155" s="207"/>
      <c r="J155" s="38"/>
      <c r="K155" s="38"/>
      <c r="L155" s="41"/>
      <c r="M155" s="208"/>
      <c r="N155" s="209"/>
      <c r="O155" s="73"/>
      <c r="P155" s="73"/>
      <c r="Q155" s="73"/>
      <c r="R155" s="73"/>
      <c r="S155" s="73"/>
      <c r="T155" s="74"/>
      <c r="U155" s="36"/>
      <c r="V155" s="36"/>
      <c r="W155" s="36"/>
      <c r="X155" s="36"/>
      <c r="Y155" s="36"/>
      <c r="Z155" s="36"/>
      <c r="AA155" s="36"/>
      <c r="AB155" s="36"/>
      <c r="AC155" s="36"/>
      <c r="AD155" s="36"/>
      <c r="AE155" s="36"/>
      <c r="AT155" s="18" t="s">
        <v>311</v>
      </c>
      <c r="AU155" s="18" t="s">
        <v>87</v>
      </c>
    </row>
    <row r="156" spans="1:65" s="14" customFormat="1" ht="11.25">
      <c r="B156" s="223"/>
      <c r="C156" s="224"/>
      <c r="D156" s="210" t="s">
        <v>235</v>
      </c>
      <c r="E156" s="225" t="s">
        <v>1</v>
      </c>
      <c r="F156" s="226" t="s">
        <v>1965</v>
      </c>
      <c r="G156" s="224"/>
      <c r="H156" s="225" t="s">
        <v>1</v>
      </c>
      <c r="I156" s="227"/>
      <c r="J156" s="224"/>
      <c r="K156" s="224"/>
      <c r="L156" s="228"/>
      <c r="M156" s="229"/>
      <c r="N156" s="230"/>
      <c r="O156" s="230"/>
      <c r="P156" s="230"/>
      <c r="Q156" s="230"/>
      <c r="R156" s="230"/>
      <c r="S156" s="230"/>
      <c r="T156" s="231"/>
      <c r="AT156" s="232" t="s">
        <v>235</v>
      </c>
      <c r="AU156" s="232" t="s">
        <v>87</v>
      </c>
      <c r="AV156" s="14" t="s">
        <v>87</v>
      </c>
      <c r="AW156" s="14" t="s">
        <v>36</v>
      </c>
      <c r="AX156" s="14" t="s">
        <v>80</v>
      </c>
      <c r="AY156" s="232" t="s">
        <v>220</v>
      </c>
    </row>
    <row r="157" spans="1:65" s="13" customFormat="1" ht="11.25">
      <c r="B157" s="212"/>
      <c r="C157" s="213"/>
      <c r="D157" s="210" t="s">
        <v>235</v>
      </c>
      <c r="E157" s="214" t="s">
        <v>794</v>
      </c>
      <c r="F157" s="215" t="s">
        <v>4099</v>
      </c>
      <c r="G157" s="213"/>
      <c r="H157" s="216">
        <v>141.64699999999999</v>
      </c>
      <c r="I157" s="217"/>
      <c r="J157" s="213"/>
      <c r="K157" s="213"/>
      <c r="L157" s="218"/>
      <c r="M157" s="219"/>
      <c r="N157" s="220"/>
      <c r="O157" s="220"/>
      <c r="P157" s="220"/>
      <c r="Q157" s="220"/>
      <c r="R157" s="220"/>
      <c r="S157" s="220"/>
      <c r="T157" s="221"/>
      <c r="AT157" s="222" t="s">
        <v>235</v>
      </c>
      <c r="AU157" s="222" t="s">
        <v>87</v>
      </c>
      <c r="AV157" s="13" t="s">
        <v>19</v>
      </c>
      <c r="AW157" s="13" t="s">
        <v>36</v>
      </c>
      <c r="AX157" s="13" t="s">
        <v>80</v>
      </c>
      <c r="AY157" s="222" t="s">
        <v>220</v>
      </c>
    </row>
    <row r="158" spans="1:65" s="13" customFormat="1" ht="11.25">
      <c r="B158" s="212"/>
      <c r="C158" s="213"/>
      <c r="D158" s="210" t="s">
        <v>235</v>
      </c>
      <c r="E158" s="214" t="s">
        <v>796</v>
      </c>
      <c r="F158" s="215" t="s">
        <v>797</v>
      </c>
      <c r="G158" s="213"/>
      <c r="H158" s="216">
        <v>141.64699999999999</v>
      </c>
      <c r="I158" s="217"/>
      <c r="J158" s="213"/>
      <c r="K158" s="213"/>
      <c r="L158" s="218"/>
      <c r="M158" s="219"/>
      <c r="N158" s="220"/>
      <c r="O158" s="220"/>
      <c r="P158" s="220"/>
      <c r="Q158" s="220"/>
      <c r="R158" s="220"/>
      <c r="S158" s="220"/>
      <c r="T158" s="221"/>
      <c r="AT158" s="222" t="s">
        <v>235</v>
      </c>
      <c r="AU158" s="222" t="s">
        <v>87</v>
      </c>
      <c r="AV158" s="13" t="s">
        <v>19</v>
      </c>
      <c r="AW158" s="13" t="s">
        <v>36</v>
      </c>
      <c r="AX158" s="13" t="s">
        <v>87</v>
      </c>
      <c r="AY158" s="222" t="s">
        <v>220</v>
      </c>
    </row>
    <row r="159" spans="1:65" s="2" customFormat="1" ht="62.65" customHeight="1">
      <c r="A159" s="36"/>
      <c r="B159" s="37"/>
      <c r="C159" s="192" t="s">
        <v>219</v>
      </c>
      <c r="D159" s="192" t="s">
        <v>224</v>
      </c>
      <c r="E159" s="193" t="s">
        <v>551</v>
      </c>
      <c r="F159" s="194" t="s">
        <v>1970</v>
      </c>
      <c r="G159" s="195" t="s">
        <v>514</v>
      </c>
      <c r="H159" s="196">
        <v>76.378</v>
      </c>
      <c r="I159" s="197"/>
      <c r="J159" s="198">
        <f>ROUND(I159*H159,2)</f>
        <v>0</v>
      </c>
      <c r="K159" s="194" t="s">
        <v>228</v>
      </c>
      <c r="L159" s="41"/>
      <c r="M159" s="199" t="s">
        <v>1</v>
      </c>
      <c r="N159" s="200" t="s">
        <v>45</v>
      </c>
      <c r="O159" s="73"/>
      <c r="P159" s="201">
        <f>O159*H159</f>
        <v>0</v>
      </c>
      <c r="Q159" s="201">
        <v>0</v>
      </c>
      <c r="R159" s="201">
        <f>Q159*H159</f>
        <v>0</v>
      </c>
      <c r="S159" s="201">
        <v>0</v>
      </c>
      <c r="T159" s="202">
        <f>S159*H159</f>
        <v>0</v>
      </c>
      <c r="U159" s="36"/>
      <c r="V159" s="36"/>
      <c r="W159" s="36"/>
      <c r="X159" s="36"/>
      <c r="Y159" s="36"/>
      <c r="Z159" s="36"/>
      <c r="AA159" s="36"/>
      <c r="AB159" s="36"/>
      <c r="AC159" s="36"/>
      <c r="AD159" s="36"/>
      <c r="AE159" s="36"/>
      <c r="AR159" s="203" t="s">
        <v>223</v>
      </c>
      <c r="AT159" s="203" t="s">
        <v>224</v>
      </c>
      <c r="AU159" s="203" t="s">
        <v>87</v>
      </c>
      <c r="AY159" s="18" t="s">
        <v>220</v>
      </c>
      <c r="BE159" s="204">
        <f>IF(N159="základní",J159,0)</f>
        <v>0</v>
      </c>
      <c r="BF159" s="204">
        <f>IF(N159="snížená",J159,0)</f>
        <v>0</v>
      </c>
      <c r="BG159" s="204">
        <f>IF(N159="zákl. přenesená",J159,0)</f>
        <v>0</v>
      </c>
      <c r="BH159" s="204">
        <f>IF(N159="sníž. přenesená",J159,0)</f>
        <v>0</v>
      </c>
      <c r="BI159" s="204">
        <f>IF(N159="nulová",J159,0)</f>
        <v>0</v>
      </c>
      <c r="BJ159" s="18" t="s">
        <v>87</v>
      </c>
      <c r="BK159" s="204">
        <f>ROUND(I159*H159,2)</f>
        <v>0</v>
      </c>
      <c r="BL159" s="18" t="s">
        <v>223</v>
      </c>
      <c r="BM159" s="203" t="s">
        <v>4100</v>
      </c>
    </row>
    <row r="160" spans="1:65" s="2" customFormat="1" ht="11.25">
      <c r="A160" s="36"/>
      <c r="B160" s="37"/>
      <c r="C160" s="38"/>
      <c r="D160" s="205" t="s">
        <v>231</v>
      </c>
      <c r="E160" s="38"/>
      <c r="F160" s="206" t="s">
        <v>554</v>
      </c>
      <c r="G160" s="38"/>
      <c r="H160" s="38"/>
      <c r="I160" s="207"/>
      <c r="J160" s="38"/>
      <c r="K160" s="38"/>
      <c r="L160" s="41"/>
      <c r="M160" s="208"/>
      <c r="N160" s="209"/>
      <c r="O160" s="73"/>
      <c r="P160" s="73"/>
      <c r="Q160" s="73"/>
      <c r="R160" s="73"/>
      <c r="S160" s="73"/>
      <c r="T160" s="74"/>
      <c r="U160" s="36"/>
      <c r="V160" s="36"/>
      <c r="W160" s="36"/>
      <c r="X160" s="36"/>
      <c r="Y160" s="36"/>
      <c r="Z160" s="36"/>
      <c r="AA160" s="36"/>
      <c r="AB160" s="36"/>
      <c r="AC160" s="36"/>
      <c r="AD160" s="36"/>
      <c r="AE160" s="36"/>
      <c r="AT160" s="18" t="s">
        <v>231</v>
      </c>
      <c r="AU160" s="18" t="s">
        <v>87</v>
      </c>
    </row>
    <row r="161" spans="1:65" s="2" customFormat="1" ht="68.25">
      <c r="A161" s="36"/>
      <c r="B161" s="37"/>
      <c r="C161" s="38"/>
      <c r="D161" s="210" t="s">
        <v>311</v>
      </c>
      <c r="E161" s="38"/>
      <c r="F161" s="211" t="s">
        <v>555</v>
      </c>
      <c r="G161" s="38"/>
      <c r="H161" s="38"/>
      <c r="I161" s="207"/>
      <c r="J161" s="38"/>
      <c r="K161" s="38"/>
      <c r="L161" s="41"/>
      <c r="M161" s="208"/>
      <c r="N161" s="209"/>
      <c r="O161" s="73"/>
      <c r="P161" s="73"/>
      <c r="Q161" s="73"/>
      <c r="R161" s="73"/>
      <c r="S161" s="73"/>
      <c r="T161" s="74"/>
      <c r="U161" s="36"/>
      <c r="V161" s="36"/>
      <c r="W161" s="36"/>
      <c r="X161" s="36"/>
      <c r="Y161" s="36"/>
      <c r="Z161" s="36"/>
      <c r="AA161" s="36"/>
      <c r="AB161" s="36"/>
      <c r="AC161" s="36"/>
      <c r="AD161" s="36"/>
      <c r="AE161" s="36"/>
      <c r="AT161" s="18" t="s">
        <v>311</v>
      </c>
      <c r="AU161" s="18" t="s">
        <v>87</v>
      </c>
    </row>
    <row r="162" spans="1:65" s="14" customFormat="1" ht="22.5">
      <c r="B162" s="223"/>
      <c r="C162" s="224"/>
      <c r="D162" s="210" t="s">
        <v>235</v>
      </c>
      <c r="E162" s="225" t="s">
        <v>1</v>
      </c>
      <c r="F162" s="226" t="s">
        <v>1972</v>
      </c>
      <c r="G162" s="224"/>
      <c r="H162" s="225" t="s">
        <v>1</v>
      </c>
      <c r="I162" s="227"/>
      <c r="J162" s="224"/>
      <c r="K162" s="224"/>
      <c r="L162" s="228"/>
      <c r="M162" s="229"/>
      <c r="N162" s="230"/>
      <c r="O162" s="230"/>
      <c r="P162" s="230"/>
      <c r="Q162" s="230"/>
      <c r="R162" s="230"/>
      <c r="S162" s="230"/>
      <c r="T162" s="231"/>
      <c r="AT162" s="232" t="s">
        <v>235</v>
      </c>
      <c r="AU162" s="232" t="s">
        <v>87</v>
      </c>
      <c r="AV162" s="14" t="s">
        <v>87</v>
      </c>
      <c r="AW162" s="14" t="s">
        <v>36</v>
      </c>
      <c r="AX162" s="14" t="s">
        <v>80</v>
      </c>
      <c r="AY162" s="232" t="s">
        <v>220</v>
      </c>
    </row>
    <row r="163" spans="1:65" s="14" customFormat="1" ht="11.25">
      <c r="B163" s="223"/>
      <c r="C163" s="224"/>
      <c r="D163" s="210" t="s">
        <v>235</v>
      </c>
      <c r="E163" s="225" t="s">
        <v>1</v>
      </c>
      <c r="F163" s="226" t="s">
        <v>1973</v>
      </c>
      <c r="G163" s="224"/>
      <c r="H163" s="225" t="s">
        <v>1</v>
      </c>
      <c r="I163" s="227"/>
      <c r="J163" s="224"/>
      <c r="K163" s="224"/>
      <c r="L163" s="228"/>
      <c r="M163" s="229"/>
      <c r="N163" s="230"/>
      <c r="O163" s="230"/>
      <c r="P163" s="230"/>
      <c r="Q163" s="230"/>
      <c r="R163" s="230"/>
      <c r="S163" s="230"/>
      <c r="T163" s="231"/>
      <c r="AT163" s="232" t="s">
        <v>235</v>
      </c>
      <c r="AU163" s="232" t="s">
        <v>87</v>
      </c>
      <c r="AV163" s="14" t="s">
        <v>87</v>
      </c>
      <c r="AW163" s="14" t="s">
        <v>36</v>
      </c>
      <c r="AX163" s="14" t="s">
        <v>80</v>
      </c>
      <c r="AY163" s="232" t="s">
        <v>220</v>
      </c>
    </row>
    <row r="164" spans="1:65" s="13" customFormat="1" ht="11.25">
      <c r="B164" s="212"/>
      <c r="C164" s="213"/>
      <c r="D164" s="210" t="s">
        <v>235</v>
      </c>
      <c r="E164" s="214" t="s">
        <v>993</v>
      </c>
      <c r="F164" s="215" t="s">
        <v>4101</v>
      </c>
      <c r="G164" s="213"/>
      <c r="H164" s="216">
        <v>38.189</v>
      </c>
      <c r="I164" s="217"/>
      <c r="J164" s="213"/>
      <c r="K164" s="213"/>
      <c r="L164" s="218"/>
      <c r="M164" s="219"/>
      <c r="N164" s="220"/>
      <c r="O164" s="220"/>
      <c r="P164" s="220"/>
      <c r="Q164" s="220"/>
      <c r="R164" s="220"/>
      <c r="S164" s="220"/>
      <c r="T164" s="221"/>
      <c r="AT164" s="222" t="s">
        <v>235</v>
      </c>
      <c r="AU164" s="222" t="s">
        <v>87</v>
      </c>
      <c r="AV164" s="13" t="s">
        <v>19</v>
      </c>
      <c r="AW164" s="13" t="s">
        <v>36</v>
      </c>
      <c r="AX164" s="13" t="s">
        <v>80</v>
      </c>
      <c r="AY164" s="222" t="s">
        <v>220</v>
      </c>
    </row>
    <row r="165" spans="1:65" s="14" customFormat="1" ht="22.5">
      <c r="B165" s="223"/>
      <c r="C165" s="224"/>
      <c r="D165" s="210" t="s">
        <v>235</v>
      </c>
      <c r="E165" s="225" t="s">
        <v>1</v>
      </c>
      <c r="F165" s="226" t="s">
        <v>1977</v>
      </c>
      <c r="G165" s="224"/>
      <c r="H165" s="225" t="s">
        <v>1</v>
      </c>
      <c r="I165" s="227"/>
      <c r="J165" s="224"/>
      <c r="K165" s="224"/>
      <c r="L165" s="228"/>
      <c r="M165" s="229"/>
      <c r="N165" s="230"/>
      <c r="O165" s="230"/>
      <c r="P165" s="230"/>
      <c r="Q165" s="230"/>
      <c r="R165" s="230"/>
      <c r="S165" s="230"/>
      <c r="T165" s="231"/>
      <c r="AT165" s="232" t="s">
        <v>235</v>
      </c>
      <c r="AU165" s="232" t="s">
        <v>87</v>
      </c>
      <c r="AV165" s="14" t="s">
        <v>87</v>
      </c>
      <c r="AW165" s="14" t="s">
        <v>36</v>
      </c>
      <c r="AX165" s="14" t="s">
        <v>80</v>
      </c>
      <c r="AY165" s="232" t="s">
        <v>220</v>
      </c>
    </row>
    <row r="166" spans="1:65" s="13" customFormat="1" ht="11.25">
      <c r="B166" s="212"/>
      <c r="C166" s="213"/>
      <c r="D166" s="210" t="s">
        <v>235</v>
      </c>
      <c r="E166" s="214" t="s">
        <v>1813</v>
      </c>
      <c r="F166" s="215" t="s">
        <v>4101</v>
      </c>
      <c r="G166" s="213"/>
      <c r="H166" s="216">
        <v>38.189</v>
      </c>
      <c r="I166" s="217"/>
      <c r="J166" s="213"/>
      <c r="K166" s="213"/>
      <c r="L166" s="218"/>
      <c r="M166" s="219"/>
      <c r="N166" s="220"/>
      <c r="O166" s="220"/>
      <c r="P166" s="220"/>
      <c r="Q166" s="220"/>
      <c r="R166" s="220"/>
      <c r="S166" s="220"/>
      <c r="T166" s="221"/>
      <c r="AT166" s="222" t="s">
        <v>235</v>
      </c>
      <c r="AU166" s="222" t="s">
        <v>87</v>
      </c>
      <c r="AV166" s="13" t="s">
        <v>19</v>
      </c>
      <c r="AW166" s="13" t="s">
        <v>36</v>
      </c>
      <c r="AX166" s="13" t="s">
        <v>80</v>
      </c>
      <c r="AY166" s="222" t="s">
        <v>220</v>
      </c>
    </row>
    <row r="167" spans="1:65" s="13" customFormat="1" ht="11.25">
      <c r="B167" s="212"/>
      <c r="C167" s="213"/>
      <c r="D167" s="210" t="s">
        <v>235</v>
      </c>
      <c r="E167" s="214" t="s">
        <v>1958</v>
      </c>
      <c r="F167" s="215" t="s">
        <v>4102</v>
      </c>
      <c r="G167" s="213"/>
      <c r="H167" s="216">
        <v>76.378</v>
      </c>
      <c r="I167" s="217"/>
      <c r="J167" s="213"/>
      <c r="K167" s="213"/>
      <c r="L167" s="218"/>
      <c r="M167" s="219"/>
      <c r="N167" s="220"/>
      <c r="O167" s="220"/>
      <c r="P167" s="220"/>
      <c r="Q167" s="220"/>
      <c r="R167" s="220"/>
      <c r="S167" s="220"/>
      <c r="T167" s="221"/>
      <c r="AT167" s="222" t="s">
        <v>235</v>
      </c>
      <c r="AU167" s="222" t="s">
        <v>87</v>
      </c>
      <c r="AV167" s="13" t="s">
        <v>19</v>
      </c>
      <c r="AW167" s="13" t="s">
        <v>36</v>
      </c>
      <c r="AX167" s="13" t="s">
        <v>87</v>
      </c>
      <c r="AY167" s="222" t="s">
        <v>220</v>
      </c>
    </row>
    <row r="168" spans="1:65" s="2" customFormat="1" ht="62.65" customHeight="1">
      <c r="A168" s="36"/>
      <c r="B168" s="37"/>
      <c r="C168" s="192" t="s">
        <v>256</v>
      </c>
      <c r="D168" s="192" t="s">
        <v>224</v>
      </c>
      <c r="E168" s="193" t="s">
        <v>1980</v>
      </c>
      <c r="F168" s="194" t="s">
        <v>1981</v>
      </c>
      <c r="G168" s="195" t="s">
        <v>514</v>
      </c>
      <c r="H168" s="196">
        <v>103.458</v>
      </c>
      <c r="I168" s="197"/>
      <c r="J168" s="198">
        <f>ROUND(I168*H168,2)</f>
        <v>0</v>
      </c>
      <c r="K168" s="194" t="s">
        <v>228</v>
      </c>
      <c r="L168" s="41"/>
      <c r="M168" s="199" t="s">
        <v>1</v>
      </c>
      <c r="N168" s="200" t="s">
        <v>45</v>
      </c>
      <c r="O168" s="73"/>
      <c r="P168" s="201">
        <f>O168*H168</f>
        <v>0</v>
      </c>
      <c r="Q168" s="201">
        <v>0</v>
      </c>
      <c r="R168" s="201">
        <f>Q168*H168</f>
        <v>0</v>
      </c>
      <c r="S168" s="201">
        <v>0</v>
      </c>
      <c r="T168" s="202">
        <f>S168*H168</f>
        <v>0</v>
      </c>
      <c r="U168" s="36"/>
      <c r="V168" s="36"/>
      <c r="W168" s="36"/>
      <c r="X168" s="36"/>
      <c r="Y168" s="36"/>
      <c r="Z168" s="36"/>
      <c r="AA168" s="36"/>
      <c r="AB168" s="36"/>
      <c r="AC168" s="36"/>
      <c r="AD168" s="36"/>
      <c r="AE168" s="36"/>
      <c r="AR168" s="203" t="s">
        <v>223</v>
      </c>
      <c r="AT168" s="203" t="s">
        <v>224</v>
      </c>
      <c r="AU168" s="203" t="s">
        <v>87</v>
      </c>
      <c r="AY168" s="18" t="s">
        <v>220</v>
      </c>
      <c r="BE168" s="204">
        <f>IF(N168="základní",J168,0)</f>
        <v>0</v>
      </c>
      <c r="BF168" s="204">
        <f>IF(N168="snížená",J168,0)</f>
        <v>0</v>
      </c>
      <c r="BG168" s="204">
        <f>IF(N168="zákl. přenesená",J168,0)</f>
        <v>0</v>
      </c>
      <c r="BH168" s="204">
        <f>IF(N168="sníž. přenesená",J168,0)</f>
        <v>0</v>
      </c>
      <c r="BI168" s="204">
        <f>IF(N168="nulová",J168,0)</f>
        <v>0</v>
      </c>
      <c r="BJ168" s="18" t="s">
        <v>87</v>
      </c>
      <c r="BK168" s="204">
        <f>ROUND(I168*H168,2)</f>
        <v>0</v>
      </c>
      <c r="BL168" s="18" t="s">
        <v>223</v>
      </c>
      <c r="BM168" s="203" t="s">
        <v>4103</v>
      </c>
    </row>
    <row r="169" spans="1:65" s="2" customFormat="1" ht="11.25">
      <c r="A169" s="36"/>
      <c r="B169" s="37"/>
      <c r="C169" s="38"/>
      <c r="D169" s="205" t="s">
        <v>231</v>
      </c>
      <c r="E169" s="38"/>
      <c r="F169" s="206" t="s">
        <v>1983</v>
      </c>
      <c r="G169" s="38"/>
      <c r="H169" s="38"/>
      <c r="I169" s="207"/>
      <c r="J169" s="38"/>
      <c r="K169" s="38"/>
      <c r="L169" s="41"/>
      <c r="M169" s="208"/>
      <c r="N169" s="209"/>
      <c r="O169" s="73"/>
      <c r="P169" s="73"/>
      <c r="Q169" s="73"/>
      <c r="R169" s="73"/>
      <c r="S169" s="73"/>
      <c r="T169" s="74"/>
      <c r="U169" s="36"/>
      <c r="V169" s="36"/>
      <c r="W169" s="36"/>
      <c r="X169" s="36"/>
      <c r="Y169" s="36"/>
      <c r="Z169" s="36"/>
      <c r="AA169" s="36"/>
      <c r="AB169" s="36"/>
      <c r="AC169" s="36"/>
      <c r="AD169" s="36"/>
      <c r="AE169" s="36"/>
      <c r="AT169" s="18" t="s">
        <v>231</v>
      </c>
      <c r="AU169" s="18" t="s">
        <v>87</v>
      </c>
    </row>
    <row r="170" spans="1:65" s="2" customFormat="1" ht="68.25">
      <c r="A170" s="36"/>
      <c r="B170" s="37"/>
      <c r="C170" s="38"/>
      <c r="D170" s="210" t="s">
        <v>311</v>
      </c>
      <c r="E170" s="38"/>
      <c r="F170" s="211" t="s">
        <v>555</v>
      </c>
      <c r="G170" s="38"/>
      <c r="H170" s="38"/>
      <c r="I170" s="207"/>
      <c r="J170" s="38"/>
      <c r="K170" s="38"/>
      <c r="L170" s="41"/>
      <c r="M170" s="208"/>
      <c r="N170" s="209"/>
      <c r="O170" s="73"/>
      <c r="P170" s="73"/>
      <c r="Q170" s="73"/>
      <c r="R170" s="73"/>
      <c r="S170" s="73"/>
      <c r="T170" s="74"/>
      <c r="U170" s="36"/>
      <c r="V170" s="36"/>
      <c r="W170" s="36"/>
      <c r="X170" s="36"/>
      <c r="Y170" s="36"/>
      <c r="Z170" s="36"/>
      <c r="AA170" s="36"/>
      <c r="AB170" s="36"/>
      <c r="AC170" s="36"/>
      <c r="AD170" s="36"/>
      <c r="AE170" s="36"/>
      <c r="AT170" s="18" t="s">
        <v>311</v>
      </c>
      <c r="AU170" s="18" t="s">
        <v>87</v>
      </c>
    </row>
    <row r="171" spans="1:65" s="14" customFormat="1" ht="11.25">
      <c r="B171" s="223"/>
      <c r="C171" s="224"/>
      <c r="D171" s="210" t="s">
        <v>235</v>
      </c>
      <c r="E171" s="225" t="s">
        <v>1</v>
      </c>
      <c r="F171" s="226" t="s">
        <v>1984</v>
      </c>
      <c r="G171" s="224"/>
      <c r="H171" s="225" t="s">
        <v>1</v>
      </c>
      <c r="I171" s="227"/>
      <c r="J171" s="224"/>
      <c r="K171" s="224"/>
      <c r="L171" s="228"/>
      <c r="M171" s="229"/>
      <c r="N171" s="230"/>
      <c r="O171" s="230"/>
      <c r="P171" s="230"/>
      <c r="Q171" s="230"/>
      <c r="R171" s="230"/>
      <c r="S171" s="230"/>
      <c r="T171" s="231"/>
      <c r="AT171" s="232" t="s">
        <v>235</v>
      </c>
      <c r="AU171" s="232" t="s">
        <v>87</v>
      </c>
      <c r="AV171" s="14" t="s">
        <v>87</v>
      </c>
      <c r="AW171" s="14" t="s">
        <v>36</v>
      </c>
      <c r="AX171" s="14" t="s">
        <v>80</v>
      </c>
      <c r="AY171" s="232" t="s">
        <v>220</v>
      </c>
    </row>
    <row r="172" spans="1:65" s="13" customFormat="1" ht="11.25">
      <c r="B172" s="212"/>
      <c r="C172" s="213"/>
      <c r="D172" s="210" t="s">
        <v>235</v>
      </c>
      <c r="E172" s="214" t="s">
        <v>281</v>
      </c>
      <c r="F172" s="215" t="s">
        <v>4104</v>
      </c>
      <c r="G172" s="213"/>
      <c r="H172" s="216">
        <v>103.458</v>
      </c>
      <c r="I172" s="217"/>
      <c r="J172" s="213"/>
      <c r="K172" s="213"/>
      <c r="L172" s="218"/>
      <c r="M172" s="219"/>
      <c r="N172" s="220"/>
      <c r="O172" s="220"/>
      <c r="P172" s="220"/>
      <c r="Q172" s="220"/>
      <c r="R172" s="220"/>
      <c r="S172" s="220"/>
      <c r="T172" s="221"/>
      <c r="AT172" s="222" t="s">
        <v>235</v>
      </c>
      <c r="AU172" s="222" t="s">
        <v>87</v>
      </c>
      <c r="AV172" s="13" t="s">
        <v>19</v>
      </c>
      <c r="AW172" s="13" t="s">
        <v>36</v>
      </c>
      <c r="AX172" s="13" t="s">
        <v>80</v>
      </c>
      <c r="AY172" s="222" t="s">
        <v>220</v>
      </c>
    </row>
    <row r="173" spans="1:65" s="13" customFormat="1" ht="11.25">
      <c r="B173" s="212"/>
      <c r="C173" s="213"/>
      <c r="D173" s="210" t="s">
        <v>235</v>
      </c>
      <c r="E173" s="214" t="s">
        <v>811</v>
      </c>
      <c r="F173" s="215" t="s">
        <v>812</v>
      </c>
      <c r="G173" s="213"/>
      <c r="H173" s="216">
        <v>103.458</v>
      </c>
      <c r="I173" s="217"/>
      <c r="J173" s="213"/>
      <c r="K173" s="213"/>
      <c r="L173" s="218"/>
      <c r="M173" s="219"/>
      <c r="N173" s="220"/>
      <c r="O173" s="220"/>
      <c r="P173" s="220"/>
      <c r="Q173" s="220"/>
      <c r="R173" s="220"/>
      <c r="S173" s="220"/>
      <c r="T173" s="221"/>
      <c r="AT173" s="222" t="s">
        <v>235</v>
      </c>
      <c r="AU173" s="222" t="s">
        <v>87</v>
      </c>
      <c r="AV173" s="13" t="s">
        <v>19</v>
      </c>
      <c r="AW173" s="13" t="s">
        <v>36</v>
      </c>
      <c r="AX173" s="13" t="s">
        <v>87</v>
      </c>
      <c r="AY173" s="222" t="s">
        <v>220</v>
      </c>
    </row>
    <row r="174" spans="1:65" s="2" customFormat="1" ht="44.25" customHeight="1">
      <c r="A174" s="36"/>
      <c r="B174" s="37"/>
      <c r="C174" s="192" t="s">
        <v>261</v>
      </c>
      <c r="D174" s="192" t="s">
        <v>224</v>
      </c>
      <c r="E174" s="193" t="s">
        <v>567</v>
      </c>
      <c r="F174" s="194" t="s">
        <v>1990</v>
      </c>
      <c r="G174" s="195" t="s">
        <v>514</v>
      </c>
      <c r="H174" s="196">
        <v>38.189</v>
      </c>
      <c r="I174" s="197"/>
      <c r="J174" s="198">
        <f>ROUND(I174*H174,2)</f>
        <v>0</v>
      </c>
      <c r="K174" s="194" t="s">
        <v>228</v>
      </c>
      <c r="L174" s="41"/>
      <c r="M174" s="199" t="s">
        <v>1</v>
      </c>
      <c r="N174" s="200" t="s">
        <v>45</v>
      </c>
      <c r="O174" s="73"/>
      <c r="P174" s="201">
        <f>O174*H174</f>
        <v>0</v>
      </c>
      <c r="Q174" s="201">
        <v>0</v>
      </c>
      <c r="R174" s="201">
        <f>Q174*H174</f>
        <v>0</v>
      </c>
      <c r="S174" s="201">
        <v>0</v>
      </c>
      <c r="T174" s="202">
        <f>S174*H174</f>
        <v>0</v>
      </c>
      <c r="U174" s="36"/>
      <c r="V174" s="36"/>
      <c r="W174" s="36"/>
      <c r="X174" s="36"/>
      <c r="Y174" s="36"/>
      <c r="Z174" s="36"/>
      <c r="AA174" s="36"/>
      <c r="AB174" s="36"/>
      <c r="AC174" s="36"/>
      <c r="AD174" s="36"/>
      <c r="AE174" s="36"/>
      <c r="AR174" s="203" t="s">
        <v>223</v>
      </c>
      <c r="AT174" s="203" t="s">
        <v>224</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87</v>
      </c>
      <c r="BK174" s="204">
        <f>ROUND(I174*H174,2)</f>
        <v>0</v>
      </c>
      <c r="BL174" s="18" t="s">
        <v>223</v>
      </c>
      <c r="BM174" s="203" t="s">
        <v>4105</v>
      </c>
    </row>
    <row r="175" spans="1:65" s="2" customFormat="1" ht="11.25">
      <c r="A175" s="36"/>
      <c r="B175" s="37"/>
      <c r="C175" s="38"/>
      <c r="D175" s="205" t="s">
        <v>231</v>
      </c>
      <c r="E175" s="38"/>
      <c r="F175" s="206" t="s">
        <v>570</v>
      </c>
      <c r="G175" s="38"/>
      <c r="H175" s="38"/>
      <c r="I175" s="207"/>
      <c r="J175" s="38"/>
      <c r="K175" s="38"/>
      <c r="L175" s="41"/>
      <c r="M175" s="208"/>
      <c r="N175" s="209"/>
      <c r="O175" s="73"/>
      <c r="P175" s="73"/>
      <c r="Q175" s="73"/>
      <c r="R175" s="73"/>
      <c r="S175" s="73"/>
      <c r="T175" s="74"/>
      <c r="U175" s="36"/>
      <c r="V175" s="36"/>
      <c r="W175" s="36"/>
      <c r="X175" s="36"/>
      <c r="Y175" s="36"/>
      <c r="Z175" s="36"/>
      <c r="AA175" s="36"/>
      <c r="AB175" s="36"/>
      <c r="AC175" s="36"/>
      <c r="AD175" s="36"/>
      <c r="AE175" s="36"/>
      <c r="AT175" s="18" t="s">
        <v>231</v>
      </c>
      <c r="AU175" s="18" t="s">
        <v>87</v>
      </c>
    </row>
    <row r="176" spans="1:65" s="2" customFormat="1" ht="117">
      <c r="A176" s="36"/>
      <c r="B176" s="37"/>
      <c r="C176" s="38"/>
      <c r="D176" s="210" t="s">
        <v>311</v>
      </c>
      <c r="E176" s="38"/>
      <c r="F176" s="211" t="s">
        <v>571</v>
      </c>
      <c r="G176" s="38"/>
      <c r="H176" s="38"/>
      <c r="I176" s="207"/>
      <c r="J176" s="38"/>
      <c r="K176" s="38"/>
      <c r="L176" s="41"/>
      <c r="M176" s="208"/>
      <c r="N176" s="209"/>
      <c r="O176" s="73"/>
      <c r="P176" s="73"/>
      <c r="Q176" s="73"/>
      <c r="R176" s="73"/>
      <c r="S176" s="73"/>
      <c r="T176" s="74"/>
      <c r="U176" s="36"/>
      <c r="V176" s="36"/>
      <c r="W176" s="36"/>
      <c r="X176" s="36"/>
      <c r="Y176" s="36"/>
      <c r="Z176" s="36"/>
      <c r="AA176" s="36"/>
      <c r="AB176" s="36"/>
      <c r="AC176" s="36"/>
      <c r="AD176" s="36"/>
      <c r="AE176" s="36"/>
      <c r="AT176" s="18" t="s">
        <v>311</v>
      </c>
      <c r="AU176" s="18" t="s">
        <v>87</v>
      </c>
    </row>
    <row r="177" spans="1:65" s="14" customFormat="1" ht="11.25">
      <c r="B177" s="223"/>
      <c r="C177" s="224"/>
      <c r="D177" s="210" t="s">
        <v>235</v>
      </c>
      <c r="E177" s="225" t="s">
        <v>1</v>
      </c>
      <c r="F177" s="226" t="s">
        <v>4106</v>
      </c>
      <c r="G177" s="224"/>
      <c r="H177" s="225" t="s">
        <v>1</v>
      </c>
      <c r="I177" s="227"/>
      <c r="J177" s="224"/>
      <c r="K177" s="224"/>
      <c r="L177" s="228"/>
      <c r="M177" s="229"/>
      <c r="N177" s="230"/>
      <c r="O177" s="230"/>
      <c r="P177" s="230"/>
      <c r="Q177" s="230"/>
      <c r="R177" s="230"/>
      <c r="S177" s="230"/>
      <c r="T177" s="231"/>
      <c r="AT177" s="232" t="s">
        <v>235</v>
      </c>
      <c r="AU177" s="232" t="s">
        <v>87</v>
      </c>
      <c r="AV177" s="14" t="s">
        <v>87</v>
      </c>
      <c r="AW177" s="14" t="s">
        <v>36</v>
      </c>
      <c r="AX177" s="14" t="s">
        <v>80</v>
      </c>
      <c r="AY177" s="232" t="s">
        <v>220</v>
      </c>
    </row>
    <row r="178" spans="1:65" s="13" customFormat="1" ht="11.25">
      <c r="B178" s="212"/>
      <c r="C178" s="213"/>
      <c r="D178" s="210" t="s">
        <v>235</v>
      </c>
      <c r="E178" s="214" t="s">
        <v>817</v>
      </c>
      <c r="F178" s="215" t="s">
        <v>4101</v>
      </c>
      <c r="G178" s="213"/>
      <c r="H178" s="216">
        <v>38.189</v>
      </c>
      <c r="I178" s="217"/>
      <c r="J178" s="213"/>
      <c r="K178" s="213"/>
      <c r="L178" s="218"/>
      <c r="M178" s="219"/>
      <c r="N178" s="220"/>
      <c r="O178" s="220"/>
      <c r="P178" s="220"/>
      <c r="Q178" s="220"/>
      <c r="R178" s="220"/>
      <c r="S178" s="220"/>
      <c r="T178" s="221"/>
      <c r="AT178" s="222" t="s">
        <v>235</v>
      </c>
      <c r="AU178" s="222" t="s">
        <v>87</v>
      </c>
      <c r="AV178" s="13" t="s">
        <v>19</v>
      </c>
      <c r="AW178" s="13" t="s">
        <v>36</v>
      </c>
      <c r="AX178" s="13" t="s">
        <v>80</v>
      </c>
      <c r="AY178" s="222" t="s">
        <v>220</v>
      </c>
    </row>
    <row r="179" spans="1:65" s="13" customFormat="1" ht="11.25">
      <c r="B179" s="212"/>
      <c r="C179" s="213"/>
      <c r="D179" s="210" t="s">
        <v>235</v>
      </c>
      <c r="E179" s="214" t="s">
        <v>819</v>
      </c>
      <c r="F179" s="215" t="s">
        <v>820</v>
      </c>
      <c r="G179" s="213"/>
      <c r="H179" s="216">
        <v>38.189</v>
      </c>
      <c r="I179" s="217"/>
      <c r="J179" s="213"/>
      <c r="K179" s="213"/>
      <c r="L179" s="218"/>
      <c r="M179" s="219"/>
      <c r="N179" s="220"/>
      <c r="O179" s="220"/>
      <c r="P179" s="220"/>
      <c r="Q179" s="220"/>
      <c r="R179" s="220"/>
      <c r="S179" s="220"/>
      <c r="T179" s="221"/>
      <c r="AT179" s="222" t="s">
        <v>235</v>
      </c>
      <c r="AU179" s="222" t="s">
        <v>87</v>
      </c>
      <c r="AV179" s="13" t="s">
        <v>19</v>
      </c>
      <c r="AW179" s="13" t="s">
        <v>36</v>
      </c>
      <c r="AX179" s="13" t="s">
        <v>87</v>
      </c>
      <c r="AY179" s="222" t="s">
        <v>220</v>
      </c>
    </row>
    <row r="180" spans="1:65" s="2" customFormat="1" ht="44.25" customHeight="1">
      <c r="A180" s="36"/>
      <c r="B180" s="37"/>
      <c r="C180" s="192" t="s">
        <v>266</v>
      </c>
      <c r="D180" s="192" t="s">
        <v>224</v>
      </c>
      <c r="E180" s="193" t="s">
        <v>526</v>
      </c>
      <c r="F180" s="194" t="s">
        <v>1997</v>
      </c>
      <c r="G180" s="195" t="s">
        <v>514</v>
      </c>
      <c r="H180" s="196">
        <v>38.189</v>
      </c>
      <c r="I180" s="197"/>
      <c r="J180" s="198">
        <f>ROUND(I180*H180,2)</f>
        <v>0</v>
      </c>
      <c r="K180" s="194" t="s">
        <v>228</v>
      </c>
      <c r="L180" s="41"/>
      <c r="M180" s="199" t="s">
        <v>1</v>
      </c>
      <c r="N180" s="200" t="s">
        <v>45</v>
      </c>
      <c r="O180" s="73"/>
      <c r="P180" s="201">
        <f>O180*H180</f>
        <v>0</v>
      </c>
      <c r="Q180" s="201">
        <v>0</v>
      </c>
      <c r="R180" s="201">
        <f>Q180*H180</f>
        <v>0</v>
      </c>
      <c r="S180" s="201">
        <v>0</v>
      </c>
      <c r="T180" s="202">
        <f>S180*H180</f>
        <v>0</v>
      </c>
      <c r="U180" s="36"/>
      <c r="V180" s="36"/>
      <c r="W180" s="36"/>
      <c r="X180" s="36"/>
      <c r="Y180" s="36"/>
      <c r="Z180" s="36"/>
      <c r="AA180" s="36"/>
      <c r="AB180" s="36"/>
      <c r="AC180" s="36"/>
      <c r="AD180" s="36"/>
      <c r="AE180" s="36"/>
      <c r="AR180" s="203" t="s">
        <v>223</v>
      </c>
      <c r="AT180" s="203" t="s">
        <v>224</v>
      </c>
      <c r="AU180" s="203" t="s">
        <v>87</v>
      </c>
      <c r="AY180" s="18" t="s">
        <v>220</v>
      </c>
      <c r="BE180" s="204">
        <f>IF(N180="základní",J180,0)</f>
        <v>0</v>
      </c>
      <c r="BF180" s="204">
        <f>IF(N180="snížená",J180,0)</f>
        <v>0</v>
      </c>
      <c r="BG180" s="204">
        <f>IF(N180="zákl. přenesená",J180,0)</f>
        <v>0</v>
      </c>
      <c r="BH180" s="204">
        <f>IF(N180="sníž. přenesená",J180,0)</f>
        <v>0</v>
      </c>
      <c r="BI180" s="204">
        <f>IF(N180="nulová",J180,0)</f>
        <v>0</v>
      </c>
      <c r="BJ180" s="18" t="s">
        <v>87</v>
      </c>
      <c r="BK180" s="204">
        <f>ROUND(I180*H180,2)</f>
        <v>0</v>
      </c>
      <c r="BL180" s="18" t="s">
        <v>223</v>
      </c>
      <c r="BM180" s="203" t="s">
        <v>4107</v>
      </c>
    </row>
    <row r="181" spans="1:65" s="2" customFormat="1" ht="11.25">
      <c r="A181" s="36"/>
      <c r="B181" s="37"/>
      <c r="C181" s="38"/>
      <c r="D181" s="205" t="s">
        <v>231</v>
      </c>
      <c r="E181" s="38"/>
      <c r="F181" s="206" t="s">
        <v>529</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231</v>
      </c>
      <c r="AU181" s="18" t="s">
        <v>87</v>
      </c>
    </row>
    <row r="182" spans="1:65" s="2" customFormat="1" ht="146.25">
      <c r="A182" s="36"/>
      <c r="B182" s="37"/>
      <c r="C182" s="38"/>
      <c r="D182" s="210" t="s">
        <v>311</v>
      </c>
      <c r="E182" s="38"/>
      <c r="F182" s="211" t="s">
        <v>530</v>
      </c>
      <c r="G182" s="38"/>
      <c r="H182" s="38"/>
      <c r="I182" s="207"/>
      <c r="J182" s="38"/>
      <c r="K182" s="38"/>
      <c r="L182" s="41"/>
      <c r="M182" s="208"/>
      <c r="N182" s="209"/>
      <c r="O182" s="73"/>
      <c r="P182" s="73"/>
      <c r="Q182" s="73"/>
      <c r="R182" s="73"/>
      <c r="S182" s="73"/>
      <c r="T182" s="74"/>
      <c r="U182" s="36"/>
      <c r="V182" s="36"/>
      <c r="W182" s="36"/>
      <c r="X182" s="36"/>
      <c r="Y182" s="36"/>
      <c r="Z182" s="36"/>
      <c r="AA182" s="36"/>
      <c r="AB182" s="36"/>
      <c r="AC182" s="36"/>
      <c r="AD182" s="36"/>
      <c r="AE182" s="36"/>
      <c r="AT182" s="18" t="s">
        <v>311</v>
      </c>
      <c r="AU182" s="18" t="s">
        <v>87</v>
      </c>
    </row>
    <row r="183" spans="1:65" s="2" customFormat="1" ht="19.5">
      <c r="A183" s="36"/>
      <c r="B183" s="37"/>
      <c r="C183" s="38"/>
      <c r="D183" s="210" t="s">
        <v>233</v>
      </c>
      <c r="E183" s="38"/>
      <c r="F183" s="211" t="s">
        <v>4108</v>
      </c>
      <c r="G183" s="38"/>
      <c r="H183" s="38"/>
      <c r="I183" s="207"/>
      <c r="J183" s="38"/>
      <c r="K183" s="38"/>
      <c r="L183" s="41"/>
      <c r="M183" s="208"/>
      <c r="N183" s="209"/>
      <c r="O183" s="73"/>
      <c r="P183" s="73"/>
      <c r="Q183" s="73"/>
      <c r="R183" s="73"/>
      <c r="S183" s="73"/>
      <c r="T183" s="74"/>
      <c r="U183" s="36"/>
      <c r="V183" s="36"/>
      <c r="W183" s="36"/>
      <c r="X183" s="36"/>
      <c r="Y183" s="36"/>
      <c r="Z183" s="36"/>
      <c r="AA183" s="36"/>
      <c r="AB183" s="36"/>
      <c r="AC183" s="36"/>
      <c r="AD183" s="36"/>
      <c r="AE183" s="36"/>
      <c r="AT183" s="18" t="s">
        <v>233</v>
      </c>
      <c r="AU183" s="18" t="s">
        <v>87</v>
      </c>
    </row>
    <row r="184" spans="1:65" s="14" customFormat="1" ht="11.25">
      <c r="B184" s="223"/>
      <c r="C184" s="224"/>
      <c r="D184" s="210" t="s">
        <v>235</v>
      </c>
      <c r="E184" s="225" t="s">
        <v>1</v>
      </c>
      <c r="F184" s="226" t="s">
        <v>4109</v>
      </c>
      <c r="G184" s="224"/>
      <c r="H184" s="225" t="s">
        <v>1</v>
      </c>
      <c r="I184" s="227"/>
      <c r="J184" s="224"/>
      <c r="K184" s="224"/>
      <c r="L184" s="228"/>
      <c r="M184" s="229"/>
      <c r="N184" s="230"/>
      <c r="O184" s="230"/>
      <c r="P184" s="230"/>
      <c r="Q184" s="230"/>
      <c r="R184" s="230"/>
      <c r="S184" s="230"/>
      <c r="T184" s="231"/>
      <c r="AT184" s="232" t="s">
        <v>235</v>
      </c>
      <c r="AU184" s="232" t="s">
        <v>87</v>
      </c>
      <c r="AV184" s="14" t="s">
        <v>87</v>
      </c>
      <c r="AW184" s="14" t="s">
        <v>36</v>
      </c>
      <c r="AX184" s="14" t="s">
        <v>80</v>
      </c>
      <c r="AY184" s="232" t="s">
        <v>220</v>
      </c>
    </row>
    <row r="185" spans="1:65" s="13" customFormat="1" ht="11.25">
      <c r="B185" s="212"/>
      <c r="C185" s="213"/>
      <c r="D185" s="210" t="s">
        <v>235</v>
      </c>
      <c r="E185" s="214" t="s">
        <v>1000</v>
      </c>
      <c r="F185" s="215" t="s">
        <v>4110</v>
      </c>
      <c r="G185" s="213"/>
      <c r="H185" s="216">
        <v>11.446</v>
      </c>
      <c r="I185" s="217"/>
      <c r="J185" s="213"/>
      <c r="K185" s="213"/>
      <c r="L185" s="218"/>
      <c r="M185" s="219"/>
      <c r="N185" s="220"/>
      <c r="O185" s="220"/>
      <c r="P185" s="220"/>
      <c r="Q185" s="220"/>
      <c r="R185" s="220"/>
      <c r="S185" s="220"/>
      <c r="T185" s="221"/>
      <c r="AT185" s="222" t="s">
        <v>235</v>
      </c>
      <c r="AU185" s="222" t="s">
        <v>87</v>
      </c>
      <c r="AV185" s="13" t="s">
        <v>19</v>
      </c>
      <c r="AW185" s="13" t="s">
        <v>36</v>
      </c>
      <c r="AX185" s="13" t="s">
        <v>80</v>
      </c>
      <c r="AY185" s="222" t="s">
        <v>220</v>
      </c>
    </row>
    <row r="186" spans="1:65" s="14" customFormat="1" ht="11.25">
      <c r="B186" s="223"/>
      <c r="C186" s="224"/>
      <c r="D186" s="210" t="s">
        <v>235</v>
      </c>
      <c r="E186" s="225" t="s">
        <v>1</v>
      </c>
      <c r="F186" s="226" t="s">
        <v>4111</v>
      </c>
      <c r="G186" s="224"/>
      <c r="H186" s="225" t="s">
        <v>1</v>
      </c>
      <c r="I186" s="227"/>
      <c r="J186" s="224"/>
      <c r="K186" s="224"/>
      <c r="L186" s="228"/>
      <c r="M186" s="229"/>
      <c r="N186" s="230"/>
      <c r="O186" s="230"/>
      <c r="P186" s="230"/>
      <c r="Q186" s="230"/>
      <c r="R186" s="230"/>
      <c r="S186" s="230"/>
      <c r="T186" s="231"/>
      <c r="AT186" s="232" t="s">
        <v>235</v>
      </c>
      <c r="AU186" s="232" t="s">
        <v>87</v>
      </c>
      <c r="AV186" s="14" t="s">
        <v>87</v>
      </c>
      <c r="AW186" s="14" t="s">
        <v>36</v>
      </c>
      <c r="AX186" s="14" t="s">
        <v>80</v>
      </c>
      <c r="AY186" s="232" t="s">
        <v>220</v>
      </c>
    </row>
    <row r="187" spans="1:65" s="13" customFormat="1" ht="11.25">
      <c r="B187" s="212"/>
      <c r="C187" s="213"/>
      <c r="D187" s="210" t="s">
        <v>235</v>
      </c>
      <c r="E187" s="214" t="s">
        <v>1002</v>
      </c>
      <c r="F187" s="215" t="s">
        <v>4112</v>
      </c>
      <c r="G187" s="213"/>
      <c r="H187" s="216">
        <v>18.007999999999999</v>
      </c>
      <c r="I187" s="217"/>
      <c r="J187" s="213"/>
      <c r="K187" s="213"/>
      <c r="L187" s="218"/>
      <c r="M187" s="219"/>
      <c r="N187" s="220"/>
      <c r="O187" s="220"/>
      <c r="P187" s="220"/>
      <c r="Q187" s="220"/>
      <c r="R187" s="220"/>
      <c r="S187" s="220"/>
      <c r="T187" s="221"/>
      <c r="AT187" s="222" t="s">
        <v>235</v>
      </c>
      <c r="AU187" s="222" t="s">
        <v>87</v>
      </c>
      <c r="AV187" s="13" t="s">
        <v>19</v>
      </c>
      <c r="AW187" s="13" t="s">
        <v>36</v>
      </c>
      <c r="AX187" s="13" t="s">
        <v>80</v>
      </c>
      <c r="AY187" s="222" t="s">
        <v>220</v>
      </c>
    </row>
    <row r="188" spans="1:65" s="14" customFormat="1" ht="11.25">
      <c r="B188" s="223"/>
      <c r="C188" s="224"/>
      <c r="D188" s="210" t="s">
        <v>235</v>
      </c>
      <c r="E188" s="225" t="s">
        <v>1</v>
      </c>
      <c r="F188" s="226" t="s">
        <v>4113</v>
      </c>
      <c r="G188" s="224"/>
      <c r="H188" s="225" t="s">
        <v>1</v>
      </c>
      <c r="I188" s="227"/>
      <c r="J188" s="224"/>
      <c r="K188" s="224"/>
      <c r="L188" s="228"/>
      <c r="M188" s="229"/>
      <c r="N188" s="230"/>
      <c r="O188" s="230"/>
      <c r="P188" s="230"/>
      <c r="Q188" s="230"/>
      <c r="R188" s="230"/>
      <c r="S188" s="230"/>
      <c r="T188" s="231"/>
      <c r="AT188" s="232" t="s">
        <v>235</v>
      </c>
      <c r="AU188" s="232" t="s">
        <v>87</v>
      </c>
      <c r="AV188" s="14" t="s">
        <v>87</v>
      </c>
      <c r="AW188" s="14" t="s">
        <v>36</v>
      </c>
      <c r="AX188" s="14" t="s">
        <v>80</v>
      </c>
      <c r="AY188" s="232" t="s">
        <v>220</v>
      </c>
    </row>
    <row r="189" spans="1:65" s="13" customFormat="1" ht="11.25">
      <c r="B189" s="212"/>
      <c r="C189" s="213"/>
      <c r="D189" s="210" t="s">
        <v>235</v>
      </c>
      <c r="E189" s="214" t="s">
        <v>3136</v>
      </c>
      <c r="F189" s="215" t="s">
        <v>4114</v>
      </c>
      <c r="G189" s="213"/>
      <c r="H189" s="216">
        <v>6.61</v>
      </c>
      <c r="I189" s="217"/>
      <c r="J189" s="213"/>
      <c r="K189" s="213"/>
      <c r="L189" s="218"/>
      <c r="M189" s="219"/>
      <c r="N189" s="220"/>
      <c r="O189" s="220"/>
      <c r="P189" s="220"/>
      <c r="Q189" s="220"/>
      <c r="R189" s="220"/>
      <c r="S189" s="220"/>
      <c r="T189" s="221"/>
      <c r="AT189" s="222" t="s">
        <v>235</v>
      </c>
      <c r="AU189" s="222" t="s">
        <v>87</v>
      </c>
      <c r="AV189" s="13" t="s">
        <v>19</v>
      </c>
      <c r="AW189" s="13" t="s">
        <v>36</v>
      </c>
      <c r="AX189" s="13" t="s">
        <v>80</v>
      </c>
      <c r="AY189" s="222" t="s">
        <v>220</v>
      </c>
    </row>
    <row r="190" spans="1:65" s="14" customFormat="1" ht="11.25">
      <c r="B190" s="223"/>
      <c r="C190" s="224"/>
      <c r="D190" s="210" t="s">
        <v>235</v>
      </c>
      <c r="E190" s="225" t="s">
        <v>1</v>
      </c>
      <c r="F190" s="226" t="s">
        <v>4115</v>
      </c>
      <c r="G190" s="224"/>
      <c r="H190" s="225" t="s">
        <v>1</v>
      </c>
      <c r="I190" s="227"/>
      <c r="J190" s="224"/>
      <c r="K190" s="224"/>
      <c r="L190" s="228"/>
      <c r="M190" s="229"/>
      <c r="N190" s="230"/>
      <c r="O190" s="230"/>
      <c r="P190" s="230"/>
      <c r="Q190" s="230"/>
      <c r="R190" s="230"/>
      <c r="S190" s="230"/>
      <c r="T190" s="231"/>
      <c r="AT190" s="232" t="s">
        <v>235</v>
      </c>
      <c r="AU190" s="232" t="s">
        <v>87</v>
      </c>
      <c r="AV190" s="14" t="s">
        <v>87</v>
      </c>
      <c r="AW190" s="14" t="s">
        <v>36</v>
      </c>
      <c r="AX190" s="14" t="s">
        <v>80</v>
      </c>
      <c r="AY190" s="232" t="s">
        <v>220</v>
      </c>
    </row>
    <row r="191" spans="1:65" s="13" customFormat="1" ht="11.25">
      <c r="B191" s="212"/>
      <c r="C191" s="213"/>
      <c r="D191" s="210" t="s">
        <v>235</v>
      </c>
      <c r="E191" s="214" t="s">
        <v>4075</v>
      </c>
      <c r="F191" s="215" t="s">
        <v>4116</v>
      </c>
      <c r="G191" s="213"/>
      <c r="H191" s="216">
        <v>2.125</v>
      </c>
      <c r="I191" s="217"/>
      <c r="J191" s="213"/>
      <c r="K191" s="213"/>
      <c r="L191" s="218"/>
      <c r="M191" s="219"/>
      <c r="N191" s="220"/>
      <c r="O191" s="220"/>
      <c r="P191" s="220"/>
      <c r="Q191" s="220"/>
      <c r="R191" s="220"/>
      <c r="S191" s="220"/>
      <c r="T191" s="221"/>
      <c r="AT191" s="222" t="s">
        <v>235</v>
      </c>
      <c r="AU191" s="222" t="s">
        <v>87</v>
      </c>
      <c r="AV191" s="13" t="s">
        <v>19</v>
      </c>
      <c r="AW191" s="13" t="s">
        <v>36</v>
      </c>
      <c r="AX191" s="13" t="s">
        <v>80</v>
      </c>
      <c r="AY191" s="222" t="s">
        <v>220</v>
      </c>
    </row>
    <row r="192" spans="1:65" s="13" customFormat="1" ht="11.25">
      <c r="B192" s="212"/>
      <c r="C192" s="213"/>
      <c r="D192" s="210" t="s">
        <v>235</v>
      </c>
      <c r="E192" s="214" t="s">
        <v>4117</v>
      </c>
      <c r="F192" s="215" t="s">
        <v>4118</v>
      </c>
      <c r="G192" s="213"/>
      <c r="H192" s="216">
        <v>38.189</v>
      </c>
      <c r="I192" s="217"/>
      <c r="J192" s="213"/>
      <c r="K192" s="213"/>
      <c r="L192" s="218"/>
      <c r="M192" s="219"/>
      <c r="N192" s="220"/>
      <c r="O192" s="220"/>
      <c r="P192" s="220"/>
      <c r="Q192" s="220"/>
      <c r="R192" s="220"/>
      <c r="S192" s="220"/>
      <c r="T192" s="221"/>
      <c r="AT192" s="222" t="s">
        <v>235</v>
      </c>
      <c r="AU192" s="222" t="s">
        <v>87</v>
      </c>
      <c r="AV192" s="13" t="s">
        <v>19</v>
      </c>
      <c r="AW192" s="13" t="s">
        <v>36</v>
      </c>
      <c r="AX192" s="13" t="s">
        <v>87</v>
      </c>
      <c r="AY192" s="222" t="s">
        <v>220</v>
      </c>
    </row>
    <row r="193" spans="1:65" s="2" customFormat="1" ht="44.25" customHeight="1">
      <c r="A193" s="36"/>
      <c r="B193" s="37"/>
      <c r="C193" s="192" t="s">
        <v>271</v>
      </c>
      <c r="D193" s="192" t="s">
        <v>224</v>
      </c>
      <c r="E193" s="193" t="s">
        <v>2018</v>
      </c>
      <c r="F193" s="194" t="s">
        <v>953</v>
      </c>
      <c r="G193" s="195" t="s">
        <v>650</v>
      </c>
      <c r="H193" s="196">
        <v>186.22399999999999</v>
      </c>
      <c r="I193" s="197"/>
      <c r="J193" s="198">
        <f>ROUND(I193*H193,2)</f>
        <v>0</v>
      </c>
      <c r="K193" s="194" t="s">
        <v>228</v>
      </c>
      <c r="L193" s="41"/>
      <c r="M193" s="199" t="s">
        <v>1</v>
      </c>
      <c r="N193" s="200" t="s">
        <v>45</v>
      </c>
      <c r="O193" s="73"/>
      <c r="P193" s="201">
        <f>O193*H193</f>
        <v>0</v>
      </c>
      <c r="Q193" s="201">
        <v>0</v>
      </c>
      <c r="R193" s="201">
        <f>Q193*H193</f>
        <v>0</v>
      </c>
      <c r="S193" s="201">
        <v>0</v>
      </c>
      <c r="T193" s="202">
        <f>S193*H193</f>
        <v>0</v>
      </c>
      <c r="U193" s="36"/>
      <c r="V193" s="36"/>
      <c r="W193" s="36"/>
      <c r="X193" s="36"/>
      <c r="Y193" s="36"/>
      <c r="Z193" s="36"/>
      <c r="AA193" s="36"/>
      <c r="AB193" s="36"/>
      <c r="AC193" s="36"/>
      <c r="AD193" s="36"/>
      <c r="AE193" s="36"/>
      <c r="AR193" s="203" t="s">
        <v>223</v>
      </c>
      <c r="AT193" s="203" t="s">
        <v>224</v>
      </c>
      <c r="AU193" s="203" t="s">
        <v>87</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223</v>
      </c>
      <c r="BM193" s="203" t="s">
        <v>4119</v>
      </c>
    </row>
    <row r="194" spans="1:65" s="2" customFormat="1" ht="11.25">
      <c r="A194" s="36"/>
      <c r="B194" s="37"/>
      <c r="C194" s="38"/>
      <c r="D194" s="205" t="s">
        <v>231</v>
      </c>
      <c r="E194" s="38"/>
      <c r="F194" s="206" t="s">
        <v>2020</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231</v>
      </c>
      <c r="AU194" s="18" t="s">
        <v>87</v>
      </c>
    </row>
    <row r="195" spans="1:65" s="2" customFormat="1" ht="39">
      <c r="A195" s="36"/>
      <c r="B195" s="37"/>
      <c r="C195" s="38"/>
      <c r="D195" s="210" t="s">
        <v>311</v>
      </c>
      <c r="E195" s="38"/>
      <c r="F195" s="211" t="s">
        <v>956</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311</v>
      </c>
      <c r="AU195" s="18" t="s">
        <v>87</v>
      </c>
    </row>
    <row r="196" spans="1:65" s="14" customFormat="1" ht="11.25">
      <c r="B196" s="223"/>
      <c r="C196" s="224"/>
      <c r="D196" s="210" t="s">
        <v>235</v>
      </c>
      <c r="E196" s="225" t="s">
        <v>1</v>
      </c>
      <c r="F196" s="226" t="s">
        <v>2021</v>
      </c>
      <c r="G196" s="224"/>
      <c r="H196" s="225" t="s">
        <v>1</v>
      </c>
      <c r="I196" s="227"/>
      <c r="J196" s="224"/>
      <c r="K196" s="224"/>
      <c r="L196" s="228"/>
      <c r="M196" s="229"/>
      <c r="N196" s="230"/>
      <c r="O196" s="230"/>
      <c r="P196" s="230"/>
      <c r="Q196" s="230"/>
      <c r="R196" s="230"/>
      <c r="S196" s="230"/>
      <c r="T196" s="231"/>
      <c r="AT196" s="232" t="s">
        <v>235</v>
      </c>
      <c r="AU196" s="232" t="s">
        <v>87</v>
      </c>
      <c r="AV196" s="14" t="s">
        <v>87</v>
      </c>
      <c r="AW196" s="14" t="s">
        <v>36</v>
      </c>
      <c r="AX196" s="14" t="s">
        <v>80</v>
      </c>
      <c r="AY196" s="232" t="s">
        <v>220</v>
      </c>
    </row>
    <row r="197" spans="1:65" s="13" customFormat="1" ht="11.25">
      <c r="B197" s="212"/>
      <c r="C197" s="213"/>
      <c r="D197" s="210" t="s">
        <v>235</v>
      </c>
      <c r="E197" s="214" t="s">
        <v>826</v>
      </c>
      <c r="F197" s="215" t="s">
        <v>4120</v>
      </c>
      <c r="G197" s="213"/>
      <c r="H197" s="216">
        <v>186.22399999999999</v>
      </c>
      <c r="I197" s="217"/>
      <c r="J197" s="213"/>
      <c r="K197" s="213"/>
      <c r="L197" s="218"/>
      <c r="M197" s="219"/>
      <c r="N197" s="220"/>
      <c r="O197" s="220"/>
      <c r="P197" s="220"/>
      <c r="Q197" s="220"/>
      <c r="R197" s="220"/>
      <c r="S197" s="220"/>
      <c r="T197" s="221"/>
      <c r="AT197" s="222" t="s">
        <v>235</v>
      </c>
      <c r="AU197" s="222" t="s">
        <v>87</v>
      </c>
      <c r="AV197" s="13" t="s">
        <v>19</v>
      </c>
      <c r="AW197" s="13" t="s">
        <v>36</v>
      </c>
      <c r="AX197" s="13" t="s">
        <v>80</v>
      </c>
      <c r="AY197" s="222" t="s">
        <v>220</v>
      </c>
    </row>
    <row r="198" spans="1:65" s="13" customFormat="1" ht="11.25">
      <c r="B198" s="212"/>
      <c r="C198" s="213"/>
      <c r="D198" s="210" t="s">
        <v>235</v>
      </c>
      <c r="E198" s="214" t="s">
        <v>827</v>
      </c>
      <c r="F198" s="215" t="s">
        <v>828</v>
      </c>
      <c r="G198" s="213"/>
      <c r="H198" s="216">
        <v>186.22399999999999</v>
      </c>
      <c r="I198" s="217"/>
      <c r="J198" s="213"/>
      <c r="K198" s="213"/>
      <c r="L198" s="218"/>
      <c r="M198" s="219"/>
      <c r="N198" s="220"/>
      <c r="O198" s="220"/>
      <c r="P198" s="220"/>
      <c r="Q198" s="220"/>
      <c r="R198" s="220"/>
      <c r="S198" s="220"/>
      <c r="T198" s="221"/>
      <c r="AT198" s="222" t="s">
        <v>235</v>
      </c>
      <c r="AU198" s="222" t="s">
        <v>87</v>
      </c>
      <c r="AV198" s="13" t="s">
        <v>19</v>
      </c>
      <c r="AW198" s="13" t="s">
        <v>36</v>
      </c>
      <c r="AX198" s="13" t="s">
        <v>87</v>
      </c>
      <c r="AY198" s="222" t="s">
        <v>220</v>
      </c>
    </row>
    <row r="199" spans="1:65" s="2" customFormat="1" ht="37.9" customHeight="1">
      <c r="A199" s="36"/>
      <c r="B199" s="37"/>
      <c r="C199" s="192" t="s">
        <v>276</v>
      </c>
      <c r="D199" s="192" t="s">
        <v>224</v>
      </c>
      <c r="E199" s="193" t="s">
        <v>2026</v>
      </c>
      <c r="F199" s="194" t="s">
        <v>2027</v>
      </c>
      <c r="G199" s="195" t="s">
        <v>514</v>
      </c>
      <c r="H199" s="196">
        <v>141.64699999999999</v>
      </c>
      <c r="I199" s="197"/>
      <c r="J199" s="198">
        <f>ROUND(I199*H199,2)</f>
        <v>0</v>
      </c>
      <c r="K199" s="194" t="s">
        <v>228</v>
      </c>
      <c r="L199" s="41"/>
      <c r="M199" s="199" t="s">
        <v>1</v>
      </c>
      <c r="N199" s="200" t="s">
        <v>45</v>
      </c>
      <c r="O199" s="73"/>
      <c r="P199" s="201">
        <f>O199*H199</f>
        <v>0</v>
      </c>
      <c r="Q199" s="201">
        <v>0</v>
      </c>
      <c r="R199" s="201">
        <f>Q199*H199</f>
        <v>0</v>
      </c>
      <c r="S199" s="201">
        <v>0</v>
      </c>
      <c r="T199" s="202">
        <f>S199*H199</f>
        <v>0</v>
      </c>
      <c r="U199" s="36"/>
      <c r="V199" s="36"/>
      <c r="W199" s="36"/>
      <c r="X199" s="36"/>
      <c r="Y199" s="36"/>
      <c r="Z199" s="36"/>
      <c r="AA199" s="36"/>
      <c r="AB199" s="36"/>
      <c r="AC199" s="36"/>
      <c r="AD199" s="36"/>
      <c r="AE199" s="36"/>
      <c r="AR199" s="203" t="s">
        <v>223</v>
      </c>
      <c r="AT199" s="203" t="s">
        <v>224</v>
      </c>
      <c r="AU199" s="203" t="s">
        <v>87</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223</v>
      </c>
      <c r="BM199" s="203" t="s">
        <v>4121</v>
      </c>
    </row>
    <row r="200" spans="1:65" s="2" customFormat="1" ht="11.25">
      <c r="A200" s="36"/>
      <c r="B200" s="37"/>
      <c r="C200" s="38"/>
      <c r="D200" s="205" t="s">
        <v>231</v>
      </c>
      <c r="E200" s="38"/>
      <c r="F200" s="206" t="s">
        <v>2029</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231</v>
      </c>
      <c r="AU200" s="18" t="s">
        <v>87</v>
      </c>
    </row>
    <row r="201" spans="1:65" s="2" customFormat="1" ht="117">
      <c r="A201" s="36"/>
      <c r="B201" s="37"/>
      <c r="C201" s="38"/>
      <c r="D201" s="210" t="s">
        <v>311</v>
      </c>
      <c r="E201" s="38"/>
      <c r="F201" s="211" t="s">
        <v>563</v>
      </c>
      <c r="G201" s="38"/>
      <c r="H201" s="38"/>
      <c r="I201" s="207"/>
      <c r="J201" s="38"/>
      <c r="K201" s="38"/>
      <c r="L201" s="41"/>
      <c r="M201" s="208"/>
      <c r="N201" s="209"/>
      <c r="O201" s="73"/>
      <c r="P201" s="73"/>
      <c r="Q201" s="73"/>
      <c r="R201" s="73"/>
      <c r="S201" s="73"/>
      <c r="T201" s="74"/>
      <c r="U201" s="36"/>
      <c r="V201" s="36"/>
      <c r="W201" s="36"/>
      <c r="X201" s="36"/>
      <c r="Y201" s="36"/>
      <c r="Z201" s="36"/>
      <c r="AA201" s="36"/>
      <c r="AB201" s="36"/>
      <c r="AC201" s="36"/>
      <c r="AD201" s="36"/>
      <c r="AE201" s="36"/>
      <c r="AT201" s="18" t="s">
        <v>311</v>
      </c>
      <c r="AU201" s="18" t="s">
        <v>87</v>
      </c>
    </row>
    <row r="202" spans="1:65" s="2" customFormat="1" ht="19.5">
      <c r="A202" s="36"/>
      <c r="B202" s="37"/>
      <c r="C202" s="38"/>
      <c r="D202" s="210" t="s">
        <v>233</v>
      </c>
      <c r="E202" s="38"/>
      <c r="F202" s="211" t="s">
        <v>2030</v>
      </c>
      <c r="G202" s="38"/>
      <c r="H202" s="38"/>
      <c r="I202" s="207"/>
      <c r="J202" s="38"/>
      <c r="K202" s="38"/>
      <c r="L202" s="41"/>
      <c r="M202" s="208"/>
      <c r="N202" s="209"/>
      <c r="O202" s="73"/>
      <c r="P202" s="73"/>
      <c r="Q202" s="73"/>
      <c r="R202" s="73"/>
      <c r="S202" s="73"/>
      <c r="T202" s="74"/>
      <c r="U202" s="36"/>
      <c r="V202" s="36"/>
      <c r="W202" s="36"/>
      <c r="X202" s="36"/>
      <c r="Y202" s="36"/>
      <c r="Z202" s="36"/>
      <c r="AA202" s="36"/>
      <c r="AB202" s="36"/>
      <c r="AC202" s="36"/>
      <c r="AD202" s="36"/>
      <c r="AE202" s="36"/>
      <c r="AT202" s="18" t="s">
        <v>233</v>
      </c>
      <c r="AU202" s="18" t="s">
        <v>87</v>
      </c>
    </row>
    <row r="203" spans="1:65" s="14" customFormat="1" ht="11.25">
      <c r="B203" s="223"/>
      <c r="C203" s="224"/>
      <c r="D203" s="210" t="s">
        <v>235</v>
      </c>
      <c r="E203" s="225" t="s">
        <v>1</v>
      </c>
      <c r="F203" s="226" t="s">
        <v>3159</v>
      </c>
      <c r="G203" s="224"/>
      <c r="H203" s="225" t="s">
        <v>1</v>
      </c>
      <c r="I203" s="227"/>
      <c r="J203" s="224"/>
      <c r="K203" s="224"/>
      <c r="L203" s="228"/>
      <c r="M203" s="229"/>
      <c r="N203" s="230"/>
      <c r="O203" s="230"/>
      <c r="P203" s="230"/>
      <c r="Q203" s="230"/>
      <c r="R203" s="230"/>
      <c r="S203" s="230"/>
      <c r="T203" s="231"/>
      <c r="AT203" s="232" t="s">
        <v>235</v>
      </c>
      <c r="AU203" s="232" t="s">
        <v>87</v>
      </c>
      <c r="AV203" s="14" t="s">
        <v>87</v>
      </c>
      <c r="AW203" s="14" t="s">
        <v>36</v>
      </c>
      <c r="AX203" s="14" t="s">
        <v>80</v>
      </c>
      <c r="AY203" s="232" t="s">
        <v>220</v>
      </c>
    </row>
    <row r="204" spans="1:65" s="13" customFormat="1" ht="11.25">
      <c r="B204" s="212"/>
      <c r="C204" s="213"/>
      <c r="D204" s="210" t="s">
        <v>235</v>
      </c>
      <c r="E204" s="214" t="s">
        <v>833</v>
      </c>
      <c r="F204" s="215" t="s">
        <v>4122</v>
      </c>
      <c r="G204" s="213"/>
      <c r="H204" s="216">
        <v>103.458</v>
      </c>
      <c r="I204" s="217"/>
      <c r="J204" s="213"/>
      <c r="K204" s="213"/>
      <c r="L204" s="218"/>
      <c r="M204" s="219"/>
      <c r="N204" s="220"/>
      <c r="O204" s="220"/>
      <c r="P204" s="220"/>
      <c r="Q204" s="220"/>
      <c r="R204" s="220"/>
      <c r="S204" s="220"/>
      <c r="T204" s="221"/>
      <c r="AT204" s="222" t="s">
        <v>235</v>
      </c>
      <c r="AU204" s="222" t="s">
        <v>87</v>
      </c>
      <c r="AV204" s="13" t="s">
        <v>19</v>
      </c>
      <c r="AW204" s="13" t="s">
        <v>36</v>
      </c>
      <c r="AX204" s="13" t="s">
        <v>80</v>
      </c>
      <c r="AY204" s="222" t="s">
        <v>220</v>
      </c>
    </row>
    <row r="205" spans="1:65" s="14" customFormat="1" ht="11.25">
      <c r="B205" s="223"/>
      <c r="C205" s="224"/>
      <c r="D205" s="210" t="s">
        <v>235</v>
      </c>
      <c r="E205" s="225" t="s">
        <v>1</v>
      </c>
      <c r="F205" s="226" t="s">
        <v>2034</v>
      </c>
      <c r="G205" s="224"/>
      <c r="H205" s="225" t="s">
        <v>1</v>
      </c>
      <c r="I205" s="227"/>
      <c r="J205" s="224"/>
      <c r="K205" s="224"/>
      <c r="L205" s="228"/>
      <c r="M205" s="229"/>
      <c r="N205" s="230"/>
      <c r="O205" s="230"/>
      <c r="P205" s="230"/>
      <c r="Q205" s="230"/>
      <c r="R205" s="230"/>
      <c r="S205" s="230"/>
      <c r="T205" s="231"/>
      <c r="AT205" s="232" t="s">
        <v>235</v>
      </c>
      <c r="AU205" s="232" t="s">
        <v>87</v>
      </c>
      <c r="AV205" s="14" t="s">
        <v>87</v>
      </c>
      <c r="AW205" s="14" t="s">
        <v>36</v>
      </c>
      <c r="AX205" s="14" t="s">
        <v>80</v>
      </c>
      <c r="AY205" s="232" t="s">
        <v>220</v>
      </c>
    </row>
    <row r="206" spans="1:65" s="13" customFormat="1" ht="11.25">
      <c r="B206" s="212"/>
      <c r="C206" s="213"/>
      <c r="D206" s="210" t="s">
        <v>235</v>
      </c>
      <c r="E206" s="214" t="s">
        <v>834</v>
      </c>
      <c r="F206" s="215" t="s">
        <v>4101</v>
      </c>
      <c r="G206" s="213"/>
      <c r="H206" s="216">
        <v>38.189</v>
      </c>
      <c r="I206" s="217"/>
      <c r="J206" s="213"/>
      <c r="K206" s="213"/>
      <c r="L206" s="218"/>
      <c r="M206" s="219"/>
      <c r="N206" s="220"/>
      <c r="O206" s="220"/>
      <c r="P206" s="220"/>
      <c r="Q206" s="220"/>
      <c r="R206" s="220"/>
      <c r="S206" s="220"/>
      <c r="T206" s="221"/>
      <c r="AT206" s="222" t="s">
        <v>235</v>
      </c>
      <c r="AU206" s="222" t="s">
        <v>87</v>
      </c>
      <c r="AV206" s="13" t="s">
        <v>19</v>
      </c>
      <c r="AW206" s="13" t="s">
        <v>36</v>
      </c>
      <c r="AX206" s="13" t="s">
        <v>80</v>
      </c>
      <c r="AY206" s="222" t="s">
        <v>220</v>
      </c>
    </row>
    <row r="207" spans="1:65" s="13" customFormat="1" ht="11.25">
      <c r="B207" s="212"/>
      <c r="C207" s="213"/>
      <c r="D207" s="210" t="s">
        <v>235</v>
      </c>
      <c r="E207" s="214" t="s">
        <v>2005</v>
      </c>
      <c r="F207" s="215" t="s">
        <v>4123</v>
      </c>
      <c r="G207" s="213"/>
      <c r="H207" s="216">
        <v>141.64699999999999</v>
      </c>
      <c r="I207" s="217"/>
      <c r="J207" s="213"/>
      <c r="K207" s="213"/>
      <c r="L207" s="218"/>
      <c r="M207" s="219"/>
      <c r="N207" s="220"/>
      <c r="O207" s="220"/>
      <c r="P207" s="220"/>
      <c r="Q207" s="220"/>
      <c r="R207" s="220"/>
      <c r="S207" s="220"/>
      <c r="T207" s="221"/>
      <c r="AT207" s="222" t="s">
        <v>235</v>
      </c>
      <c r="AU207" s="222" t="s">
        <v>87</v>
      </c>
      <c r="AV207" s="13" t="s">
        <v>19</v>
      </c>
      <c r="AW207" s="13" t="s">
        <v>36</v>
      </c>
      <c r="AX207" s="13" t="s">
        <v>87</v>
      </c>
      <c r="AY207" s="222" t="s">
        <v>220</v>
      </c>
    </row>
    <row r="208" spans="1:65" s="2" customFormat="1" ht="66.75" customHeight="1">
      <c r="A208" s="36"/>
      <c r="B208" s="37"/>
      <c r="C208" s="192" t="s">
        <v>282</v>
      </c>
      <c r="D208" s="192" t="s">
        <v>224</v>
      </c>
      <c r="E208" s="193" t="s">
        <v>2037</v>
      </c>
      <c r="F208" s="194" t="s">
        <v>2038</v>
      </c>
      <c r="G208" s="195" t="s">
        <v>514</v>
      </c>
      <c r="H208" s="196">
        <v>26.51</v>
      </c>
      <c r="I208" s="197"/>
      <c r="J208" s="198">
        <f>ROUND(I208*H208,2)</f>
        <v>0</v>
      </c>
      <c r="K208" s="194" t="s">
        <v>228</v>
      </c>
      <c r="L208" s="41"/>
      <c r="M208" s="199" t="s">
        <v>1</v>
      </c>
      <c r="N208" s="200" t="s">
        <v>45</v>
      </c>
      <c r="O208" s="73"/>
      <c r="P208" s="201">
        <f>O208*H208</f>
        <v>0</v>
      </c>
      <c r="Q208" s="201">
        <v>0</v>
      </c>
      <c r="R208" s="201">
        <f>Q208*H208</f>
        <v>0</v>
      </c>
      <c r="S208" s="201">
        <v>0</v>
      </c>
      <c r="T208" s="202">
        <f>S208*H208</f>
        <v>0</v>
      </c>
      <c r="U208" s="36"/>
      <c r="V208" s="36"/>
      <c r="W208" s="36"/>
      <c r="X208" s="36"/>
      <c r="Y208" s="36"/>
      <c r="Z208" s="36"/>
      <c r="AA208" s="36"/>
      <c r="AB208" s="36"/>
      <c r="AC208" s="36"/>
      <c r="AD208" s="36"/>
      <c r="AE208" s="36"/>
      <c r="AR208" s="203" t="s">
        <v>223</v>
      </c>
      <c r="AT208" s="203" t="s">
        <v>224</v>
      </c>
      <c r="AU208" s="203" t="s">
        <v>87</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223</v>
      </c>
      <c r="BM208" s="203" t="s">
        <v>4124</v>
      </c>
    </row>
    <row r="209" spans="1:65" s="2" customFormat="1" ht="11.25">
      <c r="A209" s="36"/>
      <c r="B209" s="37"/>
      <c r="C209" s="38"/>
      <c r="D209" s="205" t="s">
        <v>231</v>
      </c>
      <c r="E209" s="38"/>
      <c r="F209" s="206" t="s">
        <v>2040</v>
      </c>
      <c r="G209" s="38"/>
      <c r="H209" s="38"/>
      <c r="I209" s="207"/>
      <c r="J209" s="38"/>
      <c r="K209" s="38"/>
      <c r="L209" s="41"/>
      <c r="M209" s="208"/>
      <c r="N209" s="209"/>
      <c r="O209" s="73"/>
      <c r="P209" s="73"/>
      <c r="Q209" s="73"/>
      <c r="R209" s="73"/>
      <c r="S209" s="73"/>
      <c r="T209" s="74"/>
      <c r="U209" s="36"/>
      <c r="V209" s="36"/>
      <c r="W209" s="36"/>
      <c r="X209" s="36"/>
      <c r="Y209" s="36"/>
      <c r="Z209" s="36"/>
      <c r="AA209" s="36"/>
      <c r="AB209" s="36"/>
      <c r="AC209" s="36"/>
      <c r="AD209" s="36"/>
      <c r="AE209" s="36"/>
      <c r="AT209" s="18" t="s">
        <v>231</v>
      </c>
      <c r="AU209" s="18" t="s">
        <v>87</v>
      </c>
    </row>
    <row r="210" spans="1:65" s="2" customFormat="1" ht="107.25">
      <c r="A210" s="36"/>
      <c r="B210" s="37"/>
      <c r="C210" s="38"/>
      <c r="D210" s="210" t="s">
        <v>311</v>
      </c>
      <c r="E210" s="38"/>
      <c r="F210" s="211" t="s">
        <v>2041</v>
      </c>
      <c r="G210" s="38"/>
      <c r="H210" s="38"/>
      <c r="I210" s="207"/>
      <c r="J210" s="38"/>
      <c r="K210" s="38"/>
      <c r="L210" s="41"/>
      <c r="M210" s="208"/>
      <c r="N210" s="209"/>
      <c r="O210" s="73"/>
      <c r="P210" s="73"/>
      <c r="Q210" s="73"/>
      <c r="R210" s="73"/>
      <c r="S210" s="73"/>
      <c r="T210" s="74"/>
      <c r="U210" s="36"/>
      <c r="V210" s="36"/>
      <c r="W210" s="36"/>
      <c r="X210" s="36"/>
      <c r="Y210" s="36"/>
      <c r="Z210" s="36"/>
      <c r="AA210" s="36"/>
      <c r="AB210" s="36"/>
      <c r="AC210" s="36"/>
      <c r="AD210" s="36"/>
      <c r="AE210" s="36"/>
      <c r="AT210" s="18" t="s">
        <v>311</v>
      </c>
      <c r="AU210" s="18" t="s">
        <v>87</v>
      </c>
    </row>
    <row r="211" spans="1:65" s="14" customFormat="1" ht="11.25">
      <c r="B211" s="223"/>
      <c r="C211" s="224"/>
      <c r="D211" s="210" t="s">
        <v>235</v>
      </c>
      <c r="E211" s="225" t="s">
        <v>1</v>
      </c>
      <c r="F211" s="226" t="s">
        <v>2042</v>
      </c>
      <c r="G211" s="224"/>
      <c r="H211" s="225" t="s">
        <v>1</v>
      </c>
      <c r="I211" s="227"/>
      <c r="J211" s="224"/>
      <c r="K211" s="224"/>
      <c r="L211" s="228"/>
      <c r="M211" s="229"/>
      <c r="N211" s="230"/>
      <c r="O211" s="230"/>
      <c r="P211" s="230"/>
      <c r="Q211" s="230"/>
      <c r="R211" s="230"/>
      <c r="S211" s="230"/>
      <c r="T211" s="231"/>
      <c r="AT211" s="232" t="s">
        <v>235</v>
      </c>
      <c r="AU211" s="232" t="s">
        <v>87</v>
      </c>
      <c r="AV211" s="14" t="s">
        <v>87</v>
      </c>
      <c r="AW211" s="14" t="s">
        <v>36</v>
      </c>
      <c r="AX211" s="14" t="s">
        <v>80</v>
      </c>
      <c r="AY211" s="232" t="s">
        <v>220</v>
      </c>
    </row>
    <row r="212" spans="1:65" s="14" customFormat="1" ht="11.25">
      <c r="B212" s="223"/>
      <c r="C212" s="224"/>
      <c r="D212" s="210" t="s">
        <v>235</v>
      </c>
      <c r="E212" s="225" t="s">
        <v>1</v>
      </c>
      <c r="F212" s="226" t="s">
        <v>4125</v>
      </c>
      <c r="G212" s="224"/>
      <c r="H212" s="225" t="s">
        <v>1</v>
      </c>
      <c r="I212" s="227"/>
      <c r="J212" s="224"/>
      <c r="K212" s="224"/>
      <c r="L212" s="228"/>
      <c r="M212" s="229"/>
      <c r="N212" s="230"/>
      <c r="O212" s="230"/>
      <c r="P212" s="230"/>
      <c r="Q212" s="230"/>
      <c r="R212" s="230"/>
      <c r="S212" s="230"/>
      <c r="T212" s="231"/>
      <c r="AT212" s="232" t="s">
        <v>235</v>
      </c>
      <c r="AU212" s="232" t="s">
        <v>87</v>
      </c>
      <c r="AV212" s="14" t="s">
        <v>87</v>
      </c>
      <c r="AW212" s="14" t="s">
        <v>36</v>
      </c>
      <c r="AX212" s="14" t="s">
        <v>80</v>
      </c>
      <c r="AY212" s="232" t="s">
        <v>220</v>
      </c>
    </row>
    <row r="213" spans="1:65" s="13" customFormat="1" ht="11.25">
      <c r="B213" s="212"/>
      <c r="C213" s="213"/>
      <c r="D213" s="210" t="s">
        <v>235</v>
      </c>
      <c r="E213" s="214" t="s">
        <v>841</v>
      </c>
      <c r="F213" s="215" t="s">
        <v>4126</v>
      </c>
      <c r="G213" s="213"/>
      <c r="H213" s="216">
        <v>12.76</v>
      </c>
      <c r="I213" s="217"/>
      <c r="J213" s="213"/>
      <c r="K213" s="213"/>
      <c r="L213" s="218"/>
      <c r="M213" s="219"/>
      <c r="N213" s="220"/>
      <c r="O213" s="220"/>
      <c r="P213" s="220"/>
      <c r="Q213" s="220"/>
      <c r="R213" s="220"/>
      <c r="S213" s="220"/>
      <c r="T213" s="221"/>
      <c r="AT213" s="222" t="s">
        <v>235</v>
      </c>
      <c r="AU213" s="222" t="s">
        <v>87</v>
      </c>
      <c r="AV213" s="13" t="s">
        <v>19</v>
      </c>
      <c r="AW213" s="13" t="s">
        <v>36</v>
      </c>
      <c r="AX213" s="13" t="s">
        <v>80</v>
      </c>
      <c r="AY213" s="222" t="s">
        <v>220</v>
      </c>
    </row>
    <row r="214" spans="1:65" s="14" customFormat="1" ht="11.25">
      <c r="B214" s="223"/>
      <c r="C214" s="224"/>
      <c r="D214" s="210" t="s">
        <v>235</v>
      </c>
      <c r="E214" s="225" t="s">
        <v>1</v>
      </c>
      <c r="F214" s="226" t="s">
        <v>4127</v>
      </c>
      <c r="G214" s="224"/>
      <c r="H214" s="225" t="s">
        <v>1</v>
      </c>
      <c r="I214" s="227"/>
      <c r="J214" s="224"/>
      <c r="K214" s="224"/>
      <c r="L214" s="228"/>
      <c r="M214" s="229"/>
      <c r="N214" s="230"/>
      <c r="O214" s="230"/>
      <c r="P214" s="230"/>
      <c r="Q214" s="230"/>
      <c r="R214" s="230"/>
      <c r="S214" s="230"/>
      <c r="T214" s="231"/>
      <c r="AT214" s="232" t="s">
        <v>235</v>
      </c>
      <c r="AU214" s="232" t="s">
        <v>87</v>
      </c>
      <c r="AV214" s="14" t="s">
        <v>87</v>
      </c>
      <c r="AW214" s="14" t="s">
        <v>36</v>
      </c>
      <c r="AX214" s="14" t="s">
        <v>80</v>
      </c>
      <c r="AY214" s="232" t="s">
        <v>220</v>
      </c>
    </row>
    <row r="215" spans="1:65" s="13" customFormat="1" ht="11.25">
      <c r="B215" s="212"/>
      <c r="C215" s="213"/>
      <c r="D215" s="210" t="s">
        <v>235</v>
      </c>
      <c r="E215" s="214" t="s">
        <v>842</v>
      </c>
      <c r="F215" s="215" t="s">
        <v>4128</v>
      </c>
      <c r="G215" s="213"/>
      <c r="H215" s="216">
        <v>13.75</v>
      </c>
      <c r="I215" s="217"/>
      <c r="J215" s="213"/>
      <c r="K215" s="213"/>
      <c r="L215" s="218"/>
      <c r="M215" s="219"/>
      <c r="N215" s="220"/>
      <c r="O215" s="220"/>
      <c r="P215" s="220"/>
      <c r="Q215" s="220"/>
      <c r="R215" s="220"/>
      <c r="S215" s="220"/>
      <c r="T215" s="221"/>
      <c r="AT215" s="222" t="s">
        <v>235</v>
      </c>
      <c r="AU215" s="222" t="s">
        <v>87</v>
      </c>
      <c r="AV215" s="13" t="s">
        <v>19</v>
      </c>
      <c r="AW215" s="13" t="s">
        <v>36</v>
      </c>
      <c r="AX215" s="13" t="s">
        <v>80</v>
      </c>
      <c r="AY215" s="222" t="s">
        <v>220</v>
      </c>
    </row>
    <row r="216" spans="1:65" s="13" customFormat="1" ht="11.25">
      <c r="B216" s="212"/>
      <c r="C216" s="213"/>
      <c r="D216" s="210" t="s">
        <v>235</v>
      </c>
      <c r="E216" s="214" t="s">
        <v>3039</v>
      </c>
      <c r="F216" s="215" t="s">
        <v>4129</v>
      </c>
      <c r="G216" s="213"/>
      <c r="H216" s="216">
        <v>26.51</v>
      </c>
      <c r="I216" s="217"/>
      <c r="J216" s="213"/>
      <c r="K216" s="213"/>
      <c r="L216" s="218"/>
      <c r="M216" s="219"/>
      <c r="N216" s="220"/>
      <c r="O216" s="220"/>
      <c r="P216" s="220"/>
      <c r="Q216" s="220"/>
      <c r="R216" s="220"/>
      <c r="S216" s="220"/>
      <c r="T216" s="221"/>
      <c r="AT216" s="222" t="s">
        <v>235</v>
      </c>
      <c r="AU216" s="222" t="s">
        <v>87</v>
      </c>
      <c r="AV216" s="13" t="s">
        <v>19</v>
      </c>
      <c r="AW216" s="13" t="s">
        <v>36</v>
      </c>
      <c r="AX216" s="13" t="s">
        <v>87</v>
      </c>
      <c r="AY216" s="222" t="s">
        <v>220</v>
      </c>
    </row>
    <row r="217" spans="1:65" s="2" customFormat="1" ht="16.5" customHeight="1">
      <c r="A217" s="36"/>
      <c r="B217" s="37"/>
      <c r="C217" s="247" t="s">
        <v>287</v>
      </c>
      <c r="D217" s="247" t="s">
        <v>329</v>
      </c>
      <c r="E217" s="248" t="s">
        <v>2050</v>
      </c>
      <c r="F217" s="249" t="s">
        <v>2051</v>
      </c>
      <c r="G217" s="250" t="s">
        <v>650</v>
      </c>
      <c r="H217" s="251">
        <v>53.02</v>
      </c>
      <c r="I217" s="252"/>
      <c r="J217" s="253">
        <f>ROUND(I217*H217,2)</f>
        <v>0</v>
      </c>
      <c r="K217" s="249" t="s">
        <v>228</v>
      </c>
      <c r="L217" s="254"/>
      <c r="M217" s="255" t="s">
        <v>1</v>
      </c>
      <c r="N217" s="256" t="s">
        <v>45</v>
      </c>
      <c r="O217" s="73"/>
      <c r="P217" s="201">
        <f>O217*H217</f>
        <v>0</v>
      </c>
      <c r="Q217" s="201">
        <v>1</v>
      </c>
      <c r="R217" s="201">
        <f>Q217*H217</f>
        <v>53.02</v>
      </c>
      <c r="S217" s="201">
        <v>0</v>
      </c>
      <c r="T217" s="202">
        <f>S217*H217</f>
        <v>0</v>
      </c>
      <c r="U217" s="36"/>
      <c r="V217" s="36"/>
      <c r="W217" s="36"/>
      <c r="X217" s="36"/>
      <c r="Y217" s="36"/>
      <c r="Z217" s="36"/>
      <c r="AA217" s="36"/>
      <c r="AB217" s="36"/>
      <c r="AC217" s="36"/>
      <c r="AD217" s="36"/>
      <c r="AE217" s="36"/>
      <c r="AR217" s="203" t="s">
        <v>266</v>
      </c>
      <c r="AT217" s="203" t="s">
        <v>329</v>
      </c>
      <c r="AU217" s="203" t="s">
        <v>87</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223</v>
      </c>
      <c r="BM217" s="203" t="s">
        <v>4130</v>
      </c>
    </row>
    <row r="218" spans="1:65" s="13" customFormat="1" ht="11.25">
      <c r="B218" s="212"/>
      <c r="C218" s="213"/>
      <c r="D218" s="210" t="s">
        <v>235</v>
      </c>
      <c r="E218" s="214" t="s">
        <v>332</v>
      </c>
      <c r="F218" s="215" t="s">
        <v>4131</v>
      </c>
      <c r="G218" s="213"/>
      <c r="H218" s="216">
        <v>26.51</v>
      </c>
      <c r="I218" s="217"/>
      <c r="J218" s="213"/>
      <c r="K218" s="213"/>
      <c r="L218" s="218"/>
      <c r="M218" s="219"/>
      <c r="N218" s="220"/>
      <c r="O218" s="220"/>
      <c r="P218" s="220"/>
      <c r="Q218" s="220"/>
      <c r="R218" s="220"/>
      <c r="S218" s="220"/>
      <c r="T218" s="221"/>
      <c r="AT218" s="222" t="s">
        <v>235</v>
      </c>
      <c r="AU218" s="222" t="s">
        <v>87</v>
      </c>
      <c r="AV218" s="13" t="s">
        <v>19</v>
      </c>
      <c r="AW218" s="13" t="s">
        <v>36</v>
      </c>
      <c r="AX218" s="13" t="s">
        <v>80</v>
      </c>
      <c r="AY218" s="222" t="s">
        <v>220</v>
      </c>
    </row>
    <row r="219" spans="1:65" s="13" customFormat="1" ht="11.25">
      <c r="B219" s="212"/>
      <c r="C219" s="213"/>
      <c r="D219" s="210" t="s">
        <v>235</v>
      </c>
      <c r="E219" s="214" t="s">
        <v>334</v>
      </c>
      <c r="F219" s="215" t="s">
        <v>335</v>
      </c>
      <c r="G219" s="213"/>
      <c r="H219" s="216">
        <v>26.51</v>
      </c>
      <c r="I219" s="217"/>
      <c r="J219" s="213"/>
      <c r="K219" s="213"/>
      <c r="L219" s="218"/>
      <c r="M219" s="219"/>
      <c r="N219" s="220"/>
      <c r="O219" s="220"/>
      <c r="P219" s="220"/>
      <c r="Q219" s="220"/>
      <c r="R219" s="220"/>
      <c r="S219" s="220"/>
      <c r="T219" s="221"/>
      <c r="AT219" s="222" t="s">
        <v>235</v>
      </c>
      <c r="AU219" s="222" t="s">
        <v>87</v>
      </c>
      <c r="AV219" s="13" t="s">
        <v>19</v>
      </c>
      <c r="AW219" s="13" t="s">
        <v>36</v>
      </c>
      <c r="AX219" s="13" t="s">
        <v>80</v>
      </c>
      <c r="AY219" s="222" t="s">
        <v>220</v>
      </c>
    </row>
    <row r="220" spans="1:65" s="13" customFormat="1" ht="11.25">
      <c r="B220" s="212"/>
      <c r="C220" s="213"/>
      <c r="D220" s="210" t="s">
        <v>235</v>
      </c>
      <c r="E220" s="214" t="s">
        <v>4132</v>
      </c>
      <c r="F220" s="215" t="s">
        <v>4133</v>
      </c>
      <c r="G220" s="213"/>
      <c r="H220" s="216">
        <v>53.02</v>
      </c>
      <c r="I220" s="217"/>
      <c r="J220" s="213"/>
      <c r="K220" s="213"/>
      <c r="L220" s="218"/>
      <c r="M220" s="219"/>
      <c r="N220" s="220"/>
      <c r="O220" s="220"/>
      <c r="P220" s="220"/>
      <c r="Q220" s="220"/>
      <c r="R220" s="220"/>
      <c r="S220" s="220"/>
      <c r="T220" s="221"/>
      <c r="AT220" s="222" t="s">
        <v>235</v>
      </c>
      <c r="AU220" s="222" t="s">
        <v>87</v>
      </c>
      <c r="AV220" s="13" t="s">
        <v>19</v>
      </c>
      <c r="AW220" s="13" t="s">
        <v>36</v>
      </c>
      <c r="AX220" s="13" t="s">
        <v>87</v>
      </c>
      <c r="AY220" s="222" t="s">
        <v>220</v>
      </c>
    </row>
    <row r="221" spans="1:65" s="2" customFormat="1" ht="37.9" customHeight="1">
      <c r="A221" s="36"/>
      <c r="B221" s="37"/>
      <c r="C221" s="192" t="s">
        <v>294</v>
      </c>
      <c r="D221" s="192" t="s">
        <v>224</v>
      </c>
      <c r="E221" s="193" t="s">
        <v>4134</v>
      </c>
      <c r="F221" s="194" t="s">
        <v>4135</v>
      </c>
      <c r="G221" s="195" t="s">
        <v>506</v>
      </c>
      <c r="H221" s="196">
        <v>6.5</v>
      </c>
      <c r="I221" s="197"/>
      <c r="J221" s="198">
        <f>ROUND(I221*H221,2)</f>
        <v>0</v>
      </c>
      <c r="K221" s="194" t="s">
        <v>228</v>
      </c>
      <c r="L221" s="41"/>
      <c r="M221" s="199" t="s">
        <v>1</v>
      </c>
      <c r="N221" s="200" t="s">
        <v>45</v>
      </c>
      <c r="O221" s="73"/>
      <c r="P221" s="201">
        <f>O221*H221</f>
        <v>0</v>
      </c>
      <c r="Q221" s="201">
        <v>0</v>
      </c>
      <c r="R221" s="201">
        <f>Q221*H221</f>
        <v>0</v>
      </c>
      <c r="S221" s="201">
        <v>0</v>
      </c>
      <c r="T221" s="202">
        <f>S221*H221</f>
        <v>0</v>
      </c>
      <c r="U221" s="36"/>
      <c r="V221" s="36"/>
      <c r="W221" s="36"/>
      <c r="X221" s="36"/>
      <c r="Y221" s="36"/>
      <c r="Z221" s="36"/>
      <c r="AA221" s="36"/>
      <c r="AB221" s="36"/>
      <c r="AC221" s="36"/>
      <c r="AD221" s="36"/>
      <c r="AE221" s="36"/>
      <c r="AR221" s="203" t="s">
        <v>223</v>
      </c>
      <c r="AT221" s="203" t="s">
        <v>224</v>
      </c>
      <c r="AU221" s="203" t="s">
        <v>87</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223</v>
      </c>
      <c r="BM221" s="203" t="s">
        <v>4136</v>
      </c>
    </row>
    <row r="222" spans="1:65" s="2" customFormat="1" ht="11.25">
      <c r="A222" s="36"/>
      <c r="B222" s="37"/>
      <c r="C222" s="38"/>
      <c r="D222" s="205" t="s">
        <v>231</v>
      </c>
      <c r="E222" s="38"/>
      <c r="F222" s="206" t="s">
        <v>4137</v>
      </c>
      <c r="G222" s="38"/>
      <c r="H222" s="38"/>
      <c r="I222" s="207"/>
      <c r="J222" s="38"/>
      <c r="K222" s="38"/>
      <c r="L222" s="41"/>
      <c r="M222" s="208"/>
      <c r="N222" s="209"/>
      <c r="O222" s="73"/>
      <c r="P222" s="73"/>
      <c r="Q222" s="73"/>
      <c r="R222" s="73"/>
      <c r="S222" s="73"/>
      <c r="T222" s="74"/>
      <c r="U222" s="36"/>
      <c r="V222" s="36"/>
      <c r="W222" s="36"/>
      <c r="X222" s="36"/>
      <c r="Y222" s="36"/>
      <c r="Z222" s="36"/>
      <c r="AA222" s="36"/>
      <c r="AB222" s="36"/>
      <c r="AC222" s="36"/>
      <c r="AD222" s="36"/>
      <c r="AE222" s="36"/>
      <c r="AT222" s="18" t="s">
        <v>231</v>
      </c>
      <c r="AU222" s="18" t="s">
        <v>87</v>
      </c>
    </row>
    <row r="223" spans="1:65" s="2" customFormat="1" ht="48.75">
      <c r="A223" s="36"/>
      <c r="B223" s="37"/>
      <c r="C223" s="38"/>
      <c r="D223" s="210" t="s">
        <v>311</v>
      </c>
      <c r="E223" s="38"/>
      <c r="F223" s="211" t="s">
        <v>609</v>
      </c>
      <c r="G223" s="38"/>
      <c r="H223" s="38"/>
      <c r="I223" s="207"/>
      <c r="J223" s="38"/>
      <c r="K223" s="38"/>
      <c r="L223" s="41"/>
      <c r="M223" s="208"/>
      <c r="N223" s="209"/>
      <c r="O223" s="73"/>
      <c r="P223" s="73"/>
      <c r="Q223" s="73"/>
      <c r="R223" s="73"/>
      <c r="S223" s="73"/>
      <c r="T223" s="74"/>
      <c r="U223" s="36"/>
      <c r="V223" s="36"/>
      <c r="W223" s="36"/>
      <c r="X223" s="36"/>
      <c r="Y223" s="36"/>
      <c r="Z223" s="36"/>
      <c r="AA223" s="36"/>
      <c r="AB223" s="36"/>
      <c r="AC223" s="36"/>
      <c r="AD223" s="36"/>
      <c r="AE223" s="36"/>
      <c r="AT223" s="18" t="s">
        <v>311</v>
      </c>
      <c r="AU223" s="18" t="s">
        <v>87</v>
      </c>
    </row>
    <row r="224" spans="1:65" s="14" customFormat="1" ht="11.25">
      <c r="B224" s="223"/>
      <c r="C224" s="224"/>
      <c r="D224" s="210" t="s">
        <v>235</v>
      </c>
      <c r="E224" s="225" t="s">
        <v>1</v>
      </c>
      <c r="F224" s="226" t="s">
        <v>4138</v>
      </c>
      <c r="G224" s="224"/>
      <c r="H224" s="225" t="s">
        <v>1</v>
      </c>
      <c r="I224" s="227"/>
      <c r="J224" s="224"/>
      <c r="K224" s="224"/>
      <c r="L224" s="228"/>
      <c r="M224" s="229"/>
      <c r="N224" s="230"/>
      <c r="O224" s="230"/>
      <c r="P224" s="230"/>
      <c r="Q224" s="230"/>
      <c r="R224" s="230"/>
      <c r="S224" s="230"/>
      <c r="T224" s="231"/>
      <c r="AT224" s="232" t="s">
        <v>235</v>
      </c>
      <c r="AU224" s="232" t="s">
        <v>87</v>
      </c>
      <c r="AV224" s="14" t="s">
        <v>87</v>
      </c>
      <c r="AW224" s="14" t="s">
        <v>36</v>
      </c>
      <c r="AX224" s="14" t="s">
        <v>80</v>
      </c>
      <c r="AY224" s="232" t="s">
        <v>220</v>
      </c>
    </row>
    <row r="225" spans="1:65" s="13" customFormat="1" ht="11.25">
      <c r="B225" s="212"/>
      <c r="C225" s="213"/>
      <c r="D225" s="210" t="s">
        <v>235</v>
      </c>
      <c r="E225" s="214" t="s">
        <v>3160</v>
      </c>
      <c r="F225" s="215" t="s">
        <v>4139</v>
      </c>
      <c r="G225" s="213"/>
      <c r="H225" s="216">
        <v>1.95</v>
      </c>
      <c r="I225" s="217"/>
      <c r="J225" s="213"/>
      <c r="K225" s="213"/>
      <c r="L225" s="218"/>
      <c r="M225" s="219"/>
      <c r="N225" s="220"/>
      <c r="O225" s="220"/>
      <c r="P225" s="220"/>
      <c r="Q225" s="220"/>
      <c r="R225" s="220"/>
      <c r="S225" s="220"/>
      <c r="T225" s="221"/>
      <c r="AT225" s="222" t="s">
        <v>235</v>
      </c>
      <c r="AU225" s="222" t="s">
        <v>87</v>
      </c>
      <c r="AV225" s="13" t="s">
        <v>19</v>
      </c>
      <c r="AW225" s="13" t="s">
        <v>36</v>
      </c>
      <c r="AX225" s="13" t="s">
        <v>80</v>
      </c>
      <c r="AY225" s="222" t="s">
        <v>220</v>
      </c>
    </row>
    <row r="226" spans="1:65" s="14" customFormat="1" ht="11.25">
      <c r="B226" s="223"/>
      <c r="C226" s="224"/>
      <c r="D226" s="210" t="s">
        <v>235</v>
      </c>
      <c r="E226" s="225" t="s">
        <v>1</v>
      </c>
      <c r="F226" s="226" t="s">
        <v>4140</v>
      </c>
      <c r="G226" s="224"/>
      <c r="H226" s="225" t="s">
        <v>1</v>
      </c>
      <c r="I226" s="227"/>
      <c r="J226" s="224"/>
      <c r="K226" s="224"/>
      <c r="L226" s="228"/>
      <c r="M226" s="229"/>
      <c r="N226" s="230"/>
      <c r="O226" s="230"/>
      <c r="P226" s="230"/>
      <c r="Q226" s="230"/>
      <c r="R226" s="230"/>
      <c r="S226" s="230"/>
      <c r="T226" s="231"/>
      <c r="AT226" s="232" t="s">
        <v>235</v>
      </c>
      <c r="AU226" s="232" t="s">
        <v>87</v>
      </c>
      <c r="AV226" s="14" t="s">
        <v>87</v>
      </c>
      <c r="AW226" s="14" t="s">
        <v>36</v>
      </c>
      <c r="AX226" s="14" t="s">
        <v>80</v>
      </c>
      <c r="AY226" s="232" t="s">
        <v>220</v>
      </c>
    </row>
    <row r="227" spans="1:65" s="13" customFormat="1" ht="11.25">
      <c r="B227" s="212"/>
      <c r="C227" s="213"/>
      <c r="D227" s="210" t="s">
        <v>235</v>
      </c>
      <c r="E227" s="214" t="s">
        <v>1793</v>
      </c>
      <c r="F227" s="215" t="s">
        <v>4141</v>
      </c>
      <c r="G227" s="213"/>
      <c r="H227" s="216">
        <v>2.7</v>
      </c>
      <c r="I227" s="217"/>
      <c r="J227" s="213"/>
      <c r="K227" s="213"/>
      <c r="L227" s="218"/>
      <c r="M227" s="219"/>
      <c r="N227" s="220"/>
      <c r="O227" s="220"/>
      <c r="P227" s="220"/>
      <c r="Q227" s="220"/>
      <c r="R227" s="220"/>
      <c r="S227" s="220"/>
      <c r="T227" s="221"/>
      <c r="AT227" s="222" t="s">
        <v>235</v>
      </c>
      <c r="AU227" s="222" t="s">
        <v>87</v>
      </c>
      <c r="AV227" s="13" t="s">
        <v>19</v>
      </c>
      <c r="AW227" s="13" t="s">
        <v>36</v>
      </c>
      <c r="AX227" s="13" t="s">
        <v>80</v>
      </c>
      <c r="AY227" s="222" t="s">
        <v>220</v>
      </c>
    </row>
    <row r="228" spans="1:65" s="14" customFormat="1" ht="11.25">
      <c r="B228" s="223"/>
      <c r="C228" s="224"/>
      <c r="D228" s="210" t="s">
        <v>235</v>
      </c>
      <c r="E228" s="225" t="s">
        <v>1</v>
      </c>
      <c r="F228" s="226" t="s">
        <v>4142</v>
      </c>
      <c r="G228" s="224"/>
      <c r="H228" s="225" t="s">
        <v>1</v>
      </c>
      <c r="I228" s="227"/>
      <c r="J228" s="224"/>
      <c r="K228" s="224"/>
      <c r="L228" s="228"/>
      <c r="M228" s="229"/>
      <c r="N228" s="230"/>
      <c r="O228" s="230"/>
      <c r="P228" s="230"/>
      <c r="Q228" s="230"/>
      <c r="R228" s="230"/>
      <c r="S228" s="230"/>
      <c r="T228" s="231"/>
      <c r="AT228" s="232" t="s">
        <v>235</v>
      </c>
      <c r="AU228" s="232" t="s">
        <v>87</v>
      </c>
      <c r="AV228" s="14" t="s">
        <v>87</v>
      </c>
      <c r="AW228" s="14" t="s">
        <v>36</v>
      </c>
      <c r="AX228" s="14" t="s">
        <v>80</v>
      </c>
      <c r="AY228" s="232" t="s">
        <v>220</v>
      </c>
    </row>
    <row r="229" spans="1:65" s="13" customFormat="1" ht="11.25">
      <c r="B229" s="212"/>
      <c r="C229" s="213"/>
      <c r="D229" s="210" t="s">
        <v>235</v>
      </c>
      <c r="E229" s="214" t="s">
        <v>3162</v>
      </c>
      <c r="F229" s="215" t="s">
        <v>4143</v>
      </c>
      <c r="G229" s="213"/>
      <c r="H229" s="216">
        <v>1.85</v>
      </c>
      <c r="I229" s="217"/>
      <c r="J229" s="213"/>
      <c r="K229" s="213"/>
      <c r="L229" s="218"/>
      <c r="M229" s="219"/>
      <c r="N229" s="220"/>
      <c r="O229" s="220"/>
      <c r="P229" s="220"/>
      <c r="Q229" s="220"/>
      <c r="R229" s="220"/>
      <c r="S229" s="220"/>
      <c r="T229" s="221"/>
      <c r="AT229" s="222" t="s">
        <v>235</v>
      </c>
      <c r="AU229" s="222" t="s">
        <v>87</v>
      </c>
      <c r="AV229" s="13" t="s">
        <v>19</v>
      </c>
      <c r="AW229" s="13" t="s">
        <v>36</v>
      </c>
      <c r="AX229" s="13" t="s">
        <v>80</v>
      </c>
      <c r="AY229" s="222" t="s">
        <v>220</v>
      </c>
    </row>
    <row r="230" spans="1:65" s="13" customFormat="1" ht="11.25">
      <c r="B230" s="212"/>
      <c r="C230" s="213"/>
      <c r="D230" s="210" t="s">
        <v>235</v>
      </c>
      <c r="E230" s="214" t="s">
        <v>4144</v>
      </c>
      <c r="F230" s="215" t="s">
        <v>4145</v>
      </c>
      <c r="G230" s="213"/>
      <c r="H230" s="216">
        <v>6.5</v>
      </c>
      <c r="I230" s="217"/>
      <c r="J230" s="213"/>
      <c r="K230" s="213"/>
      <c r="L230" s="218"/>
      <c r="M230" s="219"/>
      <c r="N230" s="220"/>
      <c r="O230" s="220"/>
      <c r="P230" s="220"/>
      <c r="Q230" s="220"/>
      <c r="R230" s="220"/>
      <c r="S230" s="220"/>
      <c r="T230" s="221"/>
      <c r="AT230" s="222" t="s">
        <v>235</v>
      </c>
      <c r="AU230" s="222" t="s">
        <v>87</v>
      </c>
      <c r="AV230" s="13" t="s">
        <v>19</v>
      </c>
      <c r="AW230" s="13" t="s">
        <v>36</v>
      </c>
      <c r="AX230" s="13" t="s">
        <v>87</v>
      </c>
      <c r="AY230" s="222" t="s">
        <v>220</v>
      </c>
    </row>
    <row r="231" spans="1:65" s="2" customFormat="1" ht="37.9" customHeight="1">
      <c r="A231" s="36"/>
      <c r="B231" s="37"/>
      <c r="C231" s="192" t="s">
        <v>302</v>
      </c>
      <c r="D231" s="192" t="s">
        <v>224</v>
      </c>
      <c r="E231" s="193" t="s">
        <v>620</v>
      </c>
      <c r="F231" s="194" t="s">
        <v>824</v>
      </c>
      <c r="G231" s="195" t="s">
        <v>506</v>
      </c>
      <c r="H231" s="196">
        <v>24.1</v>
      </c>
      <c r="I231" s="197"/>
      <c r="J231" s="198">
        <f>ROUND(I231*H231,2)</f>
        <v>0</v>
      </c>
      <c r="K231" s="194" t="s">
        <v>228</v>
      </c>
      <c r="L231" s="41"/>
      <c r="M231" s="199" t="s">
        <v>1</v>
      </c>
      <c r="N231" s="200" t="s">
        <v>45</v>
      </c>
      <c r="O231" s="73"/>
      <c r="P231" s="201">
        <f>O231*H231</f>
        <v>0</v>
      </c>
      <c r="Q231" s="201">
        <v>0</v>
      </c>
      <c r="R231" s="201">
        <f>Q231*H231</f>
        <v>0</v>
      </c>
      <c r="S231" s="201">
        <v>0</v>
      </c>
      <c r="T231" s="202">
        <f>S231*H231</f>
        <v>0</v>
      </c>
      <c r="U231" s="36"/>
      <c r="V231" s="36"/>
      <c r="W231" s="36"/>
      <c r="X231" s="36"/>
      <c r="Y231" s="36"/>
      <c r="Z231" s="36"/>
      <c r="AA231" s="36"/>
      <c r="AB231" s="36"/>
      <c r="AC231" s="36"/>
      <c r="AD231" s="36"/>
      <c r="AE231" s="36"/>
      <c r="AR231" s="203" t="s">
        <v>223</v>
      </c>
      <c r="AT231" s="203" t="s">
        <v>224</v>
      </c>
      <c r="AU231" s="203" t="s">
        <v>87</v>
      </c>
      <c r="AY231" s="18" t="s">
        <v>220</v>
      </c>
      <c r="BE231" s="204">
        <f>IF(N231="základní",J231,0)</f>
        <v>0</v>
      </c>
      <c r="BF231" s="204">
        <f>IF(N231="snížená",J231,0)</f>
        <v>0</v>
      </c>
      <c r="BG231" s="204">
        <f>IF(N231="zákl. přenesená",J231,0)</f>
        <v>0</v>
      </c>
      <c r="BH231" s="204">
        <f>IF(N231="sníž. přenesená",J231,0)</f>
        <v>0</v>
      </c>
      <c r="BI231" s="204">
        <f>IF(N231="nulová",J231,0)</f>
        <v>0</v>
      </c>
      <c r="BJ231" s="18" t="s">
        <v>87</v>
      </c>
      <c r="BK231" s="204">
        <f>ROUND(I231*H231,2)</f>
        <v>0</v>
      </c>
      <c r="BL231" s="18" t="s">
        <v>223</v>
      </c>
      <c r="BM231" s="203" t="s">
        <v>4146</v>
      </c>
    </row>
    <row r="232" spans="1:65" s="2" customFormat="1" ht="11.25">
      <c r="A232" s="36"/>
      <c r="B232" s="37"/>
      <c r="C232" s="38"/>
      <c r="D232" s="205" t="s">
        <v>231</v>
      </c>
      <c r="E232" s="38"/>
      <c r="F232" s="206" t="s">
        <v>623</v>
      </c>
      <c r="G232" s="38"/>
      <c r="H232" s="38"/>
      <c r="I232" s="207"/>
      <c r="J232" s="38"/>
      <c r="K232" s="38"/>
      <c r="L232" s="41"/>
      <c r="M232" s="208"/>
      <c r="N232" s="209"/>
      <c r="O232" s="73"/>
      <c r="P232" s="73"/>
      <c r="Q232" s="73"/>
      <c r="R232" s="73"/>
      <c r="S232" s="73"/>
      <c r="T232" s="74"/>
      <c r="U232" s="36"/>
      <c r="V232" s="36"/>
      <c r="W232" s="36"/>
      <c r="X232" s="36"/>
      <c r="Y232" s="36"/>
      <c r="Z232" s="36"/>
      <c r="AA232" s="36"/>
      <c r="AB232" s="36"/>
      <c r="AC232" s="36"/>
      <c r="AD232" s="36"/>
      <c r="AE232" s="36"/>
      <c r="AT232" s="18" t="s">
        <v>231</v>
      </c>
      <c r="AU232" s="18" t="s">
        <v>87</v>
      </c>
    </row>
    <row r="233" spans="1:65" s="2" customFormat="1" ht="48.75">
      <c r="A233" s="36"/>
      <c r="B233" s="37"/>
      <c r="C233" s="38"/>
      <c r="D233" s="210" t="s">
        <v>311</v>
      </c>
      <c r="E233" s="38"/>
      <c r="F233" s="211" t="s">
        <v>617</v>
      </c>
      <c r="G233" s="38"/>
      <c r="H233" s="38"/>
      <c r="I233" s="207"/>
      <c r="J233" s="38"/>
      <c r="K233" s="38"/>
      <c r="L233" s="41"/>
      <c r="M233" s="208"/>
      <c r="N233" s="209"/>
      <c r="O233" s="73"/>
      <c r="P233" s="73"/>
      <c r="Q233" s="73"/>
      <c r="R233" s="73"/>
      <c r="S233" s="73"/>
      <c r="T233" s="74"/>
      <c r="U233" s="36"/>
      <c r="V233" s="36"/>
      <c r="W233" s="36"/>
      <c r="X233" s="36"/>
      <c r="Y233" s="36"/>
      <c r="Z233" s="36"/>
      <c r="AA233" s="36"/>
      <c r="AB233" s="36"/>
      <c r="AC233" s="36"/>
      <c r="AD233" s="36"/>
      <c r="AE233" s="36"/>
      <c r="AT233" s="18" t="s">
        <v>311</v>
      </c>
      <c r="AU233" s="18" t="s">
        <v>87</v>
      </c>
    </row>
    <row r="234" spans="1:65" s="13" customFormat="1" ht="11.25">
      <c r="B234" s="212"/>
      <c r="C234" s="213"/>
      <c r="D234" s="210" t="s">
        <v>235</v>
      </c>
      <c r="E234" s="214" t="s">
        <v>858</v>
      </c>
      <c r="F234" s="215" t="s">
        <v>4147</v>
      </c>
      <c r="G234" s="213"/>
      <c r="H234" s="216">
        <v>24.1</v>
      </c>
      <c r="I234" s="217"/>
      <c r="J234" s="213"/>
      <c r="K234" s="213"/>
      <c r="L234" s="218"/>
      <c r="M234" s="219"/>
      <c r="N234" s="220"/>
      <c r="O234" s="220"/>
      <c r="P234" s="220"/>
      <c r="Q234" s="220"/>
      <c r="R234" s="220"/>
      <c r="S234" s="220"/>
      <c r="T234" s="221"/>
      <c r="AT234" s="222" t="s">
        <v>235</v>
      </c>
      <c r="AU234" s="222" t="s">
        <v>87</v>
      </c>
      <c r="AV234" s="13" t="s">
        <v>19</v>
      </c>
      <c r="AW234" s="13" t="s">
        <v>36</v>
      </c>
      <c r="AX234" s="13" t="s">
        <v>80</v>
      </c>
      <c r="AY234" s="222" t="s">
        <v>220</v>
      </c>
    </row>
    <row r="235" spans="1:65" s="13" customFormat="1" ht="11.25">
      <c r="B235" s="212"/>
      <c r="C235" s="213"/>
      <c r="D235" s="210" t="s">
        <v>235</v>
      </c>
      <c r="E235" s="214" t="s">
        <v>859</v>
      </c>
      <c r="F235" s="215" t="s">
        <v>860</v>
      </c>
      <c r="G235" s="213"/>
      <c r="H235" s="216">
        <v>24.1</v>
      </c>
      <c r="I235" s="217"/>
      <c r="J235" s="213"/>
      <c r="K235" s="213"/>
      <c r="L235" s="218"/>
      <c r="M235" s="219"/>
      <c r="N235" s="220"/>
      <c r="O235" s="220"/>
      <c r="P235" s="220"/>
      <c r="Q235" s="220"/>
      <c r="R235" s="220"/>
      <c r="S235" s="220"/>
      <c r="T235" s="221"/>
      <c r="AT235" s="222" t="s">
        <v>235</v>
      </c>
      <c r="AU235" s="222" t="s">
        <v>87</v>
      </c>
      <c r="AV235" s="13" t="s">
        <v>19</v>
      </c>
      <c r="AW235" s="13" t="s">
        <v>36</v>
      </c>
      <c r="AX235" s="13" t="s">
        <v>87</v>
      </c>
      <c r="AY235" s="222" t="s">
        <v>220</v>
      </c>
    </row>
    <row r="236" spans="1:65" s="2" customFormat="1" ht="37.9" customHeight="1">
      <c r="A236" s="36"/>
      <c r="B236" s="37"/>
      <c r="C236" s="192" t="s">
        <v>306</v>
      </c>
      <c r="D236" s="192" t="s">
        <v>224</v>
      </c>
      <c r="E236" s="193" t="s">
        <v>829</v>
      </c>
      <c r="F236" s="194" t="s">
        <v>830</v>
      </c>
      <c r="G236" s="195" t="s">
        <v>506</v>
      </c>
      <c r="H236" s="196">
        <v>24.1</v>
      </c>
      <c r="I236" s="197"/>
      <c r="J236" s="198">
        <f>ROUND(I236*H236,2)</f>
        <v>0</v>
      </c>
      <c r="K236" s="194" t="s">
        <v>228</v>
      </c>
      <c r="L236" s="41"/>
      <c r="M236" s="199" t="s">
        <v>1</v>
      </c>
      <c r="N236" s="200" t="s">
        <v>45</v>
      </c>
      <c r="O236" s="73"/>
      <c r="P236" s="201">
        <f>O236*H236</f>
        <v>0</v>
      </c>
      <c r="Q236" s="201">
        <v>0</v>
      </c>
      <c r="R236" s="201">
        <f>Q236*H236</f>
        <v>0</v>
      </c>
      <c r="S236" s="201">
        <v>0</v>
      </c>
      <c r="T236" s="202">
        <f>S236*H236</f>
        <v>0</v>
      </c>
      <c r="U236" s="36"/>
      <c r="V236" s="36"/>
      <c r="W236" s="36"/>
      <c r="X236" s="36"/>
      <c r="Y236" s="36"/>
      <c r="Z236" s="36"/>
      <c r="AA236" s="36"/>
      <c r="AB236" s="36"/>
      <c r="AC236" s="36"/>
      <c r="AD236" s="36"/>
      <c r="AE236" s="36"/>
      <c r="AR236" s="203" t="s">
        <v>223</v>
      </c>
      <c r="AT236" s="203" t="s">
        <v>224</v>
      </c>
      <c r="AU236" s="203" t="s">
        <v>87</v>
      </c>
      <c r="AY236" s="18" t="s">
        <v>220</v>
      </c>
      <c r="BE236" s="204">
        <f>IF(N236="základní",J236,0)</f>
        <v>0</v>
      </c>
      <c r="BF236" s="204">
        <f>IF(N236="snížená",J236,0)</f>
        <v>0</v>
      </c>
      <c r="BG236" s="204">
        <f>IF(N236="zákl. přenesená",J236,0)</f>
        <v>0</v>
      </c>
      <c r="BH236" s="204">
        <f>IF(N236="sníž. přenesená",J236,0)</f>
        <v>0</v>
      </c>
      <c r="BI236" s="204">
        <f>IF(N236="nulová",J236,0)</f>
        <v>0</v>
      </c>
      <c r="BJ236" s="18" t="s">
        <v>87</v>
      </c>
      <c r="BK236" s="204">
        <f>ROUND(I236*H236,2)</f>
        <v>0</v>
      </c>
      <c r="BL236" s="18" t="s">
        <v>223</v>
      </c>
      <c r="BM236" s="203" t="s">
        <v>4148</v>
      </c>
    </row>
    <row r="237" spans="1:65" s="2" customFormat="1" ht="11.25">
      <c r="A237" s="36"/>
      <c r="B237" s="37"/>
      <c r="C237" s="38"/>
      <c r="D237" s="205" t="s">
        <v>231</v>
      </c>
      <c r="E237" s="38"/>
      <c r="F237" s="206" t="s">
        <v>832</v>
      </c>
      <c r="G237" s="38"/>
      <c r="H237" s="38"/>
      <c r="I237" s="207"/>
      <c r="J237" s="38"/>
      <c r="K237" s="38"/>
      <c r="L237" s="41"/>
      <c r="M237" s="208"/>
      <c r="N237" s="209"/>
      <c r="O237" s="73"/>
      <c r="P237" s="73"/>
      <c r="Q237" s="73"/>
      <c r="R237" s="73"/>
      <c r="S237" s="73"/>
      <c r="T237" s="74"/>
      <c r="U237" s="36"/>
      <c r="V237" s="36"/>
      <c r="W237" s="36"/>
      <c r="X237" s="36"/>
      <c r="Y237" s="36"/>
      <c r="Z237" s="36"/>
      <c r="AA237" s="36"/>
      <c r="AB237" s="36"/>
      <c r="AC237" s="36"/>
      <c r="AD237" s="36"/>
      <c r="AE237" s="36"/>
      <c r="AT237" s="18" t="s">
        <v>231</v>
      </c>
      <c r="AU237" s="18" t="s">
        <v>87</v>
      </c>
    </row>
    <row r="238" spans="1:65" s="2" customFormat="1" ht="48.75">
      <c r="A238" s="36"/>
      <c r="B238" s="37"/>
      <c r="C238" s="38"/>
      <c r="D238" s="210" t="s">
        <v>311</v>
      </c>
      <c r="E238" s="38"/>
      <c r="F238" s="211" t="s">
        <v>609</v>
      </c>
      <c r="G238" s="38"/>
      <c r="H238" s="38"/>
      <c r="I238" s="207"/>
      <c r="J238" s="38"/>
      <c r="K238" s="38"/>
      <c r="L238" s="41"/>
      <c r="M238" s="208"/>
      <c r="N238" s="209"/>
      <c r="O238" s="73"/>
      <c r="P238" s="73"/>
      <c r="Q238" s="73"/>
      <c r="R238" s="73"/>
      <c r="S238" s="73"/>
      <c r="T238" s="74"/>
      <c r="U238" s="36"/>
      <c r="V238" s="36"/>
      <c r="W238" s="36"/>
      <c r="X238" s="36"/>
      <c r="Y238" s="36"/>
      <c r="Z238" s="36"/>
      <c r="AA238" s="36"/>
      <c r="AB238" s="36"/>
      <c r="AC238" s="36"/>
      <c r="AD238" s="36"/>
      <c r="AE238" s="36"/>
      <c r="AT238" s="18" t="s">
        <v>311</v>
      </c>
      <c r="AU238" s="18" t="s">
        <v>87</v>
      </c>
    </row>
    <row r="239" spans="1:65" s="14" customFormat="1" ht="11.25">
      <c r="B239" s="223"/>
      <c r="C239" s="224"/>
      <c r="D239" s="210" t="s">
        <v>235</v>
      </c>
      <c r="E239" s="225" t="s">
        <v>1</v>
      </c>
      <c r="F239" s="226" t="s">
        <v>4149</v>
      </c>
      <c r="G239" s="224"/>
      <c r="H239" s="225" t="s">
        <v>1</v>
      </c>
      <c r="I239" s="227"/>
      <c r="J239" s="224"/>
      <c r="K239" s="224"/>
      <c r="L239" s="228"/>
      <c r="M239" s="229"/>
      <c r="N239" s="230"/>
      <c r="O239" s="230"/>
      <c r="P239" s="230"/>
      <c r="Q239" s="230"/>
      <c r="R239" s="230"/>
      <c r="S239" s="230"/>
      <c r="T239" s="231"/>
      <c r="AT239" s="232" t="s">
        <v>235</v>
      </c>
      <c r="AU239" s="232" t="s">
        <v>87</v>
      </c>
      <c r="AV239" s="14" t="s">
        <v>87</v>
      </c>
      <c r="AW239" s="14" t="s">
        <v>36</v>
      </c>
      <c r="AX239" s="14" t="s">
        <v>80</v>
      </c>
      <c r="AY239" s="232" t="s">
        <v>220</v>
      </c>
    </row>
    <row r="240" spans="1:65" s="13" customFormat="1" ht="11.25">
      <c r="B240" s="212"/>
      <c r="C240" s="213"/>
      <c r="D240" s="210" t="s">
        <v>235</v>
      </c>
      <c r="E240" s="214" t="s">
        <v>345</v>
      </c>
      <c r="F240" s="215" t="s">
        <v>4150</v>
      </c>
      <c r="G240" s="213"/>
      <c r="H240" s="216">
        <v>11.8</v>
      </c>
      <c r="I240" s="217"/>
      <c r="J240" s="213"/>
      <c r="K240" s="213"/>
      <c r="L240" s="218"/>
      <c r="M240" s="219"/>
      <c r="N240" s="220"/>
      <c r="O240" s="220"/>
      <c r="P240" s="220"/>
      <c r="Q240" s="220"/>
      <c r="R240" s="220"/>
      <c r="S240" s="220"/>
      <c r="T240" s="221"/>
      <c r="AT240" s="222" t="s">
        <v>235</v>
      </c>
      <c r="AU240" s="222" t="s">
        <v>87</v>
      </c>
      <c r="AV240" s="13" t="s">
        <v>19</v>
      </c>
      <c r="AW240" s="13" t="s">
        <v>36</v>
      </c>
      <c r="AX240" s="13" t="s">
        <v>80</v>
      </c>
      <c r="AY240" s="222" t="s">
        <v>220</v>
      </c>
    </row>
    <row r="241" spans="1:65" s="14" customFormat="1" ht="11.25">
      <c r="B241" s="223"/>
      <c r="C241" s="224"/>
      <c r="D241" s="210" t="s">
        <v>235</v>
      </c>
      <c r="E241" s="225" t="s">
        <v>1</v>
      </c>
      <c r="F241" s="226" t="s">
        <v>4151</v>
      </c>
      <c r="G241" s="224"/>
      <c r="H241" s="225" t="s">
        <v>1</v>
      </c>
      <c r="I241" s="227"/>
      <c r="J241" s="224"/>
      <c r="K241" s="224"/>
      <c r="L241" s="228"/>
      <c r="M241" s="229"/>
      <c r="N241" s="230"/>
      <c r="O241" s="230"/>
      <c r="P241" s="230"/>
      <c r="Q241" s="230"/>
      <c r="R241" s="230"/>
      <c r="S241" s="230"/>
      <c r="T241" s="231"/>
      <c r="AT241" s="232" t="s">
        <v>235</v>
      </c>
      <c r="AU241" s="232" t="s">
        <v>87</v>
      </c>
      <c r="AV241" s="14" t="s">
        <v>87</v>
      </c>
      <c r="AW241" s="14" t="s">
        <v>36</v>
      </c>
      <c r="AX241" s="14" t="s">
        <v>80</v>
      </c>
      <c r="AY241" s="232" t="s">
        <v>220</v>
      </c>
    </row>
    <row r="242" spans="1:65" s="13" customFormat="1" ht="11.25">
      <c r="B242" s="212"/>
      <c r="C242" s="213"/>
      <c r="D242" s="210" t="s">
        <v>235</v>
      </c>
      <c r="E242" s="214" t="s">
        <v>868</v>
      </c>
      <c r="F242" s="215" t="s">
        <v>4152</v>
      </c>
      <c r="G242" s="213"/>
      <c r="H242" s="216">
        <v>7.8</v>
      </c>
      <c r="I242" s="217"/>
      <c r="J242" s="213"/>
      <c r="K242" s="213"/>
      <c r="L242" s="218"/>
      <c r="M242" s="219"/>
      <c r="N242" s="220"/>
      <c r="O242" s="220"/>
      <c r="P242" s="220"/>
      <c r="Q242" s="220"/>
      <c r="R242" s="220"/>
      <c r="S242" s="220"/>
      <c r="T242" s="221"/>
      <c r="AT242" s="222" t="s">
        <v>235</v>
      </c>
      <c r="AU242" s="222" t="s">
        <v>87</v>
      </c>
      <c r="AV242" s="13" t="s">
        <v>19</v>
      </c>
      <c r="AW242" s="13" t="s">
        <v>36</v>
      </c>
      <c r="AX242" s="13" t="s">
        <v>80</v>
      </c>
      <c r="AY242" s="222" t="s">
        <v>220</v>
      </c>
    </row>
    <row r="243" spans="1:65" s="14" customFormat="1" ht="11.25">
      <c r="B243" s="223"/>
      <c r="C243" s="224"/>
      <c r="D243" s="210" t="s">
        <v>235</v>
      </c>
      <c r="E243" s="225" t="s">
        <v>1</v>
      </c>
      <c r="F243" s="226" t="s">
        <v>4153</v>
      </c>
      <c r="G243" s="224"/>
      <c r="H243" s="225" t="s">
        <v>1</v>
      </c>
      <c r="I243" s="227"/>
      <c r="J243" s="224"/>
      <c r="K243" s="224"/>
      <c r="L243" s="228"/>
      <c r="M243" s="229"/>
      <c r="N243" s="230"/>
      <c r="O243" s="230"/>
      <c r="P243" s="230"/>
      <c r="Q243" s="230"/>
      <c r="R243" s="230"/>
      <c r="S243" s="230"/>
      <c r="T243" s="231"/>
      <c r="AT243" s="232" t="s">
        <v>235</v>
      </c>
      <c r="AU243" s="232" t="s">
        <v>87</v>
      </c>
      <c r="AV243" s="14" t="s">
        <v>87</v>
      </c>
      <c r="AW243" s="14" t="s">
        <v>36</v>
      </c>
      <c r="AX243" s="14" t="s">
        <v>80</v>
      </c>
      <c r="AY243" s="232" t="s">
        <v>220</v>
      </c>
    </row>
    <row r="244" spans="1:65" s="13" customFormat="1" ht="11.25">
      <c r="B244" s="212"/>
      <c r="C244" s="213"/>
      <c r="D244" s="210" t="s">
        <v>235</v>
      </c>
      <c r="E244" s="214" t="s">
        <v>4057</v>
      </c>
      <c r="F244" s="215" t="s">
        <v>4154</v>
      </c>
      <c r="G244" s="213"/>
      <c r="H244" s="216">
        <v>4.5</v>
      </c>
      <c r="I244" s="217"/>
      <c r="J244" s="213"/>
      <c r="K244" s="213"/>
      <c r="L244" s="218"/>
      <c r="M244" s="219"/>
      <c r="N244" s="220"/>
      <c r="O244" s="220"/>
      <c r="P244" s="220"/>
      <c r="Q244" s="220"/>
      <c r="R244" s="220"/>
      <c r="S244" s="220"/>
      <c r="T244" s="221"/>
      <c r="AT244" s="222" t="s">
        <v>235</v>
      </c>
      <c r="AU244" s="222" t="s">
        <v>87</v>
      </c>
      <c r="AV244" s="13" t="s">
        <v>19</v>
      </c>
      <c r="AW244" s="13" t="s">
        <v>36</v>
      </c>
      <c r="AX244" s="13" t="s">
        <v>80</v>
      </c>
      <c r="AY244" s="222" t="s">
        <v>220</v>
      </c>
    </row>
    <row r="245" spans="1:65" s="13" customFormat="1" ht="11.25">
      <c r="B245" s="212"/>
      <c r="C245" s="213"/>
      <c r="D245" s="210" t="s">
        <v>235</v>
      </c>
      <c r="E245" s="214" t="s">
        <v>4155</v>
      </c>
      <c r="F245" s="215" t="s">
        <v>4156</v>
      </c>
      <c r="G245" s="213"/>
      <c r="H245" s="216">
        <v>24.1</v>
      </c>
      <c r="I245" s="217"/>
      <c r="J245" s="213"/>
      <c r="K245" s="213"/>
      <c r="L245" s="218"/>
      <c r="M245" s="219"/>
      <c r="N245" s="220"/>
      <c r="O245" s="220"/>
      <c r="P245" s="220"/>
      <c r="Q245" s="220"/>
      <c r="R245" s="220"/>
      <c r="S245" s="220"/>
      <c r="T245" s="221"/>
      <c r="AT245" s="222" t="s">
        <v>235</v>
      </c>
      <c r="AU245" s="222" t="s">
        <v>87</v>
      </c>
      <c r="AV245" s="13" t="s">
        <v>19</v>
      </c>
      <c r="AW245" s="13" t="s">
        <v>36</v>
      </c>
      <c r="AX245" s="13" t="s">
        <v>87</v>
      </c>
      <c r="AY245" s="222" t="s">
        <v>220</v>
      </c>
    </row>
    <row r="246" spans="1:65" s="2" customFormat="1" ht="16.5" customHeight="1">
      <c r="A246" s="36"/>
      <c r="B246" s="37"/>
      <c r="C246" s="192" t="s">
        <v>315</v>
      </c>
      <c r="D246" s="192" t="s">
        <v>224</v>
      </c>
      <c r="E246" s="193" t="s">
        <v>2064</v>
      </c>
      <c r="F246" s="194" t="s">
        <v>2065</v>
      </c>
      <c r="G246" s="195" t="s">
        <v>506</v>
      </c>
      <c r="H246" s="196">
        <v>30.6</v>
      </c>
      <c r="I246" s="197"/>
      <c r="J246" s="198">
        <f>ROUND(I246*H246,2)</f>
        <v>0</v>
      </c>
      <c r="K246" s="194" t="s">
        <v>228</v>
      </c>
      <c r="L246" s="41"/>
      <c r="M246" s="199" t="s">
        <v>1</v>
      </c>
      <c r="N246" s="200" t="s">
        <v>45</v>
      </c>
      <c r="O246" s="73"/>
      <c r="P246" s="201">
        <f>O246*H246</f>
        <v>0</v>
      </c>
      <c r="Q246" s="201">
        <v>1.2700000000000001E-3</v>
      </c>
      <c r="R246" s="201">
        <f>Q246*H246</f>
        <v>3.8862000000000008E-2</v>
      </c>
      <c r="S246" s="201">
        <v>0</v>
      </c>
      <c r="T246" s="202">
        <f>S246*H246</f>
        <v>0</v>
      </c>
      <c r="U246" s="36"/>
      <c r="V246" s="36"/>
      <c r="W246" s="36"/>
      <c r="X246" s="36"/>
      <c r="Y246" s="36"/>
      <c r="Z246" s="36"/>
      <c r="AA246" s="36"/>
      <c r="AB246" s="36"/>
      <c r="AC246" s="36"/>
      <c r="AD246" s="36"/>
      <c r="AE246" s="36"/>
      <c r="AR246" s="203" t="s">
        <v>223</v>
      </c>
      <c r="AT246" s="203" t="s">
        <v>224</v>
      </c>
      <c r="AU246" s="203" t="s">
        <v>87</v>
      </c>
      <c r="AY246" s="18" t="s">
        <v>220</v>
      </c>
      <c r="BE246" s="204">
        <f>IF(N246="základní",J246,0)</f>
        <v>0</v>
      </c>
      <c r="BF246" s="204">
        <f>IF(N246="snížená",J246,0)</f>
        <v>0</v>
      </c>
      <c r="BG246" s="204">
        <f>IF(N246="zákl. přenesená",J246,0)</f>
        <v>0</v>
      </c>
      <c r="BH246" s="204">
        <f>IF(N246="sníž. přenesená",J246,0)</f>
        <v>0</v>
      </c>
      <c r="BI246" s="204">
        <f>IF(N246="nulová",J246,0)</f>
        <v>0</v>
      </c>
      <c r="BJ246" s="18" t="s">
        <v>87</v>
      </c>
      <c r="BK246" s="204">
        <f>ROUND(I246*H246,2)</f>
        <v>0</v>
      </c>
      <c r="BL246" s="18" t="s">
        <v>223</v>
      </c>
      <c r="BM246" s="203" t="s">
        <v>4157</v>
      </c>
    </row>
    <row r="247" spans="1:65" s="2" customFormat="1" ht="11.25">
      <c r="A247" s="36"/>
      <c r="B247" s="37"/>
      <c r="C247" s="38"/>
      <c r="D247" s="205" t="s">
        <v>231</v>
      </c>
      <c r="E247" s="38"/>
      <c r="F247" s="206" t="s">
        <v>2067</v>
      </c>
      <c r="G247" s="38"/>
      <c r="H247" s="38"/>
      <c r="I247" s="207"/>
      <c r="J247" s="38"/>
      <c r="K247" s="38"/>
      <c r="L247" s="41"/>
      <c r="M247" s="208"/>
      <c r="N247" s="209"/>
      <c r="O247" s="73"/>
      <c r="P247" s="73"/>
      <c r="Q247" s="73"/>
      <c r="R247" s="73"/>
      <c r="S247" s="73"/>
      <c r="T247" s="74"/>
      <c r="U247" s="36"/>
      <c r="V247" s="36"/>
      <c r="W247" s="36"/>
      <c r="X247" s="36"/>
      <c r="Y247" s="36"/>
      <c r="Z247" s="36"/>
      <c r="AA247" s="36"/>
      <c r="AB247" s="36"/>
      <c r="AC247" s="36"/>
      <c r="AD247" s="36"/>
      <c r="AE247" s="36"/>
      <c r="AT247" s="18" t="s">
        <v>231</v>
      </c>
      <c r="AU247" s="18" t="s">
        <v>87</v>
      </c>
    </row>
    <row r="248" spans="1:65" s="2" customFormat="1" ht="68.25">
      <c r="A248" s="36"/>
      <c r="B248" s="37"/>
      <c r="C248" s="38"/>
      <c r="D248" s="210" t="s">
        <v>311</v>
      </c>
      <c r="E248" s="38"/>
      <c r="F248" s="211" t="s">
        <v>2068</v>
      </c>
      <c r="G248" s="38"/>
      <c r="H248" s="38"/>
      <c r="I248" s="207"/>
      <c r="J248" s="38"/>
      <c r="K248" s="38"/>
      <c r="L248" s="41"/>
      <c r="M248" s="208"/>
      <c r="N248" s="209"/>
      <c r="O248" s="73"/>
      <c r="P248" s="73"/>
      <c r="Q248" s="73"/>
      <c r="R248" s="73"/>
      <c r="S248" s="73"/>
      <c r="T248" s="74"/>
      <c r="U248" s="36"/>
      <c r="V248" s="36"/>
      <c r="W248" s="36"/>
      <c r="X248" s="36"/>
      <c r="Y248" s="36"/>
      <c r="Z248" s="36"/>
      <c r="AA248" s="36"/>
      <c r="AB248" s="36"/>
      <c r="AC248" s="36"/>
      <c r="AD248" s="36"/>
      <c r="AE248" s="36"/>
      <c r="AT248" s="18" t="s">
        <v>311</v>
      </c>
      <c r="AU248" s="18" t="s">
        <v>87</v>
      </c>
    </row>
    <row r="249" spans="1:65" s="13" customFormat="1" ht="11.25">
      <c r="B249" s="212"/>
      <c r="C249" s="213"/>
      <c r="D249" s="210" t="s">
        <v>235</v>
      </c>
      <c r="E249" s="214" t="s">
        <v>354</v>
      </c>
      <c r="F249" s="215" t="s">
        <v>4158</v>
      </c>
      <c r="G249" s="213"/>
      <c r="H249" s="216">
        <v>30.6</v>
      </c>
      <c r="I249" s="217"/>
      <c r="J249" s="213"/>
      <c r="K249" s="213"/>
      <c r="L249" s="218"/>
      <c r="M249" s="219"/>
      <c r="N249" s="220"/>
      <c r="O249" s="220"/>
      <c r="P249" s="220"/>
      <c r="Q249" s="220"/>
      <c r="R249" s="220"/>
      <c r="S249" s="220"/>
      <c r="T249" s="221"/>
      <c r="AT249" s="222" t="s">
        <v>235</v>
      </c>
      <c r="AU249" s="222" t="s">
        <v>87</v>
      </c>
      <c r="AV249" s="13" t="s">
        <v>19</v>
      </c>
      <c r="AW249" s="13" t="s">
        <v>36</v>
      </c>
      <c r="AX249" s="13" t="s">
        <v>80</v>
      </c>
      <c r="AY249" s="222" t="s">
        <v>220</v>
      </c>
    </row>
    <row r="250" spans="1:65" s="13" customFormat="1" ht="11.25">
      <c r="B250" s="212"/>
      <c r="C250" s="213"/>
      <c r="D250" s="210" t="s">
        <v>235</v>
      </c>
      <c r="E250" s="214" t="s">
        <v>875</v>
      </c>
      <c r="F250" s="215" t="s">
        <v>876</v>
      </c>
      <c r="G250" s="213"/>
      <c r="H250" s="216">
        <v>30.6</v>
      </c>
      <c r="I250" s="217"/>
      <c r="J250" s="213"/>
      <c r="K250" s="213"/>
      <c r="L250" s="218"/>
      <c r="M250" s="219"/>
      <c r="N250" s="220"/>
      <c r="O250" s="220"/>
      <c r="P250" s="220"/>
      <c r="Q250" s="220"/>
      <c r="R250" s="220"/>
      <c r="S250" s="220"/>
      <c r="T250" s="221"/>
      <c r="AT250" s="222" t="s">
        <v>235</v>
      </c>
      <c r="AU250" s="222" t="s">
        <v>87</v>
      </c>
      <c r="AV250" s="13" t="s">
        <v>19</v>
      </c>
      <c r="AW250" s="13" t="s">
        <v>36</v>
      </c>
      <c r="AX250" s="13" t="s">
        <v>87</v>
      </c>
      <c r="AY250" s="222" t="s">
        <v>220</v>
      </c>
    </row>
    <row r="251" spans="1:65" s="2" customFormat="1" ht="16.5" customHeight="1">
      <c r="A251" s="36"/>
      <c r="B251" s="37"/>
      <c r="C251" s="247" t="s">
        <v>320</v>
      </c>
      <c r="D251" s="247" t="s">
        <v>329</v>
      </c>
      <c r="E251" s="248" t="s">
        <v>821</v>
      </c>
      <c r="F251" s="249" t="s">
        <v>822</v>
      </c>
      <c r="G251" s="250" t="s">
        <v>583</v>
      </c>
      <c r="H251" s="251">
        <v>0.76500000000000001</v>
      </c>
      <c r="I251" s="252"/>
      <c r="J251" s="253">
        <f>ROUND(I251*H251,2)</f>
        <v>0</v>
      </c>
      <c r="K251" s="249" t="s">
        <v>228</v>
      </c>
      <c r="L251" s="254"/>
      <c r="M251" s="255" t="s">
        <v>1</v>
      </c>
      <c r="N251" s="256" t="s">
        <v>45</v>
      </c>
      <c r="O251" s="73"/>
      <c r="P251" s="201">
        <f>O251*H251</f>
        <v>0</v>
      </c>
      <c r="Q251" s="201">
        <v>1E-3</v>
      </c>
      <c r="R251" s="201">
        <f>Q251*H251</f>
        <v>7.6500000000000005E-4</v>
      </c>
      <c r="S251" s="201">
        <v>0</v>
      </c>
      <c r="T251" s="202">
        <f>S251*H251</f>
        <v>0</v>
      </c>
      <c r="U251" s="36"/>
      <c r="V251" s="36"/>
      <c r="W251" s="36"/>
      <c r="X251" s="36"/>
      <c r="Y251" s="36"/>
      <c r="Z251" s="36"/>
      <c r="AA251" s="36"/>
      <c r="AB251" s="36"/>
      <c r="AC251" s="36"/>
      <c r="AD251" s="36"/>
      <c r="AE251" s="36"/>
      <c r="AR251" s="203" t="s">
        <v>266</v>
      </c>
      <c r="AT251" s="203" t="s">
        <v>329</v>
      </c>
      <c r="AU251" s="203" t="s">
        <v>87</v>
      </c>
      <c r="AY251" s="18" t="s">
        <v>220</v>
      </c>
      <c r="BE251" s="204">
        <f>IF(N251="základní",J251,0)</f>
        <v>0</v>
      </c>
      <c r="BF251" s="204">
        <f>IF(N251="snížená",J251,0)</f>
        <v>0</v>
      </c>
      <c r="BG251" s="204">
        <f>IF(N251="zákl. přenesená",J251,0)</f>
        <v>0</v>
      </c>
      <c r="BH251" s="204">
        <f>IF(N251="sníž. přenesená",J251,0)</f>
        <v>0</v>
      </c>
      <c r="BI251" s="204">
        <f>IF(N251="nulová",J251,0)</f>
        <v>0</v>
      </c>
      <c r="BJ251" s="18" t="s">
        <v>87</v>
      </c>
      <c r="BK251" s="204">
        <f>ROUND(I251*H251,2)</f>
        <v>0</v>
      </c>
      <c r="BL251" s="18" t="s">
        <v>223</v>
      </c>
      <c r="BM251" s="203" t="s">
        <v>4159</v>
      </c>
    </row>
    <row r="252" spans="1:65" s="13" customFormat="1" ht="11.25">
      <c r="B252" s="212"/>
      <c r="C252" s="213"/>
      <c r="D252" s="210" t="s">
        <v>235</v>
      </c>
      <c r="E252" s="214" t="s">
        <v>883</v>
      </c>
      <c r="F252" s="215" t="s">
        <v>4158</v>
      </c>
      <c r="G252" s="213"/>
      <c r="H252" s="216">
        <v>30.6</v>
      </c>
      <c r="I252" s="217"/>
      <c r="J252" s="213"/>
      <c r="K252" s="213"/>
      <c r="L252" s="218"/>
      <c r="M252" s="219"/>
      <c r="N252" s="220"/>
      <c r="O252" s="220"/>
      <c r="P252" s="220"/>
      <c r="Q252" s="220"/>
      <c r="R252" s="220"/>
      <c r="S252" s="220"/>
      <c r="T252" s="221"/>
      <c r="AT252" s="222" t="s">
        <v>235</v>
      </c>
      <c r="AU252" s="222" t="s">
        <v>87</v>
      </c>
      <c r="AV252" s="13" t="s">
        <v>19</v>
      </c>
      <c r="AW252" s="13" t="s">
        <v>36</v>
      </c>
      <c r="AX252" s="13" t="s">
        <v>80</v>
      </c>
      <c r="AY252" s="222" t="s">
        <v>220</v>
      </c>
    </row>
    <row r="253" spans="1:65" s="13" customFormat="1" ht="11.25">
      <c r="B253" s="212"/>
      <c r="C253" s="213"/>
      <c r="D253" s="210" t="s">
        <v>235</v>
      </c>
      <c r="E253" s="214" t="s">
        <v>885</v>
      </c>
      <c r="F253" s="215" t="s">
        <v>886</v>
      </c>
      <c r="G253" s="213"/>
      <c r="H253" s="216">
        <v>30.6</v>
      </c>
      <c r="I253" s="217"/>
      <c r="J253" s="213"/>
      <c r="K253" s="213"/>
      <c r="L253" s="218"/>
      <c r="M253" s="219"/>
      <c r="N253" s="220"/>
      <c r="O253" s="220"/>
      <c r="P253" s="220"/>
      <c r="Q253" s="220"/>
      <c r="R253" s="220"/>
      <c r="S253" s="220"/>
      <c r="T253" s="221"/>
      <c r="AT253" s="222" t="s">
        <v>235</v>
      </c>
      <c r="AU253" s="222" t="s">
        <v>87</v>
      </c>
      <c r="AV253" s="13" t="s">
        <v>19</v>
      </c>
      <c r="AW253" s="13" t="s">
        <v>36</v>
      </c>
      <c r="AX253" s="13" t="s">
        <v>80</v>
      </c>
      <c r="AY253" s="222" t="s">
        <v>220</v>
      </c>
    </row>
    <row r="254" spans="1:65" s="13" customFormat="1" ht="11.25">
      <c r="B254" s="212"/>
      <c r="C254" s="213"/>
      <c r="D254" s="210" t="s">
        <v>235</v>
      </c>
      <c r="E254" s="214" t="s">
        <v>2062</v>
      </c>
      <c r="F254" s="215" t="s">
        <v>4160</v>
      </c>
      <c r="G254" s="213"/>
      <c r="H254" s="216">
        <v>0.76500000000000001</v>
      </c>
      <c r="I254" s="217"/>
      <c r="J254" s="213"/>
      <c r="K254" s="213"/>
      <c r="L254" s="218"/>
      <c r="M254" s="219"/>
      <c r="N254" s="220"/>
      <c r="O254" s="220"/>
      <c r="P254" s="220"/>
      <c r="Q254" s="220"/>
      <c r="R254" s="220"/>
      <c r="S254" s="220"/>
      <c r="T254" s="221"/>
      <c r="AT254" s="222" t="s">
        <v>235</v>
      </c>
      <c r="AU254" s="222" t="s">
        <v>87</v>
      </c>
      <c r="AV254" s="13" t="s">
        <v>19</v>
      </c>
      <c r="AW254" s="13" t="s">
        <v>36</v>
      </c>
      <c r="AX254" s="13" t="s">
        <v>87</v>
      </c>
      <c r="AY254" s="222" t="s">
        <v>220</v>
      </c>
    </row>
    <row r="255" spans="1:65" s="2" customFormat="1" ht="24.2" customHeight="1">
      <c r="A255" s="36"/>
      <c r="B255" s="37"/>
      <c r="C255" s="192" t="s">
        <v>326</v>
      </c>
      <c r="D255" s="192" t="s">
        <v>224</v>
      </c>
      <c r="E255" s="193" t="s">
        <v>2070</v>
      </c>
      <c r="F255" s="194" t="s">
        <v>2071</v>
      </c>
      <c r="G255" s="195" t="s">
        <v>506</v>
      </c>
      <c r="H255" s="196">
        <v>30.6</v>
      </c>
      <c r="I255" s="197"/>
      <c r="J255" s="198">
        <f>ROUND(I255*H255,2)</f>
        <v>0</v>
      </c>
      <c r="K255" s="194" t="s">
        <v>228</v>
      </c>
      <c r="L255" s="41"/>
      <c r="M255" s="199" t="s">
        <v>1</v>
      </c>
      <c r="N255" s="200" t="s">
        <v>45</v>
      </c>
      <c r="O255" s="73"/>
      <c r="P255" s="201">
        <f>O255*H255</f>
        <v>0</v>
      </c>
      <c r="Q255" s="201">
        <v>0</v>
      </c>
      <c r="R255" s="201">
        <f>Q255*H255</f>
        <v>0</v>
      </c>
      <c r="S255" s="201">
        <v>0</v>
      </c>
      <c r="T255" s="202">
        <f>S255*H255</f>
        <v>0</v>
      </c>
      <c r="U255" s="36"/>
      <c r="V255" s="36"/>
      <c r="W255" s="36"/>
      <c r="X255" s="36"/>
      <c r="Y255" s="36"/>
      <c r="Z255" s="36"/>
      <c r="AA255" s="36"/>
      <c r="AB255" s="36"/>
      <c r="AC255" s="36"/>
      <c r="AD255" s="36"/>
      <c r="AE255" s="36"/>
      <c r="AR255" s="203" t="s">
        <v>223</v>
      </c>
      <c r="AT255" s="203" t="s">
        <v>224</v>
      </c>
      <c r="AU255" s="203" t="s">
        <v>87</v>
      </c>
      <c r="AY255" s="18" t="s">
        <v>220</v>
      </c>
      <c r="BE255" s="204">
        <f>IF(N255="základní",J255,0)</f>
        <v>0</v>
      </c>
      <c r="BF255" s="204">
        <f>IF(N255="snížená",J255,0)</f>
        <v>0</v>
      </c>
      <c r="BG255" s="204">
        <f>IF(N255="zákl. přenesená",J255,0)</f>
        <v>0</v>
      </c>
      <c r="BH255" s="204">
        <f>IF(N255="sníž. přenesená",J255,0)</f>
        <v>0</v>
      </c>
      <c r="BI255" s="204">
        <f>IF(N255="nulová",J255,0)</f>
        <v>0</v>
      </c>
      <c r="BJ255" s="18" t="s">
        <v>87</v>
      </c>
      <c r="BK255" s="204">
        <f>ROUND(I255*H255,2)</f>
        <v>0</v>
      </c>
      <c r="BL255" s="18" t="s">
        <v>223</v>
      </c>
      <c r="BM255" s="203" t="s">
        <v>4161</v>
      </c>
    </row>
    <row r="256" spans="1:65" s="2" customFormat="1" ht="11.25">
      <c r="A256" s="36"/>
      <c r="B256" s="37"/>
      <c r="C256" s="38"/>
      <c r="D256" s="205" t="s">
        <v>231</v>
      </c>
      <c r="E256" s="38"/>
      <c r="F256" s="206" t="s">
        <v>2073</v>
      </c>
      <c r="G256" s="38"/>
      <c r="H256" s="38"/>
      <c r="I256" s="207"/>
      <c r="J256" s="38"/>
      <c r="K256" s="38"/>
      <c r="L256" s="41"/>
      <c r="M256" s="208"/>
      <c r="N256" s="209"/>
      <c r="O256" s="73"/>
      <c r="P256" s="73"/>
      <c r="Q256" s="73"/>
      <c r="R256" s="73"/>
      <c r="S256" s="73"/>
      <c r="T256" s="74"/>
      <c r="U256" s="36"/>
      <c r="V256" s="36"/>
      <c r="W256" s="36"/>
      <c r="X256" s="36"/>
      <c r="Y256" s="36"/>
      <c r="Z256" s="36"/>
      <c r="AA256" s="36"/>
      <c r="AB256" s="36"/>
      <c r="AC256" s="36"/>
      <c r="AD256" s="36"/>
      <c r="AE256" s="36"/>
      <c r="AT256" s="18" t="s">
        <v>231</v>
      </c>
      <c r="AU256" s="18" t="s">
        <v>87</v>
      </c>
    </row>
    <row r="257" spans="1:65" s="2" customFormat="1" ht="117">
      <c r="A257" s="36"/>
      <c r="B257" s="37"/>
      <c r="C257" s="38"/>
      <c r="D257" s="210" t="s">
        <v>311</v>
      </c>
      <c r="E257" s="38"/>
      <c r="F257" s="211" t="s">
        <v>2074</v>
      </c>
      <c r="G257" s="38"/>
      <c r="H257" s="38"/>
      <c r="I257" s="207"/>
      <c r="J257" s="38"/>
      <c r="K257" s="38"/>
      <c r="L257" s="41"/>
      <c r="M257" s="208"/>
      <c r="N257" s="209"/>
      <c r="O257" s="73"/>
      <c r="P257" s="73"/>
      <c r="Q257" s="73"/>
      <c r="R257" s="73"/>
      <c r="S257" s="73"/>
      <c r="T257" s="74"/>
      <c r="U257" s="36"/>
      <c r="V257" s="36"/>
      <c r="W257" s="36"/>
      <c r="X257" s="36"/>
      <c r="Y257" s="36"/>
      <c r="Z257" s="36"/>
      <c r="AA257" s="36"/>
      <c r="AB257" s="36"/>
      <c r="AC257" s="36"/>
      <c r="AD257" s="36"/>
      <c r="AE257" s="36"/>
      <c r="AT257" s="18" t="s">
        <v>311</v>
      </c>
      <c r="AU257" s="18" t="s">
        <v>87</v>
      </c>
    </row>
    <row r="258" spans="1:65" s="13" customFormat="1" ht="11.25">
      <c r="B258" s="212"/>
      <c r="C258" s="213"/>
      <c r="D258" s="210" t="s">
        <v>235</v>
      </c>
      <c r="E258" s="214" t="s">
        <v>893</v>
      </c>
      <c r="F258" s="215" t="s">
        <v>4158</v>
      </c>
      <c r="G258" s="213"/>
      <c r="H258" s="216">
        <v>30.6</v>
      </c>
      <c r="I258" s="217"/>
      <c r="J258" s="213"/>
      <c r="K258" s="213"/>
      <c r="L258" s="218"/>
      <c r="M258" s="219"/>
      <c r="N258" s="220"/>
      <c r="O258" s="220"/>
      <c r="P258" s="220"/>
      <c r="Q258" s="220"/>
      <c r="R258" s="220"/>
      <c r="S258" s="220"/>
      <c r="T258" s="221"/>
      <c r="AT258" s="222" t="s">
        <v>235</v>
      </c>
      <c r="AU258" s="222" t="s">
        <v>87</v>
      </c>
      <c r="AV258" s="13" t="s">
        <v>19</v>
      </c>
      <c r="AW258" s="13" t="s">
        <v>36</v>
      </c>
      <c r="AX258" s="13" t="s">
        <v>80</v>
      </c>
      <c r="AY258" s="222" t="s">
        <v>220</v>
      </c>
    </row>
    <row r="259" spans="1:65" s="13" customFormat="1" ht="11.25">
      <c r="B259" s="212"/>
      <c r="C259" s="213"/>
      <c r="D259" s="210" t="s">
        <v>235</v>
      </c>
      <c r="E259" s="214" t="s">
        <v>895</v>
      </c>
      <c r="F259" s="215" t="s">
        <v>896</v>
      </c>
      <c r="G259" s="213"/>
      <c r="H259" s="216">
        <v>30.6</v>
      </c>
      <c r="I259" s="217"/>
      <c r="J259" s="213"/>
      <c r="K259" s="213"/>
      <c r="L259" s="218"/>
      <c r="M259" s="219"/>
      <c r="N259" s="220"/>
      <c r="O259" s="220"/>
      <c r="P259" s="220"/>
      <c r="Q259" s="220"/>
      <c r="R259" s="220"/>
      <c r="S259" s="220"/>
      <c r="T259" s="221"/>
      <c r="AT259" s="222" t="s">
        <v>235</v>
      </c>
      <c r="AU259" s="222" t="s">
        <v>87</v>
      </c>
      <c r="AV259" s="13" t="s">
        <v>19</v>
      </c>
      <c r="AW259" s="13" t="s">
        <v>36</v>
      </c>
      <c r="AX259" s="13" t="s">
        <v>87</v>
      </c>
      <c r="AY259" s="222" t="s">
        <v>220</v>
      </c>
    </row>
    <row r="260" spans="1:65" s="2" customFormat="1" ht="21.75" customHeight="1">
      <c r="A260" s="36"/>
      <c r="B260" s="37"/>
      <c r="C260" s="192" t="s">
        <v>336</v>
      </c>
      <c r="D260" s="192" t="s">
        <v>224</v>
      </c>
      <c r="E260" s="193" t="s">
        <v>852</v>
      </c>
      <c r="F260" s="194" t="s">
        <v>853</v>
      </c>
      <c r="G260" s="195" t="s">
        <v>506</v>
      </c>
      <c r="H260" s="196">
        <v>91.8</v>
      </c>
      <c r="I260" s="197"/>
      <c r="J260" s="198">
        <f>ROUND(I260*H260,2)</f>
        <v>0</v>
      </c>
      <c r="K260" s="194" t="s">
        <v>228</v>
      </c>
      <c r="L260" s="41"/>
      <c r="M260" s="199" t="s">
        <v>1</v>
      </c>
      <c r="N260" s="200" t="s">
        <v>45</v>
      </c>
      <c r="O260" s="73"/>
      <c r="P260" s="201">
        <f>O260*H260</f>
        <v>0</v>
      </c>
      <c r="Q260" s="201">
        <v>0</v>
      </c>
      <c r="R260" s="201">
        <f>Q260*H260</f>
        <v>0</v>
      </c>
      <c r="S260" s="201">
        <v>0</v>
      </c>
      <c r="T260" s="202">
        <f>S260*H260</f>
        <v>0</v>
      </c>
      <c r="U260" s="36"/>
      <c r="V260" s="36"/>
      <c r="W260" s="36"/>
      <c r="X260" s="36"/>
      <c r="Y260" s="36"/>
      <c r="Z260" s="36"/>
      <c r="AA260" s="36"/>
      <c r="AB260" s="36"/>
      <c r="AC260" s="36"/>
      <c r="AD260" s="36"/>
      <c r="AE260" s="36"/>
      <c r="AR260" s="203" t="s">
        <v>223</v>
      </c>
      <c r="AT260" s="203" t="s">
        <v>224</v>
      </c>
      <c r="AU260" s="203" t="s">
        <v>87</v>
      </c>
      <c r="AY260" s="18" t="s">
        <v>220</v>
      </c>
      <c r="BE260" s="204">
        <f>IF(N260="základní",J260,0)</f>
        <v>0</v>
      </c>
      <c r="BF260" s="204">
        <f>IF(N260="snížená",J260,0)</f>
        <v>0</v>
      </c>
      <c r="BG260" s="204">
        <f>IF(N260="zákl. přenesená",J260,0)</f>
        <v>0</v>
      </c>
      <c r="BH260" s="204">
        <f>IF(N260="sníž. přenesená",J260,0)</f>
        <v>0</v>
      </c>
      <c r="BI260" s="204">
        <f>IF(N260="nulová",J260,0)</f>
        <v>0</v>
      </c>
      <c r="BJ260" s="18" t="s">
        <v>87</v>
      </c>
      <c r="BK260" s="204">
        <f>ROUND(I260*H260,2)</f>
        <v>0</v>
      </c>
      <c r="BL260" s="18" t="s">
        <v>223</v>
      </c>
      <c r="BM260" s="203" t="s">
        <v>4162</v>
      </c>
    </row>
    <row r="261" spans="1:65" s="2" customFormat="1" ht="11.25">
      <c r="A261" s="36"/>
      <c r="B261" s="37"/>
      <c r="C261" s="38"/>
      <c r="D261" s="205" t="s">
        <v>231</v>
      </c>
      <c r="E261" s="38"/>
      <c r="F261" s="206" t="s">
        <v>855</v>
      </c>
      <c r="G261" s="38"/>
      <c r="H261" s="38"/>
      <c r="I261" s="207"/>
      <c r="J261" s="38"/>
      <c r="K261" s="38"/>
      <c r="L261" s="41"/>
      <c r="M261" s="208"/>
      <c r="N261" s="209"/>
      <c r="O261" s="73"/>
      <c r="P261" s="73"/>
      <c r="Q261" s="73"/>
      <c r="R261" s="73"/>
      <c r="S261" s="73"/>
      <c r="T261" s="74"/>
      <c r="U261" s="36"/>
      <c r="V261" s="36"/>
      <c r="W261" s="36"/>
      <c r="X261" s="36"/>
      <c r="Y261" s="36"/>
      <c r="Z261" s="36"/>
      <c r="AA261" s="36"/>
      <c r="AB261" s="36"/>
      <c r="AC261" s="36"/>
      <c r="AD261" s="36"/>
      <c r="AE261" s="36"/>
      <c r="AT261" s="18" t="s">
        <v>231</v>
      </c>
      <c r="AU261" s="18" t="s">
        <v>87</v>
      </c>
    </row>
    <row r="262" spans="1:65" s="2" customFormat="1" ht="136.5">
      <c r="A262" s="36"/>
      <c r="B262" s="37"/>
      <c r="C262" s="38"/>
      <c r="D262" s="210" t="s">
        <v>311</v>
      </c>
      <c r="E262" s="38"/>
      <c r="F262" s="211" t="s">
        <v>856</v>
      </c>
      <c r="G262" s="38"/>
      <c r="H262" s="38"/>
      <c r="I262" s="207"/>
      <c r="J262" s="38"/>
      <c r="K262" s="38"/>
      <c r="L262" s="41"/>
      <c r="M262" s="208"/>
      <c r="N262" s="209"/>
      <c r="O262" s="73"/>
      <c r="P262" s="73"/>
      <c r="Q262" s="73"/>
      <c r="R262" s="73"/>
      <c r="S262" s="73"/>
      <c r="T262" s="74"/>
      <c r="U262" s="36"/>
      <c r="V262" s="36"/>
      <c r="W262" s="36"/>
      <c r="X262" s="36"/>
      <c r="Y262" s="36"/>
      <c r="Z262" s="36"/>
      <c r="AA262" s="36"/>
      <c r="AB262" s="36"/>
      <c r="AC262" s="36"/>
      <c r="AD262" s="36"/>
      <c r="AE262" s="36"/>
      <c r="AT262" s="18" t="s">
        <v>311</v>
      </c>
      <c r="AU262" s="18" t="s">
        <v>87</v>
      </c>
    </row>
    <row r="263" spans="1:65" s="2" customFormat="1" ht="19.5">
      <c r="A263" s="36"/>
      <c r="B263" s="37"/>
      <c r="C263" s="38"/>
      <c r="D263" s="210" t="s">
        <v>233</v>
      </c>
      <c r="E263" s="38"/>
      <c r="F263" s="211" t="s">
        <v>2079</v>
      </c>
      <c r="G263" s="38"/>
      <c r="H263" s="38"/>
      <c r="I263" s="207"/>
      <c r="J263" s="38"/>
      <c r="K263" s="38"/>
      <c r="L263" s="41"/>
      <c r="M263" s="208"/>
      <c r="N263" s="209"/>
      <c r="O263" s="73"/>
      <c r="P263" s="73"/>
      <c r="Q263" s="73"/>
      <c r="R263" s="73"/>
      <c r="S263" s="73"/>
      <c r="T263" s="74"/>
      <c r="U263" s="36"/>
      <c r="V263" s="36"/>
      <c r="W263" s="36"/>
      <c r="X263" s="36"/>
      <c r="Y263" s="36"/>
      <c r="Z263" s="36"/>
      <c r="AA263" s="36"/>
      <c r="AB263" s="36"/>
      <c r="AC263" s="36"/>
      <c r="AD263" s="36"/>
      <c r="AE263" s="36"/>
      <c r="AT263" s="18" t="s">
        <v>233</v>
      </c>
      <c r="AU263" s="18" t="s">
        <v>87</v>
      </c>
    </row>
    <row r="264" spans="1:65" s="13" customFormat="1" ht="11.25">
      <c r="B264" s="212"/>
      <c r="C264" s="213"/>
      <c r="D264" s="210" t="s">
        <v>235</v>
      </c>
      <c r="E264" s="214" t="s">
        <v>903</v>
      </c>
      <c r="F264" s="215" t="s">
        <v>4163</v>
      </c>
      <c r="G264" s="213"/>
      <c r="H264" s="216">
        <v>91.8</v>
      </c>
      <c r="I264" s="217"/>
      <c r="J264" s="213"/>
      <c r="K264" s="213"/>
      <c r="L264" s="218"/>
      <c r="M264" s="219"/>
      <c r="N264" s="220"/>
      <c r="O264" s="220"/>
      <c r="P264" s="220"/>
      <c r="Q264" s="220"/>
      <c r="R264" s="220"/>
      <c r="S264" s="220"/>
      <c r="T264" s="221"/>
      <c r="AT264" s="222" t="s">
        <v>235</v>
      </c>
      <c r="AU264" s="222" t="s">
        <v>87</v>
      </c>
      <c r="AV264" s="13" t="s">
        <v>19</v>
      </c>
      <c r="AW264" s="13" t="s">
        <v>36</v>
      </c>
      <c r="AX264" s="13" t="s">
        <v>80</v>
      </c>
      <c r="AY264" s="222" t="s">
        <v>220</v>
      </c>
    </row>
    <row r="265" spans="1:65" s="13" customFormat="1" ht="11.25">
      <c r="B265" s="212"/>
      <c r="C265" s="213"/>
      <c r="D265" s="210" t="s">
        <v>235</v>
      </c>
      <c r="E265" s="214" t="s">
        <v>905</v>
      </c>
      <c r="F265" s="215" t="s">
        <v>906</v>
      </c>
      <c r="G265" s="213"/>
      <c r="H265" s="216">
        <v>91.8</v>
      </c>
      <c r="I265" s="217"/>
      <c r="J265" s="213"/>
      <c r="K265" s="213"/>
      <c r="L265" s="218"/>
      <c r="M265" s="219"/>
      <c r="N265" s="220"/>
      <c r="O265" s="220"/>
      <c r="P265" s="220"/>
      <c r="Q265" s="220"/>
      <c r="R265" s="220"/>
      <c r="S265" s="220"/>
      <c r="T265" s="221"/>
      <c r="AT265" s="222" t="s">
        <v>235</v>
      </c>
      <c r="AU265" s="222" t="s">
        <v>87</v>
      </c>
      <c r="AV265" s="13" t="s">
        <v>19</v>
      </c>
      <c r="AW265" s="13" t="s">
        <v>36</v>
      </c>
      <c r="AX265" s="13" t="s">
        <v>87</v>
      </c>
      <c r="AY265" s="222" t="s">
        <v>220</v>
      </c>
    </row>
    <row r="266" spans="1:65" s="2" customFormat="1" ht="21.75" customHeight="1">
      <c r="A266" s="36"/>
      <c r="B266" s="37"/>
      <c r="C266" s="192" t="s">
        <v>7</v>
      </c>
      <c r="D266" s="192" t="s">
        <v>224</v>
      </c>
      <c r="E266" s="193" t="s">
        <v>2083</v>
      </c>
      <c r="F266" s="194" t="s">
        <v>2084</v>
      </c>
      <c r="G266" s="195" t="s">
        <v>514</v>
      </c>
      <c r="H266" s="196">
        <v>0.61199999999999999</v>
      </c>
      <c r="I266" s="197"/>
      <c r="J266" s="198">
        <f>ROUND(I266*H266,2)</f>
        <v>0</v>
      </c>
      <c r="K266" s="194" t="s">
        <v>228</v>
      </c>
      <c r="L266" s="41"/>
      <c r="M266" s="199" t="s">
        <v>1</v>
      </c>
      <c r="N266" s="200" t="s">
        <v>45</v>
      </c>
      <c r="O266" s="73"/>
      <c r="P266" s="201">
        <f>O266*H266</f>
        <v>0</v>
      </c>
      <c r="Q266" s="201">
        <v>0</v>
      </c>
      <c r="R266" s="201">
        <f>Q266*H266</f>
        <v>0</v>
      </c>
      <c r="S266" s="201">
        <v>0</v>
      </c>
      <c r="T266" s="202">
        <f>S266*H266</f>
        <v>0</v>
      </c>
      <c r="U266" s="36"/>
      <c r="V266" s="36"/>
      <c r="W266" s="36"/>
      <c r="X266" s="36"/>
      <c r="Y266" s="36"/>
      <c r="Z266" s="36"/>
      <c r="AA266" s="36"/>
      <c r="AB266" s="36"/>
      <c r="AC266" s="36"/>
      <c r="AD266" s="36"/>
      <c r="AE266" s="36"/>
      <c r="AR266" s="203" t="s">
        <v>223</v>
      </c>
      <c r="AT266" s="203" t="s">
        <v>224</v>
      </c>
      <c r="AU266" s="203" t="s">
        <v>87</v>
      </c>
      <c r="AY266" s="18" t="s">
        <v>220</v>
      </c>
      <c r="BE266" s="204">
        <f>IF(N266="základní",J266,0)</f>
        <v>0</v>
      </c>
      <c r="BF266" s="204">
        <f>IF(N266="snížená",J266,0)</f>
        <v>0</v>
      </c>
      <c r="BG266" s="204">
        <f>IF(N266="zákl. přenesená",J266,0)</f>
        <v>0</v>
      </c>
      <c r="BH266" s="204">
        <f>IF(N266="sníž. přenesená",J266,0)</f>
        <v>0</v>
      </c>
      <c r="BI266" s="204">
        <f>IF(N266="nulová",J266,0)</f>
        <v>0</v>
      </c>
      <c r="BJ266" s="18" t="s">
        <v>87</v>
      </c>
      <c r="BK266" s="204">
        <f>ROUND(I266*H266,2)</f>
        <v>0</v>
      </c>
      <c r="BL266" s="18" t="s">
        <v>223</v>
      </c>
      <c r="BM266" s="203" t="s">
        <v>4164</v>
      </c>
    </row>
    <row r="267" spans="1:65" s="2" customFormat="1" ht="11.25">
      <c r="A267" s="36"/>
      <c r="B267" s="37"/>
      <c r="C267" s="38"/>
      <c r="D267" s="205" t="s">
        <v>231</v>
      </c>
      <c r="E267" s="38"/>
      <c r="F267" s="206" t="s">
        <v>2086</v>
      </c>
      <c r="G267" s="38"/>
      <c r="H267" s="38"/>
      <c r="I267" s="207"/>
      <c r="J267" s="38"/>
      <c r="K267" s="38"/>
      <c r="L267" s="41"/>
      <c r="M267" s="208"/>
      <c r="N267" s="209"/>
      <c r="O267" s="73"/>
      <c r="P267" s="73"/>
      <c r="Q267" s="73"/>
      <c r="R267" s="73"/>
      <c r="S267" s="73"/>
      <c r="T267" s="74"/>
      <c r="U267" s="36"/>
      <c r="V267" s="36"/>
      <c r="W267" s="36"/>
      <c r="X267" s="36"/>
      <c r="Y267" s="36"/>
      <c r="Z267" s="36"/>
      <c r="AA267" s="36"/>
      <c r="AB267" s="36"/>
      <c r="AC267" s="36"/>
      <c r="AD267" s="36"/>
      <c r="AE267" s="36"/>
      <c r="AT267" s="18" t="s">
        <v>231</v>
      </c>
      <c r="AU267" s="18" t="s">
        <v>87</v>
      </c>
    </row>
    <row r="268" spans="1:65" s="2" customFormat="1" ht="48.75">
      <c r="A268" s="36"/>
      <c r="B268" s="37"/>
      <c r="C268" s="38"/>
      <c r="D268" s="210" t="s">
        <v>311</v>
      </c>
      <c r="E268" s="38"/>
      <c r="F268" s="211" t="s">
        <v>2087</v>
      </c>
      <c r="G268" s="38"/>
      <c r="H268" s="38"/>
      <c r="I268" s="207"/>
      <c r="J268" s="38"/>
      <c r="K268" s="38"/>
      <c r="L268" s="41"/>
      <c r="M268" s="208"/>
      <c r="N268" s="209"/>
      <c r="O268" s="73"/>
      <c r="P268" s="73"/>
      <c r="Q268" s="73"/>
      <c r="R268" s="73"/>
      <c r="S268" s="73"/>
      <c r="T268" s="74"/>
      <c r="U268" s="36"/>
      <c r="V268" s="36"/>
      <c r="W268" s="36"/>
      <c r="X268" s="36"/>
      <c r="Y268" s="36"/>
      <c r="Z268" s="36"/>
      <c r="AA268" s="36"/>
      <c r="AB268" s="36"/>
      <c r="AC268" s="36"/>
      <c r="AD268" s="36"/>
      <c r="AE268" s="36"/>
      <c r="AT268" s="18" t="s">
        <v>311</v>
      </c>
      <c r="AU268" s="18" t="s">
        <v>87</v>
      </c>
    </row>
    <row r="269" spans="1:65" s="2" customFormat="1" ht="19.5">
      <c r="A269" s="36"/>
      <c r="B269" s="37"/>
      <c r="C269" s="38"/>
      <c r="D269" s="210" t="s">
        <v>233</v>
      </c>
      <c r="E269" s="38"/>
      <c r="F269" s="211" t="s">
        <v>2088</v>
      </c>
      <c r="G269" s="38"/>
      <c r="H269" s="38"/>
      <c r="I269" s="207"/>
      <c r="J269" s="38"/>
      <c r="K269" s="38"/>
      <c r="L269" s="41"/>
      <c r="M269" s="208"/>
      <c r="N269" s="209"/>
      <c r="O269" s="73"/>
      <c r="P269" s="73"/>
      <c r="Q269" s="73"/>
      <c r="R269" s="73"/>
      <c r="S269" s="73"/>
      <c r="T269" s="74"/>
      <c r="U269" s="36"/>
      <c r="V269" s="36"/>
      <c r="W269" s="36"/>
      <c r="X269" s="36"/>
      <c r="Y269" s="36"/>
      <c r="Z269" s="36"/>
      <c r="AA269" s="36"/>
      <c r="AB269" s="36"/>
      <c r="AC269" s="36"/>
      <c r="AD269" s="36"/>
      <c r="AE269" s="36"/>
      <c r="AT269" s="18" t="s">
        <v>233</v>
      </c>
      <c r="AU269" s="18" t="s">
        <v>87</v>
      </c>
    </row>
    <row r="270" spans="1:65" s="14" customFormat="1" ht="11.25">
      <c r="B270" s="223"/>
      <c r="C270" s="224"/>
      <c r="D270" s="210" t="s">
        <v>235</v>
      </c>
      <c r="E270" s="225" t="s">
        <v>1</v>
      </c>
      <c r="F270" s="226" t="s">
        <v>2089</v>
      </c>
      <c r="G270" s="224"/>
      <c r="H270" s="225" t="s">
        <v>1</v>
      </c>
      <c r="I270" s="227"/>
      <c r="J270" s="224"/>
      <c r="K270" s="224"/>
      <c r="L270" s="228"/>
      <c r="M270" s="229"/>
      <c r="N270" s="230"/>
      <c r="O270" s="230"/>
      <c r="P270" s="230"/>
      <c r="Q270" s="230"/>
      <c r="R270" s="230"/>
      <c r="S270" s="230"/>
      <c r="T270" s="231"/>
      <c r="AT270" s="232" t="s">
        <v>235</v>
      </c>
      <c r="AU270" s="232" t="s">
        <v>87</v>
      </c>
      <c r="AV270" s="14" t="s">
        <v>87</v>
      </c>
      <c r="AW270" s="14" t="s">
        <v>36</v>
      </c>
      <c r="AX270" s="14" t="s">
        <v>80</v>
      </c>
      <c r="AY270" s="232" t="s">
        <v>220</v>
      </c>
    </row>
    <row r="271" spans="1:65" s="13" customFormat="1" ht="11.25">
      <c r="B271" s="212"/>
      <c r="C271" s="213"/>
      <c r="D271" s="210" t="s">
        <v>235</v>
      </c>
      <c r="E271" s="214" t="s">
        <v>913</v>
      </c>
      <c r="F271" s="215" t="s">
        <v>4165</v>
      </c>
      <c r="G271" s="213"/>
      <c r="H271" s="216">
        <v>0.61199999999999999</v>
      </c>
      <c r="I271" s="217"/>
      <c r="J271" s="213"/>
      <c r="K271" s="213"/>
      <c r="L271" s="218"/>
      <c r="M271" s="219"/>
      <c r="N271" s="220"/>
      <c r="O271" s="220"/>
      <c r="P271" s="220"/>
      <c r="Q271" s="220"/>
      <c r="R271" s="220"/>
      <c r="S271" s="220"/>
      <c r="T271" s="221"/>
      <c r="AT271" s="222" t="s">
        <v>235</v>
      </c>
      <c r="AU271" s="222" t="s">
        <v>87</v>
      </c>
      <c r="AV271" s="13" t="s">
        <v>19</v>
      </c>
      <c r="AW271" s="13" t="s">
        <v>36</v>
      </c>
      <c r="AX271" s="13" t="s">
        <v>80</v>
      </c>
      <c r="AY271" s="222" t="s">
        <v>220</v>
      </c>
    </row>
    <row r="272" spans="1:65" s="13" customFormat="1" ht="11.25">
      <c r="B272" s="212"/>
      <c r="C272" s="213"/>
      <c r="D272" s="210" t="s">
        <v>235</v>
      </c>
      <c r="E272" s="214" t="s">
        <v>915</v>
      </c>
      <c r="F272" s="215" t="s">
        <v>916</v>
      </c>
      <c r="G272" s="213"/>
      <c r="H272" s="216">
        <v>0.61199999999999999</v>
      </c>
      <c r="I272" s="217"/>
      <c r="J272" s="213"/>
      <c r="K272" s="213"/>
      <c r="L272" s="218"/>
      <c r="M272" s="219"/>
      <c r="N272" s="220"/>
      <c r="O272" s="220"/>
      <c r="P272" s="220"/>
      <c r="Q272" s="220"/>
      <c r="R272" s="220"/>
      <c r="S272" s="220"/>
      <c r="T272" s="221"/>
      <c r="AT272" s="222" t="s">
        <v>235</v>
      </c>
      <c r="AU272" s="222" t="s">
        <v>87</v>
      </c>
      <c r="AV272" s="13" t="s">
        <v>19</v>
      </c>
      <c r="AW272" s="13" t="s">
        <v>36</v>
      </c>
      <c r="AX272" s="13" t="s">
        <v>87</v>
      </c>
      <c r="AY272" s="222" t="s">
        <v>220</v>
      </c>
    </row>
    <row r="273" spans="1:65" s="2" customFormat="1" ht="24.2" customHeight="1">
      <c r="A273" s="36"/>
      <c r="B273" s="37"/>
      <c r="C273" s="192" t="s">
        <v>346</v>
      </c>
      <c r="D273" s="192" t="s">
        <v>224</v>
      </c>
      <c r="E273" s="193" t="s">
        <v>2094</v>
      </c>
      <c r="F273" s="194" t="s">
        <v>2095</v>
      </c>
      <c r="G273" s="195" t="s">
        <v>514</v>
      </c>
      <c r="H273" s="196">
        <v>3.06</v>
      </c>
      <c r="I273" s="197"/>
      <c r="J273" s="198">
        <f>ROUND(I273*H273,2)</f>
        <v>0</v>
      </c>
      <c r="K273" s="194" t="s">
        <v>228</v>
      </c>
      <c r="L273" s="41"/>
      <c r="M273" s="199" t="s">
        <v>1</v>
      </c>
      <c r="N273" s="200" t="s">
        <v>45</v>
      </c>
      <c r="O273" s="73"/>
      <c r="P273" s="201">
        <f>O273*H273</f>
        <v>0</v>
      </c>
      <c r="Q273" s="201">
        <v>0</v>
      </c>
      <c r="R273" s="201">
        <f>Q273*H273</f>
        <v>0</v>
      </c>
      <c r="S273" s="201">
        <v>0</v>
      </c>
      <c r="T273" s="202">
        <f>S273*H273</f>
        <v>0</v>
      </c>
      <c r="U273" s="36"/>
      <c r="V273" s="36"/>
      <c r="W273" s="36"/>
      <c r="X273" s="36"/>
      <c r="Y273" s="36"/>
      <c r="Z273" s="36"/>
      <c r="AA273" s="36"/>
      <c r="AB273" s="36"/>
      <c r="AC273" s="36"/>
      <c r="AD273" s="36"/>
      <c r="AE273" s="36"/>
      <c r="AR273" s="203" t="s">
        <v>223</v>
      </c>
      <c r="AT273" s="203" t="s">
        <v>224</v>
      </c>
      <c r="AU273" s="203" t="s">
        <v>87</v>
      </c>
      <c r="AY273" s="18" t="s">
        <v>220</v>
      </c>
      <c r="BE273" s="204">
        <f>IF(N273="základní",J273,0)</f>
        <v>0</v>
      </c>
      <c r="BF273" s="204">
        <f>IF(N273="snížená",J273,0)</f>
        <v>0</v>
      </c>
      <c r="BG273" s="204">
        <f>IF(N273="zákl. přenesená",J273,0)</f>
        <v>0</v>
      </c>
      <c r="BH273" s="204">
        <f>IF(N273="sníž. přenesená",J273,0)</f>
        <v>0</v>
      </c>
      <c r="BI273" s="204">
        <f>IF(N273="nulová",J273,0)</f>
        <v>0</v>
      </c>
      <c r="BJ273" s="18" t="s">
        <v>87</v>
      </c>
      <c r="BK273" s="204">
        <f>ROUND(I273*H273,2)</f>
        <v>0</v>
      </c>
      <c r="BL273" s="18" t="s">
        <v>223</v>
      </c>
      <c r="BM273" s="203" t="s">
        <v>4166</v>
      </c>
    </row>
    <row r="274" spans="1:65" s="2" customFormat="1" ht="11.25">
      <c r="A274" s="36"/>
      <c r="B274" s="37"/>
      <c r="C274" s="38"/>
      <c r="D274" s="205" t="s">
        <v>231</v>
      </c>
      <c r="E274" s="38"/>
      <c r="F274" s="206" t="s">
        <v>2097</v>
      </c>
      <c r="G274" s="38"/>
      <c r="H274" s="38"/>
      <c r="I274" s="207"/>
      <c r="J274" s="38"/>
      <c r="K274" s="38"/>
      <c r="L274" s="41"/>
      <c r="M274" s="208"/>
      <c r="N274" s="209"/>
      <c r="O274" s="73"/>
      <c r="P274" s="73"/>
      <c r="Q274" s="73"/>
      <c r="R274" s="73"/>
      <c r="S274" s="73"/>
      <c r="T274" s="74"/>
      <c r="U274" s="36"/>
      <c r="V274" s="36"/>
      <c r="W274" s="36"/>
      <c r="X274" s="36"/>
      <c r="Y274" s="36"/>
      <c r="Z274" s="36"/>
      <c r="AA274" s="36"/>
      <c r="AB274" s="36"/>
      <c r="AC274" s="36"/>
      <c r="AD274" s="36"/>
      <c r="AE274" s="36"/>
      <c r="AT274" s="18" t="s">
        <v>231</v>
      </c>
      <c r="AU274" s="18" t="s">
        <v>87</v>
      </c>
    </row>
    <row r="275" spans="1:65" s="2" customFormat="1" ht="48.75">
      <c r="A275" s="36"/>
      <c r="B275" s="37"/>
      <c r="C275" s="38"/>
      <c r="D275" s="210" t="s">
        <v>311</v>
      </c>
      <c r="E275" s="38"/>
      <c r="F275" s="211" t="s">
        <v>2087</v>
      </c>
      <c r="G275" s="38"/>
      <c r="H275" s="38"/>
      <c r="I275" s="207"/>
      <c r="J275" s="38"/>
      <c r="K275" s="38"/>
      <c r="L275" s="41"/>
      <c r="M275" s="208"/>
      <c r="N275" s="209"/>
      <c r="O275" s="73"/>
      <c r="P275" s="73"/>
      <c r="Q275" s="73"/>
      <c r="R275" s="73"/>
      <c r="S275" s="73"/>
      <c r="T275" s="74"/>
      <c r="U275" s="36"/>
      <c r="V275" s="36"/>
      <c r="W275" s="36"/>
      <c r="X275" s="36"/>
      <c r="Y275" s="36"/>
      <c r="Z275" s="36"/>
      <c r="AA275" s="36"/>
      <c r="AB275" s="36"/>
      <c r="AC275" s="36"/>
      <c r="AD275" s="36"/>
      <c r="AE275" s="36"/>
      <c r="AT275" s="18" t="s">
        <v>311</v>
      </c>
      <c r="AU275" s="18" t="s">
        <v>87</v>
      </c>
    </row>
    <row r="276" spans="1:65" s="13" customFormat="1" ht="11.25">
      <c r="B276" s="212"/>
      <c r="C276" s="213"/>
      <c r="D276" s="210" t="s">
        <v>235</v>
      </c>
      <c r="E276" s="214" t="s">
        <v>1034</v>
      </c>
      <c r="F276" s="215" t="s">
        <v>4167</v>
      </c>
      <c r="G276" s="213"/>
      <c r="H276" s="216">
        <v>3.06</v>
      </c>
      <c r="I276" s="217"/>
      <c r="J276" s="213"/>
      <c r="K276" s="213"/>
      <c r="L276" s="218"/>
      <c r="M276" s="219"/>
      <c r="N276" s="220"/>
      <c r="O276" s="220"/>
      <c r="P276" s="220"/>
      <c r="Q276" s="220"/>
      <c r="R276" s="220"/>
      <c r="S276" s="220"/>
      <c r="T276" s="221"/>
      <c r="AT276" s="222" t="s">
        <v>235</v>
      </c>
      <c r="AU276" s="222" t="s">
        <v>87</v>
      </c>
      <c r="AV276" s="13" t="s">
        <v>19</v>
      </c>
      <c r="AW276" s="13" t="s">
        <v>36</v>
      </c>
      <c r="AX276" s="13" t="s">
        <v>87</v>
      </c>
      <c r="AY276" s="222" t="s">
        <v>220</v>
      </c>
    </row>
    <row r="277" spans="1:65" s="12" customFormat="1" ht="25.9" customHeight="1">
      <c r="B277" s="176"/>
      <c r="C277" s="177"/>
      <c r="D277" s="178" t="s">
        <v>79</v>
      </c>
      <c r="E277" s="179" t="s">
        <v>19</v>
      </c>
      <c r="F277" s="179" t="s">
        <v>625</v>
      </c>
      <c r="G277" s="177"/>
      <c r="H277" s="177"/>
      <c r="I277" s="180"/>
      <c r="J277" s="181">
        <f>BK277</f>
        <v>0</v>
      </c>
      <c r="K277" s="177"/>
      <c r="L277" s="182"/>
      <c r="M277" s="183"/>
      <c r="N277" s="184"/>
      <c r="O277" s="184"/>
      <c r="P277" s="185">
        <f>SUM(P278:P323)</f>
        <v>0</v>
      </c>
      <c r="Q277" s="184"/>
      <c r="R277" s="185">
        <f>SUM(R278:R323)</f>
        <v>45.673509300000006</v>
      </c>
      <c r="S277" s="184"/>
      <c r="T277" s="186">
        <f>SUM(T278:T323)</f>
        <v>0</v>
      </c>
      <c r="AR277" s="187" t="s">
        <v>223</v>
      </c>
      <c r="AT277" s="188" t="s">
        <v>79</v>
      </c>
      <c r="AU277" s="188" t="s">
        <v>80</v>
      </c>
      <c r="AY277" s="187" t="s">
        <v>220</v>
      </c>
      <c r="BK277" s="189">
        <f>SUM(BK278:BK323)</f>
        <v>0</v>
      </c>
    </row>
    <row r="278" spans="1:65" s="2" customFormat="1" ht="21.75" customHeight="1">
      <c r="A278" s="36"/>
      <c r="B278" s="37"/>
      <c r="C278" s="192" t="s">
        <v>358</v>
      </c>
      <c r="D278" s="192" t="s">
        <v>224</v>
      </c>
      <c r="E278" s="193" t="s">
        <v>2100</v>
      </c>
      <c r="F278" s="194" t="s">
        <v>2101</v>
      </c>
      <c r="G278" s="195" t="s">
        <v>514</v>
      </c>
      <c r="H278" s="196">
        <v>0.495</v>
      </c>
      <c r="I278" s="197"/>
      <c r="J278" s="198">
        <f>ROUND(I278*H278,2)</f>
        <v>0</v>
      </c>
      <c r="K278" s="194" t="s">
        <v>228</v>
      </c>
      <c r="L278" s="41"/>
      <c r="M278" s="199" t="s">
        <v>1</v>
      </c>
      <c r="N278" s="200" t="s">
        <v>45</v>
      </c>
      <c r="O278" s="73"/>
      <c r="P278" s="201">
        <f>O278*H278</f>
        <v>0</v>
      </c>
      <c r="Q278" s="201">
        <v>1.92198</v>
      </c>
      <c r="R278" s="201">
        <f>Q278*H278</f>
        <v>0.95138009999999995</v>
      </c>
      <c r="S278" s="201">
        <v>0</v>
      </c>
      <c r="T278" s="202">
        <f>S278*H278</f>
        <v>0</v>
      </c>
      <c r="U278" s="36"/>
      <c r="V278" s="36"/>
      <c r="W278" s="36"/>
      <c r="X278" s="36"/>
      <c r="Y278" s="36"/>
      <c r="Z278" s="36"/>
      <c r="AA278" s="36"/>
      <c r="AB278" s="36"/>
      <c r="AC278" s="36"/>
      <c r="AD278" s="36"/>
      <c r="AE278" s="36"/>
      <c r="AR278" s="203" t="s">
        <v>223</v>
      </c>
      <c r="AT278" s="203" t="s">
        <v>224</v>
      </c>
      <c r="AU278" s="203" t="s">
        <v>87</v>
      </c>
      <c r="AY278" s="18" t="s">
        <v>220</v>
      </c>
      <c r="BE278" s="204">
        <f>IF(N278="základní",J278,0)</f>
        <v>0</v>
      </c>
      <c r="BF278" s="204">
        <f>IF(N278="snížená",J278,0)</f>
        <v>0</v>
      </c>
      <c r="BG278" s="204">
        <f>IF(N278="zákl. přenesená",J278,0)</f>
        <v>0</v>
      </c>
      <c r="BH278" s="204">
        <f>IF(N278="sníž. přenesená",J278,0)</f>
        <v>0</v>
      </c>
      <c r="BI278" s="204">
        <f>IF(N278="nulová",J278,0)</f>
        <v>0</v>
      </c>
      <c r="BJ278" s="18" t="s">
        <v>87</v>
      </c>
      <c r="BK278" s="204">
        <f>ROUND(I278*H278,2)</f>
        <v>0</v>
      </c>
      <c r="BL278" s="18" t="s">
        <v>223</v>
      </c>
      <c r="BM278" s="203" t="s">
        <v>4168</v>
      </c>
    </row>
    <row r="279" spans="1:65" s="2" customFormat="1" ht="11.25">
      <c r="A279" s="36"/>
      <c r="B279" s="37"/>
      <c r="C279" s="38"/>
      <c r="D279" s="205" t="s">
        <v>231</v>
      </c>
      <c r="E279" s="38"/>
      <c r="F279" s="206" t="s">
        <v>2103</v>
      </c>
      <c r="G279" s="38"/>
      <c r="H279" s="38"/>
      <c r="I279" s="207"/>
      <c r="J279" s="38"/>
      <c r="K279" s="38"/>
      <c r="L279" s="41"/>
      <c r="M279" s="208"/>
      <c r="N279" s="209"/>
      <c r="O279" s="73"/>
      <c r="P279" s="73"/>
      <c r="Q279" s="73"/>
      <c r="R279" s="73"/>
      <c r="S279" s="73"/>
      <c r="T279" s="74"/>
      <c r="U279" s="36"/>
      <c r="V279" s="36"/>
      <c r="W279" s="36"/>
      <c r="X279" s="36"/>
      <c r="Y279" s="36"/>
      <c r="Z279" s="36"/>
      <c r="AA279" s="36"/>
      <c r="AB279" s="36"/>
      <c r="AC279" s="36"/>
      <c r="AD279" s="36"/>
      <c r="AE279" s="36"/>
      <c r="AT279" s="18" t="s">
        <v>231</v>
      </c>
      <c r="AU279" s="18" t="s">
        <v>87</v>
      </c>
    </row>
    <row r="280" spans="1:65" s="14" customFormat="1" ht="11.25">
      <c r="B280" s="223"/>
      <c r="C280" s="224"/>
      <c r="D280" s="210" t="s">
        <v>235</v>
      </c>
      <c r="E280" s="225" t="s">
        <v>1</v>
      </c>
      <c r="F280" s="226" t="s">
        <v>2104</v>
      </c>
      <c r="G280" s="224"/>
      <c r="H280" s="225" t="s">
        <v>1</v>
      </c>
      <c r="I280" s="227"/>
      <c r="J280" s="224"/>
      <c r="K280" s="224"/>
      <c r="L280" s="228"/>
      <c r="M280" s="229"/>
      <c r="N280" s="230"/>
      <c r="O280" s="230"/>
      <c r="P280" s="230"/>
      <c r="Q280" s="230"/>
      <c r="R280" s="230"/>
      <c r="S280" s="230"/>
      <c r="T280" s="231"/>
      <c r="AT280" s="232" t="s">
        <v>235</v>
      </c>
      <c r="AU280" s="232" t="s">
        <v>87</v>
      </c>
      <c r="AV280" s="14" t="s">
        <v>87</v>
      </c>
      <c r="AW280" s="14" t="s">
        <v>36</v>
      </c>
      <c r="AX280" s="14" t="s">
        <v>80</v>
      </c>
      <c r="AY280" s="232" t="s">
        <v>220</v>
      </c>
    </row>
    <row r="281" spans="1:65" s="13" customFormat="1" ht="11.25">
      <c r="B281" s="212"/>
      <c r="C281" s="213"/>
      <c r="D281" s="210" t="s">
        <v>235</v>
      </c>
      <c r="E281" s="214" t="s">
        <v>925</v>
      </c>
      <c r="F281" s="215" t="s">
        <v>4169</v>
      </c>
      <c r="G281" s="213"/>
      <c r="H281" s="216">
        <v>0.495</v>
      </c>
      <c r="I281" s="217"/>
      <c r="J281" s="213"/>
      <c r="K281" s="213"/>
      <c r="L281" s="218"/>
      <c r="M281" s="219"/>
      <c r="N281" s="220"/>
      <c r="O281" s="220"/>
      <c r="P281" s="220"/>
      <c r="Q281" s="220"/>
      <c r="R281" s="220"/>
      <c r="S281" s="220"/>
      <c r="T281" s="221"/>
      <c r="AT281" s="222" t="s">
        <v>235</v>
      </c>
      <c r="AU281" s="222" t="s">
        <v>87</v>
      </c>
      <c r="AV281" s="13" t="s">
        <v>19</v>
      </c>
      <c r="AW281" s="13" t="s">
        <v>36</v>
      </c>
      <c r="AX281" s="13" t="s">
        <v>80</v>
      </c>
      <c r="AY281" s="222" t="s">
        <v>220</v>
      </c>
    </row>
    <row r="282" spans="1:65" s="13" customFormat="1" ht="11.25">
      <c r="B282" s="212"/>
      <c r="C282" s="213"/>
      <c r="D282" s="210" t="s">
        <v>235</v>
      </c>
      <c r="E282" s="214" t="s">
        <v>927</v>
      </c>
      <c r="F282" s="215" t="s">
        <v>928</v>
      </c>
      <c r="G282" s="213"/>
      <c r="H282" s="216">
        <v>0.495</v>
      </c>
      <c r="I282" s="217"/>
      <c r="J282" s="213"/>
      <c r="K282" s="213"/>
      <c r="L282" s="218"/>
      <c r="M282" s="219"/>
      <c r="N282" s="220"/>
      <c r="O282" s="220"/>
      <c r="P282" s="220"/>
      <c r="Q282" s="220"/>
      <c r="R282" s="220"/>
      <c r="S282" s="220"/>
      <c r="T282" s="221"/>
      <c r="AT282" s="222" t="s">
        <v>235</v>
      </c>
      <c r="AU282" s="222" t="s">
        <v>87</v>
      </c>
      <c r="AV282" s="13" t="s">
        <v>19</v>
      </c>
      <c r="AW282" s="13" t="s">
        <v>36</v>
      </c>
      <c r="AX282" s="13" t="s">
        <v>87</v>
      </c>
      <c r="AY282" s="222" t="s">
        <v>220</v>
      </c>
    </row>
    <row r="283" spans="1:65" s="2" customFormat="1" ht="24.2" customHeight="1">
      <c r="A283" s="36"/>
      <c r="B283" s="37"/>
      <c r="C283" s="192" t="s">
        <v>364</v>
      </c>
      <c r="D283" s="192" t="s">
        <v>224</v>
      </c>
      <c r="E283" s="193" t="s">
        <v>2109</v>
      </c>
      <c r="F283" s="194" t="s">
        <v>2110</v>
      </c>
      <c r="G283" s="195" t="s">
        <v>698</v>
      </c>
      <c r="H283" s="196">
        <v>13.8</v>
      </c>
      <c r="I283" s="197"/>
      <c r="J283" s="198">
        <f>ROUND(I283*H283,2)</f>
        <v>0</v>
      </c>
      <c r="K283" s="194" t="s">
        <v>228</v>
      </c>
      <c r="L283" s="41"/>
      <c r="M283" s="199" t="s">
        <v>1</v>
      </c>
      <c r="N283" s="200" t="s">
        <v>45</v>
      </c>
      <c r="O283" s="73"/>
      <c r="P283" s="201">
        <f>O283*H283</f>
        <v>0</v>
      </c>
      <c r="Q283" s="201">
        <v>1.16E-3</v>
      </c>
      <c r="R283" s="201">
        <f>Q283*H283</f>
        <v>1.6008000000000001E-2</v>
      </c>
      <c r="S283" s="201">
        <v>0</v>
      </c>
      <c r="T283" s="202">
        <f>S283*H283</f>
        <v>0</v>
      </c>
      <c r="U283" s="36"/>
      <c r="V283" s="36"/>
      <c r="W283" s="36"/>
      <c r="X283" s="36"/>
      <c r="Y283" s="36"/>
      <c r="Z283" s="36"/>
      <c r="AA283" s="36"/>
      <c r="AB283" s="36"/>
      <c r="AC283" s="36"/>
      <c r="AD283" s="36"/>
      <c r="AE283" s="36"/>
      <c r="AR283" s="203" t="s">
        <v>223</v>
      </c>
      <c r="AT283" s="203" t="s">
        <v>224</v>
      </c>
      <c r="AU283" s="203" t="s">
        <v>87</v>
      </c>
      <c r="AY283" s="18" t="s">
        <v>220</v>
      </c>
      <c r="BE283" s="204">
        <f>IF(N283="základní",J283,0)</f>
        <v>0</v>
      </c>
      <c r="BF283" s="204">
        <f>IF(N283="snížená",J283,0)</f>
        <v>0</v>
      </c>
      <c r="BG283" s="204">
        <f>IF(N283="zákl. přenesená",J283,0)</f>
        <v>0</v>
      </c>
      <c r="BH283" s="204">
        <f>IF(N283="sníž. přenesená",J283,0)</f>
        <v>0</v>
      </c>
      <c r="BI283" s="204">
        <f>IF(N283="nulová",J283,0)</f>
        <v>0</v>
      </c>
      <c r="BJ283" s="18" t="s">
        <v>87</v>
      </c>
      <c r="BK283" s="204">
        <f>ROUND(I283*H283,2)</f>
        <v>0</v>
      </c>
      <c r="BL283" s="18" t="s">
        <v>223</v>
      </c>
      <c r="BM283" s="203" t="s">
        <v>4170</v>
      </c>
    </row>
    <row r="284" spans="1:65" s="2" customFormat="1" ht="11.25">
      <c r="A284" s="36"/>
      <c r="B284" s="37"/>
      <c r="C284" s="38"/>
      <c r="D284" s="205" t="s">
        <v>231</v>
      </c>
      <c r="E284" s="38"/>
      <c r="F284" s="206" t="s">
        <v>2112</v>
      </c>
      <c r="G284" s="38"/>
      <c r="H284" s="38"/>
      <c r="I284" s="207"/>
      <c r="J284" s="38"/>
      <c r="K284" s="38"/>
      <c r="L284" s="41"/>
      <c r="M284" s="208"/>
      <c r="N284" s="209"/>
      <c r="O284" s="73"/>
      <c r="P284" s="73"/>
      <c r="Q284" s="73"/>
      <c r="R284" s="73"/>
      <c r="S284" s="73"/>
      <c r="T284" s="74"/>
      <c r="U284" s="36"/>
      <c r="V284" s="36"/>
      <c r="W284" s="36"/>
      <c r="X284" s="36"/>
      <c r="Y284" s="36"/>
      <c r="Z284" s="36"/>
      <c r="AA284" s="36"/>
      <c r="AB284" s="36"/>
      <c r="AC284" s="36"/>
      <c r="AD284" s="36"/>
      <c r="AE284" s="36"/>
      <c r="AT284" s="18" t="s">
        <v>231</v>
      </c>
      <c r="AU284" s="18" t="s">
        <v>87</v>
      </c>
    </row>
    <row r="285" spans="1:65" s="2" customFormat="1" ht="48.75">
      <c r="A285" s="36"/>
      <c r="B285" s="37"/>
      <c r="C285" s="38"/>
      <c r="D285" s="210" t="s">
        <v>311</v>
      </c>
      <c r="E285" s="38"/>
      <c r="F285" s="211" t="s">
        <v>2113</v>
      </c>
      <c r="G285" s="38"/>
      <c r="H285" s="38"/>
      <c r="I285" s="207"/>
      <c r="J285" s="38"/>
      <c r="K285" s="38"/>
      <c r="L285" s="41"/>
      <c r="M285" s="208"/>
      <c r="N285" s="209"/>
      <c r="O285" s="73"/>
      <c r="P285" s="73"/>
      <c r="Q285" s="73"/>
      <c r="R285" s="73"/>
      <c r="S285" s="73"/>
      <c r="T285" s="74"/>
      <c r="U285" s="36"/>
      <c r="V285" s="36"/>
      <c r="W285" s="36"/>
      <c r="X285" s="36"/>
      <c r="Y285" s="36"/>
      <c r="Z285" s="36"/>
      <c r="AA285" s="36"/>
      <c r="AB285" s="36"/>
      <c r="AC285" s="36"/>
      <c r="AD285" s="36"/>
      <c r="AE285" s="36"/>
      <c r="AT285" s="18" t="s">
        <v>311</v>
      </c>
      <c r="AU285" s="18" t="s">
        <v>87</v>
      </c>
    </row>
    <row r="286" spans="1:65" s="14" customFormat="1" ht="11.25">
      <c r="B286" s="223"/>
      <c r="C286" s="224"/>
      <c r="D286" s="210" t="s">
        <v>235</v>
      </c>
      <c r="E286" s="225" t="s">
        <v>1</v>
      </c>
      <c r="F286" s="226" t="s">
        <v>2114</v>
      </c>
      <c r="G286" s="224"/>
      <c r="H286" s="225" t="s">
        <v>1</v>
      </c>
      <c r="I286" s="227"/>
      <c r="J286" s="224"/>
      <c r="K286" s="224"/>
      <c r="L286" s="228"/>
      <c r="M286" s="229"/>
      <c r="N286" s="230"/>
      <c r="O286" s="230"/>
      <c r="P286" s="230"/>
      <c r="Q286" s="230"/>
      <c r="R286" s="230"/>
      <c r="S286" s="230"/>
      <c r="T286" s="231"/>
      <c r="AT286" s="232" t="s">
        <v>235</v>
      </c>
      <c r="AU286" s="232" t="s">
        <v>87</v>
      </c>
      <c r="AV286" s="14" t="s">
        <v>87</v>
      </c>
      <c r="AW286" s="14" t="s">
        <v>36</v>
      </c>
      <c r="AX286" s="14" t="s">
        <v>80</v>
      </c>
      <c r="AY286" s="232" t="s">
        <v>220</v>
      </c>
    </row>
    <row r="287" spans="1:65" s="13" customFormat="1" ht="11.25">
      <c r="B287" s="212"/>
      <c r="C287" s="213"/>
      <c r="D287" s="210" t="s">
        <v>235</v>
      </c>
      <c r="E287" s="214" t="s">
        <v>459</v>
      </c>
      <c r="F287" s="215" t="s">
        <v>4171</v>
      </c>
      <c r="G287" s="213"/>
      <c r="H287" s="216">
        <v>13.8</v>
      </c>
      <c r="I287" s="217"/>
      <c r="J287" s="213"/>
      <c r="K287" s="213"/>
      <c r="L287" s="218"/>
      <c r="M287" s="219"/>
      <c r="N287" s="220"/>
      <c r="O287" s="220"/>
      <c r="P287" s="220"/>
      <c r="Q287" s="220"/>
      <c r="R287" s="220"/>
      <c r="S287" s="220"/>
      <c r="T287" s="221"/>
      <c r="AT287" s="222" t="s">
        <v>235</v>
      </c>
      <c r="AU287" s="222" t="s">
        <v>87</v>
      </c>
      <c r="AV287" s="13" t="s">
        <v>19</v>
      </c>
      <c r="AW287" s="13" t="s">
        <v>36</v>
      </c>
      <c r="AX287" s="13" t="s">
        <v>80</v>
      </c>
      <c r="AY287" s="222" t="s">
        <v>220</v>
      </c>
    </row>
    <row r="288" spans="1:65" s="13" customFormat="1" ht="11.25">
      <c r="B288" s="212"/>
      <c r="C288" s="213"/>
      <c r="D288" s="210" t="s">
        <v>235</v>
      </c>
      <c r="E288" s="214" t="s">
        <v>4172</v>
      </c>
      <c r="F288" s="215" t="s">
        <v>4173</v>
      </c>
      <c r="G288" s="213"/>
      <c r="H288" s="216">
        <v>13.8</v>
      </c>
      <c r="I288" s="217"/>
      <c r="J288" s="213"/>
      <c r="K288" s="213"/>
      <c r="L288" s="218"/>
      <c r="M288" s="219"/>
      <c r="N288" s="220"/>
      <c r="O288" s="220"/>
      <c r="P288" s="220"/>
      <c r="Q288" s="220"/>
      <c r="R288" s="220"/>
      <c r="S288" s="220"/>
      <c r="T288" s="221"/>
      <c r="AT288" s="222" t="s">
        <v>235</v>
      </c>
      <c r="AU288" s="222" t="s">
        <v>87</v>
      </c>
      <c r="AV288" s="13" t="s">
        <v>19</v>
      </c>
      <c r="AW288" s="13" t="s">
        <v>36</v>
      </c>
      <c r="AX288" s="13" t="s">
        <v>87</v>
      </c>
      <c r="AY288" s="222" t="s">
        <v>220</v>
      </c>
    </row>
    <row r="289" spans="1:65" s="2" customFormat="1" ht="33" customHeight="1">
      <c r="A289" s="36"/>
      <c r="B289" s="37"/>
      <c r="C289" s="192" t="s">
        <v>370</v>
      </c>
      <c r="D289" s="192" t="s">
        <v>224</v>
      </c>
      <c r="E289" s="193" t="s">
        <v>2161</v>
      </c>
      <c r="F289" s="194" t="s">
        <v>2162</v>
      </c>
      <c r="G289" s="195" t="s">
        <v>514</v>
      </c>
      <c r="H289" s="196">
        <v>16.806000000000001</v>
      </c>
      <c r="I289" s="197"/>
      <c r="J289" s="198">
        <f>ROUND(I289*H289,2)</f>
        <v>0</v>
      </c>
      <c r="K289" s="194" t="s">
        <v>228</v>
      </c>
      <c r="L289" s="41"/>
      <c r="M289" s="199" t="s">
        <v>1</v>
      </c>
      <c r="N289" s="200" t="s">
        <v>45</v>
      </c>
      <c r="O289" s="73"/>
      <c r="P289" s="201">
        <f>O289*H289</f>
        <v>0</v>
      </c>
      <c r="Q289" s="201">
        <v>2.45329</v>
      </c>
      <c r="R289" s="201">
        <f>Q289*H289</f>
        <v>41.229991740000003</v>
      </c>
      <c r="S289" s="201">
        <v>0</v>
      </c>
      <c r="T289" s="202">
        <f>S289*H289</f>
        <v>0</v>
      </c>
      <c r="U289" s="36"/>
      <c r="V289" s="36"/>
      <c r="W289" s="36"/>
      <c r="X289" s="36"/>
      <c r="Y289" s="36"/>
      <c r="Z289" s="36"/>
      <c r="AA289" s="36"/>
      <c r="AB289" s="36"/>
      <c r="AC289" s="36"/>
      <c r="AD289" s="36"/>
      <c r="AE289" s="36"/>
      <c r="AR289" s="203" t="s">
        <v>223</v>
      </c>
      <c r="AT289" s="203" t="s">
        <v>224</v>
      </c>
      <c r="AU289" s="203" t="s">
        <v>87</v>
      </c>
      <c r="AY289" s="18" t="s">
        <v>220</v>
      </c>
      <c r="BE289" s="204">
        <f>IF(N289="základní",J289,0)</f>
        <v>0</v>
      </c>
      <c r="BF289" s="204">
        <f>IF(N289="snížená",J289,0)</f>
        <v>0</v>
      </c>
      <c r="BG289" s="204">
        <f>IF(N289="zákl. přenesená",J289,0)</f>
        <v>0</v>
      </c>
      <c r="BH289" s="204">
        <f>IF(N289="sníž. přenesená",J289,0)</f>
        <v>0</v>
      </c>
      <c r="BI289" s="204">
        <f>IF(N289="nulová",J289,0)</f>
        <v>0</v>
      </c>
      <c r="BJ289" s="18" t="s">
        <v>87</v>
      </c>
      <c r="BK289" s="204">
        <f>ROUND(I289*H289,2)</f>
        <v>0</v>
      </c>
      <c r="BL289" s="18" t="s">
        <v>223</v>
      </c>
      <c r="BM289" s="203" t="s">
        <v>4174</v>
      </c>
    </row>
    <row r="290" spans="1:65" s="2" customFormat="1" ht="11.25">
      <c r="A290" s="36"/>
      <c r="B290" s="37"/>
      <c r="C290" s="38"/>
      <c r="D290" s="205" t="s">
        <v>231</v>
      </c>
      <c r="E290" s="38"/>
      <c r="F290" s="206" t="s">
        <v>2164</v>
      </c>
      <c r="G290" s="38"/>
      <c r="H290" s="38"/>
      <c r="I290" s="207"/>
      <c r="J290" s="38"/>
      <c r="K290" s="38"/>
      <c r="L290" s="41"/>
      <c r="M290" s="208"/>
      <c r="N290" s="209"/>
      <c r="O290" s="73"/>
      <c r="P290" s="73"/>
      <c r="Q290" s="73"/>
      <c r="R290" s="73"/>
      <c r="S290" s="73"/>
      <c r="T290" s="74"/>
      <c r="U290" s="36"/>
      <c r="V290" s="36"/>
      <c r="W290" s="36"/>
      <c r="X290" s="36"/>
      <c r="Y290" s="36"/>
      <c r="Z290" s="36"/>
      <c r="AA290" s="36"/>
      <c r="AB290" s="36"/>
      <c r="AC290" s="36"/>
      <c r="AD290" s="36"/>
      <c r="AE290" s="36"/>
      <c r="AT290" s="18" t="s">
        <v>231</v>
      </c>
      <c r="AU290" s="18" t="s">
        <v>87</v>
      </c>
    </row>
    <row r="291" spans="1:65" s="2" customFormat="1" ht="126.75">
      <c r="A291" s="36"/>
      <c r="B291" s="37"/>
      <c r="C291" s="38"/>
      <c r="D291" s="210" t="s">
        <v>311</v>
      </c>
      <c r="E291" s="38"/>
      <c r="F291" s="211" t="s">
        <v>2165</v>
      </c>
      <c r="G291" s="38"/>
      <c r="H291" s="38"/>
      <c r="I291" s="207"/>
      <c r="J291" s="38"/>
      <c r="K291" s="38"/>
      <c r="L291" s="41"/>
      <c r="M291" s="208"/>
      <c r="N291" s="209"/>
      <c r="O291" s="73"/>
      <c r="P291" s="73"/>
      <c r="Q291" s="73"/>
      <c r="R291" s="73"/>
      <c r="S291" s="73"/>
      <c r="T291" s="74"/>
      <c r="U291" s="36"/>
      <c r="V291" s="36"/>
      <c r="W291" s="36"/>
      <c r="X291" s="36"/>
      <c r="Y291" s="36"/>
      <c r="Z291" s="36"/>
      <c r="AA291" s="36"/>
      <c r="AB291" s="36"/>
      <c r="AC291" s="36"/>
      <c r="AD291" s="36"/>
      <c r="AE291" s="36"/>
      <c r="AT291" s="18" t="s">
        <v>311</v>
      </c>
      <c r="AU291" s="18" t="s">
        <v>87</v>
      </c>
    </row>
    <row r="292" spans="1:65" s="14" customFormat="1" ht="11.25">
      <c r="B292" s="223"/>
      <c r="C292" s="224"/>
      <c r="D292" s="210" t="s">
        <v>235</v>
      </c>
      <c r="E292" s="225" t="s">
        <v>1</v>
      </c>
      <c r="F292" s="226" t="s">
        <v>4175</v>
      </c>
      <c r="G292" s="224"/>
      <c r="H292" s="225" t="s">
        <v>1</v>
      </c>
      <c r="I292" s="227"/>
      <c r="J292" s="224"/>
      <c r="K292" s="224"/>
      <c r="L292" s="228"/>
      <c r="M292" s="229"/>
      <c r="N292" s="230"/>
      <c r="O292" s="230"/>
      <c r="P292" s="230"/>
      <c r="Q292" s="230"/>
      <c r="R292" s="230"/>
      <c r="S292" s="230"/>
      <c r="T292" s="231"/>
      <c r="AT292" s="232" t="s">
        <v>235</v>
      </c>
      <c r="AU292" s="232" t="s">
        <v>87</v>
      </c>
      <c r="AV292" s="14" t="s">
        <v>87</v>
      </c>
      <c r="AW292" s="14" t="s">
        <v>36</v>
      </c>
      <c r="AX292" s="14" t="s">
        <v>80</v>
      </c>
      <c r="AY292" s="232" t="s">
        <v>220</v>
      </c>
    </row>
    <row r="293" spans="1:65" s="13" customFormat="1" ht="11.25">
      <c r="B293" s="212"/>
      <c r="C293" s="213"/>
      <c r="D293" s="210" t="s">
        <v>235</v>
      </c>
      <c r="E293" s="214" t="s">
        <v>1041</v>
      </c>
      <c r="F293" s="215" t="s">
        <v>4176</v>
      </c>
      <c r="G293" s="213"/>
      <c r="H293" s="216">
        <v>8.3460000000000001</v>
      </c>
      <c r="I293" s="217"/>
      <c r="J293" s="213"/>
      <c r="K293" s="213"/>
      <c r="L293" s="218"/>
      <c r="M293" s="219"/>
      <c r="N293" s="220"/>
      <c r="O293" s="220"/>
      <c r="P293" s="220"/>
      <c r="Q293" s="220"/>
      <c r="R293" s="220"/>
      <c r="S293" s="220"/>
      <c r="T293" s="221"/>
      <c r="AT293" s="222" t="s">
        <v>235</v>
      </c>
      <c r="AU293" s="222" t="s">
        <v>87</v>
      </c>
      <c r="AV293" s="13" t="s">
        <v>19</v>
      </c>
      <c r="AW293" s="13" t="s">
        <v>36</v>
      </c>
      <c r="AX293" s="13" t="s">
        <v>80</v>
      </c>
      <c r="AY293" s="222" t="s">
        <v>220</v>
      </c>
    </row>
    <row r="294" spans="1:65" s="14" customFormat="1" ht="11.25">
      <c r="B294" s="223"/>
      <c r="C294" s="224"/>
      <c r="D294" s="210" t="s">
        <v>235</v>
      </c>
      <c r="E294" s="225" t="s">
        <v>1</v>
      </c>
      <c r="F294" s="226" t="s">
        <v>4177</v>
      </c>
      <c r="G294" s="224"/>
      <c r="H294" s="225" t="s">
        <v>1</v>
      </c>
      <c r="I294" s="227"/>
      <c r="J294" s="224"/>
      <c r="K294" s="224"/>
      <c r="L294" s="228"/>
      <c r="M294" s="229"/>
      <c r="N294" s="230"/>
      <c r="O294" s="230"/>
      <c r="P294" s="230"/>
      <c r="Q294" s="230"/>
      <c r="R294" s="230"/>
      <c r="S294" s="230"/>
      <c r="T294" s="231"/>
      <c r="AT294" s="232" t="s">
        <v>235</v>
      </c>
      <c r="AU294" s="232" t="s">
        <v>87</v>
      </c>
      <c r="AV294" s="14" t="s">
        <v>87</v>
      </c>
      <c r="AW294" s="14" t="s">
        <v>36</v>
      </c>
      <c r="AX294" s="14" t="s">
        <v>80</v>
      </c>
      <c r="AY294" s="232" t="s">
        <v>220</v>
      </c>
    </row>
    <row r="295" spans="1:65" s="13" customFormat="1" ht="11.25">
      <c r="B295" s="212"/>
      <c r="C295" s="213"/>
      <c r="D295" s="210" t="s">
        <v>235</v>
      </c>
      <c r="E295" s="214" t="s">
        <v>1043</v>
      </c>
      <c r="F295" s="215" t="s">
        <v>4178</v>
      </c>
      <c r="G295" s="213"/>
      <c r="H295" s="216">
        <v>8.4600000000000009</v>
      </c>
      <c r="I295" s="217"/>
      <c r="J295" s="213"/>
      <c r="K295" s="213"/>
      <c r="L295" s="218"/>
      <c r="M295" s="219"/>
      <c r="N295" s="220"/>
      <c r="O295" s="220"/>
      <c r="P295" s="220"/>
      <c r="Q295" s="220"/>
      <c r="R295" s="220"/>
      <c r="S295" s="220"/>
      <c r="T295" s="221"/>
      <c r="AT295" s="222" t="s">
        <v>235</v>
      </c>
      <c r="AU295" s="222" t="s">
        <v>87</v>
      </c>
      <c r="AV295" s="13" t="s">
        <v>19</v>
      </c>
      <c r="AW295" s="13" t="s">
        <v>36</v>
      </c>
      <c r="AX295" s="13" t="s">
        <v>80</v>
      </c>
      <c r="AY295" s="222" t="s">
        <v>220</v>
      </c>
    </row>
    <row r="296" spans="1:65" s="13" customFormat="1" ht="11.25">
      <c r="B296" s="212"/>
      <c r="C296" s="213"/>
      <c r="D296" s="210" t="s">
        <v>235</v>
      </c>
      <c r="E296" s="214" t="s">
        <v>4179</v>
      </c>
      <c r="F296" s="215" t="s">
        <v>4180</v>
      </c>
      <c r="G296" s="213"/>
      <c r="H296" s="216">
        <v>16.806000000000001</v>
      </c>
      <c r="I296" s="217"/>
      <c r="J296" s="213"/>
      <c r="K296" s="213"/>
      <c r="L296" s="218"/>
      <c r="M296" s="219"/>
      <c r="N296" s="220"/>
      <c r="O296" s="220"/>
      <c r="P296" s="220"/>
      <c r="Q296" s="220"/>
      <c r="R296" s="220"/>
      <c r="S296" s="220"/>
      <c r="T296" s="221"/>
      <c r="AT296" s="222" t="s">
        <v>235</v>
      </c>
      <c r="AU296" s="222" t="s">
        <v>87</v>
      </c>
      <c r="AV296" s="13" t="s">
        <v>19</v>
      </c>
      <c r="AW296" s="13" t="s">
        <v>36</v>
      </c>
      <c r="AX296" s="13" t="s">
        <v>87</v>
      </c>
      <c r="AY296" s="222" t="s">
        <v>220</v>
      </c>
    </row>
    <row r="297" spans="1:65" s="2" customFormat="1" ht="16.5" customHeight="1">
      <c r="A297" s="36"/>
      <c r="B297" s="37"/>
      <c r="C297" s="192" t="s">
        <v>375</v>
      </c>
      <c r="D297" s="192" t="s">
        <v>224</v>
      </c>
      <c r="E297" s="193" t="s">
        <v>2173</v>
      </c>
      <c r="F297" s="194" t="s">
        <v>2174</v>
      </c>
      <c r="G297" s="195" t="s">
        <v>506</v>
      </c>
      <c r="H297" s="196">
        <v>20.286000000000001</v>
      </c>
      <c r="I297" s="197"/>
      <c r="J297" s="198">
        <f>ROUND(I297*H297,2)</f>
        <v>0</v>
      </c>
      <c r="K297" s="194" t="s">
        <v>228</v>
      </c>
      <c r="L297" s="41"/>
      <c r="M297" s="199" t="s">
        <v>1</v>
      </c>
      <c r="N297" s="200" t="s">
        <v>45</v>
      </c>
      <c r="O297" s="73"/>
      <c r="P297" s="201">
        <f>O297*H297</f>
        <v>0</v>
      </c>
      <c r="Q297" s="201">
        <v>2.6900000000000001E-3</v>
      </c>
      <c r="R297" s="201">
        <f>Q297*H297</f>
        <v>5.4569340000000008E-2</v>
      </c>
      <c r="S297" s="201">
        <v>0</v>
      </c>
      <c r="T297" s="202">
        <f>S297*H297</f>
        <v>0</v>
      </c>
      <c r="U297" s="36"/>
      <c r="V297" s="36"/>
      <c r="W297" s="36"/>
      <c r="X297" s="36"/>
      <c r="Y297" s="36"/>
      <c r="Z297" s="36"/>
      <c r="AA297" s="36"/>
      <c r="AB297" s="36"/>
      <c r="AC297" s="36"/>
      <c r="AD297" s="36"/>
      <c r="AE297" s="36"/>
      <c r="AR297" s="203" t="s">
        <v>223</v>
      </c>
      <c r="AT297" s="203" t="s">
        <v>224</v>
      </c>
      <c r="AU297" s="203" t="s">
        <v>87</v>
      </c>
      <c r="AY297" s="18" t="s">
        <v>220</v>
      </c>
      <c r="BE297" s="204">
        <f>IF(N297="základní",J297,0)</f>
        <v>0</v>
      </c>
      <c r="BF297" s="204">
        <f>IF(N297="snížená",J297,0)</f>
        <v>0</v>
      </c>
      <c r="BG297" s="204">
        <f>IF(N297="zákl. přenesená",J297,0)</f>
        <v>0</v>
      </c>
      <c r="BH297" s="204">
        <f>IF(N297="sníž. přenesená",J297,0)</f>
        <v>0</v>
      </c>
      <c r="BI297" s="204">
        <f>IF(N297="nulová",J297,0)</f>
        <v>0</v>
      </c>
      <c r="BJ297" s="18" t="s">
        <v>87</v>
      </c>
      <c r="BK297" s="204">
        <f>ROUND(I297*H297,2)</f>
        <v>0</v>
      </c>
      <c r="BL297" s="18" t="s">
        <v>223</v>
      </c>
      <c r="BM297" s="203" t="s">
        <v>4181</v>
      </c>
    </row>
    <row r="298" spans="1:65" s="2" customFormat="1" ht="11.25">
      <c r="A298" s="36"/>
      <c r="B298" s="37"/>
      <c r="C298" s="38"/>
      <c r="D298" s="205" t="s">
        <v>231</v>
      </c>
      <c r="E298" s="38"/>
      <c r="F298" s="206" t="s">
        <v>2176</v>
      </c>
      <c r="G298" s="38"/>
      <c r="H298" s="38"/>
      <c r="I298" s="207"/>
      <c r="J298" s="38"/>
      <c r="K298" s="38"/>
      <c r="L298" s="41"/>
      <c r="M298" s="208"/>
      <c r="N298" s="209"/>
      <c r="O298" s="73"/>
      <c r="P298" s="73"/>
      <c r="Q298" s="73"/>
      <c r="R298" s="73"/>
      <c r="S298" s="73"/>
      <c r="T298" s="74"/>
      <c r="U298" s="36"/>
      <c r="V298" s="36"/>
      <c r="W298" s="36"/>
      <c r="X298" s="36"/>
      <c r="Y298" s="36"/>
      <c r="Z298" s="36"/>
      <c r="AA298" s="36"/>
      <c r="AB298" s="36"/>
      <c r="AC298" s="36"/>
      <c r="AD298" s="36"/>
      <c r="AE298" s="36"/>
      <c r="AT298" s="18" t="s">
        <v>231</v>
      </c>
      <c r="AU298" s="18" t="s">
        <v>87</v>
      </c>
    </row>
    <row r="299" spans="1:65" s="2" customFormat="1" ht="39">
      <c r="A299" s="36"/>
      <c r="B299" s="37"/>
      <c r="C299" s="38"/>
      <c r="D299" s="210" t="s">
        <v>311</v>
      </c>
      <c r="E299" s="38"/>
      <c r="F299" s="211" t="s">
        <v>2177</v>
      </c>
      <c r="G299" s="38"/>
      <c r="H299" s="38"/>
      <c r="I299" s="207"/>
      <c r="J299" s="38"/>
      <c r="K299" s="38"/>
      <c r="L299" s="41"/>
      <c r="M299" s="208"/>
      <c r="N299" s="209"/>
      <c r="O299" s="73"/>
      <c r="P299" s="73"/>
      <c r="Q299" s="73"/>
      <c r="R299" s="73"/>
      <c r="S299" s="73"/>
      <c r="T299" s="74"/>
      <c r="U299" s="36"/>
      <c r="V299" s="36"/>
      <c r="W299" s="36"/>
      <c r="X299" s="36"/>
      <c r="Y299" s="36"/>
      <c r="Z299" s="36"/>
      <c r="AA299" s="36"/>
      <c r="AB299" s="36"/>
      <c r="AC299" s="36"/>
      <c r="AD299" s="36"/>
      <c r="AE299" s="36"/>
      <c r="AT299" s="18" t="s">
        <v>311</v>
      </c>
      <c r="AU299" s="18" t="s">
        <v>87</v>
      </c>
    </row>
    <row r="300" spans="1:65" s="14" customFormat="1" ht="11.25">
      <c r="B300" s="223"/>
      <c r="C300" s="224"/>
      <c r="D300" s="210" t="s">
        <v>235</v>
      </c>
      <c r="E300" s="225" t="s">
        <v>1</v>
      </c>
      <c r="F300" s="226" t="s">
        <v>2178</v>
      </c>
      <c r="G300" s="224"/>
      <c r="H300" s="225" t="s">
        <v>1</v>
      </c>
      <c r="I300" s="227"/>
      <c r="J300" s="224"/>
      <c r="K300" s="224"/>
      <c r="L300" s="228"/>
      <c r="M300" s="229"/>
      <c r="N300" s="230"/>
      <c r="O300" s="230"/>
      <c r="P300" s="230"/>
      <c r="Q300" s="230"/>
      <c r="R300" s="230"/>
      <c r="S300" s="230"/>
      <c r="T300" s="231"/>
      <c r="AT300" s="232" t="s">
        <v>235</v>
      </c>
      <c r="AU300" s="232" t="s">
        <v>87</v>
      </c>
      <c r="AV300" s="14" t="s">
        <v>87</v>
      </c>
      <c r="AW300" s="14" t="s">
        <v>36</v>
      </c>
      <c r="AX300" s="14" t="s">
        <v>80</v>
      </c>
      <c r="AY300" s="232" t="s">
        <v>220</v>
      </c>
    </row>
    <row r="301" spans="1:65" s="14" customFormat="1" ht="11.25">
      <c r="B301" s="223"/>
      <c r="C301" s="224"/>
      <c r="D301" s="210" t="s">
        <v>235</v>
      </c>
      <c r="E301" s="225" t="s">
        <v>1</v>
      </c>
      <c r="F301" s="226" t="s">
        <v>2166</v>
      </c>
      <c r="G301" s="224"/>
      <c r="H301" s="225" t="s">
        <v>1</v>
      </c>
      <c r="I301" s="227"/>
      <c r="J301" s="224"/>
      <c r="K301" s="224"/>
      <c r="L301" s="228"/>
      <c r="M301" s="229"/>
      <c r="N301" s="230"/>
      <c r="O301" s="230"/>
      <c r="P301" s="230"/>
      <c r="Q301" s="230"/>
      <c r="R301" s="230"/>
      <c r="S301" s="230"/>
      <c r="T301" s="231"/>
      <c r="AT301" s="232" t="s">
        <v>235</v>
      </c>
      <c r="AU301" s="232" t="s">
        <v>87</v>
      </c>
      <c r="AV301" s="14" t="s">
        <v>87</v>
      </c>
      <c r="AW301" s="14" t="s">
        <v>36</v>
      </c>
      <c r="AX301" s="14" t="s">
        <v>80</v>
      </c>
      <c r="AY301" s="232" t="s">
        <v>220</v>
      </c>
    </row>
    <row r="302" spans="1:65" s="13" customFormat="1" ht="11.25">
      <c r="B302" s="212"/>
      <c r="C302" s="213"/>
      <c r="D302" s="210" t="s">
        <v>235</v>
      </c>
      <c r="E302" s="214" t="s">
        <v>943</v>
      </c>
      <c r="F302" s="215" t="s">
        <v>4182</v>
      </c>
      <c r="G302" s="213"/>
      <c r="H302" s="216">
        <v>10.086</v>
      </c>
      <c r="I302" s="217"/>
      <c r="J302" s="213"/>
      <c r="K302" s="213"/>
      <c r="L302" s="218"/>
      <c r="M302" s="219"/>
      <c r="N302" s="220"/>
      <c r="O302" s="220"/>
      <c r="P302" s="220"/>
      <c r="Q302" s="220"/>
      <c r="R302" s="220"/>
      <c r="S302" s="220"/>
      <c r="T302" s="221"/>
      <c r="AT302" s="222" t="s">
        <v>235</v>
      </c>
      <c r="AU302" s="222" t="s">
        <v>87</v>
      </c>
      <c r="AV302" s="13" t="s">
        <v>19</v>
      </c>
      <c r="AW302" s="13" t="s">
        <v>36</v>
      </c>
      <c r="AX302" s="13" t="s">
        <v>80</v>
      </c>
      <c r="AY302" s="222" t="s">
        <v>220</v>
      </c>
    </row>
    <row r="303" spans="1:65" s="14" customFormat="1" ht="11.25">
      <c r="B303" s="223"/>
      <c r="C303" s="224"/>
      <c r="D303" s="210" t="s">
        <v>235</v>
      </c>
      <c r="E303" s="225" t="s">
        <v>1</v>
      </c>
      <c r="F303" s="226" t="s">
        <v>2169</v>
      </c>
      <c r="G303" s="224"/>
      <c r="H303" s="225" t="s">
        <v>1</v>
      </c>
      <c r="I303" s="227"/>
      <c r="J303" s="224"/>
      <c r="K303" s="224"/>
      <c r="L303" s="228"/>
      <c r="M303" s="229"/>
      <c r="N303" s="230"/>
      <c r="O303" s="230"/>
      <c r="P303" s="230"/>
      <c r="Q303" s="230"/>
      <c r="R303" s="230"/>
      <c r="S303" s="230"/>
      <c r="T303" s="231"/>
      <c r="AT303" s="232" t="s">
        <v>235</v>
      </c>
      <c r="AU303" s="232" t="s">
        <v>87</v>
      </c>
      <c r="AV303" s="14" t="s">
        <v>87</v>
      </c>
      <c r="AW303" s="14" t="s">
        <v>36</v>
      </c>
      <c r="AX303" s="14" t="s">
        <v>80</v>
      </c>
      <c r="AY303" s="232" t="s">
        <v>220</v>
      </c>
    </row>
    <row r="304" spans="1:65" s="13" customFormat="1" ht="11.25">
      <c r="B304" s="212"/>
      <c r="C304" s="213"/>
      <c r="D304" s="210" t="s">
        <v>235</v>
      </c>
      <c r="E304" s="214" t="s">
        <v>945</v>
      </c>
      <c r="F304" s="215" t="s">
        <v>4183</v>
      </c>
      <c r="G304" s="213"/>
      <c r="H304" s="216">
        <v>10.199999999999999</v>
      </c>
      <c r="I304" s="217"/>
      <c r="J304" s="213"/>
      <c r="K304" s="213"/>
      <c r="L304" s="218"/>
      <c r="M304" s="219"/>
      <c r="N304" s="220"/>
      <c r="O304" s="220"/>
      <c r="P304" s="220"/>
      <c r="Q304" s="220"/>
      <c r="R304" s="220"/>
      <c r="S304" s="220"/>
      <c r="T304" s="221"/>
      <c r="AT304" s="222" t="s">
        <v>235</v>
      </c>
      <c r="AU304" s="222" t="s">
        <v>87</v>
      </c>
      <c r="AV304" s="13" t="s">
        <v>19</v>
      </c>
      <c r="AW304" s="13" t="s">
        <v>36</v>
      </c>
      <c r="AX304" s="13" t="s">
        <v>80</v>
      </c>
      <c r="AY304" s="222" t="s">
        <v>220</v>
      </c>
    </row>
    <row r="305" spans="1:65" s="13" customFormat="1" ht="11.25">
      <c r="B305" s="212"/>
      <c r="C305" s="213"/>
      <c r="D305" s="210" t="s">
        <v>235</v>
      </c>
      <c r="E305" s="214" t="s">
        <v>4184</v>
      </c>
      <c r="F305" s="215" t="s">
        <v>4185</v>
      </c>
      <c r="G305" s="213"/>
      <c r="H305" s="216">
        <v>20.286000000000001</v>
      </c>
      <c r="I305" s="217"/>
      <c r="J305" s="213"/>
      <c r="K305" s="213"/>
      <c r="L305" s="218"/>
      <c r="M305" s="219"/>
      <c r="N305" s="220"/>
      <c r="O305" s="220"/>
      <c r="P305" s="220"/>
      <c r="Q305" s="220"/>
      <c r="R305" s="220"/>
      <c r="S305" s="220"/>
      <c r="T305" s="221"/>
      <c r="AT305" s="222" t="s">
        <v>235</v>
      </c>
      <c r="AU305" s="222" t="s">
        <v>87</v>
      </c>
      <c r="AV305" s="13" t="s">
        <v>19</v>
      </c>
      <c r="AW305" s="13" t="s">
        <v>36</v>
      </c>
      <c r="AX305" s="13" t="s">
        <v>87</v>
      </c>
      <c r="AY305" s="222" t="s">
        <v>220</v>
      </c>
    </row>
    <row r="306" spans="1:65" s="2" customFormat="1" ht="16.5" customHeight="1">
      <c r="A306" s="36"/>
      <c r="B306" s="37"/>
      <c r="C306" s="192" t="s">
        <v>380</v>
      </c>
      <c r="D306" s="192" t="s">
        <v>224</v>
      </c>
      <c r="E306" s="193" t="s">
        <v>2184</v>
      </c>
      <c r="F306" s="194" t="s">
        <v>2185</v>
      </c>
      <c r="G306" s="195" t="s">
        <v>506</v>
      </c>
      <c r="H306" s="196">
        <v>20.286000000000001</v>
      </c>
      <c r="I306" s="197"/>
      <c r="J306" s="198">
        <f>ROUND(I306*H306,2)</f>
        <v>0</v>
      </c>
      <c r="K306" s="194" t="s">
        <v>228</v>
      </c>
      <c r="L306" s="41"/>
      <c r="M306" s="199" t="s">
        <v>1</v>
      </c>
      <c r="N306" s="200" t="s">
        <v>45</v>
      </c>
      <c r="O306" s="73"/>
      <c r="P306" s="201">
        <f>O306*H306</f>
        <v>0</v>
      </c>
      <c r="Q306" s="201">
        <v>0</v>
      </c>
      <c r="R306" s="201">
        <f>Q306*H306</f>
        <v>0</v>
      </c>
      <c r="S306" s="201">
        <v>0</v>
      </c>
      <c r="T306" s="202">
        <f>S306*H306</f>
        <v>0</v>
      </c>
      <c r="U306" s="36"/>
      <c r="V306" s="36"/>
      <c r="W306" s="36"/>
      <c r="X306" s="36"/>
      <c r="Y306" s="36"/>
      <c r="Z306" s="36"/>
      <c r="AA306" s="36"/>
      <c r="AB306" s="36"/>
      <c r="AC306" s="36"/>
      <c r="AD306" s="36"/>
      <c r="AE306" s="36"/>
      <c r="AR306" s="203" t="s">
        <v>223</v>
      </c>
      <c r="AT306" s="203" t="s">
        <v>224</v>
      </c>
      <c r="AU306" s="203" t="s">
        <v>87</v>
      </c>
      <c r="AY306" s="18" t="s">
        <v>220</v>
      </c>
      <c r="BE306" s="204">
        <f>IF(N306="základní",J306,0)</f>
        <v>0</v>
      </c>
      <c r="BF306" s="204">
        <f>IF(N306="snížená",J306,0)</f>
        <v>0</v>
      </c>
      <c r="BG306" s="204">
        <f>IF(N306="zákl. přenesená",J306,0)</f>
        <v>0</v>
      </c>
      <c r="BH306" s="204">
        <f>IF(N306="sníž. přenesená",J306,0)</f>
        <v>0</v>
      </c>
      <c r="BI306" s="204">
        <f>IF(N306="nulová",J306,0)</f>
        <v>0</v>
      </c>
      <c r="BJ306" s="18" t="s">
        <v>87</v>
      </c>
      <c r="BK306" s="204">
        <f>ROUND(I306*H306,2)</f>
        <v>0</v>
      </c>
      <c r="BL306" s="18" t="s">
        <v>223</v>
      </c>
      <c r="BM306" s="203" t="s">
        <v>4186</v>
      </c>
    </row>
    <row r="307" spans="1:65" s="2" customFormat="1" ht="11.25">
      <c r="A307" s="36"/>
      <c r="B307" s="37"/>
      <c r="C307" s="38"/>
      <c r="D307" s="205" t="s">
        <v>231</v>
      </c>
      <c r="E307" s="38"/>
      <c r="F307" s="206" t="s">
        <v>2187</v>
      </c>
      <c r="G307" s="38"/>
      <c r="H307" s="38"/>
      <c r="I307" s="207"/>
      <c r="J307" s="38"/>
      <c r="K307" s="38"/>
      <c r="L307" s="41"/>
      <c r="M307" s="208"/>
      <c r="N307" s="209"/>
      <c r="O307" s="73"/>
      <c r="P307" s="73"/>
      <c r="Q307" s="73"/>
      <c r="R307" s="73"/>
      <c r="S307" s="73"/>
      <c r="T307" s="74"/>
      <c r="U307" s="36"/>
      <c r="V307" s="36"/>
      <c r="W307" s="36"/>
      <c r="X307" s="36"/>
      <c r="Y307" s="36"/>
      <c r="Z307" s="36"/>
      <c r="AA307" s="36"/>
      <c r="AB307" s="36"/>
      <c r="AC307" s="36"/>
      <c r="AD307" s="36"/>
      <c r="AE307" s="36"/>
      <c r="AT307" s="18" t="s">
        <v>231</v>
      </c>
      <c r="AU307" s="18" t="s">
        <v>87</v>
      </c>
    </row>
    <row r="308" spans="1:65" s="2" customFormat="1" ht="39">
      <c r="A308" s="36"/>
      <c r="B308" s="37"/>
      <c r="C308" s="38"/>
      <c r="D308" s="210" t="s">
        <v>311</v>
      </c>
      <c r="E308" s="38"/>
      <c r="F308" s="211" t="s">
        <v>2177</v>
      </c>
      <c r="G308" s="38"/>
      <c r="H308" s="38"/>
      <c r="I308" s="207"/>
      <c r="J308" s="38"/>
      <c r="K308" s="38"/>
      <c r="L308" s="41"/>
      <c r="M308" s="208"/>
      <c r="N308" s="209"/>
      <c r="O308" s="73"/>
      <c r="P308" s="73"/>
      <c r="Q308" s="73"/>
      <c r="R308" s="73"/>
      <c r="S308" s="73"/>
      <c r="T308" s="74"/>
      <c r="U308" s="36"/>
      <c r="V308" s="36"/>
      <c r="W308" s="36"/>
      <c r="X308" s="36"/>
      <c r="Y308" s="36"/>
      <c r="Z308" s="36"/>
      <c r="AA308" s="36"/>
      <c r="AB308" s="36"/>
      <c r="AC308" s="36"/>
      <c r="AD308" s="36"/>
      <c r="AE308" s="36"/>
      <c r="AT308" s="18" t="s">
        <v>311</v>
      </c>
      <c r="AU308" s="18" t="s">
        <v>87</v>
      </c>
    </row>
    <row r="309" spans="1:65" s="13" customFormat="1" ht="11.25">
      <c r="B309" s="212"/>
      <c r="C309" s="213"/>
      <c r="D309" s="210" t="s">
        <v>235</v>
      </c>
      <c r="E309" s="214" t="s">
        <v>3189</v>
      </c>
      <c r="F309" s="215" t="s">
        <v>4187</v>
      </c>
      <c r="G309" s="213"/>
      <c r="H309" s="216">
        <v>20.286000000000001</v>
      </c>
      <c r="I309" s="217"/>
      <c r="J309" s="213"/>
      <c r="K309" s="213"/>
      <c r="L309" s="218"/>
      <c r="M309" s="219"/>
      <c r="N309" s="220"/>
      <c r="O309" s="220"/>
      <c r="P309" s="220"/>
      <c r="Q309" s="220"/>
      <c r="R309" s="220"/>
      <c r="S309" s="220"/>
      <c r="T309" s="221"/>
      <c r="AT309" s="222" t="s">
        <v>235</v>
      </c>
      <c r="AU309" s="222" t="s">
        <v>87</v>
      </c>
      <c r="AV309" s="13" t="s">
        <v>19</v>
      </c>
      <c r="AW309" s="13" t="s">
        <v>36</v>
      </c>
      <c r="AX309" s="13" t="s">
        <v>80</v>
      </c>
      <c r="AY309" s="222" t="s">
        <v>220</v>
      </c>
    </row>
    <row r="310" spans="1:65" s="13" customFormat="1" ht="11.25">
      <c r="B310" s="212"/>
      <c r="C310" s="213"/>
      <c r="D310" s="210" t="s">
        <v>235</v>
      </c>
      <c r="E310" s="214" t="s">
        <v>3191</v>
      </c>
      <c r="F310" s="215" t="s">
        <v>3192</v>
      </c>
      <c r="G310" s="213"/>
      <c r="H310" s="216">
        <v>20.286000000000001</v>
      </c>
      <c r="I310" s="217"/>
      <c r="J310" s="213"/>
      <c r="K310" s="213"/>
      <c r="L310" s="218"/>
      <c r="M310" s="219"/>
      <c r="N310" s="220"/>
      <c r="O310" s="220"/>
      <c r="P310" s="220"/>
      <c r="Q310" s="220"/>
      <c r="R310" s="220"/>
      <c r="S310" s="220"/>
      <c r="T310" s="221"/>
      <c r="AT310" s="222" t="s">
        <v>235</v>
      </c>
      <c r="AU310" s="222" t="s">
        <v>87</v>
      </c>
      <c r="AV310" s="13" t="s">
        <v>19</v>
      </c>
      <c r="AW310" s="13" t="s">
        <v>36</v>
      </c>
      <c r="AX310" s="13" t="s">
        <v>87</v>
      </c>
      <c r="AY310" s="222" t="s">
        <v>220</v>
      </c>
    </row>
    <row r="311" spans="1:65" s="2" customFormat="1" ht="24.2" customHeight="1">
      <c r="A311" s="36"/>
      <c r="B311" s="37"/>
      <c r="C311" s="192" t="s">
        <v>386</v>
      </c>
      <c r="D311" s="192" t="s">
        <v>224</v>
      </c>
      <c r="E311" s="193" t="s">
        <v>2192</v>
      </c>
      <c r="F311" s="194" t="s">
        <v>2193</v>
      </c>
      <c r="G311" s="195" t="s">
        <v>650</v>
      </c>
      <c r="H311" s="196">
        <v>3.226</v>
      </c>
      <c r="I311" s="197"/>
      <c r="J311" s="198">
        <f>ROUND(I311*H311,2)</f>
        <v>0</v>
      </c>
      <c r="K311" s="194" t="s">
        <v>228</v>
      </c>
      <c r="L311" s="41"/>
      <c r="M311" s="199" t="s">
        <v>1</v>
      </c>
      <c r="N311" s="200" t="s">
        <v>45</v>
      </c>
      <c r="O311" s="73"/>
      <c r="P311" s="201">
        <f>O311*H311</f>
        <v>0</v>
      </c>
      <c r="Q311" s="201">
        <v>1.0606199999999999</v>
      </c>
      <c r="R311" s="201">
        <f>Q311*H311</f>
        <v>3.4215601199999996</v>
      </c>
      <c r="S311" s="201">
        <v>0</v>
      </c>
      <c r="T311" s="202">
        <f>S311*H311</f>
        <v>0</v>
      </c>
      <c r="U311" s="36"/>
      <c r="V311" s="36"/>
      <c r="W311" s="36"/>
      <c r="X311" s="36"/>
      <c r="Y311" s="36"/>
      <c r="Z311" s="36"/>
      <c r="AA311" s="36"/>
      <c r="AB311" s="36"/>
      <c r="AC311" s="36"/>
      <c r="AD311" s="36"/>
      <c r="AE311" s="36"/>
      <c r="AR311" s="203" t="s">
        <v>2194</v>
      </c>
      <c r="AT311" s="203" t="s">
        <v>224</v>
      </c>
      <c r="AU311" s="203" t="s">
        <v>87</v>
      </c>
      <c r="AY311" s="18" t="s">
        <v>220</v>
      </c>
      <c r="BE311" s="204">
        <f>IF(N311="základní",J311,0)</f>
        <v>0</v>
      </c>
      <c r="BF311" s="204">
        <f>IF(N311="snížená",J311,0)</f>
        <v>0</v>
      </c>
      <c r="BG311" s="204">
        <f>IF(N311="zákl. přenesená",J311,0)</f>
        <v>0</v>
      </c>
      <c r="BH311" s="204">
        <f>IF(N311="sníž. přenesená",J311,0)</f>
        <v>0</v>
      </c>
      <c r="BI311" s="204">
        <f>IF(N311="nulová",J311,0)</f>
        <v>0</v>
      </c>
      <c r="BJ311" s="18" t="s">
        <v>87</v>
      </c>
      <c r="BK311" s="204">
        <f>ROUND(I311*H311,2)</f>
        <v>0</v>
      </c>
      <c r="BL311" s="18" t="s">
        <v>2194</v>
      </c>
      <c r="BM311" s="203" t="s">
        <v>4188</v>
      </c>
    </row>
    <row r="312" spans="1:65" s="2" customFormat="1" ht="11.25">
      <c r="A312" s="36"/>
      <c r="B312" s="37"/>
      <c r="C312" s="38"/>
      <c r="D312" s="205" t="s">
        <v>231</v>
      </c>
      <c r="E312" s="38"/>
      <c r="F312" s="206" t="s">
        <v>2196</v>
      </c>
      <c r="G312" s="38"/>
      <c r="H312" s="38"/>
      <c r="I312" s="207"/>
      <c r="J312" s="38"/>
      <c r="K312" s="38"/>
      <c r="L312" s="41"/>
      <c r="M312" s="208"/>
      <c r="N312" s="209"/>
      <c r="O312" s="73"/>
      <c r="P312" s="73"/>
      <c r="Q312" s="73"/>
      <c r="R312" s="73"/>
      <c r="S312" s="73"/>
      <c r="T312" s="74"/>
      <c r="U312" s="36"/>
      <c r="V312" s="36"/>
      <c r="W312" s="36"/>
      <c r="X312" s="36"/>
      <c r="Y312" s="36"/>
      <c r="Z312" s="36"/>
      <c r="AA312" s="36"/>
      <c r="AB312" s="36"/>
      <c r="AC312" s="36"/>
      <c r="AD312" s="36"/>
      <c r="AE312" s="36"/>
      <c r="AT312" s="18" t="s">
        <v>231</v>
      </c>
      <c r="AU312" s="18" t="s">
        <v>87</v>
      </c>
    </row>
    <row r="313" spans="1:65" s="2" customFormat="1" ht="29.25">
      <c r="A313" s="36"/>
      <c r="B313" s="37"/>
      <c r="C313" s="38"/>
      <c r="D313" s="210" t="s">
        <v>311</v>
      </c>
      <c r="E313" s="38"/>
      <c r="F313" s="211" t="s">
        <v>2197</v>
      </c>
      <c r="G313" s="38"/>
      <c r="H313" s="38"/>
      <c r="I313" s="207"/>
      <c r="J313" s="38"/>
      <c r="K313" s="38"/>
      <c r="L313" s="41"/>
      <c r="M313" s="208"/>
      <c r="N313" s="209"/>
      <c r="O313" s="73"/>
      <c r="P313" s="73"/>
      <c r="Q313" s="73"/>
      <c r="R313" s="73"/>
      <c r="S313" s="73"/>
      <c r="T313" s="74"/>
      <c r="U313" s="36"/>
      <c r="V313" s="36"/>
      <c r="W313" s="36"/>
      <c r="X313" s="36"/>
      <c r="Y313" s="36"/>
      <c r="Z313" s="36"/>
      <c r="AA313" s="36"/>
      <c r="AB313" s="36"/>
      <c r="AC313" s="36"/>
      <c r="AD313" s="36"/>
      <c r="AE313" s="36"/>
      <c r="AT313" s="18" t="s">
        <v>311</v>
      </c>
      <c r="AU313" s="18" t="s">
        <v>87</v>
      </c>
    </row>
    <row r="314" spans="1:65" s="2" customFormat="1" ht="19.5">
      <c r="A314" s="36"/>
      <c r="B314" s="37"/>
      <c r="C314" s="38"/>
      <c r="D314" s="210" t="s">
        <v>233</v>
      </c>
      <c r="E314" s="38"/>
      <c r="F314" s="211" t="s">
        <v>2148</v>
      </c>
      <c r="G314" s="38"/>
      <c r="H314" s="38"/>
      <c r="I314" s="207"/>
      <c r="J314" s="38"/>
      <c r="K314" s="38"/>
      <c r="L314" s="41"/>
      <c r="M314" s="208"/>
      <c r="N314" s="209"/>
      <c r="O314" s="73"/>
      <c r="P314" s="73"/>
      <c r="Q314" s="73"/>
      <c r="R314" s="73"/>
      <c r="S314" s="73"/>
      <c r="T314" s="74"/>
      <c r="U314" s="36"/>
      <c r="V314" s="36"/>
      <c r="W314" s="36"/>
      <c r="X314" s="36"/>
      <c r="Y314" s="36"/>
      <c r="Z314" s="36"/>
      <c r="AA314" s="36"/>
      <c r="AB314" s="36"/>
      <c r="AC314" s="36"/>
      <c r="AD314" s="36"/>
      <c r="AE314" s="36"/>
      <c r="AT314" s="18" t="s">
        <v>233</v>
      </c>
      <c r="AU314" s="18" t="s">
        <v>87</v>
      </c>
    </row>
    <row r="315" spans="1:65" s="14" customFormat="1" ht="11.25">
      <c r="B315" s="223"/>
      <c r="C315" s="224"/>
      <c r="D315" s="210" t="s">
        <v>235</v>
      </c>
      <c r="E315" s="225" t="s">
        <v>1</v>
      </c>
      <c r="F315" s="226" t="s">
        <v>4189</v>
      </c>
      <c r="G315" s="224"/>
      <c r="H315" s="225" t="s">
        <v>1</v>
      </c>
      <c r="I315" s="227"/>
      <c r="J315" s="224"/>
      <c r="K315" s="224"/>
      <c r="L315" s="228"/>
      <c r="M315" s="229"/>
      <c r="N315" s="230"/>
      <c r="O315" s="230"/>
      <c r="P315" s="230"/>
      <c r="Q315" s="230"/>
      <c r="R315" s="230"/>
      <c r="S315" s="230"/>
      <c r="T315" s="231"/>
      <c r="AT315" s="232" t="s">
        <v>235</v>
      </c>
      <c r="AU315" s="232" t="s">
        <v>87</v>
      </c>
      <c r="AV315" s="14" t="s">
        <v>87</v>
      </c>
      <c r="AW315" s="14" t="s">
        <v>36</v>
      </c>
      <c r="AX315" s="14" t="s">
        <v>80</v>
      </c>
      <c r="AY315" s="232" t="s">
        <v>220</v>
      </c>
    </row>
    <row r="316" spans="1:65" s="14" customFormat="1" ht="11.25">
      <c r="B316" s="223"/>
      <c r="C316" s="224"/>
      <c r="D316" s="210" t="s">
        <v>235</v>
      </c>
      <c r="E316" s="225" t="s">
        <v>1</v>
      </c>
      <c r="F316" s="226" t="s">
        <v>2204</v>
      </c>
      <c r="G316" s="224"/>
      <c r="H316" s="225" t="s">
        <v>1</v>
      </c>
      <c r="I316" s="227"/>
      <c r="J316" s="224"/>
      <c r="K316" s="224"/>
      <c r="L316" s="228"/>
      <c r="M316" s="229"/>
      <c r="N316" s="230"/>
      <c r="O316" s="230"/>
      <c r="P316" s="230"/>
      <c r="Q316" s="230"/>
      <c r="R316" s="230"/>
      <c r="S316" s="230"/>
      <c r="T316" s="231"/>
      <c r="AT316" s="232" t="s">
        <v>235</v>
      </c>
      <c r="AU316" s="232" t="s">
        <v>87</v>
      </c>
      <c r="AV316" s="14" t="s">
        <v>87</v>
      </c>
      <c r="AW316" s="14" t="s">
        <v>36</v>
      </c>
      <c r="AX316" s="14" t="s">
        <v>80</v>
      </c>
      <c r="AY316" s="232" t="s">
        <v>220</v>
      </c>
    </row>
    <row r="317" spans="1:65" s="13" customFormat="1" ht="11.25">
      <c r="B317" s="212"/>
      <c r="C317" s="213"/>
      <c r="D317" s="210" t="s">
        <v>235</v>
      </c>
      <c r="E317" s="214" t="s">
        <v>1</v>
      </c>
      <c r="F317" s="215" t="s">
        <v>4190</v>
      </c>
      <c r="G317" s="213"/>
      <c r="H317" s="216">
        <v>2932.68</v>
      </c>
      <c r="I317" s="217"/>
      <c r="J317" s="213"/>
      <c r="K317" s="213"/>
      <c r="L317" s="218"/>
      <c r="M317" s="219"/>
      <c r="N317" s="220"/>
      <c r="O317" s="220"/>
      <c r="P317" s="220"/>
      <c r="Q317" s="220"/>
      <c r="R317" s="220"/>
      <c r="S317" s="220"/>
      <c r="T317" s="221"/>
      <c r="AT317" s="222" t="s">
        <v>235</v>
      </c>
      <c r="AU317" s="222" t="s">
        <v>87</v>
      </c>
      <c r="AV317" s="13" t="s">
        <v>19</v>
      </c>
      <c r="AW317" s="13" t="s">
        <v>36</v>
      </c>
      <c r="AX317" s="13" t="s">
        <v>80</v>
      </c>
      <c r="AY317" s="222" t="s">
        <v>220</v>
      </c>
    </row>
    <row r="318" spans="1:65" s="16" customFormat="1" ht="11.25">
      <c r="B318" s="269"/>
      <c r="C318" s="270"/>
      <c r="D318" s="210" t="s">
        <v>235</v>
      </c>
      <c r="E318" s="271" t="s">
        <v>1</v>
      </c>
      <c r="F318" s="272" t="s">
        <v>2156</v>
      </c>
      <c r="G318" s="270"/>
      <c r="H318" s="273">
        <v>2932.68</v>
      </c>
      <c r="I318" s="274"/>
      <c r="J318" s="270"/>
      <c r="K318" s="270"/>
      <c r="L318" s="275"/>
      <c r="M318" s="276"/>
      <c r="N318" s="277"/>
      <c r="O318" s="277"/>
      <c r="P318" s="277"/>
      <c r="Q318" s="277"/>
      <c r="R318" s="277"/>
      <c r="S318" s="277"/>
      <c r="T318" s="278"/>
      <c r="AT318" s="279" t="s">
        <v>235</v>
      </c>
      <c r="AU318" s="279" t="s">
        <v>87</v>
      </c>
      <c r="AV318" s="16" t="s">
        <v>156</v>
      </c>
      <c r="AW318" s="16" t="s">
        <v>36</v>
      </c>
      <c r="AX318" s="16" t="s">
        <v>80</v>
      </c>
      <c r="AY318" s="279" t="s">
        <v>220</v>
      </c>
    </row>
    <row r="319" spans="1:65" s="14" customFormat="1" ht="11.25">
      <c r="B319" s="223"/>
      <c r="C319" s="224"/>
      <c r="D319" s="210" t="s">
        <v>235</v>
      </c>
      <c r="E319" s="225" t="s">
        <v>1</v>
      </c>
      <c r="F319" s="226" t="s">
        <v>2157</v>
      </c>
      <c r="G319" s="224"/>
      <c r="H319" s="225" t="s">
        <v>1</v>
      </c>
      <c r="I319" s="227"/>
      <c r="J319" s="224"/>
      <c r="K319" s="224"/>
      <c r="L319" s="228"/>
      <c r="M319" s="229"/>
      <c r="N319" s="230"/>
      <c r="O319" s="230"/>
      <c r="P319" s="230"/>
      <c r="Q319" s="230"/>
      <c r="R319" s="230"/>
      <c r="S319" s="230"/>
      <c r="T319" s="231"/>
      <c r="AT319" s="232" t="s">
        <v>235</v>
      </c>
      <c r="AU319" s="232" t="s">
        <v>87</v>
      </c>
      <c r="AV319" s="14" t="s">
        <v>87</v>
      </c>
      <c r="AW319" s="14" t="s">
        <v>36</v>
      </c>
      <c r="AX319" s="14" t="s">
        <v>80</v>
      </c>
      <c r="AY319" s="232" t="s">
        <v>220</v>
      </c>
    </row>
    <row r="320" spans="1:65" s="13" customFormat="1" ht="11.25">
      <c r="B320" s="212"/>
      <c r="C320" s="213"/>
      <c r="D320" s="210" t="s">
        <v>235</v>
      </c>
      <c r="E320" s="214" t="s">
        <v>1</v>
      </c>
      <c r="F320" s="215" t="s">
        <v>4191</v>
      </c>
      <c r="G320" s="213"/>
      <c r="H320" s="216">
        <v>293.26799999999997</v>
      </c>
      <c r="I320" s="217"/>
      <c r="J320" s="213"/>
      <c r="K320" s="213"/>
      <c r="L320" s="218"/>
      <c r="M320" s="219"/>
      <c r="N320" s="220"/>
      <c r="O320" s="220"/>
      <c r="P320" s="220"/>
      <c r="Q320" s="220"/>
      <c r="R320" s="220"/>
      <c r="S320" s="220"/>
      <c r="T320" s="221"/>
      <c r="AT320" s="222" t="s">
        <v>235</v>
      </c>
      <c r="AU320" s="222" t="s">
        <v>87</v>
      </c>
      <c r="AV320" s="13" t="s">
        <v>19</v>
      </c>
      <c r="AW320" s="13" t="s">
        <v>36</v>
      </c>
      <c r="AX320" s="13" t="s">
        <v>80</v>
      </c>
      <c r="AY320" s="222" t="s">
        <v>220</v>
      </c>
    </row>
    <row r="321" spans="1:65" s="15" customFormat="1" ht="11.25">
      <c r="B321" s="233"/>
      <c r="C321" s="234"/>
      <c r="D321" s="210" t="s">
        <v>235</v>
      </c>
      <c r="E321" s="235" t="s">
        <v>1</v>
      </c>
      <c r="F321" s="236" t="s">
        <v>355</v>
      </c>
      <c r="G321" s="234"/>
      <c r="H321" s="237">
        <v>3225.9479999999999</v>
      </c>
      <c r="I321" s="238"/>
      <c r="J321" s="234"/>
      <c r="K321" s="234"/>
      <c r="L321" s="239"/>
      <c r="M321" s="240"/>
      <c r="N321" s="241"/>
      <c r="O321" s="241"/>
      <c r="P321" s="241"/>
      <c r="Q321" s="241"/>
      <c r="R321" s="241"/>
      <c r="S321" s="241"/>
      <c r="T321" s="242"/>
      <c r="AT321" s="243" t="s">
        <v>235</v>
      </c>
      <c r="AU321" s="243" t="s">
        <v>87</v>
      </c>
      <c r="AV321" s="15" t="s">
        <v>223</v>
      </c>
      <c r="AW321" s="15" t="s">
        <v>36</v>
      </c>
      <c r="AX321" s="15" t="s">
        <v>80</v>
      </c>
      <c r="AY321" s="243" t="s">
        <v>220</v>
      </c>
    </row>
    <row r="322" spans="1:65" s="14" customFormat="1" ht="11.25">
      <c r="B322" s="223"/>
      <c r="C322" s="224"/>
      <c r="D322" s="210" t="s">
        <v>235</v>
      </c>
      <c r="E322" s="225" t="s">
        <v>1</v>
      </c>
      <c r="F322" s="226" t="s">
        <v>2208</v>
      </c>
      <c r="G322" s="224"/>
      <c r="H322" s="225" t="s">
        <v>1</v>
      </c>
      <c r="I322" s="227"/>
      <c r="J322" s="224"/>
      <c r="K322" s="224"/>
      <c r="L322" s="228"/>
      <c r="M322" s="229"/>
      <c r="N322" s="230"/>
      <c r="O322" s="230"/>
      <c r="P322" s="230"/>
      <c r="Q322" s="230"/>
      <c r="R322" s="230"/>
      <c r="S322" s="230"/>
      <c r="T322" s="231"/>
      <c r="AT322" s="232" t="s">
        <v>235</v>
      </c>
      <c r="AU322" s="232" t="s">
        <v>87</v>
      </c>
      <c r="AV322" s="14" t="s">
        <v>87</v>
      </c>
      <c r="AW322" s="14" t="s">
        <v>36</v>
      </c>
      <c r="AX322" s="14" t="s">
        <v>80</v>
      </c>
      <c r="AY322" s="232" t="s">
        <v>220</v>
      </c>
    </row>
    <row r="323" spans="1:65" s="13" customFormat="1" ht="11.25">
      <c r="B323" s="212"/>
      <c r="C323" s="213"/>
      <c r="D323" s="210" t="s">
        <v>235</v>
      </c>
      <c r="E323" s="214" t="s">
        <v>1</v>
      </c>
      <c r="F323" s="215" t="s">
        <v>4192</v>
      </c>
      <c r="G323" s="213"/>
      <c r="H323" s="216">
        <v>3.226</v>
      </c>
      <c r="I323" s="217"/>
      <c r="J323" s="213"/>
      <c r="K323" s="213"/>
      <c r="L323" s="218"/>
      <c r="M323" s="219"/>
      <c r="N323" s="220"/>
      <c r="O323" s="220"/>
      <c r="P323" s="220"/>
      <c r="Q323" s="220"/>
      <c r="R323" s="220"/>
      <c r="S323" s="220"/>
      <c r="T323" s="221"/>
      <c r="AT323" s="222" t="s">
        <v>235</v>
      </c>
      <c r="AU323" s="222" t="s">
        <v>87</v>
      </c>
      <c r="AV323" s="13" t="s">
        <v>19</v>
      </c>
      <c r="AW323" s="13" t="s">
        <v>36</v>
      </c>
      <c r="AX323" s="13" t="s">
        <v>87</v>
      </c>
      <c r="AY323" s="222" t="s">
        <v>220</v>
      </c>
    </row>
    <row r="324" spans="1:65" s="12" customFormat="1" ht="25.9" customHeight="1">
      <c r="B324" s="176"/>
      <c r="C324" s="177"/>
      <c r="D324" s="178" t="s">
        <v>79</v>
      </c>
      <c r="E324" s="179" t="s">
        <v>156</v>
      </c>
      <c r="F324" s="179" t="s">
        <v>630</v>
      </c>
      <c r="G324" s="177"/>
      <c r="H324" s="177"/>
      <c r="I324" s="180"/>
      <c r="J324" s="181">
        <f>BK324</f>
        <v>0</v>
      </c>
      <c r="K324" s="177"/>
      <c r="L324" s="182"/>
      <c r="M324" s="183"/>
      <c r="N324" s="184"/>
      <c r="O324" s="184"/>
      <c r="P324" s="185">
        <f>SUM(P325:P408)</f>
        <v>0</v>
      </c>
      <c r="Q324" s="184"/>
      <c r="R324" s="185">
        <f>SUM(R325:R408)</f>
        <v>115.68563614</v>
      </c>
      <c r="S324" s="184"/>
      <c r="T324" s="186">
        <f>SUM(T325:T408)</f>
        <v>0</v>
      </c>
      <c r="AR324" s="187" t="s">
        <v>223</v>
      </c>
      <c r="AT324" s="188" t="s">
        <v>79</v>
      </c>
      <c r="AU324" s="188" t="s">
        <v>80</v>
      </c>
      <c r="AY324" s="187" t="s">
        <v>220</v>
      </c>
      <c r="BK324" s="189">
        <f>SUM(BK325:BK408)</f>
        <v>0</v>
      </c>
    </row>
    <row r="325" spans="1:65" s="2" customFormat="1" ht="24.2" customHeight="1">
      <c r="A325" s="36"/>
      <c r="B325" s="37"/>
      <c r="C325" s="192" t="s">
        <v>392</v>
      </c>
      <c r="D325" s="192" t="s">
        <v>224</v>
      </c>
      <c r="E325" s="193" t="s">
        <v>2210</v>
      </c>
      <c r="F325" s="194" t="s">
        <v>2211</v>
      </c>
      <c r="G325" s="195" t="s">
        <v>514</v>
      </c>
      <c r="H325" s="196">
        <v>8.8420000000000005</v>
      </c>
      <c r="I325" s="197"/>
      <c r="J325" s="198">
        <f>ROUND(I325*H325,2)</f>
        <v>0</v>
      </c>
      <c r="K325" s="194" t="s">
        <v>228</v>
      </c>
      <c r="L325" s="41"/>
      <c r="M325" s="199" t="s">
        <v>1</v>
      </c>
      <c r="N325" s="200" t="s">
        <v>45</v>
      </c>
      <c r="O325" s="73"/>
      <c r="P325" s="201">
        <f>O325*H325</f>
        <v>0</v>
      </c>
      <c r="Q325" s="201">
        <v>2.4533</v>
      </c>
      <c r="R325" s="201">
        <f>Q325*H325</f>
        <v>21.692078600000002</v>
      </c>
      <c r="S325" s="201">
        <v>0</v>
      </c>
      <c r="T325" s="202">
        <f>S325*H325</f>
        <v>0</v>
      </c>
      <c r="U325" s="36"/>
      <c r="V325" s="36"/>
      <c r="W325" s="36"/>
      <c r="X325" s="36"/>
      <c r="Y325" s="36"/>
      <c r="Z325" s="36"/>
      <c r="AA325" s="36"/>
      <c r="AB325" s="36"/>
      <c r="AC325" s="36"/>
      <c r="AD325" s="36"/>
      <c r="AE325" s="36"/>
      <c r="AR325" s="203" t="s">
        <v>223</v>
      </c>
      <c r="AT325" s="203" t="s">
        <v>224</v>
      </c>
      <c r="AU325" s="203" t="s">
        <v>87</v>
      </c>
      <c r="AY325" s="18" t="s">
        <v>220</v>
      </c>
      <c r="BE325" s="204">
        <f>IF(N325="základní",J325,0)</f>
        <v>0</v>
      </c>
      <c r="BF325" s="204">
        <f>IF(N325="snížená",J325,0)</f>
        <v>0</v>
      </c>
      <c r="BG325" s="204">
        <f>IF(N325="zákl. přenesená",J325,0)</f>
        <v>0</v>
      </c>
      <c r="BH325" s="204">
        <f>IF(N325="sníž. přenesená",J325,0)</f>
        <v>0</v>
      </c>
      <c r="BI325" s="204">
        <f>IF(N325="nulová",J325,0)</f>
        <v>0</v>
      </c>
      <c r="BJ325" s="18" t="s">
        <v>87</v>
      </c>
      <c r="BK325" s="204">
        <f>ROUND(I325*H325,2)</f>
        <v>0</v>
      </c>
      <c r="BL325" s="18" t="s">
        <v>223</v>
      </c>
      <c r="BM325" s="203" t="s">
        <v>4193</v>
      </c>
    </row>
    <row r="326" spans="1:65" s="2" customFormat="1" ht="11.25">
      <c r="A326" s="36"/>
      <c r="B326" s="37"/>
      <c r="C326" s="38"/>
      <c r="D326" s="205" t="s">
        <v>231</v>
      </c>
      <c r="E326" s="38"/>
      <c r="F326" s="206" t="s">
        <v>2213</v>
      </c>
      <c r="G326" s="38"/>
      <c r="H326" s="38"/>
      <c r="I326" s="207"/>
      <c r="J326" s="38"/>
      <c r="K326" s="38"/>
      <c r="L326" s="41"/>
      <c r="M326" s="208"/>
      <c r="N326" s="209"/>
      <c r="O326" s="73"/>
      <c r="P326" s="73"/>
      <c r="Q326" s="73"/>
      <c r="R326" s="73"/>
      <c r="S326" s="73"/>
      <c r="T326" s="74"/>
      <c r="U326" s="36"/>
      <c r="V326" s="36"/>
      <c r="W326" s="36"/>
      <c r="X326" s="36"/>
      <c r="Y326" s="36"/>
      <c r="Z326" s="36"/>
      <c r="AA326" s="36"/>
      <c r="AB326" s="36"/>
      <c r="AC326" s="36"/>
      <c r="AD326" s="36"/>
      <c r="AE326" s="36"/>
      <c r="AT326" s="18" t="s">
        <v>231</v>
      </c>
      <c r="AU326" s="18" t="s">
        <v>87</v>
      </c>
    </row>
    <row r="327" spans="1:65" s="14" customFormat="1" ht="11.25">
      <c r="B327" s="223"/>
      <c r="C327" s="224"/>
      <c r="D327" s="210" t="s">
        <v>235</v>
      </c>
      <c r="E327" s="225" t="s">
        <v>1</v>
      </c>
      <c r="F327" s="226" t="s">
        <v>4194</v>
      </c>
      <c r="G327" s="224"/>
      <c r="H327" s="225" t="s">
        <v>1</v>
      </c>
      <c r="I327" s="227"/>
      <c r="J327" s="224"/>
      <c r="K327" s="224"/>
      <c r="L327" s="228"/>
      <c r="M327" s="229"/>
      <c r="N327" s="230"/>
      <c r="O327" s="230"/>
      <c r="P327" s="230"/>
      <c r="Q327" s="230"/>
      <c r="R327" s="230"/>
      <c r="S327" s="230"/>
      <c r="T327" s="231"/>
      <c r="AT327" s="232" t="s">
        <v>235</v>
      </c>
      <c r="AU327" s="232" t="s">
        <v>87</v>
      </c>
      <c r="AV327" s="14" t="s">
        <v>87</v>
      </c>
      <c r="AW327" s="14" t="s">
        <v>36</v>
      </c>
      <c r="AX327" s="14" t="s">
        <v>80</v>
      </c>
      <c r="AY327" s="232" t="s">
        <v>220</v>
      </c>
    </row>
    <row r="328" spans="1:65" s="13" customFormat="1" ht="11.25">
      <c r="B328" s="212"/>
      <c r="C328" s="213"/>
      <c r="D328" s="210" t="s">
        <v>235</v>
      </c>
      <c r="E328" s="214" t="s">
        <v>4195</v>
      </c>
      <c r="F328" s="215" t="s">
        <v>4196</v>
      </c>
      <c r="G328" s="213"/>
      <c r="H328" s="216">
        <v>3.762</v>
      </c>
      <c r="I328" s="217"/>
      <c r="J328" s="213"/>
      <c r="K328" s="213"/>
      <c r="L328" s="218"/>
      <c r="M328" s="219"/>
      <c r="N328" s="220"/>
      <c r="O328" s="220"/>
      <c r="P328" s="220"/>
      <c r="Q328" s="220"/>
      <c r="R328" s="220"/>
      <c r="S328" s="220"/>
      <c r="T328" s="221"/>
      <c r="AT328" s="222" t="s">
        <v>235</v>
      </c>
      <c r="AU328" s="222" t="s">
        <v>87</v>
      </c>
      <c r="AV328" s="13" t="s">
        <v>19</v>
      </c>
      <c r="AW328" s="13" t="s">
        <v>36</v>
      </c>
      <c r="AX328" s="13" t="s">
        <v>80</v>
      </c>
      <c r="AY328" s="222" t="s">
        <v>220</v>
      </c>
    </row>
    <row r="329" spans="1:65" s="14" customFormat="1" ht="11.25">
      <c r="B329" s="223"/>
      <c r="C329" s="224"/>
      <c r="D329" s="210" t="s">
        <v>235</v>
      </c>
      <c r="E329" s="225" t="s">
        <v>1</v>
      </c>
      <c r="F329" s="226" t="s">
        <v>4197</v>
      </c>
      <c r="G329" s="224"/>
      <c r="H329" s="225" t="s">
        <v>1</v>
      </c>
      <c r="I329" s="227"/>
      <c r="J329" s="224"/>
      <c r="K329" s="224"/>
      <c r="L329" s="228"/>
      <c r="M329" s="229"/>
      <c r="N329" s="230"/>
      <c r="O329" s="230"/>
      <c r="P329" s="230"/>
      <c r="Q329" s="230"/>
      <c r="R329" s="230"/>
      <c r="S329" s="230"/>
      <c r="T329" s="231"/>
      <c r="AT329" s="232" t="s">
        <v>235</v>
      </c>
      <c r="AU329" s="232" t="s">
        <v>87</v>
      </c>
      <c r="AV329" s="14" t="s">
        <v>87</v>
      </c>
      <c r="AW329" s="14" t="s">
        <v>36</v>
      </c>
      <c r="AX329" s="14" t="s">
        <v>80</v>
      </c>
      <c r="AY329" s="232" t="s">
        <v>220</v>
      </c>
    </row>
    <row r="330" spans="1:65" s="13" customFormat="1" ht="11.25">
      <c r="B330" s="212"/>
      <c r="C330" s="213"/>
      <c r="D330" s="210" t="s">
        <v>235</v>
      </c>
      <c r="E330" s="214" t="s">
        <v>4033</v>
      </c>
      <c r="F330" s="215" t="s">
        <v>4198</v>
      </c>
      <c r="G330" s="213"/>
      <c r="H330" s="216">
        <v>5.08</v>
      </c>
      <c r="I330" s="217"/>
      <c r="J330" s="213"/>
      <c r="K330" s="213"/>
      <c r="L330" s="218"/>
      <c r="M330" s="219"/>
      <c r="N330" s="220"/>
      <c r="O330" s="220"/>
      <c r="P330" s="220"/>
      <c r="Q330" s="220"/>
      <c r="R330" s="220"/>
      <c r="S330" s="220"/>
      <c r="T330" s="221"/>
      <c r="AT330" s="222" t="s">
        <v>235</v>
      </c>
      <c r="AU330" s="222" t="s">
        <v>87</v>
      </c>
      <c r="AV330" s="13" t="s">
        <v>19</v>
      </c>
      <c r="AW330" s="13" t="s">
        <v>36</v>
      </c>
      <c r="AX330" s="13" t="s">
        <v>80</v>
      </c>
      <c r="AY330" s="222" t="s">
        <v>220</v>
      </c>
    </row>
    <row r="331" spans="1:65" s="13" customFormat="1" ht="11.25">
      <c r="B331" s="212"/>
      <c r="C331" s="213"/>
      <c r="D331" s="210" t="s">
        <v>235</v>
      </c>
      <c r="E331" s="214" t="s">
        <v>4199</v>
      </c>
      <c r="F331" s="215" t="s">
        <v>4200</v>
      </c>
      <c r="G331" s="213"/>
      <c r="H331" s="216">
        <v>8.8420000000000005</v>
      </c>
      <c r="I331" s="217"/>
      <c r="J331" s="213"/>
      <c r="K331" s="213"/>
      <c r="L331" s="218"/>
      <c r="M331" s="219"/>
      <c r="N331" s="220"/>
      <c r="O331" s="220"/>
      <c r="P331" s="220"/>
      <c r="Q331" s="220"/>
      <c r="R331" s="220"/>
      <c r="S331" s="220"/>
      <c r="T331" s="221"/>
      <c r="AT331" s="222" t="s">
        <v>235</v>
      </c>
      <c r="AU331" s="222" t="s">
        <v>87</v>
      </c>
      <c r="AV331" s="13" t="s">
        <v>19</v>
      </c>
      <c r="AW331" s="13" t="s">
        <v>36</v>
      </c>
      <c r="AX331" s="13" t="s">
        <v>87</v>
      </c>
      <c r="AY331" s="222" t="s">
        <v>220</v>
      </c>
    </row>
    <row r="332" spans="1:65" s="2" customFormat="1" ht="16.5" customHeight="1">
      <c r="A332" s="36"/>
      <c r="B332" s="37"/>
      <c r="C332" s="192" t="s">
        <v>397</v>
      </c>
      <c r="D332" s="192" t="s">
        <v>224</v>
      </c>
      <c r="E332" s="193" t="s">
        <v>2219</v>
      </c>
      <c r="F332" s="194" t="s">
        <v>2220</v>
      </c>
      <c r="G332" s="195" t="s">
        <v>506</v>
      </c>
      <c r="H332" s="196">
        <v>27.22</v>
      </c>
      <c r="I332" s="197"/>
      <c r="J332" s="198">
        <f>ROUND(I332*H332,2)</f>
        <v>0</v>
      </c>
      <c r="K332" s="194" t="s">
        <v>228</v>
      </c>
      <c r="L332" s="41"/>
      <c r="M332" s="199" t="s">
        <v>1</v>
      </c>
      <c r="N332" s="200" t="s">
        <v>45</v>
      </c>
      <c r="O332" s="73"/>
      <c r="P332" s="201">
        <f>O332*H332</f>
        <v>0</v>
      </c>
      <c r="Q332" s="201">
        <v>4.1739999999999999E-2</v>
      </c>
      <c r="R332" s="201">
        <f>Q332*H332</f>
        <v>1.1361627999999999</v>
      </c>
      <c r="S332" s="201">
        <v>0</v>
      </c>
      <c r="T332" s="202">
        <f>S332*H332</f>
        <v>0</v>
      </c>
      <c r="U332" s="36"/>
      <c r="V332" s="36"/>
      <c r="W332" s="36"/>
      <c r="X332" s="36"/>
      <c r="Y332" s="36"/>
      <c r="Z332" s="36"/>
      <c r="AA332" s="36"/>
      <c r="AB332" s="36"/>
      <c r="AC332" s="36"/>
      <c r="AD332" s="36"/>
      <c r="AE332" s="36"/>
      <c r="AR332" s="203" t="s">
        <v>223</v>
      </c>
      <c r="AT332" s="203" t="s">
        <v>224</v>
      </c>
      <c r="AU332" s="203" t="s">
        <v>87</v>
      </c>
      <c r="AY332" s="18" t="s">
        <v>220</v>
      </c>
      <c r="BE332" s="204">
        <f>IF(N332="základní",J332,0)</f>
        <v>0</v>
      </c>
      <c r="BF332" s="204">
        <f>IF(N332="snížená",J332,0)</f>
        <v>0</v>
      </c>
      <c r="BG332" s="204">
        <f>IF(N332="zákl. přenesená",J332,0)</f>
        <v>0</v>
      </c>
      <c r="BH332" s="204">
        <f>IF(N332="sníž. přenesená",J332,0)</f>
        <v>0</v>
      </c>
      <c r="BI332" s="204">
        <f>IF(N332="nulová",J332,0)</f>
        <v>0</v>
      </c>
      <c r="BJ332" s="18" t="s">
        <v>87</v>
      </c>
      <c r="BK332" s="204">
        <f>ROUND(I332*H332,2)</f>
        <v>0</v>
      </c>
      <c r="BL332" s="18" t="s">
        <v>223</v>
      </c>
      <c r="BM332" s="203" t="s">
        <v>4201</v>
      </c>
    </row>
    <row r="333" spans="1:65" s="2" customFormat="1" ht="11.25">
      <c r="A333" s="36"/>
      <c r="B333" s="37"/>
      <c r="C333" s="38"/>
      <c r="D333" s="205" t="s">
        <v>231</v>
      </c>
      <c r="E333" s="38"/>
      <c r="F333" s="206" t="s">
        <v>2222</v>
      </c>
      <c r="G333" s="38"/>
      <c r="H333" s="38"/>
      <c r="I333" s="207"/>
      <c r="J333" s="38"/>
      <c r="K333" s="38"/>
      <c r="L333" s="41"/>
      <c r="M333" s="208"/>
      <c r="N333" s="209"/>
      <c r="O333" s="73"/>
      <c r="P333" s="73"/>
      <c r="Q333" s="73"/>
      <c r="R333" s="73"/>
      <c r="S333" s="73"/>
      <c r="T333" s="74"/>
      <c r="U333" s="36"/>
      <c r="V333" s="36"/>
      <c r="W333" s="36"/>
      <c r="X333" s="36"/>
      <c r="Y333" s="36"/>
      <c r="Z333" s="36"/>
      <c r="AA333" s="36"/>
      <c r="AB333" s="36"/>
      <c r="AC333" s="36"/>
      <c r="AD333" s="36"/>
      <c r="AE333" s="36"/>
      <c r="AT333" s="18" t="s">
        <v>231</v>
      </c>
      <c r="AU333" s="18" t="s">
        <v>87</v>
      </c>
    </row>
    <row r="334" spans="1:65" s="2" customFormat="1" ht="175.5">
      <c r="A334" s="36"/>
      <c r="B334" s="37"/>
      <c r="C334" s="38"/>
      <c r="D334" s="210" t="s">
        <v>311</v>
      </c>
      <c r="E334" s="38"/>
      <c r="F334" s="211" t="s">
        <v>2223</v>
      </c>
      <c r="G334" s="38"/>
      <c r="H334" s="38"/>
      <c r="I334" s="207"/>
      <c r="J334" s="38"/>
      <c r="K334" s="38"/>
      <c r="L334" s="41"/>
      <c r="M334" s="208"/>
      <c r="N334" s="209"/>
      <c r="O334" s="73"/>
      <c r="P334" s="73"/>
      <c r="Q334" s="73"/>
      <c r="R334" s="73"/>
      <c r="S334" s="73"/>
      <c r="T334" s="74"/>
      <c r="U334" s="36"/>
      <c r="V334" s="36"/>
      <c r="W334" s="36"/>
      <c r="X334" s="36"/>
      <c r="Y334" s="36"/>
      <c r="Z334" s="36"/>
      <c r="AA334" s="36"/>
      <c r="AB334" s="36"/>
      <c r="AC334" s="36"/>
      <c r="AD334" s="36"/>
      <c r="AE334" s="36"/>
      <c r="AT334" s="18" t="s">
        <v>311</v>
      </c>
      <c r="AU334" s="18" t="s">
        <v>87</v>
      </c>
    </row>
    <row r="335" spans="1:65" s="14" customFormat="1" ht="11.25">
      <c r="B335" s="223"/>
      <c r="C335" s="224"/>
      <c r="D335" s="210" t="s">
        <v>235</v>
      </c>
      <c r="E335" s="225" t="s">
        <v>1</v>
      </c>
      <c r="F335" s="226" t="s">
        <v>2224</v>
      </c>
      <c r="G335" s="224"/>
      <c r="H335" s="225" t="s">
        <v>1</v>
      </c>
      <c r="I335" s="227"/>
      <c r="J335" s="224"/>
      <c r="K335" s="224"/>
      <c r="L335" s="228"/>
      <c r="M335" s="229"/>
      <c r="N335" s="230"/>
      <c r="O335" s="230"/>
      <c r="P335" s="230"/>
      <c r="Q335" s="230"/>
      <c r="R335" s="230"/>
      <c r="S335" s="230"/>
      <c r="T335" s="231"/>
      <c r="AT335" s="232" t="s">
        <v>235</v>
      </c>
      <c r="AU335" s="232" t="s">
        <v>87</v>
      </c>
      <c r="AV335" s="14" t="s">
        <v>87</v>
      </c>
      <c r="AW335" s="14" t="s">
        <v>36</v>
      </c>
      <c r="AX335" s="14" t="s">
        <v>80</v>
      </c>
      <c r="AY335" s="232" t="s">
        <v>220</v>
      </c>
    </row>
    <row r="336" spans="1:65" s="13" customFormat="1" ht="11.25">
      <c r="B336" s="212"/>
      <c r="C336" s="213"/>
      <c r="D336" s="210" t="s">
        <v>235</v>
      </c>
      <c r="E336" s="214" t="s">
        <v>975</v>
      </c>
      <c r="F336" s="215" t="s">
        <v>4202</v>
      </c>
      <c r="G336" s="213"/>
      <c r="H336" s="216">
        <v>27.22</v>
      </c>
      <c r="I336" s="217"/>
      <c r="J336" s="213"/>
      <c r="K336" s="213"/>
      <c r="L336" s="218"/>
      <c r="M336" s="219"/>
      <c r="N336" s="220"/>
      <c r="O336" s="220"/>
      <c r="P336" s="220"/>
      <c r="Q336" s="220"/>
      <c r="R336" s="220"/>
      <c r="S336" s="220"/>
      <c r="T336" s="221"/>
      <c r="AT336" s="222" t="s">
        <v>235</v>
      </c>
      <c r="AU336" s="222" t="s">
        <v>87</v>
      </c>
      <c r="AV336" s="13" t="s">
        <v>19</v>
      </c>
      <c r="AW336" s="13" t="s">
        <v>36</v>
      </c>
      <c r="AX336" s="13" t="s">
        <v>80</v>
      </c>
      <c r="AY336" s="222" t="s">
        <v>220</v>
      </c>
    </row>
    <row r="337" spans="1:65" s="13" customFormat="1" ht="11.25">
      <c r="B337" s="212"/>
      <c r="C337" s="213"/>
      <c r="D337" s="210" t="s">
        <v>235</v>
      </c>
      <c r="E337" s="214" t="s">
        <v>976</v>
      </c>
      <c r="F337" s="215" t="s">
        <v>977</v>
      </c>
      <c r="G337" s="213"/>
      <c r="H337" s="216">
        <v>27.22</v>
      </c>
      <c r="I337" s="217"/>
      <c r="J337" s="213"/>
      <c r="K337" s="213"/>
      <c r="L337" s="218"/>
      <c r="M337" s="219"/>
      <c r="N337" s="220"/>
      <c r="O337" s="220"/>
      <c r="P337" s="220"/>
      <c r="Q337" s="220"/>
      <c r="R337" s="220"/>
      <c r="S337" s="220"/>
      <c r="T337" s="221"/>
      <c r="AT337" s="222" t="s">
        <v>235</v>
      </c>
      <c r="AU337" s="222" t="s">
        <v>87</v>
      </c>
      <c r="AV337" s="13" t="s">
        <v>19</v>
      </c>
      <c r="AW337" s="13" t="s">
        <v>36</v>
      </c>
      <c r="AX337" s="13" t="s">
        <v>87</v>
      </c>
      <c r="AY337" s="222" t="s">
        <v>220</v>
      </c>
    </row>
    <row r="338" spans="1:65" s="2" customFormat="1" ht="16.5" customHeight="1">
      <c r="A338" s="36"/>
      <c r="B338" s="37"/>
      <c r="C338" s="192" t="s">
        <v>403</v>
      </c>
      <c r="D338" s="192" t="s">
        <v>224</v>
      </c>
      <c r="E338" s="193" t="s">
        <v>2229</v>
      </c>
      <c r="F338" s="194" t="s">
        <v>2230</v>
      </c>
      <c r="G338" s="195" t="s">
        <v>506</v>
      </c>
      <c r="H338" s="196">
        <v>27.22</v>
      </c>
      <c r="I338" s="197"/>
      <c r="J338" s="198">
        <f>ROUND(I338*H338,2)</f>
        <v>0</v>
      </c>
      <c r="K338" s="194" t="s">
        <v>228</v>
      </c>
      <c r="L338" s="41"/>
      <c r="M338" s="199" t="s">
        <v>1</v>
      </c>
      <c r="N338" s="200" t="s">
        <v>45</v>
      </c>
      <c r="O338" s="73"/>
      <c r="P338" s="201">
        <f>O338*H338</f>
        <v>0</v>
      </c>
      <c r="Q338" s="201">
        <v>2.0000000000000002E-5</v>
      </c>
      <c r="R338" s="201">
        <f>Q338*H338</f>
        <v>5.4440000000000001E-4</v>
      </c>
      <c r="S338" s="201">
        <v>0</v>
      </c>
      <c r="T338" s="202">
        <f>S338*H338</f>
        <v>0</v>
      </c>
      <c r="U338" s="36"/>
      <c r="V338" s="36"/>
      <c r="W338" s="36"/>
      <c r="X338" s="36"/>
      <c r="Y338" s="36"/>
      <c r="Z338" s="36"/>
      <c r="AA338" s="36"/>
      <c r="AB338" s="36"/>
      <c r="AC338" s="36"/>
      <c r="AD338" s="36"/>
      <c r="AE338" s="36"/>
      <c r="AR338" s="203" t="s">
        <v>223</v>
      </c>
      <c r="AT338" s="203" t="s">
        <v>224</v>
      </c>
      <c r="AU338" s="203" t="s">
        <v>87</v>
      </c>
      <c r="AY338" s="18" t="s">
        <v>220</v>
      </c>
      <c r="BE338" s="204">
        <f>IF(N338="základní",J338,0)</f>
        <v>0</v>
      </c>
      <c r="BF338" s="204">
        <f>IF(N338="snížená",J338,0)</f>
        <v>0</v>
      </c>
      <c r="BG338" s="204">
        <f>IF(N338="zákl. přenesená",J338,0)</f>
        <v>0</v>
      </c>
      <c r="BH338" s="204">
        <f>IF(N338="sníž. přenesená",J338,0)</f>
        <v>0</v>
      </c>
      <c r="BI338" s="204">
        <f>IF(N338="nulová",J338,0)</f>
        <v>0</v>
      </c>
      <c r="BJ338" s="18" t="s">
        <v>87</v>
      </c>
      <c r="BK338" s="204">
        <f>ROUND(I338*H338,2)</f>
        <v>0</v>
      </c>
      <c r="BL338" s="18" t="s">
        <v>223</v>
      </c>
      <c r="BM338" s="203" t="s">
        <v>4203</v>
      </c>
    </row>
    <row r="339" spans="1:65" s="2" customFormat="1" ht="11.25">
      <c r="A339" s="36"/>
      <c r="B339" s="37"/>
      <c r="C339" s="38"/>
      <c r="D339" s="205" t="s">
        <v>231</v>
      </c>
      <c r="E339" s="38"/>
      <c r="F339" s="206" t="s">
        <v>2232</v>
      </c>
      <c r="G339" s="38"/>
      <c r="H339" s="38"/>
      <c r="I339" s="207"/>
      <c r="J339" s="38"/>
      <c r="K339" s="38"/>
      <c r="L339" s="41"/>
      <c r="M339" s="208"/>
      <c r="N339" s="209"/>
      <c r="O339" s="73"/>
      <c r="P339" s="73"/>
      <c r="Q339" s="73"/>
      <c r="R339" s="73"/>
      <c r="S339" s="73"/>
      <c r="T339" s="74"/>
      <c r="U339" s="36"/>
      <c r="V339" s="36"/>
      <c r="W339" s="36"/>
      <c r="X339" s="36"/>
      <c r="Y339" s="36"/>
      <c r="Z339" s="36"/>
      <c r="AA339" s="36"/>
      <c r="AB339" s="36"/>
      <c r="AC339" s="36"/>
      <c r="AD339" s="36"/>
      <c r="AE339" s="36"/>
      <c r="AT339" s="18" t="s">
        <v>231</v>
      </c>
      <c r="AU339" s="18" t="s">
        <v>87</v>
      </c>
    </row>
    <row r="340" spans="1:65" s="2" customFormat="1" ht="175.5">
      <c r="A340" s="36"/>
      <c r="B340" s="37"/>
      <c r="C340" s="38"/>
      <c r="D340" s="210" t="s">
        <v>311</v>
      </c>
      <c r="E340" s="38"/>
      <c r="F340" s="211" t="s">
        <v>2223</v>
      </c>
      <c r="G340" s="38"/>
      <c r="H340" s="38"/>
      <c r="I340" s="207"/>
      <c r="J340" s="38"/>
      <c r="K340" s="38"/>
      <c r="L340" s="41"/>
      <c r="M340" s="208"/>
      <c r="N340" s="209"/>
      <c r="O340" s="73"/>
      <c r="P340" s="73"/>
      <c r="Q340" s="73"/>
      <c r="R340" s="73"/>
      <c r="S340" s="73"/>
      <c r="T340" s="74"/>
      <c r="U340" s="36"/>
      <c r="V340" s="36"/>
      <c r="W340" s="36"/>
      <c r="X340" s="36"/>
      <c r="Y340" s="36"/>
      <c r="Z340" s="36"/>
      <c r="AA340" s="36"/>
      <c r="AB340" s="36"/>
      <c r="AC340" s="36"/>
      <c r="AD340" s="36"/>
      <c r="AE340" s="36"/>
      <c r="AT340" s="18" t="s">
        <v>311</v>
      </c>
      <c r="AU340" s="18" t="s">
        <v>87</v>
      </c>
    </row>
    <row r="341" spans="1:65" s="14" customFormat="1" ht="11.25">
      <c r="B341" s="223"/>
      <c r="C341" s="224"/>
      <c r="D341" s="210" t="s">
        <v>235</v>
      </c>
      <c r="E341" s="225" t="s">
        <v>1</v>
      </c>
      <c r="F341" s="226" t="s">
        <v>2233</v>
      </c>
      <c r="G341" s="224"/>
      <c r="H341" s="225" t="s">
        <v>1</v>
      </c>
      <c r="I341" s="227"/>
      <c r="J341" s="224"/>
      <c r="K341" s="224"/>
      <c r="L341" s="228"/>
      <c r="M341" s="229"/>
      <c r="N341" s="230"/>
      <c r="O341" s="230"/>
      <c r="P341" s="230"/>
      <c r="Q341" s="230"/>
      <c r="R341" s="230"/>
      <c r="S341" s="230"/>
      <c r="T341" s="231"/>
      <c r="AT341" s="232" t="s">
        <v>235</v>
      </c>
      <c r="AU341" s="232" t="s">
        <v>87</v>
      </c>
      <c r="AV341" s="14" t="s">
        <v>87</v>
      </c>
      <c r="AW341" s="14" t="s">
        <v>36</v>
      </c>
      <c r="AX341" s="14" t="s">
        <v>80</v>
      </c>
      <c r="AY341" s="232" t="s">
        <v>220</v>
      </c>
    </row>
    <row r="342" spans="1:65" s="13" customFormat="1" ht="11.25">
      <c r="B342" s="212"/>
      <c r="C342" s="213"/>
      <c r="D342" s="210" t="s">
        <v>235</v>
      </c>
      <c r="E342" s="214" t="s">
        <v>1055</v>
      </c>
      <c r="F342" s="215" t="s">
        <v>4204</v>
      </c>
      <c r="G342" s="213"/>
      <c r="H342" s="216">
        <v>27.22</v>
      </c>
      <c r="I342" s="217"/>
      <c r="J342" s="213"/>
      <c r="K342" s="213"/>
      <c r="L342" s="218"/>
      <c r="M342" s="219"/>
      <c r="N342" s="220"/>
      <c r="O342" s="220"/>
      <c r="P342" s="220"/>
      <c r="Q342" s="220"/>
      <c r="R342" s="220"/>
      <c r="S342" s="220"/>
      <c r="T342" s="221"/>
      <c r="AT342" s="222" t="s">
        <v>235</v>
      </c>
      <c r="AU342" s="222" t="s">
        <v>87</v>
      </c>
      <c r="AV342" s="13" t="s">
        <v>19</v>
      </c>
      <c r="AW342" s="13" t="s">
        <v>36</v>
      </c>
      <c r="AX342" s="13" t="s">
        <v>80</v>
      </c>
      <c r="AY342" s="222" t="s">
        <v>220</v>
      </c>
    </row>
    <row r="343" spans="1:65" s="13" customFormat="1" ht="11.25">
      <c r="B343" s="212"/>
      <c r="C343" s="213"/>
      <c r="D343" s="210" t="s">
        <v>235</v>
      </c>
      <c r="E343" s="214" t="s">
        <v>1057</v>
      </c>
      <c r="F343" s="215" t="s">
        <v>1058</v>
      </c>
      <c r="G343" s="213"/>
      <c r="H343" s="216">
        <v>27.22</v>
      </c>
      <c r="I343" s="217"/>
      <c r="J343" s="213"/>
      <c r="K343" s="213"/>
      <c r="L343" s="218"/>
      <c r="M343" s="219"/>
      <c r="N343" s="220"/>
      <c r="O343" s="220"/>
      <c r="P343" s="220"/>
      <c r="Q343" s="220"/>
      <c r="R343" s="220"/>
      <c r="S343" s="220"/>
      <c r="T343" s="221"/>
      <c r="AT343" s="222" t="s">
        <v>235</v>
      </c>
      <c r="AU343" s="222" t="s">
        <v>87</v>
      </c>
      <c r="AV343" s="13" t="s">
        <v>19</v>
      </c>
      <c r="AW343" s="13" t="s">
        <v>36</v>
      </c>
      <c r="AX343" s="13" t="s">
        <v>87</v>
      </c>
      <c r="AY343" s="222" t="s">
        <v>220</v>
      </c>
    </row>
    <row r="344" spans="1:65" s="2" customFormat="1" ht="33" customHeight="1">
      <c r="A344" s="36"/>
      <c r="B344" s="37"/>
      <c r="C344" s="192" t="s">
        <v>409</v>
      </c>
      <c r="D344" s="192" t="s">
        <v>224</v>
      </c>
      <c r="E344" s="193" t="s">
        <v>2238</v>
      </c>
      <c r="F344" s="194" t="s">
        <v>2239</v>
      </c>
      <c r="G344" s="195" t="s">
        <v>650</v>
      </c>
      <c r="H344" s="196">
        <v>0.98</v>
      </c>
      <c r="I344" s="197"/>
      <c r="J344" s="198">
        <f>ROUND(I344*H344,2)</f>
        <v>0</v>
      </c>
      <c r="K344" s="194" t="s">
        <v>228</v>
      </c>
      <c r="L344" s="41"/>
      <c r="M344" s="199" t="s">
        <v>1</v>
      </c>
      <c r="N344" s="200" t="s">
        <v>45</v>
      </c>
      <c r="O344" s="73"/>
      <c r="P344" s="201">
        <f>O344*H344</f>
        <v>0</v>
      </c>
      <c r="Q344" s="201">
        <v>1.04575</v>
      </c>
      <c r="R344" s="201">
        <f>Q344*H344</f>
        <v>1.0248349999999999</v>
      </c>
      <c r="S344" s="201">
        <v>0</v>
      </c>
      <c r="T344" s="202">
        <f>S344*H344</f>
        <v>0</v>
      </c>
      <c r="U344" s="36"/>
      <c r="V344" s="36"/>
      <c r="W344" s="36"/>
      <c r="X344" s="36"/>
      <c r="Y344" s="36"/>
      <c r="Z344" s="36"/>
      <c r="AA344" s="36"/>
      <c r="AB344" s="36"/>
      <c r="AC344" s="36"/>
      <c r="AD344" s="36"/>
      <c r="AE344" s="36"/>
      <c r="AR344" s="203" t="s">
        <v>223</v>
      </c>
      <c r="AT344" s="203" t="s">
        <v>224</v>
      </c>
      <c r="AU344" s="203" t="s">
        <v>87</v>
      </c>
      <c r="AY344" s="18" t="s">
        <v>220</v>
      </c>
      <c r="BE344" s="204">
        <f>IF(N344="základní",J344,0)</f>
        <v>0</v>
      </c>
      <c r="BF344" s="204">
        <f>IF(N344="snížená",J344,0)</f>
        <v>0</v>
      </c>
      <c r="BG344" s="204">
        <f>IF(N344="zákl. přenesená",J344,0)</f>
        <v>0</v>
      </c>
      <c r="BH344" s="204">
        <f>IF(N344="sníž. přenesená",J344,0)</f>
        <v>0</v>
      </c>
      <c r="BI344" s="204">
        <f>IF(N344="nulová",J344,0)</f>
        <v>0</v>
      </c>
      <c r="BJ344" s="18" t="s">
        <v>87</v>
      </c>
      <c r="BK344" s="204">
        <f>ROUND(I344*H344,2)</f>
        <v>0</v>
      </c>
      <c r="BL344" s="18" t="s">
        <v>223</v>
      </c>
      <c r="BM344" s="203" t="s">
        <v>4205</v>
      </c>
    </row>
    <row r="345" spans="1:65" s="2" customFormat="1" ht="11.25">
      <c r="A345" s="36"/>
      <c r="B345" s="37"/>
      <c r="C345" s="38"/>
      <c r="D345" s="205" t="s">
        <v>231</v>
      </c>
      <c r="E345" s="38"/>
      <c r="F345" s="206" t="s">
        <v>2241</v>
      </c>
      <c r="G345" s="38"/>
      <c r="H345" s="38"/>
      <c r="I345" s="207"/>
      <c r="J345" s="38"/>
      <c r="K345" s="38"/>
      <c r="L345" s="41"/>
      <c r="M345" s="208"/>
      <c r="N345" s="209"/>
      <c r="O345" s="73"/>
      <c r="P345" s="73"/>
      <c r="Q345" s="73"/>
      <c r="R345" s="73"/>
      <c r="S345" s="73"/>
      <c r="T345" s="74"/>
      <c r="U345" s="36"/>
      <c r="V345" s="36"/>
      <c r="W345" s="36"/>
      <c r="X345" s="36"/>
      <c r="Y345" s="36"/>
      <c r="Z345" s="36"/>
      <c r="AA345" s="36"/>
      <c r="AB345" s="36"/>
      <c r="AC345" s="36"/>
      <c r="AD345" s="36"/>
      <c r="AE345" s="36"/>
      <c r="AT345" s="18" t="s">
        <v>231</v>
      </c>
      <c r="AU345" s="18" t="s">
        <v>87</v>
      </c>
    </row>
    <row r="346" spans="1:65" s="2" customFormat="1" ht="19.5">
      <c r="A346" s="36"/>
      <c r="B346" s="37"/>
      <c r="C346" s="38"/>
      <c r="D346" s="210" t="s">
        <v>233</v>
      </c>
      <c r="E346" s="38"/>
      <c r="F346" s="211" t="s">
        <v>2148</v>
      </c>
      <c r="G346" s="38"/>
      <c r="H346" s="38"/>
      <c r="I346" s="207"/>
      <c r="J346" s="38"/>
      <c r="K346" s="38"/>
      <c r="L346" s="41"/>
      <c r="M346" s="208"/>
      <c r="N346" s="209"/>
      <c r="O346" s="73"/>
      <c r="P346" s="73"/>
      <c r="Q346" s="73"/>
      <c r="R346" s="73"/>
      <c r="S346" s="73"/>
      <c r="T346" s="74"/>
      <c r="U346" s="36"/>
      <c r="V346" s="36"/>
      <c r="W346" s="36"/>
      <c r="X346" s="36"/>
      <c r="Y346" s="36"/>
      <c r="Z346" s="36"/>
      <c r="AA346" s="36"/>
      <c r="AB346" s="36"/>
      <c r="AC346" s="36"/>
      <c r="AD346" s="36"/>
      <c r="AE346" s="36"/>
      <c r="AT346" s="18" t="s">
        <v>233</v>
      </c>
      <c r="AU346" s="18" t="s">
        <v>87</v>
      </c>
    </row>
    <row r="347" spans="1:65" s="14" customFormat="1" ht="11.25">
      <c r="B347" s="223"/>
      <c r="C347" s="224"/>
      <c r="D347" s="210" t="s">
        <v>235</v>
      </c>
      <c r="E347" s="225" t="s">
        <v>1</v>
      </c>
      <c r="F347" s="226" t="s">
        <v>2242</v>
      </c>
      <c r="G347" s="224"/>
      <c r="H347" s="225" t="s">
        <v>1</v>
      </c>
      <c r="I347" s="227"/>
      <c r="J347" s="224"/>
      <c r="K347" s="224"/>
      <c r="L347" s="228"/>
      <c r="M347" s="229"/>
      <c r="N347" s="230"/>
      <c r="O347" s="230"/>
      <c r="P347" s="230"/>
      <c r="Q347" s="230"/>
      <c r="R347" s="230"/>
      <c r="S347" s="230"/>
      <c r="T347" s="231"/>
      <c r="AT347" s="232" t="s">
        <v>235</v>
      </c>
      <c r="AU347" s="232" t="s">
        <v>87</v>
      </c>
      <c r="AV347" s="14" t="s">
        <v>87</v>
      </c>
      <c r="AW347" s="14" t="s">
        <v>36</v>
      </c>
      <c r="AX347" s="14" t="s">
        <v>80</v>
      </c>
      <c r="AY347" s="232" t="s">
        <v>220</v>
      </c>
    </row>
    <row r="348" spans="1:65" s="13" customFormat="1" ht="11.25">
      <c r="B348" s="212"/>
      <c r="C348" s="213"/>
      <c r="D348" s="210" t="s">
        <v>235</v>
      </c>
      <c r="E348" s="214" t="s">
        <v>3208</v>
      </c>
      <c r="F348" s="215" t="s">
        <v>4206</v>
      </c>
      <c r="G348" s="213"/>
      <c r="H348" s="216">
        <v>0.90200000000000002</v>
      </c>
      <c r="I348" s="217"/>
      <c r="J348" s="213"/>
      <c r="K348" s="213"/>
      <c r="L348" s="218"/>
      <c r="M348" s="219"/>
      <c r="N348" s="220"/>
      <c r="O348" s="220"/>
      <c r="P348" s="220"/>
      <c r="Q348" s="220"/>
      <c r="R348" s="220"/>
      <c r="S348" s="220"/>
      <c r="T348" s="221"/>
      <c r="AT348" s="222" t="s">
        <v>235</v>
      </c>
      <c r="AU348" s="222" t="s">
        <v>87</v>
      </c>
      <c r="AV348" s="13" t="s">
        <v>19</v>
      </c>
      <c r="AW348" s="13" t="s">
        <v>36</v>
      </c>
      <c r="AX348" s="13" t="s">
        <v>80</v>
      </c>
      <c r="AY348" s="222" t="s">
        <v>220</v>
      </c>
    </row>
    <row r="349" spans="1:65" s="14" customFormat="1" ht="11.25">
      <c r="B349" s="223"/>
      <c r="C349" s="224"/>
      <c r="D349" s="210" t="s">
        <v>235</v>
      </c>
      <c r="E349" s="225" t="s">
        <v>1</v>
      </c>
      <c r="F349" s="226" t="s">
        <v>4207</v>
      </c>
      <c r="G349" s="224"/>
      <c r="H349" s="225" t="s">
        <v>1</v>
      </c>
      <c r="I349" s="227"/>
      <c r="J349" s="224"/>
      <c r="K349" s="224"/>
      <c r="L349" s="228"/>
      <c r="M349" s="229"/>
      <c r="N349" s="230"/>
      <c r="O349" s="230"/>
      <c r="P349" s="230"/>
      <c r="Q349" s="230"/>
      <c r="R349" s="230"/>
      <c r="S349" s="230"/>
      <c r="T349" s="231"/>
      <c r="AT349" s="232" t="s">
        <v>235</v>
      </c>
      <c r="AU349" s="232" t="s">
        <v>87</v>
      </c>
      <c r="AV349" s="14" t="s">
        <v>87</v>
      </c>
      <c r="AW349" s="14" t="s">
        <v>36</v>
      </c>
      <c r="AX349" s="14" t="s">
        <v>80</v>
      </c>
      <c r="AY349" s="232" t="s">
        <v>220</v>
      </c>
    </row>
    <row r="350" spans="1:65" s="13" customFormat="1" ht="11.25">
      <c r="B350" s="212"/>
      <c r="C350" s="213"/>
      <c r="D350" s="210" t="s">
        <v>235</v>
      </c>
      <c r="E350" s="214" t="s">
        <v>1801</v>
      </c>
      <c r="F350" s="215" t="s">
        <v>4208</v>
      </c>
      <c r="G350" s="213"/>
      <c r="H350" s="216">
        <v>7.8E-2</v>
      </c>
      <c r="I350" s="217"/>
      <c r="J350" s="213"/>
      <c r="K350" s="213"/>
      <c r="L350" s="218"/>
      <c r="M350" s="219"/>
      <c r="N350" s="220"/>
      <c r="O350" s="220"/>
      <c r="P350" s="220"/>
      <c r="Q350" s="220"/>
      <c r="R350" s="220"/>
      <c r="S350" s="220"/>
      <c r="T350" s="221"/>
      <c r="AT350" s="222" t="s">
        <v>235</v>
      </c>
      <c r="AU350" s="222" t="s">
        <v>87</v>
      </c>
      <c r="AV350" s="13" t="s">
        <v>19</v>
      </c>
      <c r="AW350" s="13" t="s">
        <v>36</v>
      </c>
      <c r="AX350" s="13" t="s">
        <v>80</v>
      </c>
      <c r="AY350" s="222" t="s">
        <v>220</v>
      </c>
    </row>
    <row r="351" spans="1:65" s="13" customFormat="1" ht="11.25">
      <c r="B351" s="212"/>
      <c r="C351" s="213"/>
      <c r="D351" s="210" t="s">
        <v>235</v>
      </c>
      <c r="E351" s="214" t="s">
        <v>2182</v>
      </c>
      <c r="F351" s="215" t="s">
        <v>4209</v>
      </c>
      <c r="G351" s="213"/>
      <c r="H351" s="216">
        <v>0.98</v>
      </c>
      <c r="I351" s="217"/>
      <c r="J351" s="213"/>
      <c r="K351" s="213"/>
      <c r="L351" s="218"/>
      <c r="M351" s="219"/>
      <c r="N351" s="220"/>
      <c r="O351" s="220"/>
      <c r="P351" s="220"/>
      <c r="Q351" s="220"/>
      <c r="R351" s="220"/>
      <c r="S351" s="220"/>
      <c r="T351" s="221"/>
      <c r="AT351" s="222" t="s">
        <v>235</v>
      </c>
      <c r="AU351" s="222" t="s">
        <v>87</v>
      </c>
      <c r="AV351" s="13" t="s">
        <v>19</v>
      </c>
      <c r="AW351" s="13" t="s">
        <v>36</v>
      </c>
      <c r="AX351" s="13" t="s">
        <v>87</v>
      </c>
      <c r="AY351" s="222" t="s">
        <v>220</v>
      </c>
    </row>
    <row r="352" spans="1:65" s="2" customFormat="1" ht="16.5" customHeight="1">
      <c r="A352" s="36"/>
      <c r="B352" s="37"/>
      <c r="C352" s="192" t="s">
        <v>415</v>
      </c>
      <c r="D352" s="192" t="s">
        <v>224</v>
      </c>
      <c r="E352" s="193" t="s">
        <v>2249</v>
      </c>
      <c r="F352" s="194" t="s">
        <v>2250</v>
      </c>
      <c r="G352" s="195" t="s">
        <v>514</v>
      </c>
      <c r="H352" s="196">
        <v>3.2130000000000001</v>
      </c>
      <c r="I352" s="197"/>
      <c r="J352" s="198">
        <f>ROUND(I352*H352,2)</f>
        <v>0</v>
      </c>
      <c r="K352" s="194" t="s">
        <v>228</v>
      </c>
      <c r="L352" s="41"/>
      <c r="M352" s="199" t="s">
        <v>1</v>
      </c>
      <c r="N352" s="200" t="s">
        <v>45</v>
      </c>
      <c r="O352" s="73"/>
      <c r="P352" s="201">
        <f>O352*H352</f>
        <v>0</v>
      </c>
      <c r="Q352" s="201">
        <v>2.4777999999999998</v>
      </c>
      <c r="R352" s="201">
        <f>Q352*H352</f>
        <v>7.9611713999999996</v>
      </c>
      <c r="S352" s="201">
        <v>0</v>
      </c>
      <c r="T352" s="202">
        <f>S352*H352</f>
        <v>0</v>
      </c>
      <c r="U352" s="36"/>
      <c r="V352" s="36"/>
      <c r="W352" s="36"/>
      <c r="X352" s="36"/>
      <c r="Y352" s="36"/>
      <c r="Z352" s="36"/>
      <c r="AA352" s="36"/>
      <c r="AB352" s="36"/>
      <c r="AC352" s="36"/>
      <c r="AD352" s="36"/>
      <c r="AE352" s="36"/>
      <c r="AR352" s="203" t="s">
        <v>223</v>
      </c>
      <c r="AT352" s="203" t="s">
        <v>224</v>
      </c>
      <c r="AU352" s="203" t="s">
        <v>87</v>
      </c>
      <c r="AY352" s="18" t="s">
        <v>220</v>
      </c>
      <c r="BE352" s="204">
        <f>IF(N352="základní",J352,0)</f>
        <v>0</v>
      </c>
      <c r="BF352" s="204">
        <f>IF(N352="snížená",J352,0)</f>
        <v>0</v>
      </c>
      <c r="BG352" s="204">
        <f>IF(N352="zákl. přenesená",J352,0)</f>
        <v>0</v>
      </c>
      <c r="BH352" s="204">
        <f>IF(N352="sníž. přenesená",J352,0)</f>
        <v>0</v>
      </c>
      <c r="BI352" s="204">
        <f>IF(N352="nulová",J352,0)</f>
        <v>0</v>
      </c>
      <c r="BJ352" s="18" t="s">
        <v>87</v>
      </c>
      <c r="BK352" s="204">
        <f>ROUND(I352*H352,2)</f>
        <v>0</v>
      </c>
      <c r="BL352" s="18" t="s">
        <v>223</v>
      </c>
      <c r="BM352" s="203" t="s">
        <v>4210</v>
      </c>
    </row>
    <row r="353" spans="1:65" s="2" customFormat="1" ht="11.25">
      <c r="A353" s="36"/>
      <c r="B353" s="37"/>
      <c r="C353" s="38"/>
      <c r="D353" s="205" t="s">
        <v>231</v>
      </c>
      <c r="E353" s="38"/>
      <c r="F353" s="206" t="s">
        <v>2252</v>
      </c>
      <c r="G353" s="38"/>
      <c r="H353" s="38"/>
      <c r="I353" s="207"/>
      <c r="J353" s="38"/>
      <c r="K353" s="38"/>
      <c r="L353" s="41"/>
      <c r="M353" s="208"/>
      <c r="N353" s="209"/>
      <c r="O353" s="73"/>
      <c r="P353" s="73"/>
      <c r="Q353" s="73"/>
      <c r="R353" s="73"/>
      <c r="S353" s="73"/>
      <c r="T353" s="74"/>
      <c r="U353" s="36"/>
      <c r="V353" s="36"/>
      <c r="W353" s="36"/>
      <c r="X353" s="36"/>
      <c r="Y353" s="36"/>
      <c r="Z353" s="36"/>
      <c r="AA353" s="36"/>
      <c r="AB353" s="36"/>
      <c r="AC353" s="36"/>
      <c r="AD353" s="36"/>
      <c r="AE353" s="36"/>
      <c r="AT353" s="18" t="s">
        <v>231</v>
      </c>
      <c r="AU353" s="18" t="s">
        <v>87</v>
      </c>
    </row>
    <row r="354" spans="1:65" s="2" customFormat="1" ht="126.75">
      <c r="A354" s="36"/>
      <c r="B354" s="37"/>
      <c r="C354" s="38"/>
      <c r="D354" s="210" t="s">
        <v>311</v>
      </c>
      <c r="E354" s="38"/>
      <c r="F354" s="211" t="s">
        <v>2253</v>
      </c>
      <c r="G354" s="38"/>
      <c r="H354" s="38"/>
      <c r="I354" s="207"/>
      <c r="J354" s="38"/>
      <c r="K354" s="38"/>
      <c r="L354" s="41"/>
      <c r="M354" s="208"/>
      <c r="N354" s="209"/>
      <c r="O354" s="73"/>
      <c r="P354" s="73"/>
      <c r="Q354" s="73"/>
      <c r="R354" s="73"/>
      <c r="S354" s="73"/>
      <c r="T354" s="74"/>
      <c r="U354" s="36"/>
      <c r="V354" s="36"/>
      <c r="W354" s="36"/>
      <c r="X354" s="36"/>
      <c r="Y354" s="36"/>
      <c r="Z354" s="36"/>
      <c r="AA354" s="36"/>
      <c r="AB354" s="36"/>
      <c r="AC354" s="36"/>
      <c r="AD354" s="36"/>
      <c r="AE354" s="36"/>
      <c r="AT354" s="18" t="s">
        <v>311</v>
      </c>
      <c r="AU354" s="18" t="s">
        <v>87</v>
      </c>
    </row>
    <row r="355" spans="1:65" s="14" customFormat="1" ht="11.25">
      <c r="B355" s="223"/>
      <c r="C355" s="224"/>
      <c r="D355" s="210" t="s">
        <v>235</v>
      </c>
      <c r="E355" s="225" t="s">
        <v>1</v>
      </c>
      <c r="F355" s="226" t="s">
        <v>2254</v>
      </c>
      <c r="G355" s="224"/>
      <c r="H355" s="225" t="s">
        <v>1</v>
      </c>
      <c r="I355" s="227"/>
      <c r="J355" s="224"/>
      <c r="K355" s="224"/>
      <c r="L355" s="228"/>
      <c r="M355" s="229"/>
      <c r="N355" s="230"/>
      <c r="O355" s="230"/>
      <c r="P355" s="230"/>
      <c r="Q355" s="230"/>
      <c r="R355" s="230"/>
      <c r="S355" s="230"/>
      <c r="T355" s="231"/>
      <c r="AT355" s="232" t="s">
        <v>235</v>
      </c>
      <c r="AU355" s="232" t="s">
        <v>87</v>
      </c>
      <c r="AV355" s="14" t="s">
        <v>87</v>
      </c>
      <c r="AW355" s="14" t="s">
        <v>36</v>
      </c>
      <c r="AX355" s="14" t="s">
        <v>80</v>
      </c>
      <c r="AY355" s="232" t="s">
        <v>220</v>
      </c>
    </row>
    <row r="356" spans="1:65" s="13" customFormat="1" ht="11.25">
      <c r="B356" s="212"/>
      <c r="C356" s="213"/>
      <c r="D356" s="210" t="s">
        <v>235</v>
      </c>
      <c r="E356" s="214" t="s">
        <v>1061</v>
      </c>
      <c r="F356" s="215" t="s">
        <v>4211</v>
      </c>
      <c r="G356" s="213"/>
      <c r="H356" s="216">
        <v>3.2130000000000001</v>
      </c>
      <c r="I356" s="217"/>
      <c r="J356" s="213"/>
      <c r="K356" s="213"/>
      <c r="L356" s="218"/>
      <c r="M356" s="219"/>
      <c r="N356" s="220"/>
      <c r="O356" s="220"/>
      <c r="P356" s="220"/>
      <c r="Q356" s="220"/>
      <c r="R356" s="220"/>
      <c r="S356" s="220"/>
      <c r="T356" s="221"/>
      <c r="AT356" s="222" t="s">
        <v>235</v>
      </c>
      <c r="AU356" s="222" t="s">
        <v>87</v>
      </c>
      <c r="AV356" s="13" t="s">
        <v>19</v>
      </c>
      <c r="AW356" s="13" t="s">
        <v>36</v>
      </c>
      <c r="AX356" s="13" t="s">
        <v>80</v>
      </c>
      <c r="AY356" s="222" t="s">
        <v>220</v>
      </c>
    </row>
    <row r="357" spans="1:65" s="13" customFormat="1" ht="11.25">
      <c r="B357" s="212"/>
      <c r="C357" s="213"/>
      <c r="D357" s="210" t="s">
        <v>235</v>
      </c>
      <c r="E357" s="214" t="s">
        <v>1062</v>
      </c>
      <c r="F357" s="215" t="s">
        <v>1063</v>
      </c>
      <c r="G357" s="213"/>
      <c r="H357" s="216">
        <v>3.2130000000000001</v>
      </c>
      <c r="I357" s="217"/>
      <c r="J357" s="213"/>
      <c r="K357" s="213"/>
      <c r="L357" s="218"/>
      <c r="M357" s="219"/>
      <c r="N357" s="220"/>
      <c r="O357" s="220"/>
      <c r="P357" s="220"/>
      <c r="Q357" s="220"/>
      <c r="R357" s="220"/>
      <c r="S357" s="220"/>
      <c r="T357" s="221"/>
      <c r="AT357" s="222" t="s">
        <v>235</v>
      </c>
      <c r="AU357" s="222" t="s">
        <v>87</v>
      </c>
      <c r="AV357" s="13" t="s">
        <v>19</v>
      </c>
      <c r="AW357" s="13" t="s">
        <v>36</v>
      </c>
      <c r="AX357" s="13" t="s">
        <v>87</v>
      </c>
      <c r="AY357" s="222" t="s">
        <v>220</v>
      </c>
    </row>
    <row r="358" spans="1:65" s="2" customFormat="1" ht="24.2" customHeight="1">
      <c r="A358" s="36"/>
      <c r="B358" s="37"/>
      <c r="C358" s="192" t="s">
        <v>420</v>
      </c>
      <c r="D358" s="192" t="s">
        <v>224</v>
      </c>
      <c r="E358" s="193" t="s">
        <v>4212</v>
      </c>
      <c r="F358" s="194" t="s">
        <v>4213</v>
      </c>
      <c r="G358" s="195" t="s">
        <v>514</v>
      </c>
      <c r="H358" s="196">
        <v>31.533000000000001</v>
      </c>
      <c r="I358" s="197"/>
      <c r="J358" s="198">
        <f>ROUND(I358*H358,2)</f>
        <v>0</v>
      </c>
      <c r="K358" s="194" t="s">
        <v>228</v>
      </c>
      <c r="L358" s="41"/>
      <c r="M358" s="199" t="s">
        <v>1</v>
      </c>
      <c r="N358" s="200" t="s">
        <v>45</v>
      </c>
      <c r="O358" s="73"/>
      <c r="P358" s="201">
        <f>O358*H358</f>
        <v>0</v>
      </c>
      <c r="Q358" s="201">
        <v>2.4777999999999998</v>
      </c>
      <c r="R358" s="201">
        <f>Q358*H358</f>
        <v>78.132467399999996</v>
      </c>
      <c r="S358" s="201">
        <v>0</v>
      </c>
      <c r="T358" s="202">
        <f>S358*H358</f>
        <v>0</v>
      </c>
      <c r="U358" s="36"/>
      <c r="V358" s="36"/>
      <c r="W358" s="36"/>
      <c r="X358" s="36"/>
      <c r="Y358" s="36"/>
      <c r="Z358" s="36"/>
      <c r="AA358" s="36"/>
      <c r="AB358" s="36"/>
      <c r="AC358" s="36"/>
      <c r="AD358" s="36"/>
      <c r="AE358" s="36"/>
      <c r="AR358" s="203" t="s">
        <v>223</v>
      </c>
      <c r="AT358" s="203" t="s">
        <v>224</v>
      </c>
      <c r="AU358" s="203" t="s">
        <v>87</v>
      </c>
      <c r="AY358" s="18" t="s">
        <v>220</v>
      </c>
      <c r="BE358" s="204">
        <f>IF(N358="základní",J358,0)</f>
        <v>0</v>
      </c>
      <c r="BF358" s="204">
        <f>IF(N358="snížená",J358,0)</f>
        <v>0</v>
      </c>
      <c r="BG358" s="204">
        <f>IF(N358="zákl. přenesená",J358,0)</f>
        <v>0</v>
      </c>
      <c r="BH358" s="204">
        <f>IF(N358="sníž. přenesená",J358,0)</f>
        <v>0</v>
      </c>
      <c r="BI358" s="204">
        <f>IF(N358="nulová",J358,0)</f>
        <v>0</v>
      </c>
      <c r="BJ358" s="18" t="s">
        <v>87</v>
      </c>
      <c r="BK358" s="204">
        <f>ROUND(I358*H358,2)</f>
        <v>0</v>
      </c>
      <c r="BL358" s="18" t="s">
        <v>223</v>
      </c>
      <c r="BM358" s="203" t="s">
        <v>4214</v>
      </c>
    </row>
    <row r="359" spans="1:65" s="2" customFormat="1" ht="11.25">
      <c r="A359" s="36"/>
      <c r="B359" s="37"/>
      <c r="C359" s="38"/>
      <c r="D359" s="205" t="s">
        <v>231</v>
      </c>
      <c r="E359" s="38"/>
      <c r="F359" s="206" t="s">
        <v>4215</v>
      </c>
      <c r="G359" s="38"/>
      <c r="H359" s="38"/>
      <c r="I359" s="207"/>
      <c r="J359" s="38"/>
      <c r="K359" s="38"/>
      <c r="L359" s="41"/>
      <c r="M359" s="208"/>
      <c r="N359" s="209"/>
      <c r="O359" s="73"/>
      <c r="P359" s="73"/>
      <c r="Q359" s="73"/>
      <c r="R359" s="73"/>
      <c r="S359" s="73"/>
      <c r="T359" s="74"/>
      <c r="U359" s="36"/>
      <c r="V359" s="36"/>
      <c r="W359" s="36"/>
      <c r="X359" s="36"/>
      <c r="Y359" s="36"/>
      <c r="Z359" s="36"/>
      <c r="AA359" s="36"/>
      <c r="AB359" s="36"/>
      <c r="AC359" s="36"/>
      <c r="AD359" s="36"/>
      <c r="AE359" s="36"/>
      <c r="AT359" s="18" t="s">
        <v>231</v>
      </c>
      <c r="AU359" s="18" t="s">
        <v>87</v>
      </c>
    </row>
    <row r="360" spans="1:65" s="2" customFormat="1" ht="175.5">
      <c r="A360" s="36"/>
      <c r="B360" s="37"/>
      <c r="C360" s="38"/>
      <c r="D360" s="210" t="s">
        <v>311</v>
      </c>
      <c r="E360" s="38"/>
      <c r="F360" s="211" t="s">
        <v>2263</v>
      </c>
      <c r="G360" s="38"/>
      <c r="H360" s="38"/>
      <c r="I360" s="207"/>
      <c r="J360" s="38"/>
      <c r="K360" s="38"/>
      <c r="L360" s="41"/>
      <c r="M360" s="208"/>
      <c r="N360" s="209"/>
      <c r="O360" s="73"/>
      <c r="P360" s="73"/>
      <c r="Q360" s="73"/>
      <c r="R360" s="73"/>
      <c r="S360" s="73"/>
      <c r="T360" s="74"/>
      <c r="U360" s="36"/>
      <c r="V360" s="36"/>
      <c r="W360" s="36"/>
      <c r="X360" s="36"/>
      <c r="Y360" s="36"/>
      <c r="Z360" s="36"/>
      <c r="AA360" s="36"/>
      <c r="AB360" s="36"/>
      <c r="AC360" s="36"/>
      <c r="AD360" s="36"/>
      <c r="AE360" s="36"/>
      <c r="AT360" s="18" t="s">
        <v>311</v>
      </c>
      <c r="AU360" s="18" t="s">
        <v>87</v>
      </c>
    </row>
    <row r="361" spans="1:65" s="14" customFormat="1" ht="11.25">
      <c r="B361" s="223"/>
      <c r="C361" s="224"/>
      <c r="D361" s="210" t="s">
        <v>235</v>
      </c>
      <c r="E361" s="225" t="s">
        <v>1</v>
      </c>
      <c r="F361" s="226" t="s">
        <v>4216</v>
      </c>
      <c r="G361" s="224"/>
      <c r="H361" s="225" t="s">
        <v>1</v>
      </c>
      <c r="I361" s="227"/>
      <c r="J361" s="224"/>
      <c r="K361" s="224"/>
      <c r="L361" s="228"/>
      <c r="M361" s="229"/>
      <c r="N361" s="230"/>
      <c r="O361" s="230"/>
      <c r="P361" s="230"/>
      <c r="Q361" s="230"/>
      <c r="R361" s="230"/>
      <c r="S361" s="230"/>
      <c r="T361" s="231"/>
      <c r="AT361" s="232" t="s">
        <v>235</v>
      </c>
      <c r="AU361" s="232" t="s">
        <v>87</v>
      </c>
      <c r="AV361" s="14" t="s">
        <v>87</v>
      </c>
      <c r="AW361" s="14" t="s">
        <v>36</v>
      </c>
      <c r="AX361" s="14" t="s">
        <v>80</v>
      </c>
      <c r="AY361" s="232" t="s">
        <v>220</v>
      </c>
    </row>
    <row r="362" spans="1:65" s="13" customFormat="1" ht="11.25">
      <c r="B362" s="212"/>
      <c r="C362" s="213"/>
      <c r="D362" s="210" t="s">
        <v>235</v>
      </c>
      <c r="E362" s="214" t="s">
        <v>4217</v>
      </c>
      <c r="F362" s="215" t="s">
        <v>4218</v>
      </c>
      <c r="G362" s="213"/>
      <c r="H362" s="216">
        <v>15.252000000000001</v>
      </c>
      <c r="I362" s="217"/>
      <c r="J362" s="213"/>
      <c r="K362" s="213"/>
      <c r="L362" s="218"/>
      <c r="M362" s="219"/>
      <c r="N362" s="220"/>
      <c r="O362" s="220"/>
      <c r="P362" s="220"/>
      <c r="Q362" s="220"/>
      <c r="R362" s="220"/>
      <c r="S362" s="220"/>
      <c r="T362" s="221"/>
      <c r="AT362" s="222" t="s">
        <v>235</v>
      </c>
      <c r="AU362" s="222" t="s">
        <v>87</v>
      </c>
      <c r="AV362" s="13" t="s">
        <v>19</v>
      </c>
      <c r="AW362" s="13" t="s">
        <v>36</v>
      </c>
      <c r="AX362" s="13" t="s">
        <v>80</v>
      </c>
      <c r="AY362" s="222" t="s">
        <v>220</v>
      </c>
    </row>
    <row r="363" spans="1:65" s="14" customFormat="1" ht="11.25">
      <c r="B363" s="223"/>
      <c r="C363" s="224"/>
      <c r="D363" s="210" t="s">
        <v>235</v>
      </c>
      <c r="E363" s="225" t="s">
        <v>1</v>
      </c>
      <c r="F363" s="226" t="s">
        <v>4219</v>
      </c>
      <c r="G363" s="224"/>
      <c r="H363" s="225" t="s">
        <v>1</v>
      </c>
      <c r="I363" s="227"/>
      <c r="J363" s="224"/>
      <c r="K363" s="224"/>
      <c r="L363" s="228"/>
      <c r="M363" s="229"/>
      <c r="N363" s="230"/>
      <c r="O363" s="230"/>
      <c r="P363" s="230"/>
      <c r="Q363" s="230"/>
      <c r="R363" s="230"/>
      <c r="S363" s="230"/>
      <c r="T363" s="231"/>
      <c r="AT363" s="232" t="s">
        <v>235</v>
      </c>
      <c r="AU363" s="232" t="s">
        <v>87</v>
      </c>
      <c r="AV363" s="14" t="s">
        <v>87</v>
      </c>
      <c r="AW363" s="14" t="s">
        <v>36</v>
      </c>
      <c r="AX363" s="14" t="s">
        <v>80</v>
      </c>
      <c r="AY363" s="232" t="s">
        <v>220</v>
      </c>
    </row>
    <row r="364" spans="1:65" s="13" customFormat="1" ht="11.25">
      <c r="B364" s="212"/>
      <c r="C364" s="213"/>
      <c r="D364" s="210" t="s">
        <v>235</v>
      </c>
      <c r="E364" s="214" t="s">
        <v>4037</v>
      </c>
      <c r="F364" s="215" t="s">
        <v>4220</v>
      </c>
      <c r="G364" s="213"/>
      <c r="H364" s="216">
        <v>16.280999999999999</v>
      </c>
      <c r="I364" s="217"/>
      <c r="J364" s="213"/>
      <c r="K364" s="213"/>
      <c r="L364" s="218"/>
      <c r="M364" s="219"/>
      <c r="N364" s="220"/>
      <c r="O364" s="220"/>
      <c r="P364" s="220"/>
      <c r="Q364" s="220"/>
      <c r="R364" s="220"/>
      <c r="S364" s="220"/>
      <c r="T364" s="221"/>
      <c r="AT364" s="222" t="s">
        <v>235</v>
      </c>
      <c r="AU364" s="222" t="s">
        <v>87</v>
      </c>
      <c r="AV364" s="13" t="s">
        <v>19</v>
      </c>
      <c r="AW364" s="13" t="s">
        <v>36</v>
      </c>
      <c r="AX364" s="13" t="s">
        <v>80</v>
      </c>
      <c r="AY364" s="222" t="s">
        <v>220</v>
      </c>
    </row>
    <row r="365" spans="1:65" s="13" customFormat="1" ht="11.25">
      <c r="B365" s="212"/>
      <c r="C365" s="213"/>
      <c r="D365" s="210" t="s">
        <v>235</v>
      </c>
      <c r="E365" s="214" t="s">
        <v>4221</v>
      </c>
      <c r="F365" s="215" t="s">
        <v>4222</v>
      </c>
      <c r="G365" s="213"/>
      <c r="H365" s="216">
        <v>31.533000000000001</v>
      </c>
      <c r="I365" s="217"/>
      <c r="J365" s="213"/>
      <c r="K365" s="213"/>
      <c r="L365" s="218"/>
      <c r="M365" s="219"/>
      <c r="N365" s="220"/>
      <c r="O365" s="220"/>
      <c r="P365" s="220"/>
      <c r="Q365" s="220"/>
      <c r="R365" s="220"/>
      <c r="S365" s="220"/>
      <c r="T365" s="221"/>
      <c r="AT365" s="222" t="s">
        <v>235</v>
      </c>
      <c r="AU365" s="222" t="s">
        <v>87</v>
      </c>
      <c r="AV365" s="13" t="s">
        <v>19</v>
      </c>
      <c r="AW365" s="13" t="s">
        <v>36</v>
      </c>
      <c r="AX365" s="13" t="s">
        <v>87</v>
      </c>
      <c r="AY365" s="222" t="s">
        <v>220</v>
      </c>
    </row>
    <row r="366" spans="1:65" s="2" customFormat="1" ht="37.9" customHeight="1">
      <c r="A366" s="36"/>
      <c r="B366" s="37"/>
      <c r="C366" s="192" t="s">
        <v>426</v>
      </c>
      <c r="D366" s="192" t="s">
        <v>224</v>
      </c>
      <c r="E366" s="193" t="s">
        <v>2273</v>
      </c>
      <c r="F366" s="194" t="s">
        <v>2274</v>
      </c>
      <c r="G366" s="195" t="s">
        <v>506</v>
      </c>
      <c r="H366" s="196">
        <v>133.40600000000001</v>
      </c>
      <c r="I366" s="197"/>
      <c r="J366" s="198">
        <f>ROUND(I366*H366,2)</f>
        <v>0</v>
      </c>
      <c r="K366" s="194" t="s">
        <v>228</v>
      </c>
      <c r="L366" s="41"/>
      <c r="M366" s="199" t="s">
        <v>1</v>
      </c>
      <c r="N366" s="200" t="s">
        <v>45</v>
      </c>
      <c r="O366" s="73"/>
      <c r="P366" s="201">
        <f>O366*H366</f>
        <v>0</v>
      </c>
      <c r="Q366" s="201">
        <v>3.8800000000000002E-3</v>
      </c>
      <c r="R366" s="201">
        <f>Q366*H366</f>
        <v>0.51761528000000001</v>
      </c>
      <c r="S366" s="201">
        <v>0</v>
      </c>
      <c r="T366" s="202">
        <f>S366*H366</f>
        <v>0</v>
      </c>
      <c r="U366" s="36"/>
      <c r="V366" s="36"/>
      <c r="W366" s="36"/>
      <c r="X366" s="36"/>
      <c r="Y366" s="36"/>
      <c r="Z366" s="36"/>
      <c r="AA366" s="36"/>
      <c r="AB366" s="36"/>
      <c r="AC366" s="36"/>
      <c r="AD366" s="36"/>
      <c r="AE366" s="36"/>
      <c r="AR366" s="203" t="s">
        <v>223</v>
      </c>
      <c r="AT366" s="203" t="s">
        <v>224</v>
      </c>
      <c r="AU366" s="203" t="s">
        <v>87</v>
      </c>
      <c r="AY366" s="18" t="s">
        <v>220</v>
      </c>
      <c r="BE366" s="204">
        <f>IF(N366="základní",J366,0)</f>
        <v>0</v>
      </c>
      <c r="BF366" s="204">
        <f>IF(N366="snížená",J366,0)</f>
        <v>0</v>
      </c>
      <c r="BG366" s="204">
        <f>IF(N366="zákl. přenesená",J366,0)</f>
        <v>0</v>
      </c>
      <c r="BH366" s="204">
        <f>IF(N366="sníž. přenesená",J366,0)</f>
        <v>0</v>
      </c>
      <c r="BI366" s="204">
        <f>IF(N366="nulová",J366,0)</f>
        <v>0</v>
      </c>
      <c r="BJ366" s="18" t="s">
        <v>87</v>
      </c>
      <c r="BK366" s="204">
        <f>ROUND(I366*H366,2)</f>
        <v>0</v>
      </c>
      <c r="BL366" s="18" t="s">
        <v>223</v>
      </c>
      <c r="BM366" s="203" t="s">
        <v>4223</v>
      </c>
    </row>
    <row r="367" spans="1:65" s="2" customFormat="1" ht="11.25">
      <c r="A367" s="36"/>
      <c r="B367" s="37"/>
      <c r="C367" s="38"/>
      <c r="D367" s="205" t="s">
        <v>231</v>
      </c>
      <c r="E367" s="38"/>
      <c r="F367" s="206" t="s">
        <v>2276</v>
      </c>
      <c r="G367" s="38"/>
      <c r="H367" s="38"/>
      <c r="I367" s="207"/>
      <c r="J367" s="38"/>
      <c r="K367" s="38"/>
      <c r="L367" s="41"/>
      <c r="M367" s="208"/>
      <c r="N367" s="209"/>
      <c r="O367" s="73"/>
      <c r="P367" s="73"/>
      <c r="Q367" s="73"/>
      <c r="R367" s="73"/>
      <c r="S367" s="73"/>
      <c r="T367" s="74"/>
      <c r="U367" s="36"/>
      <c r="V367" s="36"/>
      <c r="W367" s="36"/>
      <c r="X367" s="36"/>
      <c r="Y367" s="36"/>
      <c r="Z367" s="36"/>
      <c r="AA367" s="36"/>
      <c r="AB367" s="36"/>
      <c r="AC367" s="36"/>
      <c r="AD367" s="36"/>
      <c r="AE367" s="36"/>
      <c r="AT367" s="18" t="s">
        <v>231</v>
      </c>
      <c r="AU367" s="18" t="s">
        <v>87</v>
      </c>
    </row>
    <row r="368" spans="1:65" s="2" customFormat="1" ht="175.5">
      <c r="A368" s="36"/>
      <c r="B368" s="37"/>
      <c r="C368" s="38"/>
      <c r="D368" s="210" t="s">
        <v>311</v>
      </c>
      <c r="E368" s="38"/>
      <c r="F368" s="211" t="s">
        <v>2277</v>
      </c>
      <c r="G368" s="38"/>
      <c r="H368" s="38"/>
      <c r="I368" s="207"/>
      <c r="J368" s="38"/>
      <c r="K368" s="38"/>
      <c r="L368" s="41"/>
      <c r="M368" s="208"/>
      <c r="N368" s="209"/>
      <c r="O368" s="73"/>
      <c r="P368" s="73"/>
      <c r="Q368" s="73"/>
      <c r="R368" s="73"/>
      <c r="S368" s="73"/>
      <c r="T368" s="74"/>
      <c r="U368" s="36"/>
      <c r="V368" s="36"/>
      <c r="W368" s="36"/>
      <c r="X368" s="36"/>
      <c r="Y368" s="36"/>
      <c r="Z368" s="36"/>
      <c r="AA368" s="36"/>
      <c r="AB368" s="36"/>
      <c r="AC368" s="36"/>
      <c r="AD368" s="36"/>
      <c r="AE368" s="36"/>
      <c r="AT368" s="18" t="s">
        <v>311</v>
      </c>
      <c r="AU368" s="18" t="s">
        <v>87</v>
      </c>
    </row>
    <row r="369" spans="1:65" s="14" customFormat="1" ht="11.25">
      <c r="B369" s="223"/>
      <c r="C369" s="224"/>
      <c r="D369" s="210" t="s">
        <v>235</v>
      </c>
      <c r="E369" s="225" t="s">
        <v>1</v>
      </c>
      <c r="F369" s="226" t="s">
        <v>2278</v>
      </c>
      <c r="G369" s="224"/>
      <c r="H369" s="225" t="s">
        <v>1</v>
      </c>
      <c r="I369" s="227"/>
      <c r="J369" s="224"/>
      <c r="K369" s="224"/>
      <c r="L369" s="228"/>
      <c r="M369" s="229"/>
      <c r="N369" s="230"/>
      <c r="O369" s="230"/>
      <c r="P369" s="230"/>
      <c r="Q369" s="230"/>
      <c r="R369" s="230"/>
      <c r="S369" s="230"/>
      <c r="T369" s="231"/>
      <c r="AT369" s="232" t="s">
        <v>235</v>
      </c>
      <c r="AU369" s="232" t="s">
        <v>87</v>
      </c>
      <c r="AV369" s="14" t="s">
        <v>87</v>
      </c>
      <c r="AW369" s="14" t="s">
        <v>36</v>
      </c>
      <c r="AX369" s="14" t="s">
        <v>80</v>
      </c>
      <c r="AY369" s="232" t="s">
        <v>220</v>
      </c>
    </row>
    <row r="370" spans="1:65" s="13" customFormat="1" ht="11.25">
      <c r="B370" s="212"/>
      <c r="C370" s="213"/>
      <c r="D370" s="210" t="s">
        <v>235</v>
      </c>
      <c r="E370" s="214" t="s">
        <v>3234</v>
      </c>
      <c r="F370" s="215" t="s">
        <v>4224</v>
      </c>
      <c r="G370" s="213"/>
      <c r="H370" s="216">
        <v>59.231999999999999</v>
      </c>
      <c r="I370" s="217"/>
      <c r="J370" s="213"/>
      <c r="K370" s="213"/>
      <c r="L370" s="218"/>
      <c r="M370" s="219"/>
      <c r="N370" s="220"/>
      <c r="O370" s="220"/>
      <c r="P370" s="220"/>
      <c r="Q370" s="220"/>
      <c r="R370" s="220"/>
      <c r="S370" s="220"/>
      <c r="T370" s="221"/>
      <c r="AT370" s="222" t="s">
        <v>235</v>
      </c>
      <c r="AU370" s="222" t="s">
        <v>87</v>
      </c>
      <c r="AV370" s="13" t="s">
        <v>19</v>
      </c>
      <c r="AW370" s="13" t="s">
        <v>36</v>
      </c>
      <c r="AX370" s="13" t="s">
        <v>80</v>
      </c>
      <c r="AY370" s="222" t="s">
        <v>220</v>
      </c>
    </row>
    <row r="371" spans="1:65" s="14" customFormat="1" ht="11.25">
      <c r="B371" s="223"/>
      <c r="C371" s="224"/>
      <c r="D371" s="210" t="s">
        <v>235</v>
      </c>
      <c r="E371" s="225" t="s">
        <v>1</v>
      </c>
      <c r="F371" s="226" t="s">
        <v>2284</v>
      </c>
      <c r="G371" s="224"/>
      <c r="H371" s="225" t="s">
        <v>1</v>
      </c>
      <c r="I371" s="227"/>
      <c r="J371" s="224"/>
      <c r="K371" s="224"/>
      <c r="L371" s="228"/>
      <c r="M371" s="229"/>
      <c r="N371" s="230"/>
      <c r="O371" s="230"/>
      <c r="P371" s="230"/>
      <c r="Q371" s="230"/>
      <c r="R371" s="230"/>
      <c r="S371" s="230"/>
      <c r="T371" s="231"/>
      <c r="AT371" s="232" t="s">
        <v>235</v>
      </c>
      <c r="AU371" s="232" t="s">
        <v>87</v>
      </c>
      <c r="AV371" s="14" t="s">
        <v>87</v>
      </c>
      <c r="AW371" s="14" t="s">
        <v>36</v>
      </c>
      <c r="AX371" s="14" t="s">
        <v>80</v>
      </c>
      <c r="AY371" s="232" t="s">
        <v>220</v>
      </c>
    </row>
    <row r="372" spans="1:65" s="13" customFormat="1" ht="11.25">
      <c r="B372" s="212"/>
      <c r="C372" s="213"/>
      <c r="D372" s="210" t="s">
        <v>235</v>
      </c>
      <c r="E372" s="214" t="s">
        <v>3010</v>
      </c>
      <c r="F372" s="215" t="s">
        <v>4225</v>
      </c>
      <c r="G372" s="213"/>
      <c r="H372" s="216">
        <v>62.863999999999997</v>
      </c>
      <c r="I372" s="217"/>
      <c r="J372" s="213"/>
      <c r="K372" s="213"/>
      <c r="L372" s="218"/>
      <c r="M372" s="219"/>
      <c r="N372" s="220"/>
      <c r="O372" s="220"/>
      <c r="P372" s="220"/>
      <c r="Q372" s="220"/>
      <c r="R372" s="220"/>
      <c r="S372" s="220"/>
      <c r="T372" s="221"/>
      <c r="AT372" s="222" t="s">
        <v>235</v>
      </c>
      <c r="AU372" s="222" t="s">
        <v>87</v>
      </c>
      <c r="AV372" s="13" t="s">
        <v>19</v>
      </c>
      <c r="AW372" s="13" t="s">
        <v>36</v>
      </c>
      <c r="AX372" s="13" t="s">
        <v>80</v>
      </c>
      <c r="AY372" s="222" t="s">
        <v>220</v>
      </c>
    </row>
    <row r="373" spans="1:65" s="14" customFormat="1" ht="11.25">
      <c r="B373" s="223"/>
      <c r="C373" s="224"/>
      <c r="D373" s="210" t="s">
        <v>235</v>
      </c>
      <c r="E373" s="225" t="s">
        <v>1</v>
      </c>
      <c r="F373" s="226" t="s">
        <v>2254</v>
      </c>
      <c r="G373" s="224"/>
      <c r="H373" s="225" t="s">
        <v>1</v>
      </c>
      <c r="I373" s="227"/>
      <c r="J373" s="224"/>
      <c r="K373" s="224"/>
      <c r="L373" s="228"/>
      <c r="M373" s="229"/>
      <c r="N373" s="230"/>
      <c r="O373" s="230"/>
      <c r="P373" s="230"/>
      <c r="Q373" s="230"/>
      <c r="R373" s="230"/>
      <c r="S373" s="230"/>
      <c r="T373" s="231"/>
      <c r="AT373" s="232" t="s">
        <v>235</v>
      </c>
      <c r="AU373" s="232" t="s">
        <v>87</v>
      </c>
      <c r="AV373" s="14" t="s">
        <v>87</v>
      </c>
      <c r="AW373" s="14" t="s">
        <v>36</v>
      </c>
      <c r="AX373" s="14" t="s">
        <v>80</v>
      </c>
      <c r="AY373" s="232" t="s">
        <v>220</v>
      </c>
    </row>
    <row r="374" spans="1:65" s="13" customFormat="1" ht="11.25">
      <c r="B374" s="212"/>
      <c r="C374" s="213"/>
      <c r="D374" s="210" t="s">
        <v>235</v>
      </c>
      <c r="E374" s="214" t="s">
        <v>3238</v>
      </c>
      <c r="F374" s="215" t="s">
        <v>4226</v>
      </c>
      <c r="G374" s="213"/>
      <c r="H374" s="216">
        <v>11.31</v>
      </c>
      <c r="I374" s="217"/>
      <c r="J374" s="213"/>
      <c r="K374" s="213"/>
      <c r="L374" s="218"/>
      <c r="M374" s="219"/>
      <c r="N374" s="220"/>
      <c r="O374" s="220"/>
      <c r="P374" s="220"/>
      <c r="Q374" s="220"/>
      <c r="R374" s="220"/>
      <c r="S374" s="220"/>
      <c r="T374" s="221"/>
      <c r="AT374" s="222" t="s">
        <v>235</v>
      </c>
      <c r="AU374" s="222" t="s">
        <v>87</v>
      </c>
      <c r="AV374" s="13" t="s">
        <v>19</v>
      </c>
      <c r="AW374" s="13" t="s">
        <v>36</v>
      </c>
      <c r="AX374" s="13" t="s">
        <v>80</v>
      </c>
      <c r="AY374" s="222" t="s">
        <v>220</v>
      </c>
    </row>
    <row r="375" spans="1:65" s="13" customFormat="1" ht="11.25">
      <c r="B375" s="212"/>
      <c r="C375" s="213"/>
      <c r="D375" s="210" t="s">
        <v>235</v>
      </c>
      <c r="E375" s="214" t="s">
        <v>4227</v>
      </c>
      <c r="F375" s="215" t="s">
        <v>4228</v>
      </c>
      <c r="G375" s="213"/>
      <c r="H375" s="216">
        <v>133.40600000000001</v>
      </c>
      <c r="I375" s="217"/>
      <c r="J375" s="213"/>
      <c r="K375" s="213"/>
      <c r="L375" s="218"/>
      <c r="M375" s="219"/>
      <c r="N375" s="220"/>
      <c r="O375" s="220"/>
      <c r="P375" s="220"/>
      <c r="Q375" s="220"/>
      <c r="R375" s="220"/>
      <c r="S375" s="220"/>
      <c r="T375" s="221"/>
      <c r="AT375" s="222" t="s">
        <v>235</v>
      </c>
      <c r="AU375" s="222" t="s">
        <v>87</v>
      </c>
      <c r="AV375" s="13" t="s">
        <v>19</v>
      </c>
      <c r="AW375" s="13" t="s">
        <v>36</v>
      </c>
      <c r="AX375" s="13" t="s">
        <v>87</v>
      </c>
      <c r="AY375" s="222" t="s">
        <v>220</v>
      </c>
    </row>
    <row r="376" spans="1:65" s="2" customFormat="1" ht="24.2" customHeight="1">
      <c r="A376" s="36"/>
      <c r="B376" s="37"/>
      <c r="C376" s="192" t="s">
        <v>434</v>
      </c>
      <c r="D376" s="192" t="s">
        <v>224</v>
      </c>
      <c r="E376" s="193" t="s">
        <v>2292</v>
      </c>
      <c r="F376" s="194" t="s">
        <v>2293</v>
      </c>
      <c r="G376" s="195" t="s">
        <v>506</v>
      </c>
      <c r="H376" s="196">
        <v>133.40600000000001</v>
      </c>
      <c r="I376" s="197"/>
      <c r="J376" s="198">
        <f>ROUND(I376*H376,2)</f>
        <v>0</v>
      </c>
      <c r="K376" s="194" t="s">
        <v>228</v>
      </c>
      <c r="L376" s="41"/>
      <c r="M376" s="199" t="s">
        <v>1</v>
      </c>
      <c r="N376" s="200" t="s">
        <v>45</v>
      </c>
      <c r="O376" s="73"/>
      <c r="P376" s="201">
        <f>O376*H376</f>
        <v>0</v>
      </c>
      <c r="Q376" s="201">
        <v>4.0000000000000003E-5</v>
      </c>
      <c r="R376" s="201">
        <f>Q376*H376</f>
        <v>5.3362400000000008E-3</v>
      </c>
      <c r="S376" s="201">
        <v>0</v>
      </c>
      <c r="T376" s="202">
        <f>S376*H376</f>
        <v>0</v>
      </c>
      <c r="U376" s="36"/>
      <c r="V376" s="36"/>
      <c r="W376" s="36"/>
      <c r="X376" s="36"/>
      <c r="Y376" s="36"/>
      <c r="Z376" s="36"/>
      <c r="AA376" s="36"/>
      <c r="AB376" s="36"/>
      <c r="AC376" s="36"/>
      <c r="AD376" s="36"/>
      <c r="AE376" s="36"/>
      <c r="AR376" s="203" t="s">
        <v>223</v>
      </c>
      <c r="AT376" s="203" t="s">
        <v>224</v>
      </c>
      <c r="AU376" s="203" t="s">
        <v>87</v>
      </c>
      <c r="AY376" s="18" t="s">
        <v>220</v>
      </c>
      <c r="BE376" s="204">
        <f>IF(N376="základní",J376,0)</f>
        <v>0</v>
      </c>
      <c r="BF376" s="204">
        <f>IF(N376="snížená",J376,0)</f>
        <v>0</v>
      </c>
      <c r="BG376" s="204">
        <f>IF(N376="zákl. přenesená",J376,0)</f>
        <v>0</v>
      </c>
      <c r="BH376" s="204">
        <f>IF(N376="sníž. přenesená",J376,0)</f>
        <v>0</v>
      </c>
      <c r="BI376" s="204">
        <f>IF(N376="nulová",J376,0)</f>
        <v>0</v>
      </c>
      <c r="BJ376" s="18" t="s">
        <v>87</v>
      </c>
      <c r="BK376" s="204">
        <f>ROUND(I376*H376,2)</f>
        <v>0</v>
      </c>
      <c r="BL376" s="18" t="s">
        <v>223</v>
      </c>
      <c r="BM376" s="203" t="s">
        <v>4229</v>
      </c>
    </row>
    <row r="377" spans="1:65" s="2" customFormat="1" ht="11.25">
      <c r="A377" s="36"/>
      <c r="B377" s="37"/>
      <c r="C377" s="38"/>
      <c r="D377" s="205" t="s">
        <v>231</v>
      </c>
      <c r="E377" s="38"/>
      <c r="F377" s="206" t="s">
        <v>2295</v>
      </c>
      <c r="G377" s="38"/>
      <c r="H377" s="38"/>
      <c r="I377" s="207"/>
      <c r="J377" s="38"/>
      <c r="K377" s="38"/>
      <c r="L377" s="41"/>
      <c r="M377" s="208"/>
      <c r="N377" s="209"/>
      <c r="O377" s="73"/>
      <c r="P377" s="73"/>
      <c r="Q377" s="73"/>
      <c r="R377" s="73"/>
      <c r="S377" s="73"/>
      <c r="T377" s="74"/>
      <c r="U377" s="36"/>
      <c r="V377" s="36"/>
      <c r="W377" s="36"/>
      <c r="X377" s="36"/>
      <c r="Y377" s="36"/>
      <c r="Z377" s="36"/>
      <c r="AA377" s="36"/>
      <c r="AB377" s="36"/>
      <c r="AC377" s="36"/>
      <c r="AD377" s="36"/>
      <c r="AE377" s="36"/>
      <c r="AT377" s="18" t="s">
        <v>231</v>
      </c>
      <c r="AU377" s="18" t="s">
        <v>87</v>
      </c>
    </row>
    <row r="378" spans="1:65" s="2" customFormat="1" ht="175.5">
      <c r="A378" s="36"/>
      <c r="B378" s="37"/>
      <c r="C378" s="38"/>
      <c r="D378" s="210" t="s">
        <v>311</v>
      </c>
      <c r="E378" s="38"/>
      <c r="F378" s="211" t="s">
        <v>2277</v>
      </c>
      <c r="G378" s="38"/>
      <c r="H378" s="38"/>
      <c r="I378" s="207"/>
      <c r="J378" s="38"/>
      <c r="K378" s="38"/>
      <c r="L378" s="41"/>
      <c r="M378" s="208"/>
      <c r="N378" s="209"/>
      <c r="O378" s="73"/>
      <c r="P378" s="73"/>
      <c r="Q378" s="73"/>
      <c r="R378" s="73"/>
      <c r="S378" s="73"/>
      <c r="T378" s="74"/>
      <c r="U378" s="36"/>
      <c r="V378" s="36"/>
      <c r="W378" s="36"/>
      <c r="X378" s="36"/>
      <c r="Y378" s="36"/>
      <c r="Z378" s="36"/>
      <c r="AA378" s="36"/>
      <c r="AB378" s="36"/>
      <c r="AC378" s="36"/>
      <c r="AD378" s="36"/>
      <c r="AE378" s="36"/>
      <c r="AT378" s="18" t="s">
        <v>311</v>
      </c>
      <c r="AU378" s="18" t="s">
        <v>87</v>
      </c>
    </row>
    <row r="379" spans="1:65" s="13" customFormat="1" ht="11.25">
      <c r="B379" s="212"/>
      <c r="C379" s="213"/>
      <c r="D379" s="210" t="s">
        <v>235</v>
      </c>
      <c r="E379" s="214" t="s">
        <v>3242</v>
      </c>
      <c r="F379" s="215" t="s">
        <v>4230</v>
      </c>
      <c r="G379" s="213"/>
      <c r="H379" s="216">
        <v>133.40600000000001</v>
      </c>
      <c r="I379" s="217"/>
      <c r="J379" s="213"/>
      <c r="K379" s="213"/>
      <c r="L379" s="218"/>
      <c r="M379" s="219"/>
      <c r="N379" s="220"/>
      <c r="O379" s="220"/>
      <c r="P379" s="220"/>
      <c r="Q379" s="220"/>
      <c r="R379" s="220"/>
      <c r="S379" s="220"/>
      <c r="T379" s="221"/>
      <c r="AT379" s="222" t="s">
        <v>235</v>
      </c>
      <c r="AU379" s="222" t="s">
        <v>87</v>
      </c>
      <c r="AV379" s="13" t="s">
        <v>19</v>
      </c>
      <c r="AW379" s="13" t="s">
        <v>36</v>
      </c>
      <c r="AX379" s="13" t="s">
        <v>80</v>
      </c>
      <c r="AY379" s="222" t="s">
        <v>220</v>
      </c>
    </row>
    <row r="380" spans="1:65" s="13" customFormat="1" ht="11.25">
      <c r="B380" s="212"/>
      <c r="C380" s="213"/>
      <c r="D380" s="210" t="s">
        <v>235</v>
      </c>
      <c r="E380" s="214" t="s">
        <v>3012</v>
      </c>
      <c r="F380" s="215" t="s">
        <v>4231</v>
      </c>
      <c r="G380" s="213"/>
      <c r="H380" s="216">
        <v>133.40600000000001</v>
      </c>
      <c r="I380" s="217"/>
      <c r="J380" s="213"/>
      <c r="K380" s="213"/>
      <c r="L380" s="218"/>
      <c r="M380" s="219"/>
      <c r="N380" s="220"/>
      <c r="O380" s="220"/>
      <c r="P380" s="220"/>
      <c r="Q380" s="220"/>
      <c r="R380" s="220"/>
      <c r="S380" s="220"/>
      <c r="T380" s="221"/>
      <c r="AT380" s="222" t="s">
        <v>235</v>
      </c>
      <c r="AU380" s="222" t="s">
        <v>87</v>
      </c>
      <c r="AV380" s="13" t="s">
        <v>19</v>
      </c>
      <c r="AW380" s="13" t="s">
        <v>36</v>
      </c>
      <c r="AX380" s="13" t="s">
        <v>87</v>
      </c>
      <c r="AY380" s="222" t="s">
        <v>220</v>
      </c>
    </row>
    <row r="381" spans="1:65" s="2" customFormat="1" ht="49.15" customHeight="1">
      <c r="A381" s="36"/>
      <c r="B381" s="37"/>
      <c r="C381" s="192" t="s">
        <v>441</v>
      </c>
      <c r="D381" s="192" t="s">
        <v>224</v>
      </c>
      <c r="E381" s="193" t="s">
        <v>2300</v>
      </c>
      <c r="F381" s="194" t="s">
        <v>2301</v>
      </c>
      <c r="G381" s="195" t="s">
        <v>650</v>
      </c>
      <c r="H381" s="196">
        <v>3.1339999999999999</v>
      </c>
      <c r="I381" s="197"/>
      <c r="J381" s="198">
        <f>ROUND(I381*H381,2)</f>
        <v>0</v>
      </c>
      <c r="K381" s="194" t="s">
        <v>228</v>
      </c>
      <c r="L381" s="41"/>
      <c r="M381" s="199" t="s">
        <v>1</v>
      </c>
      <c r="N381" s="200" t="s">
        <v>45</v>
      </c>
      <c r="O381" s="73"/>
      <c r="P381" s="201">
        <f>O381*H381</f>
        <v>0</v>
      </c>
      <c r="Q381" s="201">
        <v>1.07653</v>
      </c>
      <c r="R381" s="201">
        <f>Q381*H381</f>
        <v>3.3738450199999996</v>
      </c>
      <c r="S381" s="201">
        <v>0</v>
      </c>
      <c r="T381" s="202">
        <f>S381*H381</f>
        <v>0</v>
      </c>
      <c r="U381" s="36"/>
      <c r="V381" s="36"/>
      <c r="W381" s="36"/>
      <c r="X381" s="36"/>
      <c r="Y381" s="36"/>
      <c r="Z381" s="36"/>
      <c r="AA381" s="36"/>
      <c r="AB381" s="36"/>
      <c r="AC381" s="36"/>
      <c r="AD381" s="36"/>
      <c r="AE381" s="36"/>
      <c r="AR381" s="203" t="s">
        <v>223</v>
      </c>
      <c r="AT381" s="203" t="s">
        <v>224</v>
      </c>
      <c r="AU381" s="203" t="s">
        <v>87</v>
      </c>
      <c r="AY381" s="18" t="s">
        <v>220</v>
      </c>
      <c r="BE381" s="204">
        <f>IF(N381="základní",J381,0)</f>
        <v>0</v>
      </c>
      <c r="BF381" s="204">
        <f>IF(N381="snížená",J381,0)</f>
        <v>0</v>
      </c>
      <c r="BG381" s="204">
        <f>IF(N381="zákl. přenesená",J381,0)</f>
        <v>0</v>
      </c>
      <c r="BH381" s="204">
        <f>IF(N381="sníž. přenesená",J381,0)</f>
        <v>0</v>
      </c>
      <c r="BI381" s="204">
        <f>IF(N381="nulová",J381,0)</f>
        <v>0</v>
      </c>
      <c r="BJ381" s="18" t="s">
        <v>87</v>
      </c>
      <c r="BK381" s="204">
        <f>ROUND(I381*H381,2)</f>
        <v>0</v>
      </c>
      <c r="BL381" s="18" t="s">
        <v>223</v>
      </c>
      <c r="BM381" s="203" t="s">
        <v>4232</v>
      </c>
    </row>
    <row r="382" spans="1:65" s="2" customFormat="1" ht="11.25">
      <c r="A382" s="36"/>
      <c r="B382" s="37"/>
      <c r="C382" s="38"/>
      <c r="D382" s="205" t="s">
        <v>231</v>
      </c>
      <c r="E382" s="38"/>
      <c r="F382" s="206" t="s">
        <v>2303</v>
      </c>
      <c r="G382" s="38"/>
      <c r="H382" s="38"/>
      <c r="I382" s="207"/>
      <c r="J382" s="38"/>
      <c r="K382" s="38"/>
      <c r="L382" s="41"/>
      <c r="M382" s="208"/>
      <c r="N382" s="209"/>
      <c r="O382" s="73"/>
      <c r="P382" s="73"/>
      <c r="Q382" s="73"/>
      <c r="R382" s="73"/>
      <c r="S382" s="73"/>
      <c r="T382" s="74"/>
      <c r="U382" s="36"/>
      <c r="V382" s="36"/>
      <c r="W382" s="36"/>
      <c r="X382" s="36"/>
      <c r="Y382" s="36"/>
      <c r="Z382" s="36"/>
      <c r="AA382" s="36"/>
      <c r="AB382" s="36"/>
      <c r="AC382" s="36"/>
      <c r="AD382" s="36"/>
      <c r="AE382" s="36"/>
      <c r="AT382" s="18" t="s">
        <v>231</v>
      </c>
      <c r="AU382" s="18" t="s">
        <v>87</v>
      </c>
    </row>
    <row r="383" spans="1:65" s="2" customFormat="1" ht="117">
      <c r="A383" s="36"/>
      <c r="B383" s="37"/>
      <c r="C383" s="38"/>
      <c r="D383" s="210" t="s">
        <v>311</v>
      </c>
      <c r="E383" s="38"/>
      <c r="F383" s="211" t="s">
        <v>2304</v>
      </c>
      <c r="G383" s="38"/>
      <c r="H383" s="38"/>
      <c r="I383" s="207"/>
      <c r="J383" s="38"/>
      <c r="K383" s="38"/>
      <c r="L383" s="41"/>
      <c r="M383" s="208"/>
      <c r="N383" s="209"/>
      <c r="O383" s="73"/>
      <c r="P383" s="73"/>
      <c r="Q383" s="73"/>
      <c r="R383" s="73"/>
      <c r="S383" s="73"/>
      <c r="T383" s="74"/>
      <c r="U383" s="36"/>
      <c r="V383" s="36"/>
      <c r="W383" s="36"/>
      <c r="X383" s="36"/>
      <c r="Y383" s="36"/>
      <c r="Z383" s="36"/>
      <c r="AA383" s="36"/>
      <c r="AB383" s="36"/>
      <c r="AC383" s="36"/>
      <c r="AD383" s="36"/>
      <c r="AE383" s="36"/>
      <c r="AT383" s="18" t="s">
        <v>311</v>
      </c>
      <c r="AU383" s="18" t="s">
        <v>87</v>
      </c>
    </row>
    <row r="384" spans="1:65" s="2" customFormat="1" ht="19.5">
      <c r="A384" s="36"/>
      <c r="B384" s="37"/>
      <c r="C384" s="38"/>
      <c r="D384" s="210" t="s">
        <v>233</v>
      </c>
      <c r="E384" s="38"/>
      <c r="F384" s="211" t="s">
        <v>2148</v>
      </c>
      <c r="G384" s="38"/>
      <c r="H384" s="38"/>
      <c r="I384" s="207"/>
      <c r="J384" s="38"/>
      <c r="K384" s="38"/>
      <c r="L384" s="41"/>
      <c r="M384" s="208"/>
      <c r="N384" s="209"/>
      <c r="O384" s="73"/>
      <c r="P384" s="73"/>
      <c r="Q384" s="73"/>
      <c r="R384" s="73"/>
      <c r="S384" s="73"/>
      <c r="T384" s="74"/>
      <c r="U384" s="36"/>
      <c r="V384" s="36"/>
      <c r="W384" s="36"/>
      <c r="X384" s="36"/>
      <c r="Y384" s="36"/>
      <c r="Z384" s="36"/>
      <c r="AA384" s="36"/>
      <c r="AB384" s="36"/>
      <c r="AC384" s="36"/>
      <c r="AD384" s="36"/>
      <c r="AE384" s="36"/>
      <c r="AT384" s="18" t="s">
        <v>233</v>
      </c>
      <c r="AU384" s="18" t="s">
        <v>87</v>
      </c>
    </row>
    <row r="385" spans="1:65" s="14" customFormat="1" ht="11.25">
      <c r="B385" s="223"/>
      <c r="C385" s="224"/>
      <c r="D385" s="210" t="s">
        <v>235</v>
      </c>
      <c r="E385" s="225" t="s">
        <v>1</v>
      </c>
      <c r="F385" s="226" t="s">
        <v>4233</v>
      </c>
      <c r="G385" s="224"/>
      <c r="H385" s="225" t="s">
        <v>1</v>
      </c>
      <c r="I385" s="227"/>
      <c r="J385" s="224"/>
      <c r="K385" s="224"/>
      <c r="L385" s="228"/>
      <c r="M385" s="229"/>
      <c r="N385" s="230"/>
      <c r="O385" s="230"/>
      <c r="P385" s="230"/>
      <c r="Q385" s="230"/>
      <c r="R385" s="230"/>
      <c r="S385" s="230"/>
      <c r="T385" s="231"/>
      <c r="AT385" s="232" t="s">
        <v>235</v>
      </c>
      <c r="AU385" s="232" t="s">
        <v>87</v>
      </c>
      <c r="AV385" s="14" t="s">
        <v>87</v>
      </c>
      <c r="AW385" s="14" t="s">
        <v>36</v>
      </c>
      <c r="AX385" s="14" t="s">
        <v>80</v>
      </c>
      <c r="AY385" s="232" t="s">
        <v>220</v>
      </c>
    </row>
    <row r="386" spans="1:65" s="14" customFormat="1" ht="11.25">
      <c r="B386" s="223"/>
      <c r="C386" s="224"/>
      <c r="D386" s="210" t="s">
        <v>235</v>
      </c>
      <c r="E386" s="225" t="s">
        <v>1</v>
      </c>
      <c r="F386" s="226" t="s">
        <v>2150</v>
      </c>
      <c r="G386" s="224"/>
      <c r="H386" s="225" t="s">
        <v>1</v>
      </c>
      <c r="I386" s="227"/>
      <c r="J386" s="224"/>
      <c r="K386" s="224"/>
      <c r="L386" s="228"/>
      <c r="M386" s="229"/>
      <c r="N386" s="230"/>
      <c r="O386" s="230"/>
      <c r="P386" s="230"/>
      <c r="Q386" s="230"/>
      <c r="R386" s="230"/>
      <c r="S386" s="230"/>
      <c r="T386" s="231"/>
      <c r="AT386" s="232" t="s">
        <v>235</v>
      </c>
      <c r="AU386" s="232" t="s">
        <v>87</v>
      </c>
      <c r="AV386" s="14" t="s">
        <v>87</v>
      </c>
      <c r="AW386" s="14" t="s">
        <v>36</v>
      </c>
      <c r="AX386" s="14" t="s">
        <v>80</v>
      </c>
      <c r="AY386" s="232" t="s">
        <v>220</v>
      </c>
    </row>
    <row r="387" spans="1:65" s="13" customFormat="1" ht="11.25">
      <c r="B387" s="212"/>
      <c r="C387" s="213"/>
      <c r="D387" s="210" t="s">
        <v>235</v>
      </c>
      <c r="E387" s="214" t="s">
        <v>1</v>
      </c>
      <c r="F387" s="215" t="s">
        <v>4234</v>
      </c>
      <c r="G387" s="213"/>
      <c r="H387" s="216">
        <v>138.79</v>
      </c>
      <c r="I387" s="217"/>
      <c r="J387" s="213"/>
      <c r="K387" s="213"/>
      <c r="L387" s="218"/>
      <c r="M387" s="219"/>
      <c r="N387" s="220"/>
      <c r="O387" s="220"/>
      <c r="P387" s="220"/>
      <c r="Q387" s="220"/>
      <c r="R387" s="220"/>
      <c r="S387" s="220"/>
      <c r="T387" s="221"/>
      <c r="AT387" s="222" t="s">
        <v>235</v>
      </c>
      <c r="AU387" s="222" t="s">
        <v>87</v>
      </c>
      <c r="AV387" s="13" t="s">
        <v>19</v>
      </c>
      <c r="AW387" s="13" t="s">
        <v>36</v>
      </c>
      <c r="AX387" s="13" t="s">
        <v>80</v>
      </c>
      <c r="AY387" s="222" t="s">
        <v>220</v>
      </c>
    </row>
    <row r="388" spans="1:65" s="14" customFormat="1" ht="11.25">
      <c r="B388" s="223"/>
      <c r="C388" s="224"/>
      <c r="D388" s="210" t="s">
        <v>235</v>
      </c>
      <c r="E388" s="225" t="s">
        <v>1</v>
      </c>
      <c r="F388" s="226" t="s">
        <v>2202</v>
      </c>
      <c r="G388" s="224"/>
      <c r="H388" s="225" t="s">
        <v>1</v>
      </c>
      <c r="I388" s="227"/>
      <c r="J388" s="224"/>
      <c r="K388" s="224"/>
      <c r="L388" s="228"/>
      <c r="M388" s="229"/>
      <c r="N388" s="230"/>
      <c r="O388" s="230"/>
      <c r="P388" s="230"/>
      <c r="Q388" s="230"/>
      <c r="R388" s="230"/>
      <c r="S388" s="230"/>
      <c r="T388" s="231"/>
      <c r="AT388" s="232" t="s">
        <v>235</v>
      </c>
      <c r="AU388" s="232" t="s">
        <v>87</v>
      </c>
      <c r="AV388" s="14" t="s">
        <v>87</v>
      </c>
      <c r="AW388" s="14" t="s">
        <v>36</v>
      </c>
      <c r="AX388" s="14" t="s">
        <v>80</v>
      </c>
      <c r="AY388" s="232" t="s">
        <v>220</v>
      </c>
    </row>
    <row r="389" spans="1:65" s="13" customFormat="1" ht="11.25">
      <c r="B389" s="212"/>
      <c r="C389" s="213"/>
      <c r="D389" s="210" t="s">
        <v>235</v>
      </c>
      <c r="E389" s="214" t="s">
        <v>1</v>
      </c>
      <c r="F389" s="215" t="s">
        <v>4235</v>
      </c>
      <c r="G389" s="213"/>
      <c r="H389" s="216">
        <v>70.86</v>
      </c>
      <c r="I389" s="217"/>
      <c r="J389" s="213"/>
      <c r="K389" s="213"/>
      <c r="L389" s="218"/>
      <c r="M389" s="219"/>
      <c r="N389" s="220"/>
      <c r="O389" s="220"/>
      <c r="P389" s="220"/>
      <c r="Q389" s="220"/>
      <c r="R389" s="220"/>
      <c r="S389" s="220"/>
      <c r="T389" s="221"/>
      <c r="AT389" s="222" t="s">
        <v>235</v>
      </c>
      <c r="AU389" s="222" t="s">
        <v>87</v>
      </c>
      <c r="AV389" s="13" t="s">
        <v>19</v>
      </c>
      <c r="AW389" s="13" t="s">
        <v>36</v>
      </c>
      <c r="AX389" s="13" t="s">
        <v>80</v>
      </c>
      <c r="AY389" s="222" t="s">
        <v>220</v>
      </c>
    </row>
    <row r="390" spans="1:65" s="14" customFormat="1" ht="11.25">
      <c r="B390" s="223"/>
      <c r="C390" s="224"/>
      <c r="D390" s="210" t="s">
        <v>235</v>
      </c>
      <c r="E390" s="225" t="s">
        <v>1</v>
      </c>
      <c r="F390" s="226" t="s">
        <v>2204</v>
      </c>
      <c r="G390" s="224"/>
      <c r="H390" s="225" t="s">
        <v>1</v>
      </c>
      <c r="I390" s="227"/>
      <c r="J390" s="224"/>
      <c r="K390" s="224"/>
      <c r="L390" s="228"/>
      <c r="M390" s="229"/>
      <c r="N390" s="230"/>
      <c r="O390" s="230"/>
      <c r="P390" s="230"/>
      <c r="Q390" s="230"/>
      <c r="R390" s="230"/>
      <c r="S390" s="230"/>
      <c r="T390" s="231"/>
      <c r="AT390" s="232" t="s">
        <v>235</v>
      </c>
      <c r="AU390" s="232" t="s">
        <v>87</v>
      </c>
      <c r="AV390" s="14" t="s">
        <v>87</v>
      </c>
      <c r="AW390" s="14" t="s">
        <v>36</v>
      </c>
      <c r="AX390" s="14" t="s">
        <v>80</v>
      </c>
      <c r="AY390" s="232" t="s">
        <v>220</v>
      </c>
    </row>
    <row r="391" spans="1:65" s="13" customFormat="1" ht="11.25">
      <c r="B391" s="212"/>
      <c r="C391" s="213"/>
      <c r="D391" s="210" t="s">
        <v>235</v>
      </c>
      <c r="E391" s="214" t="s">
        <v>1</v>
      </c>
      <c r="F391" s="215" t="s">
        <v>4236</v>
      </c>
      <c r="G391" s="213"/>
      <c r="H391" s="216">
        <v>1819.43</v>
      </c>
      <c r="I391" s="217"/>
      <c r="J391" s="213"/>
      <c r="K391" s="213"/>
      <c r="L391" s="218"/>
      <c r="M391" s="219"/>
      <c r="N391" s="220"/>
      <c r="O391" s="220"/>
      <c r="P391" s="220"/>
      <c r="Q391" s="220"/>
      <c r="R391" s="220"/>
      <c r="S391" s="220"/>
      <c r="T391" s="221"/>
      <c r="AT391" s="222" t="s">
        <v>235</v>
      </c>
      <c r="AU391" s="222" t="s">
        <v>87</v>
      </c>
      <c r="AV391" s="13" t="s">
        <v>19</v>
      </c>
      <c r="AW391" s="13" t="s">
        <v>36</v>
      </c>
      <c r="AX391" s="13" t="s">
        <v>80</v>
      </c>
      <c r="AY391" s="222" t="s">
        <v>220</v>
      </c>
    </row>
    <row r="392" spans="1:65" s="14" customFormat="1" ht="11.25">
      <c r="B392" s="223"/>
      <c r="C392" s="224"/>
      <c r="D392" s="210" t="s">
        <v>235</v>
      </c>
      <c r="E392" s="225" t="s">
        <v>1</v>
      </c>
      <c r="F392" s="226" t="s">
        <v>2152</v>
      </c>
      <c r="G392" s="224"/>
      <c r="H392" s="225" t="s">
        <v>1</v>
      </c>
      <c r="I392" s="227"/>
      <c r="J392" s="224"/>
      <c r="K392" s="224"/>
      <c r="L392" s="228"/>
      <c r="M392" s="229"/>
      <c r="N392" s="230"/>
      <c r="O392" s="230"/>
      <c r="P392" s="230"/>
      <c r="Q392" s="230"/>
      <c r="R392" s="230"/>
      <c r="S392" s="230"/>
      <c r="T392" s="231"/>
      <c r="AT392" s="232" t="s">
        <v>235</v>
      </c>
      <c r="AU392" s="232" t="s">
        <v>87</v>
      </c>
      <c r="AV392" s="14" t="s">
        <v>87</v>
      </c>
      <c r="AW392" s="14" t="s">
        <v>36</v>
      </c>
      <c r="AX392" s="14" t="s">
        <v>80</v>
      </c>
      <c r="AY392" s="232" t="s">
        <v>220</v>
      </c>
    </row>
    <row r="393" spans="1:65" s="13" customFormat="1" ht="11.25">
      <c r="B393" s="212"/>
      <c r="C393" s="213"/>
      <c r="D393" s="210" t="s">
        <v>235</v>
      </c>
      <c r="E393" s="214" t="s">
        <v>1</v>
      </c>
      <c r="F393" s="215" t="s">
        <v>4237</v>
      </c>
      <c r="G393" s="213"/>
      <c r="H393" s="216">
        <v>820.19</v>
      </c>
      <c r="I393" s="217"/>
      <c r="J393" s="213"/>
      <c r="K393" s="213"/>
      <c r="L393" s="218"/>
      <c r="M393" s="219"/>
      <c r="N393" s="220"/>
      <c r="O393" s="220"/>
      <c r="P393" s="220"/>
      <c r="Q393" s="220"/>
      <c r="R393" s="220"/>
      <c r="S393" s="220"/>
      <c r="T393" s="221"/>
      <c r="AT393" s="222" t="s">
        <v>235</v>
      </c>
      <c r="AU393" s="222" t="s">
        <v>87</v>
      </c>
      <c r="AV393" s="13" t="s">
        <v>19</v>
      </c>
      <c r="AW393" s="13" t="s">
        <v>36</v>
      </c>
      <c r="AX393" s="13" t="s">
        <v>80</v>
      </c>
      <c r="AY393" s="222" t="s">
        <v>220</v>
      </c>
    </row>
    <row r="394" spans="1:65" s="16" customFormat="1" ht="11.25">
      <c r="B394" s="269"/>
      <c r="C394" s="270"/>
      <c r="D394" s="210" t="s">
        <v>235</v>
      </c>
      <c r="E394" s="271" t="s">
        <v>1</v>
      </c>
      <c r="F394" s="272" t="s">
        <v>2156</v>
      </c>
      <c r="G394" s="270"/>
      <c r="H394" s="273">
        <v>2849.27</v>
      </c>
      <c r="I394" s="274"/>
      <c r="J394" s="270"/>
      <c r="K394" s="270"/>
      <c r="L394" s="275"/>
      <c r="M394" s="276"/>
      <c r="N394" s="277"/>
      <c r="O394" s="277"/>
      <c r="P394" s="277"/>
      <c r="Q394" s="277"/>
      <c r="R394" s="277"/>
      <c r="S394" s="277"/>
      <c r="T394" s="278"/>
      <c r="AT394" s="279" t="s">
        <v>235</v>
      </c>
      <c r="AU394" s="279" t="s">
        <v>87</v>
      </c>
      <c r="AV394" s="16" t="s">
        <v>156</v>
      </c>
      <c r="AW394" s="16" t="s">
        <v>36</v>
      </c>
      <c r="AX394" s="16" t="s">
        <v>80</v>
      </c>
      <c r="AY394" s="279" t="s">
        <v>220</v>
      </c>
    </row>
    <row r="395" spans="1:65" s="14" customFormat="1" ht="11.25">
      <c r="B395" s="223"/>
      <c r="C395" s="224"/>
      <c r="D395" s="210" t="s">
        <v>235</v>
      </c>
      <c r="E395" s="225" t="s">
        <v>1</v>
      </c>
      <c r="F395" s="226" t="s">
        <v>2157</v>
      </c>
      <c r="G395" s="224"/>
      <c r="H395" s="225" t="s">
        <v>1</v>
      </c>
      <c r="I395" s="227"/>
      <c r="J395" s="224"/>
      <c r="K395" s="224"/>
      <c r="L395" s="228"/>
      <c r="M395" s="229"/>
      <c r="N395" s="230"/>
      <c r="O395" s="230"/>
      <c r="P395" s="230"/>
      <c r="Q395" s="230"/>
      <c r="R395" s="230"/>
      <c r="S395" s="230"/>
      <c r="T395" s="231"/>
      <c r="AT395" s="232" t="s">
        <v>235</v>
      </c>
      <c r="AU395" s="232" t="s">
        <v>87</v>
      </c>
      <c r="AV395" s="14" t="s">
        <v>87</v>
      </c>
      <c r="AW395" s="14" t="s">
        <v>36</v>
      </c>
      <c r="AX395" s="14" t="s">
        <v>80</v>
      </c>
      <c r="AY395" s="232" t="s">
        <v>220</v>
      </c>
    </row>
    <row r="396" spans="1:65" s="13" customFormat="1" ht="11.25">
      <c r="B396" s="212"/>
      <c r="C396" s="213"/>
      <c r="D396" s="210" t="s">
        <v>235</v>
      </c>
      <c r="E396" s="214" t="s">
        <v>1</v>
      </c>
      <c r="F396" s="215" t="s">
        <v>4238</v>
      </c>
      <c r="G396" s="213"/>
      <c r="H396" s="216">
        <v>284.92700000000002</v>
      </c>
      <c r="I396" s="217"/>
      <c r="J396" s="213"/>
      <c r="K396" s="213"/>
      <c r="L396" s="218"/>
      <c r="M396" s="219"/>
      <c r="N396" s="220"/>
      <c r="O396" s="220"/>
      <c r="P396" s="220"/>
      <c r="Q396" s="220"/>
      <c r="R396" s="220"/>
      <c r="S396" s="220"/>
      <c r="T396" s="221"/>
      <c r="AT396" s="222" t="s">
        <v>235</v>
      </c>
      <c r="AU396" s="222" t="s">
        <v>87</v>
      </c>
      <c r="AV396" s="13" t="s">
        <v>19</v>
      </c>
      <c r="AW396" s="13" t="s">
        <v>36</v>
      </c>
      <c r="AX396" s="13" t="s">
        <v>80</v>
      </c>
      <c r="AY396" s="222" t="s">
        <v>220</v>
      </c>
    </row>
    <row r="397" spans="1:65" s="15" customFormat="1" ht="11.25">
      <c r="B397" s="233"/>
      <c r="C397" s="234"/>
      <c r="D397" s="210" t="s">
        <v>235</v>
      </c>
      <c r="E397" s="235" t="s">
        <v>1</v>
      </c>
      <c r="F397" s="236" t="s">
        <v>355</v>
      </c>
      <c r="G397" s="234"/>
      <c r="H397" s="237">
        <v>3134.1970000000001</v>
      </c>
      <c r="I397" s="238"/>
      <c r="J397" s="234"/>
      <c r="K397" s="234"/>
      <c r="L397" s="239"/>
      <c r="M397" s="240"/>
      <c r="N397" s="241"/>
      <c r="O397" s="241"/>
      <c r="P397" s="241"/>
      <c r="Q397" s="241"/>
      <c r="R397" s="241"/>
      <c r="S397" s="241"/>
      <c r="T397" s="242"/>
      <c r="AT397" s="243" t="s">
        <v>235</v>
      </c>
      <c r="AU397" s="243" t="s">
        <v>87</v>
      </c>
      <c r="AV397" s="15" t="s">
        <v>223</v>
      </c>
      <c r="AW397" s="15" t="s">
        <v>36</v>
      </c>
      <c r="AX397" s="15" t="s">
        <v>80</v>
      </c>
      <c r="AY397" s="243" t="s">
        <v>220</v>
      </c>
    </row>
    <row r="398" spans="1:65" s="14" customFormat="1" ht="11.25">
      <c r="B398" s="223"/>
      <c r="C398" s="224"/>
      <c r="D398" s="210" t="s">
        <v>235</v>
      </c>
      <c r="E398" s="225" t="s">
        <v>1</v>
      </c>
      <c r="F398" s="226" t="s">
        <v>2208</v>
      </c>
      <c r="G398" s="224"/>
      <c r="H398" s="225" t="s">
        <v>1</v>
      </c>
      <c r="I398" s="227"/>
      <c r="J398" s="224"/>
      <c r="K398" s="224"/>
      <c r="L398" s="228"/>
      <c r="M398" s="229"/>
      <c r="N398" s="230"/>
      <c r="O398" s="230"/>
      <c r="P398" s="230"/>
      <c r="Q398" s="230"/>
      <c r="R398" s="230"/>
      <c r="S398" s="230"/>
      <c r="T398" s="231"/>
      <c r="AT398" s="232" t="s">
        <v>235</v>
      </c>
      <c r="AU398" s="232" t="s">
        <v>87</v>
      </c>
      <c r="AV398" s="14" t="s">
        <v>87</v>
      </c>
      <c r="AW398" s="14" t="s">
        <v>36</v>
      </c>
      <c r="AX398" s="14" t="s">
        <v>80</v>
      </c>
      <c r="AY398" s="232" t="s">
        <v>220</v>
      </c>
    </row>
    <row r="399" spans="1:65" s="13" customFormat="1" ht="11.25">
      <c r="B399" s="212"/>
      <c r="C399" s="213"/>
      <c r="D399" s="210" t="s">
        <v>235</v>
      </c>
      <c r="E399" s="214" t="s">
        <v>1</v>
      </c>
      <c r="F399" s="215" t="s">
        <v>4239</v>
      </c>
      <c r="G399" s="213"/>
      <c r="H399" s="216">
        <v>3.1339999999999999</v>
      </c>
      <c r="I399" s="217"/>
      <c r="J399" s="213"/>
      <c r="K399" s="213"/>
      <c r="L399" s="218"/>
      <c r="M399" s="219"/>
      <c r="N399" s="220"/>
      <c r="O399" s="220"/>
      <c r="P399" s="220"/>
      <c r="Q399" s="220"/>
      <c r="R399" s="220"/>
      <c r="S399" s="220"/>
      <c r="T399" s="221"/>
      <c r="AT399" s="222" t="s">
        <v>235</v>
      </c>
      <c r="AU399" s="222" t="s">
        <v>87</v>
      </c>
      <c r="AV399" s="13" t="s">
        <v>19</v>
      </c>
      <c r="AW399" s="13" t="s">
        <v>36</v>
      </c>
      <c r="AX399" s="13" t="s">
        <v>87</v>
      </c>
      <c r="AY399" s="222" t="s">
        <v>220</v>
      </c>
    </row>
    <row r="400" spans="1:65" s="2" customFormat="1" ht="24.2" customHeight="1">
      <c r="A400" s="36"/>
      <c r="B400" s="37"/>
      <c r="C400" s="192" t="s">
        <v>446</v>
      </c>
      <c r="D400" s="192" t="s">
        <v>224</v>
      </c>
      <c r="E400" s="193" t="s">
        <v>2312</v>
      </c>
      <c r="F400" s="194" t="s">
        <v>2313</v>
      </c>
      <c r="G400" s="195" t="s">
        <v>698</v>
      </c>
      <c r="H400" s="196">
        <v>26</v>
      </c>
      <c r="I400" s="197"/>
      <c r="J400" s="198">
        <f>ROUND(I400*H400,2)</f>
        <v>0</v>
      </c>
      <c r="K400" s="194" t="s">
        <v>228</v>
      </c>
      <c r="L400" s="41"/>
      <c r="M400" s="199" t="s">
        <v>1</v>
      </c>
      <c r="N400" s="200" t="s">
        <v>45</v>
      </c>
      <c r="O400" s="73"/>
      <c r="P400" s="201">
        <f>O400*H400</f>
        <v>0</v>
      </c>
      <c r="Q400" s="201">
        <v>3.3E-4</v>
      </c>
      <c r="R400" s="201">
        <f>Q400*H400</f>
        <v>8.5800000000000008E-3</v>
      </c>
      <c r="S400" s="201">
        <v>0</v>
      </c>
      <c r="T400" s="202">
        <f>S400*H400</f>
        <v>0</v>
      </c>
      <c r="U400" s="36"/>
      <c r="V400" s="36"/>
      <c r="W400" s="36"/>
      <c r="X400" s="36"/>
      <c r="Y400" s="36"/>
      <c r="Z400" s="36"/>
      <c r="AA400" s="36"/>
      <c r="AB400" s="36"/>
      <c r="AC400" s="36"/>
      <c r="AD400" s="36"/>
      <c r="AE400" s="36"/>
      <c r="AR400" s="203" t="s">
        <v>223</v>
      </c>
      <c r="AT400" s="203" t="s">
        <v>224</v>
      </c>
      <c r="AU400" s="203" t="s">
        <v>87</v>
      </c>
      <c r="AY400" s="18" t="s">
        <v>220</v>
      </c>
      <c r="BE400" s="204">
        <f>IF(N400="základní",J400,0)</f>
        <v>0</v>
      </c>
      <c r="BF400" s="204">
        <f>IF(N400="snížená",J400,0)</f>
        <v>0</v>
      </c>
      <c r="BG400" s="204">
        <f>IF(N400="zákl. přenesená",J400,0)</f>
        <v>0</v>
      </c>
      <c r="BH400" s="204">
        <f>IF(N400="sníž. přenesená",J400,0)</f>
        <v>0</v>
      </c>
      <c r="BI400" s="204">
        <f>IF(N400="nulová",J400,0)</f>
        <v>0</v>
      </c>
      <c r="BJ400" s="18" t="s">
        <v>87</v>
      </c>
      <c r="BK400" s="204">
        <f>ROUND(I400*H400,2)</f>
        <v>0</v>
      </c>
      <c r="BL400" s="18" t="s">
        <v>223</v>
      </c>
      <c r="BM400" s="203" t="s">
        <v>4240</v>
      </c>
    </row>
    <row r="401" spans="1:65" s="2" customFormat="1" ht="11.25">
      <c r="A401" s="36"/>
      <c r="B401" s="37"/>
      <c r="C401" s="38"/>
      <c r="D401" s="205" t="s">
        <v>231</v>
      </c>
      <c r="E401" s="38"/>
      <c r="F401" s="206" t="s">
        <v>2315</v>
      </c>
      <c r="G401" s="38"/>
      <c r="H401" s="38"/>
      <c r="I401" s="207"/>
      <c r="J401" s="38"/>
      <c r="K401" s="38"/>
      <c r="L401" s="41"/>
      <c r="M401" s="208"/>
      <c r="N401" s="209"/>
      <c r="O401" s="73"/>
      <c r="P401" s="73"/>
      <c r="Q401" s="73"/>
      <c r="R401" s="73"/>
      <c r="S401" s="73"/>
      <c r="T401" s="74"/>
      <c r="U401" s="36"/>
      <c r="V401" s="36"/>
      <c r="W401" s="36"/>
      <c r="X401" s="36"/>
      <c r="Y401" s="36"/>
      <c r="Z401" s="36"/>
      <c r="AA401" s="36"/>
      <c r="AB401" s="36"/>
      <c r="AC401" s="36"/>
      <c r="AD401" s="36"/>
      <c r="AE401" s="36"/>
      <c r="AT401" s="18" t="s">
        <v>231</v>
      </c>
      <c r="AU401" s="18" t="s">
        <v>87</v>
      </c>
    </row>
    <row r="402" spans="1:65" s="2" customFormat="1" ht="165.75">
      <c r="A402" s="36"/>
      <c r="B402" s="37"/>
      <c r="C402" s="38"/>
      <c r="D402" s="210" t="s">
        <v>311</v>
      </c>
      <c r="E402" s="38"/>
      <c r="F402" s="211" t="s">
        <v>2316</v>
      </c>
      <c r="G402" s="38"/>
      <c r="H402" s="38"/>
      <c r="I402" s="207"/>
      <c r="J402" s="38"/>
      <c r="K402" s="38"/>
      <c r="L402" s="41"/>
      <c r="M402" s="208"/>
      <c r="N402" s="209"/>
      <c r="O402" s="73"/>
      <c r="P402" s="73"/>
      <c r="Q402" s="73"/>
      <c r="R402" s="73"/>
      <c r="S402" s="73"/>
      <c r="T402" s="74"/>
      <c r="U402" s="36"/>
      <c r="V402" s="36"/>
      <c r="W402" s="36"/>
      <c r="X402" s="36"/>
      <c r="Y402" s="36"/>
      <c r="Z402" s="36"/>
      <c r="AA402" s="36"/>
      <c r="AB402" s="36"/>
      <c r="AC402" s="36"/>
      <c r="AD402" s="36"/>
      <c r="AE402" s="36"/>
      <c r="AT402" s="18" t="s">
        <v>311</v>
      </c>
      <c r="AU402" s="18" t="s">
        <v>87</v>
      </c>
    </row>
    <row r="403" spans="1:65" s="14" customFormat="1" ht="11.25">
      <c r="B403" s="223"/>
      <c r="C403" s="224"/>
      <c r="D403" s="210" t="s">
        <v>235</v>
      </c>
      <c r="E403" s="225" t="s">
        <v>1</v>
      </c>
      <c r="F403" s="226" t="s">
        <v>2317</v>
      </c>
      <c r="G403" s="224"/>
      <c r="H403" s="225" t="s">
        <v>1</v>
      </c>
      <c r="I403" s="227"/>
      <c r="J403" s="224"/>
      <c r="K403" s="224"/>
      <c r="L403" s="228"/>
      <c r="M403" s="229"/>
      <c r="N403" s="230"/>
      <c r="O403" s="230"/>
      <c r="P403" s="230"/>
      <c r="Q403" s="230"/>
      <c r="R403" s="230"/>
      <c r="S403" s="230"/>
      <c r="T403" s="231"/>
      <c r="AT403" s="232" t="s">
        <v>235</v>
      </c>
      <c r="AU403" s="232" t="s">
        <v>87</v>
      </c>
      <c r="AV403" s="14" t="s">
        <v>87</v>
      </c>
      <c r="AW403" s="14" t="s">
        <v>36</v>
      </c>
      <c r="AX403" s="14" t="s">
        <v>80</v>
      </c>
      <c r="AY403" s="232" t="s">
        <v>220</v>
      </c>
    </row>
    <row r="404" spans="1:65" s="13" customFormat="1" ht="11.25">
      <c r="B404" s="212"/>
      <c r="C404" s="213"/>
      <c r="D404" s="210" t="s">
        <v>235</v>
      </c>
      <c r="E404" s="214" t="s">
        <v>3255</v>
      </c>
      <c r="F404" s="215" t="s">
        <v>4241</v>
      </c>
      <c r="G404" s="213"/>
      <c r="H404" s="216">
        <v>26</v>
      </c>
      <c r="I404" s="217"/>
      <c r="J404" s="213"/>
      <c r="K404" s="213"/>
      <c r="L404" s="218"/>
      <c r="M404" s="219"/>
      <c r="N404" s="220"/>
      <c r="O404" s="220"/>
      <c r="P404" s="220"/>
      <c r="Q404" s="220"/>
      <c r="R404" s="220"/>
      <c r="S404" s="220"/>
      <c r="T404" s="221"/>
      <c r="AT404" s="222" t="s">
        <v>235</v>
      </c>
      <c r="AU404" s="222" t="s">
        <v>87</v>
      </c>
      <c r="AV404" s="13" t="s">
        <v>19</v>
      </c>
      <c r="AW404" s="13" t="s">
        <v>36</v>
      </c>
      <c r="AX404" s="13" t="s">
        <v>80</v>
      </c>
      <c r="AY404" s="222" t="s">
        <v>220</v>
      </c>
    </row>
    <row r="405" spans="1:65" s="13" customFormat="1" ht="11.25">
      <c r="B405" s="212"/>
      <c r="C405" s="213"/>
      <c r="D405" s="210" t="s">
        <v>235</v>
      </c>
      <c r="E405" s="214" t="s">
        <v>1804</v>
      </c>
      <c r="F405" s="215" t="s">
        <v>4242</v>
      </c>
      <c r="G405" s="213"/>
      <c r="H405" s="216">
        <v>26</v>
      </c>
      <c r="I405" s="217"/>
      <c r="J405" s="213"/>
      <c r="K405" s="213"/>
      <c r="L405" s="218"/>
      <c r="M405" s="219"/>
      <c r="N405" s="220"/>
      <c r="O405" s="220"/>
      <c r="P405" s="220"/>
      <c r="Q405" s="220"/>
      <c r="R405" s="220"/>
      <c r="S405" s="220"/>
      <c r="T405" s="221"/>
      <c r="AT405" s="222" t="s">
        <v>235</v>
      </c>
      <c r="AU405" s="222" t="s">
        <v>87</v>
      </c>
      <c r="AV405" s="13" t="s">
        <v>19</v>
      </c>
      <c r="AW405" s="13" t="s">
        <v>36</v>
      </c>
      <c r="AX405" s="13" t="s">
        <v>87</v>
      </c>
      <c r="AY405" s="222" t="s">
        <v>220</v>
      </c>
    </row>
    <row r="406" spans="1:65" s="2" customFormat="1" ht="24.2" customHeight="1">
      <c r="A406" s="36"/>
      <c r="B406" s="37"/>
      <c r="C406" s="247" t="s">
        <v>454</v>
      </c>
      <c r="D406" s="247" t="s">
        <v>329</v>
      </c>
      <c r="E406" s="248" t="s">
        <v>2322</v>
      </c>
      <c r="F406" s="249" t="s">
        <v>2323</v>
      </c>
      <c r="G406" s="250" t="s">
        <v>698</v>
      </c>
      <c r="H406" s="251">
        <v>26</v>
      </c>
      <c r="I406" s="252"/>
      <c r="J406" s="253">
        <f>ROUND(I406*H406,2)</f>
        <v>0</v>
      </c>
      <c r="K406" s="249" t="s">
        <v>228</v>
      </c>
      <c r="L406" s="254"/>
      <c r="M406" s="255" t="s">
        <v>1</v>
      </c>
      <c r="N406" s="256" t="s">
        <v>45</v>
      </c>
      <c r="O406" s="73"/>
      <c r="P406" s="201">
        <f>O406*H406</f>
        <v>0</v>
      </c>
      <c r="Q406" s="201">
        <v>7.0499999999999993E-2</v>
      </c>
      <c r="R406" s="201">
        <f>Q406*H406</f>
        <v>1.8329999999999997</v>
      </c>
      <c r="S406" s="201">
        <v>0</v>
      </c>
      <c r="T406" s="202">
        <f>S406*H406</f>
        <v>0</v>
      </c>
      <c r="U406" s="36"/>
      <c r="V406" s="36"/>
      <c r="W406" s="36"/>
      <c r="X406" s="36"/>
      <c r="Y406" s="36"/>
      <c r="Z406" s="36"/>
      <c r="AA406" s="36"/>
      <c r="AB406" s="36"/>
      <c r="AC406" s="36"/>
      <c r="AD406" s="36"/>
      <c r="AE406" s="36"/>
      <c r="AR406" s="203" t="s">
        <v>266</v>
      </c>
      <c r="AT406" s="203" t="s">
        <v>329</v>
      </c>
      <c r="AU406" s="203" t="s">
        <v>87</v>
      </c>
      <c r="AY406" s="18" t="s">
        <v>220</v>
      </c>
      <c r="BE406" s="204">
        <f>IF(N406="základní",J406,0)</f>
        <v>0</v>
      </c>
      <c r="BF406" s="204">
        <f>IF(N406="snížená",J406,0)</f>
        <v>0</v>
      </c>
      <c r="BG406" s="204">
        <f>IF(N406="zákl. přenesená",J406,0)</f>
        <v>0</v>
      </c>
      <c r="BH406" s="204">
        <f>IF(N406="sníž. přenesená",J406,0)</f>
        <v>0</v>
      </c>
      <c r="BI406" s="204">
        <f>IF(N406="nulová",J406,0)</f>
        <v>0</v>
      </c>
      <c r="BJ406" s="18" t="s">
        <v>87</v>
      </c>
      <c r="BK406" s="204">
        <f>ROUND(I406*H406,2)</f>
        <v>0</v>
      </c>
      <c r="BL406" s="18" t="s">
        <v>223</v>
      </c>
      <c r="BM406" s="203" t="s">
        <v>4243</v>
      </c>
    </row>
    <row r="407" spans="1:65" s="13" customFormat="1" ht="11.25">
      <c r="B407" s="212"/>
      <c r="C407" s="213"/>
      <c r="D407" s="210" t="s">
        <v>235</v>
      </c>
      <c r="E407" s="214" t="s">
        <v>3263</v>
      </c>
      <c r="F407" s="215" t="s">
        <v>380</v>
      </c>
      <c r="G407" s="213"/>
      <c r="H407" s="216">
        <v>26</v>
      </c>
      <c r="I407" s="217"/>
      <c r="J407" s="213"/>
      <c r="K407" s="213"/>
      <c r="L407" s="218"/>
      <c r="M407" s="219"/>
      <c r="N407" s="220"/>
      <c r="O407" s="220"/>
      <c r="P407" s="220"/>
      <c r="Q407" s="220"/>
      <c r="R407" s="220"/>
      <c r="S407" s="220"/>
      <c r="T407" s="221"/>
      <c r="AT407" s="222" t="s">
        <v>235</v>
      </c>
      <c r="AU407" s="222" t="s">
        <v>87</v>
      </c>
      <c r="AV407" s="13" t="s">
        <v>19</v>
      </c>
      <c r="AW407" s="13" t="s">
        <v>36</v>
      </c>
      <c r="AX407" s="13" t="s">
        <v>80</v>
      </c>
      <c r="AY407" s="222" t="s">
        <v>220</v>
      </c>
    </row>
    <row r="408" spans="1:65" s="13" customFormat="1" ht="11.25">
      <c r="B408" s="212"/>
      <c r="C408" s="213"/>
      <c r="D408" s="210" t="s">
        <v>235</v>
      </c>
      <c r="E408" s="214" t="s">
        <v>3265</v>
      </c>
      <c r="F408" s="215" t="s">
        <v>3266</v>
      </c>
      <c r="G408" s="213"/>
      <c r="H408" s="216">
        <v>26</v>
      </c>
      <c r="I408" s="217"/>
      <c r="J408" s="213"/>
      <c r="K408" s="213"/>
      <c r="L408" s="218"/>
      <c r="M408" s="219"/>
      <c r="N408" s="220"/>
      <c r="O408" s="220"/>
      <c r="P408" s="220"/>
      <c r="Q408" s="220"/>
      <c r="R408" s="220"/>
      <c r="S408" s="220"/>
      <c r="T408" s="221"/>
      <c r="AT408" s="222" t="s">
        <v>235</v>
      </c>
      <c r="AU408" s="222" t="s">
        <v>87</v>
      </c>
      <c r="AV408" s="13" t="s">
        <v>19</v>
      </c>
      <c r="AW408" s="13" t="s">
        <v>36</v>
      </c>
      <c r="AX408" s="13" t="s">
        <v>87</v>
      </c>
      <c r="AY408" s="222" t="s">
        <v>220</v>
      </c>
    </row>
    <row r="409" spans="1:65" s="12" customFormat="1" ht="25.9" customHeight="1">
      <c r="B409" s="176"/>
      <c r="C409" s="177"/>
      <c r="D409" s="178" t="s">
        <v>79</v>
      </c>
      <c r="E409" s="179" t="s">
        <v>223</v>
      </c>
      <c r="F409" s="179" t="s">
        <v>655</v>
      </c>
      <c r="G409" s="177"/>
      <c r="H409" s="177"/>
      <c r="I409" s="180"/>
      <c r="J409" s="181">
        <f>BK409</f>
        <v>0</v>
      </c>
      <c r="K409" s="177"/>
      <c r="L409" s="182"/>
      <c r="M409" s="183"/>
      <c r="N409" s="184"/>
      <c r="O409" s="184"/>
      <c r="P409" s="185">
        <f>SUM(P410:P567)</f>
        <v>0</v>
      </c>
      <c r="Q409" s="184"/>
      <c r="R409" s="185">
        <f>SUM(R410:R567)</f>
        <v>329.78179689000001</v>
      </c>
      <c r="S409" s="184"/>
      <c r="T409" s="186">
        <f>SUM(T410:T567)</f>
        <v>0</v>
      </c>
      <c r="AR409" s="187" t="s">
        <v>223</v>
      </c>
      <c r="AT409" s="188" t="s">
        <v>79</v>
      </c>
      <c r="AU409" s="188" t="s">
        <v>80</v>
      </c>
      <c r="AY409" s="187" t="s">
        <v>220</v>
      </c>
      <c r="BK409" s="189">
        <f>SUM(BK410:BK567)</f>
        <v>0</v>
      </c>
    </row>
    <row r="410" spans="1:65" s="2" customFormat="1" ht="24.2" customHeight="1">
      <c r="A410" s="36"/>
      <c r="B410" s="37"/>
      <c r="C410" s="192" t="s">
        <v>460</v>
      </c>
      <c r="D410" s="192" t="s">
        <v>224</v>
      </c>
      <c r="E410" s="193" t="s">
        <v>2328</v>
      </c>
      <c r="F410" s="194" t="s">
        <v>2329</v>
      </c>
      <c r="G410" s="195" t="s">
        <v>514</v>
      </c>
      <c r="H410" s="196">
        <v>14.923</v>
      </c>
      <c r="I410" s="197"/>
      <c r="J410" s="198">
        <f>ROUND(I410*H410,2)</f>
        <v>0</v>
      </c>
      <c r="K410" s="194" t="s">
        <v>228</v>
      </c>
      <c r="L410" s="41"/>
      <c r="M410" s="199" t="s">
        <v>1</v>
      </c>
      <c r="N410" s="200" t="s">
        <v>45</v>
      </c>
      <c r="O410" s="73"/>
      <c r="P410" s="201">
        <f>O410*H410</f>
        <v>0</v>
      </c>
      <c r="Q410" s="201">
        <v>2.4779100000000001</v>
      </c>
      <c r="R410" s="201">
        <f>Q410*H410</f>
        <v>36.977850930000002</v>
      </c>
      <c r="S410" s="201">
        <v>0</v>
      </c>
      <c r="T410" s="202">
        <f>S410*H410</f>
        <v>0</v>
      </c>
      <c r="U410" s="36"/>
      <c r="V410" s="36"/>
      <c r="W410" s="36"/>
      <c r="X410" s="36"/>
      <c r="Y410" s="36"/>
      <c r="Z410" s="36"/>
      <c r="AA410" s="36"/>
      <c r="AB410" s="36"/>
      <c r="AC410" s="36"/>
      <c r="AD410" s="36"/>
      <c r="AE410" s="36"/>
      <c r="AR410" s="203" t="s">
        <v>223</v>
      </c>
      <c r="AT410" s="203" t="s">
        <v>224</v>
      </c>
      <c r="AU410" s="203" t="s">
        <v>87</v>
      </c>
      <c r="AY410" s="18" t="s">
        <v>220</v>
      </c>
      <c r="BE410" s="204">
        <f>IF(N410="základní",J410,0)</f>
        <v>0</v>
      </c>
      <c r="BF410" s="204">
        <f>IF(N410="snížená",J410,0)</f>
        <v>0</v>
      </c>
      <c r="BG410" s="204">
        <f>IF(N410="zákl. přenesená",J410,0)</f>
        <v>0</v>
      </c>
      <c r="BH410" s="204">
        <f>IF(N410="sníž. přenesená",J410,0)</f>
        <v>0</v>
      </c>
      <c r="BI410" s="204">
        <f>IF(N410="nulová",J410,0)</f>
        <v>0</v>
      </c>
      <c r="BJ410" s="18" t="s">
        <v>87</v>
      </c>
      <c r="BK410" s="204">
        <f>ROUND(I410*H410,2)</f>
        <v>0</v>
      </c>
      <c r="BL410" s="18" t="s">
        <v>223</v>
      </c>
      <c r="BM410" s="203" t="s">
        <v>4244</v>
      </c>
    </row>
    <row r="411" spans="1:65" s="2" customFormat="1" ht="11.25">
      <c r="A411" s="36"/>
      <c r="B411" s="37"/>
      <c r="C411" s="38"/>
      <c r="D411" s="205" t="s">
        <v>231</v>
      </c>
      <c r="E411" s="38"/>
      <c r="F411" s="206" t="s">
        <v>2331</v>
      </c>
      <c r="G411" s="38"/>
      <c r="H411" s="38"/>
      <c r="I411" s="207"/>
      <c r="J411" s="38"/>
      <c r="K411" s="38"/>
      <c r="L411" s="41"/>
      <c r="M411" s="208"/>
      <c r="N411" s="209"/>
      <c r="O411" s="73"/>
      <c r="P411" s="73"/>
      <c r="Q411" s="73"/>
      <c r="R411" s="73"/>
      <c r="S411" s="73"/>
      <c r="T411" s="74"/>
      <c r="U411" s="36"/>
      <c r="V411" s="36"/>
      <c r="W411" s="36"/>
      <c r="X411" s="36"/>
      <c r="Y411" s="36"/>
      <c r="Z411" s="36"/>
      <c r="AA411" s="36"/>
      <c r="AB411" s="36"/>
      <c r="AC411" s="36"/>
      <c r="AD411" s="36"/>
      <c r="AE411" s="36"/>
      <c r="AT411" s="18" t="s">
        <v>231</v>
      </c>
      <c r="AU411" s="18" t="s">
        <v>87</v>
      </c>
    </row>
    <row r="412" spans="1:65" s="2" customFormat="1" ht="175.5">
      <c r="A412" s="36"/>
      <c r="B412" s="37"/>
      <c r="C412" s="38"/>
      <c r="D412" s="210" t="s">
        <v>311</v>
      </c>
      <c r="E412" s="38"/>
      <c r="F412" s="211" t="s">
        <v>2332</v>
      </c>
      <c r="G412" s="38"/>
      <c r="H412" s="38"/>
      <c r="I412" s="207"/>
      <c r="J412" s="38"/>
      <c r="K412" s="38"/>
      <c r="L412" s="41"/>
      <c r="M412" s="208"/>
      <c r="N412" s="209"/>
      <c r="O412" s="73"/>
      <c r="P412" s="73"/>
      <c r="Q412" s="73"/>
      <c r="R412" s="73"/>
      <c r="S412" s="73"/>
      <c r="T412" s="74"/>
      <c r="U412" s="36"/>
      <c r="V412" s="36"/>
      <c r="W412" s="36"/>
      <c r="X412" s="36"/>
      <c r="Y412" s="36"/>
      <c r="Z412" s="36"/>
      <c r="AA412" s="36"/>
      <c r="AB412" s="36"/>
      <c r="AC412" s="36"/>
      <c r="AD412" s="36"/>
      <c r="AE412" s="36"/>
      <c r="AT412" s="18" t="s">
        <v>311</v>
      </c>
      <c r="AU412" s="18" t="s">
        <v>87</v>
      </c>
    </row>
    <row r="413" spans="1:65" s="14" customFormat="1" ht="11.25">
      <c r="B413" s="223"/>
      <c r="C413" s="224"/>
      <c r="D413" s="210" t="s">
        <v>235</v>
      </c>
      <c r="E413" s="225" t="s">
        <v>1</v>
      </c>
      <c r="F413" s="226" t="s">
        <v>4245</v>
      </c>
      <c r="G413" s="224"/>
      <c r="H413" s="225" t="s">
        <v>1</v>
      </c>
      <c r="I413" s="227"/>
      <c r="J413" s="224"/>
      <c r="K413" s="224"/>
      <c r="L413" s="228"/>
      <c r="M413" s="229"/>
      <c r="N413" s="230"/>
      <c r="O413" s="230"/>
      <c r="P413" s="230"/>
      <c r="Q413" s="230"/>
      <c r="R413" s="230"/>
      <c r="S413" s="230"/>
      <c r="T413" s="231"/>
      <c r="AT413" s="232" t="s">
        <v>235</v>
      </c>
      <c r="AU413" s="232" t="s">
        <v>87</v>
      </c>
      <c r="AV413" s="14" t="s">
        <v>87</v>
      </c>
      <c r="AW413" s="14" t="s">
        <v>36</v>
      </c>
      <c r="AX413" s="14" t="s">
        <v>80</v>
      </c>
      <c r="AY413" s="232" t="s">
        <v>220</v>
      </c>
    </row>
    <row r="414" spans="1:65" s="13" customFormat="1" ht="11.25">
      <c r="B414" s="212"/>
      <c r="C414" s="213"/>
      <c r="D414" s="210" t="s">
        <v>235</v>
      </c>
      <c r="E414" s="214" t="s">
        <v>3268</v>
      </c>
      <c r="F414" s="215" t="s">
        <v>4246</v>
      </c>
      <c r="G414" s="213"/>
      <c r="H414" s="216">
        <v>14.923</v>
      </c>
      <c r="I414" s="217"/>
      <c r="J414" s="213"/>
      <c r="K414" s="213"/>
      <c r="L414" s="218"/>
      <c r="M414" s="219"/>
      <c r="N414" s="220"/>
      <c r="O414" s="220"/>
      <c r="P414" s="220"/>
      <c r="Q414" s="220"/>
      <c r="R414" s="220"/>
      <c r="S414" s="220"/>
      <c r="T414" s="221"/>
      <c r="AT414" s="222" t="s">
        <v>235</v>
      </c>
      <c r="AU414" s="222" t="s">
        <v>87</v>
      </c>
      <c r="AV414" s="13" t="s">
        <v>19</v>
      </c>
      <c r="AW414" s="13" t="s">
        <v>36</v>
      </c>
      <c r="AX414" s="13" t="s">
        <v>80</v>
      </c>
      <c r="AY414" s="222" t="s">
        <v>220</v>
      </c>
    </row>
    <row r="415" spans="1:65" s="13" customFormat="1" ht="11.25">
      <c r="B415" s="212"/>
      <c r="C415" s="213"/>
      <c r="D415" s="210" t="s">
        <v>235</v>
      </c>
      <c r="E415" s="214" t="s">
        <v>1807</v>
      </c>
      <c r="F415" s="215" t="s">
        <v>4247</v>
      </c>
      <c r="G415" s="213"/>
      <c r="H415" s="216">
        <v>14.923</v>
      </c>
      <c r="I415" s="217"/>
      <c r="J415" s="213"/>
      <c r="K415" s="213"/>
      <c r="L415" s="218"/>
      <c r="M415" s="219"/>
      <c r="N415" s="220"/>
      <c r="O415" s="220"/>
      <c r="P415" s="220"/>
      <c r="Q415" s="220"/>
      <c r="R415" s="220"/>
      <c r="S415" s="220"/>
      <c r="T415" s="221"/>
      <c r="AT415" s="222" t="s">
        <v>235</v>
      </c>
      <c r="AU415" s="222" t="s">
        <v>87</v>
      </c>
      <c r="AV415" s="13" t="s">
        <v>19</v>
      </c>
      <c r="AW415" s="13" t="s">
        <v>36</v>
      </c>
      <c r="AX415" s="13" t="s">
        <v>87</v>
      </c>
      <c r="AY415" s="222" t="s">
        <v>220</v>
      </c>
    </row>
    <row r="416" spans="1:65" s="2" customFormat="1" ht="37.9" customHeight="1">
      <c r="A416" s="36"/>
      <c r="B416" s="37"/>
      <c r="C416" s="192" t="s">
        <v>466</v>
      </c>
      <c r="D416" s="192" t="s">
        <v>224</v>
      </c>
      <c r="E416" s="193" t="s">
        <v>2338</v>
      </c>
      <c r="F416" s="194" t="s">
        <v>2339</v>
      </c>
      <c r="G416" s="195" t="s">
        <v>514</v>
      </c>
      <c r="H416" s="196">
        <v>14.923</v>
      </c>
      <c r="I416" s="197"/>
      <c r="J416" s="198">
        <f>ROUND(I416*H416,2)</f>
        <v>0</v>
      </c>
      <c r="K416" s="194" t="s">
        <v>228</v>
      </c>
      <c r="L416" s="41"/>
      <c r="M416" s="199" t="s">
        <v>1</v>
      </c>
      <c r="N416" s="200" t="s">
        <v>45</v>
      </c>
      <c r="O416" s="73"/>
      <c r="P416" s="201">
        <f>O416*H416</f>
        <v>0</v>
      </c>
      <c r="Q416" s="201">
        <v>4.8579999999999998E-2</v>
      </c>
      <c r="R416" s="201">
        <f>Q416*H416</f>
        <v>0.72495933999999995</v>
      </c>
      <c r="S416" s="201">
        <v>0</v>
      </c>
      <c r="T416" s="202">
        <f>S416*H416</f>
        <v>0</v>
      </c>
      <c r="U416" s="36"/>
      <c r="V416" s="36"/>
      <c r="W416" s="36"/>
      <c r="X416" s="36"/>
      <c r="Y416" s="36"/>
      <c r="Z416" s="36"/>
      <c r="AA416" s="36"/>
      <c r="AB416" s="36"/>
      <c r="AC416" s="36"/>
      <c r="AD416" s="36"/>
      <c r="AE416" s="36"/>
      <c r="AR416" s="203" t="s">
        <v>223</v>
      </c>
      <c r="AT416" s="203" t="s">
        <v>224</v>
      </c>
      <c r="AU416" s="203" t="s">
        <v>87</v>
      </c>
      <c r="AY416" s="18" t="s">
        <v>220</v>
      </c>
      <c r="BE416" s="204">
        <f>IF(N416="základní",J416,0)</f>
        <v>0</v>
      </c>
      <c r="BF416" s="204">
        <f>IF(N416="snížená",J416,0)</f>
        <v>0</v>
      </c>
      <c r="BG416" s="204">
        <f>IF(N416="zákl. přenesená",J416,0)</f>
        <v>0</v>
      </c>
      <c r="BH416" s="204">
        <f>IF(N416="sníž. přenesená",J416,0)</f>
        <v>0</v>
      </c>
      <c r="BI416" s="204">
        <f>IF(N416="nulová",J416,0)</f>
        <v>0</v>
      </c>
      <c r="BJ416" s="18" t="s">
        <v>87</v>
      </c>
      <c r="BK416" s="204">
        <f>ROUND(I416*H416,2)</f>
        <v>0</v>
      </c>
      <c r="BL416" s="18" t="s">
        <v>223</v>
      </c>
      <c r="BM416" s="203" t="s">
        <v>4248</v>
      </c>
    </row>
    <row r="417" spans="1:65" s="2" customFormat="1" ht="11.25">
      <c r="A417" s="36"/>
      <c r="B417" s="37"/>
      <c r="C417" s="38"/>
      <c r="D417" s="205" t="s">
        <v>231</v>
      </c>
      <c r="E417" s="38"/>
      <c r="F417" s="206" t="s">
        <v>2341</v>
      </c>
      <c r="G417" s="38"/>
      <c r="H417" s="38"/>
      <c r="I417" s="207"/>
      <c r="J417" s="38"/>
      <c r="K417" s="38"/>
      <c r="L417" s="41"/>
      <c r="M417" s="208"/>
      <c r="N417" s="209"/>
      <c r="O417" s="73"/>
      <c r="P417" s="73"/>
      <c r="Q417" s="73"/>
      <c r="R417" s="73"/>
      <c r="S417" s="73"/>
      <c r="T417" s="74"/>
      <c r="U417" s="36"/>
      <c r="V417" s="36"/>
      <c r="W417" s="36"/>
      <c r="X417" s="36"/>
      <c r="Y417" s="36"/>
      <c r="Z417" s="36"/>
      <c r="AA417" s="36"/>
      <c r="AB417" s="36"/>
      <c r="AC417" s="36"/>
      <c r="AD417" s="36"/>
      <c r="AE417" s="36"/>
      <c r="AT417" s="18" t="s">
        <v>231</v>
      </c>
      <c r="AU417" s="18" t="s">
        <v>87</v>
      </c>
    </row>
    <row r="418" spans="1:65" s="2" customFormat="1" ht="175.5">
      <c r="A418" s="36"/>
      <c r="B418" s="37"/>
      <c r="C418" s="38"/>
      <c r="D418" s="210" t="s">
        <v>311</v>
      </c>
      <c r="E418" s="38"/>
      <c r="F418" s="211" t="s">
        <v>2332</v>
      </c>
      <c r="G418" s="38"/>
      <c r="H418" s="38"/>
      <c r="I418" s="207"/>
      <c r="J418" s="38"/>
      <c r="K418" s="38"/>
      <c r="L418" s="41"/>
      <c r="M418" s="208"/>
      <c r="N418" s="209"/>
      <c r="O418" s="73"/>
      <c r="P418" s="73"/>
      <c r="Q418" s="73"/>
      <c r="R418" s="73"/>
      <c r="S418" s="73"/>
      <c r="T418" s="74"/>
      <c r="U418" s="36"/>
      <c r="V418" s="36"/>
      <c r="W418" s="36"/>
      <c r="X418" s="36"/>
      <c r="Y418" s="36"/>
      <c r="Z418" s="36"/>
      <c r="AA418" s="36"/>
      <c r="AB418" s="36"/>
      <c r="AC418" s="36"/>
      <c r="AD418" s="36"/>
      <c r="AE418" s="36"/>
      <c r="AT418" s="18" t="s">
        <v>311</v>
      </c>
      <c r="AU418" s="18" t="s">
        <v>87</v>
      </c>
    </row>
    <row r="419" spans="1:65" s="13" customFormat="1" ht="11.25">
      <c r="B419" s="212"/>
      <c r="C419" s="213"/>
      <c r="D419" s="210" t="s">
        <v>235</v>
      </c>
      <c r="E419" s="214" t="s">
        <v>3277</v>
      </c>
      <c r="F419" s="215" t="s">
        <v>4249</v>
      </c>
      <c r="G419" s="213"/>
      <c r="H419" s="216">
        <v>14.923</v>
      </c>
      <c r="I419" s="217"/>
      <c r="J419" s="213"/>
      <c r="K419" s="213"/>
      <c r="L419" s="218"/>
      <c r="M419" s="219"/>
      <c r="N419" s="220"/>
      <c r="O419" s="220"/>
      <c r="P419" s="220"/>
      <c r="Q419" s="220"/>
      <c r="R419" s="220"/>
      <c r="S419" s="220"/>
      <c r="T419" s="221"/>
      <c r="AT419" s="222" t="s">
        <v>235</v>
      </c>
      <c r="AU419" s="222" t="s">
        <v>87</v>
      </c>
      <c r="AV419" s="13" t="s">
        <v>19</v>
      </c>
      <c r="AW419" s="13" t="s">
        <v>36</v>
      </c>
      <c r="AX419" s="13" t="s">
        <v>80</v>
      </c>
      <c r="AY419" s="222" t="s">
        <v>220</v>
      </c>
    </row>
    <row r="420" spans="1:65" s="13" customFormat="1" ht="11.25">
      <c r="B420" s="212"/>
      <c r="C420" s="213"/>
      <c r="D420" s="210" t="s">
        <v>235</v>
      </c>
      <c r="E420" s="214" t="s">
        <v>1810</v>
      </c>
      <c r="F420" s="215" t="s">
        <v>4250</v>
      </c>
      <c r="G420" s="213"/>
      <c r="H420" s="216">
        <v>14.923</v>
      </c>
      <c r="I420" s="217"/>
      <c r="J420" s="213"/>
      <c r="K420" s="213"/>
      <c r="L420" s="218"/>
      <c r="M420" s="219"/>
      <c r="N420" s="220"/>
      <c r="O420" s="220"/>
      <c r="P420" s="220"/>
      <c r="Q420" s="220"/>
      <c r="R420" s="220"/>
      <c r="S420" s="220"/>
      <c r="T420" s="221"/>
      <c r="AT420" s="222" t="s">
        <v>235</v>
      </c>
      <c r="AU420" s="222" t="s">
        <v>87</v>
      </c>
      <c r="AV420" s="13" t="s">
        <v>19</v>
      </c>
      <c r="AW420" s="13" t="s">
        <v>36</v>
      </c>
      <c r="AX420" s="13" t="s">
        <v>87</v>
      </c>
      <c r="AY420" s="222" t="s">
        <v>220</v>
      </c>
    </row>
    <row r="421" spans="1:65" s="2" customFormat="1" ht="24.2" customHeight="1">
      <c r="A421" s="36"/>
      <c r="B421" s="37"/>
      <c r="C421" s="192" t="s">
        <v>474</v>
      </c>
      <c r="D421" s="192" t="s">
        <v>224</v>
      </c>
      <c r="E421" s="193" t="s">
        <v>3352</v>
      </c>
      <c r="F421" s="194" t="s">
        <v>3353</v>
      </c>
      <c r="G421" s="195" t="s">
        <v>650</v>
      </c>
      <c r="H421" s="196">
        <v>2.2629999999999999</v>
      </c>
      <c r="I421" s="197"/>
      <c r="J421" s="198">
        <f>ROUND(I421*H421,2)</f>
        <v>0</v>
      </c>
      <c r="K421" s="194" t="s">
        <v>228</v>
      </c>
      <c r="L421" s="41"/>
      <c r="M421" s="199" t="s">
        <v>1</v>
      </c>
      <c r="N421" s="200" t="s">
        <v>45</v>
      </c>
      <c r="O421" s="73"/>
      <c r="P421" s="201">
        <f>O421*H421</f>
        <v>0</v>
      </c>
      <c r="Q421" s="201">
        <v>1.0492699999999999</v>
      </c>
      <c r="R421" s="201">
        <f>Q421*H421</f>
        <v>2.3744980099999999</v>
      </c>
      <c r="S421" s="201">
        <v>0</v>
      </c>
      <c r="T421" s="202">
        <f>S421*H421</f>
        <v>0</v>
      </c>
      <c r="U421" s="36"/>
      <c r="V421" s="36"/>
      <c r="W421" s="36"/>
      <c r="X421" s="36"/>
      <c r="Y421" s="36"/>
      <c r="Z421" s="36"/>
      <c r="AA421" s="36"/>
      <c r="AB421" s="36"/>
      <c r="AC421" s="36"/>
      <c r="AD421" s="36"/>
      <c r="AE421" s="36"/>
      <c r="AR421" s="203" t="s">
        <v>223</v>
      </c>
      <c r="AT421" s="203" t="s">
        <v>224</v>
      </c>
      <c r="AU421" s="203" t="s">
        <v>87</v>
      </c>
      <c r="AY421" s="18" t="s">
        <v>220</v>
      </c>
      <c r="BE421" s="204">
        <f>IF(N421="základní",J421,0)</f>
        <v>0</v>
      </c>
      <c r="BF421" s="204">
        <f>IF(N421="snížená",J421,0)</f>
        <v>0</v>
      </c>
      <c r="BG421" s="204">
        <f>IF(N421="zákl. přenesená",J421,0)</f>
        <v>0</v>
      </c>
      <c r="BH421" s="204">
        <f>IF(N421="sníž. přenesená",J421,0)</f>
        <v>0</v>
      </c>
      <c r="BI421" s="204">
        <f>IF(N421="nulová",J421,0)</f>
        <v>0</v>
      </c>
      <c r="BJ421" s="18" t="s">
        <v>87</v>
      </c>
      <c r="BK421" s="204">
        <f>ROUND(I421*H421,2)</f>
        <v>0</v>
      </c>
      <c r="BL421" s="18" t="s">
        <v>223</v>
      </c>
      <c r="BM421" s="203" t="s">
        <v>4251</v>
      </c>
    </row>
    <row r="422" spans="1:65" s="2" customFormat="1" ht="11.25">
      <c r="A422" s="36"/>
      <c r="B422" s="37"/>
      <c r="C422" s="38"/>
      <c r="D422" s="205" t="s">
        <v>231</v>
      </c>
      <c r="E422" s="38"/>
      <c r="F422" s="206" t="s">
        <v>3355</v>
      </c>
      <c r="G422" s="38"/>
      <c r="H422" s="38"/>
      <c r="I422" s="207"/>
      <c r="J422" s="38"/>
      <c r="K422" s="38"/>
      <c r="L422" s="41"/>
      <c r="M422" s="208"/>
      <c r="N422" s="209"/>
      <c r="O422" s="73"/>
      <c r="P422" s="73"/>
      <c r="Q422" s="73"/>
      <c r="R422" s="73"/>
      <c r="S422" s="73"/>
      <c r="T422" s="74"/>
      <c r="U422" s="36"/>
      <c r="V422" s="36"/>
      <c r="W422" s="36"/>
      <c r="X422" s="36"/>
      <c r="Y422" s="36"/>
      <c r="Z422" s="36"/>
      <c r="AA422" s="36"/>
      <c r="AB422" s="36"/>
      <c r="AC422" s="36"/>
      <c r="AD422" s="36"/>
      <c r="AE422" s="36"/>
      <c r="AT422" s="18" t="s">
        <v>231</v>
      </c>
      <c r="AU422" s="18" t="s">
        <v>87</v>
      </c>
    </row>
    <row r="423" spans="1:65" s="2" customFormat="1" ht="156">
      <c r="A423" s="36"/>
      <c r="B423" s="37"/>
      <c r="C423" s="38"/>
      <c r="D423" s="210" t="s">
        <v>311</v>
      </c>
      <c r="E423" s="38"/>
      <c r="F423" s="211" t="s">
        <v>3356</v>
      </c>
      <c r="G423" s="38"/>
      <c r="H423" s="38"/>
      <c r="I423" s="207"/>
      <c r="J423" s="38"/>
      <c r="K423" s="38"/>
      <c r="L423" s="41"/>
      <c r="M423" s="208"/>
      <c r="N423" s="209"/>
      <c r="O423" s="73"/>
      <c r="P423" s="73"/>
      <c r="Q423" s="73"/>
      <c r="R423" s="73"/>
      <c r="S423" s="73"/>
      <c r="T423" s="74"/>
      <c r="U423" s="36"/>
      <c r="V423" s="36"/>
      <c r="W423" s="36"/>
      <c r="X423" s="36"/>
      <c r="Y423" s="36"/>
      <c r="Z423" s="36"/>
      <c r="AA423" s="36"/>
      <c r="AB423" s="36"/>
      <c r="AC423" s="36"/>
      <c r="AD423" s="36"/>
      <c r="AE423" s="36"/>
      <c r="AT423" s="18" t="s">
        <v>311</v>
      </c>
      <c r="AU423" s="18" t="s">
        <v>87</v>
      </c>
    </row>
    <row r="424" spans="1:65" s="2" customFormat="1" ht="19.5">
      <c r="A424" s="36"/>
      <c r="B424" s="37"/>
      <c r="C424" s="38"/>
      <c r="D424" s="210" t="s">
        <v>233</v>
      </c>
      <c r="E424" s="38"/>
      <c r="F424" s="211" t="s">
        <v>2148</v>
      </c>
      <c r="G424" s="38"/>
      <c r="H424" s="38"/>
      <c r="I424" s="207"/>
      <c r="J424" s="38"/>
      <c r="K424" s="38"/>
      <c r="L424" s="41"/>
      <c r="M424" s="208"/>
      <c r="N424" s="209"/>
      <c r="O424" s="73"/>
      <c r="P424" s="73"/>
      <c r="Q424" s="73"/>
      <c r="R424" s="73"/>
      <c r="S424" s="73"/>
      <c r="T424" s="74"/>
      <c r="U424" s="36"/>
      <c r="V424" s="36"/>
      <c r="W424" s="36"/>
      <c r="X424" s="36"/>
      <c r="Y424" s="36"/>
      <c r="Z424" s="36"/>
      <c r="AA424" s="36"/>
      <c r="AB424" s="36"/>
      <c r="AC424" s="36"/>
      <c r="AD424" s="36"/>
      <c r="AE424" s="36"/>
      <c r="AT424" s="18" t="s">
        <v>233</v>
      </c>
      <c r="AU424" s="18" t="s">
        <v>87</v>
      </c>
    </row>
    <row r="425" spans="1:65" s="14" customFormat="1" ht="11.25">
      <c r="B425" s="223"/>
      <c r="C425" s="224"/>
      <c r="D425" s="210" t="s">
        <v>235</v>
      </c>
      <c r="E425" s="225" t="s">
        <v>1</v>
      </c>
      <c r="F425" s="226" t="s">
        <v>4233</v>
      </c>
      <c r="G425" s="224"/>
      <c r="H425" s="225" t="s">
        <v>1</v>
      </c>
      <c r="I425" s="227"/>
      <c r="J425" s="224"/>
      <c r="K425" s="224"/>
      <c r="L425" s="228"/>
      <c r="M425" s="229"/>
      <c r="N425" s="230"/>
      <c r="O425" s="230"/>
      <c r="P425" s="230"/>
      <c r="Q425" s="230"/>
      <c r="R425" s="230"/>
      <c r="S425" s="230"/>
      <c r="T425" s="231"/>
      <c r="AT425" s="232" t="s">
        <v>235</v>
      </c>
      <c r="AU425" s="232" t="s">
        <v>87</v>
      </c>
      <c r="AV425" s="14" t="s">
        <v>87</v>
      </c>
      <c r="AW425" s="14" t="s">
        <v>36</v>
      </c>
      <c r="AX425" s="14" t="s">
        <v>80</v>
      </c>
      <c r="AY425" s="232" t="s">
        <v>220</v>
      </c>
    </row>
    <row r="426" spans="1:65" s="14" customFormat="1" ht="11.25">
      <c r="B426" s="223"/>
      <c r="C426" s="224"/>
      <c r="D426" s="210" t="s">
        <v>235</v>
      </c>
      <c r="E426" s="225" t="s">
        <v>1</v>
      </c>
      <c r="F426" s="226" t="s">
        <v>2200</v>
      </c>
      <c r="G426" s="224"/>
      <c r="H426" s="225" t="s">
        <v>1</v>
      </c>
      <c r="I426" s="227"/>
      <c r="J426" s="224"/>
      <c r="K426" s="224"/>
      <c r="L426" s="228"/>
      <c r="M426" s="229"/>
      <c r="N426" s="230"/>
      <c r="O426" s="230"/>
      <c r="P426" s="230"/>
      <c r="Q426" s="230"/>
      <c r="R426" s="230"/>
      <c r="S426" s="230"/>
      <c r="T426" s="231"/>
      <c r="AT426" s="232" t="s">
        <v>235</v>
      </c>
      <c r="AU426" s="232" t="s">
        <v>87</v>
      </c>
      <c r="AV426" s="14" t="s">
        <v>87</v>
      </c>
      <c r="AW426" s="14" t="s">
        <v>36</v>
      </c>
      <c r="AX426" s="14" t="s">
        <v>80</v>
      </c>
      <c r="AY426" s="232" t="s">
        <v>220</v>
      </c>
    </row>
    <row r="427" spans="1:65" s="13" customFormat="1" ht="11.25">
      <c r="B427" s="212"/>
      <c r="C427" s="213"/>
      <c r="D427" s="210" t="s">
        <v>235</v>
      </c>
      <c r="E427" s="214" t="s">
        <v>1</v>
      </c>
      <c r="F427" s="215" t="s">
        <v>4252</v>
      </c>
      <c r="G427" s="213"/>
      <c r="H427" s="216">
        <v>341.42</v>
      </c>
      <c r="I427" s="217"/>
      <c r="J427" s="213"/>
      <c r="K427" s="213"/>
      <c r="L427" s="218"/>
      <c r="M427" s="219"/>
      <c r="N427" s="220"/>
      <c r="O427" s="220"/>
      <c r="P427" s="220"/>
      <c r="Q427" s="220"/>
      <c r="R427" s="220"/>
      <c r="S427" s="220"/>
      <c r="T427" s="221"/>
      <c r="AT427" s="222" t="s">
        <v>235</v>
      </c>
      <c r="AU427" s="222" t="s">
        <v>87</v>
      </c>
      <c r="AV427" s="13" t="s">
        <v>19</v>
      </c>
      <c r="AW427" s="13" t="s">
        <v>36</v>
      </c>
      <c r="AX427" s="13" t="s">
        <v>80</v>
      </c>
      <c r="AY427" s="222" t="s">
        <v>220</v>
      </c>
    </row>
    <row r="428" spans="1:65" s="14" customFormat="1" ht="11.25">
      <c r="B428" s="223"/>
      <c r="C428" s="224"/>
      <c r="D428" s="210" t="s">
        <v>235</v>
      </c>
      <c r="E428" s="225" t="s">
        <v>1</v>
      </c>
      <c r="F428" s="226" t="s">
        <v>2202</v>
      </c>
      <c r="G428" s="224"/>
      <c r="H428" s="225" t="s">
        <v>1</v>
      </c>
      <c r="I428" s="227"/>
      <c r="J428" s="224"/>
      <c r="K428" s="224"/>
      <c r="L428" s="228"/>
      <c r="M428" s="229"/>
      <c r="N428" s="230"/>
      <c r="O428" s="230"/>
      <c r="P428" s="230"/>
      <c r="Q428" s="230"/>
      <c r="R428" s="230"/>
      <c r="S428" s="230"/>
      <c r="T428" s="231"/>
      <c r="AT428" s="232" t="s">
        <v>235</v>
      </c>
      <c r="AU428" s="232" t="s">
        <v>87</v>
      </c>
      <c r="AV428" s="14" t="s">
        <v>87</v>
      </c>
      <c r="AW428" s="14" t="s">
        <v>36</v>
      </c>
      <c r="AX428" s="14" t="s">
        <v>80</v>
      </c>
      <c r="AY428" s="232" t="s">
        <v>220</v>
      </c>
    </row>
    <row r="429" spans="1:65" s="13" customFormat="1" ht="11.25">
      <c r="B429" s="212"/>
      <c r="C429" s="213"/>
      <c r="D429" s="210" t="s">
        <v>235</v>
      </c>
      <c r="E429" s="214" t="s">
        <v>1</v>
      </c>
      <c r="F429" s="215" t="s">
        <v>4253</v>
      </c>
      <c r="G429" s="213"/>
      <c r="H429" s="216">
        <v>509.53</v>
      </c>
      <c r="I429" s="217"/>
      <c r="J429" s="213"/>
      <c r="K429" s="213"/>
      <c r="L429" s="218"/>
      <c r="M429" s="219"/>
      <c r="N429" s="220"/>
      <c r="O429" s="220"/>
      <c r="P429" s="220"/>
      <c r="Q429" s="220"/>
      <c r="R429" s="220"/>
      <c r="S429" s="220"/>
      <c r="T429" s="221"/>
      <c r="AT429" s="222" t="s">
        <v>235</v>
      </c>
      <c r="AU429" s="222" t="s">
        <v>87</v>
      </c>
      <c r="AV429" s="13" t="s">
        <v>19</v>
      </c>
      <c r="AW429" s="13" t="s">
        <v>36</v>
      </c>
      <c r="AX429" s="13" t="s">
        <v>80</v>
      </c>
      <c r="AY429" s="222" t="s">
        <v>220</v>
      </c>
    </row>
    <row r="430" spans="1:65" s="14" customFormat="1" ht="11.25">
      <c r="B430" s="223"/>
      <c r="C430" s="224"/>
      <c r="D430" s="210" t="s">
        <v>235</v>
      </c>
      <c r="E430" s="225" t="s">
        <v>1</v>
      </c>
      <c r="F430" s="226" t="s">
        <v>2204</v>
      </c>
      <c r="G430" s="224"/>
      <c r="H430" s="225" t="s">
        <v>1</v>
      </c>
      <c r="I430" s="227"/>
      <c r="J430" s="224"/>
      <c r="K430" s="224"/>
      <c r="L430" s="228"/>
      <c r="M430" s="229"/>
      <c r="N430" s="230"/>
      <c r="O430" s="230"/>
      <c r="P430" s="230"/>
      <c r="Q430" s="230"/>
      <c r="R430" s="230"/>
      <c r="S430" s="230"/>
      <c r="T430" s="231"/>
      <c r="AT430" s="232" t="s">
        <v>235</v>
      </c>
      <c r="AU430" s="232" t="s">
        <v>87</v>
      </c>
      <c r="AV430" s="14" t="s">
        <v>87</v>
      </c>
      <c r="AW430" s="14" t="s">
        <v>36</v>
      </c>
      <c r="AX430" s="14" t="s">
        <v>80</v>
      </c>
      <c r="AY430" s="232" t="s">
        <v>220</v>
      </c>
    </row>
    <row r="431" spans="1:65" s="13" customFormat="1" ht="11.25">
      <c r="B431" s="212"/>
      <c r="C431" s="213"/>
      <c r="D431" s="210" t="s">
        <v>235</v>
      </c>
      <c r="E431" s="214" t="s">
        <v>1</v>
      </c>
      <c r="F431" s="215" t="s">
        <v>4254</v>
      </c>
      <c r="G431" s="213"/>
      <c r="H431" s="216">
        <v>295.08999999999997</v>
      </c>
      <c r="I431" s="217"/>
      <c r="J431" s="213"/>
      <c r="K431" s="213"/>
      <c r="L431" s="218"/>
      <c r="M431" s="219"/>
      <c r="N431" s="220"/>
      <c r="O431" s="220"/>
      <c r="P431" s="220"/>
      <c r="Q431" s="220"/>
      <c r="R431" s="220"/>
      <c r="S431" s="220"/>
      <c r="T431" s="221"/>
      <c r="AT431" s="222" t="s">
        <v>235</v>
      </c>
      <c r="AU431" s="222" t="s">
        <v>87</v>
      </c>
      <c r="AV431" s="13" t="s">
        <v>19</v>
      </c>
      <c r="AW431" s="13" t="s">
        <v>36</v>
      </c>
      <c r="AX431" s="13" t="s">
        <v>80</v>
      </c>
      <c r="AY431" s="222" t="s">
        <v>220</v>
      </c>
    </row>
    <row r="432" spans="1:65" s="14" customFormat="1" ht="11.25">
      <c r="B432" s="223"/>
      <c r="C432" s="224"/>
      <c r="D432" s="210" t="s">
        <v>235</v>
      </c>
      <c r="E432" s="225" t="s">
        <v>1</v>
      </c>
      <c r="F432" s="226" t="s">
        <v>2152</v>
      </c>
      <c r="G432" s="224"/>
      <c r="H432" s="225" t="s">
        <v>1</v>
      </c>
      <c r="I432" s="227"/>
      <c r="J432" s="224"/>
      <c r="K432" s="224"/>
      <c r="L432" s="228"/>
      <c r="M432" s="229"/>
      <c r="N432" s="230"/>
      <c r="O432" s="230"/>
      <c r="P432" s="230"/>
      <c r="Q432" s="230"/>
      <c r="R432" s="230"/>
      <c r="S432" s="230"/>
      <c r="T432" s="231"/>
      <c r="AT432" s="232" t="s">
        <v>235</v>
      </c>
      <c r="AU432" s="232" t="s">
        <v>87</v>
      </c>
      <c r="AV432" s="14" t="s">
        <v>87</v>
      </c>
      <c r="AW432" s="14" t="s">
        <v>36</v>
      </c>
      <c r="AX432" s="14" t="s">
        <v>80</v>
      </c>
      <c r="AY432" s="232" t="s">
        <v>220</v>
      </c>
    </row>
    <row r="433" spans="1:65" s="13" customFormat="1" ht="11.25">
      <c r="B433" s="212"/>
      <c r="C433" s="213"/>
      <c r="D433" s="210" t="s">
        <v>235</v>
      </c>
      <c r="E433" s="214" t="s">
        <v>1</v>
      </c>
      <c r="F433" s="215" t="s">
        <v>4255</v>
      </c>
      <c r="G433" s="213"/>
      <c r="H433" s="216">
        <v>911.43</v>
      </c>
      <c r="I433" s="217"/>
      <c r="J433" s="213"/>
      <c r="K433" s="213"/>
      <c r="L433" s="218"/>
      <c r="M433" s="219"/>
      <c r="N433" s="220"/>
      <c r="O433" s="220"/>
      <c r="P433" s="220"/>
      <c r="Q433" s="220"/>
      <c r="R433" s="220"/>
      <c r="S433" s="220"/>
      <c r="T433" s="221"/>
      <c r="AT433" s="222" t="s">
        <v>235</v>
      </c>
      <c r="AU433" s="222" t="s">
        <v>87</v>
      </c>
      <c r="AV433" s="13" t="s">
        <v>19</v>
      </c>
      <c r="AW433" s="13" t="s">
        <v>36</v>
      </c>
      <c r="AX433" s="13" t="s">
        <v>80</v>
      </c>
      <c r="AY433" s="222" t="s">
        <v>220</v>
      </c>
    </row>
    <row r="434" spans="1:65" s="16" customFormat="1" ht="11.25">
      <c r="B434" s="269"/>
      <c r="C434" s="270"/>
      <c r="D434" s="210" t="s">
        <v>235</v>
      </c>
      <c r="E434" s="271" t="s">
        <v>1</v>
      </c>
      <c r="F434" s="272" t="s">
        <v>2156</v>
      </c>
      <c r="G434" s="270"/>
      <c r="H434" s="273">
        <v>2057.4699999999998</v>
      </c>
      <c r="I434" s="274"/>
      <c r="J434" s="270"/>
      <c r="K434" s="270"/>
      <c r="L434" s="275"/>
      <c r="M434" s="276"/>
      <c r="N434" s="277"/>
      <c r="O434" s="277"/>
      <c r="P434" s="277"/>
      <c r="Q434" s="277"/>
      <c r="R434" s="277"/>
      <c r="S434" s="277"/>
      <c r="T434" s="278"/>
      <c r="AT434" s="279" t="s">
        <v>235</v>
      </c>
      <c r="AU434" s="279" t="s">
        <v>87</v>
      </c>
      <c r="AV434" s="16" t="s">
        <v>156</v>
      </c>
      <c r="AW434" s="16" t="s">
        <v>36</v>
      </c>
      <c r="AX434" s="16" t="s">
        <v>80</v>
      </c>
      <c r="AY434" s="279" t="s">
        <v>220</v>
      </c>
    </row>
    <row r="435" spans="1:65" s="14" customFormat="1" ht="11.25">
      <c r="B435" s="223"/>
      <c r="C435" s="224"/>
      <c r="D435" s="210" t="s">
        <v>235</v>
      </c>
      <c r="E435" s="225" t="s">
        <v>1</v>
      </c>
      <c r="F435" s="226" t="s">
        <v>2157</v>
      </c>
      <c r="G435" s="224"/>
      <c r="H435" s="225" t="s">
        <v>1</v>
      </c>
      <c r="I435" s="227"/>
      <c r="J435" s="224"/>
      <c r="K435" s="224"/>
      <c r="L435" s="228"/>
      <c r="M435" s="229"/>
      <c r="N435" s="230"/>
      <c r="O435" s="230"/>
      <c r="P435" s="230"/>
      <c r="Q435" s="230"/>
      <c r="R435" s="230"/>
      <c r="S435" s="230"/>
      <c r="T435" s="231"/>
      <c r="AT435" s="232" t="s">
        <v>235</v>
      </c>
      <c r="AU435" s="232" t="s">
        <v>87</v>
      </c>
      <c r="AV435" s="14" t="s">
        <v>87</v>
      </c>
      <c r="AW435" s="14" t="s">
        <v>36</v>
      </c>
      <c r="AX435" s="14" t="s">
        <v>80</v>
      </c>
      <c r="AY435" s="232" t="s">
        <v>220</v>
      </c>
    </row>
    <row r="436" spans="1:65" s="13" customFormat="1" ht="11.25">
      <c r="B436" s="212"/>
      <c r="C436" s="213"/>
      <c r="D436" s="210" t="s">
        <v>235</v>
      </c>
      <c r="E436" s="214" t="s">
        <v>1</v>
      </c>
      <c r="F436" s="215" t="s">
        <v>4256</v>
      </c>
      <c r="G436" s="213"/>
      <c r="H436" s="216">
        <v>205.74700000000001</v>
      </c>
      <c r="I436" s="217"/>
      <c r="J436" s="213"/>
      <c r="K436" s="213"/>
      <c r="L436" s="218"/>
      <c r="M436" s="219"/>
      <c r="N436" s="220"/>
      <c r="O436" s="220"/>
      <c r="P436" s="220"/>
      <c r="Q436" s="220"/>
      <c r="R436" s="220"/>
      <c r="S436" s="220"/>
      <c r="T436" s="221"/>
      <c r="AT436" s="222" t="s">
        <v>235</v>
      </c>
      <c r="AU436" s="222" t="s">
        <v>87</v>
      </c>
      <c r="AV436" s="13" t="s">
        <v>19</v>
      </c>
      <c r="AW436" s="13" t="s">
        <v>36</v>
      </c>
      <c r="AX436" s="13" t="s">
        <v>80</v>
      </c>
      <c r="AY436" s="222" t="s">
        <v>220</v>
      </c>
    </row>
    <row r="437" spans="1:65" s="15" customFormat="1" ht="11.25">
      <c r="B437" s="233"/>
      <c r="C437" s="234"/>
      <c r="D437" s="210" t="s">
        <v>235</v>
      </c>
      <c r="E437" s="235" t="s">
        <v>1</v>
      </c>
      <c r="F437" s="236" t="s">
        <v>355</v>
      </c>
      <c r="G437" s="234"/>
      <c r="H437" s="237">
        <v>2263.2169999999996</v>
      </c>
      <c r="I437" s="238"/>
      <c r="J437" s="234"/>
      <c r="K437" s="234"/>
      <c r="L437" s="239"/>
      <c r="M437" s="240"/>
      <c r="N437" s="241"/>
      <c r="O437" s="241"/>
      <c r="P437" s="241"/>
      <c r="Q437" s="241"/>
      <c r="R437" s="241"/>
      <c r="S437" s="241"/>
      <c r="T437" s="242"/>
      <c r="AT437" s="243" t="s">
        <v>235</v>
      </c>
      <c r="AU437" s="243" t="s">
        <v>87</v>
      </c>
      <c r="AV437" s="15" t="s">
        <v>223</v>
      </c>
      <c r="AW437" s="15" t="s">
        <v>36</v>
      </c>
      <c r="AX437" s="15" t="s">
        <v>80</v>
      </c>
      <c r="AY437" s="243" t="s">
        <v>220</v>
      </c>
    </row>
    <row r="438" spans="1:65" s="14" customFormat="1" ht="11.25">
      <c r="B438" s="223"/>
      <c r="C438" s="224"/>
      <c r="D438" s="210" t="s">
        <v>235</v>
      </c>
      <c r="E438" s="225" t="s">
        <v>1</v>
      </c>
      <c r="F438" s="226" t="s">
        <v>2208</v>
      </c>
      <c r="G438" s="224"/>
      <c r="H438" s="225" t="s">
        <v>1</v>
      </c>
      <c r="I438" s="227"/>
      <c r="J438" s="224"/>
      <c r="K438" s="224"/>
      <c r="L438" s="228"/>
      <c r="M438" s="229"/>
      <c r="N438" s="230"/>
      <c r="O438" s="230"/>
      <c r="P438" s="230"/>
      <c r="Q438" s="230"/>
      <c r="R438" s="230"/>
      <c r="S438" s="230"/>
      <c r="T438" s="231"/>
      <c r="AT438" s="232" t="s">
        <v>235</v>
      </c>
      <c r="AU438" s="232" t="s">
        <v>87</v>
      </c>
      <c r="AV438" s="14" t="s">
        <v>87</v>
      </c>
      <c r="AW438" s="14" t="s">
        <v>36</v>
      </c>
      <c r="AX438" s="14" t="s">
        <v>80</v>
      </c>
      <c r="AY438" s="232" t="s">
        <v>220</v>
      </c>
    </row>
    <row r="439" spans="1:65" s="13" customFormat="1" ht="11.25">
      <c r="B439" s="212"/>
      <c r="C439" s="213"/>
      <c r="D439" s="210" t="s">
        <v>235</v>
      </c>
      <c r="E439" s="214" t="s">
        <v>1</v>
      </c>
      <c r="F439" s="215" t="s">
        <v>4257</v>
      </c>
      <c r="G439" s="213"/>
      <c r="H439" s="216">
        <v>2.2629999999999999</v>
      </c>
      <c r="I439" s="217"/>
      <c r="J439" s="213"/>
      <c r="K439" s="213"/>
      <c r="L439" s="218"/>
      <c r="M439" s="219"/>
      <c r="N439" s="220"/>
      <c r="O439" s="220"/>
      <c r="P439" s="220"/>
      <c r="Q439" s="220"/>
      <c r="R439" s="220"/>
      <c r="S439" s="220"/>
      <c r="T439" s="221"/>
      <c r="AT439" s="222" t="s">
        <v>235</v>
      </c>
      <c r="AU439" s="222" t="s">
        <v>87</v>
      </c>
      <c r="AV439" s="13" t="s">
        <v>19</v>
      </c>
      <c r="AW439" s="13" t="s">
        <v>36</v>
      </c>
      <c r="AX439" s="13" t="s">
        <v>87</v>
      </c>
      <c r="AY439" s="222" t="s">
        <v>220</v>
      </c>
    </row>
    <row r="440" spans="1:65" s="2" customFormat="1" ht="24.2" customHeight="1">
      <c r="A440" s="36"/>
      <c r="B440" s="37"/>
      <c r="C440" s="192" t="s">
        <v>27</v>
      </c>
      <c r="D440" s="192" t="s">
        <v>224</v>
      </c>
      <c r="E440" s="193" t="s">
        <v>2359</v>
      </c>
      <c r="F440" s="194" t="s">
        <v>2360</v>
      </c>
      <c r="G440" s="195" t="s">
        <v>506</v>
      </c>
      <c r="H440" s="196">
        <v>39.65</v>
      </c>
      <c r="I440" s="197"/>
      <c r="J440" s="198">
        <f>ROUND(I440*H440,2)</f>
        <v>0</v>
      </c>
      <c r="K440" s="194" t="s">
        <v>228</v>
      </c>
      <c r="L440" s="41"/>
      <c r="M440" s="199" t="s">
        <v>1</v>
      </c>
      <c r="N440" s="200" t="s">
        <v>45</v>
      </c>
      <c r="O440" s="73"/>
      <c r="P440" s="201">
        <f>O440*H440</f>
        <v>0</v>
      </c>
      <c r="Q440" s="201">
        <v>4.9800000000000001E-3</v>
      </c>
      <c r="R440" s="201">
        <f>Q440*H440</f>
        <v>0.19745699999999999</v>
      </c>
      <c r="S440" s="201">
        <v>0</v>
      </c>
      <c r="T440" s="202">
        <f>S440*H440</f>
        <v>0</v>
      </c>
      <c r="U440" s="36"/>
      <c r="V440" s="36"/>
      <c r="W440" s="36"/>
      <c r="X440" s="36"/>
      <c r="Y440" s="36"/>
      <c r="Z440" s="36"/>
      <c r="AA440" s="36"/>
      <c r="AB440" s="36"/>
      <c r="AC440" s="36"/>
      <c r="AD440" s="36"/>
      <c r="AE440" s="36"/>
      <c r="AR440" s="203" t="s">
        <v>223</v>
      </c>
      <c r="AT440" s="203" t="s">
        <v>224</v>
      </c>
      <c r="AU440" s="203" t="s">
        <v>87</v>
      </c>
      <c r="AY440" s="18" t="s">
        <v>220</v>
      </c>
      <c r="BE440" s="204">
        <f>IF(N440="základní",J440,0)</f>
        <v>0</v>
      </c>
      <c r="BF440" s="204">
        <f>IF(N440="snížená",J440,0)</f>
        <v>0</v>
      </c>
      <c r="BG440" s="204">
        <f>IF(N440="zákl. přenesená",J440,0)</f>
        <v>0</v>
      </c>
      <c r="BH440" s="204">
        <f>IF(N440="sníž. přenesená",J440,0)</f>
        <v>0</v>
      </c>
      <c r="BI440" s="204">
        <f>IF(N440="nulová",J440,0)</f>
        <v>0</v>
      </c>
      <c r="BJ440" s="18" t="s">
        <v>87</v>
      </c>
      <c r="BK440" s="204">
        <f>ROUND(I440*H440,2)</f>
        <v>0</v>
      </c>
      <c r="BL440" s="18" t="s">
        <v>223</v>
      </c>
      <c r="BM440" s="203" t="s">
        <v>4258</v>
      </c>
    </row>
    <row r="441" spans="1:65" s="2" customFormat="1" ht="11.25">
      <c r="A441" s="36"/>
      <c r="B441" s="37"/>
      <c r="C441" s="38"/>
      <c r="D441" s="205" t="s">
        <v>231</v>
      </c>
      <c r="E441" s="38"/>
      <c r="F441" s="206" t="s">
        <v>2362</v>
      </c>
      <c r="G441" s="38"/>
      <c r="H441" s="38"/>
      <c r="I441" s="207"/>
      <c r="J441" s="38"/>
      <c r="K441" s="38"/>
      <c r="L441" s="41"/>
      <c r="M441" s="208"/>
      <c r="N441" s="209"/>
      <c r="O441" s="73"/>
      <c r="P441" s="73"/>
      <c r="Q441" s="73"/>
      <c r="R441" s="73"/>
      <c r="S441" s="73"/>
      <c r="T441" s="74"/>
      <c r="U441" s="36"/>
      <c r="V441" s="36"/>
      <c r="W441" s="36"/>
      <c r="X441" s="36"/>
      <c r="Y441" s="36"/>
      <c r="Z441" s="36"/>
      <c r="AA441" s="36"/>
      <c r="AB441" s="36"/>
      <c r="AC441" s="36"/>
      <c r="AD441" s="36"/>
      <c r="AE441" s="36"/>
      <c r="AT441" s="18" t="s">
        <v>231</v>
      </c>
      <c r="AU441" s="18" t="s">
        <v>87</v>
      </c>
    </row>
    <row r="442" spans="1:65" s="2" customFormat="1" ht="175.5">
      <c r="A442" s="36"/>
      <c r="B442" s="37"/>
      <c r="C442" s="38"/>
      <c r="D442" s="210" t="s">
        <v>311</v>
      </c>
      <c r="E442" s="38"/>
      <c r="F442" s="280" t="s">
        <v>2363</v>
      </c>
      <c r="G442" s="38"/>
      <c r="H442" s="38"/>
      <c r="I442" s="207"/>
      <c r="J442" s="38"/>
      <c r="K442" s="38"/>
      <c r="L442" s="41"/>
      <c r="M442" s="208"/>
      <c r="N442" s="209"/>
      <c r="O442" s="73"/>
      <c r="P442" s="73"/>
      <c r="Q442" s="73"/>
      <c r="R442" s="73"/>
      <c r="S442" s="73"/>
      <c r="T442" s="74"/>
      <c r="U442" s="36"/>
      <c r="V442" s="36"/>
      <c r="W442" s="36"/>
      <c r="X442" s="36"/>
      <c r="Y442" s="36"/>
      <c r="Z442" s="36"/>
      <c r="AA442" s="36"/>
      <c r="AB442" s="36"/>
      <c r="AC442" s="36"/>
      <c r="AD442" s="36"/>
      <c r="AE442" s="36"/>
      <c r="AT442" s="18" t="s">
        <v>311</v>
      </c>
      <c r="AU442" s="18" t="s">
        <v>87</v>
      </c>
    </row>
    <row r="443" spans="1:65" s="14" customFormat="1" ht="11.25">
      <c r="B443" s="223"/>
      <c r="C443" s="224"/>
      <c r="D443" s="210" t="s">
        <v>235</v>
      </c>
      <c r="E443" s="225" t="s">
        <v>1</v>
      </c>
      <c r="F443" s="226" t="s">
        <v>2364</v>
      </c>
      <c r="G443" s="224"/>
      <c r="H443" s="225" t="s">
        <v>1</v>
      </c>
      <c r="I443" s="227"/>
      <c r="J443" s="224"/>
      <c r="K443" s="224"/>
      <c r="L443" s="228"/>
      <c r="M443" s="229"/>
      <c r="N443" s="230"/>
      <c r="O443" s="230"/>
      <c r="P443" s="230"/>
      <c r="Q443" s="230"/>
      <c r="R443" s="230"/>
      <c r="S443" s="230"/>
      <c r="T443" s="231"/>
      <c r="AT443" s="232" t="s">
        <v>235</v>
      </c>
      <c r="AU443" s="232" t="s">
        <v>87</v>
      </c>
      <c r="AV443" s="14" t="s">
        <v>87</v>
      </c>
      <c r="AW443" s="14" t="s">
        <v>36</v>
      </c>
      <c r="AX443" s="14" t="s">
        <v>80</v>
      </c>
      <c r="AY443" s="232" t="s">
        <v>220</v>
      </c>
    </row>
    <row r="444" spans="1:65" s="13" customFormat="1" ht="11.25">
      <c r="B444" s="212"/>
      <c r="C444" s="213"/>
      <c r="D444" s="210" t="s">
        <v>235</v>
      </c>
      <c r="E444" s="214" t="s">
        <v>4259</v>
      </c>
      <c r="F444" s="215" t="s">
        <v>4260</v>
      </c>
      <c r="G444" s="213"/>
      <c r="H444" s="216">
        <v>39.65</v>
      </c>
      <c r="I444" s="217"/>
      <c r="J444" s="213"/>
      <c r="K444" s="213"/>
      <c r="L444" s="218"/>
      <c r="M444" s="219"/>
      <c r="N444" s="220"/>
      <c r="O444" s="220"/>
      <c r="P444" s="220"/>
      <c r="Q444" s="220"/>
      <c r="R444" s="220"/>
      <c r="S444" s="220"/>
      <c r="T444" s="221"/>
      <c r="AT444" s="222" t="s">
        <v>235</v>
      </c>
      <c r="AU444" s="222" t="s">
        <v>87</v>
      </c>
      <c r="AV444" s="13" t="s">
        <v>19</v>
      </c>
      <c r="AW444" s="13" t="s">
        <v>36</v>
      </c>
      <c r="AX444" s="13" t="s">
        <v>80</v>
      </c>
      <c r="AY444" s="222" t="s">
        <v>220</v>
      </c>
    </row>
    <row r="445" spans="1:65" s="13" customFormat="1" ht="11.25">
      <c r="B445" s="212"/>
      <c r="C445" s="213"/>
      <c r="D445" s="210" t="s">
        <v>235</v>
      </c>
      <c r="E445" s="214" t="s">
        <v>4261</v>
      </c>
      <c r="F445" s="215" t="s">
        <v>4262</v>
      </c>
      <c r="G445" s="213"/>
      <c r="H445" s="216">
        <v>39.65</v>
      </c>
      <c r="I445" s="217"/>
      <c r="J445" s="213"/>
      <c r="K445" s="213"/>
      <c r="L445" s="218"/>
      <c r="M445" s="219"/>
      <c r="N445" s="220"/>
      <c r="O445" s="220"/>
      <c r="P445" s="220"/>
      <c r="Q445" s="220"/>
      <c r="R445" s="220"/>
      <c r="S445" s="220"/>
      <c r="T445" s="221"/>
      <c r="AT445" s="222" t="s">
        <v>235</v>
      </c>
      <c r="AU445" s="222" t="s">
        <v>87</v>
      </c>
      <c r="AV445" s="13" t="s">
        <v>19</v>
      </c>
      <c r="AW445" s="13" t="s">
        <v>36</v>
      </c>
      <c r="AX445" s="13" t="s">
        <v>87</v>
      </c>
      <c r="AY445" s="222" t="s">
        <v>220</v>
      </c>
    </row>
    <row r="446" spans="1:65" s="2" customFormat="1" ht="24.2" customHeight="1">
      <c r="A446" s="36"/>
      <c r="B446" s="37"/>
      <c r="C446" s="192" t="s">
        <v>756</v>
      </c>
      <c r="D446" s="192" t="s">
        <v>224</v>
      </c>
      <c r="E446" s="193" t="s">
        <v>2369</v>
      </c>
      <c r="F446" s="194" t="s">
        <v>2370</v>
      </c>
      <c r="G446" s="195" t="s">
        <v>506</v>
      </c>
      <c r="H446" s="196">
        <v>39.65</v>
      </c>
      <c r="I446" s="197"/>
      <c r="J446" s="198">
        <f>ROUND(I446*H446,2)</f>
        <v>0</v>
      </c>
      <c r="K446" s="194" t="s">
        <v>228</v>
      </c>
      <c r="L446" s="41"/>
      <c r="M446" s="199" t="s">
        <v>1</v>
      </c>
      <c r="N446" s="200" t="s">
        <v>45</v>
      </c>
      <c r="O446" s="73"/>
      <c r="P446" s="201">
        <f>O446*H446</f>
        <v>0</v>
      </c>
      <c r="Q446" s="201">
        <v>0</v>
      </c>
      <c r="R446" s="201">
        <f>Q446*H446</f>
        <v>0</v>
      </c>
      <c r="S446" s="201">
        <v>0</v>
      </c>
      <c r="T446" s="202">
        <f>S446*H446</f>
        <v>0</v>
      </c>
      <c r="U446" s="36"/>
      <c r="V446" s="36"/>
      <c r="W446" s="36"/>
      <c r="X446" s="36"/>
      <c r="Y446" s="36"/>
      <c r="Z446" s="36"/>
      <c r="AA446" s="36"/>
      <c r="AB446" s="36"/>
      <c r="AC446" s="36"/>
      <c r="AD446" s="36"/>
      <c r="AE446" s="36"/>
      <c r="AR446" s="203" t="s">
        <v>223</v>
      </c>
      <c r="AT446" s="203" t="s">
        <v>224</v>
      </c>
      <c r="AU446" s="203" t="s">
        <v>87</v>
      </c>
      <c r="AY446" s="18" t="s">
        <v>220</v>
      </c>
      <c r="BE446" s="204">
        <f>IF(N446="základní",J446,0)</f>
        <v>0</v>
      </c>
      <c r="BF446" s="204">
        <f>IF(N446="snížená",J446,0)</f>
        <v>0</v>
      </c>
      <c r="BG446" s="204">
        <f>IF(N446="zákl. přenesená",J446,0)</f>
        <v>0</v>
      </c>
      <c r="BH446" s="204">
        <f>IF(N446="sníž. přenesená",J446,0)</f>
        <v>0</v>
      </c>
      <c r="BI446" s="204">
        <f>IF(N446="nulová",J446,0)</f>
        <v>0</v>
      </c>
      <c r="BJ446" s="18" t="s">
        <v>87</v>
      </c>
      <c r="BK446" s="204">
        <f>ROUND(I446*H446,2)</f>
        <v>0</v>
      </c>
      <c r="BL446" s="18" t="s">
        <v>223</v>
      </c>
      <c r="BM446" s="203" t="s">
        <v>4263</v>
      </c>
    </row>
    <row r="447" spans="1:65" s="2" customFormat="1" ht="11.25">
      <c r="A447" s="36"/>
      <c r="B447" s="37"/>
      <c r="C447" s="38"/>
      <c r="D447" s="205" t="s">
        <v>231</v>
      </c>
      <c r="E447" s="38"/>
      <c r="F447" s="206" t="s">
        <v>2372</v>
      </c>
      <c r="G447" s="38"/>
      <c r="H447" s="38"/>
      <c r="I447" s="207"/>
      <c r="J447" s="38"/>
      <c r="K447" s="38"/>
      <c r="L447" s="41"/>
      <c r="M447" s="208"/>
      <c r="N447" s="209"/>
      <c r="O447" s="73"/>
      <c r="P447" s="73"/>
      <c r="Q447" s="73"/>
      <c r="R447" s="73"/>
      <c r="S447" s="73"/>
      <c r="T447" s="74"/>
      <c r="U447" s="36"/>
      <c r="V447" s="36"/>
      <c r="W447" s="36"/>
      <c r="X447" s="36"/>
      <c r="Y447" s="36"/>
      <c r="Z447" s="36"/>
      <c r="AA447" s="36"/>
      <c r="AB447" s="36"/>
      <c r="AC447" s="36"/>
      <c r="AD447" s="36"/>
      <c r="AE447" s="36"/>
      <c r="AT447" s="18" t="s">
        <v>231</v>
      </c>
      <c r="AU447" s="18" t="s">
        <v>87</v>
      </c>
    </row>
    <row r="448" spans="1:65" s="2" customFormat="1" ht="175.5">
      <c r="A448" s="36"/>
      <c r="B448" s="37"/>
      <c r="C448" s="38"/>
      <c r="D448" s="210" t="s">
        <v>311</v>
      </c>
      <c r="E448" s="38"/>
      <c r="F448" s="280" t="s">
        <v>2363</v>
      </c>
      <c r="G448" s="38"/>
      <c r="H448" s="38"/>
      <c r="I448" s="207"/>
      <c r="J448" s="38"/>
      <c r="K448" s="38"/>
      <c r="L448" s="41"/>
      <c r="M448" s="208"/>
      <c r="N448" s="209"/>
      <c r="O448" s="73"/>
      <c r="P448" s="73"/>
      <c r="Q448" s="73"/>
      <c r="R448" s="73"/>
      <c r="S448" s="73"/>
      <c r="T448" s="74"/>
      <c r="U448" s="36"/>
      <c r="V448" s="36"/>
      <c r="W448" s="36"/>
      <c r="X448" s="36"/>
      <c r="Y448" s="36"/>
      <c r="Z448" s="36"/>
      <c r="AA448" s="36"/>
      <c r="AB448" s="36"/>
      <c r="AC448" s="36"/>
      <c r="AD448" s="36"/>
      <c r="AE448" s="36"/>
      <c r="AT448" s="18" t="s">
        <v>311</v>
      </c>
      <c r="AU448" s="18" t="s">
        <v>87</v>
      </c>
    </row>
    <row r="449" spans="1:65" s="13" customFormat="1" ht="11.25">
      <c r="B449" s="212"/>
      <c r="C449" s="213"/>
      <c r="D449" s="210" t="s">
        <v>235</v>
      </c>
      <c r="E449" s="214" t="s">
        <v>2318</v>
      </c>
      <c r="F449" s="215" t="s">
        <v>4264</v>
      </c>
      <c r="G449" s="213"/>
      <c r="H449" s="216">
        <v>39.65</v>
      </c>
      <c r="I449" s="217"/>
      <c r="J449" s="213"/>
      <c r="K449" s="213"/>
      <c r="L449" s="218"/>
      <c r="M449" s="219"/>
      <c r="N449" s="220"/>
      <c r="O449" s="220"/>
      <c r="P449" s="220"/>
      <c r="Q449" s="220"/>
      <c r="R449" s="220"/>
      <c r="S449" s="220"/>
      <c r="T449" s="221"/>
      <c r="AT449" s="222" t="s">
        <v>235</v>
      </c>
      <c r="AU449" s="222" t="s">
        <v>87</v>
      </c>
      <c r="AV449" s="13" t="s">
        <v>19</v>
      </c>
      <c r="AW449" s="13" t="s">
        <v>36</v>
      </c>
      <c r="AX449" s="13" t="s">
        <v>80</v>
      </c>
      <c r="AY449" s="222" t="s">
        <v>220</v>
      </c>
    </row>
    <row r="450" spans="1:65" s="13" customFormat="1" ht="11.25">
      <c r="B450" s="212"/>
      <c r="C450" s="213"/>
      <c r="D450" s="210" t="s">
        <v>235</v>
      </c>
      <c r="E450" s="214" t="s">
        <v>2320</v>
      </c>
      <c r="F450" s="215" t="s">
        <v>2321</v>
      </c>
      <c r="G450" s="213"/>
      <c r="H450" s="216">
        <v>39.65</v>
      </c>
      <c r="I450" s="217"/>
      <c r="J450" s="213"/>
      <c r="K450" s="213"/>
      <c r="L450" s="218"/>
      <c r="M450" s="219"/>
      <c r="N450" s="220"/>
      <c r="O450" s="220"/>
      <c r="P450" s="220"/>
      <c r="Q450" s="220"/>
      <c r="R450" s="220"/>
      <c r="S450" s="220"/>
      <c r="T450" s="221"/>
      <c r="AT450" s="222" t="s">
        <v>235</v>
      </c>
      <c r="AU450" s="222" t="s">
        <v>87</v>
      </c>
      <c r="AV450" s="13" t="s">
        <v>19</v>
      </c>
      <c r="AW450" s="13" t="s">
        <v>36</v>
      </c>
      <c r="AX450" s="13" t="s">
        <v>87</v>
      </c>
      <c r="AY450" s="222" t="s">
        <v>220</v>
      </c>
    </row>
    <row r="451" spans="1:65" s="2" customFormat="1" ht="24.2" customHeight="1">
      <c r="A451" s="36"/>
      <c r="B451" s="37"/>
      <c r="C451" s="192" t="s">
        <v>1398</v>
      </c>
      <c r="D451" s="192" t="s">
        <v>224</v>
      </c>
      <c r="E451" s="193" t="s">
        <v>2377</v>
      </c>
      <c r="F451" s="194" t="s">
        <v>2378</v>
      </c>
      <c r="G451" s="195" t="s">
        <v>506</v>
      </c>
      <c r="H451" s="196">
        <v>10.08</v>
      </c>
      <c r="I451" s="197"/>
      <c r="J451" s="198">
        <f>ROUND(I451*H451,2)</f>
        <v>0</v>
      </c>
      <c r="K451" s="194" t="s">
        <v>228</v>
      </c>
      <c r="L451" s="41"/>
      <c r="M451" s="199" t="s">
        <v>1</v>
      </c>
      <c r="N451" s="200" t="s">
        <v>45</v>
      </c>
      <c r="O451" s="73"/>
      <c r="P451" s="201">
        <f>O451*H451</f>
        <v>0</v>
      </c>
      <c r="Q451" s="201">
        <v>2.3869999999999999E-2</v>
      </c>
      <c r="R451" s="201">
        <f>Q451*H451</f>
        <v>0.24060959999999998</v>
      </c>
      <c r="S451" s="201">
        <v>0</v>
      </c>
      <c r="T451" s="202">
        <f>S451*H451</f>
        <v>0</v>
      </c>
      <c r="U451" s="36"/>
      <c r="V451" s="36"/>
      <c r="W451" s="36"/>
      <c r="X451" s="36"/>
      <c r="Y451" s="36"/>
      <c r="Z451" s="36"/>
      <c r="AA451" s="36"/>
      <c r="AB451" s="36"/>
      <c r="AC451" s="36"/>
      <c r="AD451" s="36"/>
      <c r="AE451" s="36"/>
      <c r="AR451" s="203" t="s">
        <v>223</v>
      </c>
      <c r="AT451" s="203" t="s">
        <v>224</v>
      </c>
      <c r="AU451" s="203" t="s">
        <v>87</v>
      </c>
      <c r="AY451" s="18" t="s">
        <v>220</v>
      </c>
      <c r="BE451" s="204">
        <f>IF(N451="základní",J451,0)</f>
        <v>0</v>
      </c>
      <c r="BF451" s="204">
        <f>IF(N451="snížená",J451,0)</f>
        <v>0</v>
      </c>
      <c r="BG451" s="204">
        <f>IF(N451="zákl. přenesená",J451,0)</f>
        <v>0</v>
      </c>
      <c r="BH451" s="204">
        <f>IF(N451="sníž. přenesená",J451,0)</f>
        <v>0</v>
      </c>
      <c r="BI451" s="204">
        <f>IF(N451="nulová",J451,0)</f>
        <v>0</v>
      </c>
      <c r="BJ451" s="18" t="s">
        <v>87</v>
      </c>
      <c r="BK451" s="204">
        <f>ROUND(I451*H451,2)</f>
        <v>0</v>
      </c>
      <c r="BL451" s="18" t="s">
        <v>223</v>
      </c>
      <c r="BM451" s="203" t="s">
        <v>4265</v>
      </c>
    </row>
    <row r="452" spans="1:65" s="2" customFormat="1" ht="11.25">
      <c r="A452" s="36"/>
      <c r="B452" s="37"/>
      <c r="C452" s="38"/>
      <c r="D452" s="205" t="s">
        <v>231</v>
      </c>
      <c r="E452" s="38"/>
      <c r="F452" s="206" t="s">
        <v>2380</v>
      </c>
      <c r="G452" s="38"/>
      <c r="H452" s="38"/>
      <c r="I452" s="207"/>
      <c r="J452" s="38"/>
      <c r="K452" s="38"/>
      <c r="L452" s="41"/>
      <c r="M452" s="208"/>
      <c r="N452" s="209"/>
      <c r="O452" s="73"/>
      <c r="P452" s="73"/>
      <c r="Q452" s="73"/>
      <c r="R452" s="73"/>
      <c r="S452" s="73"/>
      <c r="T452" s="74"/>
      <c r="U452" s="36"/>
      <c r="V452" s="36"/>
      <c r="W452" s="36"/>
      <c r="X452" s="36"/>
      <c r="Y452" s="36"/>
      <c r="Z452" s="36"/>
      <c r="AA452" s="36"/>
      <c r="AB452" s="36"/>
      <c r="AC452" s="36"/>
      <c r="AD452" s="36"/>
      <c r="AE452" s="36"/>
      <c r="AT452" s="18" t="s">
        <v>231</v>
      </c>
      <c r="AU452" s="18" t="s">
        <v>87</v>
      </c>
    </row>
    <row r="453" spans="1:65" s="2" customFormat="1" ht="175.5">
      <c r="A453" s="36"/>
      <c r="B453" s="37"/>
      <c r="C453" s="38"/>
      <c r="D453" s="210" t="s">
        <v>311</v>
      </c>
      <c r="E453" s="38"/>
      <c r="F453" s="280" t="s">
        <v>2363</v>
      </c>
      <c r="G453" s="38"/>
      <c r="H453" s="38"/>
      <c r="I453" s="207"/>
      <c r="J453" s="38"/>
      <c r="K453" s="38"/>
      <c r="L453" s="41"/>
      <c r="M453" s="208"/>
      <c r="N453" s="209"/>
      <c r="O453" s="73"/>
      <c r="P453" s="73"/>
      <c r="Q453" s="73"/>
      <c r="R453" s="73"/>
      <c r="S453" s="73"/>
      <c r="T453" s="74"/>
      <c r="U453" s="36"/>
      <c r="V453" s="36"/>
      <c r="W453" s="36"/>
      <c r="X453" s="36"/>
      <c r="Y453" s="36"/>
      <c r="Z453" s="36"/>
      <c r="AA453" s="36"/>
      <c r="AB453" s="36"/>
      <c r="AC453" s="36"/>
      <c r="AD453" s="36"/>
      <c r="AE453" s="36"/>
      <c r="AT453" s="18" t="s">
        <v>311</v>
      </c>
      <c r="AU453" s="18" t="s">
        <v>87</v>
      </c>
    </row>
    <row r="454" spans="1:65" s="14" customFormat="1" ht="11.25">
      <c r="B454" s="223"/>
      <c r="C454" s="224"/>
      <c r="D454" s="210" t="s">
        <v>235</v>
      </c>
      <c r="E454" s="225" t="s">
        <v>1</v>
      </c>
      <c r="F454" s="226" t="s">
        <v>4266</v>
      </c>
      <c r="G454" s="224"/>
      <c r="H454" s="225" t="s">
        <v>1</v>
      </c>
      <c r="I454" s="227"/>
      <c r="J454" s="224"/>
      <c r="K454" s="224"/>
      <c r="L454" s="228"/>
      <c r="M454" s="229"/>
      <c r="N454" s="230"/>
      <c r="O454" s="230"/>
      <c r="P454" s="230"/>
      <c r="Q454" s="230"/>
      <c r="R454" s="230"/>
      <c r="S454" s="230"/>
      <c r="T454" s="231"/>
      <c r="AT454" s="232" t="s">
        <v>235</v>
      </c>
      <c r="AU454" s="232" t="s">
        <v>87</v>
      </c>
      <c r="AV454" s="14" t="s">
        <v>87</v>
      </c>
      <c r="AW454" s="14" t="s">
        <v>36</v>
      </c>
      <c r="AX454" s="14" t="s">
        <v>80</v>
      </c>
      <c r="AY454" s="232" t="s">
        <v>220</v>
      </c>
    </row>
    <row r="455" spans="1:65" s="13" customFormat="1" ht="11.25">
      <c r="B455" s="212"/>
      <c r="C455" s="213"/>
      <c r="D455" s="210" t="s">
        <v>235</v>
      </c>
      <c r="E455" s="214" t="s">
        <v>3322</v>
      </c>
      <c r="F455" s="215" t="s">
        <v>4267</v>
      </c>
      <c r="G455" s="213"/>
      <c r="H455" s="216">
        <v>10.08</v>
      </c>
      <c r="I455" s="217"/>
      <c r="J455" s="213"/>
      <c r="K455" s="213"/>
      <c r="L455" s="218"/>
      <c r="M455" s="219"/>
      <c r="N455" s="220"/>
      <c r="O455" s="220"/>
      <c r="P455" s="220"/>
      <c r="Q455" s="220"/>
      <c r="R455" s="220"/>
      <c r="S455" s="220"/>
      <c r="T455" s="221"/>
      <c r="AT455" s="222" t="s">
        <v>235</v>
      </c>
      <c r="AU455" s="222" t="s">
        <v>87</v>
      </c>
      <c r="AV455" s="13" t="s">
        <v>19</v>
      </c>
      <c r="AW455" s="13" t="s">
        <v>36</v>
      </c>
      <c r="AX455" s="13" t="s">
        <v>80</v>
      </c>
      <c r="AY455" s="222" t="s">
        <v>220</v>
      </c>
    </row>
    <row r="456" spans="1:65" s="13" customFormat="1" ht="11.25">
      <c r="B456" s="212"/>
      <c r="C456" s="213"/>
      <c r="D456" s="210" t="s">
        <v>235</v>
      </c>
      <c r="E456" s="214" t="s">
        <v>3323</v>
      </c>
      <c r="F456" s="215" t="s">
        <v>3324</v>
      </c>
      <c r="G456" s="213"/>
      <c r="H456" s="216">
        <v>10.08</v>
      </c>
      <c r="I456" s="217"/>
      <c r="J456" s="213"/>
      <c r="K456" s="213"/>
      <c r="L456" s="218"/>
      <c r="M456" s="219"/>
      <c r="N456" s="220"/>
      <c r="O456" s="220"/>
      <c r="P456" s="220"/>
      <c r="Q456" s="220"/>
      <c r="R456" s="220"/>
      <c r="S456" s="220"/>
      <c r="T456" s="221"/>
      <c r="AT456" s="222" t="s">
        <v>235</v>
      </c>
      <c r="AU456" s="222" t="s">
        <v>87</v>
      </c>
      <c r="AV456" s="13" t="s">
        <v>19</v>
      </c>
      <c r="AW456" s="13" t="s">
        <v>36</v>
      </c>
      <c r="AX456" s="13" t="s">
        <v>87</v>
      </c>
      <c r="AY456" s="222" t="s">
        <v>220</v>
      </c>
    </row>
    <row r="457" spans="1:65" s="2" customFormat="1" ht="24.2" customHeight="1">
      <c r="A457" s="36"/>
      <c r="B457" s="37"/>
      <c r="C457" s="192" t="s">
        <v>1402</v>
      </c>
      <c r="D457" s="192" t="s">
        <v>224</v>
      </c>
      <c r="E457" s="193" t="s">
        <v>2386</v>
      </c>
      <c r="F457" s="194" t="s">
        <v>2387</v>
      </c>
      <c r="G457" s="195" t="s">
        <v>506</v>
      </c>
      <c r="H457" s="196">
        <v>10.08</v>
      </c>
      <c r="I457" s="197"/>
      <c r="J457" s="198">
        <f>ROUND(I457*H457,2)</f>
        <v>0</v>
      </c>
      <c r="K457" s="194" t="s">
        <v>228</v>
      </c>
      <c r="L457" s="41"/>
      <c r="M457" s="199" t="s">
        <v>1</v>
      </c>
      <c r="N457" s="200" t="s">
        <v>45</v>
      </c>
      <c r="O457" s="73"/>
      <c r="P457" s="201">
        <f>O457*H457</f>
        <v>0</v>
      </c>
      <c r="Q457" s="201">
        <v>0</v>
      </c>
      <c r="R457" s="201">
        <f>Q457*H457</f>
        <v>0</v>
      </c>
      <c r="S457" s="201">
        <v>0</v>
      </c>
      <c r="T457" s="202">
        <f>S457*H457</f>
        <v>0</v>
      </c>
      <c r="U457" s="36"/>
      <c r="V457" s="36"/>
      <c r="W457" s="36"/>
      <c r="X457" s="36"/>
      <c r="Y457" s="36"/>
      <c r="Z457" s="36"/>
      <c r="AA457" s="36"/>
      <c r="AB457" s="36"/>
      <c r="AC457" s="36"/>
      <c r="AD457" s="36"/>
      <c r="AE457" s="36"/>
      <c r="AR457" s="203" t="s">
        <v>223</v>
      </c>
      <c r="AT457" s="203" t="s">
        <v>224</v>
      </c>
      <c r="AU457" s="203" t="s">
        <v>87</v>
      </c>
      <c r="AY457" s="18" t="s">
        <v>220</v>
      </c>
      <c r="BE457" s="204">
        <f>IF(N457="základní",J457,0)</f>
        <v>0</v>
      </c>
      <c r="BF457" s="204">
        <f>IF(N457="snížená",J457,0)</f>
        <v>0</v>
      </c>
      <c r="BG457" s="204">
        <f>IF(N457="zákl. přenesená",J457,0)</f>
        <v>0</v>
      </c>
      <c r="BH457" s="204">
        <f>IF(N457="sníž. přenesená",J457,0)</f>
        <v>0</v>
      </c>
      <c r="BI457" s="204">
        <f>IF(N457="nulová",J457,0)</f>
        <v>0</v>
      </c>
      <c r="BJ457" s="18" t="s">
        <v>87</v>
      </c>
      <c r="BK457" s="204">
        <f>ROUND(I457*H457,2)</f>
        <v>0</v>
      </c>
      <c r="BL457" s="18" t="s">
        <v>223</v>
      </c>
      <c r="BM457" s="203" t="s">
        <v>4268</v>
      </c>
    </row>
    <row r="458" spans="1:65" s="2" customFormat="1" ht="11.25">
      <c r="A458" s="36"/>
      <c r="B458" s="37"/>
      <c r="C458" s="38"/>
      <c r="D458" s="205" t="s">
        <v>231</v>
      </c>
      <c r="E458" s="38"/>
      <c r="F458" s="206" t="s">
        <v>2389</v>
      </c>
      <c r="G458" s="38"/>
      <c r="H458" s="38"/>
      <c r="I458" s="207"/>
      <c r="J458" s="38"/>
      <c r="K458" s="38"/>
      <c r="L458" s="41"/>
      <c r="M458" s="208"/>
      <c r="N458" s="209"/>
      <c r="O458" s="73"/>
      <c r="P458" s="73"/>
      <c r="Q458" s="73"/>
      <c r="R458" s="73"/>
      <c r="S458" s="73"/>
      <c r="T458" s="74"/>
      <c r="U458" s="36"/>
      <c r="V458" s="36"/>
      <c r="W458" s="36"/>
      <c r="X458" s="36"/>
      <c r="Y458" s="36"/>
      <c r="Z458" s="36"/>
      <c r="AA458" s="36"/>
      <c r="AB458" s="36"/>
      <c r="AC458" s="36"/>
      <c r="AD458" s="36"/>
      <c r="AE458" s="36"/>
      <c r="AT458" s="18" t="s">
        <v>231</v>
      </c>
      <c r="AU458" s="18" t="s">
        <v>87</v>
      </c>
    </row>
    <row r="459" spans="1:65" s="2" customFormat="1" ht="175.5">
      <c r="A459" s="36"/>
      <c r="B459" s="37"/>
      <c r="C459" s="38"/>
      <c r="D459" s="210" t="s">
        <v>311</v>
      </c>
      <c r="E459" s="38"/>
      <c r="F459" s="280" t="s">
        <v>2363</v>
      </c>
      <c r="G459" s="38"/>
      <c r="H459" s="38"/>
      <c r="I459" s="207"/>
      <c r="J459" s="38"/>
      <c r="K459" s="38"/>
      <c r="L459" s="41"/>
      <c r="M459" s="208"/>
      <c r="N459" s="209"/>
      <c r="O459" s="73"/>
      <c r="P459" s="73"/>
      <c r="Q459" s="73"/>
      <c r="R459" s="73"/>
      <c r="S459" s="73"/>
      <c r="T459" s="74"/>
      <c r="U459" s="36"/>
      <c r="V459" s="36"/>
      <c r="W459" s="36"/>
      <c r="X459" s="36"/>
      <c r="Y459" s="36"/>
      <c r="Z459" s="36"/>
      <c r="AA459" s="36"/>
      <c r="AB459" s="36"/>
      <c r="AC459" s="36"/>
      <c r="AD459" s="36"/>
      <c r="AE459" s="36"/>
      <c r="AT459" s="18" t="s">
        <v>311</v>
      </c>
      <c r="AU459" s="18" t="s">
        <v>87</v>
      </c>
    </row>
    <row r="460" spans="1:65" s="13" customFormat="1" ht="11.25">
      <c r="B460" s="212"/>
      <c r="C460" s="213"/>
      <c r="D460" s="210" t="s">
        <v>235</v>
      </c>
      <c r="E460" s="214" t="s">
        <v>3326</v>
      </c>
      <c r="F460" s="215" t="s">
        <v>4269</v>
      </c>
      <c r="G460" s="213"/>
      <c r="H460" s="216">
        <v>10.08</v>
      </c>
      <c r="I460" s="217"/>
      <c r="J460" s="213"/>
      <c r="K460" s="213"/>
      <c r="L460" s="218"/>
      <c r="M460" s="219"/>
      <c r="N460" s="220"/>
      <c r="O460" s="220"/>
      <c r="P460" s="220"/>
      <c r="Q460" s="220"/>
      <c r="R460" s="220"/>
      <c r="S460" s="220"/>
      <c r="T460" s="221"/>
      <c r="AT460" s="222" t="s">
        <v>235</v>
      </c>
      <c r="AU460" s="222" t="s">
        <v>87</v>
      </c>
      <c r="AV460" s="13" t="s">
        <v>19</v>
      </c>
      <c r="AW460" s="13" t="s">
        <v>36</v>
      </c>
      <c r="AX460" s="13" t="s">
        <v>87</v>
      </c>
      <c r="AY460" s="222" t="s">
        <v>220</v>
      </c>
    </row>
    <row r="461" spans="1:65" s="2" customFormat="1" ht="37.9" customHeight="1">
      <c r="A461" s="36"/>
      <c r="B461" s="37"/>
      <c r="C461" s="192" t="s">
        <v>1408</v>
      </c>
      <c r="D461" s="192" t="s">
        <v>224</v>
      </c>
      <c r="E461" s="193" t="s">
        <v>2392</v>
      </c>
      <c r="F461" s="194" t="s">
        <v>2393</v>
      </c>
      <c r="G461" s="195" t="s">
        <v>514</v>
      </c>
      <c r="H461" s="196">
        <v>0.193</v>
      </c>
      <c r="I461" s="197"/>
      <c r="J461" s="198">
        <f>ROUND(I461*H461,2)</f>
        <v>0</v>
      </c>
      <c r="K461" s="194" t="s">
        <v>228</v>
      </c>
      <c r="L461" s="41"/>
      <c r="M461" s="199" t="s">
        <v>1</v>
      </c>
      <c r="N461" s="200" t="s">
        <v>45</v>
      </c>
      <c r="O461" s="73"/>
      <c r="P461" s="201">
        <f>O461*H461</f>
        <v>0</v>
      </c>
      <c r="Q461" s="201">
        <v>2.4533700000000001</v>
      </c>
      <c r="R461" s="201">
        <f>Q461*H461</f>
        <v>0.47350041000000004</v>
      </c>
      <c r="S461" s="201">
        <v>0</v>
      </c>
      <c r="T461" s="202">
        <f>S461*H461</f>
        <v>0</v>
      </c>
      <c r="U461" s="36"/>
      <c r="V461" s="36"/>
      <c r="W461" s="36"/>
      <c r="X461" s="36"/>
      <c r="Y461" s="36"/>
      <c r="Z461" s="36"/>
      <c r="AA461" s="36"/>
      <c r="AB461" s="36"/>
      <c r="AC461" s="36"/>
      <c r="AD461" s="36"/>
      <c r="AE461" s="36"/>
      <c r="AR461" s="203" t="s">
        <v>223</v>
      </c>
      <c r="AT461" s="203" t="s">
        <v>224</v>
      </c>
      <c r="AU461" s="203" t="s">
        <v>87</v>
      </c>
      <c r="AY461" s="18" t="s">
        <v>220</v>
      </c>
      <c r="BE461" s="204">
        <f>IF(N461="základní",J461,0)</f>
        <v>0</v>
      </c>
      <c r="BF461" s="204">
        <f>IF(N461="snížená",J461,0)</f>
        <v>0</v>
      </c>
      <c r="BG461" s="204">
        <f>IF(N461="zákl. přenesená",J461,0)</f>
        <v>0</v>
      </c>
      <c r="BH461" s="204">
        <f>IF(N461="sníž. přenesená",J461,0)</f>
        <v>0</v>
      </c>
      <c r="BI461" s="204">
        <f>IF(N461="nulová",J461,0)</f>
        <v>0</v>
      </c>
      <c r="BJ461" s="18" t="s">
        <v>87</v>
      </c>
      <c r="BK461" s="204">
        <f>ROUND(I461*H461,2)</f>
        <v>0</v>
      </c>
      <c r="BL461" s="18" t="s">
        <v>223</v>
      </c>
      <c r="BM461" s="203" t="s">
        <v>4270</v>
      </c>
    </row>
    <row r="462" spans="1:65" s="2" customFormat="1" ht="11.25">
      <c r="A462" s="36"/>
      <c r="B462" s="37"/>
      <c r="C462" s="38"/>
      <c r="D462" s="205" t="s">
        <v>231</v>
      </c>
      <c r="E462" s="38"/>
      <c r="F462" s="206" t="s">
        <v>2395</v>
      </c>
      <c r="G462" s="38"/>
      <c r="H462" s="38"/>
      <c r="I462" s="207"/>
      <c r="J462" s="38"/>
      <c r="K462" s="38"/>
      <c r="L462" s="41"/>
      <c r="M462" s="208"/>
      <c r="N462" s="209"/>
      <c r="O462" s="73"/>
      <c r="P462" s="73"/>
      <c r="Q462" s="73"/>
      <c r="R462" s="73"/>
      <c r="S462" s="73"/>
      <c r="T462" s="74"/>
      <c r="U462" s="36"/>
      <c r="V462" s="36"/>
      <c r="W462" s="36"/>
      <c r="X462" s="36"/>
      <c r="Y462" s="36"/>
      <c r="Z462" s="36"/>
      <c r="AA462" s="36"/>
      <c r="AB462" s="36"/>
      <c r="AC462" s="36"/>
      <c r="AD462" s="36"/>
      <c r="AE462" s="36"/>
      <c r="AT462" s="18" t="s">
        <v>231</v>
      </c>
      <c r="AU462" s="18" t="s">
        <v>87</v>
      </c>
    </row>
    <row r="463" spans="1:65" s="14" customFormat="1" ht="11.25">
      <c r="B463" s="223"/>
      <c r="C463" s="224"/>
      <c r="D463" s="210" t="s">
        <v>235</v>
      </c>
      <c r="E463" s="225" t="s">
        <v>1</v>
      </c>
      <c r="F463" s="226" t="s">
        <v>4271</v>
      </c>
      <c r="G463" s="224"/>
      <c r="H463" s="225" t="s">
        <v>1</v>
      </c>
      <c r="I463" s="227"/>
      <c r="J463" s="224"/>
      <c r="K463" s="224"/>
      <c r="L463" s="228"/>
      <c r="M463" s="229"/>
      <c r="N463" s="230"/>
      <c r="O463" s="230"/>
      <c r="P463" s="230"/>
      <c r="Q463" s="230"/>
      <c r="R463" s="230"/>
      <c r="S463" s="230"/>
      <c r="T463" s="231"/>
      <c r="AT463" s="232" t="s">
        <v>235</v>
      </c>
      <c r="AU463" s="232" t="s">
        <v>87</v>
      </c>
      <c r="AV463" s="14" t="s">
        <v>87</v>
      </c>
      <c r="AW463" s="14" t="s">
        <v>36</v>
      </c>
      <c r="AX463" s="14" t="s">
        <v>80</v>
      </c>
      <c r="AY463" s="232" t="s">
        <v>220</v>
      </c>
    </row>
    <row r="464" spans="1:65" s="13" customFormat="1" ht="11.25">
      <c r="B464" s="212"/>
      <c r="C464" s="213"/>
      <c r="D464" s="210" t="s">
        <v>235</v>
      </c>
      <c r="E464" s="214" t="s">
        <v>3331</v>
      </c>
      <c r="F464" s="215" t="s">
        <v>4272</v>
      </c>
      <c r="G464" s="213"/>
      <c r="H464" s="216">
        <v>0.193</v>
      </c>
      <c r="I464" s="217"/>
      <c r="J464" s="213"/>
      <c r="K464" s="213"/>
      <c r="L464" s="218"/>
      <c r="M464" s="219"/>
      <c r="N464" s="220"/>
      <c r="O464" s="220"/>
      <c r="P464" s="220"/>
      <c r="Q464" s="220"/>
      <c r="R464" s="220"/>
      <c r="S464" s="220"/>
      <c r="T464" s="221"/>
      <c r="AT464" s="222" t="s">
        <v>235</v>
      </c>
      <c r="AU464" s="222" t="s">
        <v>87</v>
      </c>
      <c r="AV464" s="13" t="s">
        <v>19</v>
      </c>
      <c r="AW464" s="13" t="s">
        <v>36</v>
      </c>
      <c r="AX464" s="13" t="s">
        <v>80</v>
      </c>
      <c r="AY464" s="222" t="s">
        <v>220</v>
      </c>
    </row>
    <row r="465" spans="1:65" s="13" customFormat="1" ht="11.25">
      <c r="B465" s="212"/>
      <c r="C465" s="213"/>
      <c r="D465" s="210" t="s">
        <v>235</v>
      </c>
      <c r="E465" s="214" t="s">
        <v>3332</v>
      </c>
      <c r="F465" s="215" t="s">
        <v>3333</v>
      </c>
      <c r="G465" s="213"/>
      <c r="H465" s="216">
        <v>0.193</v>
      </c>
      <c r="I465" s="217"/>
      <c r="J465" s="213"/>
      <c r="K465" s="213"/>
      <c r="L465" s="218"/>
      <c r="M465" s="219"/>
      <c r="N465" s="220"/>
      <c r="O465" s="220"/>
      <c r="P465" s="220"/>
      <c r="Q465" s="220"/>
      <c r="R465" s="220"/>
      <c r="S465" s="220"/>
      <c r="T465" s="221"/>
      <c r="AT465" s="222" t="s">
        <v>235</v>
      </c>
      <c r="AU465" s="222" t="s">
        <v>87</v>
      </c>
      <c r="AV465" s="13" t="s">
        <v>19</v>
      </c>
      <c r="AW465" s="13" t="s">
        <v>36</v>
      </c>
      <c r="AX465" s="13" t="s">
        <v>87</v>
      </c>
      <c r="AY465" s="222" t="s">
        <v>220</v>
      </c>
    </row>
    <row r="466" spans="1:65" s="2" customFormat="1" ht="37.9" customHeight="1">
      <c r="A466" s="36"/>
      <c r="B466" s="37"/>
      <c r="C466" s="192" t="s">
        <v>1414</v>
      </c>
      <c r="D466" s="192" t="s">
        <v>224</v>
      </c>
      <c r="E466" s="193" t="s">
        <v>2401</v>
      </c>
      <c r="F466" s="194" t="s">
        <v>2402</v>
      </c>
      <c r="G466" s="195" t="s">
        <v>506</v>
      </c>
      <c r="H466" s="196">
        <v>3.92</v>
      </c>
      <c r="I466" s="197"/>
      <c r="J466" s="198">
        <f>ROUND(I466*H466,2)</f>
        <v>0</v>
      </c>
      <c r="K466" s="194" t="s">
        <v>228</v>
      </c>
      <c r="L466" s="41"/>
      <c r="M466" s="199" t="s">
        <v>1</v>
      </c>
      <c r="N466" s="200" t="s">
        <v>45</v>
      </c>
      <c r="O466" s="73"/>
      <c r="P466" s="201">
        <f>O466*H466</f>
        <v>0</v>
      </c>
      <c r="Q466" s="201">
        <v>1.282E-2</v>
      </c>
      <c r="R466" s="201">
        <f>Q466*H466</f>
        <v>5.0254399999999998E-2</v>
      </c>
      <c r="S466" s="201">
        <v>0</v>
      </c>
      <c r="T466" s="202">
        <f>S466*H466</f>
        <v>0</v>
      </c>
      <c r="U466" s="36"/>
      <c r="V466" s="36"/>
      <c r="W466" s="36"/>
      <c r="X466" s="36"/>
      <c r="Y466" s="36"/>
      <c r="Z466" s="36"/>
      <c r="AA466" s="36"/>
      <c r="AB466" s="36"/>
      <c r="AC466" s="36"/>
      <c r="AD466" s="36"/>
      <c r="AE466" s="36"/>
      <c r="AR466" s="203" t="s">
        <v>223</v>
      </c>
      <c r="AT466" s="203" t="s">
        <v>224</v>
      </c>
      <c r="AU466" s="203" t="s">
        <v>87</v>
      </c>
      <c r="AY466" s="18" t="s">
        <v>220</v>
      </c>
      <c r="BE466" s="204">
        <f>IF(N466="základní",J466,0)</f>
        <v>0</v>
      </c>
      <c r="BF466" s="204">
        <f>IF(N466="snížená",J466,0)</f>
        <v>0</v>
      </c>
      <c r="BG466" s="204">
        <f>IF(N466="zákl. přenesená",J466,0)</f>
        <v>0</v>
      </c>
      <c r="BH466" s="204">
        <f>IF(N466="sníž. přenesená",J466,0)</f>
        <v>0</v>
      </c>
      <c r="BI466" s="204">
        <f>IF(N466="nulová",J466,0)</f>
        <v>0</v>
      </c>
      <c r="BJ466" s="18" t="s">
        <v>87</v>
      </c>
      <c r="BK466" s="204">
        <f>ROUND(I466*H466,2)</f>
        <v>0</v>
      </c>
      <c r="BL466" s="18" t="s">
        <v>223</v>
      </c>
      <c r="BM466" s="203" t="s">
        <v>4273</v>
      </c>
    </row>
    <row r="467" spans="1:65" s="2" customFormat="1" ht="11.25">
      <c r="A467" s="36"/>
      <c r="B467" s="37"/>
      <c r="C467" s="38"/>
      <c r="D467" s="205" t="s">
        <v>231</v>
      </c>
      <c r="E467" s="38"/>
      <c r="F467" s="206" t="s">
        <v>2404</v>
      </c>
      <c r="G467" s="38"/>
      <c r="H467" s="38"/>
      <c r="I467" s="207"/>
      <c r="J467" s="38"/>
      <c r="K467" s="38"/>
      <c r="L467" s="41"/>
      <c r="M467" s="208"/>
      <c r="N467" s="209"/>
      <c r="O467" s="73"/>
      <c r="P467" s="73"/>
      <c r="Q467" s="73"/>
      <c r="R467" s="73"/>
      <c r="S467" s="73"/>
      <c r="T467" s="74"/>
      <c r="U467" s="36"/>
      <c r="V467" s="36"/>
      <c r="W467" s="36"/>
      <c r="X467" s="36"/>
      <c r="Y467" s="36"/>
      <c r="Z467" s="36"/>
      <c r="AA467" s="36"/>
      <c r="AB467" s="36"/>
      <c r="AC467" s="36"/>
      <c r="AD467" s="36"/>
      <c r="AE467" s="36"/>
      <c r="AT467" s="18" t="s">
        <v>231</v>
      </c>
      <c r="AU467" s="18" t="s">
        <v>87</v>
      </c>
    </row>
    <row r="468" spans="1:65" s="14" customFormat="1" ht="11.25">
      <c r="B468" s="223"/>
      <c r="C468" s="224"/>
      <c r="D468" s="210" t="s">
        <v>235</v>
      </c>
      <c r="E468" s="225" t="s">
        <v>1</v>
      </c>
      <c r="F468" s="226" t="s">
        <v>2405</v>
      </c>
      <c r="G468" s="224"/>
      <c r="H468" s="225" t="s">
        <v>1</v>
      </c>
      <c r="I468" s="227"/>
      <c r="J468" s="224"/>
      <c r="K468" s="224"/>
      <c r="L468" s="228"/>
      <c r="M468" s="229"/>
      <c r="N468" s="230"/>
      <c r="O468" s="230"/>
      <c r="P468" s="230"/>
      <c r="Q468" s="230"/>
      <c r="R468" s="230"/>
      <c r="S468" s="230"/>
      <c r="T468" s="231"/>
      <c r="AT468" s="232" t="s">
        <v>235</v>
      </c>
      <c r="AU468" s="232" t="s">
        <v>87</v>
      </c>
      <c r="AV468" s="14" t="s">
        <v>87</v>
      </c>
      <c r="AW468" s="14" t="s">
        <v>36</v>
      </c>
      <c r="AX468" s="14" t="s">
        <v>80</v>
      </c>
      <c r="AY468" s="232" t="s">
        <v>220</v>
      </c>
    </row>
    <row r="469" spans="1:65" s="13" customFormat="1" ht="11.25">
      <c r="B469" s="212"/>
      <c r="C469" s="213"/>
      <c r="D469" s="210" t="s">
        <v>235</v>
      </c>
      <c r="E469" s="214" t="s">
        <v>4274</v>
      </c>
      <c r="F469" s="215" t="s">
        <v>4275</v>
      </c>
      <c r="G469" s="213"/>
      <c r="H469" s="216">
        <v>3.92</v>
      </c>
      <c r="I469" s="217"/>
      <c r="J469" s="213"/>
      <c r="K469" s="213"/>
      <c r="L469" s="218"/>
      <c r="M469" s="219"/>
      <c r="N469" s="220"/>
      <c r="O469" s="220"/>
      <c r="P469" s="220"/>
      <c r="Q469" s="220"/>
      <c r="R469" s="220"/>
      <c r="S469" s="220"/>
      <c r="T469" s="221"/>
      <c r="AT469" s="222" t="s">
        <v>235</v>
      </c>
      <c r="AU469" s="222" t="s">
        <v>87</v>
      </c>
      <c r="AV469" s="13" t="s">
        <v>19</v>
      </c>
      <c r="AW469" s="13" t="s">
        <v>36</v>
      </c>
      <c r="AX469" s="13" t="s">
        <v>80</v>
      </c>
      <c r="AY469" s="222" t="s">
        <v>220</v>
      </c>
    </row>
    <row r="470" spans="1:65" s="13" customFormat="1" ht="11.25">
      <c r="B470" s="212"/>
      <c r="C470" s="213"/>
      <c r="D470" s="210" t="s">
        <v>235</v>
      </c>
      <c r="E470" s="214" t="s">
        <v>4276</v>
      </c>
      <c r="F470" s="215" t="s">
        <v>4277</v>
      </c>
      <c r="G470" s="213"/>
      <c r="H470" s="216">
        <v>3.92</v>
      </c>
      <c r="I470" s="217"/>
      <c r="J470" s="213"/>
      <c r="K470" s="213"/>
      <c r="L470" s="218"/>
      <c r="M470" s="219"/>
      <c r="N470" s="220"/>
      <c r="O470" s="220"/>
      <c r="P470" s="220"/>
      <c r="Q470" s="220"/>
      <c r="R470" s="220"/>
      <c r="S470" s="220"/>
      <c r="T470" s="221"/>
      <c r="AT470" s="222" t="s">
        <v>235</v>
      </c>
      <c r="AU470" s="222" t="s">
        <v>87</v>
      </c>
      <c r="AV470" s="13" t="s">
        <v>19</v>
      </c>
      <c r="AW470" s="13" t="s">
        <v>36</v>
      </c>
      <c r="AX470" s="13" t="s">
        <v>87</v>
      </c>
      <c r="AY470" s="222" t="s">
        <v>220</v>
      </c>
    </row>
    <row r="471" spans="1:65" s="2" customFormat="1" ht="37.9" customHeight="1">
      <c r="A471" s="36"/>
      <c r="B471" s="37"/>
      <c r="C471" s="192" t="s">
        <v>1419</v>
      </c>
      <c r="D471" s="192" t="s">
        <v>224</v>
      </c>
      <c r="E471" s="193" t="s">
        <v>2410</v>
      </c>
      <c r="F471" s="194" t="s">
        <v>2411</v>
      </c>
      <c r="G471" s="195" t="s">
        <v>506</v>
      </c>
      <c r="H471" s="196">
        <v>3.92</v>
      </c>
      <c r="I471" s="197"/>
      <c r="J471" s="198">
        <f>ROUND(I471*H471,2)</f>
        <v>0</v>
      </c>
      <c r="K471" s="194" t="s">
        <v>228</v>
      </c>
      <c r="L471" s="41"/>
      <c r="M471" s="199" t="s">
        <v>1</v>
      </c>
      <c r="N471" s="200" t="s">
        <v>45</v>
      </c>
      <c r="O471" s="73"/>
      <c r="P471" s="201">
        <f>O471*H471</f>
        <v>0</v>
      </c>
      <c r="Q471" s="201">
        <v>0</v>
      </c>
      <c r="R471" s="201">
        <f>Q471*H471</f>
        <v>0</v>
      </c>
      <c r="S471" s="201">
        <v>0</v>
      </c>
      <c r="T471" s="202">
        <f>S471*H471</f>
        <v>0</v>
      </c>
      <c r="U471" s="36"/>
      <c r="V471" s="36"/>
      <c r="W471" s="36"/>
      <c r="X471" s="36"/>
      <c r="Y471" s="36"/>
      <c r="Z471" s="36"/>
      <c r="AA471" s="36"/>
      <c r="AB471" s="36"/>
      <c r="AC471" s="36"/>
      <c r="AD471" s="36"/>
      <c r="AE471" s="36"/>
      <c r="AR471" s="203" t="s">
        <v>223</v>
      </c>
      <c r="AT471" s="203" t="s">
        <v>224</v>
      </c>
      <c r="AU471" s="203" t="s">
        <v>87</v>
      </c>
      <c r="AY471" s="18" t="s">
        <v>220</v>
      </c>
      <c r="BE471" s="204">
        <f>IF(N471="základní",J471,0)</f>
        <v>0</v>
      </c>
      <c r="BF471" s="204">
        <f>IF(N471="snížená",J471,0)</f>
        <v>0</v>
      </c>
      <c r="BG471" s="204">
        <f>IF(N471="zákl. přenesená",J471,0)</f>
        <v>0</v>
      </c>
      <c r="BH471" s="204">
        <f>IF(N471="sníž. přenesená",J471,0)</f>
        <v>0</v>
      </c>
      <c r="BI471" s="204">
        <f>IF(N471="nulová",J471,0)</f>
        <v>0</v>
      </c>
      <c r="BJ471" s="18" t="s">
        <v>87</v>
      </c>
      <c r="BK471" s="204">
        <f>ROUND(I471*H471,2)</f>
        <v>0</v>
      </c>
      <c r="BL471" s="18" t="s">
        <v>223</v>
      </c>
      <c r="BM471" s="203" t="s">
        <v>4278</v>
      </c>
    </row>
    <row r="472" spans="1:65" s="2" customFormat="1" ht="11.25">
      <c r="A472" s="36"/>
      <c r="B472" s="37"/>
      <c r="C472" s="38"/>
      <c r="D472" s="205" t="s">
        <v>231</v>
      </c>
      <c r="E472" s="38"/>
      <c r="F472" s="206" t="s">
        <v>2413</v>
      </c>
      <c r="G472" s="38"/>
      <c r="H472" s="38"/>
      <c r="I472" s="207"/>
      <c r="J472" s="38"/>
      <c r="K472" s="38"/>
      <c r="L472" s="41"/>
      <c r="M472" s="208"/>
      <c r="N472" s="209"/>
      <c r="O472" s="73"/>
      <c r="P472" s="73"/>
      <c r="Q472" s="73"/>
      <c r="R472" s="73"/>
      <c r="S472" s="73"/>
      <c r="T472" s="74"/>
      <c r="U472" s="36"/>
      <c r="V472" s="36"/>
      <c r="W472" s="36"/>
      <c r="X472" s="36"/>
      <c r="Y472" s="36"/>
      <c r="Z472" s="36"/>
      <c r="AA472" s="36"/>
      <c r="AB472" s="36"/>
      <c r="AC472" s="36"/>
      <c r="AD472" s="36"/>
      <c r="AE472" s="36"/>
      <c r="AT472" s="18" t="s">
        <v>231</v>
      </c>
      <c r="AU472" s="18" t="s">
        <v>87</v>
      </c>
    </row>
    <row r="473" spans="1:65" s="13" customFormat="1" ht="11.25">
      <c r="B473" s="212"/>
      <c r="C473" s="213"/>
      <c r="D473" s="210" t="s">
        <v>235</v>
      </c>
      <c r="E473" s="214" t="s">
        <v>4279</v>
      </c>
      <c r="F473" s="215" t="s">
        <v>4280</v>
      </c>
      <c r="G473" s="213"/>
      <c r="H473" s="216">
        <v>3.92</v>
      </c>
      <c r="I473" s="217"/>
      <c r="J473" s="213"/>
      <c r="K473" s="213"/>
      <c r="L473" s="218"/>
      <c r="M473" s="219"/>
      <c r="N473" s="220"/>
      <c r="O473" s="220"/>
      <c r="P473" s="220"/>
      <c r="Q473" s="220"/>
      <c r="R473" s="220"/>
      <c r="S473" s="220"/>
      <c r="T473" s="221"/>
      <c r="AT473" s="222" t="s">
        <v>235</v>
      </c>
      <c r="AU473" s="222" t="s">
        <v>87</v>
      </c>
      <c r="AV473" s="13" t="s">
        <v>19</v>
      </c>
      <c r="AW473" s="13" t="s">
        <v>36</v>
      </c>
      <c r="AX473" s="13" t="s">
        <v>87</v>
      </c>
      <c r="AY473" s="222" t="s">
        <v>220</v>
      </c>
    </row>
    <row r="474" spans="1:65" s="2" customFormat="1" ht="76.349999999999994" customHeight="1">
      <c r="A474" s="36"/>
      <c r="B474" s="37"/>
      <c r="C474" s="192" t="s">
        <v>1422</v>
      </c>
      <c r="D474" s="192" t="s">
        <v>224</v>
      </c>
      <c r="E474" s="193" t="s">
        <v>2416</v>
      </c>
      <c r="F474" s="194" t="s">
        <v>2417</v>
      </c>
      <c r="G474" s="195" t="s">
        <v>698</v>
      </c>
      <c r="H474" s="196">
        <v>4.8</v>
      </c>
      <c r="I474" s="197"/>
      <c r="J474" s="198">
        <f>ROUND(I474*H474,2)</f>
        <v>0</v>
      </c>
      <c r="K474" s="194" t="s">
        <v>228</v>
      </c>
      <c r="L474" s="41"/>
      <c r="M474" s="199" t="s">
        <v>1</v>
      </c>
      <c r="N474" s="200" t="s">
        <v>45</v>
      </c>
      <c r="O474" s="73"/>
      <c r="P474" s="201">
        <f>O474*H474</f>
        <v>0</v>
      </c>
      <c r="Q474" s="201">
        <v>6.4700000000000001E-3</v>
      </c>
      <c r="R474" s="201">
        <f>Q474*H474</f>
        <v>3.1056E-2</v>
      </c>
      <c r="S474" s="201">
        <v>0</v>
      </c>
      <c r="T474" s="202">
        <f>S474*H474</f>
        <v>0</v>
      </c>
      <c r="U474" s="36"/>
      <c r="V474" s="36"/>
      <c r="W474" s="36"/>
      <c r="X474" s="36"/>
      <c r="Y474" s="36"/>
      <c r="Z474" s="36"/>
      <c r="AA474" s="36"/>
      <c r="AB474" s="36"/>
      <c r="AC474" s="36"/>
      <c r="AD474" s="36"/>
      <c r="AE474" s="36"/>
      <c r="AR474" s="203" t="s">
        <v>223</v>
      </c>
      <c r="AT474" s="203" t="s">
        <v>224</v>
      </c>
      <c r="AU474" s="203" t="s">
        <v>87</v>
      </c>
      <c r="AY474" s="18" t="s">
        <v>220</v>
      </c>
      <c r="BE474" s="204">
        <f>IF(N474="základní",J474,0)</f>
        <v>0</v>
      </c>
      <c r="BF474" s="204">
        <f>IF(N474="snížená",J474,0)</f>
        <v>0</v>
      </c>
      <c r="BG474" s="204">
        <f>IF(N474="zákl. přenesená",J474,0)</f>
        <v>0</v>
      </c>
      <c r="BH474" s="204">
        <f>IF(N474="sníž. přenesená",J474,0)</f>
        <v>0</v>
      </c>
      <c r="BI474" s="204">
        <f>IF(N474="nulová",J474,0)</f>
        <v>0</v>
      </c>
      <c r="BJ474" s="18" t="s">
        <v>87</v>
      </c>
      <c r="BK474" s="204">
        <f>ROUND(I474*H474,2)</f>
        <v>0</v>
      </c>
      <c r="BL474" s="18" t="s">
        <v>223</v>
      </c>
      <c r="BM474" s="203" t="s">
        <v>4281</v>
      </c>
    </row>
    <row r="475" spans="1:65" s="2" customFormat="1" ht="11.25">
      <c r="A475" s="36"/>
      <c r="B475" s="37"/>
      <c r="C475" s="38"/>
      <c r="D475" s="205" t="s">
        <v>231</v>
      </c>
      <c r="E475" s="38"/>
      <c r="F475" s="206" t="s">
        <v>2419</v>
      </c>
      <c r="G475" s="38"/>
      <c r="H475" s="38"/>
      <c r="I475" s="207"/>
      <c r="J475" s="38"/>
      <c r="K475" s="38"/>
      <c r="L475" s="41"/>
      <c r="M475" s="208"/>
      <c r="N475" s="209"/>
      <c r="O475" s="73"/>
      <c r="P475" s="73"/>
      <c r="Q475" s="73"/>
      <c r="R475" s="73"/>
      <c r="S475" s="73"/>
      <c r="T475" s="74"/>
      <c r="U475" s="36"/>
      <c r="V475" s="36"/>
      <c r="W475" s="36"/>
      <c r="X475" s="36"/>
      <c r="Y475" s="36"/>
      <c r="Z475" s="36"/>
      <c r="AA475" s="36"/>
      <c r="AB475" s="36"/>
      <c r="AC475" s="36"/>
      <c r="AD475" s="36"/>
      <c r="AE475" s="36"/>
      <c r="AT475" s="18" t="s">
        <v>231</v>
      </c>
      <c r="AU475" s="18" t="s">
        <v>87</v>
      </c>
    </row>
    <row r="476" spans="1:65" s="2" customFormat="1" ht="48.75">
      <c r="A476" s="36"/>
      <c r="B476" s="37"/>
      <c r="C476" s="38"/>
      <c r="D476" s="210" t="s">
        <v>311</v>
      </c>
      <c r="E476" s="38"/>
      <c r="F476" s="211" t="s">
        <v>2420</v>
      </c>
      <c r="G476" s="38"/>
      <c r="H476" s="38"/>
      <c r="I476" s="207"/>
      <c r="J476" s="38"/>
      <c r="K476" s="38"/>
      <c r="L476" s="41"/>
      <c r="M476" s="208"/>
      <c r="N476" s="209"/>
      <c r="O476" s="73"/>
      <c r="P476" s="73"/>
      <c r="Q476" s="73"/>
      <c r="R476" s="73"/>
      <c r="S476" s="73"/>
      <c r="T476" s="74"/>
      <c r="U476" s="36"/>
      <c r="V476" s="36"/>
      <c r="W476" s="36"/>
      <c r="X476" s="36"/>
      <c r="Y476" s="36"/>
      <c r="Z476" s="36"/>
      <c r="AA476" s="36"/>
      <c r="AB476" s="36"/>
      <c r="AC476" s="36"/>
      <c r="AD476" s="36"/>
      <c r="AE476" s="36"/>
      <c r="AT476" s="18" t="s">
        <v>311</v>
      </c>
      <c r="AU476" s="18" t="s">
        <v>87</v>
      </c>
    </row>
    <row r="477" spans="1:65" s="14" customFormat="1" ht="22.5">
      <c r="B477" s="223"/>
      <c r="C477" s="224"/>
      <c r="D477" s="210" t="s">
        <v>235</v>
      </c>
      <c r="E477" s="225" t="s">
        <v>1</v>
      </c>
      <c r="F477" s="226" t="s">
        <v>4282</v>
      </c>
      <c r="G477" s="224"/>
      <c r="H477" s="225" t="s">
        <v>1</v>
      </c>
      <c r="I477" s="227"/>
      <c r="J477" s="224"/>
      <c r="K477" s="224"/>
      <c r="L477" s="228"/>
      <c r="M477" s="229"/>
      <c r="N477" s="230"/>
      <c r="O477" s="230"/>
      <c r="P477" s="230"/>
      <c r="Q477" s="230"/>
      <c r="R477" s="230"/>
      <c r="S477" s="230"/>
      <c r="T477" s="231"/>
      <c r="AT477" s="232" t="s">
        <v>235</v>
      </c>
      <c r="AU477" s="232" t="s">
        <v>87</v>
      </c>
      <c r="AV477" s="14" t="s">
        <v>87</v>
      </c>
      <c r="AW477" s="14" t="s">
        <v>36</v>
      </c>
      <c r="AX477" s="14" t="s">
        <v>80</v>
      </c>
      <c r="AY477" s="232" t="s">
        <v>220</v>
      </c>
    </row>
    <row r="478" spans="1:65" s="13" customFormat="1" ht="11.25">
      <c r="B478" s="212"/>
      <c r="C478" s="213"/>
      <c r="D478" s="210" t="s">
        <v>235</v>
      </c>
      <c r="E478" s="214" t="s">
        <v>3348</v>
      </c>
      <c r="F478" s="215" t="s">
        <v>4283</v>
      </c>
      <c r="G478" s="213"/>
      <c r="H478" s="216">
        <v>4.8</v>
      </c>
      <c r="I478" s="217"/>
      <c r="J478" s="213"/>
      <c r="K478" s="213"/>
      <c r="L478" s="218"/>
      <c r="M478" s="219"/>
      <c r="N478" s="220"/>
      <c r="O478" s="220"/>
      <c r="P478" s="220"/>
      <c r="Q478" s="220"/>
      <c r="R478" s="220"/>
      <c r="S478" s="220"/>
      <c r="T478" s="221"/>
      <c r="AT478" s="222" t="s">
        <v>235</v>
      </c>
      <c r="AU478" s="222" t="s">
        <v>87</v>
      </c>
      <c r="AV478" s="13" t="s">
        <v>19</v>
      </c>
      <c r="AW478" s="13" t="s">
        <v>36</v>
      </c>
      <c r="AX478" s="13" t="s">
        <v>80</v>
      </c>
      <c r="AY478" s="222" t="s">
        <v>220</v>
      </c>
    </row>
    <row r="479" spans="1:65" s="13" customFormat="1" ht="11.25">
      <c r="B479" s="212"/>
      <c r="C479" s="213"/>
      <c r="D479" s="210" t="s">
        <v>235</v>
      </c>
      <c r="E479" s="214" t="s">
        <v>3350</v>
      </c>
      <c r="F479" s="215" t="s">
        <v>3351</v>
      </c>
      <c r="G479" s="213"/>
      <c r="H479" s="216">
        <v>4.8</v>
      </c>
      <c r="I479" s="217"/>
      <c r="J479" s="213"/>
      <c r="K479" s="213"/>
      <c r="L479" s="218"/>
      <c r="M479" s="219"/>
      <c r="N479" s="220"/>
      <c r="O479" s="220"/>
      <c r="P479" s="220"/>
      <c r="Q479" s="220"/>
      <c r="R479" s="220"/>
      <c r="S479" s="220"/>
      <c r="T479" s="221"/>
      <c r="AT479" s="222" t="s">
        <v>235</v>
      </c>
      <c r="AU479" s="222" t="s">
        <v>87</v>
      </c>
      <c r="AV479" s="13" t="s">
        <v>19</v>
      </c>
      <c r="AW479" s="13" t="s">
        <v>36</v>
      </c>
      <c r="AX479" s="13" t="s">
        <v>87</v>
      </c>
      <c r="AY479" s="222" t="s">
        <v>220</v>
      </c>
    </row>
    <row r="480" spans="1:65" s="2" customFormat="1" ht="16.5" customHeight="1">
      <c r="A480" s="36"/>
      <c r="B480" s="37"/>
      <c r="C480" s="247" t="s">
        <v>1427</v>
      </c>
      <c r="D480" s="247" t="s">
        <v>329</v>
      </c>
      <c r="E480" s="248" t="s">
        <v>2426</v>
      </c>
      <c r="F480" s="249" t="s">
        <v>2427</v>
      </c>
      <c r="G480" s="250" t="s">
        <v>2428</v>
      </c>
      <c r="H480" s="251">
        <v>12</v>
      </c>
      <c r="I480" s="252"/>
      <c r="J480" s="253">
        <f>ROUND(I480*H480,2)</f>
        <v>0</v>
      </c>
      <c r="K480" s="249" t="s">
        <v>1</v>
      </c>
      <c r="L480" s="254"/>
      <c r="M480" s="255" t="s">
        <v>1</v>
      </c>
      <c r="N480" s="256" t="s">
        <v>45</v>
      </c>
      <c r="O480" s="73"/>
      <c r="P480" s="201">
        <f>O480*H480</f>
        <v>0</v>
      </c>
      <c r="Q480" s="201">
        <v>0.09</v>
      </c>
      <c r="R480" s="201">
        <f>Q480*H480</f>
        <v>1.08</v>
      </c>
      <c r="S480" s="201">
        <v>0</v>
      </c>
      <c r="T480" s="202">
        <f>S480*H480</f>
        <v>0</v>
      </c>
      <c r="U480" s="36"/>
      <c r="V480" s="36"/>
      <c r="W480" s="36"/>
      <c r="X480" s="36"/>
      <c r="Y480" s="36"/>
      <c r="Z480" s="36"/>
      <c r="AA480" s="36"/>
      <c r="AB480" s="36"/>
      <c r="AC480" s="36"/>
      <c r="AD480" s="36"/>
      <c r="AE480" s="36"/>
      <c r="AR480" s="203" t="s">
        <v>266</v>
      </c>
      <c r="AT480" s="203" t="s">
        <v>329</v>
      </c>
      <c r="AU480" s="203" t="s">
        <v>87</v>
      </c>
      <c r="AY480" s="18" t="s">
        <v>220</v>
      </c>
      <c r="BE480" s="204">
        <f>IF(N480="základní",J480,0)</f>
        <v>0</v>
      </c>
      <c r="BF480" s="204">
        <f>IF(N480="snížená",J480,0)</f>
        <v>0</v>
      </c>
      <c r="BG480" s="204">
        <f>IF(N480="zákl. přenesená",J480,0)</f>
        <v>0</v>
      </c>
      <c r="BH480" s="204">
        <f>IF(N480="sníž. přenesená",J480,0)</f>
        <v>0</v>
      </c>
      <c r="BI480" s="204">
        <f>IF(N480="nulová",J480,0)</f>
        <v>0</v>
      </c>
      <c r="BJ480" s="18" t="s">
        <v>87</v>
      </c>
      <c r="BK480" s="204">
        <f>ROUND(I480*H480,2)</f>
        <v>0</v>
      </c>
      <c r="BL480" s="18" t="s">
        <v>223</v>
      </c>
      <c r="BM480" s="203" t="s">
        <v>4284</v>
      </c>
    </row>
    <row r="481" spans="1:65" s="2" customFormat="1" ht="19.5">
      <c r="A481" s="36"/>
      <c r="B481" s="37"/>
      <c r="C481" s="38"/>
      <c r="D481" s="210" t="s">
        <v>233</v>
      </c>
      <c r="E481" s="38"/>
      <c r="F481" s="211" t="s">
        <v>2430</v>
      </c>
      <c r="G481" s="38"/>
      <c r="H481" s="38"/>
      <c r="I481" s="207"/>
      <c r="J481" s="38"/>
      <c r="K481" s="38"/>
      <c r="L481" s="41"/>
      <c r="M481" s="208"/>
      <c r="N481" s="209"/>
      <c r="O481" s="73"/>
      <c r="P481" s="73"/>
      <c r="Q481" s="73"/>
      <c r="R481" s="73"/>
      <c r="S481" s="73"/>
      <c r="T481" s="74"/>
      <c r="U481" s="36"/>
      <c r="V481" s="36"/>
      <c r="W481" s="36"/>
      <c r="X481" s="36"/>
      <c r="Y481" s="36"/>
      <c r="Z481" s="36"/>
      <c r="AA481" s="36"/>
      <c r="AB481" s="36"/>
      <c r="AC481" s="36"/>
      <c r="AD481" s="36"/>
      <c r="AE481" s="36"/>
      <c r="AT481" s="18" t="s">
        <v>233</v>
      </c>
      <c r="AU481" s="18" t="s">
        <v>87</v>
      </c>
    </row>
    <row r="482" spans="1:65" s="13" customFormat="1" ht="11.25">
      <c r="B482" s="212"/>
      <c r="C482" s="213"/>
      <c r="D482" s="210" t="s">
        <v>235</v>
      </c>
      <c r="E482" s="214" t="s">
        <v>4285</v>
      </c>
      <c r="F482" s="215" t="s">
        <v>287</v>
      </c>
      <c r="G482" s="213"/>
      <c r="H482" s="216">
        <v>12</v>
      </c>
      <c r="I482" s="217"/>
      <c r="J482" s="213"/>
      <c r="K482" s="213"/>
      <c r="L482" s="218"/>
      <c r="M482" s="219"/>
      <c r="N482" s="220"/>
      <c r="O482" s="220"/>
      <c r="P482" s="220"/>
      <c r="Q482" s="220"/>
      <c r="R482" s="220"/>
      <c r="S482" s="220"/>
      <c r="T482" s="221"/>
      <c r="AT482" s="222" t="s">
        <v>235</v>
      </c>
      <c r="AU482" s="222" t="s">
        <v>87</v>
      </c>
      <c r="AV482" s="13" t="s">
        <v>19</v>
      </c>
      <c r="AW482" s="13" t="s">
        <v>36</v>
      </c>
      <c r="AX482" s="13" t="s">
        <v>87</v>
      </c>
      <c r="AY482" s="222" t="s">
        <v>220</v>
      </c>
    </row>
    <row r="483" spans="1:65" s="2" customFormat="1" ht="24.2" customHeight="1">
      <c r="A483" s="36"/>
      <c r="B483" s="37"/>
      <c r="C483" s="192" t="s">
        <v>1432</v>
      </c>
      <c r="D483" s="192" t="s">
        <v>224</v>
      </c>
      <c r="E483" s="193" t="s">
        <v>2432</v>
      </c>
      <c r="F483" s="194" t="s">
        <v>2433</v>
      </c>
      <c r="G483" s="195" t="s">
        <v>506</v>
      </c>
      <c r="H483" s="196">
        <v>4.1500000000000004</v>
      </c>
      <c r="I483" s="197"/>
      <c r="J483" s="198">
        <f>ROUND(I483*H483,2)</f>
        <v>0</v>
      </c>
      <c r="K483" s="194" t="s">
        <v>228</v>
      </c>
      <c r="L483" s="41"/>
      <c r="M483" s="199" t="s">
        <v>1</v>
      </c>
      <c r="N483" s="200" t="s">
        <v>45</v>
      </c>
      <c r="O483" s="73"/>
      <c r="P483" s="201">
        <f>O483*H483</f>
        <v>0</v>
      </c>
      <c r="Q483" s="201">
        <v>0.24787000000000001</v>
      </c>
      <c r="R483" s="201">
        <f>Q483*H483</f>
        <v>1.0286605000000002</v>
      </c>
      <c r="S483" s="201">
        <v>0</v>
      </c>
      <c r="T483" s="202">
        <f>S483*H483</f>
        <v>0</v>
      </c>
      <c r="U483" s="36"/>
      <c r="V483" s="36"/>
      <c r="W483" s="36"/>
      <c r="X483" s="36"/>
      <c r="Y483" s="36"/>
      <c r="Z483" s="36"/>
      <c r="AA483" s="36"/>
      <c r="AB483" s="36"/>
      <c r="AC483" s="36"/>
      <c r="AD483" s="36"/>
      <c r="AE483" s="36"/>
      <c r="AR483" s="203" t="s">
        <v>223</v>
      </c>
      <c r="AT483" s="203" t="s">
        <v>224</v>
      </c>
      <c r="AU483" s="203" t="s">
        <v>87</v>
      </c>
      <c r="AY483" s="18" t="s">
        <v>220</v>
      </c>
      <c r="BE483" s="204">
        <f>IF(N483="základní",J483,0)</f>
        <v>0</v>
      </c>
      <c r="BF483" s="204">
        <f>IF(N483="snížená",J483,0)</f>
        <v>0</v>
      </c>
      <c r="BG483" s="204">
        <f>IF(N483="zákl. přenesená",J483,0)</f>
        <v>0</v>
      </c>
      <c r="BH483" s="204">
        <f>IF(N483="sníž. přenesená",J483,0)</f>
        <v>0</v>
      </c>
      <c r="BI483" s="204">
        <f>IF(N483="nulová",J483,0)</f>
        <v>0</v>
      </c>
      <c r="BJ483" s="18" t="s">
        <v>87</v>
      </c>
      <c r="BK483" s="204">
        <f>ROUND(I483*H483,2)</f>
        <v>0</v>
      </c>
      <c r="BL483" s="18" t="s">
        <v>223</v>
      </c>
      <c r="BM483" s="203" t="s">
        <v>4286</v>
      </c>
    </row>
    <row r="484" spans="1:65" s="2" customFormat="1" ht="11.25">
      <c r="A484" s="36"/>
      <c r="B484" s="37"/>
      <c r="C484" s="38"/>
      <c r="D484" s="205" t="s">
        <v>231</v>
      </c>
      <c r="E484" s="38"/>
      <c r="F484" s="206" t="s">
        <v>2435</v>
      </c>
      <c r="G484" s="38"/>
      <c r="H484" s="38"/>
      <c r="I484" s="207"/>
      <c r="J484" s="38"/>
      <c r="K484" s="38"/>
      <c r="L484" s="41"/>
      <c r="M484" s="208"/>
      <c r="N484" s="209"/>
      <c r="O484" s="73"/>
      <c r="P484" s="73"/>
      <c r="Q484" s="73"/>
      <c r="R484" s="73"/>
      <c r="S484" s="73"/>
      <c r="T484" s="74"/>
      <c r="U484" s="36"/>
      <c r="V484" s="36"/>
      <c r="W484" s="36"/>
      <c r="X484" s="36"/>
      <c r="Y484" s="36"/>
      <c r="Z484" s="36"/>
      <c r="AA484" s="36"/>
      <c r="AB484" s="36"/>
      <c r="AC484" s="36"/>
      <c r="AD484" s="36"/>
      <c r="AE484" s="36"/>
      <c r="AT484" s="18" t="s">
        <v>231</v>
      </c>
      <c r="AU484" s="18" t="s">
        <v>87</v>
      </c>
    </row>
    <row r="485" spans="1:65" s="2" customFormat="1" ht="136.5">
      <c r="A485" s="36"/>
      <c r="B485" s="37"/>
      <c r="C485" s="38"/>
      <c r="D485" s="210" t="s">
        <v>311</v>
      </c>
      <c r="E485" s="38"/>
      <c r="F485" s="211" t="s">
        <v>2436</v>
      </c>
      <c r="G485" s="38"/>
      <c r="H485" s="38"/>
      <c r="I485" s="207"/>
      <c r="J485" s="38"/>
      <c r="K485" s="38"/>
      <c r="L485" s="41"/>
      <c r="M485" s="208"/>
      <c r="N485" s="209"/>
      <c r="O485" s="73"/>
      <c r="P485" s="73"/>
      <c r="Q485" s="73"/>
      <c r="R485" s="73"/>
      <c r="S485" s="73"/>
      <c r="T485" s="74"/>
      <c r="U485" s="36"/>
      <c r="V485" s="36"/>
      <c r="W485" s="36"/>
      <c r="X485" s="36"/>
      <c r="Y485" s="36"/>
      <c r="Z485" s="36"/>
      <c r="AA485" s="36"/>
      <c r="AB485" s="36"/>
      <c r="AC485" s="36"/>
      <c r="AD485" s="36"/>
      <c r="AE485" s="36"/>
      <c r="AT485" s="18" t="s">
        <v>311</v>
      </c>
      <c r="AU485" s="18" t="s">
        <v>87</v>
      </c>
    </row>
    <row r="486" spans="1:65" s="14" customFormat="1" ht="11.25">
      <c r="B486" s="223"/>
      <c r="C486" s="224"/>
      <c r="D486" s="210" t="s">
        <v>235</v>
      </c>
      <c r="E486" s="225" t="s">
        <v>1</v>
      </c>
      <c r="F486" s="226" t="s">
        <v>2437</v>
      </c>
      <c r="G486" s="224"/>
      <c r="H486" s="225" t="s">
        <v>1</v>
      </c>
      <c r="I486" s="227"/>
      <c r="J486" s="224"/>
      <c r="K486" s="224"/>
      <c r="L486" s="228"/>
      <c r="M486" s="229"/>
      <c r="N486" s="230"/>
      <c r="O486" s="230"/>
      <c r="P486" s="230"/>
      <c r="Q486" s="230"/>
      <c r="R486" s="230"/>
      <c r="S486" s="230"/>
      <c r="T486" s="231"/>
      <c r="AT486" s="232" t="s">
        <v>235</v>
      </c>
      <c r="AU486" s="232" t="s">
        <v>87</v>
      </c>
      <c r="AV486" s="14" t="s">
        <v>87</v>
      </c>
      <c r="AW486" s="14" t="s">
        <v>36</v>
      </c>
      <c r="AX486" s="14" t="s">
        <v>80</v>
      </c>
      <c r="AY486" s="232" t="s">
        <v>220</v>
      </c>
    </row>
    <row r="487" spans="1:65" s="13" customFormat="1" ht="11.25">
      <c r="B487" s="212"/>
      <c r="C487" s="213"/>
      <c r="D487" s="210" t="s">
        <v>235</v>
      </c>
      <c r="E487" s="214" t="s">
        <v>3369</v>
      </c>
      <c r="F487" s="215" t="s">
        <v>4287</v>
      </c>
      <c r="G487" s="213"/>
      <c r="H487" s="216">
        <v>4.1500000000000004</v>
      </c>
      <c r="I487" s="217"/>
      <c r="J487" s="213"/>
      <c r="K487" s="213"/>
      <c r="L487" s="218"/>
      <c r="M487" s="219"/>
      <c r="N487" s="220"/>
      <c r="O487" s="220"/>
      <c r="P487" s="220"/>
      <c r="Q487" s="220"/>
      <c r="R487" s="220"/>
      <c r="S487" s="220"/>
      <c r="T487" s="221"/>
      <c r="AT487" s="222" t="s">
        <v>235</v>
      </c>
      <c r="AU487" s="222" t="s">
        <v>87</v>
      </c>
      <c r="AV487" s="13" t="s">
        <v>19</v>
      </c>
      <c r="AW487" s="13" t="s">
        <v>36</v>
      </c>
      <c r="AX487" s="13" t="s">
        <v>80</v>
      </c>
      <c r="AY487" s="222" t="s">
        <v>220</v>
      </c>
    </row>
    <row r="488" spans="1:65" s="13" customFormat="1" ht="11.25">
      <c r="B488" s="212"/>
      <c r="C488" s="213"/>
      <c r="D488" s="210" t="s">
        <v>235</v>
      </c>
      <c r="E488" s="214" t="s">
        <v>3371</v>
      </c>
      <c r="F488" s="215" t="s">
        <v>3372</v>
      </c>
      <c r="G488" s="213"/>
      <c r="H488" s="216">
        <v>4.1500000000000004</v>
      </c>
      <c r="I488" s="217"/>
      <c r="J488" s="213"/>
      <c r="K488" s="213"/>
      <c r="L488" s="218"/>
      <c r="M488" s="219"/>
      <c r="N488" s="220"/>
      <c r="O488" s="220"/>
      <c r="P488" s="220"/>
      <c r="Q488" s="220"/>
      <c r="R488" s="220"/>
      <c r="S488" s="220"/>
      <c r="T488" s="221"/>
      <c r="AT488" s="222" t="s">
        <v>235</v>
      </c>
      <c r="AU488" s="222" t="s">
        <v>87</v>
      </c>
      <c r="AV488" s="13" t="s">
        <v>19</v>
      </c>
      <c r="AW488" s="13" t="s">
        <v>36</v>
      </c>
      <c r="AX488" s="13" t="s">
        <v>87</v>
      </c>
      <c r="AY488" s="222" t="s">
        <v>220</v>
      </c>
    </row>
    <row r="489" spans="1:65" s="2" customFormat="1" ht="24.2" customHeight="1">
      <c r="A489" s="36"/>
      <c r="B489" s="37"/>
      <c r="C489" s="192" t="s">
        <v>1436</v>
      </c>
      <c r="D489" s="192" t="s">
        <v>224</v>
      </c>
      <c r="E489" s="193" t="s">
        <v>2442</v>
      </c>
      <c r="F489" s="194" t="s">
        <v>2443</v>
      </c>
      <c r="G489" s="195" t="s">
        <v>506</v>
      </c>
      <c r="H489" s="196">
        <v>52.572000000000003</v>
      </c>
      <c r="I489" s="197"/>
      <c r="J489" s="198">
        <f>ROUND(I489*H489,2)</f>
        <v>0</v>
      </c>
      <c r="K489" s="194" t="s">
        <v>228</v>
      </c>
      <c r="L489" s="41"/>
      <c r="M489" s="199" t="s">
        <v>1</v>
      </c>
      <c r="N489" s="200" t="s">
        <v>45</v>
      </c>
      <c r="O489" s="73"/>
      <c r="P489" s="201">
        <f>O489*H489</f>
        <v>0</v>
      </c>
      <c r="Q489" s="201">
        <v>0.37175000000000002</v>
      </c>
      <c r="R489" s="201">
        <f>Q489*H489</f>
        <v>19.543641000000001</v>
      </c>
      <c r="S489" s="201">
        <v>0</v>
      </c>
      <c r="T489" s="202">
        <f>S489*H489</f>
        <v>0</v>
      </c>
      <c r="U489" s="36"/>
      <c r="V489" s="36"/>
      <c r="W489" s="36"/>
      <c r="X489" s="36"/>
      <c r="Y489" s="36"/>
      <c r="Z489" s="36"/>
      <c r="AA489" s="36"/>
      <c r="AB489" s="36"/>
      <c r="AC489" s="36"/>
      <c r="AD489" s="36"/>
      <c r="AE489" s="36"/>
      <c r="AR489" s="203" t="s">
        <v>223</v>
      </c>
      <c r="AT489" s="203" t="s">
        <v>224</v>
      </c>
      <c r="AU489" s="203" t="s">
        <v>87</v>
      </c>
      <c r="AY489" s="18" t="s">
        <v>220</v>
      </c>
      <c r="BE489" s="204">
        <f>IF(N489="základní",J489,0)</f>
        <v>0</v>
      </c>
      <c r="BF489" s="204">
        <f>IF(N489="snížená",J489,0)</f>
        <v>0</v>
      </c>
      <c r="BG489" s="204">
        <f>IF(N489="zákl. přenesená",J489,0)</f>
        <v>0</v>
      </c>
      <c r="BH489" s="204">
        <f>IF(N489="sníž. přenesená",J489,0)</f>
        <v>0</v>
      </c>
      <c r="BI489" s="204">
        <f>IF(N489="nulová",J489,0)</f>
        <v>0</v>
      </c>
      <c r="BJ489" s="18" t="s">
        <v>87</v>
      </c>
      <c r="BK489" s="204">
        <f>ROUND(I489*H489,2)</f>
        <v>0</v>
      </c>
      <c r="BL489" s="18" t="s">
        <v>223</v>
      </c>
      <c r="BM489" s="203" t="s">
        <v>4288</v>
      </c>
    </row>
    <row r="490" spans="1:65" s="2" customFormat="1" ht="11.25">
      <c r="A490" s="36"/>
      <c r="B490" s="37"/>
      <c r="C490" s="38"/>
      <c r="D490" s="205" t="s">
        <v>231</v>
      </c>
      <c r="E490" s="38"/>
      <c r="F490" s="206" t="s">
        <v>2445</v>
      </c>
      <c r="G490" s="38"/>
      <c r="H490" s="38"/>
      <c r="I490" s="207"/>
      <c r="J490" s="38"/>
      <c r="K490" s="38"/>
      <c r="L490" s="41"/>
      <c r="M490" s="208"/>
      <c r="N490" s="209"/>
      <c r="O490" s="73"/>
      <c r="P490" s="73"/>
      <c r="Q490" s="73"/>
      <c r="R490" s="73"/>
      <c r="S490" s="73"/>
      <c r="T490" s="74"/>
      <c r="U490" s="36"/>
      <c r="V490" s="36"/>
      <c r="W490" s="36"/>
      <c r="X490" s="36"/>
      <c r="Y490" s="36"/>
      <c r="Z490" s="36"/>
      <c r="AA490" s="36"/>
      <c r="AB490" s="36"/>
      <c r="AC490" s="36"/>
      <c r="AD490" s="36"/>
      <c r="AE490" s="36"/>
      <c r="AT490" s="18" t="s">
        <v>231</v>
      </c>
      <c r="AU490" s="18" t="s">
        <v>87</v>
      </c>
    </row>
    <row r="491" spans="1:65" s="2" customFormat="1" ht="136.5">
      <c r="A491" s="36"/>
      <c r="B491" s="37"/>
      <c r="C491" s="38"/>
      <c r="D491" s="210" t="s">
        <v>311</v>
      </c>
      <c r="E491" s="38"/>
      <c r="F491" s="211" t="s">
        <v>2436</v>
      </c>
      <c r="G491" s="38"/>
      <c r="H491" s="38"/>
      <c r="I491" s="207"/>
      <c r="J491" s="38"/>
      <c r="K491" s="38"/>
      <c r="L491" s="41"/>
      <c r="M491" s="208"/>
      <c r="N491" s="209"/>
      <c r="O491" s="73"/>
      <c r="P491" s="73"/>
      <c r="Q491" s="73"/>
      <c r="R491" s="73"/>
      <c r="S491" s="73"/>
      <c r="T491" s="74"/>
      <c r="U491" s="36"/>
      <c r="V491" s="36"/>
      <c r="W491" s="36"/>
      <c r="X491" s="36"/>
      <c r="Y491" s="36"/>
      <c r="Z491" s="36"/>
      <c r="AA491" s="36"/>
      <c r="AB491" s="36"/>
      <c r="AC491" s="36"/>
      <c r="AD491" s="36"/>
      <c r="AE491" s="36"/>
      <c r="AT491" s="18" t="s">
        <v>311</v>
      </c>
      <c r="AU491" s="18" t="s">
        <v>87</v>
      </c>
    </row>
    <row r="492" spans="1:65" s="2" customFormat="1" ht="19.5">
      <c r="A492" s="36"/>
      <c r="B492" s="37"/>
      <c r="C492" s="38"/>
      <c r="D492" s="210" t="s">
        <v>233</v>
      </c>
      <c r="E492" s="38"/>
      <c r="F492" s="211" t="s">
        <v>4289</v>
      </c>
      <c r="G492" s="38"/>
      <c r="H492" s="38"/>
      <c r="I492" s="207"/>
      <c r="J492" s="38"/>
      <c r="K492" s="38"/>
      <c r="L492" s="41"/>
      <c r="M492" s="208"/>
      <c r="N492" s="209"/>
      <c r="O492" s="73"/>
      <c r="P492" s="73"/>
      <c r="Q492" s="73"/>
      <c r="R492" s="73"/>
      <c r="S492" s="73"/>
      <c r="T492" s="74"/>
      <c r="U492" s="36"/>
      <c r="V492" s="36"/>
      <c r="W492" s="36"/>
      <c r="X492" s="36"/>
      <c r="Y492" s="36"/>
      <c r="Z492" s="36"/>
      <c r="AA492" s="36"/>
      <c r="AB492" s="36"/>
      <c r="AC492" s="36"/>
      <c r="AD492" s="36"/>
      <c r="AE492" s="36"/>
      <c r="AT492" s="18" t="s">
        <v>233</v>
      </c>
      <c r="AU492" s="18" t="s">
        <v>87</v>
      </c>
    </row>
    <row r="493" spans="1:65" s="14" customFormat="1" ht="11.25">
      <c r="B493" s="223"/>
      <c r="C493" s="224"/>
      <c r="D493" s="210" t="s">
        <v>235</v>
      </c>
      <c r="E493" s="225" t="s">
        <v>1</v>
      </c>
      <c r="F493" s="226" t="s">
        <v>4290</v>
      </c>
      <c r="G493" s="224"/>
      <c r="H493" s="225" t="s">
        <v>1</v>
      </c>
      <c r="I493" s="227"/>
      <c r="J493" s="224"/>
      <c r="K493" s="224"/>
      <c r="L493" s="228"/>
      <c r="M493" s="229"/>
      <c r="N493" s="230"/>
      <c r="O493" s="230"/>
      <c r="P493" s="230"/>
      <c r="Q493" s="230"/>
      <c r="R493" s="230"/>
      <c r="S493" s="230"/>
      <c r="T493" s="231"/>
      <c r="AT493" s="232" t="s">
        <v>235</v>
      </c>
      <c r="AU493" s="232" t="s">
        <v>87</v>
      </c>
      <c r="AV493" s="14" t="s">
        <v>87</v>
      </c>
      <c r="AW493" s="14" t="s">
        <v>36</v>
      </c>
      <c r="AX493" s="14" t="s">
        <v>80</v>
      </c>
      <c r="AY493" s="232" t="s">
        <v>220</v>
      </c>
    </row>
    <row r="494" spans="1:65" s="13" customFormat="1" ht="11.25">
      <c r="B494" s="212"/>
      <c r="C494" s="213"/>
      <c r="D494" s="210" t="s">
        <v>235</v>
      </c>
      <c r="E494" s="214" t="s">
        <v>3377</v>
      </c>
      <c r="F494" s="215" t="s">
        <v>4291</v>
      </c>
      <c r="G494" s="213"/>
      <c r="H494" s="216">
        <v>5.5609999999999999</v>
      </c>
      <c r="I494" s="217"/>
      <c r="J494" s="213"/>
      <c r="K494" s="213"/>
      <c r="L494" s="218"/>
      <c r="M494" s="219"/>
      <c r="N494" s="220"/>
      <c r="O494" s="220"/>
      <c r="P494" s="220"/>
      <c r="Q494" s="220"/>
      <c r="R494" s="220"/>
      <c r="S494" s="220"/>
      <c r="T494" s="221"/>
      <c r="AT494" s="222" t="s">
        <v>235</v>
      </c>
      <c r="AU494" s="222" t="s">
        <v>87</v>
      </c>
      <c r="AV494" s="13" t="s">
        <v>19</v>
      </c>
      <c r="AW494" s="13" t="s">
        <v>36</v>
      </c>
      <c r="AX494" s="13" t="s">
        <v>80</v>
      </c>
      <c r="AY494" s="222" t="s">
        <v>220</v>
      </c>
    </row>
    <row r="495" spans="1:65" s="14" customFormat="1" ht="11.25">
      <c r="B495" s="223"/>
      <c r="C495" s="224"/>
      <c r="D495" s="210" t="s">
        <v>235</v>
      </c>
      <c r="E495" s="225" t="s">
        <v>1</v>
      </c>
      <c r="F495" s="226" t="s">
        <v>4292</v>
      </c>
      <c r="G495" s="224"/>
      <c r="H495" s="225" t="s">
        <v>1</v>
      </c>
      <c r="I495" s="227"/>
      <c r="J495" s="224"/>
      <c r="K495" s="224"/>
      <c r="L495" s="228"/>
      <c r="M495" s="229"/>
      <c r="N495" s="230"/>
      <c r="O495" s="230"/>
      <c r="P495" s="230"/>
      <c r="Q495" s="230"/>
      <c r="R495" s="230"/>
      <c r="S495" s="230"/>
      <c r="T495" s="231"/>
      <c r="AT495" s="232" t="s">
        <v>235</v>
      </c>
      <c r="AU495" s="232" t="s">
        <v>87</v>
      </c>
      <c r="AV495" s="14" t="s">
        <v>87</v>
      </c>
      <c r="AW495" s="14" t="s">
        <v>36</v>
      </c>
      <c r="AX495" s="14" t="s">
        <v>80</v>
      </c>
      <c r="AY495" s="232" t="s">
        <v>220</v>
      </c>
    </row>
    <row r="496" spans="1:65" s="13" customFormat="1" ht="11.25">
      <c r="B496" s="212"/>
      <c r="C496" s="213"/>
      <c r="D496" s="210" t="s">
        <v>235</v>
      </c>
      <c r="E496" s="214" t="s">
        <v>3379</v>
      </c>
      <c r="F496" s="215" t="s">
        <v>4293</v>
      </c>
      <c r="G496" s="213"/>
      <c r="H496" s="216">
        <v>10.694000000000001</v>
      </c>
      <c r="I496" s="217"/>
      <c r="J496" s="213"/>
      <c r="K496" s="213"/>
      <c r="L496" s="218"/>
      <c r="M496" s="219"/>
      <c r="N496" s="220"/>
      <c r="O496" s="220"/>
      <c r="P496" s="220"/>
      <c r="Q496" s="220"/>
      <c r="R496" s="220"/>
      <c r="S496" s="220"/>
      <c r="T496" s="221"/>
      <c r="AT496" s="222" t="s">
        <v>235</v>
      </c>
      <c r="AU496" s="222" t="s">
        <v>87</v>
      </c>
      <c r="AV496" s="13" t="s">
        <v>19</v>
      </c>
      <c r="AW496" s="13" t="s">
        <v>36</v>
      </c>
      <c r="AX496" s="13" t="s">
        <v>80</v>
      </c>
      <c r="AY496" s="222" t="s">
        <v>220</v>
      </c>
    </row>
    <row r="497" spans="1:65" s="14" customFormat="1" ht="11.25">
      <c r="B497" s="223"/>
      <c r="C497" s="224"/>
      <c r="D497" s="210" t="s">
        <v>235</v>
      </c>
      <c r="E497" s="225" t="s">
        <v>1</v>
      </c>
      <c r="F497" s="226" t="s">
        <v>4294</v>
      </c>
      <c r="G497" s="224"/>
      <c r="H497" s="225" t="s">
        <v>1</v>
      </c>
      <c r="I497" s="227"/>
      <c r="J497" s="224"/>
      <c r="K497" s="224"/>
      <c r="L497" s="228"/>
      <c r="M497" s="229"/>
      <c r="N497" s="230"/>
      <c r="O497" s="230"/>
      <c r="P497" s="230"/>
      <c r="Q497" s="230"/>
      <c r="R497" s="230"/>
      <c r="S497" s="230"/>
      <c r="T497" s="231"/>
      <c r="AT497" s="232" t="s">
        <v>235</v>
      </c>
      <c r="AU497" s="232" t="s">
        <v>87</v>
      </c>
      <c r="AV497" s="14" t="s">
        <v>87</v>
      </c>
      <c r="AW497" s="14" t="s">
        <v>36</v>
      </c>
      <c r="AX497" s="14" t="s">
        <v>80</v>
      </c>
      <c r="AY497" s="232" t="s">
        <v>220</v>
      </c>
    </row>
    <row r="498" spans="1:65" s="13" customFormat="1" ht="11.25">
      <c r="B498" s="212"/>
      <c r="C498" s="213"/>
      <c r="D498" s="210" t="s">
        <v>235</v>
      </c>
      <c r="E498" s="214" t="s">
        <v>4060</v>
      </c>
      <c r="F498" s="215" t="s">
        <v>4295</v>
      </c>
      <c r="G498" s="213"/>
      <c r="H498" s="216">
        <v>5.1870000000000003</v>
      </c>
      <c r="I498" s="217"/>
      <c r="J498" s="213"/>
      <c r="K498" s="213"/>
      <c r="L498" s="218"/>
      <c r="M498" s="219"/>
      <c r="N498" s="220"/>
      <c r="O498" s="220"/>
      <c r="P498" s="220"/>
      <c r="Q498" s="220"/>
      <c r="R498" s="220"/>
      <c r="S498" s="220"/>
      <c r="T498" s="221"/>
      <c r="AT498" s="222" t="s">
        <v>235</v>
      </c>
      <c r="AU498" s="222" t="s">
        <v>87</v>
      </c>
      <c r="AV498" s="13" t="s">
        <v>19</v>
      </c>
      <c r="AW498" s="13" t="s">
        <v>36</v>
      </c>
      <c r="AX498" s="13" t="s">
        <v>80</v>
      </c>
      <c r="AY498" s="222" t="s">
        <v>220</v>
      </c>
    </row>
    <row r="499" spans="1:65" s="14" customFormat="1" ht="11.25">
      <c r="B499" s="223"/>
      <c r="C499" s="224"/>
      <c r="D499" s="210" t="s">
        <v>235</v>
      </c>
      <c r="E499" s="225" t="s">
        <v>1</v>
      </c>
      <c r="F499" s="226" t="s">
        <v>4296</v>
      </c>
      <c r="G499" s="224"/>
      <c r="H499" s="225" t="s">
        <v>1</v>
      </c>
      <c r="I499" s="227"/>
      <c r="J499" s="224"/>
      <c r="K499" s="224"/>
      <c r="L499" s="228"/>
      <c r="M499" s="229"/>
      <c r="N499" s="230"/>
      <c r="O499" s="230"/>
      <c r="P499" s="230"/>
      <c r="Q499" s="230"/>
      <c r="R499" s="230"/>
      <c r="S499" s="230"/>
      <c r="T499" s="231"/>
      <c r="AT499" s="232" t="s">
        <v>235</v>
      </c>
      <c r="AU499" s="232" t="s">
        <v>87</v>
      </c>
      <c r="AV499" s="14" t="s">
        <v>87</v>
      </c>
      <c r="AW499" s="14" t="s">
        <v>36</v>
      </c>
      <c r="AX499" s="14" t="s">
        <v>80</v>
      </c>
      <c r="AY499" s="232" t="s">
        <v>220</v>
      </c>
    </row>
    <row r="500" spans="1:65" s="13" customFormat="1" ht="11.25">
      <c r="B500" s="212"/>
      <c r="C500" s="213"/>
      <c r="D500" s="210" t="s">
        <v>235</v>
      </c>
      <c r="E500" s="214" t="s">
        <v>4069</v>
      </c>
      <c r="F500" s="215" t="s">
        <v>4297</v>
      </c>
      <c r="G500" s="213"/>
      <c r="H500" s="216">
        <v>31.13</v>
      </c>
      <c r="I500" s="217"/>
      <c r="J500" s="213"/>
      <c r="K500" s="213"/>
      <c r="L500" s="218"/>
      <c r="M500" s="219"/>
      <c r="N500" s="220"/>
      <c r="O500" s="220"/>
      <c r="P500" s="220"/>
      <c r="Q500" s="220"/>
      <c r="R500" s="220"/>
      <c r="S500" s="220"/>
      <c r="T500" s="221"/>
      <c r="AT500" s="222" t="s">
        <v>235</v>
      </c>
      <c r="AU500" s="222" t="s">
        <v>87</v>
      </c>
      <c r="AV500" s="13" t="s">
        <v>19</v>
      </c>
      <c r="AW500" s="13" t="s">
        <v>36</v>
      </c>
      <c r="AX500" s="13" t="s">
        <v>80</v>
      </c>
      <c r="AY500" s="222" t="s">
        <v>220</v>
      </c>
    </row>
    <row r="501" spans="1:65" s="13" customFormat="1" ht="11.25">
      <c r="B501" s="212"/>
      <c r="C501" s="213"/>
      <c r="D501" s="210" t="s">
        <v>235</v>
      </c>
      <c r="E501" s="214" t="s">
        <v>4298</v>
      </c>
      <c r="F501" s="215" t="s">
        <v>4299</v>
      </c>
      <c r="G501" s="213"/>
      <c r="H501" s="216">
        <v>52.572000000000003</v>
      </c>
      <c r="I501" s="217"/>
      <c r="J501" s="213"/>
      <c r="K501" s="213"/>
      <c r="L501" s="218"/>
      <c r="M501" s="219"/>
      <c r="N501" s="220"/>
      <c r="O501" s="220"/>
      <c r="P501" s="220"/>
      <c r="Q501" s="220"/>
      <c r="R501" s="220"/>
      <c r="S501" s="220"/>
      <c r="T501" s="221"/>
      <c r="AT501" s="222" t="s">
        <v>235</v>
      </c>
      <c r="AU501" s="222" t="s">
        <v>87</v>
      </c>
      <c r="AV501" s="13" t="s">
        <v>19</v>
      </c>
      <c r="AW501" s="13" t="s">
        <v>36</v>
      </c>
      <c r="AX501" s="13" t="s">
        <v>87</v>
      </c>
      <c r="AY501" s="222" t="s">
        <v>220</v>
      </c>
    </row>
    <row r="502" spans="1:65" s="2" customFormat="1" ht="24.2" customHeight="1">
      <c r="A502" s="36"/>
      <c r="B502" s="37"/>
      <c r="C502" s="192" t="s">
        <v>1442</v>
      </c>
      <c r="D502" s="192" t="s">
        <v>224</v>
      </c>
      <c r="E502" s="193" t="s">
        <v>2454</v>
      </c>
      <c r="F502" s="194" t="s">
        <v>2455</v>
      </c>
      <c r="G502" s="195" t="s">
        <v>506</v>
      </c>
      <c r="H502" s="196">
        <v>51.69</v>
      </c>
      <c r="I502" s="197"/>
      <c r="J502" s="198">
        <f>ROUND(I502*H502,2)</f>
        <v>0</v>
      </c>
      <c r="K502" s="194" t="s">
        <v>228</v>
      </c>
      <c r="L502" s="41"/>
      <c r="M502" s="199" t="s">
        <v>1</v>
      </c>
      <c r="N502" s="200" t="s">
        <v>45</v>
      </c>
      <c r="O502" s="73"/>
      <c r="P502" s="201">
        <f>O502*H502</f>
        <v>0</v>
      </c>
      <c r="Q502" s="201">
        <v>0.45584000000000002</v>
      </c>
      <c r="R502" s="201">
        <f>Q502*H502</f>
        <v>23.5623696</v>
      </c>
      <c r="S502" s="201">
        <v>0</v>
      </c>
      <c r="T502" s="202">
        <f>S502*H502</f>
        <v>0</v>
      </c>
      <c r="U502" s="36"/>
      <c r="V502" s="36"/>
      <c r="W502" s="36"/>
      <c r="X502" s="36"/>
      <c r="Y502" s="36"/>
      <c r="Z502" s="36"/>
      <c r="AA502" s="36"/>
      <c r="AB502" s="36"/>
      <c r="AC502" s="36"/>
      <c r="AD502" s="36"/>
      <c r="AE502" s="36"/>
      <c r="AR502" s="203" t="s">
        <v>223</v>
      </c>
      <c r="AT502" s="203" t="s">
        <v>224</v>
      </c>
      <c r="AU502" s="203" t="s">
        <v>87</v>
      </c>
      <c r="AY502" s="18" t="s">
        <v>220</v>
      </c>
      <c r="BE502" s="204">
        <f>IF(N502="základní",J502,0)</f>
        <v>0</v>
      </c>
      <c r="BF502" s="204">
        <f>IF(N502="snížená",J502,0)</f>
        <v>0</v>
      </c>
      <c r="BG502" s="204">
        <f>IF(N502="zákl. přenesená",J502,0)</f>
        <v>0</v>
      </c>
      <c r="BH502" s="204">
        <f>IF(N502="sníž. přenesená",J502,0)</f>
        <v>0</v>
      </c>
      <c r="BI502" s="204">
        <f>IF(N502="nulová",J502,0)</f>
        <v>0</v>
      </c>
      <c r="BJ502" s="18" t="s">
        <v>87</v>
      </c>
      <c r="BK502" s="204">
        <f>ROUND(I502*H502,2)</f>
        <v>0</v>
      </c>
      <c r="BL502" s="18" t="s">
        <v>223</v>
      </c>
      <c r="BM502" s="203" t="s">
        <v>4300</v>
      </c>
    </row>
    <row r="503" spans="1:65" s="2" customFormat="1" ht="11.25">
      <c r="A503" s="36"/>
      <c r="B503" s="37"/>
      <c r="C503" s="38"/>
      <c r="D503" s="205" t="s">
        <v>231</v>
      </c>
      <c r="E503" s="38"/>
      <c r="F503" s="206" t="s">
        <v>2457</v>
      </c>
      <c r="G503" s="38"/>
      <c r="H503" s="38"/>
      <c r="I503" s="207"/>
      <c r="J503" s="38"/>
      <c r="K503" s="38"/>
      <c r="L503" s="41"/>
      <c r="M503" s="208"/>
      <c r="N503" s="209"/>
      <c r="O503" s="73"/>
      <c r="P503" s="73"/>
      <c r="Q503" s="73"/>
      <c r="R503" s="73"/>
      <c r="S503" s="73"/>
      <c r="T503" s="74"/>
      <c r="U503" s="36"/>
      <c r="V503" s="36"/>
      <c r="W503" s="36"/>
      <c r="X503" s="36"/>
      <c r="Y503" s="36"/>
      <c r="Z503" s="36"/>
      <c r="AA503" s="36"/>
      <c r="AB503" s="36"/>
      <c r="AC503" s="36"/>
      <c r="AD503" s="36"/>
      <c r="AE503" s="36"/>
      <c r="AT503" s="18" t="s">
        <v>231</v>
      </c>
      <c r="AU503" s="18" t="s">
        <v>87</v>
      </c>
    </row>
    <row r="504" spans="1:65" s="2" customFormat="1" ht="136.5">
      <c r="A504" s="36"/>
      <c r="B504" s="37"/>
      <c r="C504" s="38"/>
      <c r="D504" s="210" t="s">
        <v>311</v>
      </c>
      <c r="E504" s="38"/>
      <c r="F504" s="211" t="s">
        <v>2436</v>
      </c>
      <c r="G504" s="38"/>
      <c r="H504" s="38"/>
      <c r="I504" s="207"/>
      <c r="J504" s="38"/>
      <c r="K504" s="38"/>
      <c r="L504" s="41"/>
      <c r="M504" s="208"/>
      <c r="N504" s="209"/>
      <c r="O504" s="73"/>
      <c r="P504" s="73"/>
      <c r="Q504" s="73"/>
      <c r="R504" s="73"/>
      <c r="S504" s="73"/>
      <c r="T504" s="74"/>
      <c r="U504" s="36"/>
      <c r="V504" s="36"/>
      <c r="W504" s="36"/>
      <c r="X504" s="36"/>
      <c r="Y504" s="36"/>
      <c r="Z504" s="36"/>
      <c r="AA504" s="36"/>
      <c r="AB504" s="36"/>
      <c r="AC504" s="36"/>
      <c r="AD504" s="36"/>
      <c r="AE504" s="36"/>
      <c r="AT504" s="18" t="s">
        <v>311</v>
      </c>
      <c r="AU504" s="18" t="s">
        <v>87</v>
      </c>
    </row>
    <row r="505" spans="1:65" s="2" customFormat="1" ht="19.5">
      <c r="A505" s="36"/>
      <c r="B505" s="37"/>
      <c r="C505" s="38"/>
      <c r="D505" s="210" t="s">
        <v>233</v>
      </c>
      <c r="E505" s="38"/>
      <c r="F505" s="211" t="s">
        <v>2458</v>
      </c>
      <c r="G505" s="38"/>
      <c r="H505" s="38"/>
      <c r="I505" s="207"/>
      <c r="J505" s="38"/>
      <c r="K505" s="38"/>
      <c r="L505" s="41"/>
      <c r="M505" s="208"/>
      <c r="N505" s="209"/>
      <c r="O505" s="73"/>
      <c r="P505" s="73"/>
      <c r="Q505" s="73"/>
      <c r="R505" s="73"/>
      <c r="S505" s="73"/>
      <c r="T505" s="74"/>
      <c r="U505" s="36"/>
      <c r="V505" s="36"/>
      <c r="W505" s="36"/>
      <c r="X505" s="36"/>
      <c r="Y505" s="36"/>
      <c r="Z505" s="36"/>
      <c r="AA505" s="36"/>
      <c r="AB505" s="36"/>
      <c r="AC505" s="36"/>
      <c r="AD505" s="36"/>
      <c r="AE505" s="36"/>
      <c r="AT505" s="18" t="s">
        <v>233</v>
      </c>
      <c r="AU505" s="18" t="s">
        <v>87</v>
      </c>
    </row>
    <row r="506" spans="1:65" s="14" customFormat="1" ht="11.25">
      <c r="B506" s="223"/>
      <c r="C506" s="224"/>
      <c r="D506" s="210" t="s">
        <v>235</v>
      </c>
      <c r="E506" s="225" t="s">
        <v>1</v>
      </c>
      <c r="F506" s="226" t="s">
        <v>2459</v>
      </c>
      <c r="G506" s="224"/>
      <c r="H506" s="225" t="s">
        <v>1</v>
      </c>
      <c r="I506" s="227"/>
      <c r="J506" s="224"/>
      <c r="K506" s="224"/>
      <c r="L506" s="228"/>
      <c r="M506" s="229"/>
      <c r="N506" s="230"/>
      <c r="O506" s="230"/>
      <c r="P506" s="230"/>
      <c r="Q506" s="230"/>
      <c r="R506" s="230"/>
      <c r="S506" s="230"/>
      <c r="T506" s="231"/>
      <c r="AT506" s="232" t="s">
        <v>235</v>
      </c>
      <c r="AU506" s="232" t="s">
        <v>87</v>
      </c>
      <c r="AV506" s="14" t="s">
        <v>87</v>
      </c>
      <c r="AW506" s="14" t="s">
        <v>36</v>
      </c>
      <c r="AX506" s="14" t="s">
        <v>80</v>
      </c>
      <c r="AY506" s="232" t="s">
        <v>220</v>
      </c>
    </row>
    <row r="507" spans="1:65" s="13" customFormat="1" ht="11.25">
      <c r="B507" s="212"/>
      <c r="C507" s="213"/>
      <c r="D507" s="210" t="s">
        <v>235</v>
      </c>
      <c r="E507" s="214" t="s">
        <v>3382</v>
      </c>
      <c r="F507" s="215" t="s">
        <v>4301</v>
      </c>
      <c r="G507" s="213"/>
      <c r="H507" s="216">
        <v>51.69</v>
      </c>
      <c r="I507" s="217"/>
      <c r="J507" s="213"/>
      <c r="K507" s="213"/>
      <c r="L507" s="218"/>
      <c r="M507" s="219"/>
      <c r="N507" s="220"/>
      <c r="O507" s="220"/>
      <c r="P507" s="220"/>
      <c r="Q507" s="220"/>
      <c r="R507" s="220"/>
      <c r="S507" s="220"/>
      <c r="T507" s="221"/>
      <c r="AT507" s="222" t="s">
        <v>235</v>
      </c>
      <c r="AU507" s="222" t="s">
        <v>87</v>
      </c>
      <c r="AV507" s="13" t="s">
        <v>19</v>
      </c>
      <c r="AW507" s="13" t="s">
        <v>36</v>
      </c>
      <c r="AX507" s="13" t="s">
        <v>80</v>
      </c>
      <c r="AY507" s="222" t="s">
        <v>220</v>
      </c>
    </row>
    <row r="508" spans="1:65" s="13" customFormat="1" ht="11.25">
      <c r="B508" s="212"/>
      <c r="C508" s="213"/>
      <c r="D508" s="210" t="s">
        <v>235</v>
      </c>
      <c r="E508" s="214" t="s">
        <v>2408</v>
      </c>
      <c r="F508" s="215" t="s">
        <v>4302</v>
      </c>
      <c r="G508" s="213"/>
      <c r="H508" s="216">
        <v>51.69</v>
      </c>
      <c r="I508" s="217"/>
      <c r="J508" s="213"/>
      <c r="K508" s="213"/>
      <c r="L508" s="218"/>
      <c r="M508" s="219"/>
      <c r="N508" s="220"/>
      <c r="O508" s="220"/>
      <c r="P508" s="220"/>
      <c r="Q508" s="220"/>
      <c r="R508" s="220"/>
      <c r="S508" s="220"/>
      <c r="T508" s="221"/>
      <c r="AT508" s="222" t="s">
        <v>235</v>
      </c>
      <c r="AU508" s="222" t="s">
        <v>87</v>
      </c>
      <c r="AV508" s="13" t="s">
        <v>19</v>
      </c>
      <c r="AW508" s="13" t="s">
        <v>36</v>
      </c>
      <c r="AX508" s="13" t="s">
        <v>87</v>
      </c>
      <c r="AY508" s="222" t="s">
        <v>220</v>
      </c>
    </row>
    <row r="509" spans="1:65" s="2" customFormat="1" ht="24.2" customHeight="1">
      <c r="A509" s="36"/>
      <c r="B509" s="37"/>
      <c r="C509" s="192" t="s">
        <v>1446</v>
      </c>
      <c r="D509" s="192" t="s">
        <v>224</v>
      </c>
      <c r="E509" s="193" t="s">
        <v>2464</v>
      </c>
      <c r="F509" s="194" t="s">
        <v>2465</v>
      </c>
      <c r="G509" s="195" t="s">
        <v>506</v>
      </c>
      <c r="H509" s="196">
        <v>4.1500000000000004</v>
      </c>
      <c r="I509" s="197"/>
      <c r="J509" s="198">
        <f>ROUND(I509*H509,2)</f>
        <v>0</v>
      </c>
      <c r="K509" s="194" t="s">
        <v>228</v>
      </c>
      <c r="L509" s="41"/>
      <c r="M509" s="199" t="s">
        <v>1</v>
      </c>
      <c r="N509" s="200" t="s">
        <v>45</v>
      </c>
      <c r="O509" s="73"/>
      <c r="P509" s="201">
        <f>O509*H509</f>
        <v>0</v>
      </c>
      <c r="Q509" s="201">
        <v>0</v>
      </c>
      <c r="R509" s="201">
        <f>Q509*H509</f>
        <v>0</v>
      </c>
      <c r="S509" s="201">
        <v>0</v>
      </c>
      <c r="T509" s="202">
        <f>S509*H509</f>
        <v>0</v>
      </c>
      <c r="U509" s="36"/>
      <c r="V509" s="36"/>
      <c r="W509" s="36"/>
      <c r="X509" s="36"/>
      <c r="Y509" s="36"/>
      <c r="Z509" s="36"/>
      <c r="AA509" s="36"/>
      <c r="AB509" s="36"/>
      <c r="AC509" s="36"/>
      <c r="AD509" s="36"/>
      <c r="AE509" s="36"/>
      <c r="AR509" s="203" t="s">
        <v>223</v>
      </c>
      <c r="AT509" s="203" t="s">
        <v>224</v>
      </c>
      <c r="AU509" s="203" t="s">
        <v>87</v>
      </c>
      <c r="AY509" s="18" t="s">
        <v>220</v>
      </c>
      <c r="BE509" s="204">
        <f>IF(N509="základní",J509,0)</f>
        <v>0</v>
      </c>
      <c r="BF509" s="204">
        <f>IF(N509="snížená",J509,0)</f>
        <v>0</v>
      </c>
      <c r="BG509" s="204">
        <f>IF(N509="zákl. přenesená",J509,0)</f>
        <v>0</v>
      </c>
      <c r="BH509" s="204">
        <f>IF(N509="sníž. přenesená",J509,0)</f>
        <v>0</v>
      </c>
      <c r="BI509" s="204">
        <f>IF(N509="nulová",J509,0)</f>
        <v>0</v>
      </c>
      <c r="BJ509" s="18" t="s">
        <v>87</v>
      </c>
      <c r="BK509" s="204">
        <f>ROUND(I509*H509,2)</f>
        <v>0</v>
      </c>
      <c r="BL509" s="18" t="s">
        <v>223</v>
      </c>
      <c r="BM509" s="203" t="s">
        <v>4303</v>
      </c>
    </row>
    <row r="510" spans="1:65" s="2" customFormat="1" ht="11.25">
      <c r="A510" s="36"/>
      <c r="B510" s="37"/>
      <c r="C510" s="38"/>
      <c r="D510" s="205" t="s">
        <v>231</v>
      </c>
      <c r="E510" s="38"/>
      <c r="F510" s="206" t="s">
        <v>2467</v>
      </c>
      <c r="G510" s="38"/>
      <c r="H510" s="38"/>
      <c r="I510" s="207"/>
      <c r="J510" s="38"/>
      <c r="K510" s="38"/>
      <c r="L510" s="41"/>
      <c r="M510" s="208"/>
      <c r="N510" s="209"/>
      <c r="O510" s="73"/>
      <c r="P510" s="73"/>
      <c r="Q510" s="73"/>
      <c r="R510" s="73"/>
      <c r="S510" s="73"/>
      <c r="T510" s="74"/>
      <c r="U510" s="36"/>
      <c r="V510" s="36"/>
      <c r="W510" s="36"/>
      <c r="X510" s="36"/>
      <c r="Y510" s="36"/>
      <c r="Z510" s="36"/>
      <c r="AA510" s="36"/>
      <c r="AB510" s="36"/>
      <c r="AC510" s="36"/>
      <c r="AD510" s="36"/>
      <c r="AE510" s="36"/>
      <c r="AT510" s="18" t="s">
        <v>231</v>
      </c>
      <c r="AU510" s="18" t="s">
        <v>87</v>
      </c>
    </row>
    <row r="511" spans="1:65" s="2" customFormat="1" ht="136.5">
      <c r="A511" s="36"/>
      <c r="B511" s="37"/>
      <c r="C511" s="38"/>
      <c r="D511" s="210" t="s">
        <v>311</v>
      </c>
      <c r="E511" s="38"/>
      <c r="F511" s="211" t="s">
        <v>2436</v>
      </c>
      <c r="G511" s="38"/>
      <c r="H511" s="38"/>
      <c r="I511" s="207"/>
      <c r="J511" s="38"/>
      <c r="K511" s="38"/>
      <c r="L511" s="41"/>
      <c r="M511" s="208"/>
      <c r="N511" s="209"/>
      <c r="O511" s="73"/>
      <c r="P511" s="73"/>
      <c r="Q511" s="73"/>
      <c r="R511" s="73"/>
      <c r="S511" s="73"/>
      <c r="T511" s="74"/>
      <c r="U511" s="36"/>
      <c r="V511" s="36"/>
      <c r="W511" s="36"/>
      <c r="X511" s="36"/>
      <c r="Y511" s="36"/>
      <c r="Z511" s="36"/>
      <c r="AA511" s="36"/>
      <c r="AB511" s="36"/>
      <c r="AC511" s="36"/>
      <c r="AD511" s="36"/>
      <c r="AE511" s="36"/>
      <c r="AT511" s="18" t="s">
        <v>311</v>
      </c>
      <c r="AU511" s="18" t="s">
        <v>87</v>
      </c>
    </row>
    <row r="512" spans="1:65" s="14" customFormat="1" ht="11.25">
      <c r="B512" s="223"/>
      <c r="C512" s="224"/>
      <c r="D512" s="210" t="s">
        <v>235</v>
      </c>
      <c r="E512" s="225" t="s">
        <v>1</v>
      </c>
      <c r="F512" s="226" t="s">
        <v>2468</v>
      </c>
      <c r="G512" s="224"/>
      <c r="H512" s="225" t="s">
        <v>1</v>
      </c>
      <c r="I512" s="227"/>
      <c r="J512" s="224"/>
      <c r="K512" s="224"/>
      <c r="L512" s="228"/>
      <c r="M512" s="229"/>
      <c r="N512" s="230"/>
      <c r="O512" s="230"/>
      <c r="P512" s="230"/>
      <c r="Q512" s="230"/>
      <c r="R512" s="230"/>
      <c r="S512" s="230"/>
      <c r="T512" s="231"/>
      <c r="AT512" s="232" t="s">
        <v>235</v>
      </c>
      <c r="AU512" s="232" t="s">
        <v>87</v>
      </c>
      <c r="AV512" s="14" t="s">
        <v>87</v>
      </c>
      <c r="AW512" s="14" t="s">
        <v>36</v>
      </c>
      <c r="AX512" s="14" t="s">
        <v>80</v>
      </c>
      <c r="AY512" s="232" t="s">
        <v>220</v>
      </c>
    </row>
    <row r="513" spans="1:65" s="13" customFormat="1" ht="11.25">
      <c r="B513" s="212"/>
      <c r="C513" s="213"/>
      <c r="D513" s="210" t="s">
        <v>235</v>
      </c>
      <c r="E513" s="214" t="s">
        <v>3388</v>
      </c>
      <c r="F513" s="215" t="s">
        <v>4287</v>
      </c>
      <c r="G513" s="213"/>
      <c r="H513" s="216">
        <v>4.1500000000000004</v>
      </c>
      <c r="I513" s="217"/>
      <c r="J513" s="213"/>
      <c r="K513" s="213"/>
      <c r="L513" s="218"/>
      <c r="M513" s="219"/>
      <c r="N513" s="220"/>
      <c r="O513" s="220"/>
      <c r="P513" s="220"/>
      <c r="Q513" s="220"/>
      <c r="R513" s="220"/>
      <c r="S513" s="220"/>
      <c r="T513" s="221"/>
      <c r="AT513" s="222" t="s">
        <v>235</v>
      </c>
      <c r="AU513" s="222" t="s">
        <v>87</v>
      </c>
      <c r="AV513" s="13" t="s">
        <v>19</v>
      </c>
      <c r="AW513" s="13" t="s">
        <v>36</v>
      </c>
      <c r="AX513" s="13" t="s">
        <v>80</v>
      </c>
      <c r="AY513" s="222" t="s">
        <v>220</v>
      </c>
    </row>
    <row r="514" spans="1:65" s="13" customFormat="1" ht="11.25">
      <c r="B514" s="212"/>
      <c r="C514" s="213"/>
      <c r="D514" s="210" t="s">
        <v>235</v>
      </c>
      <c r="E514" s="214" t="s">
        <v>4304</v>
      </c>
      <c r="F514" s="215" t="s">
        <v>4305</v>
      </c>
      <c r="G514" s="213"/>
      <c r="H514" s="216">
        <v>4.1500000000000004</v>
      </c>
      <c r="I514" s="217"/>
      <c r="J514" s="213"/>
      <c r="K514" s="213"/>
      <c r="L514" s="218"/>
      <c r="M514" s="219"/>
      <c r="N514" s="220"/>
      <c r="O514" s="220"/>
      <c r="P514" s="220"/>
      <c r="Q514" s="220"/>
      <c r="R514" s="220"/>
      <c r="S514" s="220"/>
      <c r="T514" s="221"/>
      <c r="AT514" s="222" t="s">
        <v>235</v>
      </c>
      <c r="AU514" s="222" t="s">
        <v>87</v>
      </c>
      <c r="AV514" s="13" t="s">
        <v>19</v>
      </c>
      <c r="AW514" s="13" t="s">
        <v>36</v>
      </c>
      <c r="AX514" s="13" t="s">
        <v>87</v>
      </c>
      <c r="AY514" s="222" t="s">
        <v>220</v>
      </c>
    </row>
    <row r="515" spans="1:65" s="2" customFormat="1" ht="33" customHeight="1">
      <c r="A515" s="36"/>
      <c r="B515" s="37"/>
      <c r="C515" s="192" t="s">
        <v>1450</v>
      </c>
      <c r="D515" s="192" t="s">
        <v>224</v>
      </c>
      <c r="E515" s="193" t="s">
        <v>2479</v>
      </c>
      <c r="F515" s="194" t="s">
        <v>2480</v>
      </c>
      <c r="G515" s="195" t="s">
        <v>514</v>
      </c>
      <c r="H515" s="196">
        <v>21.45</v>
      </c>
      <c r="I515" s="197"/>
      <c r="J515" s="198">
        <f>ROUND(I515*H515,2)</f>
        <v>0</v>
      </c>
      <c r="K515" s="194" t="s">
        <v>228</v>
      </c>
      <c r="L515" s="41"/>
      <c r="M515" s="199" t="s">
        <v>1</v>
      </c>
      <c r="N515" s="200" t="s">
        <v>45</v>
      </c>
      <c r="O515" s="73"/>
      <c r="P515" s="201">
        <f>O515*H515</f>
        <v>0</v>
      </c>
      <c r="Q515" s="201">
        <v>2.4127200000000002</v>
      </c>
      <c r="R515" s="201">
        <f>Q515*H515</f>
        <v>51.752844000000003</v>
      </c>
      <c r="S515" s="201">
        <v>0</v>
      </c>
      <c r="T515" s="202">
        <f>S515*H515</f>
        <v>0</v>
      </c>
      <c r="U515" s="36"/>
      <c r="V515" s="36"/>
      <c r="W515" s="36"/>
      <c r="X515" s="36"/>
      <c r="Y515" s="36"/>
      <c r="Z515" s="36"/>
      <c r="AA515" s="36"/>
      <c r="AB515" s="36"/>
      <c r="AC515" s="36"/>
      <c r="AD515" s="36"/>
      <c r="AE515" s="36"/>
      <c r="AR515" s="203" t="s">
        <v>223</v>
      </c>
      <c r="AT515" s="203" t="s">
        <v>224</v>
      </c>
      <c r="AU515" s="203" t="s">
        <v>87</v>
      </c>
      <c r="AY515" s="18" t="s">
        <v>220</v>
      </c>
      <c r="BE515" s="204">
        <f>IF(N515="základní",J515,0)</f>
        <v>0</v>
      </c>
      <c r="BF515" s="204">
        <f>IF(N515="snížená",J515,0)</f>
        <v>0</v>
      </c>
      <c r="BG515" s="204">
        <f>IF(N515="zákl. přenesená",J515,0)</f>
        <v>0</v>
      </c>
      <c r="BH515" s="204">
        <f>IF(N515="sníž. přenesená",J515,0)</f>
        <v>0</v>
      </c>
      <c r="BI515" s="204">
        <f>IF(N515="nulová",J515,0)</f>
        <v>0</v>
      </c>
      <c r="BJ515" s="18" t="s">
        <v>87</v>
      </c>
      <c r="BK515" s="204">
        <f>ROUND(I515*H515,2)</f>
        <v>0</v>
      </c>
      <c r="BL515" s="18" t="s">
        <v>223</v>
      </c>
      <c r="BM515" s="203" t="s">
        <v>4306</v>
      </c>
    </row>
    <row r="516" spans="1:65" s="2" customFormat="1" ht="11.25">
      <c r="A516" s="36"/>
      <c r="B516" s="37"/>
      <c r="C516" s="38"/>
      <c r="D516" s="205" t="s">
        <v>231</v>
      </c>
      <c r="E516" s="38"/>
      <c r="F516" s="206" t="s">
        <v>2482</v>
      </c>
      <c r="G516" s="38"/>
      <c r="H516" s="38"/>
      <c r="I516" s="207"/>
      <c r="J516" s="38"/>
      <c r="K516" s="38"/>
      <c r="L516" s="41"/>
      <c r="M516" s="208"/>
      <c r="N516" s="209"/>
      <c r="O516" s="73"/>
      <c r="P516" s="73"/>
      <c r="Q516" s="73"/>
      <c r="R516" s="73"/>
      <c r="S516" s="73"/>
      <c r="T516" s="74"/>
      <c r="U516" s="36"/>
      <c r="V516" s="36"/>
      <c r="W516" s="36"/>
      <c r="X516" s="36"/>
      <c r="Y516" s="36"/>
      <c r="Z516" s="36"/>
      <c r="AA516" s="36"/>
      <c r="AB516" s="36"/>
      <c r="AC516" s="36"/>
      <c r="AD516" s="36"/>
      <c r="AE516" s="36"/>
      <c r="AT516" s="18" t="s">
        <v>231</v>
      </c>
      <c r="AU516" s="18" t="s">
        <v>87</v>
      </c>
    </row>
    <row r="517" spans="1:65" s="2" customFormat="1" ht="87.75">
      <c r="A517" s="36"/>
      <c r="B517" s="37"/>
      <c r="C517" s="38"/>
      <c r="D517" s="210" t="s">
        <v>311</v>
      </c>
      <c r="E517" s="38"/>
      <c r="F517" s="211" t="s">
        <v>2483</v>
      </c>
      <c r="G517" s="38"/>
      <c r="H517" s="38"/>
      <c r="I517" s="207"/>
      <c r="J517" s="38"/>
      <c r="K517" s="38"/>
      <c r="L517" s="41"/>
      <c r="M517" s="208"/>
      <c r="N517" s="209"/>
      <c r="O517" s="73"/>
      <c r="P517" s="73"/>
      <c r="Q517" s="73"/>
      <c r="R517" s="73"/>
      <c r="S517" s="73"/>
      <c r="T517" s="74"/>
      <c r="U517" s="36"/>
      <c r="V517" s="36"/>
      <c r="W517" s="36"/>
      <c r="X517" s="36"/>
      <c r="Y517" s="36"/>
      <c r="Z517" s="36"/>
      <c r="AA517" s="36"/>
      <c r="AB517" s="36"/>
      <c r="AC517" s="36"/>
      <c r="AD517" s="36"/>
      <c r="AE517" s="36"/>
      <c r="AT517" s="18" t="s">
        <v>311</v>
      </c>
      <c r="AU517" s="18" t="s">
        <v>87</v>
      </c>
    </row>
    <row r="518" spans="1:65" s="14" customFormat="1" ht="11.25">
      <c r="B518" s="223"/>
      <c r="C518" s="224"/>
      <c r="D518" s="210" t="s">
        <v>235</v>
      </c>
      <c r="E518" s="225" t="s">
        <v>1</v>
      </c>
      <c r="F518" s="226" t="s">
        <v>2484</v>
      </c>
      <c r="G518" s="224"/>
      <c r="H518" s="225" t="s">
        <v>1</v>
      </c>
      <c r="I518" s="227"/>
      <c r="J518" s="224"/>
      <c r="K518" s="224"/>
      <c r="L518" s="228"/>
      <c r="M518" s="229"/>
      <c r="N518" s="230"/>
      <c r="O518" s="230"/>
      <c r="P518" s="230"/>
      <c r="Q518" s="230"/>
      <c r="R518" s="230"/>
      <c r="S518" s="230"/>
      <c r="T518" s="231"/>
      <c r="AT518" s="232" t="s">
        <v>235</v>
      </c>
      <c r="AU518" s="232" t="s">
        <v>87</v>
      </c>
      <c r="AV518" s="14" t="s">
        <v>87</v>
      </c>
      <c r="AW518" s="14" t="s">
        <v>36</v>
      </c>
      <c r="AX518" s="14" t="s">
        <v>80</v>
      </c>
      <c r="AY518" s="232" t="s">
        <v>220</v>
      </c>
    </row>
    <row r="519" spans="1:65" s="13" customFormat="1" ht="11.25">
      <c r="B519" s="212"/>
      <c r="C519" s="213"/>
      <c r="D519" s="210" t="s">
        <v>235</v>
      </c>
      <c r="E519" s="214" t="s">
        <v>3396</v>
      </c>
      <c r="F519" s="215" t="s">
        <v>4307</v>
      </c>
      <c r="G519" s="213"/>
      <c r="H519" s="216">
        <v>21.45</v>
      </c>
      <c r="I519" s="217"/>
      <c r="J519" s="213"/>
      <c r="K519" s="213"/>
      <c r="L519" s="218"/>
      <c r="M519" s="219"/>
      <c r="N519" s="220"/>
      <c r="O519" s="220"/>
      <c r="P519" s="220"/>
      <c r="Q519" s="220"/>
      <c r="R519" s="220"/>
      <c r="S519" s="220"/>
      <c r="T519" s="221"/>
      <c r="AT519" s="222" t="s">
        <v>235</v>
      </c>
      <c r="AU519" s="222" t="s">
        <v>87</v>
      </c>
      <c r="AV519" s="13" t="s">
        <v>19</v>
      </c>
      <c r="AW519" s="13" t="s">
        <v>36</v>
      </c>
      <c r="AX519" s="13" t="s">
        <v>80</v>
      </c>
      <c r="AY519" s="222" t="s">
        <v>220</v>
      </c>
    </row>
    <row r="520" spans="1:65" s="13" customFormat="1" ht="11.25">
      <c r="B520" s="212"/>
      <c r="C520" s="213"/>
      <c r="D520" s="210" t="s">
        <v>235</v>
      </c>
      <c r="E520" s="214" t="s">
        <v>3398</v>
      </c>
      <c r="F520" s="215" t="s">
        <v>3399</v>
      </c>
      <c r="G520" s="213"/>
      <c r="H520" s="216">
        <v>21.45</v>
      </c>
      <c r="I520" s="217"/>
      <c r="J520" s="213"/>
      <c r="K520" s="213"/>
      <c r="L520" s="218"/>
      <c r="M520" s="219"/>
      <c r="N520" s="220"/>
      <c r="O520" s="220"/>
      <c r="P520" s="220"/>
      <c r="Q520" s="220"/>
      <c r="R520" s="220"/>
      <c r="S520" s="220"/>
      <c r="T520" s="221"/>
      <c r="AT520" s="222" t="s">
        <v>235</v>
      </c>
      <c r="AU520" s="222" t="s">
        <v>87</v>
      </c>
      <c r="AV520" s="13" t="s">
        <v>19</v>
      </c>
      <c r="AW520" s="13" t="s">
        <v>36</v>
      </c>
      <c r="AX520" s="13" t="s">
        <v>87</v>
      </c>
      <c r="AY520" s="222" t="s">
        <v>220</v>
      </c>
    </row>
    <row r="521" spans="1:65" s="2" customFormat="1" ht="24.2" customHeight="1">
      <c r="A521" s="36"/>
      <c r="B521" s="37"/>
      <c r="C521" s="192" t="s">
        <v>1454</v>
      </c>
      <c r="D521" s="192" t="s">
        <v>224</v>
      </c>
      <c r="E521" s="193" t="s">
        <v>2489</v>
      </c>
      <c r="F521" s="194" t="s">
        <v>2490</v>
      </c>
      <c r="G521" s="195" t="s">
        <v>514</v>
      </c>
      <c r="H521" s="196">
        <v>9.9</v>
      </c>
      <c r="I521" s="197"/>
      <c r="J521" s="198">
        <f>ROUND(I521*H521,2)</f>
        <v>0</v>
      </c>
      <c r="K521" s="194" t="s">
        <v>228</v>
      </c>
      <c r="L521" s="41"/>
      <c r="M521" s="199" t="s">
        <v>1</v>
      </c>
      <c r="N521" s="200" t="s">
        <v>45</v>
      </c>
      <c r="O521" s="73"/>
      <c r="P521" s="201">
        <f>O521*H521</f>
        <v>0</v>
      </c>
      <c r="Q521" s="201">
        <v>2.09</v>
      </c>
      <c r="R521" s="201">
        <f>Q521*H521</f>
        <v>20.690999999999999</v>
      </c>
      <c r="S521" s="201">
        <v>0</v>
      </c>
      <c r="T521" s="202">
        <f>S521*H521</f>
        <v>0</v>
      </c>
      <c r="U521" s="36"/>
      <c r="V521" s="36"/>
      <c r="W521" s="36"/>
      <c r="X521" s="36"/>
      <c r="Y521" s="36"/>
      <c r="Z521" s="36"/>
      <c r="AA521" s="36"/>
      <c r="AB521" s="36"/>
      <c r="AC521" s="36"/>
      <c r="AD521" s="36"/>
      <c r="AE521" s="36"/>
      <c r="AR521" s="203" t="s">
        <v>223</v>
      </c>
      <c r="AT521" s="203" t="s">
        <v>224</v>
      </c>
      <c r="AU521" s="203" t="s">
        <v>87</v>
      </c>
      <c r="AY521" s="18" t="s">
        <v>220</v>
      </c>
      <c r="BE521" s="204">
        <f>IF(N521="základní",J521,0)</f>
        <v>0</v>
      </c>
      <c r="BF521" s="204">
        <f>IF(N521="snížená",J521,0)</f>
        <v>0</v>
      </c>
      <c r="BG521" s="204">
        <f>IF(N521="zákl. přenesená",J521,0)</f>
        <v>0</v>
      </c>
      <c r="BH521" s="204">
        <f>IF(N521="sníž. přenesená",J521,0)</f>
        <v>0</v>
      </c>
      <c r="BI521" s="204">
        <f>IF(N521="nulová",J521,0)</f>
        <v>0</v>
      </c>
      <c r="BJ521" s="18" t="s">
        <v>87</v>
      </c>
      <c r="BK521" s="204">
        <f>ROUND(I521*H521,2)</f>
        <v>0</v>
      </c>
      <c r="BL521" s="18" t="s">
        <v>223</v>
      </c>
      <c r="BM521" s="203" t="s">
        <v>4308</v>
      </c>
    </row>
    <row r="522" spans="1:65" s="2" customFormat="1" ht="11.25">
      <c r="A522" s="36"/>
      <c r="B522" s="37"/>
      <c r="C522" s="38"/>
      <c r="D522" s="205" t="s">
        <v>231</v>
      </c>
      <c r="E522" s="38"/>
      <c r="F522" s="206" t="s">
        <v>2492</v>
      </c>
      <c r="G522" s="38"/>
      <c r="H522" s="38"/>
      <c r="I522" s="207"/>
      <c r="J522" s="38"/>
      <c r="K522" s="38"/>
      <c r="L522" s="41"/>
      <c r="M522" s="208"/>
      <c r="N522" s="209"/>
      <c r="O522" s="73"/>
      <c r="P522" s="73"/>
      <c r="Q522" s="73"/>
      <c r="R522" s="73"/>
      <c r="S522" s="73"/>
      <c r="T522" s="74"/>
      <c r="U522" s="36"/>
      <c r="V522" s="36"/>
      <c r="W522" s="36"/>
      <c r="X522" s="36"/>
      <c r="Y522" s="36"/>
      <c r="Z522" s="36"/>
      <c r="AA522" s="36"/>
      <c r="AB522" s="36"/>
      <c r="AC522" s="36"/>
      <c r="AD522" s="36"/>
      <c r="AE522" s="36"/>
      <c r="AT522" s="18" t="s">
        <v>231</v>
      </c>
      <c r="AU522" s="18" t="s">
        <v>87</v>
      </c>
    </row>
    <row r="523" spans="1:65" s="2" customFormat="1" ht="97.5">
      <c r="A523" s="36"/>
      <c r="B523" s="37"/>
      <c r="C523" s="38"/>
      <c r="D523" s="210" t="s">
        <v>311</v>
      </c>
      <c r="E523" s="38"/>
      <c r="F523" s="211" t="s">
        <v>2493</v>
      </c>
      <c r="G523" s="38"/>
      <c r="H523" s="38"/>
      <c r="I523" s="207"/>
      <c r="J523" s="38"/>
      <c r="K523" s="38"/>
      <c r="L523" s="41"/>
      <c r="M523" s="208"/>
      <c r="N523" s="209"/>
      <c r="O523" s="73"/>
      <c r="P523" s="73"/>
      <c r="Q523" s="73"/>
      <c r="R523" s="73"/>
      <c r="S523" s="73"/>
      <c r="T523" s="74"/>
      <c r="U523" s="36"/>
      <c r="V523" s="36"/>
      <c r="W523" s="36"/>
      <c r="X523" s="36"/>
      <c r="Y523" s="36"/>
      <c r="Z523" s="36"/>
      <c r="AA523" s="36"/>
      <c r="AB523" s="36"/>
      <c r="AC523" s="36"/>
      <c r="AD523" s="36"/>
      <c r="AE523" s="36"/>
      <c r="AT523" s="18" t="s">
        <v>311</v>
      </c>
      <c r="AU523" s="18" t="s">
        <v>87</v>
      </c>
    </row>
    <row r="524" spans="1:65" s="14" customFormat="1" ht="11.25">
      <c r="B524" s="223"/>
      <c r="C524" s="224"/>
      <c r="D524" s="210" t="s">
        <v>235</v>
      </c>
      <c r="E524" s="225" t="s">
        <v>1</v>
      </c>
      <c r="F524" s="226" t="s">
        <v>2494</v>
      </c>
      <c r="G524" s="224"/>
      <c r="H524" s="225" t="s">
        <v>1</v>
      </c>
      <c r="I524" s="227"/>
      <c r="J524" s="224"/>
      <c r="K524" s="224"/>
      <c r="L524" s="228"/>
      <c r="M524" s="229"/>
      <c r="N524" s="230"/>
      <c r="O524" s="230"/>
      <c r="P524" s="230"/>
      <c r="Q524" s="230"/>
      <c r="R524" s="230"/>
      <c r="S524" s="230"/>
      <c r="T524" s="231"/>
      <c r="AT524" s="232" t="s">
        <v>235</v>
      </c>
      <c r="AU524" s="232" t="s">
        <v>87</v>
      </c>
      <c r="AV524" s="14" t="s">
        <v>87</v>
      </c>
      <c r="AW524" s="14" t="s">
        <v>36</v>
      </c>
      <c r="AX524" s="14" t="s">
        <v>80</v>
      </c>
      <c r="AY524" s="232" t="s">
        <v>220</v>
      </c>
    </row>
    <row r="525" spans="1:65" s="13" customFormat="1" ht="11.25">
      <c r="B525" s="212"/>
      <c r="C525" s="213"/>
      <c r="D525" s="210" t="s">
        <v>235</v>
      </c>
      <c r="E525" s="214" t="s">
        <v>3401</v>
      </c>
      <c r="F525" s="215" t="s">
        <v>4309</v>
      </c>
      <c r="G525" s="213"/>
      <c r="H525" s="216">
        <v>9.9</v>
      </c>
      <c r="I525" s="217"/>
      <c r="J525" s="213"/>
      <c r="K525" s="213"/>
      <c r="L525" s="218"/>
      <c r="M525" s="219"/>
      <c r="N525" s="220"/>
      <c r="O525" s="220"/>
      <c r="P525" s="220"/>
      <c r="Q525" s="220"/>
      <c r="R525" s="220"/>
      <c r="S525" s="220"/>
      <c r="T525" s="221"/>
      <c r="AT525" s="222" t="s">
        <v>235</v>
      </c>
      <c r="AU525" s="222" t="s">
        <v>87</v>
      </c>
      <c r="AV525" s="13" t="s">
        <v>19</v>
      </c>
      <c r="AW525" s="13" t="s">
        <v>36</v>
      </c>
      <c r="AX525" s="13" t="s">
        <v>80</v>
      </c>
      <c r="AY525" s="222" t="s">
        <v>220</v>
      </c>
    </row>
    <row r="526" spans="1:65" s="13" customFormat="1" ht="11.25">
      <c r="B526" s="212"/>
      <c r="C526" s="213"/>
      <c r="D526" s="210" t="s">
        <v>235</v>
      </c>
      <c r="E526" s="214" t="s">
        <v>3017</v>
      </c>
      <c r="F526" s="215" t="s">
        <v>4310</v>
      </c>
      <c r="G526" s="213"/>
      <c r="H526" s="216">
        <v>9.9</v>
      </c>
      <c r="I526" s="217"/>
      <c r="J526" s="213"/>
      <c r="K526" s="213"/>
      <c r="L526" s="218"/>
      <c r="M526" s="219"/>
      <c r="N526" s="220"/>
      <c r="O526" s="220"/>
      <c r="P526" s="220"/>
      <c r="Q526" s="220"/>
      <c r="R526" s="220"/>
      <c r="S526" s="220"/>
      <c r="T526" s="221"/>
      <c r="AT526" s="222" t="s">
        <v>235</v>
      </c>
      <c r="AU526" s="222" t="s">
        <v>87</v>
      </c>
      <c r="AV526" s="13" t="s">
        <v>19</v>
      </c>
      <c r="AW526" s="13" t="s">
        <v>36</v>
      </c>
      <c r="AX526" s="13" t="s">
        <v>87</v>
      </c>
      <c r="AY526" s="222" t="s">
        <v>220</v>
      </c>
    </row>
    <row r="527" spans="1:65" s="2" customFormat="1" ht="24.2" customHeight="1">
      <c r="A527" s="36"/>
      <c r="B527" s="37"/>
      <c r="C527" s="192" t="s">
        <v>1459</v>
      </c>
      <c r="D527" s="192" t="s">
        <v>224</v>
      </c>
      <c r="E527" s="193" t="s">
        <v>2499</v>
      </c>
      <c r="F527" s="194" t="s">
        <v>2500</v>
      </c>
      <c r="G527" s="195" t="s">
        <v>514</v>
      </c>
      <c r="H527" s="196">
        <v>0.85799999999999998</v>
      </c>
      <c r="I527" s="197"/>
      <c r="J527" s="198">
        <f>ROUND(I527*H527,2)</f>
        <v>0</v>
      </c>
      <c r="K527" s="194" t="s">
        <v>228</v>
      </c>
      <c r="L527" s="41"/>
      <c r="M527" s="199" t="s">
        <v>1</v>
      </c>
      <c r="N527" s="200" t="s">
        <v>45</v>
      </c>
      <c r="O527" s="73"/>
      <c r="P527" s="201">
        <f>O527*H527</f>
        <v>0</v>
      </c>
      <c r="Q527" s="201">
        <v>2.4500000000000002</v>
      </c>
      <c r="R527" s="201">
        <f>Q527*H527</f>
        <v>2.1021000000000001</v>
      </c>
      <c r="S527" s="201">
        <v>0</v>
      </c>
      <c r="T527" s="202">
        <f>S527*H527</f>
        <v>0</v>
      </c>
      <c r="U527" s="36"/>
      <c r="V527" s="36"/>
      <c r="W527" s="36"/>
      <c r="X527" s="36"/>
      <c r="Y527" s="36"/>
      <c r="Z527" s="36"/>
      <c r="AA527" s="36"/>
      <c r="AB527" s="36"/>
      <c r="AC527" s="36"/>
      <c r="AD527" s="36"/>
      <c r="AE527" s="36"/>
      <c r="AR527" s="203" t="s">
        <v>223</v>
      </c>
      <c r="AT527" s="203" t="s">
        <v>224</v>
      </c>
      <c r="AU527" s="203" t="s">
        <v>87</v>
      </c>
      <c r="AY527" s="18" t="s">
        <v>220</v>
      </c>
      <c r="BE527" s="204">
        <f>IF(N527="základní",J527,0)</f>
        <v>0</v>
      </c>
      <c r="BF527" s="204">
        <f>IF(N527="snížená",J527,0)</f>
        <v>0</v>
      </c>
      <c r="BG527" s="204">
        <f>IF(N527="zákl. přenesená",J527,0)</f>
        <v>0</v>
      </c>
      <c r="BH527" s="204">
        <f>IF(N527="sníž. přenesená",J527,0)</f>
        <v>0</v>
      </c>
      <c r="BI527" s="204">
        <f>IF(N527="nulová",J527,0)</f>
        <v>0</v>
      </c>
      <c r="BJ527" s="18" t="s">
        <v>87</v>
      </c>
      <c r="BK527" s="204">
        <f>ROUND(I527*H527,2)</f>
        <v>0</v>
      </c>
      <c r="BL527" s="18" t="s">
        <v>223</v>
      </c>
      <c r="BM527" s="203" t="s">
        <v>4311</v>
      </c>
    </row>
    <row r="528" spans="1:65" s="2" customFormat="1" ht="11.25">
      <c r="A528" s="36"/>
      <c r="B528" s="37"/>
      <c r="C528" s="38"/>
      <c r="D528" s="205" t="s">
        <v>231</v>
      </c>
      <c r="E528" s="38"/>
      <c r="F528" s="206" t="s">
        <v>2502</v>
      </c>
      <c r="G528" s="38"/>
      <c r="H528" s="38"/>
      <c r="I528" s="207"/>
      <c r="J528" s="38"/>
      <c r="K528" s="38"/>
      <c r="L528" s="41"/>
      <c r="M528" s="208"/>
      <c r="N528" s="209"/>
      <c r="O528" s="73"/>
      <c r="P528" s="73"/>
      <c r="Q528" s="73"/>
      <c r="R528" s="73"/>
      <c r="S528" s="73"/>
      <c r="T528" s="74"/>
      <c r="U528" s="36"/>
      <c r="V528" s="36"/>
      <c r="W528" s="36"/>
      <c r="X528" s="36"/>
      <c r="Y528" s="36"/>
      <c r="Z528" s="36"/>
      <c r="AA528" s="36"/>
      <c r="AB528" s="36"/>
      <c r="AC528" s="36"/>
      <c r="AD528" s="36"/>
      <c r="AE528" s="36"/>
      <c r="AT528" s="18" t="s">
        <v>231</v>
      </c>
      <c r="AU528" s="18" t="s">
        <v>87</v>
      </c>
    </row>
    <row r="529" spans="1:65" s="2" customFormat="1" ht="97.5">
      <c r="A529" s="36"/>
      <c r="B529" s="37"/>
      <c r="C529" s="38"/>
      <c r="D529" s="210" t="s">
        <v>311</v>
      </c>
      <c r="E529" s="38"/>
      <c r="F529" s="211" t="s">
        <v>2493</v>
      </c>
      <c r="G529" s="38"/>
      <c r="H529" s="38"/>
      <c r="I529" s="207"/>
      <c r="J529" s="38"/>
      <c r="K529" s="38"/>
      <c r="L529" s="41"/>
      <c r="M529" s="208"/>
      <c r="N529" s="209"/>
      <c r="O529" s="73"/>
      <c r="P529" s="73"/>
      <c r="Q529" s="73"/>
      <c r="R529" s="73"/>
      <c r="S529" s="73"/>
      <c r="T529" s="74"/>
      <c r="U529" s="36"/>
      <c r="V529" s="36"/>
      <c r="W529" s="36"/>
      <c r="X529" s="36"/>
      <c r="Y529" s="36"/>
      <c r="Z529" s="36"/>
      <c r="AA529" s="36"/>
      <c r="AB529" s="36"/>
      <c r="AC529" s="36"/>
      <c r="AD529" s="36"/>
      <c r="AE529" s="36"/>
      <c r="AT529" s="18" t="s">
        <v>311</v>
      </c>
      <c r="AU529" s="18" t="s">
        <v>87</v>
      </c>
    </row>
    <row r="530" spans="1:65" s="14" customFormat="1" ht="11.25">
      <c r="B530" s="223"/>
      <c r="C530" s="224"/>
      <c r="D530" s="210" t="s">
        <v>235</v>
      </c>
      <c r="E530" s="225" t="s">
        <v>1</v>
      </c>
      <c r="F530" s="226" t="s">
        <v>2503</v>
      </c>
      <c r="G530" s="224"/>
      <c r="H530" s="225" t="s">
        <v>1</v>
      </c>
      <c r="I530" s="227"/>
      <c r="J530" s="224"/>
      <c r="K530" s="224"/>
      <c r="L530" s="228"/>
      <c r="M530" s="229"/>
      <c r="N530" s="230"/>
      <c r="O530" s="230"/>
      <c r="P530" s="230"/>
      <c r="Q530" s="230"/>
      <c r="R530" s="230"/>
      <c r="S530" s="230"/>
      <c r="T530" s="231"/>
      <c r="AT530" s="232" t="s">
        <v>235</v>
      </c>
      <c r="AU530" s="232" t="s">
        <v>87</v>
      </c>
      <c r="AV530" s="14" t="s">
        <v>87</v>
      </c>
      <c r="AW530" s="14" t="s">
        <v>36</v>
      </c>
      <c r="AX530" s="14" t="s">
        <v>80</v>
      </c>
      <c r="AY530" s="232" t="s">
        <v>220</v>
      </c>
    </row>
    <row r="531" spans="1:65" s="13" customFormat="1" ht="11.25">
      <c r="B531" s="212"/>
      <c r="C531" s="213"/>
      <c r="D531" s="210" t="s">
        <v>235</v>
      </c>
      <c r="E531" s="214" t="s">
        <v>3409</v>
      </c>
      <c r="F531" s="215" t="s">
        <v>4312</v>
      </c>
      <c r="G531" s="213"/>
      <c r="H531" s="216">
        <v>0.85799999999999998</v>
      </c>
      <c r="I531" s="217"/>
      <c r="J531" s="213"/>
      <c r="K531" s="213"/>
      <c r="L531" s="218"/>
      <c r="M531" s="219"/>
      <c r="N531" s="220"/>
      <c r="O531" s="220"/>
      <c r="P531" s="220"/>
      <c r="Q531" s="220"/>
      <c r="R531" s="220"/>
      <c r="S531" s="220"/>
      <c r="T531" s="221"/>
      <c r="AT531" s="222" t="s">
        <v>235</v>
      </c>
      <c r="AU531" s="222" t="s">
        <v>87</v>
      </c>
      <c r="AV531" s="13" t="s">
        <v>19</v>
      </c>
      <c r="AW531" s="13" t="s">
        <v>36</v>
      </c>
      <c r="AX531" s="13" t="s">
        <v>80</v>
      </c>
      <c r="AY531" s="222" t="s">
        <v>220</v>
      </c>
    </row>
    <row r="532" spans="1:65" s="13" customFormat="1" ht="11.25">
      <c r="B532" s="212"/>
      <c r="C532" s="213"/>
      <c r="D532" s="210" t="s">
        <v>235</v>
      </c>
      <c r="E532" s="214" t="s">
        <v>3411</v>
      </c>
      <c r="F532" s="215" t="s">
        <v>3412</v>
      </c>
      <c r="G532" s="213"/>
      <c r="H532" s="216">
        <v>0.85799999999999998</v>
      </c>
      <c r="I532" s="217"/>
      <c r="J532" s="213"/>
      <c r="K532" s="213"/>
      <c r="L532" s="218"/>
      <c r="M532" s="219"/>
      <c r="N532" s="220"/>
      <c r="O532" s="220"/>
      <c r="P532" s="220"/>
      <c r="Q532" s="220"/>
      <c r="R532" s="220"/>
      <c r="S532" s="220"/>
      <c r="T532" s="221"/>
      <c r="AT532" s="222" t="s">
        <v>235</v>
      </c>
      <c r="AU532" s="222" t="s">
        <v>87</v>
      </c>
      <c r="AV532" s="13" t="s">
        <v>19</v>
      </c>
      <c r="AW532" s="13" t="s">
        <v>36</v>
      </c>
      <c r="AX532" s="13" t="s">
        <v>87</v>
      </c>
      <c r="AY532" s="222" t="s">
        <v>220</v>
      </c>
    </row>
    <row r="533" spans="1:65" s="2" customFormat="1" ht="55.5" customHeight="1">
      <c r="A533" s="36"/>
      <c r="B533" s="37"/>
      <c r="C533" s="192" t="s">
        <v>1466</v>
      </c>
      <c r="D533" s="192" t="s">
        <v>224</v>
      </c>
      <c r="E533" s="193" t="s">
        <v>4313</v>
      </c>
      <c r="F533" s="194" t="s">
        <v>4314</v>
      </c>
      <c r="G533" s="195" t="s">
        <v>514</v>
      </c>
      <c r="H533" s="196">
        <v>8.0850000000000009</v>
      </c>
      <c r="I533" s="197"/>
      <c r="J533" s="198">
        <f>ROUND(I533*H533,2)</f>
        <v>0</v>
      </c>
      <c r="K533" s="194" t="s">
        <v>228</v>
      </c>
      <c r="L533" s="41"/>
      <c r="M533" s="199" t="s">
        <v>1</v>
      </c>
      <c r="N533" s="200" t="s">
        <v>45</v>
      </c>
      <c r="O533" s="73"/>
      <c r="P533" s="201">
        <f>O533*H533</f>
        <v>0</v>
      </c>
      <c r="Q533" s="201">
        <v>2.5068199999999998</v>
      </c>
      <c r="R533" s="201">
        <f>Q533*H533</f>
        <v>20.2676397</v>
      </c>
      <c r="S533" s="201">
        <v>0</v>
      </c>
      <c r="T533" s="202">
        <f>S533*H533</f>
        <v>0</v>
      </c>
      <c r="U533" s="36"/>
      <c r="V533" s="36"/>
      <c r="W533" s="36"/>
      <c r="X533" s="36"/>
      <c r="Y533" s="36"/>
      <c r="Z533" s="36"/>
      <c r="AA533" s="36"/>
      <c r="AB533" s="36"/>
      <c r="AC533" s="36"/>
      <c r="AD533" s="36"/>
      <c r="AE533" s="36"/>
      <c r="AR533" s="203" t="s">
        <v>223</v>
      </c>
      <c r="AT533" s="203" t="s">
        <v>224</v>
      </c>
      <c r="AU533" s="203" t="s">
        <v>87</v>
      </c>
      <c r="AY533" s="18" t="s">
        <v>220</v>
      </c>
      <c r="BE533" s="204">
        <f>IF(N533="základní",J533,0)</f>
        <v>0</v>
      </c>
      <c r="BF533" s="204">
        <f>IF(N533="snížená",J533,0)</f>
        <v>0</v>
      </c>
      <c r="BG533" s="204">
        <f>IF(N533="zákl. přenesená",J533,0)</f>
        <v>0</v>
      </c>
      <c r="BH533" s="204">
        <f>IF(N533="sníž. přenesená",J533,0)</f>
        <v>0</v>
      </c>
      <c r="BI533" s="204">
        <f>IF(N533="nulová",J533,0)</f>
        <v>0</v>
      </c>
      <c r="BJ533" s="18" t="s">
        <v>87</v>
      </c>
      <c r="BK533" s="204">
        <f>ROUND(I533*H533,2)</f>
        <v>0</v>
      </c>
      <c r="BL533" s="18" t="s">
        <v>223</v>
      </c>
      <c r="BM533" s="203" t="s">
        <v>4315</v>
      </c>
    </row>
    <row r="534" spans="1:65" s="2" customFormat="1" ht="11.25">
      <c r="A534" s="36"/>
      <c r="B534" s="37"/>
      <c r="C534" s="38"/>
      <c r="D534" s="205" t="s">
        <v>231</v>
      </c>
      <c r="E534" s="38"/>
      <c r="F534" s="206" t="s">
        <v>4316</v>
      </c>
      <c r="G534" s="38"/>
      <c r="H534" s="38"/>
      <c r="I534" s="207"/>
      <c r="J534" s="38"/>
      <c r="K534" s="38"/>
      <c r="L534" s="41"/>
      <c r="M534" s="208"/>
      <c r="N534" s="209"/>
      <c r="O534" s="73"/>
      <c r="P534" s="73"/>
      <c r="Q534" s="73"/>
      <c r="R534" s="73"/>
      <c r="S534" s="73"/>
      <c r="T534" s="74"/>
      <c r="U534" s="36"/>
      <c r="V534" s="36"/>
      <c r="W534" s="36"/>
      <c r="X534" s="36"/>
      <c r="Y534" s="36"/>
      <c r="Z534" s="36"/>
      <c r="AA534" s="36"/>
      <c r="AB534" s="36"/>
      <c r="AC534" s="36"/>
      <c r="AD534" s="36"/>
      <c r="AE534" s="36"/>
      <c r="AT534" s="18" t="s">
        <v>231</v>
      </c>
      <c r="AU534" s="18" t="s">
        <v>87</v>
      </c>
    </row>
    <row r="535" spans="1:65" s="2" customFormat="1" ht="39">
      <c r="A535" s="36"/>
      <c r="B535" s="37"/>
      <c r="C535" s="38"/>
      <c r="D535" s="210" t="s">
        <v>311</v>
      </c>
      <c r="E535" s="38"/>
      <c r="F535" s="211" t="s">
        <v>4317</v>
      </c>
      <c r="G535" s="38"/>
      <c r="H535" s="38"/>
      <c r="I535" s="207"/>
      <c r="J535" s="38"/>
      <c r="K535" s="38"/>
      <c r="L535" s="41"/>
      <c r="M535" s="208"/>
      <c r="N535" s="209"/>
      <c r="O535" s="73"/>
      <c r="P535" s="73"/>
      <c r="Q535" s="73"/>
      <c r="R535" s="73"/>
      <c r="S535" s="73"/>
      <c r="T535" s="74"/>
      <c r="U535" s="36"/>
      <c r="V535" s="36"/>
      <c r="W535" s="36"/>
      <c r="X535" s="36"/>
      <c r="Y535" s="36"/>
      <c r="Z535" s="36"/>
      <c r="AA535" s="36"/>
      <c r="AB535" s="36"/>
      <c r="AC535" s="36"/>
      <c r="AD535" s="36"/>
      <c r="AE535" s="36"/>
      <c r="AT535" s="18" t="s">
        <v>311</v>
      </c>
      <c r="AU535" s="18" t="s">
        <v>87</v>
      </c>
    </row>
    <row r="536" spans="1:65" s="14" customFormat="1" ht="11.25">
      <c r="B536" s="223"/>
      <c r="C536" s="224"/>
      <c r="D536" s="210" t="s">
        <v>235</v>
      </c>
      <c r="E536" s="225" t="s">
        <v>1</v>
      </c>
      <c r="F536" s="226" t="s">
        <v>4318</v>
      </c>
      <c r="G536" s="224"/>
      <c r="H536" s="225" t="s">
        <v>1</v>
      </c>
      <c r="I536" s="227"/>
      <c r="J536" s="224"/>
      <c r="K536" s="224"/>
      <c r="L536" s="228"/>
      <c r="M536" s="229"/>
      <c r="N536" s="230"/>
      <c r="O536" s="230"/>
      <c r="P536" s="230"/>
      <c r="Q536" s="230"/>
      <c r="R536" s="230"/>
      <c r="S536" s="230"/>
      <c r="T536" s="231"/>
      <c r="AT536" s="232" t="s">
        <v>235</v>
      </c>
      <c r="AU536" s="232" t="s">
        <v>87</v>
      </c>
      <c r="AV536" s="14" t="s">
        <v>87</v>
      </c>
      <c r="AW536" s="14" t="s">
        <v>36</v>
      </c>
      <c r="AX536" s="14" t="s">
        <v>80</v>
      </c>
      <c r="AY536" s="232" t="s">
        <v>220</v>
      </c>
    </row>
    <row r="537" spans="1:65" s="14" customFormat="1" ht="11.25">
      <c r="B537" s="223"/>
      <c r="C537" s="224"/>
      <c r="D537" s="210" t="s">
        <v>235</v>
      </c>
      <c r="E537" s="225" t="s">
        <v>1</v>
      </c>
      <c r="F537" s="226" t="s">
        <v>4319</v>
      </c>
      <c r="G537" s="224"/>
      <c r="H537" s="225" t="s">
        <v>1</v>
      </c>
      <c r="I537" s="227"/>
      <c r="J537" s="224"/>
      <c r="K537" s="224"/>
      <c r="L537" s="228"/>
      <c r="M537" s="229"/>
      <c r="N537" s="230"/>
      <c r="O537" s="230"/>
      <c r="P537" s="230"/>
      <c r="Q537" s="230"/>
      <c r="R537" s="230"/>
      <c r="S537" s="230"/>
      <c r="T537" s="231"/>
      <c r="AT537" s="232" t="s">
        <v>235</v>
      </c>
      <c r="AU537" s="232" t="s">
        <v>87</v>
      </c>
      <c r="AV537" s="14" t="s">
        <v>87</v>
      </c>
      <c r="AW537" s="14" t="s">
        <v>36</v>
      </c>
      <c r="AX537" s="14" t="s">
        <v>80</v>
      </c>
      <c r="AY537" s="232" t="s">
        <v>220</v>
      </c>
    </row>
    <row r="538" spans="1:65" s="13" customFormat="1" ht="11.25">
      <c r="B538" s="212"/>
      <c r="C538" s="213"/>
      <c r="D538" s="210" t="s">
        <v>235</v>
      </c>
      <c r="E538" s="214" t="s">
        <v>3418</v>
      </c>
      <c r="F538" s="215" t="s">
        <v>4320</v>
      </c>
      <c r="G538" s="213"/>
      <c r="H538" s="216">
        <v>3.6349999999999998</v>
      </c>
      <c r="I538" s="217"/>
      <c r="J538" s="213"/>
      <c r="K538" s="213"/>
      <c r="L538" s="218"/>
      <c r="M538" s="219"/>
      <c r="N538" s="220"/>
      <c r="O538" s="220"/>
      <c r="P538" s="220"/>
      <c r="Q538" s="220"/>
      <c r="R538" s="220"/>
      <c r="S538" s="220"/>
      <c r="T538" s="221"/>
      <c r="AT538" s="222" t="s">
        <v>235</v>
      </c>
      <c r="AU538" s="222" t="s">
        <v>87</v>
      </c>
      <c r="AV538" s="13" t="s">
        <v>19</v>
      </c>
      <c r="AW538" s="13" t="s">
        <v>36</v>
      </c>
      <c r="AX538" s="13" t="s">
        <v>80</v>
      </c>
      <c r="AY538" s="222" t="s">
        <v>220</v>
      </c>
    </row>
    <row r="539" spans="1:65" s="14" customFormat="1" ht="11.25">
      <c r="B539" s="223"/>
      <c r="C539" s="224"/>
      <c r="D539" s="210" t="s">
        <v>235</v>
      </c>
      <c r="E539" s="225" t="s">
        <v>1</v>
      </c>
      <c r="F539" s="226" t="s">
        <v>4321</v>
      </c>
      <c r="G539" s="224"/>
      <c r="H539" s="225" t="s">
        <v>1</v>
      </c>
      <c r="I539" s="227"/>
      <c r="J539" s="224"/>
      <c r="K539" s="224"/>
      <c r="L539" s="228"/>
      <c r="M539" s="229"/>
      <c r="N539" s="230"/>
      <c r="O539" s="230"/>
      <c r="P539" s="230"/>
      <c r="Q539" s="230"/>
      <c r="R539" s="230"/>
      <c r="S539" s="230"/>
      <c r="T539" s="231"/>
      <c r="AT539" s="232" t="s">
        <v>235</v>
      </c>
      <c r="AU539" s="232" t="s">
        <v>87</v>
      </c>
      <c r="AV539" s="14" t="s">
        <v>87</v>
      </c>
      <c r="AW539" s="14" t="s">
        <v>36</v>
      </c>
      <c r="AX539" s="14" t="s">
        <v>80</v>
      </c>
      <c r="AY539" s="232" t="s">
        <v>220</v>
      </c>
    </row>
    <row r="540" spans="1:65" s="13" customFormat="1" ht="11.25">
      <c r="B540" s="212"/>
      <c r="C540" s="213"/>
      <c r="D540" s="210" t="s">
        <v>235</v>
      </c>
      <c r="E540" s="214" t="s">
        <v>1816</v>
      </c>
      <c r="F540" s="215" t="s">
        <v>4322</v>
      </c>
      <c r="G540" s="213"/>
      <c r="H540" s="216">
        <v>4.45</v>
      </c>
      <c r="I540" s="217"/>
      <c r="J540" s="213"/>
      <c r="K540" s="213"/>
      <c r="L540" s="218"/>
      <c r="M540" s="219"/>
      <c r="N540" s="220"/>
      <c r="O540" s="220"/>
      <c r="P540" s="220"/>
      <c r="Q540" s="220"/>
      <c r="R540" s="220"/>
      <c r="S540" s="220"/>
      <c r="T540" s="221"/>
      <c r="AT540" s="222" t="s">
        <v>235</v>
      </c>
      <c r="AU540" s="222" t="s">
        <v>87</v>
      </c>
      <c r="AV540" s="13" t="s">
        <v>19</v>
      </c>
      <c r="AW540" s="13" t="s">
        <v>36</v>
      </c>
      <c r="AX540" s="13" t="s">
        <v>80</v>
      </c>
      <c r="AY540" s="222" t="s">
        <v>220</v>
      </c>
    </row>
    <row r="541" spans="1:65" s="13" customFormat="1" ht="11.25">
      <c r="B541" s="212"/>
      <c r="C541" s="213"/>
      <c r="D541" s="210" t="s">
        <v>235</v>
      </c>
      <c r="E541" s="214" t="s">
        <v>2452</v>
      </c>
      <c r="F541" s="215" t="s">
        <v>3422</v>
      </c>
      <c r="G541" s="213"/>
      <c r="H541" s="216">
        <v>8.0850000000000009</v>
      </c>
      <c r="I541" s="217"/>
      <c r="J541" s="213"/>
      <c r="K541" s="213"/>
      <c r="L541" s="218"/>
      <c r="M541" s="219"/>
      <c r="N541" s="220"/>
      <c r="O541" s="220"/>
      <c r="P541" s="220"/>
      <c r="Q541" s="220"/>
      <c r="R541" s="220"/>
      <c r="S541" s="220"/>
      <c r="T541" s="221"/>
      <c r="AT541" s="222" t="s">
        <v>235</v>
      </c>
      <c r="AU541" s="222" t="s">
        <v>87</v>
      </c>
      <c r="AV541" s="13" t="s">
        <v>19</v>
      </c>
      <c r="AW541" s="13" t="s">
        <v>36</v>
      </c>
      <c r="AX541" s="13" t="s">
        <v>87</v>
      </c>
      <c r="AY541" s="222" t="s">
        <v>220</v>
      </c>
    </row>
    <row r="542" spans="1:65" s="2" customFormat="1" ht="16.5" customHeight="1">
      <c r="A542" s="36"/>
      <c r="B542" s="37"/>
      <c r="C542" s="192" t="s">
        <v>1472</v>
      </c>
      <c r="D542" s="192" t="s">
        <v>224</v>
      </c>
      <c r="E542" s="193" t="s">
        <v>2508</v>
      </c>
      <c r="F542" s="194" t="s">
        <v>2509</v>
      </c>
      <c r="G542" s="195" t="s">
        <v>514</v>
      </c>
      <c r="H542" s="196">
        <v>38.877000000000002</v>
      </c>
      <c r="I542" s="197"/>
      <c r="J542" s="198">
        <f>ROUND(I542*H542,2)</f>
        <v>0</v>
      </c>
      <c r="K542" s="194" t="s">
        <v>228</v>
      </c>
      <c r="L542" s="41"/>
      <c r="M542" s="199" t="s">
        <v>1</v>
      </c>
      <c r="N542" s="200" t="s">
        <v>45</v>
      </c>
      <c r="O542" s="73"/>
      <c r="P542" s="201">
        <f>O542*H542</f>
        <v>0</v>
      </c>
      <c r="Q542" s="201">
        <v>2.4300000000000002</v>
      </c>
      <c r="R542" s="201">
        <f>Q542*H542</f>
        <v>94.47111000000001</v>
      </c>
      <c r="S542" s="201">
        <v>0</v>
      </c>
      <c r="T542" s="202">
        <f>S542*H542</f>
        <v>0</v>
      </c>
      <c r="U542" s="36"/>
      <c r="V542" s="36"/>
      <c r="W542" s="36"/>
      <c r="X542" s="36"/>
      <c r="Y542" s="36"/>
      <c r="Z542" s="36"/>
      <c r="AA542" s="36"/>
      <c r="AB542" s="36"/>
      <c r="AC542" s="36"/>
      <c r="AD542" s="36"/>
      <c r="AE542" s="36"/>
      <c r="AR542" s="203" t="s">
        <v>223</v>
      </c>
      <c r="AT542" s="203" t="s">
        <v>224</v>
      </c>
      <c r="AU542" s="203" t="s">
        <v>87</v>
      </c>
      <c r="AY542" s="18" t="s">
        <v>220</v>
      </c>
      <c r="BE542" s="204">
        <f>IF(N542="základní",J542,0)</f>
        <v>0</v>
      </c>
      <c r="BF542" s="204">
        <f>IF(N542="snížená",J542,0)</f>
        <v>0</v>
      </c>
      <c r="BG542" s="204">
        <f>IF(N542="zákl. přenesená",J542,0)</f>
        <v>0</v>
      </c>
      <c r="BH542" s="204">
        <f>IF(N542="sníž. přenesená",J542,0)</f>
        <v>0</v>
      </c>
      <c r="BI542" s="204">
        <f>IF(N542="nulová",J542,0)</f>
        <v>0</v>
      </c>
      <c r="BJ542" s="18" t="s">
        <v>87</v>
      </c>
      <c r="BK542" s="204">
        <f>ROUND(I542*H542,2)</f>
        <v>0</v>
      </c>
      <c r="BL542" s="18" t="s">
        <v>223</v>
      </c>
      <c r="BM542" s="203" t="s">
        <v>4323</v>
      </c>
    </row>
    <row r="543" spans="1:65" s="2" customFormat="1" ht="11.25">
      <c r="A543" s="36"/>
      <c r="B543" s="37"/>
      <c r="C543" s="38"/>
      <c r="D543" s="205" t="s">
        <v>231</v>
      </c>
      <c r="E543" s="38"/>
      <c r="F543" s="206" t="s">
        <v>2511</v>
      </c>
      <c r="G543" s="38"/>
      <c r="H543" s="38"/>
      <c r="I543" s="207"/>
      <c r="J543" s="38"/>
      <c r="K543" s="38"/>
      <c r="L543" s="41"/>
      <c r="M543" s="208"/>
      <c r="N543" s="209"/>
      <c r="O543" s="73"/>
      <c r="P543" s="73"/>
      <c r="Q543" s="73"/>
      <c r="R543" s="73"/>
      <c r="S543" s="73"/>
      <c r="T543" s="74"/>
      <c r="U543" s="36"/>
      <c r="V543" s="36"/>
      <c r="W543" s="36"/>
      <c r="X543" s="36"/>
      <c r="Y543" s="36"/>
      <c r="Z543" s="36"/>
      <c r="AA543" s="36"/>
      <c r="AB543" s="36"/>
      <c r="AC543" s="36"/>
      <c r="AD543" s="36"/>
      <c r="AE543" s="36"/>
      <c r="AT543" s="18" t="s">
        <v>231</v>
      </c>
      <c r="AU543" s="18" t="s">
        <v>87</v>
      </c>
    </row>
    <row r="544" spans="1:65" s="2" customFormat="1" ht="78">
      <c r="A544" s="36"/>
      <c r="B544" s="37"/>
      <c r="C544" s="38"/>
      <c r="D544" s="210" t="s">
        <v>311</v>
      </c>
      <c r="E544" s="38"/>
      <c r="F544" s="211" t="s">
        <v>2512</v>
      </c>
      <c r="G544" s="38"/>
      <c r="H544" s="38"/>
      <c r="I544" s="207"/>
      <c r="J544" s="38"/>
      <c r="K544" s="38"/>
      <c r="L544" s="41"/>
      <c r="M544" s="208"/>
      <c r="N544" s="209"/>
      <c r="O544" s="73"/>
      <c r="P544" s="73"/>
      <c r="Q544" s="73"/>
      <c r="R544" s="73"/>
      <c r="S544" s="73"/>
      <c r="T544" s="74"/>
      <c r="U544" s="36"/>
      <c r="V544" s="36"/>
      <c r="W544" s="36"/>
      <c r="X544" s="36"/>
      <c r="Y544" s="36"/>
      <c r="Z544" s="36"/>
      <c r="AA544" s="36"/>
      <c r="AB544" s="36"/>
      <c r="AC544" s="36"/>
      <c r="AD544" s="36"/>
      <c r="AE544" s="36"/>
      <c r="AT544" s="18" t="s">
        <v>311</v>
      </c>
      <c r="AU544" s="18" t="s">
        <v>87</v>
      </c>
    </row>
    <row r="545" spans="1:65" s="2" customFormat="1" ht="29.25">
      <c r="A545" s="36"/>
      <c r="B545" s="37"/>
      <c r="C545" s="38"/>
      <c r="D545" s="210" t="s">
        <v>233</v>
      </c>
      <c r="E545" s="38"/>
      <c r="F545" s="211" t="s">
        <v>4324</v>
      </c>
      <c r="G545" s="38"/>
      <c r="H545" s="38"/>
      <c r="I545" s="207"/>
      <c r="J545" s="38"/>
      <c r="K545" s="38"/>
      <c r="L545" s="41"/>
      <c r="M545" s="208"/>
      <c r="N545" s="209"/>
      <c r="O545" s="73"/>
      <c r="P545" s="73"/>
      <c r="Q545" s="73"/>
      <c r="R545" s="73"/>
      <c r="S545" s="73"/>
      <c r="T545" s="74"/>
      <c r="U545" s="36"/>
      <c r="V545" s="36"/>
      <c r="W545" s="36"/>
      <c r="X545" s="36"/>
      <c r="Y545" s="36"/>
      <c r="Z545" s="36"/>
      <c r="AA545" s="36"/>
      <c r="AB545" s="36"/>
      <c r="AC545" s="36"/>
      <c r="AD545" s="36"/>
      <c r="AE545" s="36"/>
      <c r="AT545" s="18" t="s">
        <v>233</v>
      </c>
      <c r="AU545" s="18" t="s">
        <v>87</v>
      </c>
    </row>
    <row r="546" spans="1:65" s="14" customFormat="1" ht="11.25">
      <c r="B546" s="223"/>
      <c r="C546" s="224"/>
      <c r="D546" s="210" t="s">
        <v>235</v>
      </c>
      <c r="E546" s="225" t="s">
        <v>1</v>
      </c>
      <c r="F546" s="226" t="s">
        <v>4325</v>
      </c>
      <c r="G546" s="224"/>
      <c r="H546" s="225" t="s">
        <v>1</v>
      </c>
      <c r="I546" s="227"/>
      <c r="J546" s="224"/>
      <c r="K546" s="224"/>
      <c r="L546" s="228"/>
      <c r="M546" s="229"/>
      <c r="N546" s="230"/>
      <c r="O546" s="230"/>
      <c r="P546" s="230"/>
      <c r="Q546" s="230"/>
      <c r="R546" s="230"/>
      <c r="S546" s="230"/>
      <c r="T546" s="231"/>
      <c r="AT546" s="232" t="s">
        <v>235</v>
      </c>
      <c r="AU546" s="232" t="s">
        <v>87</v>
      </c>
      <c r="AV546" s="14" t="s">
        <v>87</v>
      </c>
      <c r="AW546" s="14" t="s">
        <v>36</v>
      </c>
      <c r="AX546" s="14" t="s">
        <v>80</v>
      </c>
      <c r="AY546" s="232" t="s">
        <v>220</v>
      </c>
    </row>
    <row r="547" spans="1:65" s="14" customFormat="1" ht="11.25">
      <c r="B547" s="223"/>
      <c r="C547" s="224"/>
      <c r="D547" s="210" t="s">
        <v>235</v>
      </c>
      <c r="E547" s="225" t="s">
        <v>1</v>
      </c>
      <c r="F547" s="226" t="s">
        <v>2000</v>
      </c>
      <c r="G547" s="224"/>
      <c r="H547" s="225" t="s">
        <v>1</v>
      </c>
      <c r="I547" s="227"/>
      <c r="J547" s="224"/>
      <c r="K547" s="224"/>
      <c r="L547" s="228"/>
      <c r="M547" s="229"/>
      <c r="N547" s="230"/>
      <c r="O547" s="230"/>
      <c r="P547" s="230"/>
      <c r="Q547" s="230"/>
      <c r="R547" s="230"/>
      <c r="S547" s="230"/>
      <c r="T547" s="231"/>
      <c r="AT547" s="232" t="s">
        <v>235</v>
      </c>
      <c r="AU547" s="232" t="s">
        <v>87</v>
      </c>
      <c r="AV547" s="14" t="s">
        <v>87</v>
      </c>
      <c r="AW547" s="14" t="s">
        <v>36</v>
      </c>
      <c r="AX547" s="14" t="s">
        <v>80</v>
      </c>
      <c r="AY547" s="232" t="s">
        <v>220</v>
      </c>
    </row>
    <row r="548" spans="1:65" s="13" customFormat="1" ht="11.25">
      <c r="B548" s="212"/>
      <c r="C548" s="213"/>
      <c r="D548" s="210" t="s">
        <v>235</v>
      </c>
      <c r="E548" s="214" t="s">
        <v>3424</v>
      </c>
      <c r="F548" s="215" t="s">
        <v>4326</v>
      </c>
      <c r="G548" s="213"/>
      <c r="H548" s="216">
        <v>12.579000000000001</v>
      </c>
      <c r="I548" s="217"/>
      <c r="J548" s="213"/>
      <c r="K548" s="213"/>
      <c r="L548" s="218"/>
      <c r="M548" s="219"/>
      <c r="N548" s="220"/>
      <c r="O548" s="220"/>
      <c r="P548" s="220"/>
      <c r="Q548" s="220"/>
      <c r="R548" s="220"/>
      <c r="S548" s="220"/>
      <c r="T548" s="221"/>
      <c r="AT548" s="222" t="s">
        <v>235</v>
      </c>
      <c r="AU548" s="222" t="s">
        <v>87</v>
      </c>
      <c r="AV548" s="13" t="s">
        <v>19</v>
      </c>
      <c r="AW548" s="13" t="s">
        <v>36</v>
      </c>
      <c r="AX548" s="13" t="s">
        <v>80</v>
      </c>
      <c r="AY548" s="222" t="s">
        <v>220</v>
      </c>
    </row>
    <row r="549" spans="1:65" s="14" customFormat="1" ht="11.25">
      <c r="B549" s="223"/>
      <c r="C549" s="224"/>
      <c r="D549" s="210" t="s">
        <v>235</v>
      </c>
      <c r="E549" s="225" t="s">
        <v>1</v>
      </c>
      <c r="F549" s="226" t="s">
        <v>4327</v>
      </c>
      <c r="G549" s="224"/>
      <c r="H549" s="225" t="s">
        <v>1</v>
      </c>
      <c r="I549" s="227"/>
      <c r="J549" s="224"/>
      <c r="K549" s="224"/>
      <c r="L549" s="228"/>
      <c r="M549" s="229"/>
      <c r="N549" s="230"/>
      <c r="O549" s="230"/>
      <c r="P549" s="230"/>
      <c r="Q549" s="230"/>
      <c r="R549" s="230"/>
      <c r="S549" s="230"/>
      <c r="T549" s="231"/>
      <c r="AT549" s="232" t="s">
        <v>235</v>
      </c>
      <c r="AU549" s="232" t="s">
        <v>87</v>
      </c>
      <c r="AV549" s="14" t="s">
        <v>87</v>
      </c>
      <c r="AW549" s="14" t="s">
        <v>36</v>
      </c>
      <c r="AX549" s="14" t="s">
        <v>80</v>
      </c>
      <c r="AY549" s="232" t="s">
        <v>220</v>
      </c>
    </row>
    <row r="550" spans="1:65" s="13" customFormat="1" ht="11.25">
      <c r="B550" s="212"/>
      <c r="C550" s="213"/>
      <c r="D550" s="210" t="s">
        <v>235</v>
      </c>
      <c r="E550" s="214" t="s">
        <v>3426</v>
      </c>
      <c r="F550" s="215" t="s">
        <v>4328</v>
      </c>
      <c r="G550" s="213"/>
      <c r="H550" s="216">
        <v>11.58</v>
      </c>
      <c r="I550" s="217"/>
      <c r="J550" s="213"/>
      <c r="K550" s="213"/>
      <c r="L550" s="218"/>
      <c r="M550" s="219"/>
      <c r="N550" s="220"/>
      <c r="O550" s="220"/>
      <c r="P550" s="220"/>
      <c r="Q550" s="220"/>
      <c r="R550" s="220"/>
      <c r="S550" s="220"/>
      <c r="T550" s="221"/>
      <c r="AT550" s="222" t="s">
        <v>235</v>
      </c>
      <c r="AU550" s="222" t="s">
        <v>87</v>
      </c>
      <c r="AV550" s="13" t="s">
        <v>19</v>
      </c>
      <c r="AW550" s="13" t="s">
        <v>36</v>
      </c>
      <c r="AX550" s="13" t="s">
        <v>80</v>
      </c>
      <c r="AY550" s="222" t="s">
        <v>220</v>
      </c>
    </row>
    <row r="551" spans="1:65" s="14" customFormat="1" ht="11.25">
      <c r="B551" s="223"/>
      <c r="C551" s="224"/>
      <c r="D551" s="210" t="s">
        <v>235</v>
      </c>
      <c r="E551" s="225" t="s">
        <v>1</v>
      </c>
      <c r="F551" s="226" t="s">
        <v>2060</v>
      </c>
      <c r="G551" s="224"/>
      <c r="H551" s="225" t="s">
        <v>1</v>
      </c>
      <c r="I551" s="227"/>
      <c r="J551" s="224"/>
      <c r="K551" s="224"/>
      <c r="L551" s="228"/>
      <c r="M551" s="229"/>
      <c r="N551" s="230"/>
      <c r="O551" s="230"/>
      <c r="P551" s="230"/>
      <c r="Q551" s="230"/>
      <c r="R551" s="230"/>
      <c r="S551" s="230"/>
      <c r="T551" s="231"/>
      <c r="AT551" s="232" t="s">
        <v>235</v>
      </c>
      <c r="AU551" s="232" t="s">
        <v>87</v>
      </c>
      <c r="AV551" s="14" t="s">
        <v>87</v>
      </c>
      <c r="AW551" s="14" t="s">
        <v>36</v>
      </c>
      <c r="AX551" s="14" t="s">
        <v>80</v>
      </c>
      <c r="AY551" s="232" t="s">
        <v>220</v>
      </c>
    </row>
    <row r="552" spans="1:65" s="13" customFormat="1" ht="11.25">
      <c r="B552" s="212"/>
      <c r="C552" s="213"/>
      <c r="D552" s="210" t="s">
        <v>235</v>
      </c>
      <c r="E552" s="214" t="s">
        <v>4062</v>
      </c>
      <c r="F552" s="215" t="s">
        <v>4329</v>
      </c>
      <c r="G552" s="213"/>
      <c r="H552" s="216">
        <v>14.718</v>
      </c>
      <c r="I552" s="217"/>
      <c r="J552" s="213"/>
      <c r="K552" s="213"/>
      <c r="L552" s="218"/>
      <c r="M552" s="219"/>
      <c r="N552" s="220"/>
      <c r="O552" s="220"/>
      <c r="P552" s="220"/>
      <c r="Q552" s="220"/>
      <c r="R552" s="220"/>
      <c r="S552" s="220"/>
      <c r="T552" s="221"/>
      <c r="AT552" s="222" t="s">
        <v>235</v>
      </c>
      <c r="AU552" s="222" t="s">
        <v>87</v>
      </c>
      <c r="AV552" s="13" t="s">
        <v>19</v>
      </c>
      <c r="AW552" s="13" t="s">
        <v>36</v>
      </c>
      <c r="AX552" s="13" t="s">
        <v>80</v>
      </c>
      <c r="AY552" s="222" t="s">
        <v>220</v>
      </c>
    </row>
    <row r="553" spans="1:65" s="13" customFormat="1" ht="11.25">
      <c r="B553" s="212"/>
      <c r="C553" s="213"/>
      <c r="D553" s="210" t="s">
        <v>235</v>
      </c>
      <c r="E553" s="214" t="s">
        <v>4330</v>
      </c>
      <c r="F553" s="215" t="s">
        <v>4331</v>
      </c>
      <c r="G553" s="213"/>
      <c r="H553" s="216">
        <v>38.877000000000002</v>
      </c>
      <c r="I553" s="217"/>
      <c r="J553" s="213"/>
      <c r="K553" s="213"/>
      <c r="L553" s="218"/>
      <c r="M553" s="219"/>
      <c r="N553" s="220"/>
      <c r="O553" s="220"/>
      <c r="P553" s="220"/>
      <c r="Q553" s="220"/>
      <c r="R553" s="220"/>
      <c r="S553" s="220"/>
      <c r="T553" s="221"/>
      <c r="AT553" s="222" t="s">
        <v>235</v>
      </c>
      <c r="AU553" s="222" t="s">
        <v>87</v>
      </c>
      <c r="AV553" s="13" t="s">
        <v>19</v>
      </c>
      <c r="AW553" s="13" t="s">
        <v>36</v>
      </c>
      <c r="AX553" s="13" t="s">
        <v>87</v>
      </c>
      <c r="AY553" s="222" t="s">
        <v>220</v>
      </c>
    </row>
    <row r="554" spans="1:65" s="2" customFormat="1" ht="55.5" customHeight="1">
      <c r="A554" s="36"/>
      <c r="B554" s="37"/>
      <c r="C554" s="192" t="s">
        <v>1347</v>
      </c>
      <c r="D554" s="192" t="s">
        <v>224</v>
      </c>
      <c r="E554" s="193" t="s">
        <v>2530</v>
      </c>
      <c r="F554" s="194" t="s">
        <v>2531</v>
      </c>
      <c r="G554" s="195" t="s">
        <v>506</v>
      </c>
      <c r="H554" s="196">
        <v>52.572000000000003</v>
      </c>
      <c r="I554" s="197"/>
      <c r="J554" s="198">
        <f>ROUND(I554*H554,2)</f>
        <v>0</v>
      </c>
      <c r="K554" s="194" t="s">
        <v>228</v>
      </c>
      <c r="L554" s="41"/>
      <c r="M554" s="199" t="s">
        <v>1</v>
      </c>
      <c r="N554" s="200" t="s">
        <v>45</v>
      </c>
      <c r="O554" s="73"/>
      <c r="P554" s="201">
        <f>O554*H554</f>
        <v>0</v>
      </c>
      <c r="Q554" s="201">
        <v>1.0311999999999999</v>
      </c>
      <c r="R554" s="201">
        <f>Q554*H554</f>
        <v>54.212246399999998</v>
      </c>
      <c r="S554" s="201">
        <v>0</v>
      </c>
      <c r="T554" s="202">
        <f>S554*H554</f>
        <v>0</v>
      </c>
      <c r="U554" s="36"/>
      <c r="V554" s="36"/>
      <c r="W554" s="36"/>
      <c r="X554" s="36"/>
      <c r="Y554" s="36"/>
      <c r="Z554" s="36"/>
      <c r="AA554" s="36"/>
      <c r="AB554" s="36"/>
      <c r="AC554" s="36"/>
      <c r="AD554" s="36"/>
      <c r="AE554" s="36"/>
      <c r="AR554" s="203" t="s">
        <v>223</v>
      </c>
      <c r="AT554" s="203" t="s">
        <v>224</v>
      </c>
      <c r="AU554" s="203" t="s">
        <v>87</v>
      </c>
      <c r="AY554" s="18" t="s">
        <v>220</v>
      </c>
      <c r="BE554" s="204">
        <f>IF(N554="základní",J554,0)</f>
        <v>0</v>
      </c>
      <c r="BF554" s="204">
        <f>IF(N554="snížená",J554,0)</f>
        <v>0</v>
      </c>
      <c r="BG554" s="204">
        <f>IF(N554="zákl. přenesená",J554,0)</f>
        <v>0</v>
      </c>
      <c r="BH554" s="204">
        <f>IF(N554="sníž. přenesená",J554,0)</f>
        <v>0</v>
      </c>
      <c r="BI554" s="204">
        <f>IF(N554="nulová",J554,0)</f>
        <v>0</v>
      </c>
      <c r="BJ554" s="18" t="s">
        <v>87</v>
      </c>
      <c r="BK554" s="204">
        <f>ROUND(I554*H554,2)</f>
        <v>0</v>
      </c>
      <c r="BL554" s="18" t="s">
        <v>223</v>
      </c>
      <c r="BM554" s="203" t="s">
        <v>4332</v>
      </c>
    </row>
    <row r="555" spans="1:65" s="2" customFormat="1" ht="11.25">
      <c r="A555" s="36"/>
      <c r="B555" s="37"/>
      <c r="C555" s="38"/>
      <c r="D555" s="205" t="s">
        <v>231</v>
      </c>
      <c r="E555" s="38"/>
      <c r="F555" s="206" t="s">
        <v>2533</v>
      </c>
      <c r="G555" s="38"/>
      <c r="H555" s="38"/>
      <c r="I555" s="207"/>
      <c r="J555" s="38"/>
      <c r="K555" s="38"/>
      <c r="L555" s="41"/>
      <c r="M555" s="208"/>
      <c r="N555" s="209"/>
      <c r="O555" s="73"/>
      <c r="P555" s="73"/>
      <c r="Q555" s="73"/>
      <c r="R555" s="73"/>
      <c r="S555" s="73"/>
      <c r="T555" s="74"/>
      <c r="U555" s="36"/>
      <c r="V555" s="36"/>
      <c r="W555" s="36"/>
      <c r="X555" s="36"/>
      <c r="Y555" s="36"/>
      <c r="Z555" s="36"/>
      <c r="AA555" s="36"/>
      <c r="AB555" s="36"/>
      <c r="AC555" s="36"/>
      <c r="AD555" s="36"/>
      <c r="AE555" s="36"/>
      <c r="AT555" s="18" t="s">
        <v>231</v>
      </c>
      <c r="AU555" s="18" t="s">
        <v>87</v>
      </c>
    </row>
    <row r="556" spans="1:65" s="2" customFormat="1" ht="78">
      <c r="A556" s="36"/>
      <c r="B556" s="37"/>
      <c r="C556" s="38"/>
      <c r="D556" s="210" t="s">
        <v>311</v>
      </c>
      <c r="E556" s="38"/>
      <c r="F556" s="211" t="s">
        <v>2534</v>
      </c>
      <c r="G556" s="38"/>
      <c r="H556" s="38"/>
      <c r="I556" s="207"/>
      <c r="J556" s="38"/>
      <c r="K556" s="38"/>
      <c r="L556" s="41"/>
      <c r="M556" s="208"/>
      <c r="N556" s="209"/>
      <c r="O556" s="73"/>
      <c r="P556" s="73"/>
      <c r="Q556" s="73"/>
      <c r="R556" s="73"/>
      <c r="S556" s="73"/>
      <c r="T556" s="74"/>
      <c r="U556" s="36"/>
      <c r="V556" s="36"/>
      <c r="W556" s="36"/>
      <c r="X556" s="36"/>
      <c r="Y556" s="36"/>
      <c r="Z556" s="36"/>
      <c r="AA556" s="36"/>
      <c r="AB556" s="36"/>
      <c r="AC556" s="36"/>
      <c r="AD556" s="36"/>
      <c r="AE556" s="36"/>
      <c r="AT556" s="18" t="s">
        <v>311</v>
      </c>
      <c r="AU556" s="18" t="s">
        <v>87</v>
      </c>
    </row>
    <row r="557" spans="1:65" s="14" customFormat="1" ht="11.25">
      <c r="B557" s="223"/>
      <c r="C557" s="224"/>
      <c r="D557" s="210" t="s">
        <v>235</v>
      </c>
      <c r="E557" s="225" t="s">
        <v>1</v>
      </c>
      <c r="F557" s="226" t="s">
        <v>2535</v>
      </c>
      <c r="G557" s="224"/>
      <c r="H557" s="225" t="s">
        <v>1</v>
      </c>
      <c r="I557" s="227"/>
      <c r="J557" s="224"/>
      <c r="K557" s="224"/>
      <c r="L557" s="228"/>
      <c r="M557" s="229"/>
      <c r="N557" s="230"/>
      <c r="O557" s="230"/>
      <c r="P557" s="230"/>
      <c r="Q557" s="230"/>
      <c r="R557" s="230"/>
      <c r="S557" s="230"/>
      <c r="T557" s="231"/>
      <c r="AT557" s="232" t="s">
        <v>235</v>
      </c>
      <c r="AU557" s="232" t="s">
        <v>87</v>
      </c>
      <c r="AV557" s="14" t="s">
        <v>87</v>
      </c>
      <c r="AW557" s="14" t="s">
        <v>36</v>
      </c>
      <c r="AX557" s="14" t="s">
        <v>80</v>
      </c>
      <c r="AY557" s="232" t="s">
        <v>220</v>
      </c>
    </row>
    <row r="558" spans="1:65" s="14" customFormat="1" ht="11.25">
      <c r="B558" s="223"/>
      <c r="C558" s="224"/>
      <c r="D558" s="210" t="s">
        <v>235</v>
      </c>
      <c r="E558" s="225" t="s">
        <v>1</v>
      </c>
      <c r="F558" s="226" t="s">
        <v>4333</v>
      </c>
      <c r="G558" s="224"/>
      <c r="H558" s="225" t="s">
        <v>1</v>
      </c>
      <c r="I558" s="227"/>
      <c r="J558" s="224"/>
      <c r="K558" s="224"/>
      <c r="L558" s="228"/>
      <c r="M558" s="229"/>
      <c r="N558" s="230"/>
      <c r="O558" s="230"/>
      <c r="P558" s="230"/>
      <c r="Q558" s="230"/>
      <c r="R558" s="230"/>
      <c r="S558" s="230"/>
      <c r="T558" s="231"/>
      <c r="AT558" s="232" t="s">
        <v>235</v>
      </c>
      <c r="AU558" s="232" t="s">
        <v>87</v>
      </c>
      <c r="AV558" s="14" t="s">
        <v>87</v>
      </c>
      <c r="AW558" s="14" t="s">
        <v>36</v>
      </c>
      <c r="AX558" s="14" t="s">
        <v>80</v>
      </c>
      <c r="AY558" s="232" t="s">
        <v>220</v>
      </c>
    </row>
    <row r="559" spans="1:65" s="13" customFormat="1" ht="11.25">
      <c r="B559" s="212"/>
      <c r="C559" s="213"/>
      <c r="D559" s="210" t="s">
        <v>235</v>
      </c>
      <c r="E559" s="214" t="s">
        <v>3429</v>
      </c>
      <c r="F559" s="215" t="s">
        <v>4334</v>
      </c>
      <c r="G559" s="213"/>
      <c r="H559" s="216">
        <v>5.5609999999999999</v>
      </c>
      <c r="I559" s="217"/>
      <c r="J559" s="213"/>
      <c r="K559" s="213"/>
      <c r="L559" s="218"/>
      <c r="M559" s="219"/>
      <c r="N559" s="220"/>
      <c r="O559" s="220"/>
      <c r="P559" s="220"/>
      <c r="Q559" s="220"/>
      <c r="R559" s="220"/>
      <c r="S559" s="220"/>
      <c r="T559" s="221"/>
      <c r="AT559" s="222" t="s">
        <v>235</v>
      </c>
      <c r="AU559" s="222" t="s">
        <v>87</v>
      </c>
      <c r="AV559" s="13" t="s">
        <v>19</v>
      </c>
      <c r="AW559" s="13" t="s">
        <v>36</v>
      </c>
      <c r="AX559" s="13" t="s">
        <v>80</v>
      </c>
      <c r="AY559" s="222" t="s">
        <v>220</v>
      </c>
    </row>
    <row r="560" spans="1:65" s="14" customFormat="1" ht="11.25">
      <c r="B560" s="223"/>
      <c r="C560" s="224"/>
      <c r="D560" s="210" t="s">
        <v>235</v>
      </c>
      <c r="E560" s="225" t="s">
        <v>1</v>
      </c>
      <c r="F560" s="226" t="s">
        <v>4335</v>
      </c>
      <c r="G560" s="224"/>
      <c r="H560" s="225" t="s">
        <v>1</v>
      </c>
      <c r="I560" s="227"/>
      <c r="J560" s="224"/>
      <c r="K560" s="224"/>
      <c r="L560" s="228"/>
      <c r="M560" s="229"/>
      <c r="N560" s="230"/>
      <c r="O560" s="230"/>
      <c r="P560" s="230"/>
      <c r="Q560" s="230"/>
      <c r="R560" s="230"/>
      <c r="S560" s="230"/>
      <c r="T560" s="231"/>
      <c r="AT560" s="232" t="s">
        <v>235</v>
      </c>
      <c r="AU560" s="232" t="s">
        <v>87</v>
      </c>
      <c r="AV560" s="14" t="s">
        <v>87</v>
      </c>
      <c r="AW560" s="14" t="s">
        <v>36</v>
      </c>
      <c r="AX560" s="14" t="s">
        <v>80</v>
      </c>
      <c r="AY560" s="232" t="s">
        <v>220</v>
      </c>
    </row>
    <row r="561" spans="1:65" s="13" customFormat="1" ht="11.25">
      <c r="B561" s="212"/>
      <c r="C561" s="213"/>
      <c r="D561" s="210" t="s">
        <v>235</v>
      </c>
      <c r="E561" s="214" t="s">
        <v>3431</v>
      </c>
      <c r="F561" s="215" t="s">
        <v>4293</v>
      </c>
      <c r="G561" s="213"/>
      <c r="H561" s="216">
        <v>10.694000000000001</v>
      </c>
      <c r="I561" s="217"/>
      <c r="J561" s="213"/>
      <c r="K561" s="213"/>
      <c r="L561" s="218"/>
      <c r="M561" s="219"/>
      <c r="N561" s="220"/>
      <c r="O561" s="220"/>
      <c r="P561" s="220"/>
      <c r="Q561" s="220"/>
      <c r="R561" s="220"/>
      <c r="S561" s="220"/>
      <c r="T561" s="221"/>
      <c r="AT561" s="222" t="s">
        <v>235</v>
      </c>
      <c r="AU561" s="222" t="s">
        <v>87</v>
      </c>
      <c r="AV561" s="13" t="s">
        <v>19</v>
      </c>
      <c r="AW561" s="13" t="s">
        <v>36</v>
      </c>
      <c r="AX561" s="13" t="s">
        <v>80</v>
      </c>
      <c r="AY561" s="222" t="s">
        <v>220</v>
      </c>
    </row>
    <row r="562" spans="1:65" s="14" customFormat="1" ht="11.25">
      <c r="B562" s="223"/>
      <c r="C562" s="224"/>
      <c r="D562" s="210" t="s">
        <v>235</v>
      </c>
      <c r="E562" s="225" t="s">
        <v>1</v>
      </c>
      <c r="F562" s="226" t="s">
        <v>2450</v>
      </c>
      <c r="G562" s="224"/>
      <c r="H562" s="225" t="s">
        <v>1</v>
      </c>
      <c r="I562" s="227"/>
      <c r="J562" s="224"/>
      <c r="K562" s="224"/>
      <c r="L562" s="228"/>
      <c r="M562" s="229"/>
      <c r="N562" s="230"/>
      <c r="O562" s="230"/>
      <c r="P562" s="230"/>
      <c r="Q562" s="230"/>
      <c r="R562" s="230"/>
      <c r="S562" s="230"/>
      <c r="T562" s="231"/>
      <c r="AT562" s="232" t="s">
        <v>235</v>
      </c>
      <c r="AU562" s="232" t="s">
        <v>87</v>
      </c>
      <c r="AV562" s="14" t="s">
        <v>87</v>
      </c>
      <c r="AW562" s="14" t="s">
        <v>36</v>
      </c>
      <c r="AX562" s="14" t="s">
        <v>80</v>
      </c>
      <c r="AY562" s="232" t="s">
        <v>220</v>
      </c>
    </row>
    <row r="563" spans="1:65" s="14" customFormat="1" ht="11.25">
      <c r="B563" s="223"/>
      <c r="C563" s="224"/>
      <c r="D563" s="210" t="s">
        <v>235</v>
      </c>
      <c r="E563" s="225" t="s">
        <v>1</v>
      </c>
      <c r="F563" s="226" t="s">
        <v>4336</v>
      </c>
      <c r="G563" s="224"/>
      <c r="H563" s="225" t="s">
        <v>1</v>
      </c>
      <c r="I563" s="227"/>
      <c r="J563" s="224"/>
      <c r="K563" s="224"/>
      <c r="L563" s="228"/>
      <c r="M563" s="229"/>
      <c r="N563" s="230"/>
      <c r="O563" s="230"/>
      <c r="P563" s="230"/>
      <c r="Q563" s="230"/>
      <c r="R563" s="230"/>
      <c r="S563" s="230"/>
      <c r="T563" s="231"/>
      <c r="AT563" s="232" t="s">
        <v>235</v>
      </c>
      <c r="AU563" s="232" t="s">
        <v>87</v>
      </c>
      <c r="AV563" s="14" t="s">
        <v>87</v>
      </c>
      <c r="AW563" s="14" t="s">
        <v>36</v>
      </c>
      <c r="AX563" s="14" t="s">
        <v>80</v>
      </c>
      <c r="AY563" s="232" t="s">
        <v>220</v>
      </c>
    </row>
    <row r="564" spans="1:65" s="13" customFormat="1" ht="11.25">
      <c r="B564" s="212"/>
      <c r="C564" s="213"/>
      <c r="D564" s="210" t="s">
        <v>235</v>
      </c>
      <c r="E564" s="214" t="s">
        <v>4064</v>
      </c>
      <c r="F564" s="215" t="s">
        <v>4295</v>
      </c>
      <c r="G564" s="213"/>
      <c r="H564" s="216">
        <v>5.1870000000000003</v>
      </c>
      <c r="I564" s="217"/>
      <c r="J564" s="213"/>
      <c r="K564" s="213"/>
      <c r="L564" s="218"/>
      <c r="M564" s="219"/>
      <c r="N564" s="220"/>
      <c r="O564" s="220"/>
      <c r="P564" s="220"/>
      <c r="Q564" s="220"/>
      <c r="R564" s="220"/>
      <c r="S564" s="220"/>
      <c r="T564" s="221"/>
      <c r="AT564" s="222" t="s">
        <v>235</v>
      </c>
      <c r="AU564" s="222" t="s">
        <v>87</v>
      </c>
      <c r="AV564" s="13" t="s">
        <v>19</v>
      </c>
      <c r="AW564" s="13" t="s">
        <v>36</v>
      </c>
      <c r="AX564" s="13" t="s">
        <v>80</v>
      </c>
      <c r="AY564" s="222" t="s">
        <v>220</v>
      </c>
    </row>
    <row r="565" spans="1:65" s="14" customFormat="1" ht="11.25">
      <c r="B565" s="223"/>
      <c r="C565" s="224"/>
      <c r="D565" s="210" t="s">
        <v>235</v>
      </c>
      <c r="E565" s="225" t="s">
        <v>1</v>
      </c>
      <c r="F565" s="226" t="s">
        <v>4337</v>
      </c>
      <c r="G565" s="224"/>
      <c r="H565" s="225" t="s">
        <v>1</v>
      </c>
      <c r="I565" s="227"/>
      <c r="J565" s="224"/>
      <c r="K565" s="224"/>
      <c r="L565" s="228"/>
      <c r="M565" s="229"/>
      <c r="N565" s="230"/>
      <c r="O565" s="230"/>
      <c r="P565" s="230"/>
      <c r="Q565" s="230"/>
      <c r="R565" s="230"/>
      <c r="S565" s="230"/>
      <c r="T565" s="231"/>
      <c r="AT565" s="232" t="s">
        <v>235</v>
      </c>
      <c r="AU565" s="232" t="s">
        <v>87</v>
      </c>
      <c r="AV565" s="14" t="s">
        <v>87</v>
      </c>
      <c r="AW565" s="14" t="s">
        <v>36</v>
      </c>
      <c r="AX565" s="14" t="s">
        <v>80</v>
      </c>
      <c r="AY565" s="232" t="s">
        <v>220</v>
      </c>
    </row>
    <row r="566" spans="1:65" s="13" customFormat="1" ht="11.25">
      <c r="B566" s="212"/>
      <c r="C566" s="213"/>
      <c r="D566" s="210" t="s">
        <v>235</v>
      </c>
      <c r="E566" s="214" t="s">
        <v>4071</v>
      </c>
      <c r="F566" s="215" t="s">
        <v>4297</v>
      </c>
      <c r="G566" s="213"/>
      <c r="H566" s="216">
        <v>31.13</v>
      </c>
      <c r="I566" s="217"/>
      <c r="J566" s="213"/>
      <c r="K566" s="213"/>
      <c r="L566" s="218"/>
      <c r="M566" s="219"/>
      <c r="N566" s="220"/>
      <c r="O566" s="220"/>
      <c r="P566" s="220"/>
      <c r="Q566" s="220"/>
      <c r="R566" s="220"/>
      <c r="S566" s="220"/>
      <c r="T566" s="221"/>
      <c r="AT566" s="222" t="s">
        <v>235</v>
      </c>
      <c r="AU566" s="222" t="s">
        <v>87</v>
      </c>
      <c r="AV566" s="13" t="s">
        <v>19</v>
      </c>
      <c r="AW566" s="13" t="s">
        <v>36</v>
      </c>
      <c r="AX566" s="13" t="s">
        <v>80</v>
      </c>
      <c r="AY566" s="222" t="s">
        <v>220</v>
      </c>
    </row>
    <row r="567" spans="1:65" s="13" customFormat="1" ht="11.25">
      <c r="B567" s="212"/>
      <c r="C567" s="213"/>
      <c r="D567" s="210" t="s">
        <v>235</v>
      </c>
      <c r="E567" s="214" t="s">
        <v>4338</v>
      </c>
      <c r="F567" s="215" t="s">
        <v>4339</v>
      </c>
      <c r="G567" s="213"/>
      <c r="H567" s="216">
        <v>52.572000000000003</v>
      </c>
      <c r="I567" s="217"/>
      <c r="J567" s="213"/>
      <c r="K567" s="213"/>
      <c r="L567" s="218"/>
      <c r="M567" s="219"/>
      <c r="N567" s="220"/>
      <c r="O567" s="220"/>
      <c r="P567" s="220"/>
      <c r="Q567" s="220"/>
      <c r="R567" s="220"/>
      <c r="S567" s="220"/>
      <c r="T567" s="221"/>
      <c r="AT567" s="222" t="s">
        <v>235</v>
      </c>
      <c r="AU567" s="222" t="s">
        <v>87</v>
      </c>
      <c r="AV567" s="13" t="s">
        <v>19</v>
      </c>
      <c r="AW567" s="13" t="s">
        <v>36</v>
      </c>
      <c r="AX567" s="13" t="s">
        <v>87</v>
      </c>
      <c r="AY567" s="222" t="s">
        <v>220</v>
      </c>
    </row>
    <row r="568" spans="1:65" s="12" customFormat="1" ht="25.9" customHeight="1">
      <c r="B568" s="176"/>
      <c r="C568" s="177"/>
      <c r="D568" s="178" t="s">
        <v>79</v>
      </c>
      <c r="E568" s="179" t="s">
        <v>219</v>
      </c>
      <c r="F568" s="179" t="s">
        <v>861</v>
      </c>
      <c r="G568" s="177"/>
      <c r="H568" s="177"/>
      <c r="I568" s="180"/>
      <c r="J568" s="181">
        <f>BK568</f>
        <v>0</v>
      </c>
      <c r="K568" s="177"/>
      <c r="L568" s="182"/>
      <c r="M568" s="183"/>
      <c r="N568" s="184"/>
      <c r="O568" s="184"/>
      <c r="P568" s="185">
        <f>SUM(P569:P625)</f>
        <v>0</v>
      </c>
      <c r="Q568" s="184"/>
      <c r="R568" s="185">
        <f>SUM(R569:R625)</f>
        <v>137.42188025000002</v>
      </c>
      <c r="S568" s="184"/>
      <c r="T568" s="186">
        <f>SUM(T569:T625)</f>
        <v>0</v>
      </c>
      <c r="AR568" s="187" t="s">
        <v>223</v>
      </c>
      <c r="AT568" s="188" t="s">
        <v>79</v>
      </c>
      <c r="AU568" s="188" t="s">
        <v>80</v>
      </c>
      <c r="AY568" s="187" t="s">
        <v>220</v>
      </c>
      <c r="BK568" s="189">
        <f>SUM(BK569:BK625)</f>
        <v>0</v>
      </c>
    </row>
    <row r="569" spans="1:65" s="2" customFormat="1" ht="24.2" customHeight="1">
      <c r="A569" s="36"/>
      <c r="B569" s="37"/>
      <c r="C569" s="192" t="s">
        <v>1354</v>
      </c>
      <c r="D569" s="192" t="s">
        <v>224</v>
      </c>
      <c r="E569" s="193" t="s">
        <v>870</v>
      </c>
      <c r="F569" s="194" t="s">
        <v>871</v>
      </c>
      <c r="G569" s="195" t="s">
        <v>506</v>
      </c>
      <c r="H569" s="196">
        <v>115.28</v>
      </c>
      <c r="I569" s="197"/>
      <c r="J569" s="198">
        <f>ROUND(I569*H569,2)</f>
        <v>0</v>
      </c>
      <c r="K569" s="194" t="s">
        <v>228</v>
      </c>
      <c r="L569" s="41"/>
      <c r="M569" s="199" t="s">
        <v>1</v>
      </c>
      <c r="N569" s="200" t="s">
        <v>45</v>
      </c>
      <c r="O569" s="73"/>
      <c r="P569" s="201">
        <f>O569*H569</f>
        <v>0</v>
      </c>
      <c r="Q569" s="201">
        <v>0.46</v>
      </c>
      <c r="R569" s="201">
        <f>Q569*H569</f>
        <v>53.028800000000004</v>
      </c>
      <c r="S569" s="201">
        <v>0</v>
      </c>
      <c r="T569" s="202">
        <f>S569*H569</f>
        <v>0</v>
      </c>
      <c r="U569" s="36"/>
      <c r="V569" s="36"/>
      <c r="W569" s="36"/>
      <c r="X569" s="36"/>
      <c r="Y569" s="36"/>
      <c r="Z569" s="36"/>
      <c r="AA569" s="36"/>
      <c r="AB569" s="36"/>
      <c r="AC569" s="36"/>
      <c r="AD569" s="36"/>
      <c r="AE569" s="36"/>
      <c r="AR569" s="203" t="s">
        <v>223</v>
      </c>
      <c r="AT569" s="203" t="s">
        <v>224</v>
      </c>
      <c r="AU569" s="203" t="s">
        <v>87</v>
      </c>
      <c r="AY569" s="18" t="s">
        <v>220</v>
      </c>
      <c r="BE569" s="204">
        <f>IF(N569="základní",J569,0)</f>
        <v>0</v>
      </c>
      <c r="BF569" s="204">
        <f>IF(N569="snížená",J569,0)</f>
        <v>0</v>
      </c>
      <c r="BG569" s="204">
        <f>IF(N569="zákl. přenesená",J569,0)</f>
        <v>0</v>
      </c>
      <c r="BH569" s="204">
        <f>IF(N569="sníž. přenesená",J569,0)</f>
        <v>0</v>
      </c>
      <c r="BI569" s="204">
        <f>IF(N569="nulová",J569,0)</f>
        <v>0</v>
      </c>
      <c r="BJ569" s="18" t="s">
        <v>87</v>
      </c>
      <c r="BK569" s="204">
        <f>ROUND(I569*H569,2)</f>
        <v>0</v>
      </c>
      <c r="BL569" s="18" t="s">
        <v>223</v>
      </c>
      <c r="BM569" s="203" t="s">
        <v>4340</v>
      </c>
    </row>
    <row r="570" spans="1:65" s="2" customFormat="1" ht="11.25">
      <c r="A570" s="36"/>
      <c r="B570" s="37"/>
      <c r="C570" s="38"/>
      <c r="D570" s="205" t="s">
        <v>231</v>
      </c>
      <c r="E570" s="38"/>
      <c r="F570" s="206" t="s">
        <v>873</v>
      </c>
      <c r="G570" s="38"/>
      <c r="H570" s="38"/>
      <c r="I570" s="207"/>
      <c r="J570" s="38"/>
      <c r="K570" s="38"/>
      <c r="L570" s="41"/>
      <c r="M570" s="208"/>
      <c r="N570" s="209"/>
      <c r="O570" s="73"/>
      <c r="P570" s="73"/>
      <c r="Q570" s="73"/>
      <c r="R570" s="73"/>
      <c r="S570" s="73"/>
      <c r="T570" s="74"/>
      <c r="U570" s="36"/>
      <c r="V570" s="36"/>
      <c r="W570" s="36"/>
      <c r="X570" s="36"/>
      <c r="Y570" s="36"/>
      <c r="Z570" s="36"/>
      <c r="AA570" s="36"/>
      <c r="AB570" s="36"/>
      <c r="AC570" s="36"/>
      <c r="AD570" s="36"/>
      <c r="AE570" s="36"/>
      <c r="AT570" s="18" t="s">
        <v>231</v>
      </c>
      <c r="AU570" s="18" t="s">
        <v>87</v>
      </c>
    </row>
    <row r="571" spans="1:65" s="14" customFormat="1" ht="11.25">
      <c r="B571" s="223"/>
      <c r="C571" s="224"/>
      <c r="D571" s="210" t="s">
        <v>235</v>
      </c>
      <c r="E571" s="225" t="s">
        <v>1</v>
      </c>
      <c r="F571" s="226" t="s">
        <v>4341</v>
      </c>
      <c r="G571" s="224"/>
      <c r="H571" s="225" t="s">
        <v>1</v>
      </c>
      <c r="I571" s="227"/>
      <c r="J571" s="224"/>
      <c r="K571" s="224"/>
      <c r="L571" s="228"/>
      <c r="M571" s="229"/>
      <c r="N571" s="230"/>
      <c r="O571" s="230"/>
      <c r="P571" s="230"/>
      <c r="Q571" s="230"/>
      <c r="R571" s="230"/>
      <c r="S571" s="230"/>
      <c r="T571" s="231"/>
      <c r="AT571" s="232" t="s">
        <v>235</v>
      </c>
      <c r="AU571" s="232" t="s">
        <v>87</v>
      </c>
      <c r="AV571" s="14" t="s">
        <v>87</v>
      </c>
      <c r="AW571" s="14" t="s">
        <v>36</v>
      </c>
      <c r="AX571" s="14" t="s">
        <v>80</v>
      </c>
      <c r="AY571" s="232" t="s">
        <v>220</v>
      </c>
    </row>
    <row r="572" spans="1:65" s="13" customFormat="1" ht="11.25">
      <c r="B572" s="212"/>
      <c r="C572" s="213"/>
      <c r="D572" s="210" t="s">
        <v>235</v>
      </c>
      <c r="E572" s="214" t="s">
        <v>3434</v>
      </c>
      <c r="F572" s="215" t="s">
        <v>4342</v>
      </c>
      <c r="G572" s="213"/>
      <c r="H572" s="216">
        <v>115.28</v>
      </c>
      <c r="I572" s="217"/>
      <c r="J572" s="213"/>
      <c r="K572" s="213"/>
      <c r="L572" s="218"/>
      <c r="M572" s="219"/>
      <c r="N572" s="220"/>
      <c r="O572" s="220"/>
      <c r="P572" s="220"/>
      <c r="Q572" s="220"/>
      <c r="R572" s="220"/>
      <c r="S572" s="220"/>
      <c r="T572" s="221"/>
      <c r="AT572" s="222" t="s">
        <v>235</v>
      </c>
      <c r="AU572" s="222" t="s">
        <v>87</v>
      </c>
      <c r="AV572" s="13" t="s">
        <v>19</v>
      </c>
      <c r="AW572" s="13" t="s">
        <v>36</v>
      </c>
      <c r="AX572" s="13" t="s">
        <v>80</v>
      </c>
      <c r="AY572" s="222" t="s">
        <v>220</v>
      </c>
    </row>
    <row r="573" spans="1:65" s="13" customFormat="1" ht="11.25">
      <c r="B573" s="212"/>
      <c r="C573" s="213"/>
      <c r="D573" s="210" t="s">
        <v>235</v>
      </c>
      <c r="E573" s="214" t="s">
        <v>3436</v>
      </c>
      <c r="F573" s="215" t="s">
        <v>3437</v>
      </c>
      <c r="G573" s="213"/>
      <c r="H573" s="216">
        <v>115.28</v>
      </c>
      <c r="I573" s="217"/>
      <c r="J573" s="213"/>
      <c r="K573" s="213"/>
      <c r="L573" s="218"/>
      <c r="M573" s="219"/>
      <c r="N573" s="220"/>
      <c r="O573" s="220"/>
      <c r="P573" s="220"/>
      <c r="Q573" s="220"/>
      <c r="R573" s="220"/>
      <c r="S573" s="220"/>
      <c r="T573" s="221"/>
      <c r="AT573" s="222" t="s">
        <v>235</v>
      </c>
      <c r="AU573" s="222" t="s">
        <v>87</v>
      </c>
      <c r="AV573" s="13" t="s">
        <v>19</v>
      </c>
      <c r="AW573" s="13" t="s">
        <v>36</v>
      </c>
      <c r="AX573" s="13" t="s">
        <v>87</v>
      </c>
      <c r="AY573" s="222" t="s">
        <v>220</v>
      </c>
    </row>
    <row r="574" spans="1:65" s="2" customFormat="1" ht="37.9" customHeight="1">
      <c r="A574" s="36"/>
      <c r="B574" s="37"/>
      <c r="C574" s="192" t="s">
        <v>1359</v>
      </c>
      <c r="D574" s="192" t="s">
        <v>224</v>
      </c>
      <c r="E574" s="193" t="s">
        <v>2549</v>
      </c>
      <c r="F574" s="194" t="s">
        <v>2550</v>
      </c>
      <c r="G574" s="195" t="s">
        <v>506</v>
      </c>
      <c r="H574" s="196">
        <v>111.255</v>
      </c>
      <c r="I574" s="197"/>
      <c r="J574" s="198">
        <f>ROUND(I574*H574,2)</f>
        <v>0</v>
      </c>
      <c r="K574" s="194" t="s">
        <v>228</v>
      </c>
      <c r="L574" s="41"/>
      <c r="M574" s="199" t="s">
        <v>1</v>
      </c>
      <c r="N574" s="200" t="s">
        <v>45</v>
      </c>
      <c r="O574" s="73"/>
      <c r="P574" s="201">
        <f>O574*H574</f>
        <v>0</v>
      </c>
      <c r="Q574" s="201">
        <v>0.37190000000000001</v>
      </c>
      <c r="R574" s="201">
        <f>Q574*H574</f>
        <v>41.3757345</v>
      </c>
      <c r="S574" s="201">
        <v>0</v>
      </c>
      <c r="T574" s="202">
        <f>S574*H574</f>
        <v>0</v>
      </c>
      <c r="U574" s="36"/>
      <c r="V574" s="36"/>
      <c r="W574" s="36"/>
      <c r="X574" s="36"/>
      <c r="Y574" s="36"/>
      <c r="Z574" s="36"/>
      <c r="AA574" s="36"/>
      <c r="AB574" s="36"/>
      <c r="AC574" s="36"/>
      <c r="AD574" s="36"/>
      <c r="AE574" s="36"/>
      <c r="AR574" s="203" t="s">
        <v>223</v>
      </c>
      <c r="AT574" s="203" t="s">
        <v>224</v>
      </c>
      <c r="AU574" s="203" t="s">
        <v>87</v>
      </c>
      <c r="AY574" s="18" t="s">
        <v>220</v>
      </c>
      <c r="BE574" s="204">
        <f>IF(N574="základní",J574,0)</f>
        <v>0</v>
      </c>
      <c r="BF574" s="204">
        <f>IF(N574="snížená",J574,0)</f>
        <v>0</v>
      </c>
      <c r="BG574" s="204">
        <f>IF(N574="zákl. přenesená",J574,0)</f>
        <v>0</v>
      </c>
      <c r="BH574" s="204">
        <f>IF(N574="sníž. přenesená",J574,0)</f>
        <v>0</v>
      </c>
      <c r="BI574" s="204">
        <f>IF(N574="nulová",J574,0)</f>
        <v>0</v>
      </c>
      <c r="BJ574" s="18" t="s">
        <v>87</v>
      </c>
      <c r="BK574" s="204">
        <f>ROUND(I574*H574,2)</f>
        <v>0</v>
      </c>
      <c r="BL574" s="18" t="s">
        <v>223</v>
      </c>
      <c r="BM574" s="203" t="s">
        <v>4343</v>
      </c>
    </row>
    <row r="575" spans="1:65" s="2" customFormat="1" ht="11.25">
      <c r="A575" s="36"/>
      <c r="B575" s="37"/>
      <c r="C575" s="38"/>
      <c r="D575" s="205" t="s">
        <v>231</v>
      </c>
      <c r="E575" s="38"/>
      <c r="F575" s="206" t="s">
        <v>2552</v>
      </c>
      <c r="G575" s="38"/>
      <c r="H575" s="38"/>
      <c r="I575" s="207"/>
      <c r="J575" s="38"/>
      <c r="K575" s="38"/>
      <c r="L575" s="41"/>
      <c r="M575" s="208"/>
      <c r="N575" s="209"/>
      <c r="O575" s="73"/>
      <c r="P575" s="73"/>
      <c r="Q575" s="73"/>
      <c r="R575" s="73"/>
      <c r="S575" s="73"/>
      <c r="T575" s="74"/>
      <c r="U575" s="36"/>
      <c r="V575" s="36"/>
      <c r="W575" s="36"/>
      <c r="X575" s="36"/>
      <c r="Y575" s="36"/>
      <c r="Z575" s="36"/>
      <c r="AA575" s="36"/>
      <c r="AB575" s="36"/>
      <c r="AC575" s="36"/>
      <c r="AD575" s="36"/>
      <c r="AE575" s="36"/>
      <c r="AT575" s="18" t="s">
        <v>231</v>
      </c>
      <c r="AU575" s="18" t="s">
        <v>87</v>
      </c>
    </row>
    <row r="576" spans="1:65" s="2" customFormat="1" ht="58.5">
      <c r="A576" s="36"/>
      <c r="B576" s="37"/>
      <c r="C576" s="38"/>
      <c r="D576" s="210" t="s">
        <v>311</v>
      </c>
      <c r="E576" s="38"/>
      <c r="F576" s="211" t="s">
        <v>2553</v>
      </c>
      <c r="G576" s="38"/>
      <c r="H576" s="38"/>
      <c r="I576" s="207"/>
      <c r="J576" s="38"/>
      <c r="K576" s="38"/>
      <c r="L576" s="41"/>
      <c r="M576" s="208"/>
      <c r="N576" s="209"/>
      <c r="O576" s="73"/>
      <c r="P576" s="73"/>
      <c r="Q576" s="73"/>
      <c r="R576" s="73"/>
      <c r="S576" s="73"/>
      <c r="T576" s="74"/>
      <c r="U576" s="36"/>
      <c r="V576" s="36"/>
      <c r="W576" s="36"/>
      <c r="X576" s="36"/>
      <c r="Y576" s="36"/>
      <c r="Z576" s="36"/>
      <c r="AA576" s="36"/>
      <c r="AB576" s="36"/>
      <c r="AC576" s="36"/>
      <c r="AD576" s="36"/>
      <c r="AE576" s="36"/>
      <c r="AT576" s="18" t="s">
        <v>311</v>
      </c>
      <c r="AU576" s="18" t="s">
        <v>87</v>
      </c>
    </row>
    <row r="577" spans="1:65" s="14" customFormat="1" ht="11.25">
      <c r="B577" s="223"/>
      <c r="C577" s="224"/>
      <c r="D577" s="210" t="s">
        <v>235</v>
      </c>
      <c r="E577" s="225" t="s">
        <v>1</v>
      </c>
      <c r="F577" s="226" t="s">
        <v>4344</v>
      </c>
      <c r="G577" s="224"/>
      <c r="H577" s="225" t="s">
        <v>1</v>
      </c>
      <c r="I577" s="227"/>
      <c r="J577" s="224"/>
      <c r="K577" s="224"/>
      <c r="L577" s="228"/>
      <c r="M577" s="229"/>
      <c r="N577" s="230"/>
      <c r="O577" s="230"/>
      <c r="P577" s="230"/>
      <c r="Q577" s="230"/>
      <c r="R577" s="230"/>
      <c r="S577" s="230"/>
      <c r="T577" s="231"/>
      <c r="AT577" s="232" t="s">
        <v>235</v>
      </c>
      <c r="AU577" s="232" t="s">
        <v>87</v>
      </c>
      <c r="AV577" s="14" t="s">
        <v>87</v>
      </c>
      <c r="AW577" s="14" t="s">
        <v>36</v>
      </c>
      <c r="AX577" s="14" t="s">
        <v>80</v>
      </c>
      <c r="AY577" s="232" t="s">
        <v>220</v>
      </c>
    </row>
    <row r="578" spans="1:65" s="13" customFormat="1" ht="11.25">
      <c r="B578" s="212"/>
      <c r="C578" s="213"/>
      <c r="D578" s="210" t="s">
        <v>235</v>
      </c>
      <c r="E578" s="214" t="s">
        <v>3440</v>
      </c>
      <c r="F578" s="215" t="s">
        <v>4345</v>
      </c>
      <c r="G578" s="213"/>
      <c r="H578" s="216">
        <v>111.255</v>
      </c>
      <c r="I578" s="217"/>
      <c r="J578" s="213"/>
      <c r="K578" s="213"/>
      <c r="L578" s="218"/>
      <c r="M578" s="219"/>
      <c r="N578" s="220"/>
      <c r="O578" s="220"/>
      <c r="P578" s="220"/>
      <c r="Q578" s="220"/>
      <c r="R578" s="220"/>
      <c r="S578" s="220"/>
      <c r="T578" s="221"/>
      <c r="AT578" s="222" t="s">
        <v>235</v>
      </c>
      <c r="AU578" s="222" t="s">
        <v>87</v>
      </c>
      <c r="AV578" s="13" t="s">
        <v>19</v>
      </c>
      <c r="AW578" s="13" t="s">
        <v>36</v>
      </c>
      <c r="AX578" s="13" t="s">
        <v>80</v>
      </c>
      <c r="AY578" s="222" t="s">
        <v>220</v>
      </c>
    </row>
    <row r="579" spans="1:65" s="13" customFormat="1" ht="11.25">
      <c r="B579" s="212"/>
      <c r="C579" s="213"/>
      <c r="D579" s="210" t="s">
        <v>235</v>
      </c>
      <c r="E579" s="214" t="s">
        <v>3021</v>
      </c>
      <c r="F579" s="215" t="s">
        <v>4346</v>
      </c>
      <c r="G579" s="213"/>
      <c r="H579" s="216">
        <v>111.255</v>
      </c>
      <c r="I579" s="217"/>
      <c r="J579" s="213"/>
      <c r="K579" s="213"/>
      <c r="L579" s="218"/>
      <c r="M579" s="219"/>
      <c r="N579" s="220"/>
      <c r="O579" s="220"/>
      <c r="P579" s="220"/>
      <c r="Q579" s="220"/>
      <c r="R579" s="220"/>
      <c r="S579" s="220"/>
      <c r="T579" s="221"/>
      <c r="AT579" s="222" t="s">
        <v>235</v>
      </c>
      <c r="AU579" s="222" t="s">
        <v>87</v>
      </c>
      <c r="AV579" s="13" t="s">
        <v>19</v>
      </c>
      <c r="AW579" s="13" t="s">
        <v>36</v>
      </c>
      <c r="AX579" s="13" t="s">
        <v>87</v>
      </c>
      <c r="AY579" s="222" t="s">
        <v>220</v>
      </c>
    </row>
    <row r="580" spans="1:65" s="2" customFormat="1" ht="49.15" customHeight="1">
      <c r="A580" s="36"/>
      <c r="B580" s="37"/>
      <c r="C580" s="192" t="s">
        <v>1647</v>
      </c>
      <c r="D580" s="192" t="s">
        <v>224</v>
      </c>
      <c r="E580" s="193" t="s">
        <v>2560</v>
      </c>
      <c r="F580" s="194" t="s">
        <v>2561</v>
      </c>
      <c r="G580" s="195" t="s">
        <v>506</v>
      </c>
      <c r="H580" s="196">
        <v>108.72499999999999</v>
      </c>
      <c r="I580" s="197"/>
      <c r="J580" s="198">
        <f>ROUND(I580*H580,2)</f>
        <v>0</v>
      </c>
      <c r="K580" s="194" t="s">
        <v>228</v>
      </c>
      <c r="L580" s="41"/>
      <c r="M580" s="199" t="s">
        <v>1</v>
      </c>
      <c r="N580" s="200" t="s">
        <v>45</v>
      </c>
      <c r="O580" s="73"/>
      <c r="P580" s="201">
        <f>O580*H580</f>
        <v>0</v>
      </c>
      <c r="Q580" s="201">
        <v>0.18462999999999999</v>
      </c>
      <c r="R580" s="201">
        <f>Q580*H580</f>
        <v>20.073896749999999</v>
      </c>
      <c r="S580" s="201">
        <v>0</v>
      </c>
      <c r="T580" s="202">
        <f>S580*H580</f>
        <v>0</v>
      </c>
      <c r="U580" s="36"/>
      <c r="V580" s="36"/>
      <c r="W580" s="36"/>
      <c r="X580" s="36"/>
      <c r="Y580" s="36"/>
      <c r="Z580" s="36"/>
      <c r="AA580" s="36"/>
      <c r="AB580" s="36"/>
      <c r="AC580" s="36"/>
      <c r="AD580" s="36"/>
      <c r="AE580" s="36"/>
      <c r="AR580" s="203" t="s">
        <v>223</v>
      </c>
      <c r="AT580" s="203" t="s">
        <v>224</v>
      </c>
      <c r="AU580" s="203" t="s">
        <v>87</v>
      </c>
      <c r="AY580" s="18" t="s">
        <v>220</v>
      </c>
      <c r="BE580" s="204">
        <f>IF(N580="základní",J580,0)</f>
        <v>0</v>
      </c>
      <c r="BF580" s="204">
        <f>IF(N580="snížená",J580,0)</f>
        <v>0</v>
      </c>
      <c r="BG580" s="204">
        <f>IF(N580="zákl. přenesená",J580,0)</f>
        <v>0</v>
      </c>
      <c r="BH580" s="204">
        <f>IF(N580="sníž. přenesená",J580,0)</f>
        <v>0</v>
      </c>
      <c r="BI580" s="204">
        <f>IF(N580="nulová",J580,0)</f>
        <v>0</v>
      </c>
      <c r="BJ580" s="18" t="s">
        <v>87</v>
      </c>
      <c r="BK580" s="204">
        <f>ROUND(I580*H580,2)</f>
        <v>0</v>
      </c>
      <c r="BL580" s="18" t="s">
        <v>223</v>
      </c>
      <c r="BM580" s="203" t="s">
        <v>4347</v>
      </c>
    </row>
    <row r="581" spans="1:65" s="2" customFormat="1" ht="11.25">
      <c r="A581" s="36"/>
      <c r="B581" s="37"/>
      <c r="C581" s="38"/>
      <c r="D581" s="205" t="s">
        <v>231</v>
      </c>
      <c r="E581" s="38"/>
      <c r="F581" s="206" t="s">
        <v>2563</v>
      </c>
      <c r="G581" s="38"/>
      <c r="H581" s="38"/>
      <c r="I581" s="207"/>
      <c r="J581" s="38"/>
      <c r="K581" s="38"/>
      <c r="L581" s="41"/>
      <c r="M581" s="208"/>
      <c r="N581" s="209"/>
      <c r="O581" s="73"/>
      <c r="P581" s="73"/>
      <c r="Q581" s="73"/>
      <c r="R581" s="73"/>
      <c r="S581" s="73"/>
      <c r="T581" s="74"/>
      <c r="U581" s="36"/>
      <c r="V581" s="36"/>
      <c r="W581" s="36"/>
      <c r="X581" s="36"/>
      <c r="Y581" s="36"/>
      <c r="Z581" s="36"/>
      <c r="AA581" s="36"/>
      <c r="AB581" s="36"/>
      <c r="AC581" s="36"/>
      <c r="AD581" s="36"/>
      <c r="AE581" s="36"/>
      <c r="AT581" s="18" t="s">
        <v>231</v>
      </c>
      <c r="AU581" s="18" t="s">
        <v>87</v>
      </c>
    </row>
    <row r="582" spans="1:65" s="2" customFormat="1" ht="48.75">
      <c r="A582" s="36"/>
      <c r="B582" s="37"/>
      <c r="C582" s="38"/>
      <c r="D582" s="210" t="s">
        <v>311</v>
      </c>
      <c r="E582" s="38"/>
      <c r="F582" s="211" t="s">
        <v>2564</v>
      </c>
      <c r="G582" s="38"/>
      <c r="H582" s="38"/>
      <c r="I582" s="207"/>
      <c r="J582" s="38"/>
      <c r="K582" s="38"/>
      <c r="L582" s="41"/>
      <c r="M582" s="208"/>
      <c r="N582" s="209"/>
      <c r="O582" s="73"/>
      <c r="P582" s="73"/>
      <c r="Q582" s="73"/>
      <c r="R582" s="73"/>
      <c r="S582" s="73"/>
      <c r="T582" s="74"/>
      <c r="U582" s="36"/>
      <c r="V582" s="36"/>
      <c r="W582" s="36"/>
      <c r="X582" s="36"/>
      <c r="Y582" s="36"/>
      <c r="Z582" s="36"/>
      <c r="AA582" s="36"/>
      <c r="AB582" s="36"/>
      <c r="AC582" s="36"/>
      <c r="AD582" s="36"/>
      <c r="AE582" s="36"/>
      <c r="AT582" s="18" t="s">
        <v>311</v>
      </c>
      <c r="AU582" s="18" t="s">
        <v>87</v>
      </c>
    </row>
    <row r="583" spans="1:65" s="2" customFormat="1" ht="19.5">
      <c r="A583" s="36"/>
      <c r="B583" s="37"/>
      <c r="C583" s="38"/>
      <c r="D583" s="210" t="s">
        <v>233</v>
      </c>
      <c r="E583" s="38"/>
      <c r="F583" s="211" t="s">
        <v>2565</v>
      </c>
      <c r="G583" s="38"/>
      <c r="H583" s="38"/>
      <c r="I583" s="207"/>
      <c r="J583" s="38"/>
      <c r="K583" s="38"/>
      <c r="L583" s="41"/>
      <c r="M583" s="208"/>
      <c r="N583" s="209"/>
      <c r="O583" s="73"/>
      <c r="P583" s="73"/>
      <c r="Q583" s="73"/>
      <c r="R583" s="73"/>
      <c r="S583" s="73"/>
      <c r="T583" s="74"/>
      <c r="U583" s="36"/>
      <c r="V583" s="36"/>
      <c r="W583" s="36"/>
      <c r="X583" s="36"/>
      <c r="Y583" s="36"/>
      <c r="Z583" s="36"/>
      <c r="AA583" s="36"/>
      <c r="AB583" s="36"/>
      <c r="AC583" s="36"/>
      <c r="AD583" s="36"/>
      <c r="AE583" s="36"/>
      <c r="AT583" s="18" t="s">
        <v>233</v>
      </c>
      <c r="AU583" s="18" t="s">
        <v>87</v>
      </c>
    </row>
    <row r="584" spans="1:65" s="14" customFormat="1" ht="11.25">
      <c r="B584" s="223"/>
      <c r="C584" s="224"/>
      <c r="D584" s="210" t="s">
        <v>235</v>
      </c>
      <c r="E584" s="225" t="s">
        <v>1</v>
      </c>
      <c r="F584" s="226" t="s">
        <v>4344</v>
      </c>
      <c r="G584" s="224"/>
      <c r="H584" s="225" t="s">
        <v>1</v>
      </c>
      <c r="I584" s="227"/>
      <c r="J584" s="224"/>
      <c r="K584" s="224"/>
      <c r="L584" s="228"/>
      <c r="M584" s="229"/>
      <c r="N584" s="230"/>
      <c r="O584" s="230"/>
      <c r="P584" s="230"/>
      <c r="Q584" s="230"/>
      <c r="R584" s="230"/>
      <c r="S584" s="230"/>
      <c r="T584" s="231"/>
      <c r="AT584" s="232" t="s">
        <v>235</v>
      </c>
      <c r="AU584" s="232" t="s">
        <v>87</v>
      </c>
      <c r="AV584" s="14" t="s">
        <v>87</v>
      </c>
      <c r="AW584" s="14" t="s">
        <v>36</v>
      </c>
      <c r="AX584" s="14" t="s">
        <v>80</v>
      </c>
      <c r="AY584" s="232" t="s">
        <v>220</v>
      </c>
    </row>
    <row r="585" spans="1:65" s="13" customFormat="1" ht="11.25">
      <c r="B585" s="212"/>
      <c r="C585" s="213"/>
      <c r="D585" s="210" t="s">
        <v>235</v>
      </c>
      <c r="E585" s="214" t="s">
        <v>3445</v>
      </c>
      <c r="F585" s="215" t="s">
        <v>4348</v>
      </c>
      <c r="G585" s="213"/>
      <c r="H585" s="216">
        <v>108.72499999999999</v>
      </c>
      <c r="I585" s="217"/>
      <c r="J585" s="213"/>
      <c r="K585" s="213"/>
      <c r="L585" s="218"/>
      <c r="M585" s="219"/>
      <c r="N585" s="220"/>
      <c r="O585" s="220"/>
      <c r="P585" s="220"/>
      <c r="Q585" s="220"/>
      <c r="R585" s="220"/>
      <c r="S585" s="220"/>
      <c r="T585" s="221"/>
      <c r="AT585" s="222" t="s">
        <v>235</v>
      </c>
      <c r="AU585" s="222" t="s">
        <v>87</v>
      </c>
      <c r="AV585" s="13" t="s">
        <v>19</v>
      </c>
      <c r="AW585" s="13" t="s">
        <v>36</v>
      </c>
      <c r="AX585" s="13" t="s">
        <v>80</v>
      </c>
      <c r="AY585" s="222" t="s">
        <v>220</v>
      </c>
    </row>
    <row r="586" spans="1:65" s="13" customFormat="1" ht="11.25">
      <c r="B586" s="212"/>
      <c r="C586" s="213"/>
      <c r="D586" s="210" t="s">
        <v>235</v>
      </c>
      <c r="E586" s="214" t="s">
        <v>3022</v>
      </c>
      <c r="F586" s="215" t="s">
        <v>4349</v>
      </c>
      <c r="G586" s="213"/>
      <c r="H586" s="216">
        <v>108.72499999999999</v>
      </c>
      <c r="I586" s="217"/>
      <c r="J586" s="213"/>
      <c r="K586" s="213"/>
      <c r="L586" s="218"/>
      <c r="M586" s="219"/>
      <c r="N586" s="220"/>
      <c r="O586" s="220"/>
      <c r="P586" s="220"/>
      <c r="Q586" s="220"/>
      <c r="R586" s="220"/>
      <c r="S586" s="220"/>
      <c r="T586" s="221"/>
      <c r="AT586" s="222" t="s">
        <v>235</v>
      </c>
      <c r="AU586" s="222" t="s">
        <v>87</v>
      </c>
      <c r="AV586" s="13" t="s">
        <v>19</v>
      </c>
      <c r="AW586" s="13" t="s">
        <v>36</v>
      </c>
      <c r="AX586" s="13" t="s">
        <v>87</v>
      </c>
      <c r="AY586" s="222" t="s">
        <v>220</v>
      </c>
    </row>
    <row r="587" spans="1:65" s="2" customFormat="1" ht="37.9" customHeight="1">
      <c r="A587" s="36"/>
      <c r="B587" s="37"/>
      <c r="C587" s="192" t="s">
        <v>1469</v>
      </c>
      <c r="D587" s="192" t="s">
        <v>224</v>
      </c>
      <c r="E587" s="193" t="s">
        <v>877</v>
      </c>
      <c r="F587" s="194" t="s">
        <v>878</v>
      </c>
      <c r="G587" s="195" t="s">
        <v>506</v>
      </c>
      <c r="H587" s="196">
        <v>11.5</v>
      </c>
      <c r="I587" s="197"/>
      <c r="J587" s="198">
        <f>ROUND(I587*H587,2)</f>
        <v>0</v>
      </c>
      <c r="K587" s="194" t="s">
        <v>228</v>
      </c>
      <c r="L587" s="41"/>
      <c r="M587" s="199" t="s">
        <v>1</v>
      </c>
      <c r="N587" s="200" t="s">
        <v>45</v>
      </c>
      <c r="O587" s="73"/>
      <c r="P587" s="201">
        <f>O587*H587</f>
        <v>0</v>
      </c>
      <c r="Q587" s="201">
        <v>0.23</v>
      </c>
      <c r="R587" s="201">
        <f>Q587*H587</f>
        <v>2.645</v>
      </c>
      <c r="S587" s="201">
        <v>0</v>
      </c>
      <c r="T587" s="202">
        <f>S587*H587</f>
        <v>0</v>
      </c>
      <c r="U587" s="36"/>
      <c r="V587" s="36"/>
      <c r="W587" s="36"/>
      <c r="X587" s="36"/>
      <c r="Y587" s="36"/>
      <c r="Z587" s="36"/>
      <c r="AA587" s="36"/>
      <c r="AB587" s="36"/>
      <c r="AC587" s="36"/>
      <c r="AD587" s="36"/>
      <c r="AE587" s="36"/>
      <c r="AR587" s="203" t="s">
        <v>223</v>
      </c>
      <c r="AT587" s="203" t="s">
        <v>224</v>
      </c>
      <c r="AU587" s="203" t="s">
        <v>87</v>
      </c>
      <c r="AY587" s="18" t="s">
        <v>220</v>
      </c>
      <c r="BE587" s="204">
        <f>IF(N587="základní",J587,0)</f>
        <v>0</v>
      </c>
      <c r="BF587" s="204">
        <f>IF(N587="snížená",J587,0)</f>
        <v>0</v>
      </c>
      <c r="BG587" s="204">
        <f>IF(N587="zákl. přenesená",J587,0)</f>
        <v>0</v>
      </c>
      <c r="BH587" s="204">
        <f>IF(N587="sníž. přenesená",J587,0)</f>
        <v>0</v>
      </c>
      <c r="BI587" s="204">
        <f>IF(N587="nulová",J587,0)</f>
        <v>0</v>
      </c>
      <c r="BJ587" s="18" t="s">
        <v>87</v>
      </c>
      <c r="BK587" s="204">
        <f>ROUND(I587*H587,2)</f>
        <v>0</v>
      </c>
      <c r="BL587" s="18" t="s">
        <v>223</v>
      </c>
      <c r="BM587" s="203" t="s">
        <v>4350</v>
      </c>
    </row>
    <row r="588" spans="1:65" s="2" customFormat="1" ht="11.25">
      <c r="A588" s="36"/>
      <c r="B588" s="37"/>
      <c r="C588" s="38"/>
      <c r="D588" s="205" t="s">
        <v>231</v>
      </c>
      <c r="E588" s="38"/>
      <c r="F588" s="206" t="s">
        <v>880</v>
      </c>
      <c r="G588" s="38"/>
      <c r="H588" s="38"/>
      <c r="I588" s="207"/>
      <c r="J588" s="38"/>
      <c r="K588" s="38"/>
      <c r="L588" s="41"/>
      <c r="M588" s="208"/>
      <c r="N588" s="209"/>
      <c r="O588" s="73"/>
      <c r="P588" s="73"/>
      <c r="Q588" s="73"/>
      <c r="R588" s="73"/>
      <c r="S588" s="73"/>
      <c r="T588" s="74"/>
      <c r="U588" s="36"/>
      <c r="V588" s="36"/>
      <c r="W588" s="36"/>
      <c r="X588" s="36"/>
      <c r="Y588" s="36"/>
      <c r="Z588" s="36"/>
      <c r="AA588" s="36"/>
      <c r="AB588" s="36"/>
      <c r="AC588" s="36"/>
      <c r="AD588" s="36"/>
      <c r="AE588" s="36"/>
      <c r="AT588" s="18" t="s">
        <v>231</v>
      </c>
      <c r="AU588" s="18" t="s">
        <v>87</v>
      </c>
    </row>
    <row r="589" spans="1:65" s="2" customFormat="1" ht="68.25">
      <c r="A589" s="36"/>
      <c r="B589" s="37"/>
      <c r="C589" s="38"/>
      <c r="D589" s="210" t="s">
        <v>311</v>
      </c>
      <c r="E589" s="38"/>
      <c r="F589" s="211" t="s">
        <v>881</v>
      </c>
      <c r="G589" s="38"/>
      <c r="H589" s="38"/>
      <c r="I589" s="207"/>
      <c r="J589" s="38"/>
      <c r="K589" s="38"/>
      <c r="L589" s="41"/>
      <c r="M589" s="208"/>
      <c r="N589" s="209"/>
      <c r="O589" s="73"/>
      <c r="P589" s="73"/>
      <c r="Q589" s="73"/>
      <c r="R589" s="73"/>
      <c r="S589" s="73"/>
      <c r="T589" s="74"/>
      <c r="U589" s="36"/>
      <c r="V589" s="36"/>
      <c r="W589" s="36"/>
      <c r="X589" s="36"/>
      <c r="Y589" s="36"/>
      <c r="Z589" s="36"/>
      <c r="AA589" s="36"/>
      <c r="AB589" s="36"/>
      <c r="AC589" s="36"/>
      <c r="AD589" s="36"/>
      <c r="AE589" s="36"/>
      <c r="AT589" s="18" t="s">
        <v>311</v>
      </c>
      <c r="AU589" s="18" t="s">
        <v>87</v>
      </c>
    </row>
    <row r="590" spans="1:65" s="14" customFormat="1" ht="11.25">
      <c r="B590" s="223"/>
      <c r="C590" s="224"/>
      <c r="D590" s="210" t="s">
        <v>235</v>
      </c>
      <c r="E590" s="225" t="s">
        <v>1</v>
      </c>
      <c r="F590" s="226" t="s">
        <v>4351</v>
      </c>
      <c r="G590" s="224"/>
      <c r="H590" s="225" t="s">
        <v>1</v>
      </c>
      <c r="I590" s="227"/>
      <c r="J590" s="224"/>
      <c r="K590" s="224"/>
      <c r="L590" s="228"/>
      <c r="M590" s="229"/>
      <c r="N590" s="230"/>
      <c r="O590" s="230"/>
      <c r="P590" s="230"/>
      <c r="Q590" s="230"/>
      <c r="R590" s="230"/>
      <c r="S590" s="230"/>
      <c r="T590" s="231"/>
      <c r="AT590" s="232" t="s">
        <v>235</v>
      </c>
      <c r="AU590" s="232" t="s">
        <v>87</v>
      </c>
      <c r="AV590" s="14" t="s">
        <v>87</v>
      </c>
      <c r="AW590" s="14" t="s">
        <v>36</v>
      </c>
      <c r="AX590" s="14" t="s">
        <v>80</v>
      </c>
      <c r="AY590" s="232" t="s">
        <v>220</v>
      </c>
    </row>
    <row r="591" spans="1:65" s="13" customFormat="1" ht="11.25">
      <c r="B591" s="212"/>
      <c r="C591" s="213"/>
      <c r="D591" s="210" t="s">
        <v>235</v>
      </c>
      <c r="E591" s="214" t="s">
        <v>3456</v>
      </c>
      <c r="F591" s="215" t="s">
        <v>4352</v>
      </c>
      <c r="G591" s="213"/>
      <c r="H591" s="216">
        <v>11.5</v>
      </c>
      <c r="I591" s="217"/>
      <c r="J591" s="213"/>
      <c r="K591" s="213"/>
      <c r="L591" s="218"/>
      <c r="M591" s="219"/>
      <c r="N591" s="220"/>
      <c r="O591" s="220"/>
      <c r="P591" s="220"/>
      <c r="Q591" s="220"/>
      <c r="R591" s="220"/>
      <c r="S591" s="220"/>
      <c r="T591" s="221"/>
      <c r="AT591" s="222" t="s">
        <v>235</v>
      </c>
      <c r="AU591" s="222" t="s">
        <v>87</v>
      </c>
      <c r="AV591" s="13" t="s">
        <v>19</v>
      </c>
      <c r="AW591" s="13" t="s">
        <v>36</v>
      </c>
      <c r="AX591" s="13" t="s">
        <v>80</v>
      </c>
      <c r="AY591" s="222" t="s">
        <v>220</v>
      </c>
    </row>
    <row r="592" spans="1:65" s="13" customFormat="1" ht="11.25">
      <c r="B592" s="212"/>
      <c r="C592" s="213"/>
      <c r="D592" s="210" t="s">
        <v>235</v>
      </c>
      <c r="E592" s="214" t="s">
        <v>3458</v>
      </c>
      <c r="F592" s="215" t="s">
        <v>3459</v>
      </c>
      <c r="G592" s="213"/>
      <c r="H592" s="216">
        <v>11.5</v>
      </c>
      <c r="I592" s="217"/>
      <c r="J592" s="213"/>
      <c r="K592" s="213"/>
      <c r="L592" s="218"/>
      <c r="M592" s="219"/>
      <c r="N592" s="220"/>
      <c r="O592" s="220"/>
      <c r="P592" s="220"/>
      <c r="Q592" s="220"/>
      <c r="R592" s="220"/>
      <c r="S592" s="220"/>
      <c r="T592" s="221"/>
      <c r="AT592" s="222" t="s">
        <v>235</v>
      </c>
      <c r="AU592" s="222" t="s">
        <v>87</v>
      </c>
      <c r="AV592" s="13" t="s">
        <v>19</v>
      </c>
      <c r="AW592" s="13" t="s">
        <v>36</v>
      </c>
      <c r="AX592" s="13" t="s">
        <v>87</v>
      </c>
      <c r="AY592" s="222" t="s">
        <v>220</v>
      </c>
    </row>
    <row r="593" spans="1:65" s="2" customFormat="1" ht="24.2" customHeight="1">
      <c r="A593" s="36"/>
      <c r="B593" s="37"/>
      <c r="C593" s="192" t="s">
        <v>1652</v>
      </c>
      <c r="D593" s="192" t="s">
        <v>224</v>
      </c>
      <c r="E593" s="193" t="s">
        <v>2580</v>
      </c>
      <c r="F593" s="194" t="s">
        <v>2581</v>
      </c>
      <c r="G593" s="195" t="s">
        <v>514</v>
      </c>
      <c r="H593" s="196">
        <v>1.0349999999999999</v>
      </c>
      <c r="I593" s="197"/>
      <c r="J593" s="198">
        <f>ROUND(I593*H593,2)</f>
        <v>0</v>
      </c>
      <c r="K593" s="194" t="s">
        <v>228</v>
      </c>
      <c r="L593" s="41"/>
      <c r="M593" s="199" t="s">
        <v>1</v>
      </c>
      <c r="N593" s="200" t="s">
        <v>45</v>
      </c>
      <c r="O593" s="73"/>
      <c r="P593" s="201">
        <f>O593*H593</f>
        <v>0</v>
      </c>
      <c r="Q593" s="201">
        <v>0</v>
      </c>
      <c r="R593" s="201">
        <f>Q593*H593</f>
        <v>0</v>
      </c>
      <c r="S593" s="201">
        <v>0</v>
      </c>
      <c r="T593" s="202">
        <f>S593*H593</f>
        <v>0</v>
      </c>
      <c r="U593" s="36"/>
      <c r="V593" s="36"/>
      <c r="W593" s="36"/>
      <c r="X593" s="36"/>
      <c r="Y593" s="36"/>
      <c r="Z593" s="36"/>
      <c r="AA593" s="36"/>
      <c r="AB593" s="36"/>
      <c r="AC593" s="36"/>
      <c r="AD593" s="36"/>
      <c r="AE593" s="36"/>
      <c r="AR593" s="203" t="s">
        <v>223</v>
      </c>
      <c r="AT593" s="203" t="s">
        <v>224</v>
      </c>
      <c r="AU593" s="203" t="s">
        <v>87</v>
      </c>
      <c r="AY593" s="18" t="s">
        <v>220</v>
      </c>
      <c r="BE593" s="204">
        <f>IF(N593="základní",J593,0)</f>
        <v>0</v>
      </c>
      <c r="BF593" s="204">
        <f>IF(N593="snížená",J593,0)</f>
        <v>0</v>
      </c>
      <c r="BG593" s="204">
        <f>IF(N593="zákl. přenesená",J593,0)</f>
        <v>0</v>
      </c>
      <c r="BH593" s="204">
        <f>IF(N593="sníž. přenesená",J593,0)</f>
        <v>0</v>
      </c>
      <c r="BI593" s="204">
        <f>IF(N593="nulová",J593,0)</f>
        <v>0</v>
      </c>
      <c r="BJ593" s="18" t="s">
        <v>87</v>
      </c>
      <c r="BK593" s="204">
        <f>ROUND(I593*H593,2)</f>
        <v>0</v>
      </c>
      <c r="BL593" s="18" t="s">
        <v>223</v>
      </c>
      <c r="BM593" s="203" t="s">
        <v>4353</v>
      </c>
    </row>
    <row r="594" spans="1:65" s="2" customFormat="1" ht="11.25">
      <c r="A594" s="36"/>
      <c r="B594" s="37"/>
      <c r="C594" s="38"/>
      <c r="D594" s="205" t="s">
        <v>231</v>
      </c>
      <c r="E594" s="38"/>
      <c r="F594" s="206" t="s">
        <v>2583</v>
      </c>
      <c r="G594" s="38"/>
      <c r="H594" s="38"/>
      <c r="I594" s="207"/>
      <c r="J594" s="38"/>
      <c r="K594" s="38"/>
      <c r="L594" s="41"/>
      <c r="M594" s="208"/>
      <c r="N594" s="209"/>
      <c r="O594" s="73"/>
      <c r="P594" s="73"/>
      <c r="Q594" s="73"/>
      <c r="R594" s="73"/>
      <c r="S594" s="73"/>
      <c r="T594" s="74"/>
      <c r="U594" s="36"/>
      <c r="V594" s="36"/>
      <c r="W594" s="36"/>
      <c r="X594" s="36"/>
      <c r="Y594" s="36"/>
      <c r="Z594" s="36"/>
      <c r="AA594" s="36"/>
      <c r="AB594" s="36"/>
      <c r="AC594" s="36"/>
      <c r="AD594" s="36"/>
      <c r="AE594" s="36"/>
      <c r="AT594" s="18" t="s">
        <v>231</v>
      </c>
      <c r="AU594" s="18" t="s">
        <v>87</v>
      </c>
    </row>
    <row r="595" spans="1:65" s="2" customFormat="1" ht="48.75">
      <c r="A595" s="36"/>
      <c r="B595" s="37"/>
      <c r="C595" s="38"/>
      <c r="D595" s="210" t="s">
        <v>311</v>
      </c>
      <c r="E595" s="38"/>
      <c r="F595" s="211" t="s">
        <v>2584</v>
      </c>
      <c r="G595" s="38"/>
      <c r="H595" s="38"/>
      <c r="I595" s="207"/>
      <c r="J595" s="38"/>
      <c r="K595" s="38"/>
      <c r="L595" s="41"/>
      <c r="M595" s="208"/>
      <c r="N595" s="209"/>
      <c r="O595" s="73"/>
      <c r="P595" s="73"/>
      <c r="Q595" s="73"/>
      <c r="R595" s="73"/>
      <c r="S595" s="73"/>
      <c r="T595" s="74"/>
      <c r="U595" s="36"/>
      <c r="V595" s="36"/>
      <c r="W595" s="36"/>
      <c r="X595" s="36"/>
      <c r="Y595" s="36"/>
      <c r="Z595" s="36"/>
      <c r="AA595" s="36"/>
      <c r="AB595" s="36"/>
      <c r="AC595" s="36"/>
      <c r="AD595" s="36"/>
      <c r="AE595" s="36"/>
      <c r="AT595" s="18" t="s">
        <v>311</v>
      </c>
      <c r="AU595" s="18" t="s">
        <v>87</v>
      </c>
    </row>
    <row r="596" spans="1:65" s="2" customFormat="1" ht="24.2" customHeight="1">
      <c r="A596" s="36"/>
      <c r="B596" s="37"/>
      <c r="C596" s="192" t="s">
        <v>1655</v>
      </c>
      <c r="D596" s="192" t="s">
        <v>224</v>
      </c>
      <c r="E596" s="193" t="s">
        <v>2585</v>
      </c>
      <c r="F596" s="194" t="s">
        <v>2586</v>
      </c>
      <c r="G596" s="195" t="s">
        <v>506</v>
      </c>
      <c r="H596" s="196">
        <v>109.53</v>
      </c>
      <c r="I596" s="197"/>
      <c r="J596" s="198">
        <f>ROUND(I596*H596,2)</f>
        <v>0</v>
      </c>
      <c r="K596" s="194" t="s">
        <v>228</v>
      </c>
      <c r="L596" s="41"/>
      <c r="M596" s="199" t="s">
        <v>1</v>
      </c>
      <c r="N596" s="200" t="s">
        <v>45</v>
      </c>
      <c r="O596" s="73"/>
      <c r="P596" s="201">
        <f>O596*H596</f>
        <v>0</v>
      </c>
      <c r="Q596" s="201">
        <v>3.4000000000000002E-4</v>
      </c>
      <c r="R596" s="201">
        <f>Q596*H596</f>
        <v>3.7240200000000001E-2</v>
      </c>
      <c r="S596" s="201">
        <v>0</v>
      </c>
      <c r="T596" s="202">
        <f>S596*H596</f>
        <v>0</v>
      </c>
      <c r="U596" s="36"/>
      <c r="V596" s="36"/>
      <c r="W596" s="36"/>
      <c r="X596" s="36"/>
      <c r="Y596" s="36"/>
      <c r="Z596" s="36"/>
      <c r="AA596" s="36"/>
      <c r="AB596" s="36"/>
      <c r="AC596" s="36"/>
      <c r="AD596" s="36"/>
      <c r="AE596" s="36"/>
      <c r="AR596" s="203" t="s">
        <v>223</v>
      </c>
      <c r="AT596" s="203" t="s">
        <v>224</v>
      </c>
      <c r="AU596" s="203" t="s">
        <v>87</v>
      </c>
      <c r="AY596" s="18" t="s">
        <v>220</v>
      </c>
      <c r="BE596" s="204">
        <f>IF(N596="základní",J596,0)</f>
        <v>0</v>
      </c>
      <c r="BF596" s="204">
        <f>IF(N596="snížená",J596,0)</f>
        <v>0</v>
      </c>
      <c r="BG596" s="204">
        <f>IF(N596="zákl. přenesená",J596,0)</f>
        <v>0</v>
      </c>
      <c r="BH596" s="204">
        <f>IF(N596="sníž. přenesená",J596,0)</f>
        <v>0</v>
      </c>
      <c r="BI596" s="204">
        <f>IF(N596="nulová",J596,0)</f>
        <v>0</v>
      </c>
      <c r="BJ596" s="18" t="s">
        <v>87</v>
      </c>
      <c r="BK596" s="204">
        <f>ROUND(I596*H596,2)</f>
        <v>0</v>
      </c>
      <c r="BL596" s="18" t="s">
        <v>223</v>
      </c>
      <c r="BM596" s="203" t="s">
        <v>4354</v>
      </c>
    </row>
    <row r="597" spans="1:65" s="2" customFormat="1" ht="11.25">
      <c r="A597" s="36"/>
      <c r="B597" s="37"/>
      <c r="C597" s="38"/>
      <c r="D597" s="205" t="s">
        <v>231</v>
      </c>
      <c r="E597" s="38"/>
      <c r="F597" s="206" t="s">
        <v>2588</v>
      </c>
      <c r="G597" s="38"/>
      <c r="H597" s="38"/>
      <c r="I597" s="207"/>
      <c r="J597" s="38"/>
      <c r="K597" s="38"/>
      <c r="L597" s="41"/>
      <c r="M597" s="208"/>
      <c r="N597" s="209"/>
      <c r="O597" s="73"/>
      <c r="P597" s="73"/>
      <c r="Q597" s="73"/>
      <c r="R597" s="73"/>
      <c r="S597" s="73"/>
      <c r="T597" s="74"/>
      <c r="U597" s="36"/>
      <c r="V597" s="36"/>
      <c r="W597" s="36"/>
      <c r="X597" s="36"/>
      <c r="Y597" s="36"/>
      <c r="Z597" s="36"/>
      <c r="AA597" s="36"/>
      <c r="AB597" s="36"/>
      <c r="AC597" s="36"/>
      <c r="AD597" s="36"/>
      <c r="AE597" s="36"/>
      <c r="AT597" s="18" t="s">
        <v>231</v>
      </c>
      <c r="AU597" s="18" t="s">
        <v>87</v>
      </c>
    </row>
    <row r="598" spans="1:65" s="2" customFormat="1" ht="39">
      <c r="A598" s="36"/>
      <c r="B598" s="37"/>
      <c r="C598" s="38"/>
      <c r="D598" s="210" t="s">
        <v>311</v>
      </c>
      <c r="E598" s="38"/>
      <c r="F598" s="211" t="s">
        <v>2589</v>
      </c>
      <c r="G598" s="38"/>
      <c r="H598" s="38"/>
      <c r="I598" s="207"/>
      <c r="J598" s="38"/>
      <c r="K598" s="38"/>
      <c r="L598" s="41"/>
      <c r="M598" s="208"/>
      <c r="N598" s="209"/>
      <c r="O598" s="73"/>
      <c r="P598" s="73"/>
      <c r="Q598" s="73"/>
      <c r="R598" s="73"/>
      <c r="S598" s="73"/>
      <c r="T598" s="74"/>
      <c r="U598" s="36"/>
      <c r="V598" s="36"/>
      <c r="W598" s="36"/>
      <c r="X598" s="36"/>
      <c r="Y598" s="36"/>
      <c r="Z598" s="36"/>
      <c r="AA598" s="36"/>
      <c r="AB598" s="36"/>
      <c r="AC598" s="36"/>
      <c r="AD598" s="36"/>
      <c r="AE598" s="36"/>
      <c r="AT598" s="18" t="s">
        <v>311</v>
      </c>
      <c r="AU598" s="18" t="s">
        <v>87</v>
      </c>
    </row>
    <row r="599" spans="1:65" s="2" customFormat="1" ht="19.5">
      <c r="A599" s="36"/>
      <c r="B599" s="37"/>
      <c r="C599" s="38"/>
      <c r="D599" s="210" t="s">
        <v>233</v>
      </c>
      <c r="E599" s="38"/>
      <c r="F599" s="211" t="s">
        <v>2590</v>
      </c>
      <c r="G599" s="38"/>
      <c r="H599" s="38"/>
      <c r="I599" s="207"/>
      <c r="J599" s="38"/>
      <c r="K599" s="38"/>
      <c r="L599" s="41"/>
      <c r="M599" s="208"/>
      <c r="N599" s="209"/>
      <c r="O599" s="73"/>
      <c r="P599" s="73"/>
      <c r="Q599" s="73"/>
      <c r="R599" s="73"/>
      <c r="S599" s="73"/>
      <c r="T599" s="74"/>
      <c r="U599" s="36"/>
      <c r="V599" s="36"/>
      <c r="W599" s="36"/>
      <c r="X599" s="36"/>
      <c r="Y599" s="36"/>
      <c r="Z599" s="36"/>
      <c r="AA599" s="36"/>
      <c r="AB599" s="36"/>
      <c r="AC599" s="36"/>
      <c r="AD599" s="36"/>
      <c r="AE599" s="36"/>
      <c r="AT599" s="18" t="s">
        <v>233</v>
      </c>
      <c r="AU599" s="18" t="s">
        <v>87</v>
      </c>
    </row>
    <row r="600" spans="1:65" s="14" customFormat="1" ht="11.25">
      <c r="B600" s="223"/>
      <c r="C600" s="224"/>
      <c r="D600" s="210" t="s">
        <v>235</v>
      </c>
      <c r="E600" s="225" t="s">
        <v>1</v>
      </c>
      <c r="F600" s="226" t="s">
        <v>4344</v>
      </c>
      <c r="G600" s="224"/>
      <c r="H600" s="225" t="s">
        <v>1</v>
      </c>
      <c r="I600" s="227"/>
      <c r="J600" s="224"/>
      <c r="K600" s="224"/>
      <c r="L600" s="228"/>
      <c r="M600" s="229"/>
      <c r="N600" s="230"/>
      <c r="O600" s="230"/>
      <c r="P600" s="230"/>
      <c r="Q600" s="230"/>
      <c r="R600" s="230"/>
      <c r="S600" s="230"/>
      <c r="T600" s="231"/>
      <c r="AT600" s="232" t="s">
        <v>235</v>
      </c>
      <c r="AU600" s="232" t="s">
        <v>87</v>
      </c>
      <c r="AV600" s="14" t="s">
        <v>87</v>
      </c>
      <c r="AW600" s="14" t="s">
        <v>36</v>
      </c>
      <c r="AX600" s="14" t="s">
        <v>80</v>
      </c>
      <c r="AY600" s="232" t="s">
        <v>220</v>
      </c>
    </row>
    <row r="601" spans="1:65" s="13" customFormat="1" ht="11.25">
      <c r="B601" s="212"/>
      <c r="C601" s="213"/>
      <c r="D601" s="210" t="s">
        <v>235</v>
      </c>
      <c r="E601" s="214" t="s">
        <v>3469</v>
      </c>
      <c r="F601" s="215" t="s">
        <v>4355</v>
      </c>
      <c r="G601" s="213"/>
      <c r="H601" s="216">
        <v>109.53</v>
      </c>
      <c r="I601" s="217"/>
      <c r="J601" s="213"/>
      <c r="K601" s="213"/>
      <c r="L601" s="218"/>
      <c r="M601" s="219"/>
      <c r="N601" s="220"/>
      <c r="O601" s="220"/>
      <c r="P601" s="220"/>
      <c r="Q601" s="220"/>
      <c r="R601" s="220"/>
      <c r="S601" s="220"/>
      <c r="T601" s="221"/>
      <c r="AT601" s="222" t="s">
        <v>235</v>
      </c>
      <c r="AU601" s="222" t="s">
        <v>87</v>
      </c>
      <c r="AV601" s="13" t="s">
        <v>19</v>
      </c>
      <c r="AW601" s="13" t="s">
        <v>36</v>
      </c>
      <c r="AX601" s="13" t="s">
        <v>80</v>
      </c>
      <c r="AY601" s="222" t="s">
        <v>220</v>
      </c>
    </row>
    <row r="602" spans="1:65" s="13" customFormat="1" ht="11.25">
      <c r="B602" s="212"/>
      <c r="C602" s="213"/>
      <c r="D602" s="210" t="s">
        <v>235</v>
      </c>
      <c r="E602" s="214" t="s">
        <v>3024</v>
      </c>
      <c r="F602" s="215" t="s">
        <v>4356</v>
      </c>
      <c r="G602" s="213"/>
      <c r="H602" s="216">
        <v>109.53</v>
      </c>
      <c r="I602" s="217"/>
      <c r="J602" s="213"/>
      <c r="K602" s="213"/>
      <c r="L602" s="218"/>
      <c r="M602" s="219"/>
      <c r="N602" s="220"/>
      <c r="O602" s="220"/>
      <c r="P602" s="220"/>
      <c r="Q602" s="220"/>
      <c r="R602" s="220"/>
      <c r="S602" s="220"/>
      <c r="T602" s="221"/>
      <c r="AT602" s="222" t="s">
        <v>235</v>
      </c>
      <c r="AU602" s="222" t="s">
        <v>87</v>
      </c>
      <c r="AV602" s="13" t="s">
        <v>19</v>
      </c>
      <c r="AW602" s="13" t="s">
        <v>36</v>
      </c>
      <c r="AX602" s="13" t="s">
        <v>87</v>
      </c>
      <c r="AY602" s="222" t="s">
        <v>220</v>
      </c>
    </row>
    <row r="603" spans="1:65" s="2" customFormat="1" ht="24.2" customHeight="1">
      <c r="A603" s="36"/>
      <c r="B603" s="37"/>
      <c r="C603" s="192" t="s">
        <v>1658</v>
      </c>
      <c r="D603" s="192" t="s">
        <v>224</v>
      </c>
      <c r="E603" s="193" t="s">
        <v>2597</v>
      </c>
      <c r="F603" s="194" t="s">
        <v>2598</v>
      </c>
      <c r="G603" s="195" t="s">
        <v>506</v>
      </c>
      <c r="H603" s="196">
        <v>169.63</v>
      </c>
      <c r="I603" s="197"/>
      <c r="J603" s="198">
        <f>ROUND(I603*H603,2)</f>
        <v>0</v>
      </c>
      <c r="K603" s="194" t="s">
        <v>228</v>
      </c>
      <c r="L603" s="41"/>
      <c r="M603" s="199" t="s">
        <v>1</v>
      </c>
      <c r="N603" s="200" t="s">
        <v>45</v>
      </c>
      <c r="O603" s="73"/>
      <c r="P603" s="201">
        <f>O603*H603</f>
        <v>0</v>
      </c>
      <c r="Q603" s="201">
        <v>4.0999999999999999E-4</v>
      </c>
      <c r="R603" s="201">
        <f>Q603*H603</f>
        <v>6.9548299999999993E-2</v>
      </c>
      <c r="S603" s="201">
        <v>0</v>
      </c>
      <c r="T603" s="202">
        <f>S603*H603</f>
        <v>0</v>
      </c>
      <c r="U603" s="36"/>
      <c r="V603" s="36"/>
      <c r="W603" s="36"/>
      <c r="X603" s="36"/>
      <c r="Y603" s="36"/>
      <c r="Z603" s="36"/>
      <c r="AA603" s="36"/>
      <c r="AB603" s="36"/>
      <c r="AC603" s="36"/>
      <c r="AD603" s="36"/>
      <c r="AE603" s="36"/>
      <c r="AR603" s="203" t="s">
        <v>223</v>
      </c>
      <c r="AT603" s="203" t="s">
        <v>224</v>
      </c>
      <c r="AU603" s="203" t="s">
        <v>87</v>
      </c>
      <c r="AY603" s="18" t="s">
        <v>220</v>
      </c>
      <c r="BE603" s="204">
        <f>IF(N603="základní",J603,0)</f>
        <v>0</v>
      </c>
      <c r="BF603" s="204">
        <f>IF(N603="snížená",J603,0)</f>
        <v>0</v>
      </c>
      <c r="BG603" s="204">
        <f>IF(N603="zákl. přenesená",J603,0)</f>
        <v>0</v>
      </c>
      <c r="BH603" s="204">
        <f>IF(N603="sníž. přenesená",J603,0)</f>
        <v>0</v>
      </c>
      <c r="BI603" s="204">
        <f>IF(N603="nulová",J603,0)</f>
        <v>0</v>
      </c>
      <c r="BJ603" s="18" t="s">
        <v>87</v>
      </c>
      <c r="BK603" s="204">
        <f>ROUND(I603*H603,2)</f>
        <v>0</v>
      </c>
      <c r="BL603" s="18" t="s">
        <v>223</v>
      </c>
      <c r="BM603" s="203" t="s">
        <v>4357</v>
      </c>
    </row>
    <row r="604" spans="1:65" s="2" customFormat="1" ht="11.25">
      <c r="A604" s="36"/>
      <c r="B604" s="37"/>
      <c r="C604" s="38"/>
      <c r="D604" s="205" t="s">
        <v>231</v>
      </c>
      <c r="E604" s="38"/>
      <c r="F604" s="206" t="s">
        <v>2600</v>
      </c>
      <c r="G604" s="38"/>
      <c r="H604" s="38"/>
      <c r="I604" s="207"/>
      <c r="J604" s="38"/>
      <c r="K604" s="38"/>
      <c r="L604" s="41"/>
      <c r="M604" s="208"/>
      <c r="N604" s="209"/>
      <c r="O604" s="73"/>
      <c r="P604" s="73"/>
      <c r="Q604" s="73"/>
      <c r="R604" s="73"/>
      <c r="S604" s="73"/>
      <c r="T604" s="74"/>
      <c r="U604" s="36"/>
      <c r="V604" s="36"/>
      <c r="W604" s="36"/>
      <c r="X604" s="36"/>
      <c r="Y604" s="36"/>
      <c r="Z604" s="36"/>
      <c r="AA604" s="36"/>
      <c r="AB604" s="36"/>
      <c r="AC604" s="36"/>
      <c r="AD604" s="36"/>
      <c r="AE604" s="36"/>
      <c r="AT604" s="18" t="s">
        <v>231</v>
      </c>
      <c r="AU604" s="18" t="s">
        <v>87</v>
      </c>
    </row>
    <row r="605" spans="1:65" s="2" customFormat="1" ht="19.5">
      <c r="A605" s="36"/>
      <c r="B605" s="37"/>
      <c r="C605" s="38"/>
      <c r="D605" s="210" t="s">
        <v>233</v>
      </c>
      <c r="E605" s="38"/>
      <c r="F605" s="211" t="s">
        <v>2601</v>
      </c>
      <c r="G605" s="38"/>
      <c r="H605" s="38"/>
      <c r="I605" s="207"/>
      <c r="J605" s="38"/>
      <c r="K605" s="38"/>
      <c r="L605" s="41"/>
      <c r="M605" s="208"/>
      <c r="N605" s="209"/>
      <c r="O605" s="73"/>
      <c r="P605" s="73"/>
      <c r="Q605" s="73"/>
      <c r="R605" s="73"/>
      <c r="S605" s="73"/>
      <c r="T605" s="74"/>
      <c r="U605" s="36"/>
      <c r="V605" s="36"/>
      <c r="W605" s="36"/>
      <c r="X605" s="36"/>
      <c r="Y605" s="36"/>
      <c r="Z605" s="36"/>
      <c r="AA605" s="36"/>
      <c r="AB605" s="36"/>
      <c r="AC605" s="36"/>
      <c r="AD605" s="36"/>
      <c r="AE605" s="36"/>
      <c r="AT605" s="18" t="s">
        <v>233</v>
      </c>
      <c r="AU605" s="18" t="s">
        <v>87</v>
      </c>
    </row>
    <row r="606" spans="1:65" s="14" customFormat="1" ht="11.25">
      <c r="B606" s="223"/>
      <c r="C606" s="224"/>
      <c r="D606" s="210" t="s">
        <v>235</v>
      </c>
      <c r="E606" s="225" t="s">
        <v>1</v>
      </c>
      <c r="F606" s="226" t="s">
        <v>4344</v>
      </c>
      <c r="G606" s="224"/>
      <c r="H606" s="225" t="s">
        <v>1</v>
      </c>
      <c r="I606" s="227"/>
      <c r="J606" s="224"/>
      <c r="K606" s="224"/>
      <c r="L606" s="228"/>
      <c r="M606" s="229"/>
      <c r="N606" s="230"/>
      <c r="O606" s="230"/>
      <c r="P606" s="230"/>
      <c r="Q606" s="230"/>
      <c r="R606" s="230"/>
      <c r="S606" s="230"/>
      <c r="T606" s="231"/>
      <c r="AT606" s="232" t="s">
        <v>235</v>
      </c>
      <c r="AU606" s="232" t="s">
        <v>87</v>
      </c>
      <c r="AV606" s="14" t="s">
        <v>87</v>
      </c>
      <c r="AW606" s="14" t="s">
        <v>36</v>
      </c>
      <c r="AX606" s="14" t="s">
        <v>80</v>
      </c>
      <c r="AY606" s="232" t="s">
        <v>220</v>
      </c>
    </row>
    <row r="607" spans="1:65" s="13" customFormat="1" ht="11.25">
      <c r="B607" s="212"/>
      <c r="C607" s="213"/>
      <c r="D607" s="210" t="s">
        <v>235</v>
      </c>
      <c r="E607" s="214" t="s">
        <v>3476</v>
      </c>
      <c r="F607" s="215" t="s">
        <v>4358</v>
      </c>
      <c r="G607" s="213"/>
      <c r="H607" s="216">
        <v>107.92</v>
      </c>
      <c r="I607" s="217"/>
      <c r="J607" s="213"/>
      <c r="K607" s="213"/>
      <c r="L607" s="218"/>
      <c r="M607" s="219"/>
      <c r="N607" s="220"/>
      <c r="O607" s="220"/>
      <c r="P607" s="220"/>
      <c r="Q607" s="220"/>
      <c r="R607" s="220"/>
      <c r="S607" s="220"/>
      <c r="T607" s="221"/>
      <c r="AT607" s="222" t="s">
        <v>235</v>
      </c>
      <c r="AU607" s="222" t="s">
        <v>87</v>
      </c>
      <c r="AV607" s="13" t="s">
        <v>19</v>
      </c>
      <c r="AW607" s="13" t="s">
        <v>36</v>
      </c>
      <c r="AX607" s="13" t="s">
        <v>80</v>
      </c>
      <c r="AY607" s="222" t="s">
        <v>220</v>
      </c>
    </row>
    <row r="608" spans="1:65" s="14" customFormat="1" ht="11.25">
      <c r="B608" s="223"/>
      <c r="C608" s="224"/>
      <c r="D608" s="210" t="s">
        <v>235</v>
      </c>
      <c r="E608" s="225" t="s">
        <v>1</v>
      </c>
      <c r="F608" s="226" t="s">
        <v>4359</v>
      </c>
      <c r="G608" s="224"/>
      <c r="H608" s="225" t="s">
        <v>1</v>
      </c>
      <c r="I608" s="227"/>
      <c r="J608" s="224"/>
      <c r="K608" s="224"/>
      <c r="L608" s="228"/>
      <c r="M608" s="229"/>
      <c r="N608" s="230"/>
      <c r="O608" s="230"/>
      <c r="P608" s="230"/>
      <c r="Q608" s="230"/>
      <c r="R608" s="230"/>
      <c r="S608" s="230"/>
      <c r="T608" s="231"/>
      <c r="AT608" s="232" t="s">
        <v>235</v>
      </c>
      <c r="AU608" s="232" t="s">
        <v>87</v>
      </c>
      <c r="AV608" s="14" t="s">
        <v>87</v>
      </c>
      <c r="AW608" s="14" t="s">
        <v>36</v>
      </c>
      <c r="AX608" s="14" t="s">
        <v>80</v>
      </c>
      <c r="AY608" s="232" t="s">
        <v>220</v>
      </c>
    </row>
    <row r="609" spans="1:65" s="13" customFormat="1" ht="11.25">
      <c r="B609" s="212"/>
      <c r="C609" s="213"/>
      <c r="D609" s="210" t="s">
        <v>235</v>
      </c>
      <c r="E609" s="214" t="s">
        <v>1819</v>
      </c>
      <c r="F609" s="215" t="s">
        <v>4360</v>
      </c>
      <c r="G609" s="213"/>
      <c r="H609" s="216">
        <v>61.71</v>
      </c>
      <c r="I609" s="217"/>
      <c r="J609" s="213"/>
      <c r="K609" s="213"/>
      <c r="L609" s="218"/>
      <c r="M609" s="219"/>
      <c r="N609" s="220"/>
      <c r="O609" s="220"/>
      <c r="P609" s="220"/>
      <c r="Q609" s="220"/>
      <c r="R609" s="220"/>
      <c r="S609" s="220"/>
      <c r="T609" s="221"/>
      <c r="AT609" s="222" t="s">
        <v>235</v>
      </c>
      <c r="AU609" s="222" t="s">
        <v>87</v>
      </c>
      <c r="AV609" s="13" t="s">
        <v>19</v>
      </c>
      <c r="AW609" s="13" t="s">
        <v>36</v>
      </c>
      <c r="AX609" s="13" t="s">
        <v>80</v>
      </c>
      <c r="AY609" s="222" t="s">
        <v>220</v>
      </c>
    </row>
    <row r="610" spans="1:65" s="13" customFormat="1" ht="11.25">
      <c r="B610" s="212"/>
      <c r="C610" s="213"/>
      <c r="D610" s="210" t="s">
        <v>235</v>
      </c>
      <c r="E610" s="214" t="s">
        <v>1868</v>
      </c>
      <c r="F610" s="215" t="s">
        <v>4361</v>
      </c>
      <c r="G610" s="213"/>
      <c r="H610" s="216">
        <v>169.63</v>
      </c>
      <c r="I610" s="217"/>
      <c r="J610" s="213"/>
      <c r="K610" s="213"/>
      <c r="L610" s="218"/>
      <c r="M610" s="219"/>
      <c r="N610" s="220"/>
      <c r="O610" s="220"/>
      <c r="P610" s="220"/>
      <c r="Q610" s="220"/>
      <c r="R610" s="220"/>
      <c r="S610" s="220"/>
      <c r="T610" s="221"/>
      <c r="AT610" s="222" t="s">
        <v>235</v>
      </c>
      <c r="AU610" s="222" t="s">
        <v>87</v>
      </c>
      <c r="AV610" s="13" t="s">
        <v>19</v>
      </c>
      <c r="AW610" s="13" t="s">
        <v>36</v>
      </c>
      <c r="AX610" s="13" t="s">
        <v>87</v>
      </c>
      <c r="AY610" s="222" t="s">
        <v>220</v>
      </c>
    </row>
    <row r="611" spans="1:65" s="2" customFormat="1" ht="44.25" customHeight="1">
      <c r="A611" s="36"/>
      <c r="B611" s="37"/>
      <c r="C611" s="192" t="s">
        <v>1663</v>
      </c>
      <c r="D611" s="192" t="s">
        <v>224</v>
      </c>
      <c r="E611" s="193" t="s">
        <v>2610</v>
      </c>
      <c r="F611" s="194" t="s">
        <v>2611</v>
      </c>
      <c r="G611" s="195" t="s">
        <v>506</v>
      </c>
      <c r="H611" s="196">
        <v>169.17</v>
      </c>
      <c r="I611" s="197"/>
      <c r="J611" s="198">
        <f>ROUND(I611*H611,2)</f>
        <v>0</v>
      </c>
      <c r="K611" s="194" t="s">
        <v>228</v>
      </c>
      <c r="L611" s="41"/>
      <c r="M611" s="199" t="s">
        <v>1</v>
      </c>
      <c r="N611" s="200" t="s">
        <v>45</v>
      </c>
      <c r="O611" s="73"/>
      <c r="P611" s="201">
        <f>O611*H611</f>
        <v>0</v>
      </c>
      <c r="Q611" s="201">
        <v>0.10373</v>
      </c>
      <c r="R611" s="201">
        <f>Q611*H611</f>
        <v>17.5480041</v>
      </c>
      <c r="S611" s="201">
        <v>0</v>
      </c>
      <c r="T611" s="202">
        <f>S611*H611</f>
        <v>0</v>
      </c>
      <c r="U611" s="36"/>
      <c r="V611" s="36"/>
      <c r="W611" s="36"/>
      <c r="X611" s="36"/>
      <c r="Y611" s="36"/>
      <c r="Z611" s="36"/>
      <c r="AA611" s="36"/>
      <c r="AB611" s="36"/>
      <c r="AC611" s="36"/>
      <c r="AD611" s="36"/>
      <c r="AE611" s="36"/>
      <c r="AR611" s="203" t="s">
        <v>223</v>
      </c>
      <c r="AT611" s="203" t="s">
        <v>224</v>
      </c>
      <c r="AU611" s="203" t="s">
        <v>87</v>
      </c>
      <c r="AY611" s="18" t="s">
        <v>220</v>
      </c>
      <c r="BE611" s="204">
        <f>IF(N611="základní",J611,0)</f>
        <v>0</v>
      </c>
      <c r="BF611" s="204">
        <f>IF(N611="snížená",J611,0)</f>
        <v>0</v>
      </c>
      <c r="BG611" s="204">
        <f>IF(N611="zákl. přenesená",J611,0)</f>
        <v>0</v>
      </c>
      <c r="BH611" s="204">
        <f>IF(N611="sníž. přenesená",J611,0)</f>
        <v>0</v>
      </c>
      <c r="BI611" s="204">
        <f>IF(N611="nulová",J611,0)</f>
        <v>0</v>
      </c>
      <c r="BJ611" s="18" t="s">
        <v>87</v>
      </c>
      <c r="BK611" s="204">
        <f>ROUND(I611*H611,2)</f>
        <v>0</v>
      </c>
      <c r="BL611" s="18" t="s">
        <v>223</v>
      </c>
      <c r="BM611" s="203" t="s">
        <v>4362</v>
      </c>
    </row>
    <row r="612" spans="1:65" s="2" customFormat="1" ht="11.25">
      <c r="A612" s="36"/>
      <c r="B612" s="37"/>
      <c r="C612" s="38"/>
      <c r="D612" s="205" t="s">
        <v>231</v>
      </c>
      <c r="E612" s="38"/>
      <c r="F612" s="206" t="s">
        <v>2613</v>
      </c>
      <c r="G612" s="38"/>
      <c r="H612" s="38"/>
      <c r="I612" s="207"/>
      <c r="J612" s="38"/>
      <c r="K612" s="38"/>
      <c r="L612" s="41"/>
      <c r="M612" s="208"/>
      <c r="N612" s="209"/>
      <c r="O612" s="73"/>
      <c r="P612" s="73"/>
      <c r="Q612" s="73"/>
      <c r="R612" s="73"/>
      <c r="S612" s="73"/>
      <c r="T612" s="74"/>
      <c r="U612" s="36"/>
      <c r="V612" s="36"/>
      <c r="W612" s="36"/>
      <c r="X612" s="36"/>
      <c r="Y612" s="36"/>
      <c r="Z612" s="36"/>
      <c r="AA612" s="36"/>
      <c r="AB612" s="36"/>
      <c r="AC612" s="36"/>
      <c r="AD612" s="36"/>
      <c r="AE612" s="36"/>
      <c r="AT612" s="18" t="s">
        <v>231</v>
      </c>
      <c r="AU612" s="18" t="s">
        <v>87</v>
      </c>
    </row>
    <row r="613" spans="1:65" s="2" customFormat="1" ht="48.75">
      <c r="A613" s="36"/>
      <c r="B613" s="37"/>
      <c r="C613" s="38"/>
      <c r="D613" s="210" t="s">
        <v>311</v>
      </c>
      <c r="E613" s="38"/>
      <c r="F613" s="211" t="s">
        <v>1033</v>
      </c>
      <c r="G613" s="38"/>
      <c r="H613" s="38"/>
      <c r="I613" s="207"/>
      <c r="J613" s="38"/>
      <c r="K613" s="38"/>
      <c r="L613" s="41"/>
      <c r="M613" s="208"/>
      <c r="N613" s="209"/>
      <c r="O613" s="73"/>
      <c r="P613" s="73"/>
      <c r="Q613" s="73"/>
      <c r="R613" s="73"/>
      <c r="S613" s="73"/>
      <c r="T613" s="74"/>
      <c r="U613" s="36"/>
      <c r="V613" s="36"/>
      <c r="W613" s="36"/>
      <c r="X613" s="36"/>
      <c r="Y613" s="36"/>
      <c r="Z613" s="36"/>
      <c r="AA613" s="36"/>
      <c r="AB613" s="36"/>
      <c r="AC613" s="36"/>
      <c r="AD613" s="36"/>
      <c r="AE613" s="36"/>
      <c r="AT613" s="18" t="s">
        <v>311</v>
      </c>
      <c r="AU613" s="18" t="s">
        <v>87</v>
      </c>
    </row>
    <row r="614" spans="1:65" s="2" customFormat="1" ht="19.5">
      <c r="A614" s="36"/>
      <c r="B614" s="37"/>
      <c r="C614" s="38"/>
      <c r="D614" s="210" t="s">
        <v>233</v>
      </c>
      <c r="E614" s="38"/>
      <c r="F614" s="211" t="s">
        <v>2614</v>
      </c>
      <c r="G614" s="38"/>
      <c r="H614" s="38"/>
      <c r="I614" s="207"/>
      <c r="J614" s="38"/>
      <c r="K614" s="38"/>
      <c r="L614" s="41"/>
      <c r="M614" s="208"/>
      <c r="N614" s="209"/>
      <c r="O614" s="73"/>
      <c r="P614" s="73"/>
      <c r="Q614" s="73"/>
      <c r="R614" s="73"/>
      <c r="S614" s="73"/>
      <c r="T614" s="74"/>
      <c r="U614" s="36"/>
      <c r="V614" s="36"/>
      <c r="W614" s="36"/>
      <c r="X614" s="36"/>
      <c r="Y614" s="36"/>
      <c r="Z614" s="36"/>
      <c r="AA614" s="36"/>
      <c r="AB614" s="36"/>
      <c r="AC614" s="36"/>
      <c r="AD614" s="36"/>
      <c r="AE614" s="36"/>
      <c r="AT614" s="18" t="s">
        <v>233</v>
      </c>
      <c r="AU614" s="18" t="s">
        <v>87</v>
      </c>
    </row>
    <row r="615" spans="1:65" s="14" customFormat="1" ht="11.25">
      <c r="B615" s="223"/>
      <c r="C615" s="224"/>
      <c r="D615" s="210" t="s">
        <v>235</v>
      </c>
      <c r="E615" s="225" t="s">
        <v>1</v>
      </c>
      <c r="F615" s="226" t="s">
        <v>4363</v>
      </c>
      <c r="G615" s="224"/>
      <c r="H615" s="225" t="s">
        <v>1</v>
      </c>
      <c r="I615" s="227"/>
      <c r="J615" s="224"/>
      <c r="K615" s="224"/>
      <c r="L615" s="228"/>
      <c r="M615" s="229"/>
      <c r="N615" s="230"/>
      <c r="O615" s="230"/>
      <c r="P615" s="230"/>
      <c r="Q615" s="230"/>
      <c r="R615" s="230"/>
      <c r="S615" s="230"/>
      <c r="T615" s="231"/>
      <c r="AT615" s="232" t="s">
        <v>235</v>
      </c>
      <c r="AU615" s="232" t="s">
        <v>87</v>
      </c>
      <c r="AV615" s="14" t="s">
        <v>87</v>
      </c>
      <c r="AW615" s="14" t="s">
        <v>36</v>
      </c>
      <c r="AX615" s="14" t="s">
        <v>80</v>
      </c>
      <c r="AY615" s="232" t="s">
        <v>220</v>
      </c>
    </row>
    <row r="616" spans="1:65" s="13" customFormat="1" ht="11.25">
      <c r="B616" s="212"/>
      <c r="C616" s="213"/>
      <c r="D616" s="210" t="s">
        <v>235</v>
      </c>
      <c r="E616" s="214" t="s">
        <v>2555</v>
      </c>
      <c r="F616" s="215" t="s">
        <v>4364</v>
      </c>
      <c r="G616" s="213"/>
      <c r="H616" s="216">
        <v>107.46</v>
      </c>
      <c r="I616" s="217"/>
      <c r="J616" s="213"/>
      <c r="K616" s="213"/>
      <c r="L616" s="218"/>
      <c r="M616" s="219"/>
      <c r="N616" s="220"/>
      <c r="O616" s="220"/>
      <c r="P616" s="220"/>
      <c r="Q616" s="220"/>
      <c r="R616" s="220"/>
      <c r="S616" s="220"/>
      <c r="T616" s="221"/>
      <c r="AT616" s="222" t="s">
        <v>235</v>
      </c>
      <c r="AU616" s="222" t="s">
        <v>87</v>
      </c>
      <c r="AV616" s="13" t="s">
        <v>19</v>
      </c>
      <c r="AW616" s="13" t="s">
        <v>36</v>
      </c>
      <c r="AX616" s="13" t="s">
        <v>80</v>
      </c>
      <c r="AY616" s="222" t="s">
        <v>220</v>
      </c>
    </row>
    <row r="617" spans="1:65" s="14" customFormat="1" ht="11.25">
      <c r="B617" s="223"/>
      <c r="C617" s="224"/>
      <c r="D617" s="210" t="s">
        <v>235</v>
      </c>
      <c r="E617" s="225" t="s">
        <v>1</v>
      </c>
      <c r="F617" s="226" t="s">
        <v>4359</v>
      </c>
      <c r="G617" s="224"/>
      <c r="H617" s="225" t="s">
        <v>1</v>
      </c>
      <c r="I617" s="227"/>
      <c r="J617" s="224"/>
      <c r="K617" s="224"/>
      <c r="L617" s="228"/>
      <c r="M617" s="229"/>
      <c r="N617" s="230"/>
      <c r="O617" s="230"/>
      <c r="P617" s="230"/>
      <c r="Q617" s="230"/>
      <c r="R617" s="230"/>
      <c r="S617" s="230"/>
      <c r="T617" s="231"/>
      <c r="AT617" s="232" t="s">
        <v>235</v>
      </c>
      <c r="AU617" s="232" t="s">
        <v>87</v>
      </c>
      <c r="AV617" s="14" t="s">
        <v>87</v>
      </c>
      <c r="AW617" s="14" t="s">
        <v>36</v>
      </c>
      <c r="AX617" s="14" t="s">
        <v>80</v>
      </c>
      <c r="AY617" s="232" t="s">
        <v>220</v>
      </c>
    </row>
    <row r="618" spans="1:65" s="13" customFormat="1" ht="11.25">
      <c r="B618" s="212"/>
      <c r="C618" s="213"/>
      <c r="D618" s="210" t="s">
        <v>235</v>
      </c>
      <c r="E618" s="214" t="s">
        <v>1822</v>
      </c>
      <c r="F618" s="215" t="s">
        <v>4360</v>
      </c>
      <c r="G618" s="213"/>
      <c r="H618" s="216">
        <v>61.71</v>
      </c>
      <c r="I618" s="217"/>
      <c r="J618" s="213"/>
      <c r="K618" s="213"/>
      <c r="L618" s="218"/>
      <c r="M618" s="219"/>
      <c r="N618" s="220"/>
      <c r="O618" s="220"/>
      <c r="P618" s="220"/>
      <c r="Q618" s="220"/>
      <c r="R618" s="220"/>
      <c r="S618" s="220"/>
      <c r="T618" s="221"/>
      <c r="AT618" s="222" t="s">
        <v>235</v>
      </c>
      <c r="AU618" s="222" t="s">
        <v>87</v>
      </c>
      <c r="AV618" s="13" t="s">
        <v>19</v>
      </c>
      <c r="AW618" s="13" t="s">
        <v>36</v>
      </c>
      <c r="AX618" s="13" t="s">
        <v>80</v>
      </c>
      <c r="AY618" s="222" t="s">
        <v>220</v>
      </c>
    </row>
    <row r="619" spans="1:65" s="13" customFormat="1" ht="11.25">
      <c r="B619" s="212"/>
      <c r="C619" s="213"/>
      <c r="D619" s="210" t="s">
        <v>235</v>
      </c>
      <c r="E619" s="214" t="s">
        <v>1871</v>
      </c>
      <c r="F619" s="215" t="s">
        <v>4365</v>
      </c>
      <c r="G619" s="213"/>
      <c r="H619" s="216">
        <v>169.17</v>
      </c>
      <c r="I619" s="217"/>
      <c r="J619" s="213"/>
      <c r="K619" s="213"/>
      <c r="L619" s="218"/>
      <c r="M619" s="219"/>
      <c r="N619" s="220"/>
      <c r="O619" s="220"/>
      <c r="P619" s="220"/>
      <c r="Q619" s="220"/>
      <c r="R619" s="220"/>
      <c r="S619" s="220"/>
      <c r="T619" s="221"/>
      <c r="AT619" s="222" t="s">
        <v>235</v>
      </c>
      <c r="AU619" s="222" t="s">
        <v>87</v>
      </c>
      <c r="AV619" s="13" t="s">
        <v>19</v>
      </c>
      <c r="AW619" s="13" t="s">
        <v>36</v>
      </c>
      <c r="AX619" s="13" t="s">
        <v>87</v>
      </c>
      <c r="AY619" s="222" t="s">
        <v>220</v>
      </c>
    </row>
    <row r="620" spans="1:65" s="2" customFormat="1" ht="37.9" customHeight="1">
      <c r="A620" s="36"/>
      <c r="B620" s="37"/>
      <c r="C620" s="192" t="s">
        <v>1666</v>
      </c>
      <c r="D620" s="192" t="s">
        <v>224</v>
      </c>
      <c r="E620" s="193" t="s">
        <v>2621</v>
      </c>
      <c r="F620" s="194" t="s">
        <v>2622</v>
      </c>
      <c r="G620" s="195" t="s">
        <v>506</v>
      </c>
      <c r="H620" s="196">
        <v>30.855</v>
      </c>
      <c r="I620" s="197"/>
      <c r="J620" s="198">
        <f>ROUND(I620*H620,2)</f>
        <v>0</v>
      </c>
      <c r="K620" s="194" t="s">
        <v>228</v>
      </c>
      <c r="L620" s="41"/>
      <c r="M620" s="199" t="s">
        <v>1</v>
      </c>
      <c r="N620" s="200" t="s">
        <v>45</v>
      </c>
      <c r="O620" s="73"/>
      <c r="P620" s="201">
        <f>O620*H620</f>
        <v>0</v>
      </c>
      <c r="Q620" s="201">
        <v>8.5680000000000006E-2</v>
      </c>
      <c r="R620" s="201">
        <f>Q620*H620</f>
        <v>2.6436564000000002</v>
      </c>
      <c r="S620" s="201">
        <v>0</v>
      </c>
      <c r="T620" s="202">
        <f>S620*H620</f>
        <v>0</v>
      </c>
      <c r="U620" s="36"/>
      <c r="V620" s="36"/>
      <c r="W620" s="36"/>
      <c r="X620" s="36"/>
      <c r="Y620" s="36"/>
      <c r="Z620" s="36"/>
      <c r="AA620" s="36"/>
      <c r="AB620" s="36"/>
      <c r="AC620" s="36"/>
      <c r="AD620" s="36"/>
      <c r="AE620" s="36"/>
      <c r="AR620" s="203" t="s">
        <v>223</v>
      </c>
      <c r="AT620" s="203" t="s">
        <v>224</v>
      </c>
      <c r="AU620" s="203" t="s">
        <v>87</v>
      </c>
      <c r="AY620" s="18" t="s">
        <v>220</v>
      </c>
      <c r="BE620" s="204">
        <f>IF(N620="základní",J620,0)</f>
        <v>0</v>
      </c>
      <c r="BF620" s="204">
        <f>IF(N620="snížená",J620,0)</f>
        <v>0</v>
      </c>
      <c r="BG620" s="204">
        <f>IF(N620="zákl. přenesená",J620,0)</f>
        <v>0</v>
      </c>
      <c r="BH620" s="204">
        <f>IF(N620="sníž. přenesená",J620,0)</f>
        <v>0</v>
      </c>
      <c r="BI620" s="204">
        <f>IF(N620="nulová",J620,0)</f>
        <v>0</v>
      </c>
      <c r="BJ620" s="18" t="s">
        <v>87</v>
      </c>
      <c r="BK620" s="204">
        <f>ROUND(I620*H620,2)</f>
        <v>0</v>
      </c>
      <c r="BL620" s="18" t="s">
        <v>223</v>
      </c>
      <c r="BM620" s="203" t="s">
        <v>4366</v>
      </c>
    </row>
    <row r="621" spans="1:65" s="2" customFormat="1" ht="11.25">
      <c r="A621" s="36"/>
      <c r="B621" s="37"/>
      <c r="C621" s="38"/>
      <c r="D621" s="205" t="s">
        <v>231</v>
      </c>
      <c r="E621" s="38"/>
      <c r="F621" s="206" t="s">
        <v>2624</v>
      </c>
      <c r="G621" s="38"/>
      <c r="H621" s="38"/>
      <c r="I621" s="207"/>
      <c r="J621" s="38"/>
      <c r="K621" s="38"/>
      <c r="L621" s="41"/>
      <c r="M621" s="208"/>
      <c r="N621" s="209"/>
      <c r="O621" s="73"/>
      <c r="P621" s="73"/>
      <c r="Q621" s="73"/>
      <c r="R621" s="73"/>
      <c r="S621" s="73"/>
      <c r="T621" s="74"/>
      <c r="U621" s="36"/>
      <c r="V621" s="36"/>
      <c r="W621" s="36"/>
      <c r="X621" s="36"/>
      <c r="Y621" s="36"/>
      <c r="Z621" s="36"/>
      <c r="AA621" s="36"/>
      <c r="AB621" s="36"/>
      <c r="AC621" s="36"/>
      <c r="AD621" s="36"/>
      <c r="AE621" s="36"/>
      <c r="AT621" s="18" t="s">
        <v>231</v>
      </c>
      <c r="AU621" s="18" t="s">
        <v>87</v>
      </c>
    </row>
    <row r="622" spans="1:65" s="2" customFormat="1" ht="68.25">
      <c r="A622" s="36"/>
      <c r="B622" s="37"/>
      <c r="C622" s="38"/>
      <c r="D622" s="210" t="s">
        <v>311</v>
      </c>
      <c r="E622" s="38"/>
      <c r="F622" s="211" t="s">
        <v>2625</v>
      </c>
      <c r="G622" s="38"/>
      <c r="H622" s="38"/>
      <c r="I622" s="207"/>
      <c r="J622" s="38"/>
      <c r="K622" s="38"/>
      <c r="L622" s="41"/>
      <c r="M622" s="208"/>
      <c r="N622" s="209"/>
      <c r="O622" s="73"/>
      <c r="P622" s="73"/>
      <c r="Q622" s="73"/>
      <c r="R622" s="73"/>
      <c r="S622" s="73"/>
      <c r="T622" s="74"/>
      <c r="U622" s="36"/>
      <c r="V622" s="36"/>
      <c r="W622" s="36"/>
      <c r="X622" s="36"/>
      <c r="Y622" s="36"/>
      <c r="Z622" s="36"/>
      <c r="AA622" s="36"/>
      <c r="AB622" s="36"/>
      <c r="AC622" s="36"/>
      <c r="AD622" s="36"/>
      <c r="AE622" s="36"/>
      <c r="AT622" s="18" t="s">
        <v>311</v>
      </c>
      <c r="AU622" s="18" t="s">
        <v>87</v>
      </c>
    </row>
    <row r="623" spans="1:65" s="14" customFormat="1" ht="11.25">
      <c r="B623" s="223"/>
      <c r="C623" s="224"/>
      <c r="D623" s="210" t="s">
        <v>235</v>
      </c>
      <c r="E623" s="225" t="s">
        <v>1</v>
      </c>
      <c r="F623" s="226" t="s">
        <v>2626</v>
      </c>
      <c r="G623" s="224"/>
      <c r="H623" s="225" t="s">
        <v>1</v>
      </c>
      <c r="I623" s="227"/>
      <c r="J623" s="224"/>
      <c r="K623" s="224"/>
      <c r="L623" s="228"/>
      <c r="M623" s="229"/>
      <c r="N623" s="230"/>
      <c r="O623" s="230"/>
      <c r="P623" s="230"/>
      <c r="Q623" s="230"/>
      <c r="R623" s="230"/>
      <c r="S623" s="230"/>
      <c r="T623" s="231"/>
      <c r="AT623" s="232" t="s">
        <v>235</v>
      </c>
      <c r="AU623" s="232" t="s">
        <v>87</v>
      </c>
      <c r="AV623" s="14" t="s">
        <v>87</v>
      </c>
      <c r="AW623" s="14" t="s">
        <v>36</v>
      </c>
      <c r="AX623" s="14" t="s">
        <v>80</v>
      </c>
      <c r="AY623" s="232" t="s">
        <v>220</v>
      </c>
    </row>
    <row r="624" spans="1:65" s="13" customFormat="1" ht="11.25">
      <c r="B624" s="212"/>
      <c r="C624" s="213"/>
      <c r="D624" s="210" t="s">
        <v>235</v>
      </c>
      <c r="E624" s="214" t="s">
        <v>3491</v>
      </c>
      <c r="F624" s="215" t="s">
        <v>4367</v>
      </c>
      <c r="G624" s="213"/>
      <c r="H624" s="216">
        <v>30.855</v>
      </c>
      <c r="I624" s="217"/>
      <c r="J624" s="213"/>
      <c r="K624" s="213"/>
      <c r="L624" s="218"/>
      <c r="M624" s="219"/>
      <c r="N624" s="220"/>
      <c r="O624" s="220"/>
      <c r="P624" s="220"/>
      <c r="Q624" s="220"/>
      <c r="R624" s="220"/>
      <c r="S624" s="220"/>
      <c r="T624" s="221"/>
      <c r="AT624" s="222" t="s">
        <v>235</v>
      </c>
      <c r="AU624" s="222" t="s">
        <v>87</v>
      </c>
      <c r="AV624" s="13" t="s">
        <v>19</v>
      </c>
      <c r="AW624" s="13" t="s">
        <v>36</v>
      </c>
      <c r="AX624" s="13" t="s">
        <v>80</v>
      </c>
      <c r="AY624" s="222" t="s">
        <v>220</v>
      </c>
    </row>
    <row r="625" spans="1:65" s="13" customFormat="1" ht="11.25">
      <c r="B625" s="212"/>
      <c r="C625" s="213"/>
      <c r="D625" s="210" t="s">
        <v>235</v>
      </c>
      <c r="E625" s="214" t="s">
        <v>1825</v>
      </c>
      <c r="F625" s="215" t="s">
        <v>4368</v>
      </c>
      <c r="G625" s="213"/>
      <c r="H625" s="216">
        <v>30.855</v>
      </c>
      <c r="I625" s="217"/>
      <c r="J625" s="213"/>
      <c r="K625" s="213"/>
      <c r="L625" s="218"/>
      <c r="M625" s="219"/>
      <c r="N625" s="220"/>
      <c r="O625" s="220"/>
      <c r="P625" s="220"/>
      <c r="Q625" s="220"/>
      <c r="R625" s="220"/>
      <c r="S625" s="220"/>
      <c r="T625" s="221"/>
      <c r="AT625" s="222" t="s">
        <v>235</v>
      </c>
      <c r="AU625" s="222" t="s">
        <v>87</v>
      </c>
      <c r="AV625" s="13" t="s">
        <v>19</v>
      </c>
      <c r="AW625" s="13" t="s">
        <v>36</v>
      </c>
      <c r="AX625" s="13" t="s">
        <v>87</v>
      </c>
      <c r="AY625" s="222" t="s">
        <v>220</v>
      </c>
    </row>
    <row r="626" spans="1:65" s="12" customFormat="1" ht="25.9" customHeight="1">
      <c r="B626" s="176"/>
      <c r="C626" s="177"/>
      <c r="D626" s="178" t="s">
        <v>79</v>
      </c>
      <c r="E626" s="179" t="s">
        <v>256</v>
      </c>
      <c r="F626" s="179" t="s">
        <v>2631</v>
      </c>
      <c r="G626" s="177"/>
      <c r="H626" s="177"/>
      <c r="I626" s="180"/>
      <c r="J626" s="181">
        <f>BK626</f>
        <v>0</v>
      </c>
      <c r="K626" s="177"/>
      <c r="L626" s="182"/>
      <c r="M626" s="183"/>
      <c r="N626" s="184"/>
      <c r="O626" s="184"/>
      <c r="P626" s="185">
        <f>SUM(P627:P630)</f>
        <v>0</v>
      </c>
      <c r="Q626" s="184"/>
      <c r="R626" s="185">
        <f>SUM(R627:R630)</f>
        <v>1.8876E-2</v>
      </c>
      <c r="S626" s="184"/>
      <c r="T626" s="186">
        <f>SUM(T627:T630)</f>
        <v>0</v>
      </c>
      <c r="AR626" s="187" t="s">
        <v>223</v>
      </c>
      <c r="AT626" s="188" t="s">
        <v>79</v>
      </c>
      <c r="AU626" s="188" t="s">
        <v>80</v>
      </c>
      <c r="AY626" s="187" t="s">
        <v>220</v>
      </c>
      <c r="BK626" s="189">
        <f>SUM(BK627:BK630)</f>
        <v>0</v>
      </c>
    </row>
    <row r="627" spans="1:65" s="2" customFormat="1" ht="16.5" customHeight="1">
      <c r="A627" s="36"/>
      <c r="B627" s="37"/>
      <c r="C627" s="192" t="s">
        <v>1672</v>
      </c>
      <c r="D627" s="192" t="s">
        <v>224</v>
      </c>
      <c r="E627" s="193" t="s">
        <v>2632</v>
      </c>
      <c r="F627" s="194" t="s">
        <v>2633</v>
      </c>
      <c r="G627" s="195" t="s">
        <v>506</v>
      </c>
      <c r="H627" s="196">
        <v>57.2</v>
      </c>
      <c r="I627" s="197"/>
      <c r="J627" s="198">
        <f>ROUND(I627*H627,2)</f>
        <v>0</v>
      </c>
      <c r="K627" s="194" t="s">
        <v>228</v>
      </c>
      <c r="L627" s="41"/>
      <c r="M627" s="199" t="s">
        <v>1</v>
      </c>
      <c r="N627" s="200" t="s">
        <v>45</v>
      </c>
      <c r="O627" s="73"/>
      <c r="P627" s="201">
        <f>O627*H627</f>
        <v>0</v>
      </c>
      <c r="Q627" s="201">
        <v>3.3E-4</v>
      </c>
      <c r="R627" s="201">
        <f>Q627*H627</f>
        <v>1.8876E-2</v>
      </c>
      <c r="S627" s="201">
        <v>0</v>
      </c>
      <c r="T627" s="202">
        <f>S627*H627</f>
        <v>0</v>
      </c>
      <c r="U627" s="36"/>
      <c r="V627" s="36"/>
      <c r="W627" s="36"/>
      <c r="X627" s="36"/>
      <c r="Y627" s="36"/>
      <c r="Z627" s="36"/>
      <c r="AA627" s="36"/>
      <c r="AB627" s="36"/>
      <c r="AC627" s="36"/>
      <c r="AD627" s="36"/>
      <c r="AE627" s="36"/>
      <c r="AR627" s="203" t="s">
        <v>223</v>
      </c>
      <c r="AT627" s="203" t="s">
        <v>224</v>
      </c>
      <c r="AU627" s="203" t="s">
        <v>87</v>
      </c>
      <c r="AY627" s="18" t="s">
        <v>220</v>
      </c>
      <c r="BE627" s="204">
        <f>IF(N627="základní",J627,0)</f>
        <v>0</v>
      </c>
      <c r="BF627" s="204">
        <f>IF(N627="snížená",J627,0)</f>
        <v>0</v>
      </c>
      <c r="BG627" s="204">
        <f>IF(N627="zákl. přenesená",J627,0)</f>
        <v>0</v>
      </c>
      <c r="BH627" s="204">
        <f>IF(N627="sníž. přenesená",J627,0)</f>
        <v>0</v>
      </c>
      <c r="BI627" s="204">
        <f>IF(N627="nulová",J627,0)</f>
        <v>0</v>
      </c>
      <c r="BJ627" s="18" t="s">
        <v>87</v>
      </c>
      <c r="BK627" s="204">
        <f>ROUND(I627*H627,2)</f>
        <v>0</v>
      </c>
      <c r="BL627" s="18" t="s">
        <v>223</v>
      </c>
      <c r="BM627" s="203" t="s">
        <v>4369</v>
      </c>
    </row>
    <row r="628" spans="1:65" s="2" customFormat="1" ht="11.25">
      <c r="A628" s="36"/>
      <c r="B628" s="37"/>
      <c r="C628" s="38"/>
      <c r="D628" s="205" t="s">
        <v>231</v>
      </c>
      <c r="E628" s="38"/>
      <c r="F628" s="206" t="s">
        <v>2635</v>
      </c>
      <c r="G628" s="38"/>
      <c r="H628" s="38"/>
      <c r="I628" s="207"/>
      <c r="J628" s="38"/>
      <c r="K628" s="38"/>
      <c r="L628" s="41"/>
      <c r="M628" s="208"/>
      <c r="N628" s="209"/>
      <c r="O628" s="73"/>
      <c r="P628" s="73"/>
      <c r="Q628" s="73"/>
      <c r="R628" s="73"/>
      <c r="S628" s="73"/>
      <c r="T628" s="74"/>
      <c r="U628" s="36"/>
      <c r="V628" s="36"/>
      <c r="W628" s="36"/>
      <c r="X628" s="36"/>
      <c r="Y628" s="36"/>
      <c r="Z628" s="36"/>
      <c r="AA628" s="36"/>
      <c r="AB628" s="36"/>
      <c r="AC628" s="36"/>
      <c r="AD628" s="36"/>
      <c r="AE628" s="36"/>
      <c r="AT628" s="18" t="s">
        <v>231</v>
      </c>
      <c r="AU628" s="18" t="s">
        <v>87</v>
      </c>
    </row>
    <row r="629" spans="1:65" s="13" customFormat="1" ht="11.25">
      <c r="B629" s="212"/>
      <c r="C629" s="213"/>
      <c r="D629" s="210" t="s">
        <v>235</v>
      </c>
      <c r="E629" s="214" t="s">
        <v>3497</v>
      </c>
      <c r="F629" s="215" t="s">
        <v>4370</v>
      </c>
      <c r="G629" s="213"/>
      <c r="H629" s="216">
        <v>57.2</v>
      </c>
      <c r="I629" s="217"/>
      <c r="J629" s="213"/>
      <c r="K629" s="213"/>
      <c r="L629" s="218"/>
      <c r="M629" s="219"/>
      <c r="N629" s="220"/>
      <c r="O629" s="220"/>
      <c r="P629" s="220"/>
      <c r="Q629" s="220"/>
      <c r="R629" s="220"/>
      <c r="S629" s="220"/>
      <c r="T629" s="221"/>
      <c r="AT629" s="222" t="s">
        <v>235</v>
      </c>
      <c r="AU629" s="222" t="s">
        <v>87</v>
      </c>
      <c r="AV629" s="13" t="s">
        <v>19</v>
      </c>
      <c r="AW629" s="13" t="s">
        <v>36</v>
      </c>
      <c r="AX629" s="13" t="s">
        <v>80</v>
      </c>
      <c r="AY629" s="222" t="s">
        <v>220</v>
      </c>
    </row>
    <row r="630" spans="1:65" s="13" customFormat="1" ht="11.25">
      <c r="B630" s="212"/>
      <c r="C630" s="213"/>
      <c r="D630" s="210" t="s">
        <v>235</v>
      </c>
      <c r="E630" s="214" t="s">
        <v>1829</v>
      </c>
      <c r="F630" s="215" t="s">
        <v>4371</v>
      </c>
      <c r="G630" s="213"/>
      <c r="H630" s="216">
        <v>57.2</v>
      </c>
      <c r="I630" s="217"/>
      <c r="J630" s="213"/>
      <c r="K630" s="213"/>
      <c r="L630" s="218"/>
      <c r="M630" s="219"/>
      <c r="N630" s="220"/>
      <c r="O630" s="220"/>
      <c r="P630" s="220"/>
      <c r="Q630" s="220"/>
      <c r="R630" s="220"/>
      <c r="S630" s="220"/>
      <c r="T630" s="221"/>
      <c r="AT630" s="222" t="s">
        <v>235</v>
      </c>
      <c r="AU630" s="222" t="s">
        <v>87</v>
      </c>
      <c r="AV630" s="13" t="s">
        <v>19</v>
      </c>
      <c r="AW630" s="13" t="s">
        <v>36</v>
      </c>
      <c r="AX630" s="13" t="s">
        <v>87</v>
      </c>
      <c r="AY630" s="222" t="s">
        <v>220</v>
      </c>
    </row>
    <row r="631" spans="1:65" s="12" customFormat="1" ht="25.9" customHeight="1">
      <c r="B631" s="176"/>
      <c r="C631" s="177"/>
      <c r="D631" s="178" t="s">
        <v>79</v>
      </c>
      <c r="E631" s="179" t="s">
        <v>2640</v>
      </c>
      <c r="F631" s="179" t="s">
        <v>2641</v>
      </c>
      <c r="G631" s="177"/>
      <c r="H631" s="177"/>
      <c r="I631" s="180"/>
      <c r="J631" s="181">
        <f>BK631</f>
        <v>0</v>
      </c>
      <c r="K631" s="177"/>
      <c r="L631" s="182"/>
      <c r="M631" s="183"/>
      <c r="N631" s="184"/>
      <c r="O631" s="184"/>
      <c r="P631" s="185">
        <f>SUM(P632:P736)</f>
        <v>0</v>
      </c>
      <c r="Q631" s="184"/>
      <c r="R631" s="185">
        <f>SUM(R632:R736)</f>
        <v>0.63924516000000009</v>
      </c>
      <c r="S631" s="184"/>
      <c r="T631" s="186">
        <f>SUM(T632:T736)</f>
        <v>0</v>
      </c>
      <c r="AR631" s="187" t="s">
        <v>223</v>
      </c>
      <c r="AT631" s="188" t="s">
        <v>79</v>
      </c>
      <c r="AU631" s="188" t="s">
        <v>80</v>
      </c>
      <c r="AY631" s="187" t="s">
        <v>220</v>
      </c>
      <c r="BK631" s="189">
        <f>SUM(BK632:BK736)</f>
        <v>0</v>
      </c>
    </row>
    <row r="632" spans="1:65" s="2" customFormat="1" ht="37.9" customHeight="1">
      <c r="A632" s="36"/>
      <c r="B632" s="37"/>
      <c r="C632" s="192" t="s">
        <v>1676</v>
      </c>
      <c r="D632" s="192" t="s">
        <v>224</v>
      </c>
      <c r="E632" s="193" t="s">
        <v>2642</v>
      </c>
      <c r="F632" s="194" t="s">
        <v>2643</v>
      </c>
      <c r="G632" s="195" t="s">
        <v>506</v>
      </c>
      <c r="H632" s="196">
        <v>9.2750000000000004</v>
      </c>
      <c r="I632" s="197"/>
      <c r="J632" s="198">
        <f>ROUND(I632*H632,2)</f>
        <v>0</v>
      </c>
      <c r="K632" s="194" t="s">
        <v>228</v>
      </c>
      <c r="L632" s="41"/>
      <c r="M632" s="199" t="s">
        <v>1</v>
      </c>
      <c r="N632" s="200" t="s">
        <v>45</v>
      </c>
      <c r="O632" s="73"/>
      <c r="P632" s="201">
        <f>O632*H632</f>
        <v>0</v>
      </c>
      <c r="Q632" s="201">
        <v>0</v>
      </c>
      <c r="R632" s="201">
        <f>Q632*H632</f>
        <v>0</v>
      </c>
      <c r="S632" s="201">
        <v>0</v>
      </c>
      <c r="T632" s="202">
        <f>S632*H632</f>
        <v>0</v>
      </c>
      <c r="U632" s="36"/>
      <c r="V632" s="36"/>
      <c r="W632" s="36"/>
      <c r="X632" s="36"/>
      <c r="Y632" s="36"/>
      <c r="Z632" s="36"/>
      <c r="AA632" s="36"/>
      <c r="AB632" s="36"/>
      <c r="AC632" s="36"/>
      <c r="AD632" s="36"/>
      <c r="AE632" s="36"/>
      <c r="AR632" s="203" t="s">
        <v>223</v>
      </c>
      <c r="AT632" s="203" t="s">
        <v>224</v>
      </c>
      <c r="AU632" s="203" t="s">
        <v>87</v>
      </c>
      <c r="AY632" s="18" t="s">
        <v>220</v>
      </c>
      <c r="BE632" s="204">
        <f>IF(N632="základní",J632,0)</f>
        <v>0</v>
      </c>
      <c r="BF632" s="204">
        <f>IF(N632="snížená",J632,0)</f>
        <v>0</v>
      </c>
      <c r="BG632" s="204">
        <f>IF(N632="zákl. přenesená",J632,0)</f>
        <v>0</v>
      </c>
      <c r="BH632" s="204">
        <f>IF(N632="sníž. přenesená",J632,0)</f>
        <v>0</v>
      </c>
      <c r="BI632" s="204">
        <f>IF(N632="nulová",J632,0)</f>
        <v>0</v>
      </c>
      <c r="BJ632" s="18" t="s">
        <v>87</v>
      </c>
      <c r="BK632" s="204">
        <f>ROUND(I632*H632,2)</f>
        <v>0</v>
      </c>
      <c r="BL632" s="18" t="s">
        <v>223</v>
      </c>
      <c r="BM632" s="203" t="s">
        <v>4372</v>
      </c>
    </row>
    <row r="633" spans="1:65" s="2" customFormat="1" ht="11.25">
      <c r="A633" s="36"/>
      <c r="B633" s="37"/>
      <c r="C633" s="38"/>
      <c r="D633" s="205" t="s">
        <v>231</v>
      </c>
      <c r="E633" s="38"/>
      <c r="F633" s="206" t="s">
        <v>2645</v>
      </c>
      <c r="G633" s="38"/>
      <c r="H633" s="38"/>
      <c r="I633" s="207"/>
      <c r="J633" s="38"/>
      <c r="K633" s="38"/>
      <c r="L633" s="41"/>
      <c r="M633" s="208"/>
      <c r="N633" s="209"/>
      <c r="O633" s="73"/>
      <c r="P633" s="73"/>
      <c r="Q633" s="73"/>
      <c r="R633" s="73"/>
      <c r="S633" s="73"/>
      <c r="T633" s="74"/>
      <c r="U633" s="36"/>
      <c r="V633" s="36"/>
      <c r="W633" s="36"/>
      <c r="X633" s="36"/>
      <c r="Y633" s="36"/>
      <c r="Z633" s="36"/>
      <c r="AA633" s="36"/>
      <c r="AB633" s="36"/>
      <c r="AC633" s="36"/>
      <c r="AD633" s="36"/>
      <c r="AE633" s="36"/>
      <c r="AT633" s="18" t="s">
        <v>231</v>
      </c>
      <c r="AU633" s="18" t="s">
        <v>87</v>
      </c>
    </row>
    <row r="634" spans="1:65" s="2" customFormat="1" ht="29.25">
      <c r="A634" s="36"/>
      <c r="B634" s="37"/>
      <c r="C634" s="38"/>
      <c r="D634" s="210" t="s">
        <v>311</v>
      </c>
      <c r="E634" s="38"/>
      <c r="F634" s="211" t="s">
        <v>2646</v>
      </c>
      <c r="G634" s="38"/>
      <c r="H634" s="38"/>
      <c r="I634" s="207"/>
      <c r="J634" s="38"/>
      <c r="K634" s="38"/>
      <c r="L634" s="41"/>
      <c r="M634" s="208"/>
      <c r="N634" s="209"/>
      <c r="O634" s="73"/>
      <c r="P634" s="73"/>
      <c r="Q634" s="73"/>
      <c r="R634" s="73"/>
      <c r="S634" s="73"/>
      <c r="T634" s="74"/>
      <c r="U634" s="36"/>
      <c r="V634" s="36"/>
      <c r="W634" s="36"/>
      <c r="X634" s="36"/>
      <c r="Y634" s="36"/>
      <c r="Z634" s="36"/>
      <c r="AA634" s="36"/>
      <c r="AB634" s="36"/>
      <c r="AC634" s="36"/>
      <c r="AD634" s="36"/>
      <c r="AE634" s="36"/>
      <c r="AT634" s="18" t="s">
        <v>311</v>
      </c>
      <c r="AU634" s="18" t="s">
        <v>87</v>
      </c>
    </row>
    <row r="635" spans="1:65" s="14" customFormat="1" ht="22.5">
      <c r="B635" s="223"/>
      <c r="C635" s="224"/>
      <c r="D635" s="210" t="s">
        <v>235</v>
      </c>
      <c r="E635" s="225" t="s">
        <v>1</v>
      </c>
      <c r="F635" s="226" t="s">
        <v>2647</v>
      </c>
      <c r="G635" s="224"/>
      <c r="H635" s="225" t="s">
        <v>1</v>
      </c>
      <c r="I635" s="227"/>
      <c r="J635" s="224"/>
      <c r="K635" s="224"/>
      <c r="L635" s="228"/>
      <c r="M635" s="229"/>
      <c r="N635" s="230"/>
      <c r="O635" s="230"/>
      <c r="P635" s="230"/>
      <c r="Q635" s="230"/>
      <c r="R635" s="230"/>
      <c r="S635" s="230"/>
      <c r="T635" s="231"/>
      <c r="AT635" s="232" t="s">
        <v>235</v>
      </c>
      <c r="AU635" s="232" t="s">
        <v>87</v>
      </c>
      <c r="AV635" s="14" t="s">
        <v>87</v>
      </c>
      <c r="AW635" s="14" t="s">
        <v>36</v>
      </c>
      <c r="AX635" s="14" t="s">
        <v>80</v>
      </c>
      <c r="AY635" s="232" t="s">
        <v>220</v>
      </c>
    </row>
    <row r="636" spans="1:65" s="13" customFormat="1" ht="11.25">
      <c r="B636" s="212"/>
      <c r="C636" s="213"/>
      <c r="D636" s="210" t="s">
        <v>235</v>
      </c>
      <c r="E636" s="214" t="s">
        <v>3725</v>
      </c>
      <c r="F636" s="215" t="s">
        <v>4373</v>
      </c>
      <c r="G636" s="213"/>
      <c r="H636" s="216">
        <v>8.4749999999999996</v>
      </c>
      <c r="I636" s="217"/>
      <c r="J636" s="213"/>
      <c r="K636" s="213"/>
      <c r="L636" s="218"/>
      <c r="M636" s="219"/>
      <c r="N636" s="220"/>
      <c r="O636" s="220"/>
      <c r="P636" s="220"/>
      <c r="Q636" s="220"/>
      <c r="R636" s="220"/>
      <c r="S636" s="220"/>
      <c r="T636" s="221"/>
      <c r="AT636" s="222" t="s">
        <v>235</v>
      </c>
      <c r="AU636" s="222" t="s">
        <v>87</v>
      </c>
      <c r="AV636" s="13" t="s">
        <v>19</v>
      </c>
      <c r="AW636" s="13" t="s">
        <v>36</v>
      </c>
      <c r="AX636" s="13" t="s">
        <v>80</v>
      </c>
      <c r="AY636" s="222" t="s">
        <v>220</v>
      </c>
    </row>
    <row r="637" spans="1:65" s="14" customFormat="1" ht="11.25">
      <c r="B637" s="223"/>
      <c r="C637" s="224"/>
      <c r="D637" s="210" t="s">
        <v>235</v>
      </c>
      <c r="E637" s="225" t="s">
        <v>1</v>
      </c>
      <c r="F637" s="226" t="s">
        <v>4374</v>
      </c>
      <c r="G637" s="224"/>
      <c r="H637" s="225" t="s">
        <v>1</v>
      </c>
      <c r="I637" s="227"/>
      <c r="J637" s="224"/>
      <c r="K637" s="224"/>
      <c r="L637" s="228"/>
      <c r="M637" s="229"/>
      <c r="N637" s="230"/>
      <c r="O637" s="230"/>
      <c r="P637" s="230"/>
      <c r="Q637" s="230"/>
      <c r="R637" s="230"/>
      <c r="S637" s="230"/>
      <c r="T637" s="231"/>
      <c r="AT637" s="232" t="s">
        <v>235</v>
      </c>
      <c r="AU637" s="232" t="s">
        <v>87</v>
      </c>
      <c r="AV637" s="14" t="s">
        <v>87</v>
      </c>
      <c r="AW637" s="14" t="s">
        <v>36</v>
      </c>
      <c r="AX637" s="14" t="s">
        <v>80</v>
      </c>
      <c r="AY637" s="232" t="s">
        <v>220</v>
      </c>
    </row>
    <row r="638" spans="1:65" s="13" customFormat="1" ht="11.25">
      <c r="B638" s="212"/>
      <c r="C638" s="213"/>
      <c r="D638" s="210" t="s">
        <v>235</v>
      </c>
      <c r="E638" s="214" t="s">
        <v>3726</v>
      </c>
      <c r="F638" s="215" t="s">
        <v>4375</v>
      </c>
      <c r="G638" s="213"/>
      <c r="H638" s="216">
        <v>0.8</v>
      </c>
      <c r="I638" s="217"/>
      <c r="J638" s="213"/>
      <c r="K638" s="213"/>
      <c r="L638" s="218"/>
      <c r="M638" s="219"/>
      <c r="N638" s="220"/>
      <c r="O638" s="220"/>
      <c r="P638" s="220"/>
      <c r="Q638" s="220"/>
      <c r="R638" s="220"/>
      <c r="S638" s="220"/>
      <c r="T638" s="221"/>
      <c r="AT638" s="222" t="s">
        <v>235</v>
      </c>
      <c r="AU638" s="222" t="s">
        <v>87</v>
      </c>
      <c r="AV638" s="13" t="s">
        <v>19</v>
      </c>
      <c r="AW638" s="13" t="s">
        <v>36</v>
      </c>
      <c r="AX638" s="13" t="s">
        <v>80</v>
      </c>
      <c r="AY638" s="222" t="s">
        <v>220</v>
      </c>
    </row>
    <row r="639" spans="1:65" s="13" customFormat="1" ht="11.25">
      <c r="B639" s="212"/>
      <c r="C639" s="213"/>
      <c r="D639" s="210" t="s">
        <v>235</v>
      </c>
      <c r="E639" s="214" t="s">
        <v>4376</v>
      </c>
      <c r="F639" s="215" t="s">
        <v>4377</v>
      </c>
      <c r="G639" s="213"/>
      <c r="H639" s="216">
        <v>9.2750000000000004</v>
      </c>
      <c r="I639" s="217"/>
      <c r="J639" s="213"/>
      <c r="K639" s="213"/>
      <c r="L639" s="218"/>
      <c r="M639" s="219"/>
      <c r="N639" s="220"/>
      <c r="O639" s="220"/>
      <c r="P639" s="220"/>
      <c r="Q639" s="220"/>
      <c r="R639" s="220"/>
      <c r="S639" s="220"/>
      <c r="T639" s="221"/>
      <c r="AT639" s="222" t="s">
        <v>235</v>
      </c>
      <c r="AU639" s="222" t="s">
        <v>87</v>
      </c>
      <c r="AV639" s="13" t="s">
        <v>19</v>
      </c>
      <c r="AW639" s="13" t="s">
        <v>36</v>
      </c>
      <c r="AX639" s="13" t="s">
        <v>87</v>
      </c>
      <c r="AY639" s="222" t="s">
        <v>220</v>
      </c>
    </row>
    <row r="640" spans="1:65" s="2" customFormat="1" ht="16.5" customHeight="1">
      <c r="A640" s="36"/>
      <c r="B640" s="37"/>
      <c r="C640" s="247" t="s">
        <v>1678</v>
      </c>
      <c r="D640" s="247" t="s">
        <v>329</v>
      </c>
      <c r="E640" s="248" t="s">
        <v>2652</v>
      </c>
      <c r="F640" s="249" t="s">
        <v>2653</v>
      </c>
      <c r="G640" s="250" t="s">
        <v>650</v>
      </c>
      <c r="H640" s="251">
        <v>3.0000000000000001E-3</v>
      </c>
      <c r="I640" s="252"/>
      <c r="J640" s="253">
        <f>ROUND(I640*H640,2)</f>
        <v>0</v>
      </c>
      <c r="K640" s="249" t="s">
        <v>228</v>
      </c>
      <c r="L640" s="254"/>
      <c r="M640" s="255" t="s">
        <v>1</v>
      </c>
      <c r="N640" s="256" t="s">
        <v>45</v>
      </c>
      <c r="O640" s="73"/>
      <c r="P640" s="201">
        <f>O640*H640</f>
        <v>0</v>
      </c>
      <c r="Q640" s="201">
        <v>1</v>
      </c>
      <c r="R640" s="201">
        <f>Q640*H640</f>
        <v>3.0000000000000001E-3</v>
      </c>
      <c r="S640" s="201">
        <v>0</v>
      </c>
      <c r="T640" s="202">
        <f>S640*H640</f>
        <v>0</v>
      </c>
      <c r="U640" s="36"/>
      <c r="V640" s="36"/>
      <c r="W640" s="36"/>
      <c r="X640" s="36"/>
      <c r="Y640" s="36"/>
      <c r="Z640" s="36"/>
      <c r="AA640" s="36"/>
      <c r="AB640" s="36"/>
      <c r="AC640" s="36"/>
      <c r="AD640" s="36"/>
      <c r="AE640" s="36"/>
      <c r="AR640" s="203" t="s">
        <v>266</v>
      </c>
      <c r="AT640" s="203" t="s">
        <v>329</v>
      </c>
      <c r="AU640" s="203" t="s">
        <v>87</v>
      </c>
      <c r="AY640" s="18" t="s">
        <v>220</v>
      </c>
      <c r="BE640" s="204">
        <f>IF(N640="základní",J640,0)</f>
        <v>0</v>
      </c>
      <c r="BF640" s="204">
        <f>IF(N640="snížená",J640,0)</f>
        <v>0</v>
      </c>
      <c r="BG640" s="204">
        <f>IF(N640="zákl. přenesená",J640,0)</f>
        <v>0</v>
      </c>
      <c r="BH640" s="204">
        <f>IF(N640="sníž. přenesená",J640,0)</f>
        <v>0</v>
      </c>
      <c r="BI640" s="204">
        <f>IF(N640="nulová",J640,0)</f>
        <v>0</v>
      </c>
      <c r="BJ640" s="18" t="s">
        <v>87</v>
      </c>
      <c r="BK640" s="204">
        <f>ROUND(I640*H640,2)</f>
        <v>0</v>
      </c>
      <c r="BL640" s="18" t="s">
        <v>223</v>
      </c>
      <c r="BM640" s="203" t="s">
        <v>4378</v>
      </c>
    </row>
    <row r="641" spans="1:65" s="2" customFormat="1" ht="19.5">
      <c r="A641" s="36"/>
      <c r="B641" s="37"/>
      <c r="C641" s="38"/>
      <c r="D641" s="210" t="s">
        <v>233</v>
      </c>
      <c r="E641" s="38"/>
      <c r="F641" s="211" t="s">
        <v>2655</v>
      </c>
      <c r="G641" s="38"/>
      <c r="H641" s="38"/>
      <c r="I641" s="207"/>
      <c r="J641" s="38"/>
      <c r="K641" s="38"/>
      <c r="L641" s="41"/>
      <c r="M641" s="208"/>
      <c r="N641" s="209"/>
      <c r="O641" s="73"/>
      <c r="P641" s="73"/>
      <c r="Q641" s="73"/>
      <c r="R641" s="73"/>
      <c r="S641" s="73"/>
      <c r="T641" s="74"/>
      <c r="U641" s="36"/>
      <c r="V641" s="36"/>
      <c r="W641" s="36"/>
      <c r="X641" s="36"/>
      <c r="Y641" s="36"/>
      <c r="Z641" s="36"/>
      <c r="AA641" s="36"/>
      <c r="AB641" s="36"/>
      <c r="AC641" s="36"/>
      <c r="AD641" s="36"/>
      <c r="AE641" s="36"/>
      <c r="AT641" s="18" t="s">
        <v>233</v>
      </c>
      <c r="AU641" s="18" t="s">
        <v>87</v>
      </c>
    </row>
    <row r="642" spans="1:65" s="13" customFormat="1" ht="11.25">
      <c r="B642" s="212"/>
      <c r="C642" s="213"/>
      <c r="D642" s="210" t="s">
        <v>235</v>
      </c>
      <c r="E642" s="214" t="s">
        <v>4379</v>
      </c>
      <c r="F642" s="215" t="s">
        <v>4380</v>
      </c>
      <c r="G642" s="213"/>
      <c r="H642" s="216">
        <v>9.2750000000000004</v>
      </c>
      <c r="I642" s="217"/>
      <c r="J642" s="213"/>
      <c r="K642" s="213"/>
      <c r="L642" s="218"/>
      <c r="M642" s="219"/>
      <c r="N642" s="220"/>
      <c r="O642" s="220"/>
      <c r="P642" s="220"/>
      <c r="Q642" s="220"/>
      <c r="R642" s="220"/>
      <c r="S642" s="220"/>
      <c r="T642" s="221"/>
      <c r="AT642" s="222" t="s">
        <v>235</v>
      </c>
      <c r="AU642" s="222" t="s">
        <v>87</v>
      </c>
      <c r="AV642" s="13" t="s">
        <v>19</v>
      </c>
      <c r="AW642" s="13" t="s">
        <v>36</v>
      </c>
      <c r="AX642" s="13" t="s">
        <v>80</v>
      </c>
      <c r="AY642" s="222" t="s">
        <v>220</v>
      </c>
    </row>
    <row r="643" spans="1:65" s="13" customFormat="1" ht="11.25">
      <c r="B643" s="212"/>
      <c r="C643" s="213"/>
      <c r="D643" s="210" t="s">
        <v>235</v>
      </c>
      <c r="E643" s="214" t="s">
        <v>4050</v>
      </c>
      <c r="F643" s="215" t="s">
        <v>4381</v>
      </c>
      <c r="G643" s="213"/>
      <c r="H643" s="216">
        <v>9.2750000000000004</v>
      </c>
      <c r="I643" s="217"/>
      <c r="J643" s="213"/>
      <c r="K643" s="213"/>
      <c r="L643" s="218"/>
      <c r="M643" s="219"/>
      <c r="N643" s="220"/>
      <c r="O643" s="220"/>
      <c r="P643" s="220"/>
      <c r="Q643" s="220"/>
      <c r="R643" s="220"/>
      <c r="S643" s="220"/>
      <c r="T643" s="221"/>
      <c r="AT643" s="222" t="s">
        <v>235</v>
      </c>
      <c r="AU643" s="222" t="s">
        <v>87</v>
      </c>
      <c r="AV643" s="13" t="s">
        <v>19</v>
      </c>
      <c r="AW643" s="13" t="s">
        <v>36</v>
      </c>
      <c r="AX643" s="13" t="s">
        <v>80</v>
      </c>
      <c r="AY643" s="222" t="s">
        <v>220</v>
      </c>
    </row>
    <row r="644" spans="1:65" s="13" customFormat="1" ht="11.25">
      <c r="B644" s="212"/>
      <c r="C644" s="213"/>
      <c r="D644" s="210" t="s">
        <v>235</v>
      </c>
      <c r="E644" s="214" t="s">
        <v>4382</v>
      </c>
      <c r="F644" s="215" t="s">
        <v>4383</v>
      </c>
      <c r="G644" s="213"/>
      <c r="H644" s="216">
        <v>3.0000000000000001E-3</v>
      </c>
      <c r="I644" s="217"/>
      <c r="J644" s="213"/>
      <c r="K644" s="213"/>
      <c r="L644" s="218"/>
      <c r="M644" s="219"/>
      <c r="N644" s="220"/>
      <c r="O644" s="220"/>
      <c r="P644" s="220"/>
      <c r="Q644" s="220"/>
      <c r="R644" s="220"/>
      <c r="S644" s="220"/>
      <c r="T644" s="221"/>
      <c r="AT644" s="222" t="s">
        <v>235</v>
      </c>
      <c r="AU644" s="222" t="s">
        <v>87</v>
      </c>
      <c r="AV644" s="13" t="s">
        <v>19</v>
      </c>
      <c r="AW644" s="13" t="s">
        <v>36</v>
      </c>
      <c r="AX644" s="13" t="s">
        <v>87</v>
      </c>
      <c r="AY644" s="222" t="s">
        <v>220</v>
      </c>
    </row>
    <row r="645" spans="1:65" s="2" customFormat="1" ht="33" customHeight="1">
      <c r="A645" s="36"/>
      <c r="B645" s="37"/>
      <c r="C645" s="192" t="s">
        <v>1680</v>
      </c>
      <c r="D645" s="192" t="s">
        <v>224</v>
      </c>
      <c r="E645" s="193" t="s">
        <v>2661</v>
      </c>
      <c r="F645" s="194" t="s">
        <v>2662</v>
      </c>
      <c r="G645" s="195" t="s">
        <v>506</v>
      </c>
      <c r="H645" s="196">
        <v>20.286000000000001</v>
      </c>
      <c r="I645" s="197"/>
      <c r="J645" s="198">
        <f>ROUND(I645*H645,2)</f>
        <v>0</v>
      </c>
      <c r="K645" s="194" t="s">
        <v>228</v>
      </c>
      <c r="L645" s="41"/>
      <c r="M645" s="199" t="s">
        <v>1</v>
      </c>
      <c r="N645" s="200" t="s">
        <v>45</v>
      </c>
      <c r="O645" s="73"/>
      <c r="P645" s="201">
        <f>O645*H645</f>
        <v>0</v>
      </c>
      <c r="Q645" s="201">
        <v>0</v>
      </c>
      <c r="R645" s="201">
        <f>Q645*H645</f>
        <v>0</v>
      </c>
      <c r="S645" s="201">
        <v>0</v>
      </c>
      <c r="T645" s="202">
        <f>S645*H645</f>
        <v>0</v>
      </c>
      <c r="U645" s="36"/>
      <c r="V645" s="36"/>
      <c r="W645" s="36"/>
      <c r="X645" s="36"/>
      <c r="Y645" s="36"/>
      <c r="Z645" s="36"/>
      <c r="AA645" s="36"/>
      <c r="AB645" s="36"/>
      <c r="AC645" s="36"/>
      <c r="AD645" s="36"/>
      <c r="AE645" s="36"/>
      <c r="AR645" s="203" t="s">
        <v>223</v>
      </c>
      <c r="AT645" s="203" t="s">
        <v>224</v>
      </c>
      <c r="AU645" s="203" t="s">
        <v>87</v>
      </c>
      <c r="AY645" s="18" t="s">
        <v>220</v>
      </c>
      <c r="BE645" s="204">
        <f>IF(N645="základní",J645,0)</f>
        <v>0</v>
      </c>
      <c r="BF645" s="204">
        <f>IF(N645="snížená",J645,0)</f>
        <v>0</v>
      </c>
      <c r="BG645" s="204">
        <f>IF(N645="zákl. přenesená",J645,0)</f>
        <v>0</v>
      </c>
      <c r="BH645" s="204">
        <f>IF(N645="sníž. přenesená",J645,0)</f>
        <v>0</v>
      </c>
      <c r="BI645" s="204">
        <f>IF(N645="nulová",J645,0)</f>
        <v>0</v>
      </c>
      <c r="BJ645" s="18" t="s">
        <v>87</v>
      </c>
      <c r="BK645" s="204">
        <f>ROUND(I645*H645,2)</f>
        <v>0</v>
      </c>
      <c r="BL645" s="18" t="s">
        <v>223</v>
      </c>
      <c r="BM645" s="203" t="s">
        <v>4384</v>
      </c>
    </row>
    <row r="646" spans="1:65" s="2" customFormat="1" ht="11.25">
      <c r="A646" s="36"/>
      <c r="B646" s="37"/>
      <c r="C646" s="38"/>
      <c r="D646" s="205" t="s">
        <v>231</v>
      </c>
      <c r="E646" s="38"/>
      <c r="F646" s="206" t="s">
        <v>2664</v>
      </c>
      <c r="G646" s="38"/>
      <c r="H646" s="38"/>
      <c r="I646" s="207"/>
      <c r="J646" s="38"/>
      <c r="K646" s="38"/>
      <c r="L646" s="41"/>
      <c r="M646" s="208"/>
      <c r="N646" s="209"/>
      <c r="O646" s="73"/>
      <c r="P646" s="73"/>
      <c r="Q646" s="73"/>
      <c r="R646" s="73"/>
      <c r="S646" s="73"/>
      <c r="T646" s="74"/>
      <c r="U646" s="36"/>
      <c r="V646" s="36"/>
      <c r="W646" s="36"/>
      <c r="X646" s="36"/>
      <c r="Y646" s="36"/>
      <c r="Z646" s="36"/>
      <c r="AA646" s="36"/>
      <c r="AB646" s="36"/>
      <c r="AC646" s="36"/>
      <c r="AD646" s="36"/>
      <c r="AE646" s="36"/>
      <c r="AT646" s="18" t="s">
        <v>231</v>
      </c>
      <c r="AU646" s="18" t="s">
        <v>87</v>
      </c>
    </row>
    <row r="647" spans="1:65" s="2" customFormat="1" ht="29.25">
      <c r="A647" s="36"/>
      <c r="B647" s="37"/>
      <c r="C647" s="38"/>
      <c r="D647" s="210" t="s">
        <v>311</v>
      </c>
      <c r="E647" s="38"/>
      <c r="F647" s="211" t="s">
        <v>2646</v>
      </c>
      <c r="G647" s="38"/>
      <c r="H647" s="38"/>
      <c r="I647" s="207"/>
      <c r="J647" s="38"/>
      <c r="K647" s="38"/>
      <c r="L647" s="41"/>
      <c r="M647" s="208"/>
      <c r="N647" s="209"/>
      <c r="O647" s="73"/>
      <c r="P647" s="73"/>
      <c r="Q647" s="73"/>
      <c r="R647" s="73"/>
      <c r="S647" s="73"/>
      <c r="T647" s="74"/>
      <c r="U647" s="36"/>
      <c r="V647" s="36"/>
      <c r="W647" s="36"/>
      <c r="X647" s="36"/>
      <c r="Y647" s="36"/>
      <c r="Z647" s="36"/>
      <c r="AA647" s="36"/>
      <c r="AB647" s="36"/>
      <c r="AC647" s="36"/>
      <c r="AD647" s="36"/>
      <c r="AE647" s="36"/>
      <c r="AT647" s="18" t="s">
        <v>311</v>
      </c>
      <c r="AU647" s="18" t="s">
        <v>87</v>
      </c>
    </row>
    <row r="648" spans="1:65" s="14" customFormat="1" ht="11.25">
      <c r="B648" s="223"/>
      <c r="C648" s="224"/>
      <c r="D648" s="210" t="s">
        <v>235</v>
      </c>
      <c r="E648" s="225" t="s">
        <v>1</v>
      </c>
      <c r="F648" s="226" t="s">
        <v>2665</v>
      </c>
      <c r="G648" s="224"/>
      <c r="H648" s="225" t="s">
        <v>1</v>
      </c>
      <c r="I648" s="227"/>
      <c r="J648" s="224"/>
      <c r="K648" s="224"/>
      <c r="L648" s="228"/>
      <c r="M648" s="229"/>
      <c r="N648" s="230"/>
      <c r="O648" s="230"/>
      <c r="P648" s="230"/>
      <c r="Q648" s="230"/>
      <c r="R648" s="230"/>
      <c r="S648" s="230"/>
      <c r="T648" s="231"/>
      <c r="AT648" s="232" t="s">
        <v>235</v>
      </c>
      <c r="AU648" s="232" t="s">
        <v>87</v>
      </c>
      <c r="AV648" s="14" t="s">
        <v>87</v>
      </c>
      <c r="AW648" s="14" t="s">
        <v>36</v>
      </c>
      <c r="AX648" s="14" t="s">
        <v>80</v>
      </c>
      <c r="AY648" s="232" t="s">
        <v>220</v>
      </c>
    </row>
    <row r="649" spans="1:65" s="14" customFormat="1" ht="11.25">
      <c r="B649" s="223"/>
      <c r="C649" s="224"/>
      <c r="D649" s="210" t="s">
        <v>235</v>
      </c>
      <c r="E649" s="225" t="s">
        <v>1</v>
      </c>
      <c r="F649" s="226" t="s">
        <v>2166</v>
      </c>
      <c r="G649" s="224"/>
      <c r="H649" s="225" t="s">
        <v>1</v>
      </c>
      <c r="I649" s="227"/>
      <c r="J649" s="224"/>
      <c r="K649" s="224"/>
      <c r="L649" s="228"/>
      <c r="M649" s="229"/>
      <c r="N649" s="230"/>
      <c r="O649" s="230"/>
      <c r="P649" s="230"/>
      <c r="Q649" s="230"/>
      <c r="R649" s="230"/>
      <c r="S649" s="230"/>
      <c r="T649" s="231"/>
      <c r="AT649" s="232" t="s">
        <v>235</v>
      </c>
      <c r="AU649" s="232" t="s">
        <v>87</v>
      </c>
      <c r="AV649" s="14" t="s">
        <v>87</v>
      </c>
      <c r="AW649" s="14" t="s">
        <v>36</v>
      </c>
      <c r="AX649" s="14" t="s">
        <v>80</v>
      </c>
      <c r="AY649" s="232" t="s">
        <v>220</v>
      </c>
    </row>
    <row r="650" spans="1:65" s="13" customFormat="1" ht="11.25">
      <c r="B650" s="212"/>
      <c r="C650" s="213"/>
      <c r="D650" s="210" t="s">
        <v>235</v>
      </c>
      <c r="E650" s="214" t="s">
        <v>3735</v>
      </c>
      <c r="F650" s="215" t="s">
        <v>4182</v>
      </c>
      <c r="G650" s="213"/>
      <c r="H650" s="216">
        <v>10.086</v>
      </c>
      <c r="I650" s="217"/>
      <c r="J650" s="213"/>
      <c r="K650" s="213"/>
      <c r="L650" s="218"/>
      <c r="M650" s="219"/>
      <c r="N650" s="220"/>
      <c r="O650" s="220"/>
      <c r="P650" s="220"/>
      <c r="Q650" s="220"/>
      <c r="R650" s="220"/>
      <c r="S650" s="220"/>
      <c r="T650" s="221"/>
      <c r="AT650" s="222" t="s">
        <v>235</v>
      </c>
      <c r="AU650" s="222" t="s">
        <v>87</v>
      </c>
      <c r="AV650" s="13" t="s">
        <v>19</v>
      </c>
      <c r="AW650" s="13" t="s">
        <v>36</v>
      </c>
      <c r="AX650" s="13" t="s">
        <v>80</v>
      </c>
      <c r="AY650" s="222" t="s">
        <v>220</v>
      </c>
    </row>
    <row r="651" spans="1:65" s="14" customFormat="1" ht="11.25">
      <c r="B651" s="223"/>
      <c r="C651" s="224"/>
      <c r="D651" s="210" t="s">
        <v>235</v>
      </c>
      <c r="E651" s="225" t="s">
        <v>1</v>
      </c>
      <c r="F651" s="226" t="s">
        <v>2169</v>
      </c>
      <c r="G651" s="224"/>
      <c r="H651" s="225" t="s">
        <v>1</v>
      </c>
      <c r="I651" s="227"/>
      <c r="J651" s="224"/>
      <c r="K651" s="224"/>
      <c r="L651" s="228"/>
      <c r="M651" s="229"/>
      <c r="N651" s="230"/>
      <c r="O651" s="230"/>
      <c r="P651" s="230"/>
      <c r="Q651" s="230"/>
      <c r="R651" s="230"/>
      <c r="S651" s="230"/>
      <c r="T651" s="231"/>
      <c r="AT651" s="232" t="s">
        <v>235</v>
      </c>
      <c r="AU651" s="232" t="s">
        <v>87</v>
      </c>
      <c r="AV651" s="14" t="s">
        <v>87</v>
      </c>
      <c r="AW651" s="14" t="s">
        <v>36</v>
      </c>
      <c r="AX651" s="14" t="s">
        <v>80</v>
      </c>
      <c r="AY651" s="232" t="s">
        <v>220</v>
      </c>
    </row>
    <row r="652" spans="1:65" s="13" customFormat="1" ht="11.25">
      <c r="B652" s="212"/>
      <c r="C652" s="213"/>
      <c r="D652" s="210" t="s">
        <v>235</v>
      </c>
      <c r="E652" s="214" t="s">
        <v>1851</v>
      </c>
      <c r="F652" s="215" t="s">
        <v>4183</v>
      </c>
      <c r="G652" s="213"/>
      <c r="H652" s="216">
        <v>10.199999999999999</v>
      </c>
      <c r="I652" s="217"/>
      <c r="J652" s="213"/>
      <c r="K652" s="213"/>
      <c r="L652" s="218"/>
      <c r="M652" s="219"/>
      <c r="N652" s="220"/>
      <c r="O652" s="220"/>
      <c r="P652" s="220"/>
      <c r="Q652" s="220"/>
      <c r="R652" s="220"/>
      <c r="S652" s="220"/>
      <c r="T652" s="221"/>
      <c r="AT652" s="222" t="s">
        <v>235</v>
      </c>
      <c r="AU652" s="222" t="s">
        <v>87</v>
      </c>
      <c r="AV652" s="13" t="s">
        <v>19</v>
      </c>
      <c r="AW652" s="13" t="s">
        <v>36</v>
      </c>
      <c r="AX652" s="13" t="s">
        <v>80</v>
      </c>
      <c r="AY652" s="222" t="s">
        <v>220</v>
      </c>
    </row>
    <row r="653" spans="1:65" s="13" customFormat="1" ht="11.25">
      <c r="B653" s="212"/>
      <c r="C653" s="213"/>
      <c r="D653" s="210" t="s">
        <v>235</v>
      </c>
      <c r="E653" s="214" t="s">
        <v>3061</v>
      </c>
      <c r="F653" s="215" t="s">
        <v>4385</v>
      </c>
      <c r="G653" s="213"/>
      <c r="H653" s="216">
        <v>20.286000000000001</v>
      </c>
      <c r="I653" s="217"/>
      <c r="J653" s="213"/>
      <c r="K653" s="213"/>
      <c r="L653" s="218"/>
      <c r="M653" s="219"/>
      <c r="N653" s="220"/>
      <c r="O653" s="220"/>
      <c r="P653" s="220"/>
      <c r="Q653" s="220"/>
      <c r="R653" s="220"/>
      <c r="S653" s="220"/>
      <c r="T653" s="221"/>
      <c r="AT653" s="222" t="s">
        <v>235</v>
      </c>
      <c r="AU653" s="222" t="s">
        <v>87</v>
      </c>
      <c r="AV653" s="13" t="s">
        <v>19</v>
      </c>
      <c r="AW653" s="13" t="s">
        <v>36</v>
      </c>
      <c r="AX653" s="13" t="s">
        <v>87</v>
      </c>
      <c r="AY653" s="222" t="s">
        <v>220</v>
      </c>
    </row>
    <row r="654" spans="1:65" s="2" customFormat="1" ht="16.5" customHeight="1">
      <c r="A654" s="36"/>
      <c r="B654" s="37"/>
      <c r="C654" s="247" t="s">
        <v>1684</v>
      </c>
      <c r="D654" s="247" t="s">
        <v>329</v>
      </c>
      <c r="E654" s="248" t="s">
        <v>2671</v>
      </c>
      <c r="F654" s="249" t="s">
        <v>2672</v>
      </c>
      <c r="G654" s="250" t="s">
        <v>650</v>
      </c>
      <c r="H654" s="251">
        <v>7.0000000000000001E-3</v>
      </c>
      <c r="I654" s="252"/>
      <c r="J654" s="253">
        <f>ROUND(I654*H654,2)</f>
        <v>0</v>
      </c>
      <c r="K654" s="249" t="s">
        <v>228</v>
      </c>
      <c r="L654" s="254"/>
      <c r="M654" s="255" t="s">
        <v>1</v>
      </c>
      <c r="N654" s="256" t="s">
        <v>45</v>
      </c>
      <c r="O654" s="73"/>
      <c r="P654" s="201">
        <f>O654*H654</f>
        <v>0</v>
      </c>
      <c r="Q654" s="201">
        <v>1</v>
      </c>
      <c r="R654" s="201">
        <f>Q654*H654</f>
        <v>7.0000000000000001E-3</v>
      </c>
      <c r="S654" s="201">
        <v>0</v>
      </c>
      <c r="T654" s="202">
        <f>S654*H654</f>
        <v>0</v>
      </c>
      <c r="U654" s="36"/>
      <c r="V654" s="36"/>
      <c r="W654" s="36"/>
      <c r="X654" s="36"/>
      <c r="Y654" s="36"/>
      <c r="Z654" s="36"/>
      <c r="AA654" s="36"/>
      <c r="AB654" s="36"/>
      <c r="AC654" s="36"/>
      <c r="AD654" s="36"/>
      <c r="AE654" s="36"/>
      <c r="AR654" s="203" t="s">
        <v>266</v>
      </c>
      <c r="AT654" s="203" t="s">
        <v>329</v>
      </c>
      <c r="AU654" s="203" t="s">
        <v>87</v>
      </c>
      <c r="AY654" s="18" t="s">
        <v>220</v>
      </c>
      <c r="BE654" s="204">
        <f>IF(N654="základní",J654,0)</f>
        <v>0</v>
      </c>
      <c r="BF654" s="204">
        <f>IF(N654="snížená",J654,0)</f>
        <v>0</v>
      </c>
      <c r="BG654" s="204">
        <f>IF(N654="zákl. přenesená",J654,0)</f>
        <v>0</v>
      </c>
      <c r="BH654" s="204">
        <f>IF(N654="sníž. přenesená",J654,0)</f>
        <v>0</v>
      </c>
      <c r="BI654" s="204">
        <f>IF(N654="nulová",J654,0)</f>
        <v>0</v>
      </c>
      <c r="BJ654" s="18" t="s">
        <v>87</v>
      </c>
      <c r="BK654" s="204">
        <f>ROUND(I654*H654,2)</f>
        <v>0</v>
      </c>
      <c r="BL654" s="18" t="s">
        <v>223</v>
      </c>
      <c r="BM654" s="203" t="s">
        <v>4386</v>
      </c>
    </row>
    <row r="655" spans="1:65" s="2" customFormat="1" ht="19.5">
      <c r="A655" s="36"/>
      <c r="B655" s="37"/>
      <c r="C655" s="38"/>
      <c r="D655" s="210" t="s">
        <v>233</v>
      </c>
      <c r="E655" s="38"/>
      <c r="F655" s="211" t="s">
        <v>2674</v>
      </c>
      <c r="G655" s="38"/>
      <c r="H655" s="38"/>
      <c r="I655" s="207"/>
      <c r="J655" s="38"/>
      <c r="K655" s="38"/>
      <c r="L655" s="41"/>
      <c r="M655" s="208"/>
      <c r="N655" s="209"/>
      <c r="O655" s="73"/>
      <c r="P655" s="73"/>
      <c r="Q655" s="73"/>
      <c r="R655" s="73"/>
      <c r="S655" s="73"/>
      <c r="T655" s="74"/>
      <c r="U655" s="36"/>
      <c r="V655" s="36"/>
      <c r="W655" s="36"/>
      <c r="X655" s="36"/>
      <c r="Y655" s="36"/>
      <c r="Z655" s="36"/>
      <c r="AA655" s="36"/>
      <c r="AB655" s="36"/>
      <c r="AC655" s="36"/>
      <c r="AD655" s="36"/>
      <c r="AE655" s="36"/>
      <c r="AT655" s="18" t="s">
        <v>233</v>
      </c>
      <c r="AU655" s="18" t="s">
        <v>87</v>
      </c>
    </row>
    <row r="656" spans="1:65" s="14" customFormat="1" ht="11.25">
      <c r="B656" s="223"/>
      <c r="C656" s="224"/>
      <c r="D656" s="210" t="s">
        <v>235</v>
      </c>
      <c r="E656" s="225" t="s">
        <v>1</v>
      </c>
      <c r="F656" s="226" t="s">
        <v>2675</v>
      </c>
      <c r="G656" s="224"/>
      <c r="H656" s="225" t="s">
        <v>1</v>
      </c>
      <c r="I656" s="227"/>
      <c r="J656" s="224"/>
      <c r="K656" s="224"/>
      <c r="L656" s="228"/>
      <c r="M656" s="229"/>
      <c r="N656" s="230"/>
      <c r="O656" s="230"/>
      <c r="P656" s="230"/>
      <c r="Q656" s="230"/>
      <c r="R656" s="230"/>
      <c r="S656" s="230"/>
      <c r="T656" s="231"/>
      <c r="AT656" s="232" t="s">
        <v>235</v>
      </c>
      <c r="AU656" s="232" t="s">
        <v>87</v>
      </c>
      <c r="AV656" s="14" t="s">
        <v>87</v>
      </c>
      <c r="AW656" s="14" t="s">
        <v>36</v>
      </c>
      <c r="AX656" s="14" t="s">
        <v>80</v>
      </c>
      <c r="AY656" s="232" t="s">
        <v>220</v>
      </c>
    </row>
    <row r="657" spans="1:65" s="13" customFormat="1" ht="11.25">
      <c r="B657" s="212"/>
      <c r="C657" s="213"/>
      <c r="D657" s="210" t="s">
        <v>235</v>
      </c>
      <c r="E657" s="214" t="s">
        <v>3749</v>
      </c>
      <c r="F657" s="215" t="s">
        <v>4187</v>
      </c>
      <c r="G657" s="213"/>
      <c r="H657" s="216">
        <v>20.286000000000001</v>
      </c>
      <c r="I657" s="217"/>
      <c r="J657" s="213"/>
      <c r="K657" s="213"/>
      <c r="L657" s="218"/>
      <c r="M657" s="219"/>
      <c r="N657" s="220"/>
      <c r="O657" s="220"/>
      <c r="P657" s="220"/>
      <c r="Q657" s="220"/>
      <c r="R657" s="220"/>
      <c r="S657" s="220"/>
      <c r="T657" s="221"/>
      <c r="AT657" s="222" t="s">
        <v>235</v>
      </c>
      <c r="AU657" s="222" t="s">
        <v>87</v>
      </c>
      <c r="AV657" s="13" t="s">
        <v>19</v>
      </c>
      <c r="AW657" s="13" t="s">
        <v>36</v>
      </c>
      <c r="AX657" s="13" t="s">
        <v>80</v>
      </c>
      <c r="AY657" s="222" t="s">
        <v>220</v>
      </c>
    </row>
    <row r="658" spans="1:65" s="13" customFormat="1" ht="11.25">
      <c r="B658" s="212"/>
      <c r="C658" s="213"/>
      <c r="D658" s="210" t="s">
        <v>235</v>
      </c>
      <c r="E658" s="214" t="s">
        <v>1854</v>
      </c>
      <c r="F658" s="215" t="s">
        <v>3751</v>
      </c>
      <c r="G658" s="213"/>
      <c r="H658" s="216">
        <v>20.286000000000001</v>
      </c>
      <c r="I658" s="217"/>
      <c r="J658" s="213"/>
      <c r="K658" s="213"/>
      <c r="L658" s="218"/>
      <c r="M658" s="219"/>
      <c r="N658" s="220"/>
      <c r="O658" s="220"/>
      <c r="P658" s="220"/>
      <c r="Q658" s="220"/>
      <c r="R658" s="220"/>
      <c r="S658" s="220"/>
      <c r="T658" s="221"/>
      <c r="AT658" s="222" t="s">
        <v>235</v>
      </c>
      <c r="AU658" s="222" t="s">
        <v>87</v>
      </c>
      <c r="AV658" s="13" t="s">
        <v>19</v>
      </c>
      <c r="AW658" s="13" t="s">
        <v>36</v>
      </c>
      <c r="AX658" s="13" t="s">
        <v>80</v>
      </c>
      <c r="AY658" s="222" t="s">
        <v>220</v>
      </c>
    </row>
    <row r="659" spans="1:65" s="13" customFormat="1" ht="11.25">
      <c r="B659" s="212"/>
      <c r="C659" s="213"/>
      <c r="D659" s="210" t="s">
        <v>235</v>
      </c>
      <c r="E659" s="214" t="s">
        <v>4387</v>
      </c>
      <c r="F659" s="215" t="s">
        <v>4388</v>
      </c>
      <c r="G659" s="213"/>
      <c r="H659" s="216">
        <v>7.0000000000000001E-3</v>
      </c>
      <c r="I659" s="217"/>
      <c r="J659" s="213"/>
      <c r="K659" s="213"/>
      <c r="L659" s="218"/>
      <c r="M659" s="219"/>
      <c r="N659" s="220"/>
      <c r="O659" s="220"/>
      <c r="P659" s="220"/>
      <c r="Q659" s="220"/>
      <c r="R659" s="220"/>
      <c r="S659" s="220"/>
      <c r="T659" s="221"/>
      <c r="AT659" s="222" t="s">
        <v>235</v>
      </c>
      <c r="AU659" s="222" t="s">
        <v>87</v>
      </c>
      <c r="AV659" s="13" t="s">
        <v>19</v>
      </c>
      <c r="AW659" s="13" t="s">
        <v>36</v>
      </c>
      <c r="AX659" s="13" t="s">
        <v>87</v>
      </c>
      <c r="AY659" s="222" t="s">
        <v>220</v>
      </c>
    </row>
    <row r="660" spans="1:65" s="2" customFormat="1" ht="33" customHeight="1">
      <c r="A660" s="36"/>
      <c r="B660" s="37"/>
      <c r="C660" s="192" t="s">
        <v>1688</v>
      </c>
      <c r="D660" s="192" t="s">
        <v>224</v>
      </c>
      <c r="E660" s="193" t="s">
        <v>2681</v>
      </c>
      <c r="F660" s="194" t="s">
        <v>2682</v>
      </c>
      <c r="G660" s="195" t="s">
        <v>506</v>
      </c>
      <c r="H660" s="196">
        <v>40.572000000000003</v>
      </c>
      <c r="I660" s="197"/>
      <c r="J660" s="198">
        <f>ROUND(I660*H660,2)</f>
        <v>0</v>
      </c>
      <c r="K660" s="194" t="s">
        <v>228</v>
      </c>
      <c r="L660" s="41"/>
      <c r="M660" s="199" t="s">
        <v>1</v>
      </c>
      <c r="N660" s="200" t="s">
        <v>45</v>
      </c>
      <c r="O660" s="73"/>
      <c r="P660" s="201">
        <f>O660*H660</f>
        <v>0</v>
      </c>
      <c r="Q660" s="201">
        <v>3.0000000000000001E-5</v>
      </c>
      <c r="R660" s="201">
        <f>Q660*H660</f>
        <v>1.2171600000000001E-3</v>
      </c>
      <c r="S660" s="201">
        <v>0</v>
      </c>
      <c r="T660" s="202">
        <f>S660*H660</f>
        <v>0</v>
      </c>
      <c r="U660" s="36"/>
      <c r="V660" s="36"/>
      <c r="W660" s="36"/>
      <c r="X660" s="36"/>
      <c r="Y660" s="36"/>
      <c r="Z660" s="36"/>
      <c r="AA660" s="36"/>
      <c r="AB660" s="36"/>
      <c r="AC660" s="36"/>
      <c r="AD660" s="36"/>
      <c r="AE660" s="36"/>
      <c r="AR660" s="203" t="s">
        <v>223</v>
      </c>
      <c r="AT660" s="203" t="s">
        <v>224</v>
      </c>
      <c r="AU660" s="203" t="s">
        <v>87</v>
      </c>
      <c r="AY660" s="18" t="s">
        <v>220</v>
      </c>
      <c r="BE660" s="204">
        <f>IF(N660="základní",J660,0)</f>
        <v>0</v>
      </c>
      <c r="BF660" s="204">
        <f>IF(N660="snížená",J660,0)</f>
        <v>0</v>
      </c>
      <c r="BG660" s="204">
        <f>IF(N660="zákl. přenesená",J660,0)</f>
        <v>0</v>
      </c>
      <c r="BH660" s="204">
        <f>IF(N660="sníž. přenesená",J660,0)</f>
        <v>0</v>
      </c>
      <c r="BI660" s="204">
        <f>IF(N660="nulová",J660,0)</f>
        <v>0</v>
      </c>
      <c r="BJ660" s="18" t="s">
        <v>87</v>
      </c>
      <c r="BK660" s="204">
        <f>ROUND(I660*H660,2)</f>
        <v>0</v>
      </c>
      <c r="BL660" s="18" t="s">
        <v>223</v>
      </c>
      <c r="BM660" s="203" t="s">
        <v>4389</v>
      </c>
    </row>
    <row r="661" spans="1:65" s="2" customFormat="1" ht="11.25">
      <c r="A661" s="36"/>
      <c r="B661" s="37"/>
      <c r="C661" s="38"/>
      <c r="D661" s="205" t="s">
        <v>231</v>
      </c>
      <c r="E661" s="38"/>
      <c r="F661" s="206" t="s">
        <v>2684</v>
      </c>
      <c r="G661" s="38"/>
      <c r="H661" s="38"/>
      <c r="I661" s="207"/>
      <c r="J661" s="38"/>
      <c r="K661" s="38"/>
      <c r="L661" s="41"/>
      <c r="M661" s="208"/>
      <c r="N661" s="209"/>
      <c r="O661" s="73"/>
      <c r="P661" s="73"/>
      <c r="Q661" s="73"/>
      <c r="R661" s="73"/>
      <c r="S661" s="73"/>
      <c r="T661" s="74"/>
      <c r="U661" s="36"/>
      <c r="V661" s="36"/>
      <c r="W661" s="36"/>
      <c r="X661" s="36"/>
      <c r="Y661" s="36"/>
      <c r="Z661" s="36"/>
      <c r="AA661" s="36"/>
      <c r="AB661" s="36"/>
      <c r="AC661" s="36"/>
      <c r="AD661" s="36"/>
      <c r="AE661" s="36"/>
      <c r="AT661" s="18" t="s">
        <v>231</v>
      </c>
      <c r="AU661" s="18" t="s">
        <v>87</v>
      </c>
    </row>
    <row r="662" spans="1:65" s="2" customFormat="1" ht="29.25">
      <c r="A662" s="36"/>
      <c r="B662" s="37"/>
      <c r="C662" s="38"/>
      <c r="D662" s="210" t="s">
        <v>311</v>
      </c>
      <c r="E662" s="38"/>
      <c r="F662" s="211" t="s">
        <v>2646</v>
      </c>
      <c r="G662" s="38"/>
      <c r="H662" s="38"/>
      <c r="I662" s="207"/>
      <c r="J662" s="38"/>
      <c r="K662" s="38"/>
      <c r="L662" s="41"/>
      <c r="M662" s="208"/>
      <c r="N662" s="209"/>
      <c r="O662" s="73"/>
      <c r="P662" s="73"/>
      <c r="Q662" s="73"/>
      <c r="R662" s="73"/>
      <c r="S662" s="73"/>
      <c r="T662" s="74"/>
      <c r="U662" s="36"/>
      <c r="V662" s="36"/>
      <c r="W662" s="36"/>
      <c r="X662" s="36"/>
      <c r="Y662" s="36"/>
      <c r="Z662" s="36"/>
      <c r="AA662" s="36"/>
      <c r="AB662" s="36"/>
      <c r="AC662" s="36"/>
      <c r="AD662" s="36"/>
      <c r="AE662" s="36"/>
      <c r="AT662" s="18" t="s">
        <v>311</v>
      </c>
      <c r="AU662" s="18" t="s">
        <v>87</v>
      </c>
    </row>
    <row r="663" spans="1:65" s="14" customFormat="1" ht="11.25">
      <c r="B663" s="223"/>
      <c r="C663" s="224"/>
      <c r="D663" s="210" t="s">
        <v>235</v>
      </c>
      <c r="E663" s="225" t="s">
        <v>1</v>
      </c>
      <c r="F663" s="226" t="s">
        <v>2685</v>
      </c>
      <c r="G663" s="224"/>
      <c r="H663" s="225" t="s">
        <v>1</v>
      </c>
      <c r="I663" s="227"/>
      <c r="J663" s="224"/>
      <c r="K663" s="224"/>
      <c r="L663" s="228"/>
      <c r="M663" s="229"/>
      <c r="N663" s="230"/>
      <c r="O663" s="230"/>
      <c r="P663" s="230"/>
      <c r="Q663" s="230"/>
      <c r="R663" s="230"/>
      <c r="S663" s="230"/>
      <c r="T663" s="231"/>
      <c r="AT663" s="232" t="s">
        <v>235</v>
      </c>
      <c r="AU663" s="232" t="s">
        <v>87</v>
      </c>
      <c r="AV663" s="14" t="s">
        <v>87</v>
      </c>
      <c r="AW663" s="14" t="s">
        <v>36</v>
      </c>
      <c r="AX663" s="14" t="s">
        <v>80</v>
      </c>
      <c r="AY663" s="232" t="s">
        <v>220</v>
      </c>
    </row>
    <row r="664" spans="1:65" s="14" customFormat="1" ht="11.25">
      <c r="B664" s="223"/>
      <c r="C664" s="224"/>
      <c r="D664" s="210" t="s">
        <v>235</v>
      </c>
      <c r="E664" s="225" t="s">
        <v>1</v>
      </c>
      <c r="F664" s="226" t="s">
        <v>2166</v>
      </c>
      <c r="G664" s="224"/>
      <c r="H664" s="225" t="s">
        <v>1</v>
      </c>
      <c r="I664" s="227"/>
      <c r="J664" s="224"/>
      <c r="K664" s="224"/>
      <c r="L664" s="228"/>
      <c r="M664" s="229"/>
      <c r="N664" s="230"/>
      <c r="O664" s="230"/>
      <c r="P664" s="230"/>
      <c r="Q664" s="230"/>
      <c r="R664" s="230"/>
      <c r="S664" s="230"/>
      <c r="T664" s="231"/>
      <c r="AT664" s="232" t="s">
        <v>235</v>
      </c>
      <c r="AU664" s="232" t="s">
        <v>87</v>
      </c>
      <c r="AV664" s="14" t="s">
        <v>87</v>
      </c>
      <c r="AW664" s="14" t="s">
        <v>36</v>
      </c>
      <c r="AX664" s="14" t="s">
        <v>80</v>
      </c>
      <c r="AY664" s="232" t="s">
        <v>220</v>
      </c>
    </row>
    <row r="665" spans="1:65" s="13" customFormat="1" ht="11.25">
      <c r="B665" s="212"/>
      <c r="C665" s="213"/>
      <c r="D665" s="210" t="s">
        <v>235</v>
      </c>
      <c r="E665" s="214" t="s">
        <v>3758</v>
      </c>
      <c r="F665" s="215" t="s">
        <v>4390</v>
      </c>
      <c r="G665" s="213"/>
      <c r="H665" s="216">
        <v>20.172000000000001</v>
      </c>
      <c r="I665" s="217"/>
      <c r="J665" s="213"/>
      <c r="K665" s="213"/>
      <c r="L665" s="218"/>
      <c r="M665" s="219"/>
      <c r="N665" s="220"/>
      <c r="O665" s="220"/>
      <c r="P665" s="220"/>
      <c r="Q665" s="220"/>
      <c r="R665" s="220"/>
      <c r="S665" s="220"/>
      <c r="T665" s="221"/>
      <c r="AT665" s="222" t="s">
        <v>235</v>
      </c>
      <c r="AU665" s="222" t="s">
        <v>87</v>
      </c>
      <c r="AV665" s="13" t="s">
        <v>19</v>
      </c>
      <c r="AW665" s="13" t="s">
        <v>36</v>
      </c>
      <c r="AX665" s="13" t="s">
        <v>80</v>
      </c>
      <c r="AY665" s="222" t="s">
        <v>220</v>
      </c>
    </row>
    <row r="666" spans="1:65" s="14" customFormat="1" ht="11.25">
      <c r="B666" s="223"/>
      <c r="C666" s="224"/>
      <c r="D666" s="210" t="s">
        <v>235</v>
      </c>
      <c r="E666" s="225" t="s">
        <v>1</v>
      </c>
      <c r="F666" s="226" t="s">
        <v>2169</v>
      </c>
      <c r="G666" s="224"/>
      <c r="H666" s="225" t="s">
        <v>1</v>
      </c>
      <c r="I666" s="227"/>
      <c r="J666" s="224"/>
      <c r="K666" s="224"/>
      <c r="L666" s="228"/>
      <c r="M666" s="229"/>
      <c r="N666" s="230"/>
      <c r="O666" s="230"/>
      <c r="P666" s="230"/>
      <c r="Q666" s="230"/>
      <c r="R666" s="230"/>
      <c r="S666" s="230"/>
      <c r="T666" s="231"/>
      <c r="AT666" s="232" t="s">
        <v>235</v>
      </c>
      <c r="AU666" s="232" t="s">
        <v>87</v>
      </c>
      <c r="AV666" s="14" t="s">
        <v>87</v>
      </c>
      <c r="AW666" s="14" t="s">
        <v>36</v>
      </c>
      <c r="AX666" s="14" t="s">
        <v>80</v>
      </c>
      <c r="AY666" s="232" t="s">
        <v>220</v>
      </c>
    </row>
    <row r="667" spans="1:65" s="13" customFormat="1" ht="11.25">
      <c r="B667" s="212"/>
      <c r="C667" s="213"/>
      <c r="D667" s="210" t="s">
        <v>235</v>
      </c>
      <c r="E667" s="214" t="s">
        <v>3760</v>
      </c>
      <c r="F667" s="215" t="s">
        <v>4391</v>
      </c>
      <c r="G667" s="213"/>
      <c r="H667" s="216">
        <v>20.399999999999999</v>
      </c>
      <c r="I667" s="217"/>
      <c r="J667" s="213"/>
      <c r="K667" s="213"/>
      <c r="L667" s="218"/>
      <c r="M667" s="219"/>
      <c r="N667" s="220"/>
      <c r="O667" s="220"/>
      <c r="P667" s="220"/>
      <c r="Q667" s="220"/>
      <c r="R667" s="220"/>
      <c r="S667" s="220"/>
      <c r="T667" s="221"/>
      <c r="AT667" s="222" t="s">
        <v>235</v>
      </c>
      <c r="AU667" s="222" t="s">
        <v>87</v>
      </c>
      <c r="AV667" s="13" t="s">
        <v>19</v>
      </c>
      <c r="AW667" s="13" t="s">
        <v>36</v>
      </c>
      <c r="AX667" s="13" t="s">
        <v>80</v>
      </c>
      <c r="AY667" s="222" t="s">
        <v>220</v>
      </c>
    </row>
    <row r="668" spans="1:65" s="13" customFormat="1" ht="11.25">
      <c r="B668" s="212"/>
      <c r="C668" s="213"/>
      <c r="D668" s="210" t="s">
        <v>235</v>
      </c>
      <c r="E668" s="214" t="s">
        <v>4392</v>
      </c>
      <c r="F668" s="215" t="s">
        <v>4393</v>
      </c>
      <c r="G668" s="213"/>
      <c r="H668" s="216">
        <v>40.572000000000003</v>
      </c>
      <c r="I668" s="217"/>
      <c r="J668" s="213"/>
      <c r="K668" s="213"/>
      <c r="L668" s="218"/>
      <c r="M668" s="219"/>
      <c r="N668" s="220"/>
      <c r="O668" s="220"/>
      <c r="P668" s="220"/>
      <c r="Q668" s="220"/>
      <c r="R668" s="220"/>
      <c r="S668" s="220"/>
      <c r="T668" s="221"/>
      <c r="AT668" s="222" t="s">
        <v>235</v>
      </c>
      <c r="AU668" s="222" t="s">
        <v>87</v>
      </c>
      <c r="AV668" s="13" t="s">
        <v>19</v>
      </c>
      <c r="AW668" s="13" t="s">
        <v>36</v>
      </c>
      <c r="AX668" s="13" t="s">
        <v>87</v>
      </c>
      <c r="AY668" s="222" t="s">
        <v>220</v>
      </c>
    </row>
    <row r="669" spans="1:65" s="2" customFormat="1" ht="16.5" customHeight="1">
      <c r="A669" s="36"/>
      <c r="B669" s="37"/>
      <c r="C669" s="247" t="s">
        <v>1691</v>
      </c>
      <c r="D669" s="247" t="s">
        <v>329</v>
      </c>
      <c r="E669" s="248" t="s">
        <v>2691</v>
      </c>
      <c r="F669" s="249" t="s">
        <v>2692</v>
      </c>
      <c r="G669" s="250" t="s">
        <v>650</v>
      </c>
      <c r="H669" s="251">
        <v>6.9000000000000006E-2</v>
      </c>
      <c r="I669" s="252"/>
      <c r="J669" s="253">
        <f>ROUND(I669*H669,2)</f>
        <v>0</v>
      </c>
      <c r="K669" s="249" t="s">
        <v>228</v>
      </c>
      <c r="L669" s="254"/>
      <c r="M669" s="255" t="s">
        <v>1</v>
      </c>
      <c r="N669" s="256" t="s">
        <v>45</v>
      </c>
      <c r="O669" s="73"/>
      <c r="P669" s="201">
        <f>O669*H669</f>
        <v>0</v>
      </c>
      <c r="Q669" s="201">
        <v>1</v>
      </c>
      <c r="R669" s="201">
        <f>Q669*H669</f>
        <v>6.9000000000000006E-2</v>
      </c>
      <c r="S669" s="201">
        <v>0</v>
      </c>
      <c r="T669" s="202">
        <f>S669*H669</f>
        <v>0</v>
      </c>
      <c r="U669" s="36"/>
      <c r="V669" s="36"/>
      <c r="W669" s="36"/>
      <c r="X669" s="36"/>
      <c r="Y669" s="36"/>
      <c r="Z669" s="36"/>
      <c r="AA669" s="36"/>
      <c r="AB669" s="36"/>
      <c r="AC669" s="36"/>
      <c r="AD669" s="36"/>
      <c r="AE669" s="36"/>
      <c r="AR669" s="203" t="s">
        <v>266</v>
      </c>
      <c r="AT669" s="203" t="s">
        <v>329</v>
      </c>
      <c r="AU669" s="203" t="s">
        <v>87</v>
      </c>
      <c r="AY669" s="18" t="s">
        <v>220</v>
      </c>
      <c r="BE669" s="204">
        <f>IF(N669="základní",J669,0)</f>
        <v>0</v>
      </c>
      <c r="BF669" s="204">
        <f>IF(N669="snížená",J669,0)</f>
        <v>0</v>
      </c>
      <c r="BG669" s="204">
        <f>IF(N669="zákl. přenesená",J669,0)</f>
        <v>0</v>
      </c>
      <c r="BH669" s="204">
        <f>IF(N669="sníž. přenesená",J669,0)</f>
        <v>0</v>
      </c>
      <c r="BI669" s="204">
        <f>IF(N669="nulová",J669,0)</f>
        <v>0</v>
      </c>
      <c r="BJ669" s="18" t="s">
        <v>87</v>
      </c>
      <c r="BK669" s="204">
        <f>ROUND(I669*H669,2)</f>
        <v>0</v>
      </c>
      <c r="BL669" s="18" t="s">
        <v>223</v>
      </c>
      <c r="BM669" s="203" t="s">
        <v>4394</v>
      </c>
    </row>
    <row r="670" spans="1:65" s="2" customFormat="1" ht="19.5">
      <c r="A670" s="36"/>
      <c r="B670" s="37"/>
      <c r="C670" s="38"/>
      <c r="D670" s="210" t="s">
        <v>233</v>
      </c>
      <c r="E670" s="38"/>
      <c r="F670" s="211" t="s">
        <v>2694</v>
      </c>
      <c r="G670" s="38"/>
      <c r="H670" s="38"/>
      <c r="I670" s="207"/>
      <c r="J670" s="38"/>
      <c r="K670" s="38"/>
      <c r="L670" s="41"/>
      <c r="M670" s="208"/>
      <c r="N670" s="209"/>
      <c r="O670" s="73"/>
      <c r="P670" s="73"/>
      <c r="Q670" s="73"/>
      <c r="R670" s="73"/>
      <c r="S670" s="73"/>
      <c r="T670" s="74"/>
      <c r="U670" s="36"/>
      <c r="V670" s="36"/>
      <c r="W670" s="36"/>
      <c r="X670" s="36"/>
      <c r="Y670" s="36"/>
      <c r="Z670" s="36"/>
      <c r="AA670" s="36"/>
      <c r="AB670" s="36"/>
      <c r="AC670" s="36"/>
      <c r="AD670" s="36"/>
      <c r="AE670" s="36"/>
      <c r="AT670" s="18" t="s">
        <v>233</v>
      </c>
      <c r="AU670" s="18" t="s">
        <v>87</v>
      </c>
    </row>
    <row r="671" spans="1:65" s="14" customFormat="1" ht="11.25">
      <c r="B671" s="223"/>
      <c r="C671" s="224"/>
      <c r="D671" s="210" t="s">
        <v>235</v>
      </c>
      <c r="E671" s="225" t="s">
        <v>1</v>
      </c>
      <c r="F671" s="226" t="s">
        <v>2695</v>
      </c>
      <c r="G671" s="224"/>
      <c r="H671" s="225" t="s">
        <v>1</v>
      </c>
      <c r="I671" s="227"/>
      <c r="J671" s="224"/>
      <c r="K671" s="224"/>
      <c r="L671" s="228"/>
      <c r="M671" s="229"/>
      <c r="N671" s="230"/>
      <c r="O671" s="230"/>
      <c r="P671" s="230"/>
      <c r="Q671" s="230"/>
      <c r="R671" s="230"/>
      <c r="S671" s="230"/>
      <c r="T671" s="231"/>
      <c r="AT671" s="232" t="s">
        <v>235</v>
      </c>
      <c r="AU671" s="232" t="s">
        <v>87</v>
      </c>
      <c r="AV671" s="14" t="s">
        <v>87</v>
      </c>
      <c r="AW671" s="14" t="s">
        <v>36</v>
      </c>
      <c r="AX671" s="14" t="s">
        <v>80</v>
      </c>
      <c r="AY671" s="232" t="s">
        <v>220</v>
      </c>
    </row>
    <row r="672" spans="1:65" s="13" customFormat="1" ht="11.25">
      <c r="B672" s="212"/>
      <c r="C672" s="213"/>
      <c r="D672" s="210" t="s">
        <v>235</v>
      </c>
      <c r="E672" s="214" t="s">
        <v>3767</v>
      </c>
      <c r="F672" s="215" t="s">
        <v>4395</v>
      </c>
      <c r="G672" s="213"/>
      <c r="H672" s="216">
        <v>40.572000000000003</v>
      </c>
      <c r="I672" s="217"/>
      <c r="J672" s="213"/>
      <c r="K672" s="213"/>
      <c r="L672" s="218"/>
      <c r="M672" s="219"/>
      <c r="N672" s="220"/>
      <c r="O672" s="220"/>
      <c r="P672" s="220"/>
      <c r="Q672" s="220"/>
      <c r="R672" s="220"/>
      <c r="S672" s="220"/>
      <c r="T672" s="221"/>
      <c r="AT672" s="222" t="s">
        <v>235</v>
      </c>
      <c r="AU672" s="222" t="s">
        <v>87</v>
      </c>
      <c r="AV672" s="13" t="s">
        <v>19</v>
      </c>
      <c r="AW672" s="13" t="s">
        <v>36</v>
      </c>
      <c r="AX672" s="13" t="s">
        <v>80</v>
      </c>
      <c r="AY672" s="222" t="s">
        <v>220</v>
      </c>
    </row>
    <row r="673" spans="1:65" s="13" customFormat="1" ht="11.25">
      <c r="B673" s="212"/>
      <c r="C673" s="213"/>
      <c r="D673" s="210" t="s">
        <v>235</v>
      </c>
      <c r="E673" s="214" t="s">
        <v>3769</v>
      </c>
      <c r="F673" s="215" t="s">
        <v>3770</v>
      </c>
      <c r="G673" s="213"/>
      <c r="H673" s="216">
        <v>40.572000000000003</v>
      </c>
      <c r="I673" s="217"/>
      <c r="J673" s="213"/>
      <c r="K673" s="213"/>
      <c r="L673" s="218"/>
      <c r="M673" s="219"/>
      <c r="N673" s="220"/>
      <c r="O673" s="220"/>
      <c r="P673" s="220"/>
      <c r="Q673" s="220"/>
      <c r="R673" s="220"/>
      <c r="S673" s="220"/>
      <c r="T673" s="221"/>
      <c r="AT673" s="222" t="s">
        <v>235</v>
      </c>
      <c r="AU673" s="222" t="s">
        <v>87</v>
      </c>
      <c r="AV673" s="13" t="s">
        <v>19</v>
      </c>
      <c r="AW673" s="13" t="s">
        <v>36</v>
      </c>
      <c r="AX673" s="13" t="s">
        <v>80</v>
      </c>
      <c r="AY673" s="222" t="s">
        <v>220</v>
      </c>
    </row>
    <row r="674" spans="1:65" s="13" customFormat="1" ht="11.25">
      <c r="B674" s="212"/>
      <c r="C674" s="213"/>
      <c r="D674" s="210" t="s">
        <v>235</v>
      </c>
      <c r="E674" s="214" t="s">
        <v>4396</v>
      </c>
      <c r="F674" s="215" t="s">
        <v>4397</v>
      </c>
      <c r="G674" s="213"/>
      <c r="H674" s="216">
        <v>6.9000000000000006E-2</v>
      </c>
      <c r="I674" s="217"/>
      <c r="J674" s="213"/>
      <c r="K674" s="213"/>
      <c r="L674" s="218"/>
      <c r="M674" s="219"/>
      <c r="N674" s="220"/>
      <c r="O674" s="220"/>
      <c r="P674" s="220"/>
      <c r="Q674" s="220"/>
      <c r="R674" s="220"/>
      <c r="S674" s="220"/>
      <c r="T674" s="221"/>
      <c r="AT674" s="222" t="s">
        <v>235</v>
      </c>
      <c r="AU674" s="222" t="s">
        <v>87</v>
      </c>
      <c r="AV674" s="13" t="s">
        <v>19</v>
      </c>
      <c r="AW674" s="13" t="s">
        <v>36</v>
      </c>
      <c r="AX674" s="13" t="s">
        <v>87</v>
      </c>
      <c r="AY674" s="222" t="s">
        <v>220</v>
      </c>
    </row>
    <row r="675" spans="1:65" s="2" customFormat="1" ht="24.2" customHeight="1">
      <c r="A675" s="36"/>
      <c r="B675" s="37"/>
      <c r="C675" s="192" t="s">
        <v>1696</v>
      </c>
      <c r="D675" s="192" t="s">
        <v>224</v>
      </c>
      <c r="E675" s="193" t="s">
        <v>2701</v>
      </c>
      <c r="F675" s="194" t="s">
        <v>2702</v>
      </c>
      <c r="G675" s="195" t="s">
        <v>506</v>
      </c>
      <c r="H675" s="196">
        <v>34.56</v>
      </c>
      <c r="I675" s="197"/>
      <c r="J675" s="198">
        <f>ROUND(I675*H675,2)</f>
        <v>0</v>
      </c>
      <c r="K675" s="194" t="s">
        <v>228</v>
      </c>
      <c r="L675" s="41"/>
      <c r="M675" s="199" t="s">
        <v>1</v>
      </c>
      <c r="N675" s="200" t="s">
        <v>45</v>
      </c>
      <c r="O675" s="73"/>
      <c r="P675" s="201">
        <f>O675*H675</f>
        <v>0</v>
      </c>
      <c r="Q675" s="201">
        <v>4.0000000000000002E-4</v>
      </c>
      <c r="R675" s="201">
        <f>Q675*H675</f>
        <v>1.3824000000000001E-2</v>
      </c>
      <c r="S675" s="201">
        <v>0</v>
      </c>
      <c r="T675" s="202">
        <f>S675*H675</f>
        <v>0</v>
      </c>
      <c r="U675" s="36"/>
      <c r="V675" s="36"/>
      <c r="W675" s="36"/>
      <c r="X675" s="36"/>
      <c r="Y675" s="36"/>
      <c r="Z675" s="36"/>
      <c r="AA675" s="36"/>
      <c r="AB675" s="36"/>
      <c r="AC675" s="36"/>
      <c r="AD675" s="36"/>
      <c r="AE675" s="36"/>
      <c r="AR675" s="203" t="s">
        <v>223</v>
      </c>
      <c r="AT675" s="203" t="s">
        <v>224</v>
      </c>
      <c r="AU675" s="203" t="s">
        <v>87</v>
      </c>
      <c r="AY675" s="18" t="s">
        <v>220</v>
      </c>
      <c r="BE675" s="204">
        <f>IF(N675="základní",J675,0)</f>
        <v>0</v>
      </c>
      <c r="BF675" s="204">
        <f>IF(N675="snížená",J675,0)</f>
        <v>0</v>
      </c>
      <c r="BG675" s="204">
        <f>IF(N675="zákl. přenesená",J675,0)</f>
        <v>0</v>
      </c>
      <c r="BH675" s="204">
        <f>IF(N675="sníž. přenesená",J675,0)</f>
        <v>0</v>
      </c>
      <c r="BI675" s="204">
        <f>IF(N675="nulová",J675,0)</f>
        <v>0</v>
      </c>
      <c r="BJ675" s="18" t="s">
        <v>87</v>
      </c>
      <c r="BK675" s="204">
        <f>ROUND(I675*H675,2)</f>
        <v>0</v>
      </c>
      <c r="BL675" s="18" t="s">
        <v>223</v>
      </c>
      <c r="BM675" s="203" t="s">
        <v>4398</v>
      </c>
    </row>
    <row r="676" spans="1:65" s="2" customFormat="1" ht="11.25">
      <c r="A676" s="36"/>
      <c r="B676" s="37"/>
      <c r="C676" s="38"/>
      <c r="D676" s="205" t="s">
        <v>231</v>
      </c>
      <c r="E676" s="38"/>
      <c r="F676" s="206" t="s">
        <v>2704</v>
      </c>
      <c r="G676" s="38"/>
      <c r="H676" s="38"/>
      <c r="I676" s="207"/>
      <c r="J676" s="38"/>
      <c r="K676" s="38"/>
      <c r="L676" s="41"/>
      <c r="M676" s="208"/>
      <c r="N676" s="209"/>
      <c r="O676" s="73"/>
      <c r="P676" s="73"/>
      <c r="Q676" s="73"/>
      <c r="R676" s="73"/>
      <c r="S676" s="73"/>
      <c r="T676" s="74"/>
      <c r="U676" s="36"/>
      <c r="V676" s="36"/>
      <c r="W676" s="36"/>
      <c r="X676" s="36"/>
      <c r="Y676" s="36"/>
      <c r="Z676" s="36"/>
      <c r="AA676" s="36"/>
      <c r="AB676" s="36"/>
      <c r="AC676" s="36"/>
      <c r="AD676" s="36"/>
      <c r="AE676" s="36"/>
      <c r="AT676" s="18" t="s">
        <v>231</v>
      </c>
      <c r="AU676" s="18" t="s">
        <v>87</v>
      </c>
    </row>
    <row r="677" spans="1:65" s="2" customFormat="1" ht="29.25">
      <c r="A677" s="36"/>
      <c r="B677" s="37"/>
      <c r="C677" s="38"/>
      <c r="D677" s="210" t="s">
        <v>311</v>
      </c>
      <c r="E677" s="38"/>
      <c r="F677" s="211" t="s">
        <v>2705</v>
      </c>
      <c r="G677" s="38"/>
      <c r="H677" s="38"/>
      <c r="I677" s="207"/>
      <c r="J677" s="38"/>
      <c r="K677" s="38"/>
      <c r="L677" s="41"/>
      <c r="M677" s="208"/>
      <c r="N677" s="209"/>
      <c r="O677" s="73"/>
      <c r="P677" s="73"/>
      <c r="Q677" s="73"/>
      <c r="R677" s="73"/>
      <c r="S677" s="73"/>
      <c r="T677" s="74"/>
      <c r="U677" s="36"/>
      <c r="V677" s="36"/>
      <c r="W677" s="36"/>
      <c r="X677" s="36"/>
      <c r="Y677" s="36"/>
      <c r="Z677" s="36"/>
      <c r="AA677" s="36"/>
      <c r="AB677" s="36"/>
      <c r="AC677" s="36"/>
      <c r="AD677" s="36"/>
      <c r="AE677" s="36"/>
      <c r="AT677" s="18" t="s">
        <v>311</v>
      </c>
      <c r="AU677" s="18" t="s">
        <v>87</v>
      </c>
    </row>
    <row r="678" spans="1:65" s="14" customFormat="1" ht="11.25">
      <c r="B678" s="223"/>
      <c r="C678" s="224"/>
      <c r="D678" s="210" t="s">
        <v>235</v>
      </c>
      <c r="E678" s="225" t="s">
        <v>1</v>
      </c>
      <c r="F678" s="226" t="s">
        <v>4399</v>
      </c>
      <c r="G678" s="224"/>
      <c r="H678" s="225" t="s">
        <v>1</v>
      </c>
      <c r="I678" s="227"/>
      <c r="J678" s="224"/>
      <c r="K678" s="224"/>
      <c r="L678" s="228"/>
      <c r="M678" s="229"/>
      <c r="N678" s="230"/>
      <c r="O678" s="230"/>
      <c r="P678" s="230"/>
      <c r="Q678" s="230"/>
      <c r="R678" s="230"/>
      <c r="S678" s="230"/>
      <c r="T678" s="231"/>
      <c r="AT678" s="232" t="s">
        <v>235</v>
      </c>
      <c r="AU678" s="232" t="s">
        <v>87</v>
      </c>
      <c r="AV678" s="14" t="s">
        <v>87</v>
      </c>
      <c r="AW678" s="14" t="s">
        <v>36</v>
      </c>
      <c r="AX678" s="14" t="s">
        <v>80</v>
      </c>
      <c r="AY678" s="232" t="s">
        <v>220</v>
      </c>
    </row>
    <row r="679" spans="1:65" s="13" customFormat="1" ht="11.25">
      <c r="B679" s="212"/>
      <c r="C679" s="213"/>
      <c r="D679" s="210" t="s">
        <v>235</v>
      </c>
      <c r="E679" s="214" t="s">
        <v>3774</v>
      </c>
      <c r="F679" s="215" t="s">
        <v>4400</v>
      </c>
      <c r="G679" s="213"/>
      <c r="H679" s="216">
        <v>34.56</v>
      </c>
      <c r="I679" s="217"/>
      <c r="J679" s="213"/>
      <c r="K679" s="213"/>
      <c r="L679" s="218"/>
      <c r="M679" s="219"/>
      <c r="N679" s="220"/>
      <c r="O679" s="220"/>
      <c r="P679" s="220"/>
      <c r="Q679" s="220"/>
      <c r="R679" s="220"/>
      <c r="S679" s="220"/>
      <c r="T679" s="221"/>
      <c r="AT679" s="222" t="s">
        <v>235</v>
      </c>
      <c r="AU679" s="222" t="s">
        <v>87</v>
      </c>
      <c r="AV679" s="13" t="s">
        <v>19</v>
      </c>
      <c r="AW679" s="13" t="s">
        <v>36</v>
      </c>
      <c r="AX679" s="13" t="s">
        <v>80</v>
      </c>
      <c r="AY679" s="222" t="s">
        <v>220</v>
      </c>
    </row>
    <row r="680" spans="1:65" s="13" customFormat="1" ht="11.25">
      <c r="B680" s="212"/>
      <c r="C680" s="213"/>
      <c r="D680" s="210" t="s">
        <v>235</v>
      </c>
      <c r="E680" s="214" t="s">
        <v>3037</v>
      </c>
      <c r="F680" s="215" t="s">
        <v>4401</v>
      </c>
      <c r="G680" s="213"/>
      <c r="H680" s="216">
        <v>34.56</v>
      </c>
      <c r="I680" s="217"/>
      <c r="J680" s="213"/>
      <c r="K680" s="213"/>
      <c r="L680" s="218"/>
      <c r="M680" s="219"/>
      <c r="N680" s="220"/>
      <c r="O680" s="220"/>
      <c r="P680" s="220"/>
      <c r="Q680" s="220"/>
      <c r="R680" s="220"/>
      <c r="S680" s="220"/>
      <c r="T680" s="221"/>
      <c r="AT680" s="222" t="s">
        <v>235</v>
      </c>
      <c r="AU680" s="222" t="s">
        <v>87</v>
      </c>
      <c r="AV680" s="13" t="s">
        <v>19</v>
      </c>
      <c r="AW680" s="13" t="s">
        <v>36</v>
      </c>
      <c r="AX680" s="13" t="s">
        <v>87</v>
      </c>
      <c r="AY680" s="222" t="s">
        <v>220</v>
      </c>
    </row>
    <row r="681" spans="1:65" s="2" customFormat="1" ht="37.9" customHeight="1">
      <c r="A681" s="36"/>
      <c r="B681" s="37"/>
      <c r="C681" s="247" t="s">
        <v>1703</v>
      </c>
      <c r="D681" s="247" t="s">
        <v>329</v>
      </c>
      <c r="E681" s="248" t="s">
        <v>2711</v>
      </c>
      <c r="F681" s="249" t="s">
        <v>2712</v>
      </c>
      <c r="G681" s="250" t="s">
        <v>506</v>
      </c>
      <c r="H681" s="251">
        <v>78.790000000000006</v>
      </c>
      <c r="I681" s="252"/>
      <c r="J681" s="253">
        <f>ROUND(I681*H681,2)</f>
        <v>0</v>
      </c>
      <c r="K681" s="249" t="s">
        <v>228</v>
      </c>
      <c r="L681" s="254"/>
      <c r="M681" s="255" t="s">
        <v>1</v>
      </c>
      <c r="N681" s="256" t="s">
        <v>45</v>
      </c>
      <c r="O681" s="73"/>
      <c r="P681" s="201">
        <f>O681*H681</f>
        <v>0</v>
      </c>
      <c r="Q681" s="201">
        <v>4.7999999999999996E-3</v>
      </c>
      <c r="R681" s="201">
        <f>Q681*H681</f>
        <v>0.37819199999999997</v>
      </c>
      <c r="S681" s="201">
        <v>0</v>
      </c>
      <c r="T681" s="202">
        <f>S681*H681</f>
        <v>0</v>
      </c>
      <c r="U681" s="36"/>
      <c r="V681" s="36"/>
      <c r="W681" s="36"/>
      <c r="X681" s="36"/>
      <c r="Y681" s="36"/>
      <c r="Z681" s="36"/>
      <c r="AA681" s="36"/>
      <c r="AB681" s="36"/>
      <c r="AC681" s="36"/>
      <c r="AD681" s="36"/>
      <c r="AE681" s="36"/>
      <c r="AR681" s="203" t="s">
        <v>266</v>
      </c>
      <c r="AT681" s="203" t="s">
        <v>329</v>
      </c>
      <c r="AU681" s="203" t="s">
        <v>87</v>
      </c>
      <c r="AY681" s="18" t="s">
        <v>220</v>
      </c>
      <c r="BE681" s="204">
        <f>IF(N681="základní",J681,0)</f>
        <v>0</v>
      </c>
      <c r="BF681" s="204">
        <f>IF(N681="snížená",J681,0)</f>
        <v>0</v>
      </c>
      <c r="BG681" s="204">
        <f>IF(N681="zákl. přenesená",J681,0)</f>
        <v>0</v>
      </c>
      <c r="BH681" s="204">
        <f>IF(N681="sníž. přenesená",J681,0)</f>
        <v>0</v>
      </c>
      <c r="BI681" s="204">
        <f>IF(N681="nulová",J681,0)</f>
        <v>0</v>
      </c>
      <c r="BJ681" s="18" t="s">
        <v>87</v>
      </c>
      <c r="BK681" s="204">
        <f>ROUND(I681*H681,2)</f>
        <v>0</v>
      </c>
      <c r="BL681" s="18" t="s">
        <v>223</v>
      </c>
      <c r="BM681" s="203" t="s">
        <v>4402</v>
      </c>
    </row>
    <row r="682" spans="1:65" s="14" customFormat="1" ht="11.25">
      <c r="B682" s="223"/>
      <c r="C682" s="224"/>
      <c r="D682" s="210" t="s">
        <v>235</v>
      </c>
      <c r="E682" s="225" t="s">
        <v>1</v>
      </c>
      <c r="F682" s="226" t="s">
        <v>2714</v>
      </c>
      <c r="G682" s="224"/>
      <c r="H682" s="225" t="s">
        <v>1</v>
      </c>
      <c r="I682" s="227"/>
      <c r="J682" s="224"/>
      <c r="K682" s="224"/>
      <c r="L682" s="228"/>
      <c r="M682" s="229"/>
      <c r="N682" s="230"/>
      <c r="O682" s="230"/>
      <c r="P682" s="230"/>
      <c r="Q682" s="230"/>
      <c r="R682" s="230"/>
      <c r="S682" s="230"/>
      <c r="T682" s="231"/>
      <c r="AT682" s="232" t="s">
        <v>235</v>
      </c>
      <c r="AU682" s="232" t="s">
        <v>87</v>
      </c>
      <c r="AV682" s="14" t="s">
        <v>87</v>
      </c>
      <c r="AW682" s="14" t="s">
        <v>36</v>
      </c>
      <c r="AX682" s="14" t="s">
        <v>80</v>
      </c>
      <c r="AY682" s="232" t="s">
        <v>220</v>
      </c>
    </row>
    <row r="683" spans="1:65" s="13" customFormat="1" ht="11.25">
      <c r="B683" s="212"/>
      <c r="C683" s="213"/>
      <c r="D683" s="210" t="s">
        <v>235</v>
      </c>
      <c r="E683" s="214" t="s">
        <v>3783</v>
      </c>
      <c r="F683" s="215" t="s">
        <v>4403</v>
      </c>
      <c r="G683" s="213"/>
      <c r="H683" s="216">
        <v>68.513000000000005</v>
      </c>
      <c r="I683" s="217"/>
      <c r="J683" s="213"/>
      <c r="K683" s="213"/>
      <c r="L683" s="218"/>
      <c r="M683" s="219"/>
      <c r="N683" s="220"/>
      <c r="O683" s="220"/>
      <c r="P683" s="220"/>
      <c r="Q683" s="220"/>
      <c r="R683" s="220"/>
      <c r="S683" s="220"/>
      <c r="T683" s="221"/>
      <c r="AT683" s="222" t="s">
        <v>235</v>
      </c>
      <c r="AU683" s="222" t="s">
        <v>87</v>
      </c>
      <c r="AV683" s="13" t="s">
        <v>19</v>
      </c>
      <c r="AW683" s="13" t="s">
        <v>36</v>
      </c>
      <c r="AX683" s="13" t="s">
        <v>80</v>
      </c>
      <c r="AY683" s="222" t="s">
        <v>220</v>
      </c>
    </row>
    <row r="684" spans="1:65" s="13" customFormat="1" ht="11.25">
      <c r="B684" s="212"/>
      <c r="C684" s="213"/>
      <c r="D684" s="210" t="s">
        <v>235</v>
      </c>
      <c r="E684" s="214" t="s">
        <v>3785</v>
      </c>
      <c r="F684" s="215" t="s">
        <v>3786</v>
      </c>
      <c r="G684" s="213"/>
      <c r="H684" s="216">
        <v>68.513000000000005</v>
      </c>
      <c r="I684" s="217"/>
      <c r="J684" s="213"/>
      <c r="K684" s="213"/>
      <c r="L684" s="218"/>
      <c r="M684" s="219"/>
      <c r="N684" s="220"/>
      <c r="O684" s="220"/>
      <c r="P684" s="220"/>
      <c r="Q684" s="220"/>
      <c r="R684" s="220"/>
      <c r="S684" s="220"/>
      <c r="T684" s="221"/>
      <c r="AT684" s="222" t="s">
        <v>235</v>
      </c>
      <c r="AU684" s="222" t="s">
        <v>87</v>
      </c>
      <c r="AV684" s="13" t="s">
        <v>19</v>
      </c>
      <c r="AW684" s="13" t="s">
        <v>36</v>
      </c>
      <c r="AX684" s="13" t="s">
        <v>80</v>
      </c>
      <c r="AY684" s="222" t="s">
        <v>220</v>
      </c>
    </row>
    <row r="685" spans="1:65" s="13" customFormat="1" ht="11.25">
      <c r="B685" s="212"/>
      <c r="C685" s="213"/>
      <c r="D685" s="210" t="s">
        <v>235</v>
      </c>
      <c r="E685" s="214" t="s">
        <v>4404</v>
      </c>
      <c r="F685" s="215" t="s">
        <v>4405</v>
      </c>
      <c r="G685" s="213"/>
      <c r="H685" s="216">
        <v>78.790000000000006</v>
      </c>
      <c r="I685" s="217"/>
      <c r="J685" s="213"/>
      <c r="K685" s="213"/>
      <c r="L685" s="218"/>
      <c r="M685" s="219"/>
      <c r="N685" s="220"/>
      <c r="O685" s="220"/>
      <c r="P685" s="220"/>
      <c r="Q685" s="220"/>
      <c r="R685" s="220"/>
      <c r="S685" s="220"/>
      <c r="T685" s="221"/>
      <c r="AT685" s="222" t="s">
        <v>235</v>
      </c>
      <c r="AU685" s="222" t="s">
        <v>87</v>
      </c>
      <c r="AV685" s="13" t="s">
        <v>19</v>
      </c>
      <c r="AW685" s="13" t="s">
        <v>36</v>
      </c>
      <c r="AX685" s="13" t="s">
        <v>87</v>
      </c>
      <c r="AY685" s="222" t="s">
        <v>220</v>
      </c>
    </row>
    <row r="686" spans="1:65" s="2" customFormat="1" ht="24.2" customHeight="1">
      <c r="A686" s="36"/>
      <c r="B686" s="37"/>
      <c r="C686" s="192" t="s">
        <v>1707</v>
      </c>
      <c r="D686" s="192" t="s">
        <v>224</v>
      </c>
      <c r="E686" s="193" t="s">
        <v>2720</v>
      </c>
      <c r="F686" s="194" t="s">
        <v>2721</v>
      </c>
      <c r="G686" s="195" t="s">
        <v>506</v>
      </c>
      <c r="H686" s="196">
        <v>33.953000000000003</v>
      </c>
      <c r="I686" s="197"/>
      <c r="J686" s="198">
        <f>ROUND(I686*H686,2)</f>
        <v>0</v>
      </c>
      <c r="K686" s="194" t="s">
        <v>228</v>
      </c>
      <c r="L686" s="41"/>
      <c r="M686" s="199" t="s">
        <v>1</v>
      </c>
      <c r="N686" s="200" t="s">
        <v>45</v>
      </c>
      <c r="O686" s="73"/>
      <c r="P686" s="201">
        <f>O686*H686</f>
        <v>0</v>
      </c>
      <c r="Q686" s="201">
        <v>4.0000000000000002E-4</v>
      </c>
      <c r="R686" s="201">
        <f>Q686*H686</f>
        <v>1.3581200000000002E-2</v>
      </c>
      <c r="S686" s="201">
        <v>0</v>
      </c>
      <c r="T686" s="202">
        <f>S686*H686</f>
        <v>0</v>
      </c>
      <c r="U686" s="36"/>
      <c r="V686" s="36"/>
      <c r="W686" s="36"/>
      <c r="X686" s="36"/>
      <c r="Y686" s="36"/>
      <c r="Z686" s="36"/>
      <c r="AA686" s="36"/>
      <c r="AB686" s="36"/>
      <c r="AC686" s="36"/>
      <c r="AD686" s="36"/>
      <c r="AE686" s="36"/>
      <c r="AR686" s="203" t="s">
        <v>223</v>
      </c>
      <c r="AT686" s="203" t="s">
        <v>224</v>
      </c>
      <c r="AU686" s="203" t="s">
        <v>87</v>
      </c>
      <c r="AY686" s="18" t="s">
        <v>220</v>
      </c>
      <c r="BE686" s="204">
        <f>IF(N686="základní",J686,0)</f>
        <v>0</v>
      </c>
      <c r="BF686" s="204">
        <f>IF(N686="snížená",J686,0)</f>
        <v>0</v>
      </c>
      <c r="BG686" s="204">
        <f>IF(N686="zákl. přenesená",J686,0)</f>
        <v>0</v>
      </c>
      <c r="BH686" s="204">
        <f>IF(N686="sníž. přenesená",J686,0)</f>
        <v>0</v>
      </c>
      <c r="BI686" s="204">
        <f>IF(N686="nulová",J686,0)</f>
        <v>0</v>
      </c>
      <c r="BJ686" s="18" t="s">
        <v>87</v>
      </c>
      <c r="BK686" s="204">
        <f>ROUND(I686*H686,2)</f>
        <v>0</v>
      </c>
      <c r="BL686" s="18" t="s">
        <v>223</v>
      </c>
      <c r="BM686" s="203" t="s">
        <v>4406</v>
      </c>
    </row>
    <row r="687" spans="1:65" s="2" customFormat="1" ht="11.25">
      <c r="A687" s="36"/>
      <c r="B687" s="37"/>
      <c r="C687" s="38"/>
      <c r="D687" s="205" t="s">
        <v>231</v>
      </c>
      <c r="E687" s="38"/>
      <c r="F687" s="206" t="s">
        <v>2723</v>
      </c>
      <c r="G687" s="38"/>
      <c r="H687" s="38"/>
      <c r="I687" s="207"/>
      <c r="J687" s="38"/>
      <c r="K687" s="38"/>
      <c r="L687" s="41"/>
      <c r="M687" s="208"/>
      <c r="N687" s="209"/>
      <c r="O687" s="73"/>
      <c r="P687" s="73"/>
      <c r="Q687" s="73"/>
      <c r="R687" s="73"/>
      <c r="S687" s="73"/>
      <c r="T687" s="74"/>
      <c r="U687" s="36"/>
      <c r="V687" s="36"/>
      <c r="W687" s="36"/>
      <c r="X687" s="36"/>
      <c r="Y687" s="36"/>
      <c r="Z687" s="36"/>
      <c r="AA687" s="36"/>
      <c r="AB687" s="36"/>
      <c r="AC687" s="36"/>
      <c r="AD687" s="36"/>
      <c r="AE687" s="36"/>
      <c r="AT687" s="18" t="s">
        <v>231</v>
      </c>
      <c r="AU687" s="18" t="s">
        <v>87</v>
      </c>
    </row>
    <row r="688" spans="1:65" s="2" customFormat="1" ht="29.25">
      <c r="A688" s="36"/>
      <c r="B688" s="37"/>
      <c r="C688" s="38"/>
      <c r="D688" s="210" t="s">
        <v>311</v>
      </c>
      <c r="E688" s="38"/>
      <c r="F688" s="211" t="s">
        <v>2705</v>
      </c>
      <c r="G688" s="38"/>
      <c r="H688" s="38"/>
      <c r="I688" s="207"/>
      <c r="J688" s="38"/>
      <c r="K688" s="38"/>
      <c r="L688" s="41"/>
      <c r="M688" s="208"/>
      <c r="N688" s="209"/>
      <c r="O688" s="73"/>
      <c r="P688" s="73"/>
      <c r="Q688" s="73"/>
      <c r="R688" s="73"/>
      <c r="S688" s="73"/>
      <c r="T688" s="74"/>
      <c r="U688" s="36"/>
      <c r="V688" s="36"/>
      <c r="W688" s="36"/>
      <c r="X688" s="36"/>
      <c r="Y688" s="36"/>
      <c r="Z688" s="36"/>
      <c r="AA688" s="36"/>
      <c r="AB688" s="36"/>
      <c r="AC688" s="36"/>
      <c r="AD688" s="36"/>
      <c r="AE688" s="36"/>
      <c r="AT688" s="18" t="s">
        <v>311</v>
      </c>
      <c r="AU688" s="18" t="s">
        <v>87</v>
      </c>
    </row>
    <row r="689" spans="1:65" s="14" customFormat="1" ht="11.25">
      <c r="B689" s="223"/>
      <c r="C689" s="224"/>
      <c r="D689" s="210" t="s">
        <v>235</v>
      </c>
      <c r="E689" s="225" t="s">
        <v>1</v>
      </c>
      <c r="F689" s="226" t="s">
        <v>2724</v>
      </c>
      <c r="G689" s="224"/>
      <c r="H689" s="225" t="s">
        <v>1</v>
      </c>
      <c r="I689" s="227"/>
      <c r="J689" s="224"/>
      <c r="K689" s="224"/>
      <c r="L689" s="228"/>
      <c r="M689" s="229"/>
      <c r="N689" s="230"/>
      <c r="O689" s="230"/>
      <c r="P689" s="230"/>
      <c r="Q689" s="230"/>
      <c r="R689" s="230"/>
      <c r="S689" s="230"/>
      <c r="T689" s="231"/>
      <c r="AT689" s="232" t="s">
        <v>235</v>
      </c>
      <c r="AU689" s="232" t="s">
        <v>87</v>
      </c>
      <c r="AV689" s="14" t="s">
        <v>87</v>
      </c>
      <c r="AW689" s="14" t="s">
        <v>36</v>
      </c>
      <c r="AX689" s="14" t="s">
        <v>80</v>
      </c>
      <c r="AY689" s="232" t="s">
        <v>220</v>
      </c>
    </row>
    <row r="690" spans="1:65" s="14" customFormat="1" ht="11.25">
      <c r="B690" s="223"/>
      <c r="C690" s="224"/>
      <c r="D690" s="210" t="s">
        <v>235</v>
      </c>
      <c r="E690" s="225" t="s">
        <v>1</v>
      </c>
      <c r="F690" s="226" t="s">
        <v>4407</v>
      </c>
      <c r="G690" s="224"/>
      <c r="H690" s="225" t="s">
        <v>1</v>
      </c>
      <c r="I690" s="227"/>
      <c r="J690" s="224"/>
      <c r="K690" s="224"/>
      <c r="L690" s="228"/>
      <c r="M690" s="229"/>
      <c r="N690" s="230"/>
      <c r="O690" s="230"/>
      <c r="P690" s="230"/>
      <c r="Q690" s="230"/>
      <c r="R690" s="230"/>
      <c r="S690" s="230"/>
      <c r="T690" s="231"/>
      <c r="AT690" s="232" t="s">
        <v>235</v>
      </c>
      <c r="AU690" s="232" t="s">
        <v>87</v>
      </c>
      <c r="AV690" s="14" t="s">
        <v>87</v>
      </c>
      <c r="AW690" s="14" t="s">
        <v>36</v>
      </c>
      <c r="AX690" s="14" t="s">
        <v>80</v>
      </c>
      <c r="AY690" s="232" t="s">
        <v>220</v>
      </c>
    </row>
    <row r="691" spans="1:65" s="13" customFormat="1" ht="11.25">
      <c r="B691" s="212"/>
      <c r="C691" s="213"/>
      <c r="D691" s="210" t="s">
        <v>235</v>
      </c>
      <c r="E691" s="214" t="s">
        <v>3793</v>
      </c>
      <c r="F691" s="215" t="s">
        <v>4408</v>
      </c>
      <c r="G691" s="213"/>
      <c r="H691" s="216">
        <v>19.181999999999999</v>
      </c>
      <c r="I691" s="217"/>
      <c r="J691" s="213"/>
      <c r="K691" s="213"/>
      <c r="L691" s="218"/>
      <c r="M691" s="219"/>
      <c r="N691" s="220"/>
      <c r="O691" s="220"/>
      <c r="P691" s="220"/>
      <c r="Q691" s="220"/>
      <c r="R691" s="220"/>
      <c r="S691" s="220"/>
      <c r="T691" s="221"/>
      <c r="AT691" s="222" t="s">
        <v>235</v>
      </c>
      <c r="AU691" s="222" t="s">
        <v>87</v>
      </c>
      <c r="AV691" s="13" t="s">
        <v>19</v>
      </c>
      <c r="AW691" s="13" t="s">
        <v>36</v>
      </c>
      <c r="AX691" s="13" t="s">
        <v>80</v>
      </c>
      <c r="AY691" s="222" t="s">
        <v>220</v>
      </c>
    </row>
    <row r="692" spans="1:65" s="14" customFormat="1" ht="11.25">
      <c r="B692" s="223"/>
      <c r="C692" s="224"/>
      <c r="D692" s="210" t="s">
        <v>235</v>
      </c>
      <c r="E692" s="225" t="s">
        <v>1</v>
      </c>
      <c r="F692" s="226" t="s">
        <v>4409</v>
      </c>
      <c r="G692" s="224"/>
      <c r="H692" s="225" t="s">
        <v>1</v>
      </c>
      <c r="I692" s="227"/>
      <c r="J692" s="224"/>
      <c r="K692" s="224"/>
      <c r="L692" s="228"/>
      <c r="M692" s="229"/>
      <c r="N692" s="230"/>
      <c r="O692" s="230"/>
      <c r="P692" s="230"/>
      <c r="Q692" s="230"/>
      <c r="R692" s="230"/>
      <c r="S692" s="230"/>
      <c r="T692" s="231"/>
      <c r="AT692" s="232" t="s">
        <v>235</v>
      </c>
      <c r="AU692" s="232" t="s">
        <v>87</v>
      </c>
      <c r="AV692" s="14" t="s">
        <v>87</v>
      </c>
      <c r="AW692" s="14" t="s">
        <v>36</v>
      </c>
      <c r="AX692" s="14" t="s">
        <v>80</v>
      </c>
      <c r="AY692" s="232" t="s">
        <v>220</v>
      </c>
    </row>
    <row r="693" spans="1:65" s="13" customFormat="1" ht="11.25">
      <c r="B693" s="212"/>
      <c r="C693" s="213"/>
      <c r="D693" s="210" t="s">
        <v>235</v>
      </c>
      <c r="E693" s="214" t="s">
        <v>1857</v>
      </c>
      <c r="F693" s="215" t="s">
        <v>4410</v>
      </c>
      <c r="G693" s="213"/>
      <c r="H693" s="216">
        <v>14.771000000000001</v>
      </c>
      <c r="I693" s="217"/>
      <c r="J693" s="213"/>
      <c r="K693" s="213"/>
      <c r="L693" s="218"/>
      <c r="M693" s="219"/>
      <c r="N693" s="220"/>
      <c r="O693" s="220"/>
      <c r="P693" s="220"/>
      <c r="Q693" s="220"/>
      <c r="R693" s="220"/>
      <c r="S693" s="220"/>
      <c r="T693" s="221"/>
      <c r="AT693" s="222" t="s">
        <v>235</v>
      </c>
      <c r="AU693" s="222" t="s">
        <v>87</v>
      </c>
      <c r="AV693" s="13" t="s">
        <v>19</v>
      </c>
      <c r="AW693" s="13" t="s">
        <v>36</v>
      </c>
      <c r="AX693" s="13" t="s">
        <v>80</v>
      </c>
      <c r="AY693" s="222" t="s">
        <v>220</v>
      </c>
    </row>
    <row r="694" spans="1:65" s="13" customFormat="1" ht="11.25">
      <c r="B694" s="212"/>
      <c r="C694" s="213"/>
      <c r="D694" s="210" t="s">
        <v>235</v>
      </c>
      <c r="E694" s="214" t="s">
        <v>4411</v>
      </c>
      <c r="F694" s="215" t="s">
        <v>4412</v>
      </c>
      <c r="G694" s="213"/>
      <c r="H694" s="216">
        <v>33.953000000000003</v>
      </c>
      <c r="I694" s="217"/>
      <c r="J694" s="213"/>
      <c r="K694" s="213"/>
      <c r="L694" s="218"/>
      <c r="M694" s="219"/>
      <c r="N694" s="220"/>
      <c r="O694" s="220"/>
      <c r="P694" s="220"/>
      <c r="Q694" s="220"/>
      <c r="R694" s="220"/>
      <c r="S694" s="220"/>
      <c r="T694" s="221"/>
      <c r="AT694" s="222" t="s">
        <v>235</v>
      </c>
      <c r="AU694" s="222" t="s">
        <v>87</v>
      </c>
      <c r="AV694" s="13" t="s">
        <v>19</v>
      </c>
      <c r="AW694" s="13" t="s">
        <v>36</v>
      </c>
      <c r="AX694" s="13" t="s">
        <v>87</v>
      </c>
      <c r="AY694" s="222" t="s">
        <v>220</v>
      </c>
    </row>
    <row r="695" spans="1:65" s="2" customFormat="1" ht="62.65" customHeight="1">
      <c r="A695" s="36"/>
      <c r="B695" s="37"/>
      <c r="C695" s="192" t="s">
        <v>1713</v>
      </c>
      <c r="D695" s="192" t="s">
        <v>224</v>
      </c>
      <c r="E695" s="193" t="s">
        <v>2731</v>
      </c>
      <c r="F695" s="194" t="s">
        <v>2732</v>
      </c>
      <c r="G695" s="195" t="s">
        <v>506</v>
      </c>
      <c r="H695" s="196">
        <v>33</v>
      </c>
      <c r="I695" s="197"/>
      <c r="J695" s="198">
        <f>ROUND(I695*H695,2)</f>
        <v>0</v>
      </c>
      <c r="K695" s="194" t="s">
        <v>228</v>
      </c>
      <c r="L695" s="41"/>
      <c r="M695" s="199" t="s">
        <v>1</v>
      </c>
      <c r="N695" s="200" t="s">
        <v>45</v>
      </c>
      <c r="O695" s="73"/>
      <c r="P695" s="201">
        <f>O695*H695</f>
        <v>0</v>
      </c>
      <c r="Q695" s="201">
        <v>0</v>
      </c>
      <c r="R695" s="201">
        <f>Q695*H695</f>
        <v>0</v>
      </c>
      <c r="S695" s="201">
        <v>0</v>
      </c>
      <c r="T695" s="202">
        <f>S695*H695</f>
        <v>0</v>
      </c>
      <c r="U695" s="36"/>
      <c r="V695" s="36"/>
      <c r="W695" s="36"/>
      <c r="X695" s="36"/>
      <c r="Y695" s="36"/>
      <c r="Z695" s="36"/>
      <c r="AA695" s="36"/>
      <c r="AB695" s="36"/>
      <c r="AC695" s="36"/>
      <c r="AD695" s="36"/>
      <c r="AE695" s="36"/>
      <c r="AR695" s="203" t="s">
        <v>223</v>
      </c>
      <c r="AT695" s="203" t="s">
        <v>224</v>
      </c>
      <c r="AU695" s="203" t="s">
        <v>87</v>
      </c>
      <c r="AY695" s="18" t="s">
        <v>220</v>
      </c>
      <c r="BE695" s="204">
        <f>IF(N695="základní",J695,0)</f>
        <v>0</v>
      </c>
      <c r="BF695" s="204">
        <f>IF(N695="snížená",J695,0)</f>
        <v>0</v>
      </c>
      <c r="BG695" s="204">
        <f>IF(N695="zákl. přenesená",J695,0)</f>
        <v>0</v>
      </c>
      <c r="BH695" s="204">
        <f>IF(N695="sníž. přenesená",J695,0)</f>
        <v>0</v>
      </c>
      <c r="BI695" s="204">
        <f>IF(N695="nulová",J695,0)</f>
        <v>0</v>
      </c>
      <c r="BJ695" s="18" t="s">
        <v>87</v>
      </c>
      <c r="BK695" s="204">
        <f>ROUND(I695*H695,2)</f>
        <v>0</v>
      </c>
      <c r="BL695" s="18" t="s">
        <v>223</v>
      </c>
      <c r="BM695" s="203" t="s">
        <v>4413</v>
      </c>
    </row>
    <row r="696" spans="1:65" s="2" customFormat="1" ht="11.25">
      <c r="A696" s="36"/>
      <c r="B696" s="37"/>
      <c r="C696" s="38"/>
      <c r="D696" s="205" t="s">
        <v>231</v>
      </c>
      <c r="E696" s="38"/>
      <c r="F696" s="206" t="s">
        <v>2734</v>
      </c>
      <c r="G696" s="38"/>
      <c r="H696" s="38"/>
      <c r="I696" s="207"/>
      <c r="J696" s="38"/>
      <c r="K696" s="38"/>
      <c r="L696" s="41"/>
      <c r="M696" s="208"/>
      <c r="N696" s="209"/>
      <c r="O696" s="73"/>
      <c r="P696" s="73"/>
      <c r="Q696" s="73"/>
      <c r="R696" s="73"/>
      <c r="S696" s="73"/>
      <c r="T696" s="74"/>
      <c r="U696" s="36"/>
      <c r="V696" s="36"/>
      <c r="W696" s="36"/>
      <c r="X696" s="36"/>
      <c r="Y696" s="36"/>
      <c r="Z696" s="36"/>
      <c r="AA696" s="36"/>
      <c r="AB696" s="36"/>
      <c r="AC696" s="36"/>
      <c r="AD696" s="36"/>
      <c r="AE696" s="36"/>
      <c r="AT696" s="18" t="s">
        <v>231</v>
      </c>
      <c r="AU696" s="18" t="s">
        <v>87</v>
      </c>
    </row>
    <row r="697" spans="1:65" s="2" customFormat="1" ht="165.75">
      <c r="A697" s="36"/>
      <c r="B697" s="37"/>
      <c r="C697" s="38"/>
      <c r="D697" s="210" t="s">
        <v>311</v>
      </c>
      <c r="E697" s="38"/>
      <c r="F697" s="211" t="s">
        <v>2735</v>
      </c>
      <c r="G697" s="38"/>
      <c r="H697" s="38"/>
      <c r="I697" s="207"/>
      <c r="J697" s="38"/>
      <c r="K697" s="38"/>
      <c r="L697" s="41"/>
      <c r="M697" s="208"/>
      <c r="N697" s="209"/>
      <c r="O697" s="73"/>
      <c r="P697" s="73"/>
      <c r="Q697" s="73"/>
      <c r="R697" s="73"/>
      <c r="S697" s="73"/>
      <c r="T697" s="74"/>
      <c r="U697" s="36"/>
      <c r="V697" s="36"/>
      <c r="W697" s="36"/>
      <c r="X697" s="36"/>
      <c r="Y697" s="36"/>
      <c r="Z697" s="36"/>
      <c r="AA697" s="36"/>
      <c r="AB697" s="36"/>
      <c r="AC697" s="36"/>
      <c r="AD697" s="36"/>
      <c r="AE697" s="36"/>
      <c r="AT697" s="18" t="s">
        <v>311</v>
      </c>
      <c r="AU697" s="18" t="s">
        <v>87</v>
      </c>
    </row>
    <row r="698" spans="1:65" s="14" customFormat="1" ht="11.25">
      <c r="B698" s="223"/>
      <c r="C698" s="224"/>
      <c r="D698" s="210" t="s">
        <v>235</v>
      </c>
      <c r="E698" s="225" t="s">
        <v>1</v>
      </c>
      <c r="F698" s="226" t="s">
        <v>2736</v>
      </c>
      <c r="G698" s="224"/>
      <c r="H698" s="225" t="s">
        <v>1</v>
      </c>
      <c r="I698" s="227"/>
      <c r="J698" s="224"/>
      <c r="K698" s="224"/>
      <c r="L698" s="228"/>
      <c r="M698" s="229"/>
      <c r="N698" s="230"/>
      <c r="O698" s="230"/>
      <c r="P698" s="230"/>
      <c r="Q698" s="230"/>
      <c r="R698" s="230"/>
      <c r="S698" s="230"/>
      <c r="T698" s="231"/>
      <c r="AT698" s="232" t="s">
        <v>235</v>
      </c>
      <c r="AU698" s="232" t="s">
        <v>87</v>
      </c>
      <c r="AV698" s="14" t="s">
        <v>87</v>
      </c>
      <c r="AW698" s="14" t="s">
        <v>36</v>
      </c>
      <c r="AX698" s="14" t="s">
        <v>80</v>
      </c>
      <c r="AY698" s="232" t="s">
        <v>220</v>
      </c>
    </row>
    <row r="699" spans="1:65" s="13" customFormat="1" ht="11.25">
      <c r="B699" s="212"/>
      <c r="C699" s="213"/>
      <c r="D699" s="210" t="s">
        <v>235</v>
      </c>
      <c r="E699" s="214" t="s">
        <v>3802</v>
      </c>
      <c r="F699" s="215" t="s">
        <v>4414</v>
      </c>
      <c r="G699" s="213"/>
      <c r="H699" s="216">
        <v>33</v>
      </c>
      <c r="I699" s="217"/>
      <c r="J699" s="213"/>
      <c r="K699" s="213"/>
      <c r="L699" s="218"/>
      <c r="M699" s="219"/>
      <c r="N699" s="220"/>
      <c r="O699" s="220"/>
      <c r="P699" s="220"/>
      <c r="Q699" s="220"/>
      <c r="R699" s="220"/>
      <c r="S699" s="220"/>
      <c r="T699" s="221"/>
      <c r="AT699" s="222" t="s">
        <v>235</v>
      </c>
      <c r="AU699" s="222" t="s">
        <v>87</v>
      </c>
      <c r="AV699" s="13" t="s">
        <v>19</v>
      </c>
      <c r="AW699" s="13" t="s">
        <v>36</v>
      </c>
      <c r="AX699" s="13" t="s">
        <v>80</v>
      </c>
      <c r="AY699" s="222" t="s">
        <v>220</v>
      </c>
    </row>
    <row r="700" spans="1:65" s="13" customFormat="1" ht="11.25">
      <c r="B700" s="212"/>
      <c r="C700" s="213"/>
      <c r="D700" s="210" t="s">
        <v>235</v>
      </c>
      <c r="E700" s="214" t="s">
        <v>1765</v>
      </c>
      <c r="F700" s="215" t="s">
        <v>3804</v>
      </c>
      <c r="G700" s="213"/>
      <c r="H700" s="216">
        <v>33</v>
      </c>
      <c r="I700" s="217"/>
      <c r="J700" s="213"/>
      <c r="K700" s="213"/>
      <c r="L700" s="218"/>
      <c r="M700" s="219"/>
      <c r="N700" s="220"/>
      <c r="O700" s="220"/>
      <c r="P700" s="220"/>
      <c r="Q700" s="220"/>
      <c r="R700" s="220"/>
      <c r="S700" s="220"/>
      <c r="T700" s="221"/>
      <c r="AT700" s="222" t="s">
        <v>235</v>
      </c>
      <c r="AU700" s="222" t="s">
        <v>87</v>
      </c>
      <c r="AV700" s="13" t="s">
        <v>19</v>
      </c>
      <c r="AW700" s="13" t="s">
        <v>36</v>
      </c>
      <c r="AX700" s="13" t="s">
        <v>87</v>
      </c>
      <c r="AY700" s="222" t="s">
        <v>220</v>
      </c>
    </row>
    <row r="701" spans="1:65" s="2" customFormat="1" ht="16.5" customHeight="1">
      <c r="A701" s="36"/>
      <c r="B701" s="37"/>
      <c r="C701" s="247" t="s">
        <v>1717</v>
      </c>
      <c r="D701" s="247" t="s">
        <v>329</v>
      </c>
      <c r="E701" s="248" t="s">
        <v>2741</v>
      </c>
      <c r="F701" s="249" t="s">
        <v>2742</v>
      </c>
      <c r="G701" s="250" t="s">
        <v>506</v>
      </c>
      <c r="H701" s="251">
        <v>37.950000000000003</v>
      </c>
      <c r="I701" s="252"/>
      <c r="J701" s="253">
        <f>ROUND(I701*H701,2)</f>
        <v>0</v>
      </c>
      <c r="K701" s="249" t="s">
        <v>228</v>
      </c>
      <c r="L701" s="254"/>
      <c r="M701" s="255" t="s">
        <v>1</v>
      </c>
      <c r="N701" s="256" t="s">
        <v>45</v>
      </c>
      <c r="O701" s="73"/>
      <c r="P701" s="201">
        <f>O701*H701</f>
        <v>0</v>
      </c>
      <c r="Q701" s="201">
        <v>2.0999999999999999E-3</v>
      </c>
      <c r="R701" s="201">
        <f>Q701*H701</f>
        <v>7.9695000000000002E-2</v>
      </c>
      <c r="S701" s="201">
        <v>0</v>
      </c>
      <c r="T701" s="202">
        <f>S701*H701</f>
        <v>0</v>
      </c>
      <c r="U701" s="36"/>
      <c r="V701" s="36"/>
      <c r="W701" s="36"/>
      <c r="X701" s="36"/>
      <c r="Y701" s="36"/>
      <c r="Z701" s="36"/>
      <c r="AA701" s="36"/>
      <c r="AB701" s="36"/>
      <c r="AC701" s="36"/>
      <c r="AD701" s="36"/>
      <c r="AE701" s="36"/>
      <c r="AR701" s="203" t="s">
        <v>266</v>
      </c>
      <c r="AT701" s="203" t="s">
        <v>329</v>
      </c>
      <c r="AU701" s="203" t="s">
        <v>87</v>
      </c>
      <c r="AY701" s="18" t="s">
        <v>220</v>
      </c>
      <c r="BE701" s="204">
        <f>IF(N701="základní",J701,0)</f>
        <v>0</v>
      </c>
      <c r="BF701" s="204">
        <f>IF(N701="snížená",J701,0)</f>
        <v>0</v>
      </c>
      <c r="BG701" s="204">
        <f>IF(N701="zákl. přenesená",J701,0)</f>
        <v>0</v>
      </c>
      <c r="BH701" s="204">
        <f>IF(N701="sníž. přenesená",J701,0)</f>
        <v>0</v>
      </c>
      <c r="BI701" s="204">
        <f>IF(N701="nulová",J701,0)</f>
        <v>0</v>
      </c>
      <c r="BJ701" s="18" t="s">
        <v>87</v>
      </c>
      <c r="BK701" s="204">
        <f>ROUND(I701*H701,2)</f>
        <v>0</v>
      </c>
      <c r="BL701" s="18" t="s">
        <v>223</v>
      </c>
      <c r="BM701" s="203" t="s">
        <v>4415</v>
      </c>
    </row>
    <row r="702" spans="1:65" s="14" customFormat="1" ht="11.25">
      <c r="B702" s="223"/>
      <c r="C702" s="224"/>
      <c r="D702" s="210" t="s">
        <v>235</v>
      </c>
      <c r="E702" s="225" t="s">
        <v>1</v>
      </c>
      <c r="F702" s="226" t="s">
        <v>2744</v>
      </c>
      <c r="G702" s="224"/>
      <c r="H702" s="225" t="s">
        <v>1</v>
      </c>
      <c r="I702" s="227"/>
      <c r="J702" s="224"/>
      <c r="K702" s="224"/>
      <c r="L702" s="228"/>
      <c r="M702" s="229"/>
      <c r="N702" s="230"/>
      <c r="O702" s="230"/>
      <c r="P702" s="230"/>
      <c r="Q702" s="230"/>
      <c r="R702" s="230"/>
      <c r="S702" s="230"/>
      <c r="T702" s="231"/>
      <c r="AT702" s="232" t="s">
        <v>235</v>
      </c>
      <c r="AU702" s="232" t="s">
        <v>87</v>
      </c>
      <c r="AV702" s="14" t="s">
        <v>87</v>
      </c>
      <c r="AW702" s="14" t="s">
        <v>36</v>
      </c>
      <c r="AX702" s="14" t="s">
        <v>80</v>
      </c>
      <c r="AY702" s="232" t="s">
        <v>220</v>
      </c>
    </row>
    <row r="703" spans="1:65" s="13" customFormat="1" ht="11.25">
      <c r="B703" s="212"/>
      <c r="C703" s="213"/>
      <c r="D703" s="210" t="s">
        <v>235</v>
      </c>
      <c r="E703" s="214" t="s">
        <v>4416</v>
      </c>
      <c r="F703" s="215" t="s">
        <v>420</v>
      </c>
      <c r="G703" s="213"/>
      <c r="H703" s="216">
        <v>33</v>
      </c>
      <c r="I703" s="217"/>
      <c r="J703" s="213"/>
      <c r="K703" s="213"/>
      <c r="L703" s="218"/>
      <c r="M703" s="219"/>
      <c r="N703" s="220"/>
      <c r="O703" s="220"/>
      <c r="P703" s="220"/>
      <c r="Q703" s="220"/>
      <c r="R703" s="220"/>
      <c r="S703" s="220"/>
      <c r="T703" s="221"/>
      <c r="AT703" s="222" t="s">
        <v>235</v>
      </c>
      <c r="AU703" s="222" t="s">
        <v>87</v>
      </c>
      <c r="AV703" s="13" t="s">
        <v>19</v>
      </c>
      <c r="AW703" s="13" t="s">
        <v>36</v>
      </c>
      <c r="AX703" s="13" t="s">
        <v>80</v>
      </c>
      <c r="AY703" s="222" t="s">
        <v>220</v>
      </c>
    </row>
    <row r="704" spans="1:65" s="13" customFormat="1" ht="11.25">
      <c r="B704" s="212"/>
      <c r="C704" s="213"/>
      <c r="D704" s="210" t="s">
        <v>235</v>
      </c>
      <c r="E704" s="214" t="s">
        <v>1768</v>
      </c>
      <c r="F704" s="215" t="s">
        <v>4417</v>
      </c>
      <c r="G704" s="213"/>
      <c r="H704" s="216">
        <v>33</v>
      </c>
      <c r="I704" s="217"/>
      <c r="J704" s="213"/>
      <c r="K704" s="213"/>
      <c r="L704" s="218"/>
      <c r="M704" s="219"/>
      <c r="N704" s="220"/>
      <c r="O704" s="220"/>
      <c r="P704" s="220"/>
      <c r="Q704" s="220"/>
      <c r="R704" s="220"/>
      <c r="S704" s="220"/>
      <c r="T704" s="221"/>
      <c r="AT704" s="222" t="s">
        <v>235</v>
      </c>
      <c r="AU704" s="222" t="s">
        <v>87</v>
      </c>
      <c r="AV704" s="13" t="s">
        <v>19</v>
      </c>
      <c r="AW704" s="13" t="s">
        <v>36</v>
      </c>
      <c r="AX704" s="13" t="s">
        <v>80</v>
      </c>
      <c r="AY704" s="222" t="s">
        <v>220</v>
      </c>
    </row>
    <row r="705" spans="1:65" s="13" customFormat="1" ht="11.25">
      <c r="B705" s="212"/>
      <c r="C705" s="213"/>
      <c r="D705" s="210" t="s">
        <v>235</v>
      </c>
      <c r="E705" s="214" t="s">
        <v>4418</v>
      </c>
      <c r="F705" s="215" t="s">
        <v>4419</v>
      </c>
      <c r="G705" s="213"/>
      <c r="H705" s="216">
        <v>37.950000000000003</v>
      </c>
      <c r="I705" s="217"/>
      <c r="J705" s="213"/>
      <c r="K705" s="213"/>
      <c r="L705" s="218"/>
      <c r="M705" s="219"/>
      <c r="N705" s="220"/>
      <c r="O705" s="220"/>
      <c r="P705" s="220"/>
      <c r="Q705" s="220"/>
      <c r="R705" s="220"/>
      <c r="S705" s="220"/>
      <c r="T705" s="221"/>
      <c r="AT705" s="222" t="s">
        <v>235</v>
      </c>
      <c r="AU705" s="222" t="s">
        <v>87</v>
      </c>
      <c r="AV705" s="13" t="s">
        <v>19</v>
      </c>
      <c r="AW705" s="13" t="s">
        <v>36</v>
      </c>
      <c r="AX705" s="13" t="s">
        <v>87</v>
      </c>
      <c r="AY705" s="222" t="s">
        <v>220</v>
      </c>
    </row>
    <row r="706" spans="1:65" s="2" customFormat="1" ht="37.9" customHeight="1">
      <c r="A706" s="36"/>
      <c r="B706" s="37"/>
      <c r="C706" s="192" t="s">
        <v>1721</v>
      </c>
      <c r="D706" s="192" t="s">
        <v>224</v>
      </c>
      <c r="E706" s="193" t="s">
        <v>2762</v>
      </c>
      <c r="F706" s="194" t="s">
        <v>2763</v>
      </c>
      <c r="G706" s="195" t="s">
        <v>506</v>
      </c>
      <c r="H706" s="196">
        <v>88.191999999999993</v>
      </c>
      <c r="I706" s="197"/>
      <c r="J706" s="198">
        <f>ROUND(I706*H706,2)</f>
        <v>0</v>
      </c>
      <c r="K706" s="194" t="s">
        <v>228</v>
      </c>
      <c r="L706" s="41"/>
      <c r="M706" s="199" t="s">
        <v>1</v>
      </c>
      <c r="N706" s="200" t="s">
        <v>45</v>
      </c>
      <c r="O706" s="73"/>
      <c r="P706" s="201">
        <f>O706*H706</f>
        <v>0</v>
      </c>
      <c r="Q706" s="201">
        <v>0</v>
      </c>
      <c r="R706" s="201">
        <f>Q706*H706</f>
        <v>0</v>
      </c>
      <c r="S706" s="201">
        <v>0</v>
      </c>
      <c r="T706" s="202">
        <f>S706*H706</f>
        <v>0</v>
      </c>
      <c r="U706" s="36"/>
      <c r="V706" s="36"/>
      <c r="W706" s="36"/>
      <c r="X706" s="36"/>
      <c r="Y706" s="36"/>
      <c r="Z706" s="36"/>
      <c r="AA706" s="36"/>
      <c r="AB706" s="36"/>
      <c r="AC706" s="36"/>
      <c r="AD706" s="36"/>
      <c r="AE706" s="36"/>
      <c r="AR706" s="203" t="s">
        <v>223</v>
      </c>
      <c r="AT706" s="203" t="s">
        <v>224</v>
      </c>
      <c r="AU706" s="203" t="s">
        <v>87</v>
      </c>
      <c r="AY706" s="18" t="s">
        <v>220</v>
      </c>
      <c r="BE706" s="204">
        <f>IF(N706="základní",J706,0)</f>
        <v>0</v>
      </c>
      <c r="BF706" s="204">
        <f>IF(N706="snížená",J706,0)</f>
        <v>0</v>
      </c>
      <c r="BG706" s="204">
        <f>IF(N706="zákl. přenesená",J706,0)</f>
        <v>0</v>
      </c>
      <c r="BH706" s="204">
        <f>IF(N706="sníž. přenesená",J706,0)</f>
        <v>0</v>
      </c>
      <c r="BI706" s="204">
        <f>IF(N706="nulová",J706,0)</f>
        <v>0</v>
      </c>
      <c r="BJ706" s="18" t="s">
        <v>87</v>
      </c>
      <c r="BK706" s="204">
        <f>ROUND(I706*H706,2)</f>
        <v>0</v>
      </c>
      <c r="BL706" s="18" t="s">
        <v>223</v>
      </c>
      <c r="BM706" s="203" t="s">
        <v>4420</v>
      </c>
    </row>
    <row r="707" spans="1:65" s="2" customFormat="1" ht="11.25">
      <c r="A707" s="36"/>
      <c r="B707" s="37"/>
      <c r="C707" s="38"/>
      <c r="D707" s="205" t="s">
        <v>231</v>
      </c>
      <c r="E707" s="38"/>
      <c r="F707" s="206" t="s">
        <v>2765</v>
      </c>
      <c r="G707" s="38"/>
      <c r="H707" s="38"/>
      <c r="I707" s="207"/>
      <c r="J707" s="38"/>
      <c r="K707" s="38"/>
      <c r="L707" s="41"/>
      <c r="M707" s="208"/>
      <c r="N707" s="209"/>
      <c r="O707" s="73"/>
      <c r="P707" s="73"/>
      <c r="Q707" s="73"/>
      <c r="R707" s="73"/>
      <c r="S707" s="73"/>
      <c r="T707" s="74"/>
      <c r="U707" s="36"/>
      <c r="V707" s="36"/>
      <c r="W707" s="36"/>
      <c r="X707" s="36"/>
      <c r="Y707" s="36"/>
      <c r="Z707" s="36"/>
      <c r="AA707" s="36"/>
      <c r="AB707" s="36"/>
      <c r="AC707" s="36"/>
      <c r="AD707" s="36"/>
      <c r="AE707" s="36"/>
      <c r="AT707" s="18" t="s">
        <v>231</v>
      </c>
      <c r="AU707" s="18" t="s">
        <v>87</v>
      </c>
    </row>
    <row r="708" spans="1:65" s="14" customFormat="1" ht="11.25">
      <c r="B708" s="223"/>
      <c r="C708" s="224"/>
      <c r="D708" s="210" t="s">
        <v>235</v>
      </c>
      <c r="E708" s="225" t="s">
        <v>1</v>
      </c>
      <c r="F708" s="226" t="s">
        <v>4421</v>
      </c>
      <c r="G708" s="224"/>
      <c r="H708" s="225" t="s">
        <v>1</v>
      </c>
      <c r="I708" s="227"/>
      <c r="J708" s="224"/>
      <c r="K708" s="224"/>
      <c r="L708" s="228"/>
      <c r="M708" s="229"/>
      <c r="N708" s="230"/>
      <c r="O708" s="230"/>
      <c r="P708" s="230"/>
      <c r="Q708" s="230"/>
      <c r="R708" s="230"/>
      <c r="S708" s="230"/>
      <c r="T708" s="231"/>
      <c r="AT708" s="232" t="s">
        <v>235</v>
      </c>
      <c r="AU708" s="232" t="s">
        <v>87</v>
      </c>
      <c r="AV708" s="14" t="s">
        <v>87</v>
      </c>
      <c r="AW708" s="14" t="s">
        <v>36</v>
      </c>
      <c r="AX708" s="14" t="s">
        <v>80</v>
      </c>
      <c r="AY708" s="232" t="s">
        <v>220</v>
      </c>
    </row>
    <row r="709" spans="1:65" s="13" customFormat="1" ht="11.25">
      <c r="B709" s="212"/>
      <c r="C709" s="213"/>
      <c r="D709" s="210" t="s">
        <v>235</v>
      </c>
      <c r="E709" s="214" t="s">
        <v>4422</v>
      </c>
      <c r="F709" s="215" t="s">
        <v>4423</v>
      </c>
      <c r="G709" s="213"/>
      <c r="H709" s="216">
        <v>67.906000000000006</v>
      </c>
      <c r="I709" s="217"/>
      <c r="J709" s="213"/>
      <c r="K709" s="213"/>
      <c r="L709" s="218"/>
      <c r="M709" s="219"/>
      <c r="N709" s="220"/>
      <c r="O709" s="220"/>
      <c r="P709" s="220"/>
      <c r="Q709" s="220"/>
      <c r="R709" s="220"/>
      <c r="S709" s="220"/>
      <c r="T709" s="221"/>
      <c r="AT709" s="222" t="s">
        <v>235</v>
      </c>
      <c r="AU709" s="222" t="s">
        <v>87</v>
      </c>
      <c r="AV709" s="13" t="s">
        <v>19</v>
      </c>
      <c r="AW709" s="13" t="s">
        <v>36</v>
      </c>
      <c r="AX709" s="13" t="s">
        <v>80</v>
      </c>
      <c r="AY709" s="222" t="s">
        <v>220</v>
      </c>
    </row>
    <row r="710" spans="1:65" s="14" customFormat="1" ht="11.25">
      <c r="B710" s="223"/>
      <c r="C710" s="224"/>
      <c r="D710" s="210" t="s">
        <v>235</v>
      </c>
      <c r="E710" s="225" t="s">
        <v>1</v>
      </c>
      <c r="F710" s="226" t="s">
        <v>2770</v>
      </c>
      <c r="G710" s="224"/>
      <c r="H710" s="225" t="s">
        <v>1</v>
      </c>
      <c r="I710" s="227"/>
      <c r="J710" s="224"/>
      <c r="K710" s="224"/>
      <c r="L710" s="228"/>
      <c r="M710" s="229"/>
      <c r="N710" s="230"/>
      <c r="O710" s="230"/>
      <c r="P710" s="230"/>
      <c r="Q710" s="230"/>
      <c r="R710" s="230"/>
      <c r="S710" s="230"/>
      <c r="T710" s="231"/>
      <c r="AT710" s="232" t="s">
        <v>235</v>
      </c>
      <c r="AU710" s="232" t="s">
        <v>87</v>
      </c>
      <c r="AV710" s="14" t="s">
        <v>87</v>
      </c>
      <c r="AW710" s="14" t="s">
        <v>36</v>
      </c>
      <c r="AX710" s="14" t="s">
        <v>80</v>
      </c>
      <c r="AY710" s="232" t="s">
        <v>220</v>
      </c>
    </row>
    <row r="711" spans="1:65" s="13" customFormat="1" ht="11.25">
      <c r="B711" s="212"/>
      <c r="C711" s="213"/>
      <c r="D711" s="210" t="s">
        <v>235</v>
      </c>
      <c r="E711" s="214" t="s">
        <v>1771</v>
      </c>
      <c r="F711" s="215" t="s">
        <v>4187</v>
      </c>
      <c r="G711" s="213"/>
      <c r="H711" s="216">
        <v>20.286000000000001</v>
      </c>
      <c r="I711" s="217"/>
      <c r="J711" s="213"/>
      <c r="K711" s="213"/>
      <c r="L711" s="218"/>
      <c r="M711" s="219"/>
      <c r="N711" s="220"/>
      <c r="O711" s="220"/>
      <c r="P711" s="220"/>
      <c r="Q711" s="220"/>
      <c r="R711" s="220"/>
      <c r="S711" s="220"/>
      <c r="T711" s="221"/>
      <c r="AT711" s="222" t="s">
        <v>235</v>
      </c>
      <c r="AU711" s="222" t="s">
        <v>87</v>
      </c>
      <c r="AV711" s="13" t="s">
        <v>19</v>
      </c>
      <c r="AW711" s="13" t="s">
        <v>36</v>
      </c>
      <c r="AX711" s="13" t="s">
        <v>80</v>
      </c>
      <c r="AY711" s="222" t="s">
        <v>220</v>
      </c>
    </row>
    <row r="712" spans="1:65" s="13" customFormat="1" ht="11.25">
      <c r="B712" s="212"/>
      <c r="C712" s="213"/>
      <c r="D712" s="210" t="s">
        <v>235</v>
      </c>
      <c r="E712" s="214" t="s">
        <v>2689</v>
      </c>
      <c r="F712" s="215" t="s">
        <v>4424</v>
      </c>
      <c r="G712" s="213"/>
      <c r="H712" s="216">
        <v>88.191999999999993</v>
      </c>
      <c r="I712" s="217"/>
      <c r="J712" s="213"/>
      <c r="K712" s="213"/>
      <c r="L712" s="218"/>
      <c r="M712" s="219"/>
      <c r="N712" s="220"/>
      <c r="O712" s="220"/>
      <c r="P712" s="220"/>
      <c r="Q712" s="220"/>
      <c r="R712" s="220"/>
      <c r="S712" s="220"/>
      <c r="T712" s="221"/>
      <c r="AT712" s="222" t="s">
        <v>235</v>
      </c>
      <c r="AU712" s="222" t="s">
        <v>87</v>
      </c>
      <c r="AV712" s="13" t="s">
        <v>19</v>
      </c>
      <c r="AW712" s="13" t="s">
        <v>36</v>
      </c>
      <c r="AX712" s="13" t="s">
        <v>87</v>
      </c>
      <c r="AY712" s="222" t="s">
        <v>220</v>
      </c>
    </row>
    <row r="713" spans="1:65" s="2" customFormat="1" ht="24.2" customHeight="1">
      <c r="A713" s="36"/>
      <c r="B713" s="37"/>
      <c r="C713" s="247" t="s">
        <v>1724</v>
      </c>
      <c r="D713" s="247" t="s">
        <v>329</v>
      </c>
      <c r="E713" s="248" t="s">
        <v>2752</v>
      </c>
      <c r="F713" s="249" t="s">
        <v>2753</v>
      </c>
      <c r="G713" s="250" t="s">
        <v>506</v>
      </c>
      <c r="H713" s="251">
        <v>92.602000000000004</v>
      </c>
      <c r="I713" s="252"/>
      <c r="J713" s="253">
        <f>ROUND(I713*H713,2)</f>
        <v>0</v>
      </c>
      <c r="K713" s="249" t="s">
        <v>228</v>
      </c>
      <c r="L713" s="254"/>
      <c r="M713" s="255" t="s">
        <v>1</v>
      </c>
      <c r="N713" s="256" t="s">
        <v>45</v>
      </c>
      <c r="O713" s="73"/>
      <c r="P713" s="201">
        <f>O713*H713</f>
        <v>0</v>
      </c>
      <c r="Q713" s="201">
        <v>2.9999999999999997E-4</v>
      </c>
      <c r="R713" s="201">
        <f>Q713*H713</f>
        <v>2.7780599999999999E-2</v>
      </c>
      <c r="S713" s="201">
        <v>0</v>
      </c>
      <c r="T713" s="202">
        <f>S713*H713</f>
        <v>0</v>
      </c>
      <c r="U713" s="36"/>
      <c r="V713" s="36"/>
      <c r="W713" s="36"/>
      <c r="X713" s="36"/>
      <c r="Y713" s="36"/>
      <c r="Z713" s="36"/>
      <c r="AA713" s="36"/>
      <c r="AB713" s="36"/>
      <c r="AC713" s="36"/>
      <c r="AD713" s="36"/>
      <c r="AE713" s="36"/>
      <c r="AR713" s="203" t="s">
        <v>266</v>
      </c>
      <c r="AT713" s="203" t="s">
        <v>329</v>
      </c>
      <c r="AU713" s="203" t="s">
        <v>87</v>
      </c>
      <c r="AY713" s="18" t="s">
        <v>220</v>
      </c>
      <c r="BE713" s="204">
        <f>IF(N713="základní",J713,0)</f>
        <v>0</v>
      </c>
      <c r="BF713" s="204">
        <f>IF(N713="snížená",J713,0)</f>
        <v>0</v>
      </c>
      <c r="BG713" s="204">
        <f>IF(N713="zákl. přenesená",J713,0)</f>
        <v>0</v>
      </c>
      <c r="BH713" s="204">
        <f>IF(N713="sníž. přenesená",J713,0)</f>
        <v>0</v>
      </c>
      <c r="BI713" s="204">
        <f>IF(N713="nulová",J713,0)</f>
        <v>0</v>
      </c>
      <c r="BJ713" s="18" t="s">
        <v>87</v>
      </c>
      <c r="BK713" s="204">
        <f>ROUND(I713*H713,2)</f>
        <v>0</v>
      </c>
      <c r="BL713" s="18" t="s">
        <v>223</v>
      </c>
      <c r="BM713" s="203" t="s">
        <v>4425</v>
      </c>
    </row>
    <row r="714" spans="1:65" s="14" customFormat="1" ht="11.25">
      <c r="B714" s="223"/>
      <c r="C714" s="224"/>
      <c r="D714" s="210" t="s">
        <v>235</v>
      </c>
      <c r="E714" s="225" t="s">
        <v>1</v>
      </c>
      <c r="F714" s="226" t="s">
        <v>2757</v>
      </c>
      <c r="G714" s="224"/>
      <c r="H714" s="225" t="s">
        <v>1</v>
      </c>
      <c r="I714" s="227"/>
      <c r="J714" s="224"/>
      <c r="K714" s="224"/>
      <c r="L714" s="228"/>
      <c r="M714" s="229"/>
      <c r="N714" s="230"/>
      <c r="O714" s="230"/>
      <c r="P714" s="230"/>
      <c r="Q714" s="230"/>
      <c r="R714" s="230"/>
      <c r="S714" s="230"/>
      <c r="T714" s="231"/>
      <c r="AT714" s="232" t="s">
        <v>235</v>
      </c>
      <c r="AU714" s="232" t="s">
        <v>87</v>
      </c>
      <c r="AV714" s="14" t="s">
        <v>87</v>
      </c>
      <c r="AW714" s="14" t="s">
        <v>36</v>
      </c>
      <c r="AX714" s="14" t="s">
        <v>80</v>
      </c>
      <c r="AY714" s="232" t="s">
        <v>220</v>
      </c>
    </row>
    <row r="715" spans="1:65" s="13" customFormat="1" ht="11.25">
      <c r="B715" s="212"/>
      <c r="C715" s="213"/>
      <c r="D715" s="210" t="s">
        <v>235</v>
      </c>
      <c r="E715" s="214" t="s">
        <v>3543</v>
      </c>
      <c r="F715" s="215" t="s">
        <v>4426</v>
      </c>
      <c r="G715" s="213"/>
      <c r="H715" s="216">
        <v>88.191999999999993</v>
      </c>
      <c r="I715" s="217"/>
      <c r="J715" s="213"/>
      <c r="K715" s="213"/>
      <c r="L715" s="218"/>
      <c r="M715" s="219"/>
      <c r="N715" s="220"/>
      <c r="O715" s="220"/>
      <c r="P715" s="220"/>
      <c r="Q715" s="220"/>
      <c r="R715" s="220"/>
      <c r="S715" s="220"/>
      <c r="T715" s="221"/>
      <c r="AT715" s="222" t="s">
        <v>235</v>
      </c>
      <c r="AU715" s="222" t="s">
        <v>87</v>
      </c>
      <c r="AV715" s="13" t="s">
        <v>19</v>
      </c>
      <c r="AW715" s="13" t="s">
        <v>36</v>
      </c>
      <c r="AX715" s="13" t="s">
        <v>80</v>
      </c>
      <c r="AY715" s="222" t="s">
        <v>220</v>
      </c>
    </row>
    <row r="716" spans="1:65" s="13" customFormat="1" ht="11.25">
      <c r="B716" s="212"/>
      <c r="C716" s="213"/>
      <c r="D716" s="210" t="s">
        <v>235</v>
      </c>
      <c r="E716" s="214" t="s">
        <v>1774</v>
      </c>
      <c r="F716" s="215" t="s">
        <v>3545</v>
      </c>
      <c r="G716" s="213"/>
      <c r="H716" s="216">
        <v>88.191999999999993</v>
      </c>
      <c r="I716" s="217"/>
      <c r="J716" s="213"/>
      <c r="K716" s="213"/>
      <c r="L716" s="218"/>
      <c r="M716" s="219"/>
      <c r="N716" s="220"/>
      <c r="O716" s="220"/>
      <c r="P716" s="220"/>
      <c r="Q716" s="220"/>
      <c r="R716" s="220"/>
      <c r="S716" s="220"/>
      <c r="T716" s="221"/>
      <c r="AT716" s="222" t="s">
        <v>235</v>
      </c>
      <c r="AU716" s="222" t="s">
        <v>87</v>
      </c>
      <c r="AV716" s="13" t="s">
        <v>19</v>
      </c>
      <c r="AW716" s="13" t="s">
        <v>36</v>
      </c>
      <c r="AX716" s="13" t="s">
        <v>80</v>
      </c>
      <c r="AY716" s="222" t="s">
        <v>220</v>
      </c>
    </row>
    <row r="717" spans="1:65" s="13" customFormat="1" ht="11.25">
      <c r="B717" s="212"/>
      <c r="C717" s="213"/>
      <c r="D717" s="210" t="s">
        <v>235</v>
      </c>
      <c r="E717" s="214" t="s">
        <v>4427</v>
      </c>
      <c r="F717" s="215" t="s">
        <v>4428</v>
      </c>
      <c r="G717" s="213"/>
      <c r="H717" s="216">
        <v>92.602000000000004</v>
      </c>
      <c r="I717" s="217"/>
      <c r="J717" s="213"/>
      <c r="K717" s="213"/>
      <c r="L717" s="218"/>
      <c r="M717" s="219"/>
      <c r="N717" s="220"/>
      <c r="O717" s="220"/>
      <c r="P717" s="220"/>
      <c r="Q717" s="220"/>
      <c r="R717" s="220"/>
      <c r="S717" s="220"/>
      <c r="T717" s="221"/>
      <c r="AT717" s="222" t="s">
        <v>235</v>
      </c>
      <c r="AU717" s="222" t="s">
        <v>87</v>
      </c>
      <c r="AV717" s="13" t="s">
        <v>19</v>
      </c>
      <c r="AW717" s="13" t="s">
        <v>36</v>
      </c>
      <c r="AX717" s="13" t="s">
        <v>87</v>
      </c>
      <c r="AY717" s="222" t="s">
        <v>220</v>
      </c>
    </row>
    <row r="718" spans="1:65" s="2" customFormat="1" ht="33" customHeight="1">
      <c r="A718" s="36"/>
      <c r="B718" s="37"/>
      <c r="C718" s="192" t="s">
        <v>1727</v>
      </c>
      <c r="D718" s="192" t="s">
        <v>224</v>
      </c>
      <c r="E718" s="193" t="s">
        <v>2773</v>
      </c>
      <c r="F718" s="194" t="s">
        <v>2774</v>
      </c>
      <c r="G718" s="195" t="s">
        <v>698</v>
      </c>
      <c r="H718" s="196">
        <v>11.22</v>
      </c>
      <c r="I718" s="197"/>
      <c r="J718" s="198">
        <f>ROUND(I718*H718,2)</f>
        <v>0</v>
      </c>
      <c r="K718" s="194" t="s">
        <v>228</v>
      </c>
      <c r="L718" s="41"/>
      <c r="M718" s="199" t="s">
        <v>1</v>
      </c>
      <c r="N718" s="200" t="s">
        <v>45</v>
      </c>
      <c r="O718" s="73"/>
      <c r="P718" s="201">
        <f>O718*H718</f>
        <v>0</v>
      </c>
      <c r="Q718" s="201">
        <v>4.0000000000000002E-4</v>
      </c>
      <c r="R718" s="201">
        <f>Q718*H718</f>
        <v>4.4880000000000007E-3</v>
      </c>
      <c r="S718" s="201">
        <v>0</v>
      </c>
      <c r="T718" s="202">
        <f>S718*H718</f>
        <v>0</v>
      </c>
      <c r="U718" s="36"/>
      <c r="V718" s="36"/>
      <c r="W718" s="36"/>
      <c r="X718" s="36"/>
      <c r="Y718" s="36"/>
      <c r="Z718" s="36"/>
      <c r="AA718" s="36"/>
      <c r="AB718" s="36"/>
      <c r="AC718" s="36"/>
      <c r="AD718" s="36"/>
      <c r="AE718" s="36"/>
      <c r="AR718" s="203" t="s">
        <v>223</v>
      </c>
      <c r="AT718" s="203" t="s">
        <v>224</v>
      </c>
      <c r="AU718" s="203" t="s">
        <v>87</v>
      </c>
      <c r="AY718" s="18" t="s">
        <v>220</v>
      </c>
      <c r="BE718" s="204">
        <f>IF(N718="základní",J718,0)</f>
        <v>0</v>
      </c>
      <c r="BF718" s="204">
        <f>IF(N718="snížená",J718,0)</f>
        <v>0</v>
      </c>
      <c r="BG718" s="204">
        <f>IF(N718="zákl. přenesená",J718,0)</f>
        <v>0</v>
      </c>
      <c r="BH718" s="204">
        <f>IF(N718="sníž. přenesená",J718,0)</f>
        <v>0</v>
      </c>
      <c r="BI718" s="204">
        <f>IF(N718="nulová",J718,0)</f>
        <v>0</v>
      </c>
      <c r="BJ718" s="18" t="s">
        <v>87</v>
      </c>
      <c r="BK718" s="204">
        <f>ROUND(I718*H718,2)</f>
        <v>0</v>
      </c>
      <c r="BL718" s="18" t="s">
        <v>223</v>
      </c>
      <c r="BM718" s="203" t="s">
        <v>4429</v>
      </c>
    </row>
    <row r="719" spans="1:65" s="2" customFormat="1" ht="11.25">
      <c r="A719" s="36"/>
      <c r="B719" s="37"/>
      <c r="C719" s="38"/>
      <c r="D719" s="205" t="s">
        <v>231</v>
      </c>
      <c r="E719" s="38"/>
      <c r="F719" s="206" t="s">
        <v>2776</v>
      </c>
      <c r="G719" s="38"/>
      <c r="H719" s="38"/>
      <c r="I719" s="207"/>
      <c r="J719" s="38"/>
      <c r="K719" s="38"/>
      <c r="L719" s="41"/>
      <c r="M719" s="208"/>
      <c r="N719" s="209"/>
      <c r="O719" s="73"/>
      <c r="P719" s="73"/>
      <c r="Q719" s="73"/>
      <c r="R719" s="73"/>
      <c r="S719" s="73"/>
      <c r="T719" s="74"/>
      <c r="U719" s="36"/>
      <c r="V719" s="36"/>
      <c r="W719" s="36"/>
      <c r="X719" s="36"/>
      <c r="Y719" s="36"/>
      <c r="Z719" s="36"/>
      <c r="AA719" s="36"/>
      <c r="AB719" s="36"/>
      <c r="AC719" s="36"/>
      <c r="AD719" s="36"/>
      <c r="AE719" s="36"/>
      <c r="AT719" s="18" t="s">
        <v>231</v>
      </c>
      <c r="AU719" s="18" t="s">
        <v>87</v>
      </c>
    </row>
    <row r="720" spans="1:65" s="14" customFormat="1" ht="11.25">
      <c r="B720" s="223"/>
      <c r="C720" s="224"/>
      <c r="D720" s="210" t="s">
        <v>235</v>
      </c>
      <c r="E720" s="225" t="s">
        <v>1</v>
      </c>
      <c r="F720" s="226" t="s">
        <v>2777</v>
      </c>
      <c r="G720" s="224"/>
      <c r="H720" s="225" t="s">
        <v>1</v>
      </c>
      <c r="I720" s="227"/>
      <c r="J720" s="224"/>
      <c r="K720" s="224"/>
      <c r="L720" s="228"/>
      <c r="M720" s="229"/>
      <c r="N720" s="230"/>
      <c r="O720" s="230"/>
      <c r="P720" s="230"/>
      <c r="Q720" s="230"/>
      <c r="R720" s="230"/>
      <c r="S720" s="230"/>
      <c r="T720" s="231"/>
      <c r="AT720" s="232" t="s">
        <v>235</v>
      </c>
      <c r="AU720" s="232" t="s">
        <v>87</v>
      </c>
      <c r="AV720" s="14" t="s">
        <v>87</v>
      </c>
      <c r="AW720" s="14" t="s">
        <v>36</v>
      </c>
      <c r="AX720" s="14" t="s">
        <v>80</v>
      </c>
      <c r="AY720" s="232" t="s">
        <v>220</v>
      </c>
    </row>
    <row r="721" spans="1:65" s="13" customFormat="1" ht="11.25">
      <c r="B721" s="212"/>
      <c r="C721" s="213"/>
      <c r="D721" s="210" t="s">
        <v>235</v>
      </c>
      <c r="E721" s="214" t="s">
        <v>3547</v>
      </c>
      <c r="F721" s="215" t="s">
        <v>4430</v>
      </c>
      <c r="G721" s="213"/>
      <c r="H721" s="216">
        <v>11.22</v>
      </c>
      <c r="I721" s="217"/>
      <c r="J721" s="213"/>
      <c r="K721" s="213"/>
      <c r="L721" s="218"/>
      <c r="M721" s="219"/>
      <c r="N721" s="220"/>
      <c r="O721" s="220"/>
      <c r="P721" s="220"/>
      <c r="Q721" s="220"/>
      <c r="R721" s="220"/>
      <c r="S721" s="220"/>
      <c r="T721" s="221"/>
      <c r="AT721" s="222" t="s">
        <v>235</v>
      </c>
      <c r="AU721" s="222" t="s">
        <v>87</v>
      </c>
      <c r="AV721" s="13" t="s">
        <v>19</v>
      </c>
      <c r="AW721" s="13" t="s">
        <v>36</v>
      </c>
      <c r="AX721" s="13" t="s">
        <v>80</v>
      </c>
      <c r="AY721" s="222" t="s">
        <v>220</v>
      </c>
    </row>
    <row r="722" spans="1:65" s="13" customFormat="1" ht="11.25">
      <c r="B722" s="212"/>
      <c r="C722" s="213"/>
      <c r="D722" s="210" t="s">
        <v>235</v>
      </c>
      <c r="E722" s="214" t="s">
        <v>2994</v>
      </c>
      <c r="F722" s="215" t="s">
        <v>3549</v>
      </c>
      <c r="G722" s="213"/>
      <c r="H722" s="216">
        <v>11.22</v>
      </c>
      <c r="I722" s="217"/>
      <c r="J722" s="213"/>
      <c r="K722" s="213"/>
      <c r="L722" s="218"/>
      <c r="M722" s="219"/>
      <c r="N722" s="220"/>
      <c r="O722" s="220"/>
      <c r="P722" s="220"/>
      <c r="Q722" s="220"/>
      <c r="R722" s="220"/>
      <c r="S722" s="220"/>
      <c r="T722" s="221"/>
      <c r="AT722" s="222" t="s">
        <v>235</v>
      </c>
      <c r="AU722" s="222" t="s">
        <v>87</v>
      </c>
      <c r="AV722" s="13" t="s">
        <v>19</v>
      </c>
      <c r="AW722" s="13" t="s">
        <v>36</v>
      </c>
      <c r="AX722" s="13" t="s">
        <v>87</v>
      </c>
      <c r="AY722" s="222" t="s">
        <v>220</v>
      </c>
    </row>
    <row r="723" spans="1:65" s="2" customFormat="1" ht="16.5" customHeight="1">
      <c r="A723" s="36"/>
      <c r="B723" s="37"/>
      <c r="C723" s="247" t="s">
        <v>1731</v>
      </c>
      <c r="D723" s="247" t="s">
        <v>329</v>
      </c>
      <c r="E723" s="248" t="s">
        <v>4431</v>
      </c>
      <c r="F723" s="249" t="s">
        <v>4432</v>
      </c>
      <c r="G723" s="250" t="s">
        <v>506</v>
      </c>
      <c r="H723" s="251">
        <v>8.6389999999999993</v>
      </c>
      <c r="I723" s="252"/>
      <c r="J723" s="253">
        <f>ROUND(I723*H723,2)</f>
        <v>0</v>
      </c>
      <c r="K723" s="249" t="s">
        <v>1</v>
      </c>
      <c r="L723" s="254"/>
      <c r="M723" s="255" t="s">
        <v>1</v>
      </c>
      <c r="N723" s="256" t="s">
        <v>45</v>
      </c>
      <c r="O723" s="73"/>
      <c r="P723" s="201">
        <f>O723*H723</f>
        <v>0</v>
      </c>
      <c r="Q723" s="201">
        <v>4.7999999999999996E-3</v>
      </c>
      <c r="R723" s="201">
        <f>Q723*H723</f>
        <v>4.1467199999999996E-2</v>
      </c>
      <c r="S723" s="201">
        <v>0</v>
      </c>
      <c r="T723" s="202">
        <f>S723*H723</f>
        <v>0</v>
      </c>
      <c r="U723" s="36"/>
      <c r="V723" s="36"/>
      <c r="W723" s="36"/>
      <c r="X723" s="36"/>
      <c r="Y723" s="36"/>
      <c r="Z723" s="36"/>
      <c r="AA723" s="36"/>
      <c r="AB723" s="36"/>
      <c r="AC723" s="36"/>
      <c r="AD723" s="36"/>
      <c r="AE723" s="36"/>
      <c r="AR723" s="203" t="s">
        <v>266</v>
      </c>
      <c r="AT723" s="203" t="s">
        <v>329</v>
      </c>
      <c r="AU723" s="203" t="s">
        <v>87</v>
      </c>
      <c r="AY723" s="18" t="s">
        <v>220</v>
      </c>
      <c r="BE723" s="204">
        <f>IF(N723="základní",J723,0)</f>
        <v>0</v>
      </c>
      <c r="BF723" s="204">
        <f>IF(N723="snížená",J723,0)</f>
        <v>0</v>
      </c>
      <c r="BG723" s="204">
        <f>IF(N723="zákl. přenesená",J723,0)</f>
        <v>0</v>
      </c>
      <c r="BH723" s="204">
        <f>IF(N723="sníž. přenesená",J723,0)</f>
        <v>0</v>
      </c>
      <c r="BI723" s="204">
        <f>IF(N723="nulová",J723,0)</f>
        <v>0</v>
      </c>
      <c r="BJ723" s="18" t="s">
        <v>87</v>
      </c>
      <c r="BK723" s="204">
        <f>ROUND(I723*H723,2)</f>
        <v>0</v>
      </c>
      <c r="BL723" s="18" t="s">
        <v>223</v>
      </c>
      <c r="BM723" s="203" t="s">
        <v>4433</v>
      </c>
    </row>
    <row r="724" spans="1:65" s="14" customFormat="1" ht="11.25">
      <c r="B724" s="223"/>
      <c r="C724" s="224"/>
      <c r="D724" s="210" t="s">
        <v>235</v>
      </c>
      <c r="E724" s="225" t="s">
        <v>1</v>
      </c>
      <c r="F724" s="226" t="s">
        <v>2785</v>
      </c>
      <c r="G724" s="224"/>
      <c r="H724" s="225" t="s">
        <v>1</v>
      </c>
      <c r="I724" s="227"/>
      <c r="J724" s="224"/>
      <c r="K724" s="224"/>
      <c r="L724" s="228"/>
      <c r="M724" s="229"/>
      <c r="N724" s="230"/>
      <c r="O724" s="230"/>
      <c r="P724" s="230"/>
      <c r="Q724" s="230"/>
      <c r="R724" s="230"/>
      <c r="S724" s="230"/>
      <c r="T724" s="231"/>
      <c r="AT724" s="232" t="s">
        <v>235</v>
      </c>
      <c r="AU724" s="232" t="s">
        <v>87</v>
      </c>
      <c r="AV724" s="14" t="s">
        <v>87</v>
      </c>
      <c r="AW724" s="14" t="s">
        <v>36</v>
      </c>
      <c r="AX724" s="14" t="s">
        <v>80</v>
      </c>
      <c r="AY724" s="232" t="s">
        <v>220</v>
      </c>
    </row>
    <row r="725" spans="1:65" s="13" customFormat="1" ht="11.25">
      <c r="B725" s="212"/>
      <c r="C725" s="213"/>
      <c r="D725" s="210" t="s">
        <v>235</v>
      </c>
      <c r="E725" s="214" t="s">
        <v>3553</v>
      </c>
      <c r="F725" s="215" t="s">
        <v>4434</v>
      </c>
      <c r="G725" s="213"/>
      <c r="H725" s="216">
        <v>7.8540000000000001</v>
      </c>
      <c r="I725" s="217"/>
      <c r="J725" s="213"/>
      <c r="K725" s="213"/>
      <c r="L725" s="218"/>
      <c r="M725" s="219"/>
      <c r="N725" s="220"/>
      <c r="O725" s="220"/>
      <c r="P725" s="220"/>
      <c r="Q725" s="220"/>
      <c r="R725" s="220"/>
      <c r="S725" s="220"/>
      <c r="T725" s="221"/>
      <c r="AT725" s="222" t="s">
        <v>235</v>
      </c>
      <c r="AU725" s="222" t="s">
        <v>87</v>
      </c>
      <c r="AV725" s="13" t="s">
        <v>19</v>
      </c>
      <c r="AW725" s="13" t="s">
        <v>36</v>
      </c>
      <c r="AX725" s="13" t="s">
        <v>80</v>
      </c>
      <c r="AY725" s="222" t="s">
        <v>220</v>
      </c>
    </row>
    <row r="726" spans="1:65" s="13" customFormat="1" ht="11.25">
      <c r="B726" s="212"/>
      <c r="C726" s="213"/>
      <c r="D726" s="210" t="s">
        <v>235</v>
      </c>
      <c r="E726" s="214" t="s">
        <v>1777</v>
      </c>
      <c r="F726" s="215" t="s">
        <v>3555</v>
      </c>
      <c r="G726" s="213"/>
      <c r="H726" s="216">
        <v>7.8540000000000001</v>
      </c>
      <c r="I726" s="217"/>
      <c r="J726" s="213"/>
      <c r="K726" s="213"/>
      <c r="L726" s="218"/>
      <c r="M726" s="219"/>
      <c r="N726" s="220"/>
      <c r="O726" s="220"/>
      <c r="P726" s="220"/>
      <c r="Q726" s="220"/>
      <c r="R726" s="220"/>
      <c r="S726" s="220"/>
      <c r="T726" s="221"/>
      <c r="AT726" s="222" t="s">
        <v>235</v>
      </c>
      <c r="AU726" s="222" t="s">
        <v>87</v>
      </c>
      <c r="AV726" s="13" t="s">
        <v>19</v>
      </c>
      <c r="AW726" s="13" t="s">
        <v>36</v>
      </c>
      <c r="AX726" s="13" t="s">
        <v>80</v>
      </c>
      <c r="AY726" s="222" t="s">
        <v>220</v>
      </c>
    </row>
    <row r="727" spans="1:65" s="13" customFormat="1" ht="11.25">
      <c r="B727" s="212"/>
      <c r="C727" s="213"/>
      <c r="D727" s="210" t="s">
        <v>235</v>
      </c>
      <c r="E727" s="214" t="s">
        <v>2718</v>
      </c>
      <c r="F727" s="215" t="s">
        <v>4435</v>
      </c>
      <c r="G727" s="213"/>
      <c r="H727" s="216">
        <v>8.6389999999999993</v>
      </c>
      <c r="I727" s="217"/>
      <c r="J727" s="213"/>
      <c r="K727" s="213"/>
      <c r="L727" s="218"/>
      <c r="M727" s="219"/>
      <c r="N727" s="220"/>
      <c r="O727" s="220"/>
      <c r="P727" s="220"/>
      <c r="Q727" s="220"/>
      <c r="R727" s="220"/>
      <c r="S727" s="220"/>
      <c r="T727" s="221"/>
      <c r="AT727" s="222" t="s">
        <v>235</v>
      </c>
      <c r="AU727" s="222" t="s">
        <v>87</v>
      </c>
      <c r="AV727" s="13" t="s">
        <v>19</v>
      </c>
      <c r="AW727" s="13" t="s">
        <v>36</v>
      </c>
      <c r="AX727" s="13" t="s">
        <v>87</v>
      </c>
      <c r="AY727" s="222" t="s">
        <v>220</v>
      </c>
    </row>
    <row r="728" spans="1:65" s="2" customFormat="1" ht="49.15" customHeight="1">
      <c r="A728" s="36"/>
      <c r="B728" s="37"/>
      <c r="C728" s="192" t="s">
        <v>1735</v>
      </c>
      <c r="D728" s="192" t="s">
        <v>224</v>
      </c>
      <c r="E728" s="193" t="s">
        <v>2792</v>
      </c>
      <c r="F728" s="194" t="s">
        <v>2793</v>
      </c>
      <c r="G728" s="195" t="s">
        <v>650</v>
      </c>
      <c r="H728" s="196">
        <v>0.63900000000000001</v>
      </c>
      <c r="I728" s="197"/>
      <c r="J728" s="198">
        <f>ROUND(I728*H728,2)</f>
        <v>0</v>
      </c>
      <c r="K728" s="194" t="s">
        <v>228</v>
      </c>
      <c r="L728" s="41"/>
      <c r="M728" s="199" t="s">
        <v>1</v>
      </c>
      <c r="N728" s="200" t="s">
        <v>45</v>
      </c>
      <c r="O728" s="73"/>
      <c r="P728" s="201">
        <f>O728*H728</f>
        <v>0</v>
      </c>
      <c r="Q728" s="201">
        <v>0</v>
      </c>
      <c r="R728" s="201">
        <f>Q728*H728</f>
        <v>0</v>
      </c>
      <c r="S728" s="201">
        <v>0</v>
      </c>
      <c r="T728" s="202">
        <f>S728*H728</f>
        <v>0</v>
      </c>
      <c r="U728" s="36"/>
      <c r="V728" s="36"/>
      <c r="W728" s="36"/>
      <c r="X728" s="36"/>
      <c r="Y728" s="36"/>
      <c r="Z728" s="36"/>
      <c r="AA728" s="36"/>
      <c r="AB728" s="36"/>
      <c r="AC728" s="36"/>
      <c r="AD728" s="36"/>
      <c r="AE728" s="36"/>
      <c r="AR728" s="203" t="s">
        <v>223</v>
      </c>
      <c r="AT728" s="203" t="s">
        <v>224</v>
      </c>
      <c r="AU728" s="203" t="s">
        <v>87</v>
      </c>
      <c r="AY728" s="18" t="s">
        <v>220</v>
      </c>
      <c r="BE728" s="204">
        <f>IF(N728="základní",J728,0)</f>
        <v>0</v>
      </c>
      <c r="BF728" s="204">
        <f>IF(N728="snížená",J728,0)</f>
        <v>0</v>
      </c>
      <c r="BG728" s="204">
        <f>IF(N728="zákl. přenesená",J728,0)</f>
        <v>0</v>
      </c>
      <c r="BH728" s="204">
        <f>IF(N728="sníž. přenesená",J728,0)</f>
        <v>0</v>
      </c>
      <c r="BI728" s="204">
        <f>IF(N728="nulová",J728,0)</f>
        <v>0</v>
      </c>
      <c r="BJ728" s="18" t="s">
        <v>87</v>
      </c>
      <c r="BK728" s="204">
        <f>ROUND(I728*H728,2)</f>
        <v>0</v>
      </c>
      <c r="BL728" s="18" t="s">
        <v>223</v>
      </c>
      <c r="BM728" s="203" t="s">
        <v>4436</v>
      </c>
    </row>
    <row r="729" spans="1:65" s="2" customFormat="1" ht="11.25">
      <c r="A729" s="36"/>
      <c r="B729" s="37"/>
      <c r="C729" s="38"/>
      <c r="D729" s="205" t="s">
        <v>231</v>
      </c>
      <c r="E729" s="38"/>
      <c r="F729" s="206" t="s">
        <v>2795</v>
      </c>
      <c r="G729" s="38"/>
      <c r="H729" s="38"/>
      <c r="I729" s="207"/>
      <c r="J729" s="38"/>
      <c r="K729" s="38"/>
      <c r="L729" s="41"/>
      <c r="M729" s="208"/>
      <c r="N729" s="209"/>
      <c r="O729" s="73"/>
      <c r="P729" s="73"/>
      <c r="Q729" s="73"/>
      <c r="R729" s="73"/>
      <c r="S729" s="73"/>
      <c r="T729" s="74"/>
      <c r="U729" s="36"/>
      <c r="V729" s="36"/>
      <c r="W729" s="36"/>
      <c r="X729" s="36"/>
      <c r="Y729" s="36"/>
      <c r="Z729" s="36"/>
      <c r="AA729" s="36"/>
      <c r="AB729" s="36"/>
      <c r="AC729" s="36"/>
      <c r="AD729" s="36"/>
      <c r="AE729" s="36"/>
      <c r="AT729" s="18" t="s">
        <v>231</v>
      </c>
      <c r="AU729" s="18" t="s">
        <v>87</v>
      </c>
    </row>
    <row r="730" spans="1:65" s="2" customFormat="1" ht="107.25">
      <c r="A730" s="36"/>
      <c r="B730" s="37"/>
      <c r="C730" s="38"/>
      <c r="D730" s="210" t="s">
        <v>311</v>
      </c>
      <c r="E730" s="38"/>
      <c r="F730" s="211" t="s">
        <v>2796</v>
      </c>
      <c r="G730" s="38"/>
      <c r="H730" s="38"/>
      <c r="I730" s="207"/>
      <c r="J730" s="38"/>
      <c r="K730" s="38"/>
      <c r="L730" s="41"/>
      <c r="M730" s="208"/>
      <c r="N730" s="209"/>
      <c r="O730" s="73"/>
      <c r="P730" s="73"/>
      <c r="Q730" s="73"/>
      <c r="R730" s="73"/>
      <c r="S730" s="73"/>
      <c r="T730" s="74"/>
      <c r="U730" s="36"/>
      <c r="V730" s="36"/>
      <c r="W730" s="36"/>
      <c r="X730" s="36"/>
      <c r="Y730" s="36"/>
      <c r="Z730" s="36"/>
      <c r="AA730" s="36"/>
      <c r="AB730" s="36"/>
      <c r="AC730" s="36"/>
      <c r="AD730" s="36"/>
      <c r="AE730" s="36"/>
      <c r="AT730" s="18" t="s">
        <v>311</v>
      </c>
      <c r="AU730" s="18" t="s">
        <v>87</v>
      </c>
    </row>
    <row r="731" spans="1:65" s="2" customFormat="1" ht="55.5" customHeight="1">
      <c r="A731" s="36"/>
      <c r="B731" s="37"/>
      <c r="C731" s="192" t="s">
        <v>1739</v>
      </c>
      <c r="D731" s="192" t="s">
        <v>224</v>
      </c>
      <c r="E731" s="193" t="s">
        <v>2798</v>
      </c>
      <c r="F731" s="194" t="s">
        <v>2799</v>
      </c>
      <c r="G731" s="195" t="s">
        <v>650</v>
      </c>
      <c r="H731" s="196">
        <v>0.63900000000000001</v>
      </c>
      <c r="I731" s="197"/>
      <c r="J731" s="198">
        <f>ROUND(I731*H731,2)</f>
        <v>0</v>
      </c>
      <c r="K731" s="194" t="s">
        <v>228</v>
      </c>
      <c r="L731" s="41"/>
      <c r="M731" s="199" t="s">
        <v>1</v>
      </c>
      <c r="N731" s="200" t="s">
        <v>45</v>
      </c>
      <c r="O731" s="73"/>
      <c r="P731" s="201">
        <f>O731*H731</f>
        <v>0</v>
      </c>
      <c r="Q731" s="201">
        <v>0</v>
      </c>
      <c r="R731" s="201">
        <f>Q731*H731</f>
        <v>0</v>
      </c>
      <c r="S731" s="201">
        <v>0</v>
      </c>
      <c r="T731" s="202">
        <f>S731*H731</f>
        <v>0</v>
      </c>
      <c r="U731" s="36"/>
      <c r="V731" s="36"/>
      <c r="W731" s="36"/>
      <c r="X731" s="36"/>
      <c r="Y731" s="36"/>
      <c r="Z731" s="36"/>
      <c r="AA731" s="36"/>
      <c r="AB731" s="36"/>
      <c r="AC731" s="36"/>
      <c r="AD731" s="36"/>
      <c r="AE731" s="36"/>
      <c r="AR731" s="203" t="s">
        <v>223</v>
      </c>
      <c r="AT731" s="203" t="s">
        <v>224</v>
      </c>
      <c r="AU731" s="203" t="s">
        <v>87</v>
      </c>
      <c r="AY731" s="18" t="s">
        <v>220</v>
      </c>
      <c r="BE731" s="204">
        <f>IF(N731="základní",J731,0)</f>
        <v>0</v>
      </c>
      <c r="BF731" s="204">
        <f>IF(N731="snížená",J731,0)</f>
        <v>0</v>
      </c>
      <c r="BG731" s="204">
        <f>IF(N731="zákl. přenesená",J731,0)</f>
        <v>0</v>
      </c>
      <c r="BH731" s="204">
        <f>IF(N731="sníž. přenesená",J731,0)</f>
        <v>0</v>
      </c>
      <c r="BI731" s="204">
        <f>IF(N731="nulová",J731,0)</f>
        <v>0</v>
      </c>
      <c r="BJ731" s="18" t="s">
        <v>87</v>
      </c>
      <c r="BK731" s="204">
        <f>ROUND(I731*H731,2)</f>
        <v>0</v>
      </c>
      <c r="BL731" s="18" t="s">
        <v>223</v>
      </c>
      <c r="BM731" s="203" t="s">
        <v>4437</v>
      </c>
    </row>
    <row r="732" spans="1:65" s="2" customFormat="1" ht="11.25">
      <c r="A732" s="36"/>
      <c r="B732" s="37"/>
      <c r="C732" s="38"/>
      <c r="D732" s="205" t="s">
        <v>231</v>
      </c>
      <c r="E732" s="38"/>
      <c r="F732" s="206" t="s">
        <v>2801</v>
      </c>
      <c r="G732" s="38"/>
      <c r="H732" s="38"/>
      <c r="I732" s="207"/>
      <c r="J732" s="38"/>
      <c r="K732" s="38"/>
      <c r="L732" s="41"/>
      <c r="M732" s="208"/>
      <c r="N732" s="209"/>
      <c r="O732" s="73"/>
      <c r="P732" s="73"/>
      <c r="Q732" s="73"/>
      <c r="R732" s="73"/>
      <c r="S732" s="73"/>
      <c r="T732" s="74"/>
      <c r="U732" s="36"/>
      <c r="V732" s="36"/>
      <c r="W732" s="36"/>
      <c r="X732" s="36"/>
      <c r="Y732" s="36"/>
      <c r="Z732" s="36"/>
      <c r="AA732" s="36"/>
      <c r="AB732" s="36"/>
      <c r="AC732" s="36"/>
      <c r="AD732" s="36"/>
      <c r="AE732" s="36"/>
      <c r="AT732" s="18" t="s">
        <v>231</v>
      </c>
      <c r="AU732" s="18" t="s">
        <v>87</v>
      </c>
    </row>
    <row r="733" spans="1:65" s="2" customFormat="1" ht="107.25">
      <c r="A733" s="36"/>
      <c r="B733" s="37"/>
      <c r="C733" s="38"/>
      <c r="D733" s="210" t="s">
        <v>311</v>
      </c>
      <c r="E733" s="38"/>
      <c r="F733" s="211" t="s">
        <v>2796</v>
      </c>
      <c r="G733" s="38"/>
      <c r="H733" s="38"/>
      <c r="I733" s="207"/>
      <c r="J733" s="38"/>
      <c r="K733" s="38"/>
      <c r="L733" s="41"/>
      <c r="M733" s="208"/>
      <c r="N733" s="209"/>
      <c r="O733" s="73"/>
      <c r="P733" s="73"/>
      <c r="Q733" s="73"/>
      <c r="R733" s="73"/>
      <c r="S733" s="73"/>
      <c r="T733" s="74"/>
      <c r="U733" s="36"/>
      <c r="V733" s="36"/>
      <c r="W733" s="36"/>
      <c r="X733" s="36"/>
      <c r="Y733" s="36"/>
      <c r="Z733" s="36"/>
      <c r="AA733" s="36"/>
      <c r="AB733" s="36"/>
      <c r="AC733" s="36"/>
      <c r="AD733" s="36"/>
      <c r="AE733" s="36"/>
      <c r="AT733" s="18" t="s">
        <v>311</v>
      </c>
      <c r="AU733" s="18" t="s">
        <v>87</v>
      </c>
    </row>
    <row r="734" spans="1:65" s="2" customFormat="1" ht="62.65" customHeight="1">
      <c r="A734" s="36"/>
      <c r="B734" s="37"/>
      <c r="C734" s="192" t="s">
        <v>1741</v>
      </c>
      <c r="D734" s="192" t="s">
        <v>224</v>
      </c>
      <c r="E734" s="193" t="s">
        <v>2803</v>
      </c>
      <c r="F734" s="194" t="s">
        <v>2804</v>
      </c>
      <c r="G734" s="195" t="s">
        <v>650</v>
      </c>
      <c r="H734" s="196">
        <v>0.63900000000000001</v>
      </c>
      <c r="I734" s="197"/>
      <c r="J734" s="198">
        <f>ROUND(I734*H734,2)</f>
        <v>0</v>
      </c>
      <c r="K734" s="194" t="s">
        <v>228</v>
      </c>
      <c r="L734" s="41"/>
      <c r="M734" s="199" t="s">
        <v>1</v>
      </c>
      <c r="N734" s="200" t="s">
        <v>45</v>
      </c>
      <c r="O734" s="73"/>
      <c r="P734" s="201">
        <f>O734*H734</f>
        <v>0</v>
      </c>
      <c r="Q734" s="201">
        <v>0</v>
      </c>
      <c r="R734" s="201">
        <f>Q734*H734</f>
        <v>0</v>
      </c>
      <c r="S734" s="201">
        <v>0</v>
      </c>
      <c r="T734" s="202">
        <f>S734*H734</f>
        <v>0</v>
      </c>
      <c r="U734" s="36"/>
      <c r="V734" s="36"/>
      <c r="W734" s="36"/>
      <c r="X734" s="36"/>
      <c r="Y734" s="36"/>
      <c r="Z734" s="36"/>
      <c r="AA734" s="36"/>
      <c r="AB734" s="36"/>
      <c r="AC734" s="36"/>
      <c r="AD734" s="36"/>
      <c r="AE734" s="36"/>
      <c r="AR734" s="203" t="s">
        <v>223</v>
      </c>
      <c r="AT734" s="203" t="s">
        <v>224</v>
      </c>
      <c r="AU734" s="203" t="s">
        <v>87</v>
      </c>
      <c r="AY734" s="18" t="s">
        <v>220</v>
      </c>
      <c r="BE734" s="204">
        <f>IF(N734="základní",J734,0)</f>
        <v>0</v>
      </c>
      <c r="BF734" s="204">
        <f>IF(N734="snížená",J734,0)</f>
        <v>0</v>
      </c>
      <c r="BG734" s="204">
        <f>IF(N734="zákl. přenesená",J734,0)</f>
        <v>0</v>
      </c>
      <c r="BH734" s="204">
        <f>IF(N734="sníž. přenesená",J734,0)</f>
        <v>0</v>
      </c>
      <c r="BI734" s="204">
        <f>IF(N734="nulová",J734,0)</f>
        <v>0</v>
      </c>
      <c r="BJ734" s="18" t="s">
        <v>87</v>
      </c>
      <c r="BK734" s="204">
        <f>ROUND(I734*H734,2)</f>
        <v>0</v>
      </c>
      <c r="BL734" s="18" t="s">
        <v>223</v>
      </c>
      <c r="BM734" s="203" t="s">
        <v>4438</v>
      </c>
    </row>
    <row r="735" spans="1:65" s="2" customFormat="1" ht="11.25">
      <c r="A735" s="36"/>
      <c r="B735" s="37"/>
      <c r="C735" s="38"/>
      <c r="D735" s="205" t="s">
        <v>231</v>
      </c>
      <c r="E735" s="38"/>
      <c r="F735" s="206" t="s">
        <v>2806</v>
      </c>
      <c r="G735" s="38"/>
      <c r="H735" s="38"/>
      <c r="I735" s="207"/>
      <c r="J735" s="38"/>
      <c r="K735" s="38"/>
      <c r="L735" s="41"/>
      <c r="M735" s="208"/>
      <c r="N735" s="209"/>
      <c r="O735" s="73"/>
      <c r="P735" s="73"/>
      <c r="Q735" s="73"/>
      <c r="R735" s="73"/>
      <c r="S735" s="73"/>
      <c r="T735" s="74"/>
      <c r="U735" s="36"/>
      <c r="V735" s="36"/>
      <c r="W735" s="36"/>
      <c r="X735" s="36"/>
      <c r="Y735" s="36"/>
      <c r="Z735" s="36"/>
      <c r="AA735" s="36"/>
      <c r="AB735" s="36"/>
      <c r="AC735" s="36"/>
      <c r="AD735" s="36"/>
      <c r="AE735" s="36"/>
      <c r="AT735" s="18" t="s">
        <v>231</v>
      </c>
      <c r="AU735" s="18" t="s">
        <v>87</v>
      </c>
    </row>
    <row r="736" spans="1:65" s="2" customFormat="1" ht="107.25">
      <c r="A736" s="36"/>
      <c r="B736" s="37"/>
      <c r="C736" s="38"/>
      <c r="D736" s="210" t="s">
        <v>311</v>
      </c>
      <c r="E736" s="38"/>
      <c r="F736" s="211" t="s">
        <v>2796</v>
      </c>
      <c r="G736" s="38"/>
      <c r="H736" s="38"/>
      <c r="I736" s="207"/>
      <c r="J736" s="38"/>
      <c r="K736" s="38"/>
      <c r="L736" s="41"/>
      <c r="M736" s="208"/>
      <c r="N736" s="209"/>
      <c r="O736" s="73"/>
      <c r="P736" s="73"/>
      <c r="Q736" s="73"/>
      <c r="R736" s="73"/>
      <c r="S736" s="73"/>
      <c r="T736" s="74"/>
      <c r="U736" s="36"/>
      <c r="V736" s="36"/>
      <c r="W736" s="36"/>
      <c r="X736" s="36"/>
      <c r="Y736" s="36"/>
      <c r="Z736" s="36"/>
      <c r="AA736" s="36"/>
      <c r="AB736" s="36"/>
      <c r="AC736" s="36"/>
      <c r="AD736" s="36"/>
      <c r="AE736" s="36"/>
      <c r="AT736" s="18" t="s">
        <v>311</v>
      </c>
      <c r="AU736" s="18" t="s">
        <v>87</v>
      </c>
    </row>
    <row r="737" spans="1:65" s="12" customFormat="1" ht="25.9" customHeight="1">
      <c r="B737" s="176"/>
      <c r="C737" s="177"/>
      <c r="D737" s="178" t="s">
        <v>79</v>
      </c>
      <c r="E737" s="179" t="s">
        <v>271</v>
      </c>
      <c r="F737" s="179" t="s">
        <v>726</v>
      </c>
      <c r="G737" s="177"/>
      <c r="H737" s="177"/>
      <c r="I737" s="180"/>
      <c r="J737" s="181">
        <f>BK737</f>
        <v>0</v>
      </c>
      <c r="K737" s="177"/>
      <c r="L737" s="182"/>
      <c r="M737" s="183"/>
      <c r="N737" s="184"/>
      <c r="O737" s="184"/>
      <c r="P737" s="185">
        <f>SUM(P738:P833)</f>
        <v>0</v>
      </c>
      <c r="Q737" s="184"/>
      <c r="R737" s="185">
        <f>SUM(R738:R833)</f>
        <v>12.4186236</v>
      </c>
      <c r="S737" s="184"/>
      <c r="T737" s="186">
        <f>SUM(T738:T833)</f>
        <v>47.4</v>
      </c>
      <c r="AR737" s="187" t="s">
        <v>223</v>
      </c>
      <c r="AT737" s="188" t="s">
        <v>79</v>
      </c>
      <c r="AU737" s="188" t="s">
        <v>80</v>
      </c>
      <c r="AY737" s="187" t="s">
        <v>220</v>
      </c>
      <c r="BK737" s="189">
        <f>SUM(BK738:BK833)</f>
        <v>0</v>
      </c>
    </row>
    <row r="738" spans="1:65" s="2" customFormat="1" ht="49.15" customHeight="1">
      <c r="A738" s="36"/>
      <c r="B738" s="37"/>
      <c r="C738" s="192" t="s">
        <v>1743</v>
      </c>
      <c r="D738" s="192" t="s">
        <v>224</v>
      </c>
      <c r="E738" s="193" t="s">
        <v>920</v>
      </c>
      <c r="F738" s="194" t="s">
        <v>921</v>
      </c>
      <c r="G738" s="195" t="s">
        <v>698</v>
      </c>
      <c r="H738" s="196">
        <v>9.5</v>
      </c>
      <c r="I738" s="197"/>
      <c r="J738" s="198">
        <f>ROUND(I738*H738,2)</f>
        <v>0</v>
      </c>
      <c r="K738" s="194" t="s">
        <v>228</v>
      </c>
      <c r="L738" s="41"/>
      <c r="M738" s="199" t="s">
        <v>1</v>
      </c>
      <c r="N738" s="200" t="s">
        <v>45</v>
      </c>
      <c r="O738" s="73"/>
      <c r="P738" s="201">
        <f>O738*H738</f>
        <v>0</v>
      </c>
      <c r="Q738" s="201">
        <v>0.15540000000000001</v>
      </c>
      <c r="R738" s="201">
        <f>Q738*H738</f>
        <v>1.4763000000000002</v>
      </c>
      <c r="S738" s="201">
        <v>0</v>
      </c>
      <c r="T738" s="202">
        <f>S738*H738</f>
        <v>0</v>
      </c>
      <c r="U738" s="36"/>
      <c r="V738" s="36"/>
      <c r="W738" s="36"/>
      <c r="X738" s="36"/>
      <c r="Y738" s="36"/>
      <c r="Z738" s="36"/>
      <c r="AA738" s="36"/>
      <c r="AB738" s="36"/>
      <c r="AC738" s="36"/>
      <c r="AD738" s="36"/>
      <c r="AE738" s="36"/>
      <c r="AR738" s="203" t="s">
        <v>223</v>
      </c>
      <c r="AT738" s="203" t="s">
        <v>224</v>
      </c>
      <c r="AU738" s="203" t="s">
        <v>87</v>
      </c>
      <c r="AY738" s="18" t="s">
        <v>220</v>
      </c>
      <c r="BE738" s="204">
        <f>IF(N738="základní",J738,0)</f>
        <v>0</v>
      </c>
      <c r="BF738" s="204">
        <f>IF(N738="snížená",J738,0)</f>
        <v>0</v>
      </c>
      <c r="BG738" s="204">
        <f>IF(N738="zákl. přenesená",J738,0)</f>
        <v>0</v>
      </c>
      <c r="BH738" s="204">
        <f>IF(N738="sníž. přenesená",J738,0)</f>
        <v>0</v>
      </c>
      <c r="BI738" s="204">
        <f>IF(N738="nulová",J738,0)</f>
        <v>0</v>
      </c>
      <c r="BJ738" s="18" t="s">
        <v>87</v>
      </c>
      <c r="BK738" s="204">
        <f>ROUND(I738*H738,2)</f>
        <v>0</v>
      </c>
      <c r="BL738" s="18" t="s">
        <v>223</v>
      </c>
      <c r="BM738" s="203" t="s">
        <v>4439</v>
      </c>
    </row>
    <row r="739" spans="1:65" s="2" customFormat="1" ht="11.25">
      <c r="A739" s="36"/>
      <c r="B739" s="37"/>
      <c r="C739" s="38"/>
      <c r="D739" s="205" t="s">
        <v>231</v>
      </c>
      <c r="E739" s="38"/>
      <c r="F739" s="206" t="s">
        <v>923</v>
      </c>
      <c r="G739" s="38"/>
      <c r="H739" s="38"/>
      <c r="I739" s="207"/>
      <c r="J739" s="38"/>
      <c r="K739" s="38"/>
      <c r="L739" s="41"/>
      <c r="M739" s="208"/>
      <c r="N739" s="209"/>
      <c r="O739" s="73"/>
      <c r="P739" s="73"/>
      <c r="Q739" s="73"/>
      <c r="R739" s="73"/>
      <c r="S739" s="73"/>
      <c r="T739" s="74"/>
      <c r="U739" s="36"/>
      <c r="V739" s="36"/>
      <c r="W739" s="36"/>
      <c r="X739" s="36"/>
      <c r="Y739" s="36"/>
      <c r="Z739" s="36"/>
      <c r="AA739" s="36"/>
      <c r="AB739" s="36"/>
      <c r="AC739" s="36"/>
      <c r="AD739" s="36"/>
      <c r="AE739" s="36"/>
      <c r="AT739" s="18" t="s">
        <v>231</v>
      </c>
      <c r="AU739" s="18" t="s">
        <v>87</v>
      </c>
    </row>
    <row r="740" spans="1:65" s="2" customFormat="1" ht="97.5">
      <c r="A740" s="36"/>
      <c r="B740" s="37"/>
      <c r="C740" s="38"/>
      <c r="D740" s="210" t="s">
        <v>311</v>
      </c>
      <c r="E740" s="38"/>
      <c r="F740" s="211" t="s">
        <v>924</v>
      </c>
      <c r="G740" s="38"/>
      <c r="H740" s="38"/>
      <c r="I740" s="207"/>
      <c r="J740" s="38"/>
      <c r="K740" s="38"/>
      <c r="L740" s="41"/>
      <c r="M740" s="208"/>
      <c r="N740" s="209"/>
      <c r="O740" s="73"/>
      <c r="P740" s="73"/>
      <c r="Q740" s="73"/>
      <c r="R740" s="73"/>
      <c r="S740" s="73"/>
      <c r="T740" s="74"/>
      <c r="U740" s="36"/>
      <c r="V740" s="36"/>
      <c r="W740" s="36"/>
      <c r="X740" s="36"/>
      <c r="Y740" s="36"/>
      <c r="Z740" s="36"/>
      <c r="AA740" s="36"/>
      <c r="AB740" s="36"/>
      <c r="AC740" s="36"/>
      <c r="AD740" s="36"/>
      <c r="AE740" s="36"/>
      <c r="AT740" s="18" t="s">
        <v>311</v>
      </c>
      <c r="AU740" s="18" t="s">
        <v>87</v>
      </c>
    </row>
    <row r="741" spans="1:65" s="14" customFormat="1" ht="11.25">
      <c r="B741" s="223"/>
      <c r="C741" s="224"/>
      <c r="D741" s="210" t="s">
        <v>235</v>
      </c>
      <c r="E741" s="225" t="s">
        <v>1</v>
      </c>
      <c r="F741" s="226" t="s">
        <v>2831</v>
      </c>
      <c r="G741" s="224"/>
      <c r="H741" s="225" t="s">
        <v>1</v>
      </c>
      <c r="I741" s="227"/>
      <c r="J741" s="224"/>
      <c r="K741" s="224"/>
      <c r="L741" s="228"/>
      <c r="M741" s="229"/>
      <c r="N741" s="230"/>
      <c r="O741" s="230"/>
      <c r="P741" s="230"/>
      <c r="Q741" s="230"/>
      <c r="R741" s="230"/>
      <c r="S741" s="230"/>
      <c r="T741" s="231"/>
      <c r="AT741" s="232" t="s">
        <v>235</v>
      </c>
      <c r="AU741" s="232" t="s">
        <v>87</v>
      </c>
      <c r="AV741" s="14" t="s">
        <v>87</v>
      </c>
      <c r="AW741" s="14" t="s">
        <v>36</v>
      </c>
      <c r="AX741" s="14" t="s">
        <v>80</v>
      </c>
      <c r="AY741" s="232" t="s">
        <v>220</v>
      </c>
    </row>
    <row r="742" spans="1:65" s="13" customFormat="1" ht="11.25">
      <c r="B742" s="212"/>
      <c r="C742" s="213"/>
      <c r="D742" s="210" t="s">
        <v>235</v>
      </c>
      <c r="E742" s="214" t="s">
        <v>3504</v>
      </c>
      <c r="F742" s="215" t="s">
        <v>4440</v>
      </c>
      <c r="G742" s="213"/>
      <c r="H742" s="216">
        <v>9.5</v>
      </c>
      <c r="I742" s="217"/>
      <c r="J742" s="213"/>
      <c r="K742" s="213"/>
      <c r="L742" s="218"/>
      <c r="M742" s="219"/>
      <c r="N742" s="220"/>
      <c r="O742" s="220"/>
      <c r="P742" s="220"/>
      <c r="Q742" s="220"/>
      <c r="R742" s="220"/>
      <c r="S742" s="220"/>
      <c r="T742" s="221"/>
      <c r="AT742" s="222" t="s">
        <v>235</v>
      </c>
      <c r="AU742" s="222" t="s">
        <v>87</v>
      </c>
      <c r="AV742" s="13" t="s">
        <v>19</v>
      </c>
      <c r="AW742" s="13" t="s">
        <v>36</v>
      </c>
      <c r="AX742" s="13" t="s">
        <v>80</v>
      </c>
      <c r="AY742" s="222" t="s">
        <v>220</v>
      </c>
    </row>
    <row r="743" spans="1:65" s="13" customFormat="1" ht="11.25">
      <c r="B743" s="212"/>
      <c r="C743" s="213"/>
      <c r="D743" s="210" t="s">
        <v>235</v>
      </c>
      <c r="E743" s="214" t="s">
        <v>3029</v>
      </c>
      <c r="F743" s="215" t="s">
        <v>4441</v>
      </c>
      <c r="G743" s="213"/>
      <c r="H743" s="216">
        <v>9.5</v>
      </c>
      <c r="I743" s="217"/>
      <c r="J743" s="213"/>
      <c r="K743" s="213"/>
      <c r="L743" s="218"/>
      <c r="M743" s="219"/>
      <c r="N743" s="220"/>
      <c r="O743" s="220"/>
      <c r="P743" s="220"/>
      <c r="Q743" s="220"/>
      <c r="R743" s="220"/>
      <c r="S743" s="220"/>
      <c r="T743" s="221"/>
      <c r="AT743" s="222" t="s">
        <v>235</v>
      </c>
      <c r="AU743" s="222" t="s">
        <v>87</v>
      </c>
      <c r="AV743" s="13" t="s">
        <v>19</v>
      </c>
      <c r="AW743" s="13" t="s">
        <v>36</v>
      </c>
      <c r="AX743" s="13" t="s">
        <v>87</v>
      </c>
      <c r="AY743" s="222" t="s">
        <v>220</v>
      </c>
    </row>
    <row r="744" spans="1:65" s="2" customFormat="1" ht="16.5" customHeight="1">
      <c r="A744" s="36"/>
      <c r="B744" s="37"/>
      <c r="C744" s="247" t="s">
        <v>1747</v>
      </c>
      <c r="D744" s="247" t="s">
        <v>329</v>
      </c>
      <c r="E744" s="248" t="s">
        <v>2837</v>
      </c>
      <c r="F744" s="249" t="s">
        <v>2838</v>
      </c>
      <c r="G744" s="250" t="s">
        <v>698</v>
      </c>
      <c r="H744" s="251">
        <v>9.5</v>
      </c>
      <c r="I744" s="252"/>
      <c r="J744" s="253">
        <f>ROUND(I744*H744,2)</f>
        <v>0</v>
      </c>
      <c r="K744" s="249" t="s">
        <v>228</v>
      </c>
      <c r="L744" s="254"/>
      <c r="M744" s="255" t="s">
        <v>1</v>
      </c>
      <c r="N744" s="256" t="s">
        <v>45</v>
      </c>
      <c r="O744" s="73"/>
      <c r="P744" s="201">
        <f>O744*H744</f>
        <v>0</v>
      </c>
      <c r="Q744" s="201">
        <v>0.08</v>
      </c>
      <c r="R744" s="201">
        <f>Q744*H744</f>
        <v>0.76</v>
      </c>
      <c r="S744" s="201">
        <v>0</v>
      </c>
      <c r="T744" s="202">
        <f>S744*H744</f>
        <v>0</v>
      </c>
      <c r="U744" s="36"/>
      <c r="V744" s="36"/>
      <c r="W744" s="36"/>
      <c r="X744" s="36"/>
      <c r="Y744" s="36"/>
      <c r="Z744" s="36"/>
      <c r="AA744" s="36"/>
      <c r="AB744" s="36"/>
      <c r="AC744" s="36"/>
      <c r="AD744" s="36"/>
      <c r="AE744" s="36"/>
      <c r="AR744" s="203" t="s">
        <v>266</v>
      </c>
      <c r="AT744" s="203" t="s">
        <v>329</v>
      </c>
      <c r="AU744" s="203" t="s">
        <v>87</v>
      </c>
      <c r="AY744" s="18" t="s">
        <v>220</v>
      </c>
      <c r="BE744" s="204">
        <f>IF(N744="základní",J744,0)</f>
        <v>0</v>
      </c>
      <c r="BF744" s="204">
        <f>IF(N744="snížená",J744,0)</f>
        <v>0</v>
      </c>
      <c r="BG744" s="204">
        <f>IF(N744="zákl. přenesená",J744,0)</f>
        <v>0</v>
      </c>
      <c r="BH744" s="204">
        <f>IF(N744="sníž. přenesená",J744,0)</f>
        <v>0</v>
      </c>
      <c r="BI744" s="204">
        <f>IF(N744="nulová",J744,0)</f>
        <v>0</v>
      </c>
      <c r="BJ744" s="18" t="s">
        <v>87</v>
      </c>
      <c r="BK744" s="204">
        <f>ROUND(I744*H744,2)</f>
        <v>0</v>
      </c>
      <c r="BL744" s="18" t="s">
        <v>223</v>
      </c>
      <c r="BM744" s="203" t="s">
        <v>4442</v>
      </c>
    </row>
    <row r="745" spans="1:65" s="2" customFormat="1" ht="19.5">
      <c r="A745" s="36"/>
      <c r="B745" s="37"/>
      <c r="C745" s="38"/>
      <c r="D745" s="210" t="s">
        <v>233</v>
      </c>
      <c r="E745" s="38"/>
      <c r="F745" s="211" t="s">
        <v>2840</v>
      </c>
      <c r="G745" s="38"/>
      <c r="H745" s="38"/>
      <c r="I745" s="207"/>
      <c r="J745" s="38"/>
      <c r="K745" s="38"/>
      <c r="L745" s="41"/>
      <c r="M745" s="208"/>
      <c r="N745" s="209"/>
      <c r="O745" s="73"/>
      <c r="P745" s="73"/>
      <c r="Q745" s="73"/>
      <c r="R745" s="73"/>
      <c r="S745" s="73"/>
      <c r="T745" s="74"/>
      <c r="U745" s="36"/>
      <c r="V745" s="36"/>
      <c r="W745" s="36"/>
      <c r="X745" s="36"/>
      <c r="Y745" s="36"/>
      <c r="Z745" s="36"/>
      <c r="AA745" s="36"/>
      <c r="AB745" s="36"/>
      <c r="AC745" s="36"/>
      <c r="AD745" s="36"/>
      <c r="AE745" s="36"/>
      <c r="AT745" s="18" t="s">
        <v>233</v>
      </c>
      <c r="AU745" s="18" t="s">
        <v>87</v>
      </c>
    </row>
    <row r="746" spans="1:65" s="2" customFormat="1" ht="49.15" customHeight="1">
      <c r="A746" s="36"/>
      <c r="B746" s="37"/>
      <c r="C746" s="192" t="s">
        <v>1749</v>
      </c>
      <c r="D746" s="192" t="s">
        <v>224</v>
      </c>
      <c r="E746" s="193" t="s">
        <v>2842</v>
      </c>
      <c r="F746" s="194" t="s">
        <v>2843</v>
      </c>
      <c r="G746" s="195" t="s">
        <v>698</v>
      </c>
      <c r="H746" s="196">
        <v>30.76</v>
      </c>
      <c r="I746" s="197"/>
      <c r="J746" s="198">
        <f>ROUND(I746*H746,2)</f>
        <v>0</v>
      </c>
      <c r="K746" s="194" t="s">
        <v>228</v>
      </c>
      <c r="L746" s="41"/>
      <c r="M746" s="199" t="s">
        <v>1</v>
      </c>
      <c r="N746" s="200" t="s">
        <v>45</v>
      </c>
      <c r="O746" s="73"/>
      <c r="P746" s="201">
        <f>O746*H746</f>
        <v>0</v>
      </c>
      <c r="Q746" s="201">
        <v>9.5990000000000006E-2</v>
      </c>
      <c r="R746" s="201">
        <f>Q746*H746</f>
        <v>2.9526524000000003</v>
      </c>
      <c r="S746" s="201">
        <v>0</v>
      </c>
      <c r="T746" s="202">
        <f>S746*H746</f>
        <v>0</v>
      </c>
      <c r="U746" s="36"/>
      <c r="V746" s="36"/>
      <c r="W746" s="36"/>
      <c r="X746" s="36"/>
      <c r="Y746" s="36"/>
      <c r="Z746" s="36"/>
      <c r="AA746" s="36"/>
      <c r="AB746" s="36"/>
      <c r="AC746" s="36"/>
      <c r="AD746" s="36"/>
      <c r="AE746" s="36"/>
      <c r="AR746" s="203" t="s">
        <v>223</v>
      </c>
      <c r="AT746" s="203" t="s">
        <v>224</v>
      </c>
      <c r="AU746" s="203" t="s">
        <v>87</v>
      </c>
      <c r="AY746" s="18" t="s">
        <v>220</v>
      </c>
      <c r="BE746" s="204">
        <f>IF(N746="základní",J746,0)</f>
        <v>0</v>
      </c>
      <c r="BF746" s="204">
        <f>IF(N746="snížená",J746,0)</f>
        <v>0</v>
      </c>
      <c r="BG746" s="204">
        <f>IF(N746="zákl. přenesená",J746,0)</f>
        <v>0</v>
      </c>
      <c r="BH746" s="204">
        <f>IF(N746="sníž. přenesená",J746,0)</f>
        <v>0</v>
      </c>
      <c r="BI746" s="204">
        <f>IF(N746="nulová",J746,0)</f>
        <v>0</v>
      </c>
      <c r="BJ746" s="18" t="s">
        <v>87</v>
      </c>
      <c r="BK746" s="204">
        <f>ROUND(I746*H746,2)</f>
        <v>0</v>
      </c>
      <c r="BL746" s="18" t="s">
        <v>223</v>
      </c>
      <c r="BM746" s="203" t="s">
        <v>4443</v>
      </c>
    </row>
    <row r="747" spans="1:65" s="2" customFormat="1" ht="11.25">
      <c r="A747" s="36"/>
      <c r="B747" s="37"/>
      <c r="C747" s="38"/>
      <c r="D747" s="205" t="s">
        <v>231</v>
      </c>
      <c r="E747" s="38"/>
      <c r="F747" s="206" t="s">
        <v>2845</v>
      </c>
      <c r="G747" s="38"/>
      <c r="H747" s="38"/>
      <c r="I747" s="207"/>
      <c r="J747" s="38"/>
      <c r="K747" s="38"/>
      <c r="L747" s="41"/>
      <c r="M747" s="208"/>
      <c r="N747" s="209"/>
      <c r="O747" s="73"/>
      <c r="P747" s="73"/>
      <c r="Q747" s="73"/>
      <c r="R747" s="73"/>
      <c r="S747" s="73"/>
      <c r="T747" s="74"/>
      <c r="U747" s="36"/>
      <c r="V747" s="36"/>
      <c r="W747" s="36"/>
      <c r="X747" s="36"/>
      <c r="Y747" s="36"/>
      <c r="Z747" s="36"/>
      <c r="AA747" s="36"/>
      <c r="AB747" s="36"/>
      <c r="AC747" s="36"/>
      <c r="AD747" s="36"/>
      <c r="AE747" s="36"/>
      <c r="AT747" s="18" t="s">
        <v>231</v>
      </c>
      <c r="AU747" s="18" t="s">
        <v>87</v>
      </c>
    </row>
    <row r="748" spans="1:65" s="2" customFormat="1" ht="107.25">
      <c r="A748" s="36"/>
      <c r="B748" s="37"/>
      <c r="C748" s="38"/>
      <c r="D748" s="210" t="s">
        <v>311</v>
      </c>
      <c r="E748" s="38"/>
      <c r="F748" s="211" t="s">
        <v>2846</v>
      </c>
      <c r="G748" s="38"/>
      <c r="H748" s="38"/>
      <c r="I748" s="207"/>
      <c r="J748" s="38"/>
      <c r="K748" s="38"/>
      <c r="L748" s="41"/>
      <c r="M748" s="208"/>
      <c r="N748" s="209"/>
      <c r="O748" s="73"/>
      <c r="P748" s="73"/>
      <c r="Q748" s="73"/>
      <c r="R748" s="73"/>
      <c r="S748" s="73"/>
      <c r="T748" s="74"/>
      <c r="U748" s="36"/>
      <c r="V748" s="36"/>
      <c r="W748" s="36"/>
      <c r="X748" s="36"/>
      <c r="Y748" s="36"/>
      <c r="Z748" s="36"/>
      <c r="AA748" s="36"/>
      <c r="AB748" s="36"/>
      <c r="AC748" s="36"/>
      <c r="AD748" s="36"/>
      <c r="AE748" s="36"/>
      <c r="AT748" s="18" t="s">
        <v>311</v>
      </c>
      <c r="AU748" s="18" t="s">
        <v>87</v>
      </c>
    </row>
    <row r="749" spans="1:65" s="2" customFormat="1" ht="19.5">
      <c r="A749" s="36"/>
      <c r="B749" s="37"/>
      <c r="C749" s="38"/>
      <c r="D749" s="210" t="s">
        <v>233</v>
      </c>
      <c r="E749" s="38"/>
      <c r="F749" s="211" t="s">
        <v>2847</v>
      </c>
      <c r="G749" s="38"/>
      <c r="H749" s="38"/>
      <c r="I749" s="207"/>
      <c r="J749" s="38"/>
      <c r="K749" s="38"/>
      <c r="L749" s="41"/>
      <c r="M749" s="208"/>
      <c r="N749" s="209"/>
      <c r="O749" s="73"/>
      <c r="P749" s="73"/>
      <c r="Q749" s="73"/>
      <c r="R749" s="73"/>
      <c r="S749" s="73"/>
      <c r="T749" s="74"/>
      <c r="U749" s="36"/>
      <c r="V749" s="36"/>
      <c r="W749" s="36"/>
      <c r="X749" s="36"/>
      <c r="Y749" s="36"/>
      <c r="Z749" s="36"/>
      <c r="AA749" s="36"/>
      <c r="AB749" s="36"/>
      <c r="AC749" s="36"/>
      <c r="AD749" s="36"/>
      <c r="AE749" s="36"/>
      <c r="AT749" s="18" t="s">
        <v>233</v>
      </c>
      <c r="AU749" s="18" t="s">
        <v>87</v>
      </c>
    </row>
    <row r="750" spans="1:65" s="14" customFormat="1" ht="11.25">
      <c r="B750" s="223"/>
      <c r="C750" s="224"/>
      <c r="D750" s="210" t="s">
        <v>235</v>
      </c>
      <c r="E750" s="225" t="s">
        <v>1</v>
      </c>
      <c r="F750" s="226" t="s">
        <v>2848</v>
      </c>
      <c r="G750" s="224"/>
      <c r="H750" s="225" t="s">
        <v>1</v>
      </c>
      <c r="I750" s="227"/>
      <c r="J750" s="224"/>
      <c r="K750" s="224"/>
      <c r="L750" s="228"/>
      <c r="M750" s="229"/>
      <c r="N750" s="230"/>
      <c r="O750" s="230"/>
      <c r="P750" s="230"/>
      <c r="Q750" s="230"/>
      <c r="R750" s="230"/>
      <c r="S750" s="230"/>
      <c r="T750" s="231"/>
      <c r="AT750" s="232" t="s">
        <v>235</v>
      </c>
      <c r="AU750" s="232" t="s">
        <v>87</v>
      </c>
      <c r="AV750" s="14" t="s">
        <v>87</v>
      </c>
      <c r="AW750" s="14" t="s">
        <v>36</v>
      </c>
      <c r="AX750" s="14" t="s">
        <v>80</v>
      </c>
      <c r="AY750" s="232" t="s">
        <v>220</v>
      </c>
    </row>
    <row r="751" spans="1:65" s="14" customFormat="1" ht="11.25">
      <c r="B751" s="223"/>
      <c r="C751" s="224"/>
      <c r="D751" s="210" t="s">
        <v>235</v>
      </c>
      <c r="E751" s="225" t="s">
        <v>1</v>
      </c>
      <c r="F751" s="226" t="s">
        <v>4444</v>
      </c>
      <c r="G751" s="224"/>
      <c r="H751" s="225" t="s">
        <v>1</v>
      </c>
      <c r="I751" s="227"/>
      <c r="J751" s="224"/>
      <c r="K751" s="224"/>
      <c r="L751" s="228"/>
      <c r="M751" s="229"/>
      <c r="N751" s="230"/>
      <c r="O751" s="230"/>
      <c r="P751" s="230"/>
      <c r="Q751" s="230"/>
      <c r="R751" s="230"/>
      <c r="S751" s="230"/>
      <c r="T751" s="231"/>
      <c r="AT751" s="232" t="s">
        <v>235</v>
      </c>
      <c r="AU751" s="232" t="s">
        <v>87</v>
      </c>
      <c r="AV751" s="14" t="s">
        <v>87</v>
      </c>
      <c r="AW751" s="14" t="s">
        <v>36</v>
      </c>
      <c r="AX751" s="14" t="s">
        <v>80</v>
      </c>
      <c r="AY751" s="232" t="s">
        <v>220</v>
      </c>
    </row>
    <row r="752" spans="1:65" s="13" customFormat="1" ht="11.25">
      <c r="B752" s="212"/>
      <c r="C752" s="213"/>
      <c r="D752" s="210" t="s">
        <v>235</v>
      </c>
      <c r="E752" s="214" t="s">
        <v>3524</v>
      </c>
      <c r="F752" s="215" t="s">
        <v>4445</v>
      </c>
      <c r="G752" s="213"/>
      <c r="H752" s="216">
        <v>9.0399999999999991</v>
      </c>
      <c r="I752" s="217"/>
      <c r="J752" s="213"/>
      <c r="K752" s="213"/>
      <c r="L752" s="218"/>
      <c r="M752" s="219"/>
      <c r="N752" s="220"/>
      <c r="O752" s="220"/>
      <c r="P752" s="220"/>
      <c r="Q752" s="220"/>
      <c r="R752" s="220"/>
      <c r="S752" s="220"/>
      <c r="T752" s="221"/>
      <c r="AT752" s="222" t="s">
        <v>235</v>
      </c>
      <c r="AU752" s="222" t="s">
        <v>87</v>
      </c>
      <c r="AV752" s="13" t="s">
        <v>19</v>
      </c>
      <c r="AW752" s="13" t="s">
        <v>36</v>
      </c>
      <c r="AX752" s="13" t="s">
        <v>80</v>
      </c>
      <c r="AY752" s="222" t="s">
        <v>220</v>
      </c>
    </row>
    <row r="753" spans="1:65" s="14" customFormat="1" ht="11.25">
      <c r="B753" s="223"/>
      <c r="C753" s="224"/>
      <c r="D753" s="210" t="s">
        <v>235</v>
      </c>
      <c r="E753" s="225" t="s">
        <v>1</v>
      </c>
      <c r="F753" s="226" t="s">
        <v>4446</v>
      </c>
      <c r="G753" s="224"/>
      <c r="H753" s="225" t="s">
        <v>1</v>
      </c>
      <c r="I753" s="227"/>
      <c r="J753" s="224"/>
      <c r="K753" s="224"/>
      <c r="L753" s="228"/>
      <c r="M753" s="229"/>
      <c r="N753" s="230"/>
      <c r="O753" s="230"/>
      <c r="P753" s="230"/>
      <c r="Q753" s="230"/>
      <c r="R753" s="230"/>
      <c r="S753" s="230"/>
      <c r="T753" s="231"/>
      <c r="AT753" s="232" t="s">
        <v>235</v>
      </c>
      <c r="AU753" s="232" t="s">
        <v>87</v>
      </c>
      <c r="AV753" s="14" t="s">
        <v>87</v>
      </c>
      <c r="AW753" s="14" t="s">
        <v>36</v>
      </c>
      <c r="AX753" s="14" t="s">
        <v>80</v>
      </c>
      <c r="AY753" s="232" t="s">
        <v>220</v>
      </c>
    </row>
    <row r="754" spans="1:65" s="13" customFormat="1" ht="11.25">
      <c r="B754" s="212"/>
      <c r="C754" s="213"/>
      <c r="D754" s="210" t="s">
        <v>235</v>
      </c>
      <c r="E754" s="214" t="s">
        <v>1835</v>
      </c>
      <c r="F754" s="215" t="s">
        <v>4447</v>
      </c>
      <c r="G754" s="213"/>
      <c r="H754" s="216">
        <v>8.44</v>
      </c>
      <c r="I754" s="217"/>
      <c r="J754" s="213"/>
      <c r="K754" s="213"/>
      <c r="L754" s="218"/>
      <c r="M754" s="219"/>
      <c r="N754" s="220"/>
      <c r="O754" s="220"/>
      <c r="P754" s="220"/>
      <c r="Q754" s="220"/>
      <c r="R754" s="220"/>
      <c r="S754" s="220"/>
      <c r="T754" s="221"/>
      <c r="AT754" s="222" t="s">
        <v>235</v>
      </c>
      <c r="AU754" s="222" t="s">
        <v>87</v>
      </c>
      <c r="AV754" s="13" t="s">
        <v>19</v>
      </c>
      <c r="AW754" s="13" t="s">
        <v>36</v>
      </c>
      <c r="AX754" s="13" t="s">
        <v>80</v>
      </c>
      <c r="AY754" s="222" t="s">
        <v>220</v>
      </c>
    </row>
    <row r="755" spans="1:65" s="14" customFormat="1" ht="11.25">
      <c r="B755" s="223"/>
      <c r="C755" s="224"/>
      <c r="D755" s="210" t="s">
        <v>235</v>
      </c>
      <c r="E755" s="225" t="s">
        <v>1</v>
      </c>
      <c r="F755" s="226" t="s">
        <v>4448</v>
      </c>
      <c r="G755" s="224"/>
      <c r="H755" s="225" t="s">
        <v>1</v>
      </c>
      <c r="I755" s="227"/>
      <c r="J755" s="224"/>
      <c r="K755" s="224"/>
      <c r="L755" s="228"/>
      <c r="M755" s="229"/>
      <c r="N755" s="230"/>
      <c r="O755" s="230"/>
      <c r="P755" s="230"/>
      <c r="Q755" s="230"/>
      <c r="R755" s="230"/>
      <c r="S755" s="230"/>
      <c r="T755" s="231"/>
      <c r="AT755" s="232" t="s">
        <v>235</v>
      </c>
      <c r="AU755" s="232" t="s">
        <v>87</v>
      </c>
      <c r="AV755" s="14" t="s">
        <v>87</v>
      </c>
      <c r="AW755" s="14" t="s">
        <v>36</v>
      </c>
      <c r="AX755" s="14" t="s">
        <v>80</v>
      </c>
      <c r="AY755" s="232" t="s">
        <v>220</v>
      </c>
    </row>
    <row r="756" spans="1:65" s="13" customFormat="1" ht="11.25">
      <c r="B756" s="212"/>
      <c r="C756" s="213"/>
      <c r="D756" s="210" t="s">
        <v>235</v>
      </c>
      <c r="E756" s="214" t="s">
        <v>1880</v>
      </c>
      <c r="F756" s="215" t="s">
        <v>4449</v>
      </c>
      <c r="G756" s="213"/>
      <c r="H756" s="216">
        <v>10.029999999999999</v>
      </c>
      <c r="I756" s="217"/>
      <c r="J756" s="213"/>
      <c r="K756" s="213"/>
      <c r="L756" s="218"/>
      <c r="M756" s="219"/>
      <c r="N756" s="220"/>
      <c r="O756" s="220"/>
      <c r="P756" s="220"/>
      <c r="Q756" s="220"/>
      <c r="R756" s="220"/>
      <c r="S756" s="220"/>
      <c r="T756" s="221"/>
      <c r="AT756" s="222" t="s">
        <v>235</v>
      </c>
      <c r="AU756" s="222" t="s">
        <v>87</v>
      </c>
      <c r="AV756" s="13" t="s">
        <v>19</v>
      </c>
      <c r="AW756" s="13" t="s">
        <v>36</v>
      </c>
      <c r="AX756" s="13" t="s">
        <v>80</v>
      </c>
      <c r="AY756" s="222" t="s">
        <v>220</v>
      </c>
    </row>
    <row r="757" spans="1:65" s="14" customFormat="1" ht="11.25">
      <c r="B757" s="223"/>
      <c r="C757" s="224"/>
      <c r="D757" s="210" t="s">
        <v>235</v>
      </c>
      <c r="E757" s="225" t="s">
        <v>1</v>
      </c>
      <c r="F757" s="226" t="s">
        <v>4450</v>
      </c>
      <c r="G757" s="224"/>
      <c r="H757" s="225" t="s">
        <v>1</v>
      </c>
      <c r="I757" s="227"/>
      <c r="J757" s="224"/>
      <c r="K757" s="224"/>
      <c r="L757" s="228"/>
      <c r="M757" s="229"/>
      <c r="N757" s="230"/>
      <c r="O757" s="230"/>
      <c r="P757" s="230"/>
      <c r="Q757" s="230"/>
      <c r="R757" s="230"/>
      <c r="S757" s="230"/>
      <c r="T757" s="231"/>
      <c r="AT757" s="232" t="s">
        <v>235</v>
      </c>
      <c r="AU757" s="232" t="s">
        <v>87</v>
      </c>
      <c r="AV757" s="14" t="s">
        <v>87</v>
      </c>
      <c r="AW757" s="14" t="s">
        <v>36</v>
      </c>
      <c r="AX757" s="14" t="s">
        <v>80</v>
      </c>
      <c r="AY757" s="232" t="s">
        <v>220</v>
      </c>
    </row>
    <row r="758" spans="1:65" s="13" customFormat="1" ht="11.25">
      <c r="B758" s="212"/>
      <c r="C758" s="213"/>
      <c r="D758" s="210" t="s">
        <v>235</v>
      </c>
      <c r="E758" s="214" t="s">
        <v>1892</v>
      </c>
      <c r="F758" s="215" t="s">
        <v>4451</v>
      </c>
      <c r="G758" s="213"/>
      <c r="H758" s="216">
        <v>3.25</v>
      </c>
      <c r="I758" s="217"/>
      <c r="J758" s="213"/>
      <c r="K758" s="213"/>
      <c r="L758" s="218"/>
      <c r="M758" s="219"/>
      <c r="N758" s="220"/>
      <c r="O758" s="220"/>
      <c r="P758" s="220"/>
      <c r="Q758" s="220"/>
      <c r="R758" s="220"/>
      <c r="S758" s="220"/>
      <c r="T758" s="221"/>
      <c r="AT758" s="222" t="s">
        <v>235</v>
      </c>
      <c r="AU758" s="222" t="s">
        <v>87</v>
      </c>
      <c r="AV758" s="13" t="s">
        <v>19</v>
      </c>
      <c r="AW758" s="13" t="s">
        <v>36</v>
      </c>
      <c r="AX758" s="13" t="s">
        <v>80</v>
      </c>
      <c r="AY758" s="222" t="s">
        <v>220</v>
      </c>
    </row>
    <row r="759" spans="1:65" s="13" customFormat="1" ht="11.25">
      <c r="B759" s="212"/>
      <c r="C759" s="213"/>
      <c r="D759" s="210" t="s">
        <v>235</v>
      </c>
      <c r="E759" s="214" t="s">
        <v>2608</v>
      </c>
      <c r="F759" s="215" t="s">
        <v>4452</v>
      </c>
      <c r="G759" s="213"/>
      <c r="H759" s="216">
        <v>30.76</v>
      </c>
      <c r="I759" s="217"/>
      <c r="J759" s="213"/>
      <c r="K759" s="213"/>
      <c r="L759" s="218"/>
      <c r="M759" s="219"/>
      <c r="N759" s="220"/>
      <c r="O759" s="220"/>
      <c r="P759" s="220"/>
      <c r="Q759" s="220"/>
      <c r="R759" s="220"/>
      <c r="S759" s="220"/>
      <c r="T759" s="221"/>
      <c r="AT759" s="222" t="s">
        <v>235</v>
      </c>
      <c r="AU759" s="222" t="s">
        <v>87</v>
      </c>
      <c r="AV759" s="13" t="s">
        <v>19</v>
      </c>
      <c r="AW759" s="13" t="s">
        <v>36</v>
      </c>
      <c r="AX759" s="13" t="s">
        <v>87</v>
      </c>
      <c r="AY759" s="222" t="s">
        <v>220</v>
      </c>
    </row>
    <row r="760" spans="1:65" s="2" customFormat="1" ht="16.5" customHeight="1">
      <c r="A760" s="36"/>
      <c r="B760" s="37"/>
      <c r="C760" s="247" t="s">
        <v>1751</v>
      </c>
      <c r="D760" s="247" t="s">
        <v>329</v>
      </c>
      <c r="E760" s="248" t="s">
        <v>2861</v>
      </c>
      <c r="F760" s="249" t="s">
        <v>2862</v>
      </c>
      <c r="G760" s="250" t="s">
        <v>698</v>
      </c>
      <c r="H760" s="251">
        <v>30.76</v>
      </c>
      <c r="I760" s="252"/>
      <c r="J760" s="253">
        <f>ROUND(I760*H760,2)</f>
        <v>0</v>
      </c>
      <c r="K760" s="249" t="s">
        <v>228</v>
      </c>
      <c r="L760" s="254"/>
      <c r="M760" s="255" t="s">
        <v>1</v>
      </c>
      <c r="N760" s="256" t="s">
        <v>45</v>
      </c>
      <c r="O760" s="73"/>
      <c r="P760" s="201">
        <f>O760*H760</f>
        <v>0</v>
      </c>
      <c r="Q760" s="201">
        <v>5.6120000000000003E-2</v>
      </c>
      <c r="R760" s="201">
        <f>Q760*H760</f>
        <v>1.7262512000000001</v>
      </c>
      <c r="S760" s="201">
        <v>0</v>
      </c>
      <c r="T760" s="202">
        <f>S760*H760</f>
        <v>0</v>
      </c>
      <c r="U760" s="36"/>
      <c r="V760" s="36"/>
      <c r="W760" s="36"/>
      <c r="X760" s="36"/>
      <c r="Y760" s="36"/>
      <c r="Z760" s="36"/>
      <c r="AA760" s="36"/>
      <c r="AB760" s="36"/>
      <c r="AC760" s="36"/>
      <c r="AD760" s="36"/>
      <c r="AE760" s="36"/>
      <c r="AR760" s="203" t="s">
        <v>266</v>
      </c>
      <c r="AT760" s="203" t="s">
        <v>329</v>
      </c>
      <c r="AU760" s="203" t="s">
        <v>87</v>
      </c>
      <c r="AY760" s="18" t="s">
        <v>220</v>
      </c>
      <c r="BE760" s="204">
        <f>IF(N760="základní",J760,0)</f>
        <v>0</v>
      </c>
      <c r="BF760" s="204">
        <f>IF(N760="snížená",J760,0)</f>
        <v>0</v>
      </c>
      <c r="BG760" s="204">
        <f>IF(N760="zákl. přenesená",J760,0)</f>
        <v>0</v>
      </c>
      <c r="BH760" s="204">
        <f>IF(N760="sníž. přenesená",J760,0)</f>
        <v>0</v>
      </c>
      <c r="BI760" s="204">
        <f>IF(N760="nulová",J760,0)</f>
        <v>0</v>
      </c>
      <c r="BJ760" s="18" t="s">
        <v>87</v>
      </c>
      <c r="BK760" s="204">
        <f>ROUND(I760*H760,2)</f>
        <v>0</v>
      </c>
      <c r="BL760" s="18" t="s">
        <v>223</v>
      </c>
      <c r="BM760" s="203" t="s">
        <v>4453</v>
      </c>
    </row>
    <row r="761" spans="1:65" s="13" customFormat="1" ht="11.25">
      <c r="B761" s="212"/>
      <c r="C761" s="213"/>
      <c r="D761" s="210" t="s">
        <v>235</v>
      </c>
      <c r="E761" s="214" t="s">
        <v>2615</v>
      </c>
      <c r="F761" s="215" t="s">
        <v>4454</v>
      </c>
      <c r="G761" s="213"/>
      <c r="H761" s="216">
        <v>30.76</v>
      </c>
      <c r="I761" s="217"/>
      <c r="J761" s="213"/>
      <c r="K761" s="213"/>
      <c r="L761" s="218"/>
      <c r="M761" s="219"/>
      <c r="N761" s="220"/>
      <c r="O761" s="220"/>
      <c r="P761" s="220"/>
      <c r="Q761" s="220"/>
      <c r="R761" s="220"/>
      <c r="S761" s="220"/>
      <c r="T761" s="221"/>
      <c r="AT761" s="222" t="s">
        <v>235</v>
      </c>
      <c r="AU761" s="222" t="s">
        <v>87</v>
      </c>
      <c r="AV761" s="13" t="s">
        <v>19</v>
      </c>
      <c r="AW761" s="13" t="s">
        <v>36</v>
      </c>
      <c r="AX761" s="13" t="s">
        <v>80</v>
      </c>
      <c r="AY761" s="222" t="s">
        <v>220</v>
      </c>
    </row>
    <row r="762" spans="1:65" s="13" customFormat="1" ht="11.25">
      <c r="B762" s="212"/>
      <c r="C762" s="213"/>
      <c r="D762" s="210" t="s">
        <v>235</v>
      </c>
      <c r="E762" s="214" t="s">
        <v>1837</v>
      </c>
      <c r="F762" s="215" t="s">
        <v>3529</v>
      </c>
      <c r="G762" s="213"/>
      <c r="H762" s="216">
        <v>30.76</v>
      </c>
      <c r="I762" s="217"/>
      <c r="J762" s="213"/>
      <c r="K762" s="213"/>
      <c r="L762" s="218"/>
      <c r="M762" s="219"/>
      <c r="N762" s="220"/>
      <c r="O762" s="220"/>
      <c r="P762" s="220"/>
      <c r="Q762" s="220"/>
      <c r="R762" s="220"/>
      <c r="S762" s="220"/>
      <c r="T762" s="221"/>
      <c r="AT762" s="222" t="s">
        <v>235</v>
      </c>
      <c r="AU762" s="222" t="s">
        <v>87</v>
      </c>
      <c r="AV762" s="13" t="s">
        <v>19</v>
      </c>
      <c r="AW762" s="13" t="s">
        <v>36</v>
      </c>
      <c r="AX762" s="13" t="s">
        <v>87</v>
      </c>
      <c r="AY762" s="222" t="s">
        <v>220</v>
      </c>
    </row>
    <row r="763" spans="1:65" s="2" customFormat="1" ht="37.9" customHeight="1">
      <c r="A763" s="36"/>
      <c r="B763" s="37"/>
      <c r="C763" s="192" t="s">
        <v>1753</v>
      </c>
      <c r="D763" s="192" t="s">
        <v>224</v>
      </c>
      <c r="E763" s="193" t="s">
        <v>2865</v>
      </c>
      <c r="F763" s="194" t="s">
        <v>2866</v>
      </c>
      <c r="G763" s="195" t="s">
        <v>698</v>
      </c>
      <c r="H763" s="196">
        <v>22</v>
      </c>
      <c r="I763" s="197"/>
      <c r="J763" s="198">
        <f>ROUND(I763*H763,2)</f>
        <v>0</v>
      </c>
      <c r="K763" s="194" t="s">
        <v>228</v>
      </c>
      <c r="L763" s="41"/>
      <c r="M763" s="199" t="s">
        <v>1</v>
      </c>
      <c r="N763" s="200" t="s">
        <v>45</v>
      </c>
      <c r="O763" s="73"/>
      <c r="P763" s="201">
        <f>O763*H763</f>
        <v>0</v>
      </c>
      <c r="Q763" s="201">
        <v>1.0000000000000001E-5</v>
      </c>
      <c r="R763" s="201">
        <f>Q763*H763</f>
        <v>2.2000000000000001E-4</v>
      </c>
      <c r="S763" s="201">
        <v>0</v>
      </c>
      <c r="T763" s="202">
        <f>S763*H763</f>
        <v>0</v>
      </c>
      <c r="U763" s="36"/>
      <c r="V763" s="36"/>
      <c r="W763" s="36"/>
      <c r="X763" s="36"/>
      <c r="Y763" s="36"/>
      <c r="Z763" s="36"/>
      <c r="AA763" s="36"/>
      <c r="AB763" s="36"/>
      <c r="AC763" s="36"/>
      <c r="AD763" s="36"/>
      <c r="AE763" s="36"/>
      <c r="AR763" s="203" t="s">
        <v>223</v>
      </c>
      <c r="AT763" s="203" t="s">
        <v>224</v>
      </c>
      <c r="AU763" s="203" t="s">
        <v>87</v>
      </c>
      <c r="AY763" s="18" t="s">
        <v>220</v>
      </c>
      <c r="BE763" s="204">
        <f>IF(N763="základní",J763,0)</f>
        <v>0</v>
      </c>
      <c r="BF763" s="204">
        <f>IF(N763="snížená",J763,0)</f>
        <v>0</v>
      </c>
      <c r="BG763" s="204">
        <f>IF(N763="zákl. přenesená",J763,0)</f>
        <v>0</v>
      </c>
      <c r="BH763" s="204">
        <f>IF(N763="sníž. přenesená",J763,0)</f>
        <v>0</v>
      </c>
      <c r="BI763" s="204">
        <f>IF(N763="nulová",J763,0)</f>
        <v>0</v>
      </c>
      <c r="BJ763" s="18" t="s">
        <v>87</v>
      </c>
      <c r="BK763" s="204">
        <f>ROUND(I763*H763,2)</f>
        <v>0</v>
      </c>
      <c r="BL763" s="18" t="s">
        <v>223</v>
      </c>
      <c r="BM763" s="203" t="s">
        <v>4455</v>
      </c>
    </row>
    <row r="764" spans="1:65" s="2" customFormat="1" ht="11.25">
      <c r="A764" s="36"/>
      <c r="B764" s="37"/>
      <c r="C764" s="38"/>
      <c r="D764" s="205" t="s">
        <v>231</v>
      </c>
      <c r="E764" s="38"/>
      <c r="F764" s="206" t="s">
        <v>2868</v>
      </c>
      <c r="G764" s="38"/>
      <c r="H764" s="38"/>
      <c r="I764" s="207"/>
      <c r="J764" s="38"/>
      <c r="K764" s="38"/>
      <c r="L764" s="41"/>
      <c r="M764" s="208"/>
      <c r="N764" s="209"/>
      <c r="O764" s="73"/>
      <c r="P764" s="73"/>
      <c r="Q764" s="73"/>
      <c r="R764" s="73"/>
      <c r="S764" s="73"/>
      <c r="T764" s="74"/>
      <c r="U764" s="36"/>
      <c r="V764" s="36"/>
      <c r="W764" s="36"/>
      <c r="X764" s="36"/>
      <c r="Y764" s="36"/>
      <c r="Z764" s="36"/>
      <c r="AA764" s="36"/>
      <c r="AB764" s="36"/>
      <c r="AC764" s="36"/>
      <c r="AD764" s="36"/>
      <c r="AE764" s="36"/>
      <c r="AT764" s="18" t="s">
        <v>231</v>
      </c>
      <c r="AU764" s="18" t="s">
        <v>87</v>
      </c>
    </row>
    <row r="765" spans="1:65" s="2" customFormat="1" ht="19.5">
      <c r="A765" s="36"/>
      <c r="B765" s="37"/>
      <c r="C765" s="38"/>
      <c r="D765" s="210" t="s">
        <v>311</v>
      </c>
      <c r="E765" s="38"/>
      <c r="F765" s="211" t="s">
        <v>2869</v>
      </c>
      <c r="G765" s="38"/>
      <c r="H765" s="38"/>
      <c r="I765" s="207"/>
      <c r="J765" s="38"/>
      <c r="K765" s="38"/>
      <c r="L765" s="41"/>
      <c r="M765" s="208"/>
      <c r="N765" s="209"/>
      <c r="O765" s="73"/>
      <c r="P765" s="73"/>
      <c r="Q765" s="73"/>
      <c r="R765" s="73"/>
      <c r="S765" s="73"/>
      <c r="T765" s="74"/>
      <c r="U765" s="36"/>
      <c r="V765" s="36"/>
      <c r="W765" s="36"/>
      <c r="X765" s="36"/>
      <c r="Y765" s="36"/>
      <c r="Z765" s="36"/>
      <c r="AA765" s="36"/>
      <c r="AB765" s="36"/>
      <c r="AC765" s="36"/>
      <c r="AD765" s="36"/>
      <c r="AE765" s="36"/>
      <c r="AT765" s="18" t="s">
        <v>311</v>
      </c>
      <c r="AU765" s="18" t="s">
        <v>87</v>
      </c>
    </row>
    <row r="766" spans="1:65" s="14" customFormat="1" ht="11.25">
      <c r="B766" s="223"/>
      <c r="C766" s="224"/>
      <c r="D766" s="210" t="s">
        <v>235</v>
      </c>
      <c r="E766" s="225" t="s">
        <v>1</v>
      </c>
      <c r="F766" s="226" t="s">
        <v>2870</v>
      </c>
      <c r="G766" s="224"/>
      <c r="H766" s="225" t="s">
        <v>1</v>
      </c>
      <c r="I766" s="227"/>
      <c r="J766" s="224"/>
      <c r="K766" s="224"/>
      <c r="L766" s="228"/>
      <c r="M766" s="229"/>
      <c r="N766" s="230"/>
      <c r="O766" s="230"/>
      <c r="P766" s="230"/>
      <c r="Q766" s="230"/>
      <c r="R766" s="230"/>
      <c r="S766" s="230"/>
      <c r="T766" s="231"/>
      <c r="AT766" s="232" t="s">
        <v>235</v>
      </c>
      <c r="AU766" s="232" t="s">
        <v>87</v>
      </c>
      <c r="AV766" s="14" t="s">
        <v>87</v>
      </c>
      <c r="AW766" s="14" t="s">
        <v>36</v>
      </c>
      <c r="AX766" s="14" t="s">
        <v>80</v>
      </c>
      <c r="AY766" s="232" t="s">
        <v>220</v>
      </c>
    </row>
    <row r="767" spans="1:65" s="13" customFormat="1" ht="11.25">
      <c r="B767" s="212"/>
      <c r="C767" s="213"/>
      <c r="D767" s="210" t="s">
        <v>235</v>
      </c>
      <c r="E767" s="214" t="s">
        <v>2627</v>
      </c>
      <c r="F767" s="215" t="s">
        <v>4456</v>
      </c>
      <c r="G767" s="213"/>
      <c r="H767" s="216">
        <v>11</v>
      </c>
      <c r="I767" s="217"/>
      <c r="J767" s="213"/>
      <c r="K767" s="213"/>
      <c r="L767" s="218"/>
      <c r="M767" s="219"/>
      <c r="N767" s="220"/>
      <c r="O767" s="220"/>
      <c r="P767" s="220"/>
      <c r="Q767" s="220"/>
      <c r="R767" s="220"/>
      <c r="S767" s="220"/>
      <c r="T767" s="221"/>
      <c r="AT767" s="222" t="s">
        <v>235</v>
      </c>
      <c r="AU767" s="222" t="s">
        <v>87</v>
      </c>
      <c r="AV767" s="13" t="s">
        <v>19</v>
      </c>
      <c r="AW767" s="13" t="s">
        <v>36</v>
      </c>
      <c r="AX767" s="13" t="s">
        <v>80</v>
      </c>
      <c r="AY767" s="222" t="s">
        <v>220</v>
      </c>
    </row>
    <row r="768" spans="1:65" s="14" customFormat="1" ht="11.25">
      <c r="B768" s="223"/>
      <c r="C768" s="224"/>
      <c r="D768" s="210" t="s">
        <v>235</v>
      </c>
      <c r="E768" s="225" t="s">
        <v>1</v>
      </c>
      <c r="F768" s="226" t="s">
        <v>2873</v>
      </c>
      <c r="G768" s="224"/>
      <c r="H768" s="225" t="s">
        <v>1</v>
      </c>
      <c r="I768" s="227"/>
      <c r="J768" s="224"/>
      <c r="K768" s="224"/>
      <c r="L768" s="228"/>
      <c r="M768" s="229"/>
      <c r="N768" s="230"/>
      <c r="O768" s="230"/>
      <c r="P768" s="230"/>
      <c r="Q768" s="230"/>
      <c r="R768" s="230"/>
      <c r="S768" s="230"/>
      <c r="T768" s="231"/>
      <c r="AT768" s="232" t="s">
        <v>235</v>
      </c>
      <c r="AU768" s="232" t="s">
        <v>87</v>
      </c>
      <c r="AV768" s="14" t="s">
        <v>87</v>
      </c>
      <c r="AW768" s="14" t="s">
        <v>36</v>
      </c>
      <c r="AX768" s="14" t="s">
        <v>80</v>
      </c>
      <c r="AY768" s="232" t="s">
        <v>220</v>
      </c>
    </row>
    <row r="769" spans="1:65" s="13" customFormat="1" ht="11.25">
      <c r="B769" s="212"/>
      <c r="C769" s="213"/>
      <c r="D769" s="210" t="s">
        <v>235</v>
      </c>
      <c r="E769" s="214" t="s">
        <v>2629</v>
      </c>
      <c r="F769" s="215" t="s">
        <v>4456</v>
      </c>
      <c r="G769" s="213"/>
      <c r="H769" s="216">
        <v>11</v>
      </c>
      <c r="I769" s="217"/>
      <c r="J769" s="213"/>
      <c r="K769" s="213"/>
      <c r="L769" s="218"/>
      <c r="M769" s="219"/>
      <c r="N769" s="220"/>
      <c r="O769" s="220"/>
      <c r="P769" s="220"/>
      <c r="Q769" s="220"/>
      <c r="R769" s="220"/>
      <c r="S769" s="220"/>
      <c r="T769" s="221"/>
      <c r="AT769" s="222" t="s">
        <v>235</v>
      </c>
      <c r="AU769" s="222" t="s">
        <v>87</v>
      </c>
      <c r="AV769" s="13" t="s">
        <v>19</v>
      </c>
      <c r="AW769" s="13" t="s">
        <v>36</v>
      </c>
      <c r="AX769" s="13" t="s">
        <v>80</v>
      </c>
      <c r="AY769" s="222" t="s">
        <v>220</v>
      </c>
    </row>
    <row r="770" spans="1:65" s="13" customFormat="1" ht="11.25">
      <c r="B770" s="212"/>
      <c r="C770" s="213"/>
      <c r="D770" s="210" t="s">
        <v>235</v>
      </c>
      <c r="E770" s="214" t="s">
        <v>4457</v>
      </c>
      <c r="F770" s="215" t="s">
        <v>4458</v>
      </c>
      <c r="G770" s="213"/>
      <c r="H770" s="216">
        <v>22</v>
      </c>
      <c r="I770" s="217"/>
      <c r="J770" s="213"/>
      <c r="K770" s="213"/>
      <c r="L770" s="218"/>
      <c r="M770" s="219"/>
      <c r="N770" s="220"/>
      <c r="O770" s="220"/>
      <c r="P770" s="220"/>
      <c r="Q770" s="220"/>
      <c r="R770" s="220"/>
      <c r="S770" s="220"/>
      <c r="T770" s="221"/>
      <c r="AT770" s="222" t="s">
        <v>235</v>
      </c>
      <c r="AU770" s="222" t="s">
        <v>87</v>
      </c>
      <c r="AV770" s="13" t="s">
        <v>19</v>
      </c>
      <c r="AW770" s="13" t="s">
        <v>36</v>
      </c>
      <c r="AX770" s="13" t="s">
        <v>87</v>
      </c>
      <c r="AY770" s="222" t="s">
        <v>220</v>
      </c>
    </row>
    <row r="771" spans="1:65" s="2" customFormat="1" ht="55.5" customHeight="1">
      <c r="A771" s="36"/>
      <c r="B771" s="37"/>
      <c r="C771" s="192" t="s">
        <v>1756</v>
      </c>
      <c r="D771" s="192" t="s">
        <v>224</v>
      </c>
      <c r="E771" s="193" t="s">
        <v>2878</v>
      </c>
      <c r="F771" s="194" t="s">
        <v>2879</v>
      </c>
      <c r="G771" s="195" t="s">
        <v>698</v>
      </c>
      <c r="H771" s="196">
        <v>22</v>
      </c>
      <c r="I771" s="197"/>
      <c r="J771" s="198">
        <f>ROUND(I771*H771,2)</f>
        <v>0</v>
      </c>
      <c r="K771" s="194" t="s">
        <v>228</v>
      </c>
      <c r="L771" s="41"/>
      <c r="M771" s="199" t="s">
        <v>1</v>
      </c>
      <c r="N771" s="200" t="s">
        <v>45</v>
      </c>
      <c r="O771" s="73"/>
      <c r="P771" s="201">
        <f>O771*H771</f>
        <v>0</v>
      </c>
      <c r="Q771" s="201">
        <v>8.8000000000000003E-4</v>
      </c>
      <c r="R771" s="201">
        <f>Q771*H771</f>
        <v>1.9360000000000002E-2</v>
      </c>
      <c r="S771" s="201">
        <v>0</v>
      </c>
      <c r="T771" s="202">
        <f>S771*H771</f>
        <v>0</v>
      </c>
      <c r="U771" s="36"/>
      <c r="V771" s="36"/>
      <c r="W771" s="36"/>
      <c r="X771" s="36"/>
      <c r="Y771" s="36"/>
      <c r="Z771" s="36"/>
      <c r="AA771" s="36"/>
      <c r="AB771" s="36"/>
      <c r="AC771" s="36"/>
      <c r="AD771" s="36"/>
      <c r="AE771" s="36"/>
      <c r="AR771" s="203" t="s">
        <v>223</v>
      </c>
      <c r="AT771" s="203" t="s">
        <v>224</v>
      </c>
      <c r="AU771" s="203" t="s">
        <v>87</v>
      </c>
      <c r="AY771" s="18" t="s">
        <v>220</v>
      </c>
      <c r="BE771" s="204">
        <f>IF(N771="základní",J771,0)</f>
        <v>0</v>
      </c>
      <c r="BF771" s="204">
        <f>IF(N771="snížená",J771,0)</f>
        <v>0</v>
      </c>
      <c r="BG771" s="204">
        <f>IF(N771="zákl. přenesená",J771,0)</f>
        <v>0</v>
      </c>
      <c r="BH771" s="204">
        <f>IF(N771="sníž. přenesená",J771,0)</f>
        <v>0</v>
      </c>
      <c r="BI771" s="204">
        <f>IF(N771="nulová",J771,0)</f>
        <v>0</v>
      </c>
      <c r="BJ771" s="18" t="s">
        <v>87</v>
      </c>
      <c r="BK771" s="204">
        <f>ROUND(I771*H771,2)</f>
        <v>0</v>
      </c>
      <c r="BL771" s="18" t="s">
        <v>223</v>
      </c>
      <c r="BM771" s="203" t="s">
        <v>4459</v>
      </c>
    </row>
    <row r="772" spans="1:65" s="2" customFormat="1" ht="11.25">
      <c r="A772" s="36"/>
      <c r="B772" s="37"/>
      <c r="C772" s="38"/>
      <c r="D772" s="205" t="s">
        <v>231</v>
      </c>
      <c r="E772" s="38"/>
      <c r="F772" s="206" t="s">
        <v>2881</v>
      </c>
      <c r="G772" s="38"/>
      <c r="H772" s="38"/>
      <c r="I772" s="207"/>
      <c r="J772" s="38"/>
      <c r="K772" s="38"/>
      <c r="L772" s="41"/>
      <c r="M772" s="208"/>
      <c r="N772" s="209"/>
      <c r="O772" s="73"/>
      <c r="P772" s="73"/>
      <c r="Q772" s="73"/>
      <c r="R772" s="73"/>
      <c r="S772" s="73"/>
      <c r="T772" s="74"/>
      <c r="U772" s="36"/>
      <c r="V772" s="36"/>
      <c r="W772" s="36"/>
      <c r="X772" s="36"/>
      <c r="Y772" s="36"/>
      <c r="Z772" s="36"/>
      <c r="AA772" s="36"/>
      <c r="AB772" s="36"/>
      <c r="AC772" s="36"/>
      <c r="AD772" s="36"/>
      <c r="AE772" s="36"/>
      <c r="AT772" s="18" t="s">
        <v>231</v>
      </c>
      <c r="AU772" s="18" t="s">
        <v>87</v>
      </c>
    </row>
    <row r="773" spans="1:65" s="2" customFormat="1" ht="39">
      <c r="A773" s="36"/>
      <c r="B773" s="37"/>
      <c r="C773" s="38"/>
      <c r="D773" s="210" t="s">
        <v>311</v>
      </c>
      <c r="E773" s="38"/>
      <c r="F773" s="211" t="s">
        <v>2882</v>
      </c>
      <c r="G773" s="38"/>
      <c r="H773" s="38"/>
      <c r="I773" s="207"/>
      <c r="J773" s="38"/>
      <c r="K773" s="38"/>
      <c r="L773" s="41"/>
      <c r="M773" s="208"/>
      <c r="N773" s="209"/>
      <c r="O773" s="73"/>
      <c r="P773" s="73"/>
      <c r="Q773" s="73"/>
      <c r="R773" s="73"/>
      <c r="S773" s="73"/>
      <c r="T773" s="74"/>
      <c r="U773" s="36"/>
      <c r="V773" s="36"/>
      <c r="W773" s="36"/>
      <c r="X773" s="36"/>
      <c r="Y773" s="36"/>
      <c r="Z773" s="36"/>
      <c r="AA773" s="36"/>
      <c r="AB773" s="36"/>
      <c r="AC773" s="36"/>
      <c r="AD773" s="36"/>
      <c r="AE773" s="36"/>
      <c r="AT773" s="18" t="s">
        <v>311</v>
      </c>
      <c r="AU773" s="18" t="s">
        <v>87</v>
      </c>
    </row>
    <row r="774" spans="1:65" s="14" customFormat="1" ht="11.25">
      <c r="B774" s="223"/>
      <c r="C774" s="224"/>
      <c r="D774" s="210" t="s">
        <v>235</v>
      </c>
      <c r="E774" s="225" t="s">
        <v>1</v>
      </c>
      <c r="F774" s="226" t="s">
        <v>2883</v>
      </c>
      <c r="G774" s="224"/>
      <c r="H774" s="225" t="s">
        <v>1</v>
      </c>
      <c r="I774" s="227"/>
      <c r="J774" s="224"/>
      <c r="K774" s="224"/>
      <c r="L774" s="228"/>
      <c r="M774" s="229"/>
      <c r="N774" s="230"/>
      <c r="O774" s="230"/>
      <c r="P774" s="230"/>
      <c r="Q774" s="230"/>
      <c r="R774" s="230"/>
      <c r="S774" s="230"/>
      <c r="T774" s="231"/>
      <c r="AT774" s="232" t="s">
        <v>235</v>
      </c>
      <c r="AU774" s="232" t="s">
        <v>87</v>
      </c>
      <c r="AV774" s="14" t="s">
        <v>87</v>
      </c>
      <c r="AW774" s="14" t="s">
        <v>36</v>
      </c>
      <c r="AX774" s="14" t="s">
        <v>80</v>
      </c>
      <c r="AY774" s="232" t="s">
        <v>220</v>
      </c>
    </row>
    <row r="775" spans="1:65" s="13" customFormat="1" ht="11.25">
      <c r="B775" s="212"/>
      <c r="C775" s="213"/>
      <c r="D775" s="210" t="s">
        <v>235</v>
      </c>
      <c r="E775" s="214" t="s">
        <v>4460</v>
      </c>
      <c r="F775" s="215" t="s">
        <v>4456</v>
      </c>
      <c r="G775" s="213"/>
      <c r="H775" s="216">
        <v>11</v>
      </c>
      <c r="I775" s="217"/>
      <c r="J775" s="213"/>
      <c r="K775" s="213"/>
      <c r="L775" s="218"/>
      <c r="M775" s="219"/>
      <c r="N775" s="220"/>
      <c r="O775" s="220"/>
      <c r="P775" s="220"/>
      <c r="Q775" s="220"/>
      <c r="R775" s="220"/>
      <c r="S775" s="220"/>
      <c r="T775" s="221"/>
      <c r="AT775" s="222" t="s">
        <v>235</v>
      </c>
      <c r="AU775" s="222" t="s">
        <v>87</v>
      </c>
      <c r="AV775" s="13" t="s">
        <v>19</v>
      </c>
      <c r="AW775" s="13" t="s">
        <v>36</v>
      </c>
      <c r="AX775" s="13" t="s">
        <v>80</v>
      </c>
      <c r="AY775" s="222" t="s">
        <v>220</v>
      </c>
    </row>
    <row r="776" spans="1:65" s="14" customFormat="1" ht="11.25">
      <c r="B776" s="223"/>
      <c r="C776" s="224"/>
      <c r="D776" s="210" t="s">
        <v>235</v>
      </c>
      <c r="E776" s="225" t="s">
        <v>1</v>
      </c>
      <c r="F776" s="226" t="s">
        <v>2873</v>
      </c>
      <c r="G776" s="224"/>
      <c r="H776" s="225" t="s">
        <v>1</v>
      </c>
      <c r="I776" s="227"/>
      <c r="J776" s="224"/>
      <c r="K776" s="224"/>
      <c r="L776" s="228"/>
      <c r="M776" s="229"/>
      <c r="N776" s="230"/>
      <c r="O776" s="230"/>
      <c r="P776" s="230"/>
      <c r="Q776" s="230"/>
      <c r="R776" s="230"/>
      <c r="S776" s="230"/>
      <c r="T776" s="231"/>
      <c r="AT776" s="232" t="s">
        <v>235</v>
      </c>
      <c r="AU776" s="232" t="s">
        <v>87</v>
      </c>
      <c r="AV776" s="14" t="s">
        <v>87</v>
      </c>
      <c r="AW776" s="14" t="s">
        <v>36</v>
      </c>
      <c r="AX776" s="14" t="s">
        <v>80</v>
      </c>
      <c r="AY776" s="232" t="s">
        <v>220</v>
      </c>
    </row>
    <row r="777" spans="1:65" s="13" customFormat="1" ht="11.25">
      <c r="B777" s="212"/>
      <c r="C777" s="213"/>
      <c r="D777" s="210" t="s">
        <v>235</v>
      </c>
      <c r="E777" s="214" t="s">
        <v>4045</v>
      </c>
      <c r="F777" s="215" t="s">
        <v>4456</v>
      </c>
      <c r="G777" s="213"/>
      <c r="H777" s="216">
        <v>11</v>
      </c>
      <c r="I777" s="217"/>
      <c r="J777" s="213"/>
      <c r="K777" s="213"/>
      <c r="L777" s="218"/>
      <c r="M777" s="219"/>
      <c r="N777" s="220"/>
      <c r="O777" s="220"/>
      <c r="P777" s="220"/>
      <c r="Q777" s="220"/>
      <c r="R777" s="220"/>
      <c r="S777" s="220"/>
      <c r="T777" s="221"/>
      <c r="AT777" s="222" t="s">
        <v>235</v>
      </c>
      <c r="AU777" s="222" t="s">
        <v>87</v>
      </c>
      <c r="AV777" s="13" t="s">
        <v>19</v>
      </c>
      <c r="AW777" s="13" t="s">
        <v>36</v>
      </c>
      <c r="AX777" s="13" t="s">
        <v>80</v>
      </c>
      <c r="AY777" s="222" t="s">
        <v>220</v>
      </c>
    </row>
    <row r="778" spans="1:65" s="13" customFormat="1" ht="11.25">
      <c r="B778" s="212"/>
      <c r="C778" s="213"/>
      <c r="D778" s="210" t="s">
        <v>235</v>
      </c>
      <c r="E778" s="214" t="s">
        <v>4461</v>
      </c>
      <c r="F778" s="215" t="s">
        <v>4462</v>
      </c>
      <c r="G778" s="213"/>
      <c r="H778" s="216">
        <v>22</v>
      </c>
      <c r="I778" s="217"/>
      <c r="J778" s="213"/>
      <c r="K778" s="213"/>
      <c r="L778" s="218"/>
      <c r="M778" s="219"/>
      <c r="N778" s="220"/>
      <c r="O778" s="220"/>
      <c r="P778" s="220"/>
      <c r="Q778" s="220"/>
      <c r="R778" s="220"/>
      <c r="S778" s="220"/>
      <c r="T778" s="221"/>
      <c r="AT778" s="222" t="s">
        <v>235</v>
      </c>
      <c r="AU778" s="222" t="s">
        <v>87</v>
      </c>
      <c r="AV778" s="13" t="s">
        <v>19</v>
      </c>
      <c r="AW778" s="13" t="s">
        <v>36</v>
      </c>
      <c r="AX778" s="13" t="s">
        <v>87</v>
      </c>
      <c r="AY778" s="222" t="s">
        <v>220</v>
      </c>
    </row>
    <row r="779" spans="1:65" s="2" customFormat="1" ht="24.2" customHeight="1">
      <c r="A779" s="36"/>
      <c r="B779" s="37"/>
      <c r="C779" s="192" t="s">
        <v>2791</v>
      </c>
      <c r="D779" s="192" t="s">
        <v>224</v>
      </c>
      <c r="E779" s="193" t="s">
        <v>4463</v>
      </c>
      <c r="F779" s="194" t="s">
        <v>4464</v>
      </c>
      <c r="G779" s="195" t="s">
        <v>506</v>
      </c>
      <c r="H779" s="196">
        <v>0.8</v>
      </c>
      <c r="I779" s="197"/>
      <c r="J779" s="198">
        <f>ROUND(I779*H779,2)</f>
        <v>0</v>
      </c>
      <c r="K779" s="194" t="s">
        <v>228</v>
      </c>
      <c r="L779" s="41"/>
      <c r="M779" s="199" t="s">
        <v>1</v>
      </c>
      <c r="N779" s="200" t="s">
        <v>45</v>
      </c>
      <c r="O779" s="73"/>
      <c r="P779" s="201">
        <f>O779*H779</f>
        <v>0</v>
      </c>
      <c r="Q779" s="201">
        <v>6.3000000000000003E-4</v>
      </c>
      <c r="R779" s="201">
        <f>Q779*H779</f>
        <v>5.04E-4</v>
      </c>
      <c r="S779" s="201">
        <v>0</v>
      </c>
      <c r="T779" s="202">
        <f>S779*H779</f>
        <v>0</v>
      </c>
      <c r="U779" s="36"/>
      <c r="V779" s="36"/>
      <c r="W779" s="36"/>
      <c r="X779" s="36"/>
      <c r="Y779" s="36"/>
      <c r="Z779" s="36"/>
      <c r="AA779" s="36"/>
      <c r="AB779" s="36"/>
      <c r="AC779" s="36"/>
      <c r="AD779" s="36"/>
      <c r="AE779" s="36"/>
      <c r="AR779" s="203" t="s">
        <v>223</v>
      </c>
      <c r="AT779" s="203" t="s">
        <v>224</v>
      </c>
      <c r="AU779" s="203" t="s">
        <v>87</v>
      </c>
      <c r="AY779" s="18" t="s">
        <v>220</v>
      </c>
      <c r="BE779" s="204">
        <f>IF(N779="základní",J779,0)</f>
        <v>0</v>
      </c>
      <c r="BF779" s="204">
        <f>IF(N779="snížená",J779,0)</f>
        <v>0</v>
      </c>
      <c r="BG779" s="204">
        <f>IF(N779="zákl. přenesená",J779,0)</f>
        <v>0</v>
      </c>
      <c r="BH779" s="204">
        <f>IF(N779="sníž. přenesená",J779,0)</f>
        <v>0</v>
      </c>
      <c r="BI779" s="204">
        <f>IF(N779="nulová",J779,0)</f>
        <v>0</v>
      </c>
      <c r="BJ779" s="18" t="s">
        <v>87</v>
      </c>
      <c r="BK779" s="204">
        <f>ROUND(I779*H779,2)</f>
        <v>0</v>
      </c>
      <c r="BL779" s="18" t="s">
        <v>223</v>
      </c>
      <c r="BM779" s="203" t="s">
        <v>4465</v>
      </c>
    </row>
    <row r="780" spans="1:65" s="2" customFormat="1" ht="11.25">
      <c r="A780" s="36"/>
      <c r="B780" s="37"/>
      <c r="C780" s="38"/>
      <c r="D780" s="205" t="s">
        <v>231</v>
      </c>
      <c r="E780" s="38"/>
      <c r="F780" s="206" t="s">
        <v>4466</v>
      </c>
      <c r="G780" s="38"/>
      <c r="H780" s="38"/>
      <c r="I780" s="207"/>
      <c r="J780" s="38"/>
      <c r="K780" s="38"/>
      <c r="L780" s="41"/>
      <c r="M780" s="208"/>
      <c r="N780" s="209"/>
      <c r="O780" s="73"/>
      <c r="P780" s="73"/>
      <c r="Q780" s="73"/>
      <c r="R780" s="73"/>
      <c r="S780" s="73"/>
      <c r="T780" s="74"/>
      <c r="U780" s="36"/>
      <c r="V780" s="36"/>
      <c r="W780" s="36"/>
      <c r="X780" s="36"/>
      <c r="Y780" s="36"/>
      <c r="Z780" s="36"/>
      <c r="AA780" s="36"/>
      <c r="AB780" s="36"/>
      <c r="AC780" s="36"/>
      <c r="AD780" s="36"/>
      <c r="AE780" s="36"/>
      <c r="AT780" s="18" t="s">
        <v>231</v>
      </c>
      <c r="AU780" s="18" t="s">
        <v>87</v>
      </c>
    </row>
    <row r="781" spans="1:65" s="2" customFormat="1" ht="68.25">
      <c r="A781" s="36"/>
      <c r="B781" s="37"/>
      <c r="C781" s="38"/>
      <c r="D781" s="210" t="s">
        <v>311</v>
      </c>
      <c r="E781" s="38"/>
      <c r="F781" s="211" t="s">
        <v>3703</v>
      </c>
      <c r="G781" s="38"/>
      <c r="H781" s="38"/>
      <c r="I781" s="207"/>
      <c r="J781" s="38"/>
      <c r="K781" s="38"/>
      <c r="L781" s="41"/>
      <c r="M781" s="208"/>
      <c r="N781" s="209"/>
      <c r="O781" s="73"/>
      <c r="P781" s="73"/>
      <c r="Q781" s="73"/>
      <c r="R781" s="73"/>
      <c r="S781" s="73"/>
      <c r="T781" s="74"/>
      <c r="U781" s="36"/>
      <c r="V781" s="36"/>
      <c r="W781" s="36"/>
      <c r="X781" s="36"/>
      <c r="Y781" s="36"/>
      <c r="Z781" s="36"/>
      <c r="AA781" s="36"/>
      <c r="AB781" s="36"/>
      <c r="AC781" s="36"/>
      <c r="AD781" s="36"/>
      <c r="AE781" s="36"/>
      <c r="AT781" s="18" t="s">
        <v>311</v>
      </c>
      <c r="AU781" s="18" t="s">
        <v>87</v>
      </c>
    </row>
    <row r="782" spans="1:65" s="14" customFormat="1" ht="11.25">
      <c r="B782" s="223"/>
      <c r="C782" s="224"/>
      <c r="D782" s="210" t="s">
        <v>235</v>
      </c>
      <c r="E782" s="225" t="s">
        <v>1</v>
      </c>
      <c r="F782" s="226" t="s">
        <v>2898</v>
      </c>
      <c r="G782" s="224"/>
      <c r="H782" s="225" t="s">
        <v>1</v>
      </c>
      <c r="I782" s="227"/>
      <c r="J782" s="224"/>
      <c r="K782" s="224"/>
      <c r="L782" s="228"/>
      <c r="M782" s="229"/>
      <c r="N782" s="230"/>
      <c r="O782" s="230"/>
      <c r="P782" s="230"/>
      <c r="Q782" s="230"/>
      <c r="R782" s="230"/>
      <c r="S782" s="230"/>
      <c r="T782" s="231"/>
      <c r="AT782" s="232" t="s">
        <v>235</v>
      </c>
      <c r="AU782" s="232" t="s">
        <v>87</v>
      </c>
      <c r="AV782" s="14" t="s">
        <v>87</v>
      </c>
      <c r="AW782" s="14" t="s">
        <v>36</v>
      </c>
      <c r="AX782" s="14" t="s">
        <v>80</v>
      </c>
      <c r="AY782" s="232" t="s">
        <v>220</v>
      </c>
    </row>
    <row r="783" spans="1:65" s="13" customFormat="1" ht="11.25">
      <c r="B783" s="212"/>
      <c r="C783" s="213"/>
      <c r="D783" s="210" t="s">
        <v>235</v>
      </c>
      <c r="E783" s="214" t="s">
        <v>2814</v>
      </c>
      <c r="F783" s="215" t="s">
        <v>4375</v>
      </c>
      <c r="G783" s="213"/>
      <c r="H783" s="216">
        <v>0.8</v>
      </c>
      <c r="I783" s="217"/>
      <c r="J783" s="213"/>
      <c r="K783" s="213"/>
      <c r="L783" s="218"/>
      <c r="M783" s="219"/>
      <c r="N783" s="220"/>
      <c r="O783" s="220"/>
      <c r="P783" s="220"/>
      <c r="Q783" s="220"/>
      <c r="R783" s="220"/>
      <c r="S783" s="220"/>
      <c r="T783" s="221"/>
      <c r="AT783" s="222" t="s">
        <v>235</v>
      </c>
      <c r="AU783" s="222" t="s">
        <v>87</v>
      </c>
      <c r="AV783" s="13" t="s">
        <v>19</v>
      </c>
      <c r="AW783" s="13" t="s">
        <v>36</v>
      </c>
      <c r="AX783" s="13" t="s">
        <v>80</v>
      </c>
      <c r="AY783" s="222" t="s">
        <v>220</v>
      </c>
    </row>
    <row r="784" spans="1:65" s="13" customFormat="1" ht="11.25">
      <c r="B784" s="212"/>
      <c r="C784" s="213"/>
      <c r="D784" s="210" t="s">
        <v>235</v>
      </c>
      <c r="E784" s="214" t="s">
        <v>2816</v>
      </c>
      <c r="F784" s="215" t="s">
        <v>2817</v>
      </c>
      <c r="G784" s="213"/>
      <c r="H784" s="216">
        <v>0.8</v>
      </c>
      <c r="I784" s="217"/>
      <c r="J784" s="213"/>
      <c r="K784" s="213"/>
      <c r="L784" s="218"/>
      <c r="M784" s="219"/>
      <c r="N784" s="220"/>
      <c r="O784" s="220"/>
      <c r="P784" s="220"/>
      <c r="Q784" s="220"/>
      <c r="R784" s="220"/>
      <c r="S784" s="220"/>
      <c r="T784" s="221"/>
      <c r="AT784" s="222" t="s">
        <v>235</v>
      </c>
      <c r="AU784" s="222" t="s">
        <v>87</v>
      </c>
      <c r="AV784" s="13" t="s">
        <v>19</v>
      </c>
      <c r="AW784" s="13" t="s">
        <v>36</v>
      </c>
      <c r="AX784" s="13" t="s">
        <v>87</v>
      </c>
      <c r="AY784" s="222" t="s">
        <v>220</v>
      </c>
    </row>
    <row r="785" spans="1:65" s="2" customFormat="1" ht="33" customHeight="1">
      <c r="A785" s="36"/>
      <c r="B785" s="37"/>
      <c r="C785" s="192" t="s">
        <v>2797</v>
      </c>
      <c r="D785" s="192" t="s">
        <v>224</v>
      </c>
      <c r="E785" s="193" t="s">
        <v>2888</v>
      </c>
      <c r="F785" s="194" t="s">
        <v>2889</v>
      </c>
      <c r="G785" s="195" t="s">
        <v>698</v>
      </c>
      <c r="H785" s="196">
        <v>84.75</v>
      </c>
      <c r="I785" s="197"/>
      <c r="J785" s="198">
        <f>ROUND(I785*H785,2)</f>
        <v>0</v>
      </c>
      <c r="K785" s="194" t="s">
        <v>228</v>
      </c>
      <c r="L785" s="41"/>
      <c r="M785" s="199" t="s">
        <v>1</v>
      </c>
      <c r="N785" s="200" t="s">
        <v>45</v>
      </c>
      <c r="O785" s="73"/>
      <c r="P785" s="201">
        <f>O785*H785</f>
        <v>0</v>
      </c>
      <c r="Q785" s="201">
        <v>5.0000000000000002E-5</v>
      </c>
      <c r="R785" s="201">
        <f>Q785*H785</f>
        <v>4.2374999999999999E-3</v>
      </c>
      <c r="S785" s="201">
        <v>0</v>
      </c>
      <c r="T785" s="202">
        <f>S785*H785</f>
        <v>0</v>
      </c>
      <c r="U785" s="36"/>
      <c r="V785" s="36"/>
      <c r="W785" s="36"/>
      <c r="X785" s="36"/>
      <c r="Y785" s="36"/>
      <c r="Z785" s="36"/>
      <c r="AA785" s="36"/>
      <c r="AB785" s="36"/>
      <c r="AC785" s="36"/>
      <c r="AD785" s="36"/>
      <c r="AE785" s="36"/>
      <c r="AR785" s="203" t="s">
        <v>223</v>
      </c>
      <c r="AT785" s="203" t="s">
        <v>224</v>
      </c>
      <c r="AU785" s="203" t="s">
        <v>87</v>
      </c>
      <c r="AY785" s="18" t="s">
        <v>220</v>
      </c>
      <c r="BE785" s="204">
        <f>IF(N785="základní",J785,0)</f>
        <v>0</v>
      </c>
      <c r="BF785" s="204">
        <f>IF(N785="snížená",J785,0)</f>
        <v>0</v>
      </c>
      <c r="BG785" s="204">
        <f>IF(N785="zákl. přenesená",J785,0)</f>
        <v>0</v>
      </c>
      <c r="BH785" s="204">
        <f>IF(N785="sníž. přenesená",J785,0)</f>
        <v>0</v>
      </c>
      <c r="BI785" s="204">
        <f>IF(N785="nulová",J785,0)</f>
        <v>0</v>
      </c>
      <c r="BJ785" s="18" t="s">
        <v>87</v>
      </c>
      <c r="BK785" s="204">
        <f>ROUND(I785*H785,2)</f>
        <v>0</v>
      </c>
      <c r="BL785" s="18" t="s">
        <v>223</v>
      </c>
      <c r="BM785" s="203" t="s">
        <v>4467</v>
      </c>
    </row>
    <row r="786" spans="1:65" s="2" customFormat="1" ht="11.25">
      <c r="A786" s="36"/>
      <c r="B786" s="37"/>
      <c r="C786" s="38"/>
      <c r="D786" s="205" t="s">
        <v>231</v>
      </c>
      <c r="E786" s="38"/>
      <c r="F786" s="206" t="s">
        <v>2891</v>
      </c>
      <c r="G786" s="38"/>
      <c r="H786" s="38"/>
      <c r="I786" s="207"/>
      <c r="J786" s="38"/>
      <c r="K786" s="38"/>
      <c r="L786" s="41"/>
      <c r="M786" s="208"/>
      <c r="N786" s="209"/>
      <c r="O786" s="73"/>
      <c r="P786" s="73"/>
      <c r="Q786" s="73"/>
      <c r="R786" s="73"/>
      <c r="S786" s="73"/>
      <c r="T786" s="74"/>
      <c r="U786" s="36"/>
      <c r="V786" s="36"/>
      <c r="W786" s="36"/>
      <c r="X786" s="36"/>
      <c r="Y786" s="36"/>
      <c r="Z786" s="36"/>
      <c r="AA786" s="36"/>
      <c r="AB786" s="36"/>
      <c r="AC786" s="36"/>
      <c r="AD786" s="36"/>
      <c r="AE786" s="36"/>
      <c r="AT786" s="18" t="s">
        <v>231</v>
      </c>
      <c r="AU786" s="18" t="s">
        <v>87</v>
      </c>
    </row>
    <row r="787" spans="1:65" s="2" customFormat="1" ht="175.5">
      <c r="A787" s="36"/>
      <c r="B787" s="37"/>
      <c r="C787" s="38"/>
      <c r="D787" s="210" t="s">
        <v>311</v>
      </c>
      <c r="E787" s="38"/>
      <c r="F787" s="211" t="s">
        <v>1413</v>
      </c>
      <c r="G787" s="38"/>
      <c r="H787" s="38"/>
      <c r="I787" s="207"/>
      <c r="J787" s="38"/>
      <c r="K787" s="38"/>
      <c r="L787" s="41"/>
      <c r="M787" s="208"/>
      <c r="N787" s="209"/>
      <c r="O787" s="73"/>
      <c r="P787" s="73"/>
      <c r="Q787" s="73"/>
      <c r="R787" s="73"/>
      <c r="S787" s="73"/>
      <c r="T787" s="74"/>
      <c r="U787" s="36"/>
      <c r="V787" s="36"/>
      <c r="W787" s="36"/>
      <c r="X787" s="36"/>
      <c r="Y787" s="36"/>
      <c r="Z787" s="36"/>
      <c r="AA787" s="36"/>
      <c r="AB787" s="36"/>
      <c r="AC787" s="36"/>
      <c r="AD787" s="36"/>
      <c r="AE787" s="36"/>
      <c r="AT787" s="18" t="s">
        <v>311</v>
      </c>
      <c r="AU787" s="18" t="s">
        <v>87</v>
      </c>
    </row>
    <row r="788" spans="1:65" s="2" customFormat="1" ht="19.5">
      <c r="A788" s="36"/>
      <c r="B788" s="37"/>
      <c r="C788" s="38"/>
      <c r="D788" s="210" t="s">
        <v>233</v>
      </c>
      <c r="E788" s="38"/>
      <c r="F788" s="211" t="s">
        <v>2892</v>
      </c>
      <c r="G788" s="38"/>
      <c r="H788" s="38"/>
      <c r="I788" s="207"/>
      <c r="J788" s="38"/>
      <c r="K788" s="38"/>
      <c r="L788" s="41"/>
      <c r="M788" s="208"/>
      <c r="N788" s="209"/>
      <c r="O788" s="73"/>
      <c r="P788" s="73"/>
      <c r="Q788" s="73"/>
      <c r="R788" s="73"/>
      <c r="S788" s="73"/>
      <c r="T788" s="74"/>
      <c r="U788" s="36"/>
      <c r="V788" s="36"/>
      <c r="W788" s="36"/>
      <c r="X788" s="36"/>
      <c r="Y788" s="36"/>
      <c r="Z788" s="36"/>
      <c r="AA788" s="36"/>
      <c r="AB788" s="36"/>
      <c r="AC788" s="36"/>
      <c r="AD788" s="36"/>
      <c r="AE788" s="36"/>
      <c r="AT788" s="18" t="s">
        <v>233</v>
      </c>
      <c r="AU788" s="18" t="s">
        <v>87</v>
      </c>
    </row>
    <row r="789" spans="1:65" s="14" customFormat="1" ht="11.25">
      <c r="B789" s="223"/>
      <c r="C789" s="224"/>
      <c r="D789" s="210" t="s">
        <v>235</v>
      </c>
      <c r="E789" s="225" t="s">
        <v>1</v>
      </c>
      <c r="F789" s="226" t="s">
        <v>2893</v>
      </c>
      <c r="G789" s="224"/>
      <c r="H789" s="225" t="s">
        <v>1</v>
      </c>
      <c r="I789" s="227"/>
      <c r="J789" s="224"/>
      <c r="K789" s="224"/>
      <c r="L789" s="228"/>
      <c r="M789" s="229"/>
      <c r="N789" s="230"/>
      <c r="O789" s="230"/>
      <c r="P789" s="230"/>
      <c r="Q789" s="230"/>
      <c r="R789" s="230"/>
      <c r="S789" s="230"/>
      <c r="T789" s="231"/>
      <c r="AT789" s="232" t="s">
        <v>235</v>
      </c>
      <c r="AU789" s="232" t="s">
        <v>87</v>
      </c>
      <c r="AV789" s="14" t="s">
        <v>87</v>
      </c>
      <c r="AW789" s="14" t="s">
        <v>36</v>
      </c>
      <c r="AX789" s="14" t="s">
        <v>80</v>
      </c>
      <c r="AY789" s="232" t="s">
        <v>220</v>
      </c>
    </row>
    <row r="790" spans="1:65" s="13" customFormat="1" ht="11.25">
      <c r="B790" s="212"/>
      <c r="C790" s="213"/>
      <c r="D790" s="210" t="s">
        <v>235</v>
      </c>
      <c r="E790" s="214" t="s">
        <v>3654</v>
      </c>
      <c r="F790" s="215" t="s">
        <v>4468</v>
      </c>
      <c r="G790" s="213"/>
      <c r="H790" s="216">
        <v>26.4</v>
      </c>
      <c r="I790" s="217"/>
      <c r="J790" s="213"/>
      <c r="K790" s="213"/>
      <c r="L790" s="218"/>
      <c r="M790" s="219"/>
      <c r="N790" s="220"/>
      <c r="O790" s="220"/>
      <c r="P790" s="220"/>
      <c r="Q790" s="220"/>
      <c r="R790" s="220"/>
      <c r="S790" s="220"/>
      <c r="T790" s="221"/>
      <c r="AT790" s="222" t="s">
        <v>235</v>
      </c>
      <c r="AU790" s="222" t="s">
        <v>87</v>
      </c>
      <c r="AV790" s="13" t="s">
        <v>19</v>
      </c>
      <c r="AW790" s="13" t="s">
        <v>36</v>
      </c>
      <c r="AX790" s="13" t="s">
        <v>80</v>
      </c>
      <c r="AY790" s="222" t="s">
        <v>220</v>
      </c>
    </row>
    <row r="791" spans="1:65" s="14" customFormat="1" ht="11.25">
      <c r="B791" s="223"/>
      <c r="C791" s="224"/>
      <c r="D791" s="210" t="s">
        <v>235</v>
      </c>
      <c r="E791" s="225" t="s">
        <v>1</v>
      </c>
      <c r="F791" s="226" t="s">
        <v>3739</v>
      </c>
      <c r="G791" s="224"/>
      <c r="H791" s="225" t="s">
        <v>1</v>
      </c>
      <c r="I791" s="227"/>
      <c r="J791" s="224"/>
      <c r="K791" s="224"/>
      <c r="L791" s="228"/>
      <c r="M791" s="229"/>
      <c r="N791" s="230"/>
      <c r="O791" s="230"/>
      <c r="P791" s="230"/>
      <c r="Q791" s="230"/>
      <c r="R791" s="230"/>
      <c r="S791" s="230"/>
      <c r="T791" s="231"/>
      <c r="AT791" s="232" t="s">
        <v>235</v>
      </c>
      <c r="AU791" s="232" t="s">
        <v>87</v>
      </c>
      <c r="AV791" s="14" t="s">
        <v>87</v>
      </c>
      <c r="AW791" s="14" t="s">
        <v>36</v>
      </c>
      <c r="AX791" s="14" t="s">
        <v>80</v>
      </c>
      <c r="AY791" s="232" t="s">
        <v>220</v>
      </c>
    </row>
    <row r="792" spans="1:65" s="13" customFormat="1" ht="11.25">
      <c r="B792" s="212"/>
      <c r="C792" s="213"/>
      <c r="D792" s="210" t="s">
        <v>235</v>
      </c>
      <c r="E792" s="214" t="s">
        <v>3655</v>
      </c>
      <c r="F792" s="215" t="s">
        <v>4469</v>
      </c>
      <c r="G792" s="213"/>
      <c r="H792" s="216">
        <v>14.9</v>
      </c>
      <c r="I792" s="217"/>
      <c r="J792" s="213"/>
      <c r="K792" s="213"/>
      <c r="L792" s="218"/>
      <c r="M792" s="219"/>
      <c r="N792" s="220"/>
      <c r="O792" s="220"/>
      <c r="P792" s="220"/>
      <c r="Q792" s="220"/>
      <c r="R792" s="220"/>
      <c r="S792" s="220"/>
      <c r="T792" s="221"/>
      <c r="AT792" s="222" t="s">
        <v>235</v>
      </c>
      <c r="AU792" s="222" t="s">
        <v>87</v>
      </c>
      <c r="AV792" s="13" t="s">
        <v>19</v>
      </c>
      <c r="AW792" s="13" t="s">
        <v>36</v>
      </c>
      <c r="AX792" s="13" t="s">
        <v>80</v>
      </c>
      <c r="AY792" s="222" t="s">
        <v>220</v>
      </c>
    </row>
    <row r="793" spans="1:65" s="14" customFormat="1" ht="11.25">
      <c r="B793" s="223"/>
      <c r="C793" s="224"/>
      <c r="D793" s="210" t="s">
        <v>235</v>
      </c>
      <c r="E793" s="225" t="s">
        <v>1</v>
      </c>
      <c r="F793" s="226" t="s">
        <v>4470</v>
      </c>
      <c r="G793" s="224"/>
      <c r="H793" s="225" t="s">
        <v>1</v>
      </c>
      <c r="I793" s="227"/>
      <c r="J793" s="224"/>
      <c r="K793" s="224"/>
      <c r="L793" s="228"/>
      <c r="M793" s="229"/>
      <c r="N793" s="230"/>
      <c r="O793" s="230"/>
      <c r="P793" s="230"/>
      <c r="Q793" s="230"/>
      <c r="R793" s="230"/>
      <c r="S793" s="230"/>
      <c r="T793" s="231"/>
      <c r="AT793" s="232" t="s">
        <v>235</v>
      </c>
      <c r="AU793" s="232" t="s">
        <v>87</v>
      </c>
      <c r="AV793" s="14" t="s">
        <v>87</v>
      </c>
      <c r="AW793" s="14" t="s">
        <v>36</v>
      </c>
      <c r="AX793" s="14" t="s">
        <v>80</v>
      </c>
      <c r="AY793" s="232" t="s">
        <v>220</v>
      </c>
    </row>
    <row r="794" spans="1:65" s="13" customFormat="1" ht="11.25">
      <c r="B794" s="212"/>
      <c r="C794" s="213"/>
      <c r="D794" s="210" t="s">
        <v>235</v>
      </c>
      <c r="E794" s="214" t="s">
        <v>4066</v>
      </c>
      <c r="F794" s="215" t="s">
        <v>4471</v>
      </c>
      <c r="G794" s="213"/>
      <c r="H794" s="216">
        <v>7.15</v>
      </c>
      <c r="I794" s="217"/>
      <c r="J794" s="213"/>
      <c r="K794" s="213"/>
      <c r="L794" s="218"/>
      <c r="M794" s="219"/>
      <c r="N794" s="220"/>
      <c r="O794" s="220"/>
      <c r="P794" s="220"/>
      <c r="Q794" s="220"/>
      <c r="R794" s="220"/>
      <c r="S794" s="220"/>
      <c r="T794" s="221"/>
      <c r="AT794" s="222" t="s">
        <v>235</v>
      </c>
      <c r="AU794" s="222" t="s">
        <v>87</v>
      </c>
      <c r="AV794" s="13" t="s">
        <v>19</v>
      </c>
      <c r="AW794" s="13" t="s">
        <v>36</v>
      </c>
      <c r="AX794" s="13" t="s">
        <v>80</v>
      </c>
      <c r="AY794" s="222" t="s">
        <v>220</v>
      </c>
    </row>
    <row r="795" spans="1:65" s="13" customFormat="1" ht="11.25">
      <c r="B795" s="212"/>
      <c r="C795" s="213"/>
      <c r="D795" s="210" t="s">
        <v>235</v>
      </c>
      <c r="E795" s="214" t="s">
        <v>4073</v>
      </c>
      <c r="F795" s="215" t="s">
        <v>4472</v>
      </c>
      <c r="G795" s="213"/>
      <c r="H795" s="216">
        <v>3.75</v>
      </c>
      <c r="I795" s="217"/>
      <c r="J795" s="213"/>
      <c r="K795" s="213"/>
      <c r="L795" s="218"/>
      <c r="M795" s="219"/>
      <c r="N795" s="220"/>
      <c r="O795" s="220"/>
      <c r="P795" s="220"/>
      <c r="Q795" s="220"/>
      <c r="R795" s="220"/>
      <c r="S795" s="220"/>
      <c r="T795" s="221"/>
      <c r="AT795" s="222" t="s">
        <v>235</v>
      </c>
      <c r="AU795" s="222" t="s">
        <v>87</v>
      </c>
      <c r="AV795" s="13" t="s">
        <v>19</v>
      </c>
      <c r="AW795" s="13" t="s">
        <v>36</v>
      </c>
      <c r="AX795" s="13" t="s">
        <v>80</v>
      </c>
      <c r="AY795" s="222" t="s">
        <v>220</v>
      </c>
    </row>
    <row r="796" spans="1:65" s="14" customFormat="1" ht="11.25">
      <c r="B796" s="223"/>
      <c r="C796" s="224"/>
      <c r="D796" s="210" t="s">
        <v>235</v>
      </c>
      <c r="E796" s="225" t="s">
        <v>1</v>
      </c>
      <c r="F796" s="226" t="s">
        <v>4473</v>
      </c>
      <c r="G796" s="224"/>
      <c r="H796" s="225" t="s">
        <v>1</v>
      </c>
      <c r="I796" s="227"/>
      <c r="J796" s="224"/>
      <c r="K796" s="224"/>
      <c r="L796" s="228"/>
      <c r="M796" s="229"/>
      <c r="N796" s="230"/>
      <c r="O796" s="230"/>
      <c r="P796" s="230"/>
      <c r="Q796" s="230"/>
      <c r="R796" s="230"/>
      <c r="S796" s="230"/>
      <c r="T796" s="231"/>
      <c r="AT796" s="232" t="s">
        <v>235</v>
      </c>
      <c r="AU796" s="232" t="s">
        <v>87</v>
      </c>
      <c r="AV796" s="14" t="s">
        <v>87</v>
      </c>
      <c r="AW796" s="14" t="s">
        <v>36</v>
      </c>
      <c r="AX796" s="14" t="s">
        <v>80</v>
      </c>
      <c r="AY796" s="232" t="s">
        <v>220</v>
      </c>
    </row>
    <row r="797" spans="1:65" s="13" customFormat="1" ht="11.25">
      <c r="B797" s="212"/>
      <c r="C797" s="213"/>
      <c r="D797" s="210" t="s">
        <v>235</v>
      </c>
      <c r="E797" s="214" t="s">
        <v>4077</v>
      </c>
      <c r="F797" s="215" t="s">
        <v>4474</v>
      </c>
      <c r="G797" s="213"/>
      <c r="H797" s="216">
        <v>5.15</v>
      </c>
      <c r="I797" s="217"/>
      <c r="J797" s="213"/>
      <c r="K797" s="213"/>
      <c r="L797" s="218"/>
      <c r="M797" s="219"/>
      <c r="N797" s="220"/>
      <c r="O797" s="220"/>
      <c r="P797" s="220"/>
      <c r="Q797" s="220"/>
      <c r="R797" s="220"/>
      <c r="S797" s="220"/>
      <c r="T797" s="221"/>
      <c r="AT797" s="222" t="s">
        <v>235</v>
      </c>
      <c r="AU797" s="222" t="s">
        <v>87</v>
      </c>
      <c r="AV797" s="13" t="s">
        <v>19</v>
      </c>
      <c r="AW797" s="13" t="s">
        <v>36</v>
      </c>
      <c r="AX797" s="13" t="s">
        <v>80</v>
      </c>
      <c r="AY797" s="222" t="s">
        <v>220</v>
      </c>
    </row>
    <row r="798" spans="1:65" s="13" customFormat="1" ht="11.25">
      <c r="B798" s="212"/>
      <c r="C798" s="213"/>
      <c r="D798" s="210" t="s">
        <v>235</v>
      </c>
      <c r="E798" s="214" t="s">
        <v>4079</v>
      </c>
      <c r="F798" s="215" t="s">
        <v>4475</v>
      </c>
      <c r="G798" s="213"/>
      <c r="H798" s="216">
        <v>3.8</v>
      </c>
      <c r="I798" s="217"/>
      <c r="J798" s="213"/>
      <c r="K798" s="213"/>
      <c r="L798" s="218"/>
      <c r="M798" s="219"/>
      <c r="N798" s="220"/>
      <c r="O798" s="220"/>
      <c r="P798" s="220"/>
      <c r="Q798" s="220"/>
      <c r="R798" s="220"/>
      <c r="S798" s="220"/>
      <c r="T798" s="221"/>
      <c r="AT798" s="222" t="s">
        <v>235</v>
      </c>
      <c r="AU798" s="222" t="s">
        <v>87</v>
      </c>
      <c r="AV798" s="13" t="s">
        <v>19</v>
      </c>
      <c r="AW798" s="13" t="s">
        <v>36</v>
      </c>
      <c r="AX798" s="13" t="s">
        <v>80</v>
      </c>
      <c r="AY798" s="222" t="s">
        <v>220</v>
      </c>
    </row>
    <row r="799" spans="1:65" s="14" customFormat="1" ht="11.25">
      <c r="B799" s="223"/>
      <c r="C799" s="224"/>
      <c r="D799" s="210" t="s">
        <v>235</v>
      </c>
      <c r="E799" s="225" t="s">
        <v>1</v>
      </c>
      <c r="F799" s="226" t="s">
        <v>4476</v>
      </c>
      <c r="G799" s="224"/>
      <c r="H799" s="225" t="s">
        <v>1</v>
      </c>
      <c r="I799" s="227"/>
      <c r="J799" s="224"/>
      <c r="K799" s="224"/>
      <c r="L799" s="228"/>
      <c r="M799" s="229"/>
      <c r="N799" s="230"/>
      <c r="O799" s="230"/>
      <c r="P799" s="230"/>
      <c r="Q799" s="230"/>
      <c r="R799" s="230"/>
      <c r="S799" s="230"/>
      <c r="T799" s="231"/>
      <c r="AT799" s="232" t="s">
        <v>235</v>
      </c>
      <c r="AU799" s="232" t="s">
        <v>87</v>
      </c>
      <c r="AV799" s="14" t="s">
        <v>87</v>
      </c>
      <c r="AW799" s="14" t="s">
        <v>36</v>
      </c>
      <c r="AX799" s="14" t="s">
        <v>80</v>
      </c>
      <c r="AY799" s="232" t="s">
        <v>220</v>
      </c>
    </row>
    <row r="800" spans="1:65" s="13" customFormat="1" ht="11.25">
      <c r="B800" s="212"/>
      <c r="C800" s="213"/>
      <c r="D800" s="210" t="s">
        <v>235</v>
      </c>
      <c r="E800" s="214" t="s">
        <v>4081</v>
      </c>
      <c r="F800" s="215" t="s">
        <v>4477</v>
      </c>
      <c r="G800" s="213"/>
      <c r="H800" s="216">
        <v>12.3</v>
      </c>
      <c r="I800" s="217"/>
      <c r="J800" s="213"/>
      <c r="K800" s="213"/>
      <c r="L800" s="218"/>
      <c r="M800" s="219"/>
      <c r="N800" s="220"/>
      <c r="O800" s="220"/>
      <c r="P800" s="220"/>
      <c r="Q800" s="220"/>
      <c r="R800" s="220"/>
      <c r="S800" s="220"/>
      <c r="T800" s="221"/>
      <c r="AT800" s="222" t="s">
        <v>235</v>
      </c>
      <c r="AU800" s="222" t="s">
        <v>87</v>
      </c>
      <c r="AV800" s="13" t="s">
        <v>19</v>
      </c>
      <c r="AW800" s="13" t="s">
        <v>36</v>
      </c>
      <c r="AX800" s="13" t="s">
        <v>80</v>
      </c>
      <c r="AY800" s="222" t="s">
        <v>220</v>
      </c>
    </row>
    <row r="801" spans="1:65" s="14" customFormat="1" ht="11.25">
      <c r="B801" s="223"/>
      <c r="C801" s="224"/>
      <c r="D801" s="210" t="s">
        <v>235</v>
      </c>
      <c r="E801" s="225" t="s">
        <v>1</v>
      </c>
      <c r="F801" s="226" t="s">
        <v>2898</v>
      </c>
      <c r="G801" s="224"/>
      <c r="H801" s="225" t="s">
        <v>1</v>
      </c>
      <c r="I801" s="227"/>
      <c r="J801" s="224"/>
      <c r="K801" s="224"/>
      <c r="L801" s="228"/>
      <c r="M801" s="229"/>
      <c r="N801" s="230"/>
      <c r="O801" s="230"/>
      <c r="P801" s="230"/>
      <c r="Q801" s="230"/>
      <c r="R801" s="230"/>
      <c r="S801" s="230"/>
      <c r="T801" s="231"/>
      <c r="AT801" s="232" t="s">
        <v>235</v>
      </c>
      <c r="AU801" s="232" t="s">
        <v>87</v>
      </c>
      <c r="AV801" s="14" t="s">
        <v>87</v>
      </c>
      <c r="AW801" s="14" t="s">
        <v>36</v>
      </c>
      <c r="AX801" s="14" t="s">
        <v>80</v>
      </c>
      <c r="AY801" s="232" t="s">
        <v>220</v>
      </c>
    </row>
    <row r="802" spans="1:65" s="13" customFormat="1" ht="11.25">
      <c r="B802" s="212"/>
      <c r="C802" s="213"/>
      <c r="D802" s="210" t="s">
        <v>235</v>
      </c>
      <c r="E802" s="214" t="s">
        <v>4083</v>
      </c>
      <c r="F802" s="215" t="s">
        <v>4478</v>
      </c>
      <c r="G802" s="213"/>
      <c r="H802" s="216">
        <v>11.3</v>
      </c>
      <c r="I802" s="217"/>
      <c r="J802" s="213"/>
      <c r="K802" s="213"/>
      <c r="L802" s="218"/>
      <c r="M802" s="219"/>
      <c r="N802" s="220"/>
      <c r="O802" s="220"/>
      <c r="P802" s="220"/>
      <c r="Q802" s="220"/>
      <c r="R802" s="220"/>
      <c r="S802" s="220"/>
      <c r="T802" s="221"/>
      <c r="AT802" s="222" t="s">
        <v>235</v>
      </c>
      <c r="AU802" s="222" t="s">
        <v>87</v>
      </c>
      <c r="AV802" s="13" t="s">
        <v>19</v>
      </c>
      <c r="AW802" s="13" t="s">
        <v>36</v>
      </c>
      <c r="AX802" s="13" t="s">
        <v>80</v>
      </c>
      <c r="AY802" s="222" t="s">
        <v>220</v>
      </c>
    </row>
    <row r="803" spans="1:65" s="13" customFormat="1" ht="11.25">
      <c r="B803" s="212"/>
      <c r="C803" s="213"/>
      <c r="D803" s="210" t="s">
        <v>235</v>
      </c>
      <c r="E803" s="214" t="s">
        <v>4479</v>
      </c>
      <c r="F803" s="215" t="s">
        <v>4480</v>
      </c>
      <c r="G803" s="213"/>
      <c r="H803" s="216">
        <v>84.75</v>
      </c>
      <c r="I803" s="217"/>
      <c r="J803" s="213"/>
      <c r="K803" s="213"/>
      <c r="L803" s="218"/>
      <c r="M803" s="219"/>
      <c r="N803" s="220"/>
      <c r="O803" s="220"/>
      <c r="P803" s="220"/>
      <c r="Q803" s="220"/>
      <c r="R803" s="220"/>
      <c r="S803" s="220"/>
      <c r="T803" s="221"/>
      <c r="AT803" s="222" t="s">
        <v>235</v>
      </c>
      <c r="AU803" s="222" t="s">
        <v>87</v>
      </c>
      <c r="AV803" s="13" t="s">
        <v>19</v>
      </c>
      <c r="AW803" s="13" t="s">
        <v>36</v>
      </c>
      <c r="AX803" s="13" t="s">
        <v>87</v>
      </c>
      <c r="AY803" s="222" t="s">
        <v>220</v>
      </c>
    </row>
    <row r="804" spans="1:65" s="2" customFormat="1" ht="33" customHeight="1">
      <c r="A804" s="36"/>
      <c r="B804" s="37"/>
      <c r="C804" s="192" t="s">
        <v>2802</v>
      </c>
      <c r="D804" s="192" t="s">
        <v>224</v>
      </c>
      <c r="E804" s="193" t="s">
        <v>4481</v>
      </c>
      <c r="F804" s="194" t="s">
        <v>4482</v>
      </c>
      <c r="G804" s="195" t="s">
        <v>698</v>
      </c>
      <c r="H804" s="196">
        <v>1.6</v>
      </c>
      <c r="I804" s="197"/>
      <c r="J804" s="198">
        <f>ROUND(I804*H804,2)</f>
        <v>0</v>
      </c>
      <c r="K804" s="194" t="s">
        <v>228</v>
      </c>
      <c r="L804" s="41"/>
      <c r="M804" s="199" t="s">
        <v>1</v>
      </c>
      <c r="N804" s="200" t="s">
        <v>45</v>
      </c>
      <c r="O804" s="73"/>
      <c r="P804" s="201">
        <f>O804*H804</f>
        <v>0</v>
      </c>
      <c r="Q804" s="201">
        <v>1.8000000000000001E-4</v>
      </c>
      <c r="R804" s="201">
        <f>Q804*H804</f>
        <v>2.8800000000000001E-4</v>
      </c>
      <c r="S804" s="201">
        <v>0</v>
      </c>
      <c r="T804" s="202">
        <f>S804*H804</f>
        <v>0</v>
      </c>
      <c r="U804" s="36"/>
      <c r="V804" s="36"/>
      <c r="W804" s="36"/>
      <c r="X804" s="36"/>
      <c r="Y804" s="36"/>
      <c r="Z804" s="36"/>
      <c r="AA804" s="36"/>
      <c r="AB804" s="36"/>
      <c r="AC804" s="36"/>
      <c r="AD804" s="36"/>
      <c r="AE804" s="36"/>
      <c r="AR804" s="203" t="s">
        <v>223</v>
      </c>
      <c r="AT804" s="203" t="s">
        <v>224</v>
      </c>
      <c r="AU804" s="203" t="s">
        <v>87</v>
      </c>
      <c r="AY804" s="18" t="s">
        <v>220</v>
      </c>
      <c r="BE804" s="204">
        <f>IF(N804="základní",J804,0)</f>
        <v>0</v>
      </c>
      <c r="BF804" s="204">
        <f>IF(N804="snížená",J804,0)</f>
        <v>0</v>
      </c>
      <c r="BG804" s="204">
        <f>IF(N804="zákl. přenesená",J804,0)</f>
        <v>0</v>
      </c>
      <c r="BH804" s="204">
        <f>IF(N804="sníž. přenesená",J804,0)</f>
        <v>0</v>
      </c>
      <c r="BI804" s="204">
        <f>IF(N804="nulová",J804,0)</f>
        <v>0</v>
      </c>
      <c r="BJ804" s="18" t="s">
        <v>87</v>
      </c>
      <c r="BK804" s="204">
        <f>ROUND(I804*H804,2)</f>
        <v>0</v>
      </c>
      <c r="BL804" s="18" t="s">
        <v>223</v>
      </c>
      <c r="BM804" s="203" t="s">
        <v>4483</v>
      </c>
    </row>
    <row r="805" spans="1:65" s="2" customFormat="1" ht="11.25">
      <c r="A805" s="36"/>
      <c r="B805" s="37"/>
      <c r="C805" s="38"/>
      <c r="D805" s="205" t="s">
        <v>231</v>
      </c>
      <c r="E805" s="38"/>
      <c r="F805" s="206" t="s">
        <v>4484</v>
      </c>
      <c r="G805" s="38"/>
      <c r="H805" s="38"/>
      <c r="I805" s="207"/>
      <c r="J805" s="38"/>
      <c r="K805" s="38"/>
      <c r="L805" s="41"/>
      <c r="M805" s="208"/>
      <c r="N805" s="209"/>
      <c r="O805" s="73"/>
      <c r="P805" s="73"/>
      <c r="Q805" s="73"/>
      <c r="R805" s="73"/>
      <c r="S805" s="73"/>
      <c r="T805" s="74"/>
      <c r="U805" s="36"/>
      <c r="V805" s="36"/>
      <c r="W805" s="36"/>
      <c r="X805" s="36"/>
      <c r="Y805" s="36"/>
      <c r="Z805" s="36"/>
      <c r="AA805" s="36"/>
      <c r="AB805" s="36"/>
      <c r="AC805" s="36"/>
      <c r="AD805" s="36"/>
      <c r="AE805" s="36"/>
      <c r="AT805" s="18" t="s">
        <v>231</v>
      </c>
      <c r="AU805" s="18" t="s">
        <v>87</v>
      </c>
    </row>
    <row r="806" spans="1:65" s="2" customFormat="1" ht="175.5">
      <c r="A806" s="36"/>
      <c r="B806" s="37"/>
      <c r="C806" s="38"/>
      <c r="D806" s="210" t="s">
        <v>311</v>
      </c>
      <c r="E806" s="38"/>
      <c r="F806" s="211" t="s">
        <v>1413</v>
      </c>
      <c r="G806" s="38"/>
      <c r="H806" s="38"/>
      <c r="I806" s="207"/>
      <c r="J806" s="38"/>
      <c r="K806" s="38"/>
      <c r="L806" s="41"/>
      <c r="M806" s="208"/>
      <c r="N806" s="209"/>
      <c r="O806" s="73"/>
      <c r="P806" s="73"/>
      <c r="Q806" s="73"/>
      <c r="R806" s="73"/>
      <c r="S806" s="73"/>
      <c r="T806" s="74"/>
      <c r="U806" s="36"/>
      <c r="V806" s="36"/>
      <c r="W806" s="36"/>
      <c r="X806" s="36"/>
      <c r="Y806" s="36"/>
      <c r="Z806" s="36"/>
      <c r="AA806" s="36"/>
      <c r="AB806" s="36"/>
      <c r="AC806" s="36"/>
      <c r="AD806" s="36"/>
      <c r="AE806" s="36"/>
      <c r="AT806" s="18" t="s">
        <v>311</v>
      </c>
      <c r="AU806" s="18" t="s">
        <v>87</v>
      </c>
    </row>
    <row r="807" spans="1:65" s="14" customFormat="1" ht="11.25">
      <c r="B807" s="223"/>
      <c r="C807" s="224"/>
      <c r="D807" s="210" t="s">
        <v>235</v>
      </c>
      <c r="E807" s="225" t="s">
        <v>1</v>
      </c>
      <c r="F807" s="226" t="s">
        <v>2898</v>
      </c>
      <c r="G807" s="224"/>
      <c r="H807" s="225" t="s">
        <v>1</v>
      </c>
      <c r="I807" s="227"/>
      <c r="J807" s="224"/>
      <c r="K807" s="224"/>
      <c r="L807" s="228"/>
      <c r="M807" s="229"/>
      <c r="N807" s="230"/>
      <c r="O807" s="230"/>
      <c r="P807" s="230"/>
      <c r="Q807" s="230"/>
      <c r="R807" s="230"/>
      <c r="S807" s="230"/>
      <c r="T807" s="231"/>
      <c r="AT807" s="232" t="s">
        <v>235</v>
      </c>
      <c r="AU807" s="232" t="s">
        <v>87</v>
      </c>
      <c r="AV807" s="14" t="s">
        <v>87</v>
      </c>
      <c r="AW807" s="14" t="s">
        <v>36</v>
      </c>
      <c r="AX807" s="14" t="s">
        <v>80</v>
      </c>
      <c r="AY807" s="232" t="s">
        <v>220</v>
      </c>
    </row>
    <row r="808" spans="1:65" s="13" customFormat="1" ht="11.25">
      <c r="B808" s="212"/>
      <c r="C808" s="213"/>
      <c r="D808" s="210" t="s">
        <v>235</v>
      </c>
      <c r="E808" s="214" t="s">
        <v>4485</v>
      </c>
      <c r="F808" s="215" t="s">
        <v>4486</v>
      </c>
      <c r="G808" s="213"/>
      <c r="H808" s="216">
        <v>1.6</v>
      </c>
      <c r="I808" s="217"/>
      <c r="J808" s="213"/>
      <c r="K808" s="213"/>
      <c r="L808" s="218"/>
      <c r="M808" s="219"/>
      <c r="N808" s="220"/>
      <c r="O808" s="220"/>
      <c r="P808" s="220"/>
      <c r="Q808" s="220"/>
      <c r="R808" s="220"/>
      <c r="S808" s="220"/>
      <c r="T808" s="221"/>
      <c r="AT808" s="222" t="s">
        <v>235</v>
      </c>
      <c r="AU808" s="222" t="s">
        <v>87</v>
      </c>
      <c r="AV808" s="13" t="s">
        <v>19</v>
      </c>
      <c r="AW808" s="13" t="s">
        <v>36</v>
      </c>
      <c r="AX808" s="13" t="s">
        <v>80</v>
      </c>
      <c r="AY808" s="222" t="s">
        <v>220</v>
      </c>
    </row>
    <row r="809" spans="1:65" s="13" customFormat="1" ht="11.25">
      <c r="B809" s="212"/>
      <c r="C809" s="213"/>
      <c r="D809" s="210" t="s">
        <v>235</v>
      </c>
      <c r="E809" s="214" t="s">
        <v>4487</v>
      </c>
      <c r="F809" s="215" t="s">
        <v>4488</v>
      </c>
      <c r="G809" s="213"/>
      <c r="H809" s="216">
        <v>1.6</v>
      </c>
      <c r="I809" s="217"/>
      <c r="J809" s="213"/>
      <c r="K809" s="213"/>
      <c r="L809" s="218"/>
      <c r="M809" s="219"/>
      <c r="N809" s="220"/>
      <c r="O809" s="220"/>
      <c r="P809" s="220"/>
      <c r="Q809" s="220"/>
      <c r="R809" s="220"/>
      <c r="S809" s="220"/>
      <c r="T809" s="221"/>
      <c r="AT809" s="222" t="s">
        <v>235</v>
      </c>
      <c r="AU809" s="222" t="s">
        <v>87</v>
      </c>
      <c r="AV809" s="13" t="s">
        <v>19</v>
      </c>
      <c r="AW809" s="13" t="s">
        <v>36</v>
      </c>
      <c r="AX809" s="13" t="s">
        <v>87</v>
      </c>
      <c r="AY809" s="222" t="s">
        <v>220</v>
      </c>
    </row>
    <row r="810" spans="1:65" s="2" customFormat="1" ht="37.9" customHeight="1">
      <c r="A810" s="36"/>
      <c r="B810" s="37"/>
      <c r="C810" s="192" t="s">
        <v>2807</v>
      </c>
      <c r="D810" s="192" t="s">
        <v>224</v>
      </c>
      <c r="E810" s="193" t="s">
        <v>4489</v>
      </c>
      <c r="F810" s="194" t="s">
        <v>4490</v>
      </c>
      <c r="G810" s="195" t="s">
        <v>698</v>
      </c>
      <c r="H810" s="196">
        <v>1.6</v>
      </c>
      <c r="I810" s="197"/>
      <c r="J810" s="198">
        <f>ROUND(I810*H810,2)</f>
        <v>0</v>
      </c>
      <c r="K810" s="194" t="s">
        <v>228</v>
      </c>
      <c r="L810" s="41"/>
      <c r="M810" s="199" t="s">
        <v>1</v>
      </c>
      <c r="N810" s="200" t="s">
        <v>45</v>
      </c>
      <c r="O810" s="73"/>
      <c r="P810" s="201">
        <f>O810*H810</f>
        <v>0</v>
      </c>
      <c r="Q810" s="201">
        <v>3.63E-3</v>
      </c>
      <c r="R810" s="201">
        <f>Q810*H810</f>
        <v>5.8080000000000007E-3</v>
      </c>
      <c r="S810" s="201">
        <v>0</v>
      </c>
      <c r="T810" s="202">
        <f>S810*H810</f>
        <v>0</v>
      </c>
      <c r="U810" s="36"/>
      <c r="V810" s="36"/>
      <c r="W810" s="36"/>
      <c r="X810" s="36"/>
      <c r="Y810" s="36"/>
      <c r="Z810" s="36"/>
      <c r="AA810" s="36"/>
      <c r="AB810" s="36"/>
      <c r="AC810" s="36"/>
      <c r="AD810" s="36"/>
      <c r="AE810" s="36"/>
      <c r="AR810" s="203" t="s">
        <v>223</v>
      </c>
      <c r="AT810" s="203" t="s">
        <v>224</v>
      </c>
      <c r="AU810" s="203" t="s">
        <v>87</v>
      </c>
      <c r="AY810" s="18" t="s">
        <v>220</v>
      </c>
      <c r="BE810" s="204">
        <f>IF(N810="základní",J810,0)</f>
        <v>0</v>
      </c>
      <c r="BF810" s="204">
        <f>IF(N810="snížená",J810,0)</f>
        <v>0</v>
      </c>
      <c r="BG810" s="204">
        <f>IF(N810="zákl. přenesená",J810,0)</f>
        <v>0</v>
      </c>
      <c r="BH810" s="204">
        <f>IF(N810="sníž. přenesená",J810,0)</f>
        <v>0</v>
      </c>
      <c r="BI810" s="204">
        <f>IF(N810="nulová",J810,0)</f>
        <v>0</v>
      </c>
      <c r="BJ810" s="18" t="s">
        <v>87</v>
      </c>
      <c r="BK810" s="204">
        <f>ROUND(I810*H810,2)</f>
        <v>0</v>
      </c>
      <c r="BL810" s="18" t="s">
        <v>223</v>
      </c>
      <c r="BM810" s="203" t="s">
        <v>4491</v>
      </c>
    </row>
    <row r="811" spans="1:65" s="2" customFormat="1" ht="11.25">
      <c r="A811" s="36"/>
      <c r="B811" s="37"/>
      <c r="C811" s="38"/>
      <c r="D811" s="205" t="s">
        <v>231</v>
      </c>
      <c r="E811" s="38"/>
      <c r="F811" s="206" t="s">
        <v>4492</v>
      </c>
      <c r="G811" s="38"/>
      <c r="H811" s="38"/>
      <c r="I811" s="207"/>
      <c r="J811" s="38"/>
      <c r="K811" s="38"/>
      <c r="L811" s="41"/>
      <c r="M811" s="208"/>
      <c r="N811" s="209"/>
      <c r="O811" s="73"/>
      <c r="P811" s="73"/>
      <c r="Q811" s="73"/>
      <c r="R811" s="73"/>
      <c r="S811" s="73"/>
      <c r="T811" s="74"/>
      <c r="U811" s="36"/>
      <c r="V811" s="36"/>
      <c r="W811" s="36"/>
      <c r="X811" s="36"/>
      <c r="Y811" s="36"/>
      <c r="Z811" s="36"/>
      <c r="AA811" s="36"/>
      <c r="AB811" s="36"/>
      <c r="AC811" s="36"/>
      <c r="AD811" s="36"/>
      <c r="AE811" s="36"/>
      <c r="AT811" s="18" t="s">
        <v>231</v>
      </c>
      <c r="AU811" s="18" t="s">
        <v>87</v>
      </c>
    </row>
    <row r="812" spans="1:65" s="2" customFormat="1" ht="175.5">
      <c r="A812" s="36"/>
      <c r="B812" s="37"/>
      <c r="C812" s="38"/>
      <c r="D812" s="210" t="s">
        <v>311</v>
      </c>
      <c r="E812" s="38"/>
      <c r="F812" s="211" t="s">
        <v>1413</v>
      </c>
      <c r="G812" s="38"/>
      <c r="H812" s="38"/>
      <c r="I812" s="207"/>
      <c r="J812" s="38"/>
      <c r="K812" s="38"/>
      <c r="L812" s="41"/>
      <c r="M812" s="208"/>
      <c r="N812" s="209"/>
      <c r="O812" s="73"/>
      <c r="P812" s="73"/>
      <c r="Q812" s="73"/>
      <c r="R812" s="73"/>
      <c r="S812" s="73"/>
      <c r="T812" s="74"/>
      <c r="U812" s="36"/>
      <c r="V812" s="36"/>
      <c r="W812" s="36"/>
      <c r="X812" s="36"/>
      <c r="Y812" s="36"/>
      <c r="Z812" s="36"/>
      <c r="AA812" s="36"/>
      <c r="AB812" s="36"/>
      <c r="AC812" s="36"/>
      <c r="AD812" s="36"/>
      <c r="AE812" s="36"/>
      <c r="AT812" s="18" t="s">
        <v>311</v>
      </c>
      <c r="AU812" s="18" t="s">
        <v>87</v>
      </c>
    </row>
    <row r="813" spans="1:65" s="2" customFormat="1" ht="19.5">
      <c r="A813" s="36"/>
      <c r="B813" s="37"/>
      <c r="C813" s="38"/>
      <c r="D813" s="210" t="s">
        <v>233</v>
      </c>
      <c r="E813" s="38"/>
      <c r="F813" s="211" t="s">
        <v>4493</v>
      </c>
      <c r="G813" s="38"/>
      <c r="H813" s="38"/>
      <c r="I813" s="207"/>
      <c r="J813" s="38"/>
      <c r="K813" s="38"/>
      <c r="L813" s="41"/>
      <c r="M813" s="208"/>
      <c r="N813" s="209"/>
      <c r="O813" s="73"/>
      <c r="P813" s="73"/>
      <c r="Q813" s="73"/>
      <c r="R813" s="73"/>
      <c r="S813" s="73"/>
      <c r="T813" s="74"/>
      <c r="U813" s="36"/>
      <c r="V813" s="36"/>
      <c r="W813" s="36"/>
      <c r="X813" s="36"/>
      <c r="Y813" s="36"/>
      <c r="Z813" s="36"/>
      <c r="AA813" s="36"/>
      <c r="AB813" s="36"/>
      <c r="AC813" s="36"/>
      <c r="AD813" s="36"/>
      <c r="AE813" s="36"/>
      <c r="AT813" s="18" t="s">
        <v>233</v>
      </c>
      <c r="AU813" s="18" t="s">
        <v>87</v>
      </c>
    </row>
    <row r="814" spans="1:65" s="14" customFormat="1" ht="11.25">
      <c r="B814" s="223"/>
      <c r="C814" s="224"/>
      <c r="D814" s="210" t="s">
        <v>235</v>
      </c>
      <c r="E814" s="225" t="s">
        <v>1</v>
      </c>
      <c r="F814" s="226" t="s">
        <v>4494</v>
      </c>
      <c r="G814" s="224"/>
      <c r="H814" s="225" t="s">
        <v>1</v>
      </c>
      <c r="I814" s="227"/>
      <c r="J814" s="224"/>
      <c r="K814" s="224"/>
      <c r="L814" s="228"/>
      <c r="M814" s="229"/>
      <c r="N814" s="230"/>
      <c r="O814" s="230"/>
      <c r="P814" s="230"/>
      <c r="Q814" s="230"/>
      <c r="R814" s="230"/>
      <c r="S814" s="230"/>
      <c r="T814" s="231"/>
      <c r="AT814" s="232" t="s">
        <v>235</v>
      </c>
      <c r="AU814" s="232" t="s">
        <v>87</v>
      </c>
      <c r="AV814" s="14" t="s">
        <v>87</v>
      </c>
      <c r="AW814" s="14" t="s">
        <v>36</v>
      </c>
      <c r="AX814" s="14" t="s">
        <v>80</v>
      </c>
      <c r="AY814" s="232" t="s">
        <v>220</v>
      </c>
    </row>
    <row r="815" spans="1:65" s="13" customFormat="1" ht="11.25">
      <c r="B815" s="212"/>
      <c r="C815" s="213"/>
      <c r="D815" s="210" t="s">
        <v>235</v>
      </c>
      <c r="E815" s="214" t="s">
        <v>4495</v>
      </c>
      <c r="F815" s="215" t="s">
        <v>4486</v>
      </c>
      <c r="G815" s="213"/>
      <c r="H815" s="216">
        <v>1.6</v>
      </c>
      <c r="I815" s="217"/>
      <c r="J815" s="213"/>
      <c r="K815" s="213"/>
      <c r="L815" s="218"/>
      <c r="M815" s="219"/>
      <c r="N815" s="220"/>
      <c r="O815" s="220"/>
      <c r="P815" s="220"/>
      <c r="Q815" s="220"/>
      <c r="R815" s="220"/>
      <c r="S815" s="220"/>
      <c r="T815" s="221"/>
      <c r="AT815" s="222" t="s">
        <v>235</v>
      </c>
      <c r="AU815" s="222" t="s">
        <v>87</v>
      </c>
      <c r="AV815" s="13" t="s">
        <v>19</v>
      </c>
      <c r="AW815" s="13" t="s">
        <v>36</v>
      </c>
      <c r="AX815" s="13" t="s">
        <v>80</v>
      </c>
      <c r="AY815" s="222" t="s">
        <v>220</v>
      </c>
    </row>
    <row r="816" spans="1:65" s="13" customFormat="1" ht="11.25">
      <c r="B816" s="212"/>
      <c r="C816" s="213"/>
      <c r="D816" s="210" t="s">
        <v>235</v>
      </c>
      <c r="E816" s="214" t="s">
        <v>4496</v>
      </c>
      <c r="F816" s="215" t="s">
        <v>4497</v>
      </c>
      <c r="G816" s="213"/>
      <c r="H816" s="216">
        <v>1.6</v>
      </c>
      <c r="I816" s="217"/>
      <c r="J816" s="213"/>
      <c r="K816" s="213"/>
      <c r="L816" s="218"/>
      <c r="M816" s="219"/>
      <c r="N816" s="220"/>
      <c r="O816" s="220"/>
      <c r="P816" s="220"/>
      <c r="Q816" s="220"/>
      <c r="R816" s="220"/>
      <c r="S816" s="220"/>
      <c r="T816" s="221"/>
      <c r="AT816" s="222" t="s">
        <v>235</v>
      </c>
      <c r="AU816" s="222" t="s">
        <v>87</v>
      </c>
      <c r="AV816" s="13" t="s">
        <v>19</v>
      </c>
      <c r="AW816" s="13" t="s">
        <v>36</v>
      </c>
      <c r="AX816" s="13" t="s">
        <v>87</v>
      </c>
      <c r="AY816" s="222" t="s">
        <v>220</v>
      </c>
    </row>
    <row r="817" spans="1:65" s="2" customFormat="1" ht="55.5" customHeight="1">
      <c r="A817" s="36"/>
      <c r="B817" s="37"/>
      <c r="C817" s="192" t="s">
        <v>2818</v>
      </c>
      <c r="D817" s="192" t="s">
        <v>224</v>
      </c>
      <c r="E817" s="193" t="s">
        <v>4498</v>
      </c>
      <c r="F817" s="194" t="s">
        <v>4499</v>
      </c>
      <c r="G817" s="195" t="s">
        <v>698</v>
      </c>
      <c r="H817" s="196">
        <v>11</v>
      </c>
      <c r="I817" s="197"/>
      <c r="J817" s="198">
        <f>ROUND(I817*H817,2)</f>
        <v>0</v>
      </c>
      <c r="K817" s="194" t="s">
        <v>228</v>
      </c>
      <c r="L817" s="41"/>
      <c r="M817" s="199" t="s">
        <v>1</v>
      </c>
      <c r="N817" s="200" t="s">
        <v>45</v>
      </c>
      <c r="O817" s="73"/>
      <c r="P817" s="201">
        <f>O817*H817</f>
        <v>0</v>
      </c>
      <c r="Q817" s="201">
        <v>0.14760999999999999</v>
      </c>
      <c r="R817" s="201">
        <f>Q817*H817</f>
        <v>1.62371</v>
      </c>
      <c r="S817" s="201">
        <v>0</v>
      </c>
      <c r="T817" s="202">
        <f>S817*H817</f>
        <v>0</v>
      </c>
      <c r="U817" s="36"/>
      <c r="V817" s="36"/>
      <c r="W817" s="36"/>
      <c r="X817" s="36"/>
      <c r="Y817" s="36"/>
      <c r="Z817" s="36"/>
      <c r="AA817" s="36"/>
      <c r="AB817" s="36"/>
      <c r="AC817" s="36"/>
      <c r="AD817" s="36"/>
      <c r="AE817" s="36"/>
      <c r="AR817" s="203" t="s">
        <v>223</v>
      </c>
      <c r="AT817" s="203" t="s">
        <v>224</v>
      </c>
      <c r="AU817" s="203" t="s">
        <v>87</v>
      </c>
      <c r="AY817" s="18" t="s">
        <v>220</v>
      </c>
      <c r="BE817" s="204">
        <f>IF(N817="základní",J817,0)</f>
        <v>0</v>
      </c>
      <c r="BF817" s="204">
        <f>IF(N817="snížená",J817,0)</f>
        <v>0</v>
      </c>
      <c r="BG817" s="204">
        <f>IF(N817="zákl. přenesená",J817,0)</f>
        <v>0</v>
      </c>
      <c r="BH817" s="204">
        <f>IF(N817="sníž. přenesená",J817,0)</f>
        <v>0</v>
      </c>
      <c r="BI817" s="204">
        <f>IF(N817="nulová",J817,0)</f>
        <v>0</v>
      </c>
      <c r="BJ817" s="18" t="s">
        <v>87</v>
      </c>
      <c r="BK817" s="204">
        <f>ROUND(I817*H817,2)</f>
        <v>0</v>
      </c>
      <c r="BL817" s="18" t="s">
        <v>223</v>
      </c>
      <c r="BM817" s="203" t="s">
        <v>4500</v>
      </c>
    </row>
    <row r="818" spans="1:65" s="2" customFormat="1" ht="11.25">
      <c r="A818" s="36"/>
      <c r="B818" s="37"/>
      <c r="C818" s="38"/>
      <c r="D818" s="205" t="s">
        <v>231</v>
      </c>
      <c r="E818" s="38"/>
      <c r="F818" s="206" t="s">
        <v>4501</v>
      </c>
      <c r="G818" s="38"/>
      <c r="H818" s="38"/>
      <c r="I818" s="207"/>
      <c r="J818" s="38"/>
      <c r="K818" s="38"/>
      <c r="L818" s="41"/>
      <c r="M818" s="208"/>
      <c r="N818" s="209"/>
      <c r="O818" s="73"/>
      <c r="P818" s="73"/>
      <c r="Q818" s="73"/>
      <c r="R818" s="73"/>
      <c r="S818" s="73"/>
      <c r="T818" s="74"/>
      <c r="U818" s="36"/>
      <c r="V818" s="36"/>
      <c r="W818" s="36"/>
      <c r="X818" s="36"/>
      <c r="Y818" s="36"/>
      <c r="Z818" s="36"/>
      <c r="AA818" s="36"/>
      <c r="AB818" s="36"/>
      <c r="AC818" s="36"/>
      <c r="AD818" s="36"/>
      <c r="AE818" s="36"/>
      <c r="AT818" s="18" t="s">
        <v>231</v>
      </c>
      <c r="AU818" s="18" t="s">
        <v>87</v>
      </c>
    </row>
    <row r="819" spans="1:65" s="2" customFormat="1" ht="97.5">
      <c r="A819" s="36"/>
      <c r="B819" s="37"/>
      <c r="C819" s="38"/>
      <c r="D819" s="210" t="s">
        <v>311</v>
      </c>
      <c r="E819" s="38"/>
      <c r="F819" s="211" t="s">
        <v>3976</v>
      </c>
      <c r="G819" s="38"/>
      <c r="H819" s="38"/>
      <c r="I819" s="207"/>
      <c r="J819" s="38"/>
      <c r="K819" s="38"/>
      <c r="L819" s="41"/>
      <c r="M819" s="208"/>
      <c r="N819" s="209"/>
      <c r="O819" s="73"/>
      <c r="P819" s="73"/>
      <c r="Q819" s="73"/>
      <c r="R819" s="73"/>
      <c r="S819" s="73"/>
      <c r="T819" s="74"/>
      <c r="U819" s="36"/>
      <c r="V819" s="36"/>
      <c r="W819" s="36"/>
      <c r="X819" s="36"/>
      <c r="Y819" s="36"/>
      <c r="Z819" s="36"/>
      <c r="AA819" s="36"/>
      <c r="AB819" s="36"/>
      <c r="AC819" s="36"/>
      <c r="AD819" s="36"/>
      <c r="AE819" s="36"/>
      <c r="AT819" s="18" t="s">
        <v>311</v>
      </c>
      <c r="AU819" s="18" t="s">
        <v>87</v>
      </c>
    </row>
    <row r="820" spans="1:65" s="2" customFormat="1" ht="16.5" customHeight="1">
      <c r="A820" s="36"/>
      <c r="B820" s="37"/>
      <c r="C820" s="247" t="s">
        <v>2822</v>
      </c>
      <c r="D820" s="247" t="s">
        <v>329</v>
      </c>
      <c r="E820" s="248" t="s">
        <v>4502</v>
      </c>
      <c r="F820" s="249" t="s">
        <v>4503</v>
      </c>
      <c r="G820" s="250" t="s">
        <v>698</v>
      </c>
      <c r="H820" s="251">
        <v>11</v>
      </c>
      <c r="I820" s="252"/>
      <c r="J820" s="253">
        <f>ROUND(I820*H820,2)</f>
        <v>0</v>
      </c>
      <c r="K820" s="249" t="s">
        <v>228</v>
      </c>
      <c r="L820" s="254"/>
      <c r="M820" s="255" t="s">
        <v>1</v>
      </c>
      <c r="N820" s="256" t="s">
        <v>45</v>
      </c>
      <c r="O820" s="73"/>
      <c r="P820" s="201">
        <f>O820*H820</f>
        <v>0</v>
      </c>
      <c r="Q820" s="201">
        <v>0.13131999999999999</v>
      </c>
      <c r="R820" s="201">
        <f>Q820*H820</f>
        <v>1.4445199999999998</v>
      </c>
      <c r="S820" s="201">
        <v>0</v>
      </c>
      <c r="T820" s="202">
        <f>S820*H820</f>
        <v>0</v>
      </c>
      <c r="U820" s="36"/>
      <c r="V820" s="36"/>
      <c r="W820" s="36"/>
      <c r="X820" s="36"/>
      <c r="Y820" s="36"/>
      <c r="Z820" s="36"/>
      <c r="AA820" s="36"/>
      <c r="AB820" s="36"/>
      <c r="AC820" s="36"/>
      <c r="AD820" s="36"/>
      <c r="AE820" s="36"/>
      <c r="AR820" s="203" t="s">
        <v>266</v>
      </c>
      <c r="AT820" s="203" t="s">
        <v>329</v>
      </c>
      <c r="AU820" s="203" t="s">
        <v>87</v>
      </c>
      <c r="AY820" s="18" t="s">
        <v>220</v>
      </c>
      <c r="BE820" s="204">
        <f>IF(N820="základní",J820,0)</f>
        <v>0</v>
      </c>
      <c r="BF820" s="204">
        <f>IF(N820="snížená",J820,0)</f>
        <v>0</v>
      </c>
      <c r="BG820" s="204">
        <f>IF(N820="zákl. přenesená",J820,0)</f>
        <v>0</v>
      </c>
      <c r="BH820" s="204">
        <f>IF(N820="sníž. přenesená",J820,0)</f>
        <v>0</v>
      </c>
      <c r="BI820" s="204">
        <f>IF(N820="nulová",J820,0)</f>
        <v>0</v>
      </c>
      <c r="BJ820" s="18" t="s">
        <v>87</v>
      </c>
      <c r="BK820" s="204">
        <f>ROUND(I820*H820,2)</f>
        <v>0</v>
      </c>
      <c r="BL820" s="18" t="s">
        <v>223</v>
      </c>
      <c r="BM820" s="203" t="s">
        <v>4504</v>
      </c>
    </row>
    <row r="821" spans="1:65" s="2" customFormat="1" ht="16.5" customHeight="1">
      <c r="A821" s="36"/>
      <c r="B821" s="37"/>
      <c r="C821" s="192" t="s">
        <v>2829</v>
      </c>
      <c r="D821" s="192" t="s">
        <v>224</v>
      </c>
      <c r="E821" s="193" t="s">
        <v>2903</v>
      </c>
      <c r="F821" s="194" t="s">
        <v>2904</v>
      </c>
      <c r="G821" s="195" t="s">
        <v>2428</v>
      </c>
      <c r="H821" s="196">
        <v>10</v>
      </c>
      <c r="I821" s="197"/>
      <c r="J821" s="198">
        <f>ROUND(I821*H821,2)</f>
        <v>0</v>
      </c>
      <c r="K821" s="194" t="s">
        <v>1</v>
      </c>
      <c r="L821" s="41"/>
      <c r="M821" s="199" t="s">
        <v>1</v>
      </c>
      <c r="N821" s="200" t="s">
        <v>45</v>
      </c>
      <c r="O821" s="73"/>
      <c r="P821" s="201">
        <f>O821*H821</f>
        <v>0</v>
      </c>
      <c r="Q821" s="201">
        <v>1E-4</v>
      </c>
      <c r="R821" s="201">
        <f>Q821*H821</f>
        <v>1E-3</v>
      </c>
      <c r="S821" s="201">
        <v>0</v>
      </c>
      <c r="T821" s="202">
        <f>S821*H821</f>
        <v>0</v>
      </c>
      <c r="U821" s="36"/>
      <c r="V821" s="36"/>
      <c r="W821" s="36"/>
      <c r="X821" s="36"/>
      <c r="Y821" s="36"/>
      <c r="Z821" s="36"/>
      <c r="AA821" s="36"/>
      <c r="AB821" s="36"/>
      <c r="AC821" s="36"/>
      <c r="AD821" s="36"/>
      <c r="AE821" s="36"/>
      <c r="AR821" s="203" t="s">
        <v>223</v>
      </c>
      <c r="AT821" s="203" t="s">
        <v>224</v>
      </c>
      <c r="AU821" s="203" t="s">
        <v>87</v>
      </c>
      <c r="AY821" s="18" t="s">
        <v>220</v>
      </c>
      <c r="BE821" s="204">
        <f>IF(N821="základní",J821,0)</f>
        <v>0</v>
      </c>
      <c r="BF821" s="204">
        <f>IF(N821="snížená",J821,0)</f>
        <v>0</v>
      </c>
      <c r="BG821" s="204">
        <f>IF(N821="zákl. přenesená",J821,0)</f>
        <v>0</v>
      </c>
      <c r="BH821" s="204">
        <f>IF(N821="sníž. přenesená",J821,0)</f>
        <v>0</v>
      </c>
      <c r="BI821" s="204">
        <f>IF(N821="nulová",J821,0)</f>
        <v>0</v>
      </c>
      <c r="BJ821" s="18" t="s">
        <v>87</v>
      </c>
      <c r="BK821" s="204">
        <f>ROUND(I821*H821,2)</f>
        <v>0</v>
      </c>
      <c r="BL821" s="18" t="s">
        <v>223</v>
      </c>
      <c r="BM821" s="203" t="s">
        <v>4505</v>
      </c>
    </row>
    <row r="822" spans="1:65" s="14" customFormat="1" ht="11.25">
      <c r="B822" s="223"/>
      <c r="C822" s="224"/>
      <c r="D822" s="210" t="s">
        <v>235</v>
      </c>
      <c r="E822" s="225" t="s">
        <v>1</v>
      </c>
      <c r="F822" s="226" t="s">
        <v>2906</v>
      </c>
      <c r="G822" s="224"/>
      <c r="H822" s="225" t="s">
        <v>1</v>
      </c>
      <c r="I822" s="227"/>
      <c r="J822" s="224"/>
      <c r="K822" s="224"/>
      <c r="L822" s="228"/>
      <c r="M822" s="229"/>
      <c r="N822" s="230"/>
      <c r="O822" s="230"/>
      <c r="P822" s="230"/>
      <c r="Q822" s="230"/>
      <c r="R822" s="230"/>
      <c r="S822" s="230"/>
      <c r="T822" s="231"/>
      <c r="AT822" s="232" t="s">
        <v>235</v>
      </c>
      <c r="AU822" s="232" t="s">
        <v>87</v>
      </c>
      <c r="AV822" s="14" t="s">
        <v>87</v>
      </c>
      <c r="AW822" s="14" t="s">
        <v>36</v>
      </c>
      <c r="AX822" s="14" t="s">
        <v>80</v>
      </c>
      <c r="AY822" s="232" t="s">
        <v>220</v>
      </c>
    </row>
    <row r="823" spans="1:65" s="13" customFormat="1" ht="11.25">
      <c r="B823" s="212"/>
      <c r="C823" s="213"/>
      <c r="D823" s="210" t="s">
        <v>235</v>
      </c>
      <c r="E823" s="214" t="s">
        <v>1</v>
      </c>
      <c r="F823" s="215" t="s">
        <v>223</v>
      </c>
      <c r="G823" s="213"/>
      <c r="H823" s="216">
        <v>4</v>
      </c>
      <c r="I823" s="217"/>
      <c r="J823" s="213"/>
      <c r="K823" s="213"/>
      <c r="L823" s="218"/>
      <c r="M823" s="219"/>
      <c r="N823" s="220"/>
      <c r="O823" s="220"/>
      <c r="P823" s="220"/>
      <c r="Q823" s="220"/>
      <c r="R823" s="220"/>
      <c r="S823" s="220"/>
      <c r="T823" s="221"/>
      <c r="AT823" s="222" t="s">
        <v>235</v>
      </c>
      <c r="AU823" s="222" t="s">
        <v>87</v>
      </c>
      <c r="AV823" s="13" t="s">
        <v>19</v>
      </c>
      <c r="AW823" s="13" t="s">
        <v>36</v>
      </c>
      <c r="AX823" s="13" t="s">
        <v>80</v>
      </c>
      <c r="AY823" s="222" t="s">
        <v>220</v>
      </c>
    </row>
    <row r="824" spans="1:65" s="14" customFormat="1" ht="11.25">
      <c r="B824" s="223"/>
      <c r="C824" s="224"/>
      <c r="D824" s="210" t="s">
        <v>235</v>
      </c>
      <c r="E824" s="225" t="s">
        <v>1</v>
      </c>
      <c r="F824" s="226" t="s">
        <v>4506</v>
      </c>
      <c r="G824" s="224"/>
      <c r="H824" s="225" t="s">
        <v>1</v>
      </c>
      <c r="I824" s="227"/>
      <c r="J824" s="224"/>
      <c r="K824" s="224"/>
      <c r="L824" s="228"/>
      <c r="M824" s="229"/>
      <c r="N824" s="230"/>
      <c r="O824" s="230"/>
      <c r="P824" s="230"/>
      <c r="Q824" s="230"/>
      <c r="R824" s="230"/>
      <c r="S824" s="230"/>
      <c r="T824" s="231"/>
      <c r="AT824" s="232" t="s">
        <v>235</v>
      </c>
      <c r="AU824" s="232" t="s">
        <v>87</v>
      </c>
      <c r="AV824" s="14" t="s">
        <v>87</v>
      </c>
      <c r="AW824" s="14" t="s">
        <v>36</v>
      </c>
      <c r="AX824" s="14" t="s">
        <v>80</v>
      </c>
      <c r="AY824" s="232" t="s">
        <v>220</v>
      </c>
    </row>
    <row r="825" spans="1:65" s="13" customFormat="1" ht="11.25">
      <c r="B825" s="212"/>
      <c r="C825" s="213"/>
      <c r="D825" s="210" t="s">
        <v>235</v>
      </c>
      <c r="E825" s="214" t="s">
        <v>1</v>
      </c>
      <c r="F825" s="215" t="s">
        <v>256</v>
      </c>
      <c r="G825" s="213"/>
      <c r="H825" s="216">
        <v>6</v>
      </c>
      <c r="I825" s="217"/>
      <c r="J825" s="213"/>
      <c r="K825" s="213"/>
      <c r="L825" s="218"/>
      <c r="M825" s="219"/>
      <c r="N825" s="220"/>
      <c r="O825" s="220"/>
      <c r="P825" s="220"/>
      <c r="Q825" s="220"/>
      <c r="R825" s="220"/>
      <c r="S825" s="220"/>
      <c r="T825" s="221"/>
      <c r="AT825" s="222" t="s">
        <v>235</v>
      </c>
      <c r="AU825" s="222" t="s">
        <v>87</v>
      </c>
      <c r="AV825" s="13" t="s">
        <v>19</v>
      </c>
      <c r="AW825" s="13" t="s">
        <v>36</v>
      </c>
      <c r="AX825" s="13" t="s">
        <v>80</v>
      </c>
      <c r="AY825" s="222" t="s">
        <v>220</v>
      </c>
    </row>
    <row r="826" spans="1:65" s="15" customFormat="1" ht="11.25">
      <c r="B826" s="233"/>
      <c r="C826" s="234"/>
      <c r="D826" s="210" t="s">
        <v>235</v>
      </c>
      <c r="E826" s="235" t="s">
        <v>1</v>
      </c>
      <c r="F826" s="236" t="s">
        <v>355</v>
      </c>
      <c r="G826" s="234"/>
      <c r="H826" s="237">
        <v>10</v>
      </c>
      <c r="I826" s="238"/>
      <c r="J826" s="234"/>
      <c r="K826" s="234"/>
      <c r="L826" s="239"/>
      <c r="M826" s="240"/>
      <c r="N826" s="241"/>
      <c r="O826" s="241"/>
      <c r="P826" s="241"/>
      <c r="Q826" s="241"/>
      <c r="R826" s="241"/>
      <c r="S826" s="241"/>
      <c r="T826" s="242"/>
      <c r="AT826" s="243" t="s">
        <v>235</v>
      </c>
      <c r="AU826" s="243" t="s">
        <v>87</v>
      </c>
      <c r="AV826" s="15" t="s">
        <v>223</v>
      </c>
      <c r="AW826" s="15" t="s">
        <v>36</v>
      </c>
      <c r="AX826" s="15" t="s">
        <v>87</v>
      </c>
      <c r="AY826" s="243" t="s">
        <v>220</v>
      </c>
    </row>
    <row r="827" spans="1:65" s="2" customFormat="1" ht="24.2" customHeight="1">
      <c r="A827" s="36"/>
      <c r="B827" s="37"/>
      <c r="C827" s="192" t="s">
        <v>2836</v>
      </c>
      <c r="D827" s="192" t="s">
        <v>224</v>
      </c>
      <c r="E827" s="193" t="s">
        <v>2909</v>
      </c>
      <c r="F827" s="194" t="s">
        <v>2910</v>
      </c>
      <c r="G827" s="195" t="s">
        <v>514</v>
      </c>
      <c r="H827" s="196">
        <v>19.75</v>
      </c>
      <c r="I827" s="197"/>
      <c r="J827" s="198">
        <f>ROUND(I827*H827,2)</f>
        <v>0</v>
      </c>
      <c r="K827" s="194" t="s">
        <v>228</v>
      </c>
      <c r="L827" s="41"/>
      <c r="M827" s="199" t="s">
        <v>1</v>
      </c>
      <c r="N827" s="200" t="s">
        <v>45</v>
      </c>
      <c r="O827" s="73"/>
      <c r="P827" s="201">
        <f>O827*H827</f>
        <v>0</v>
      </c>
      <c r="Q827" s="201">
        <v>0.12171</v>
      </c>
      <c r="R827" s="201">
        <f>Q827*H827</f>
        <v>2.4037725000000001</v>
      </c>
      <c r="S827" s="201">
        <v>2.4</v>
      </c>
      <c r="T827" s="202">
        <f>S827*H827</f>
        <v>47.4</v>
      </c>
      <c r="U827" s="36"/>
      <c r="V827" s="36"/>
      <c r="W827" s="36"/>
      <c r="X827" s="36"/>
      <c r="Y827" s="36"/>
      <c r="Z827" s="36"/>
      <c r="AA827" s="36"/>
      <c r="AB827" s="36"/>
      <c r="AC827" s="36"/>
      <c r="AD827" s="36"/>
      <c r="AE827" s="36"/>
      <c r="AR827" s="203" t="s">
        <v>223</v>
      </c>
      <c r="AT827" s="203" t="s">
        <v>224</v>
      </c>
      <c r="AU827" s="203" t="s">
        <v>87</v>
      </c>
      <c r="AY827" s="18" t="s">
        <v>220</v>
      </c>
      <c r="BE827" s="204">
        <f>IF(N827="základní",J827,0)</f>
        <v>0</v>
      </c>
      <c r="BF827" s="204">
        <f>IF(N827="snížená",J827,0)</f>
        <v>0</v>
      </c>
      <c r="BG827" s="204">
        <f>IF(N827="zákl. přenesená",J827,0)</f>
        <v>0</v>
      </c>
      <c r="BH827" s="204">
        <f>IF(N827="sníž. přenesená",J827,0)</f>
        <v>0</v>
      </c>
      <c r="BI827" s="204">
        <f>IF(N827="nulová",J827,0)</f>
        <v>0</v>
      </c>
      <c r="BJ827" s="18" t="s">
        <v>87</v>
      </c>
      <c r="BK827" s="204">
        <f>ROUND(I827*H827,2)</f>
        <v>0</v>
      </c>
      <c r="BL827" s="18" t="s">
        <v>223</v>
      </c>
      <c r="BM827" s="203" t="s">
        <v>4507</v>
      </c>
    </row>
    <row r="828" spans="1:65" s="2" customFormat="1" ht="11.25">
      <c r="A828" s="36"/>
      <c r="B828" s="37"/>
      <c r="C828" s="38"/>
      <c r="D828" s="205" t="s">
        <v>231</v>
      </c>
      <c r="E828" s="38"/>
      <c r="F828" s="206" t="s">
        <v>2912</v>
      </c>
      <c r="G828" s="38"/>
      <c r="H828" s="38"/>
      <c r="I828" s="207"/>
      <c r="J828" s="38"/>
      <c r="K828" s="38"/>
      <c r="L828" s="41"/>
      <c r="M828" s="208"/>
      <c r="N828" s="209"/>
      <c r="O828" s="73"/>
      <c r="P828" s="73"/>
      <c r="Q828" s="73"/>
      <c r="R828" s="73"/>
      <c r="S828" s="73"/>
      <c r="T828" s="74"/>
      <c r="U828" s="36"/>
      <c r="V828" s="36"/>
      <c r="W828" s="36"/>
      <c r="X828" s="36"/>
      <c r="Y828" s="36"/>
      <c r="Z828" s="36"/>
      <c r="AA828" s="36"/>
      <c r="AB828" s="36"/>
      <c r="AC828" s="36"/>
      <c r="AD828" s="36"/>
      <c r="AE828" s="36"/>
      <c r="AT828" s="18" t="s">
        <v>231</v>
      </c>
      <c r="AU828" s="18" t="s">
        <v>87</v>
      </c>
    </row>
    <row r="829" spans="1:65" s="2" customFormat="1" ht="175.5">
      <c r="A829" s="36"/>
      <c r="B829" s="37"/>
      <c r="C829" s="38"/>
      <c r="D829" s="210" t="s">
        <v>311</v>
      </c>
      <c r="E829" s="38"/>
      <c r="F829" s="211" t="s">
        <v>2913</v>
      </c>
      <c r="G829" s="38"/>
      <c r="H829" s="38"/>
      <c r="I829" s="207"/>
      <c r="J829" s="38"/>
      <c r="K829" s="38"/>
      <c r="L829" s="41"/>
      <c r="M829" s="208"/>
      <c r="N829" s="209"/>
      <c r="O829" s="73"/>
      <c r="P829" s="73"/>
      <c r="Q829" s="73"/>
      <c r="R829" s="73"/>
      <c r="S829" s="73"/>
      <c r="T829" s="74"/>
      <c r="U829" s="36"/>
      <c r="V829" s="36"/>
      <c r="W829" s="36"/>
      <c r="X829" s="36"/>
      <c r="Y829" s="36"/>
      <c r="Z829" s="36"/>
      <c r="AA829" s="36"/>
      <c r="AB829" s="36"/>
      <c r="AC829" s="36"/>
      <c r="AD829" s="36"/>
      <c r="AE829" s="36"/>
      <c r="AT829" s="18" t="s">
        <v>311</v>
      </c>
      <c r="AU829" s="18" t="s">
        <v>87</v>
      </c>
    </row>
    <row r="830" spans="1:65" s="14" customFormat="1" ht="11.25">
      <c r="B830" s="223"/>
      <c r="C830" s="224"/>
      <c r="D830" s="210" t="s">
        <v>235</v>
      </c>
      <c r="E830" s="225" t="s">
        <v>1</v>
      </c>
      <c r="F830" s="226" t="s">
        <v>4508</v>
      </c>
      <c r="G830" s="224"/>
      <c r="H830" s="225" t="s">
        <v>1</v>
      </c>
      <c r="I830" s="227"/>
      <c r="J830" s="224"/>
      <c r="K830" s="224"/>
      <c r="L830" s="228"/>
      <c r="M830" s="229"/>
      <c r="N830" s="230"/>
      <c r="O830" s="230"/>
      <c r="P830" s="230"/>
      <c r="Q830" s="230"/>
      <c r="R830" s="230"/>
      <c r="S830" s="230"/>
      <c r="T830" s="231"/>
      <c r="AT830" s="232" t="s">
        <v>235</v>
      </c>
      <c r="AU830" s="232" t="s">
        <v>87</v>
      </c>
      <c r="AV830" s="14" t="s">
        <v>87</v>
      </c>
      <c r="AW830" s="14" t="s">
        <v>36</v>
      </c>
      <c r="AX830" s="14" t="s">
        <v>80</v>
      </c>
      <c r="AY830" s="232" t="s">
        <v>220</v>
      </c>
    </row>
    <row r="831" spans="1:65" s="13" customFormat="1" ht="11.25">
      <c r="B831" s="212"/>
      <c r="C831" s="213"/>
      <c r="D831" s="210" t="s">
        <v>235</v>
      </c>
      <c r="E831" s="214" t="s">
        <v>4509</v>
      </c>
      <c r="F831" s="215" t="s">
        <v>4510</v>
      </c>
      <c r="G831" s="213"/>
      <c r="H831" s="216">
        <v>5.375</v>
      </c>
      <c r="I831" s="217"/>
      <c r="J831" s="213"/>
      <c r="K831" s="213"/>
      <c r="L831" s="218"/>
      <c r="M831" s="219"/>
      <c r="N831" s="220"/>
      <c r="O831" s="220"/>
      <c r="P831" s="220"/>
      <c r="Q831" s="220"/>
      <c r="R831" s="220"/>
      <c r="S831" s="220"/>
      <c r="T831" s="221"/>
      <c r="AT831" s="222" t="s">
        <v>235</v>
      </c>
      <c r="AU831" s="222" t="s">
        <v>87</v>
      </c>
      <c r="AV831" s="13" t="s">
        <v>19</v>
      </c>
      <c r="AW831" s="13" t="s">
        <v>36</v>
      </c>
      <c r="AX831" s="13" t="s">
        <v>80</v>
      </c>
      <c r="AY831" s="222" t="s">
        <v>220</v>
      </c>
    </row>
    <row r="832" spans="1:65" s="13" customFormat="1" ht="11.25">
      <c r="B832" s="212"/>
      <c r="C832" s="213"/>
      <c r="D832" s="210" t="s">
        <v>235</v>
      </c>
      <c r="E832" s="214" t="s">
        <v>1842</v>
      </c>
      <c r="F832" s="215" t="s">
        <v>4511</v>
      </c>
      <c r="G832" s="213"/>
      <c r="H832" s="216">
        <v>14.375</v>
      </c>
      <c r="I832" s="217"/>
      <c r="J832" s="213"/>
      <c r="K832" s="213"/>
      <c r="L832" s="218"/>
      <c r="M832" s="219"/>
      <c r="N832" s="220"/>
      <c r="O832" s="220"/>
      <c r="P832" s="220"/>
      <c r="Q832" s="220"/>
      <c r="R832" s="220"/>
      <c r="S832" s="220"/>
      <c r="T832" s="221"/>
      <c r="AT832" s="222" t="s">
        <v>235</v>
      </c>
      <c r="AU832" s="222" t="s">
        <v>87</v>
      </c>
      <c r="AV832" s="13" t="s">
        <v>19</v>
      </c>
      <c r="AW832" s="13" t="s">
        <v>36</v>
      </c>
      <c r="AX832" s="13" t="s">
        <v>80</v>
      </c>
      <c r="AY832" s="222" t="s">
        <v>220</v>
      </c>
    </row>
    <row r="833" spans="1:65" s="13" customFormat="1" ht="11.25">
      <c r="B833" s="212"/>
      <c r="C833" s="213"/>
      <c r="D833" s="210" t="s">
        <v>235</v>
      </c>
      <c r="E833" s="214" t="s">
        <v>2875</v>
      </c>
      <c r="F833" s="215" t="s">
        <v>4512</v>
      </c>
      <c r="G833" s="213"/>
      <c r="H833" s="216">
        <v>19.75</v>
      </c>
      <c r="I833" s="217"/>
      <c r="J833" s="213"/>
      <c r="K833" s="213"/>
      <c r="L833" s="218"/>
      <c r="M833" s="219"/>
      <c r="N833" s="220"/>
      <c r="O833" s="220"/>
      <c r="P833" s="220"/>
      <c r="Q833" s="220"/>
      <c r="R833" s="220"/>
      <c r="S833" s="220"/>
      <c r="T833" s="221"/>
      <c r="AT833" s="222" t="s">
        <v>235</v>
      </c>
      <c r="AU833" s="222" t="s">
        <v>87</v>
      </c>
      <c r="AV833" s="13" t="s">
        <v>19</v>
      </c>
      <c r="AW833" s="13" t="s">
        <v>36</v>
      </c>
      <c r="AX833" s="13" t="s">
        <v>87</v>
      </c>
      <c r="AY833" s="222" t="s">
        <v>220</v>
      </c>
    </row>
    <row r="834" spans="1:65" s="12" customFormat="1" ht="25.9" customHeight="1">
      <c r="B834" s="176"/>
      <c r="C834" s="177"/>
      <c r="D834" s="178" t="s">
        <v>79</v>
      </c>
      <c r="E834" s="179" t="s">
        <v>932</v>
      </c>
      <c r="F834" s="179" t="s">
        <v>933</v>
      </c>
      <c r="G834" s="177"/>
      <c r="H834" s="177"/>
      <c r="I834" s="180"/>
      <c r="J834" s="181">
        <f>BK834</f>
        <v>0</v>
      </c>
      <c r="K834" s="177"/>
      <c r="L834" s="182"/>
      <c r="M834" s="183"/>
      <c r="N834" s="184"/>
      <c r="O834" s="184"/>
      <c r="P834" s="185">
        <f>SUM(P835:P849)</f>
        <v>0</v>
      </c>
      <c r="Q834" s="184"/>
      <c r="R834" s="185">
        <f>SUM(R835:R849)</f>
        <v>0</v>
      </c>
      <c r="S834" s="184"/>
      <c r="T834" s="186">
        <f>SUM(T835:T849)</f>
        <v>0</v>
      </c>
      <c r="AR834" s="187" t="s">
        <v>223</v>
      </c>
      <c r="AT834" s="188" t="s">
        <v>79</v>
      </c>
      <c r="AU834" s="188" t="s">
        <v>80</v>
      </c>
      <c r="AY834" s="187" t="s">
        <v>220</v>
      </c>
      <c r="BK834" s="189">
        <f>SUM(BK835:BK849)</f>
        <v>0</v>
      </c>
    </row>
    <row r="835" spans="1:65" s="2" customFormat="1" ht="55.5" customHeight="1">
      <c r="A835" s="36"/>
      <c r="B835" s="37"/>
      <c r="C835" s="192" t="s">
        <v>2841</v>
      </c>
      <c r="D835" s="192" t="s">
        <v>224</v>
      </c>
      <c r="E835" s="193" t="s">
        <v>2933</v>
      </c>
      <c r="F835" s="194" t="s">
        <v>2934</v>
      </c>
      <c r="G835" s="195" t="s">
        <v>650</v>
      </c>
      <c r="H835" s="196">
        <v>84.9</v>
      </c>
      <c r="I835" s="197"/>
      <c r="J835" s="198">
        <f>ROUND(I835*H835,2)</f>
        <v>0</v>
      </c>
      <c r="K835" s="194" t="s">
        <v>228</v>
      </c>
      <c r="L835" s="41"/>
      <c r="M835" s="199" t="s">
        <v>1</v>
      </c>
      <c r="N835" s="200" t="s">
        <v>45</v>
      </c>
      <c r="O835" s="73"/>
      <c r="P835" s="201">
        <f>O835*H835</f>
        <v>0</v>
      </c>
      <c r="Q835" s="201">
        <v>0</v>
      </c>
      <c r="R835" s="201">
        <f>Q835*H835</f>
        <v>0</v>
      </c>
      <c r="S835" s="201">
        <v>0</v>
      </c>
      <c r="T835" s="202">
        <f>S835*H835</f>
        <v>0</v>
      </c>
      <c r="U835" s="36"/>
      <c r="V835" s="36"/>
      <c r="W835" s="36"/>
      <c r="X835" s="36"/>
      <c r="Y835" s="36"/>
      <c r="Z835" s="36"/>
      <c r="AA835" s="36"/>
      <c r="AB835" s="36"/>
      <c r="AC835" s="36"/>
      <c r="AD835" s="36"/>
      <c r="AE835" s="36"/>
      <c r="AR835" s="203" t="s">
        <v>223</v>
      </c>
      <c r="AT835" s="203" t="s">
        <v>224</v>
      </c>
      <c r="AU835" s="203" t="s">
        <v>87</v>
      </c>
      <c r="AY835" s="18" t="s">
        <v>220</v>
      </c>
      <c r="BE835" s="204">
        <f>IF(N835="základní",J835,0)</f>
        <v>0</v>
      </c>
      <c r="BF835" s="204">
        <f>IF(N835="snížená",J835,0)</f>
        <v>0</v>
      </c>
      <c r="BG835" s="204">
        <f>IF(N835="zákl. přenesená",J835,0)</f>
        <v>0</v>
      </c>
      <c r="BH835" s="204">
        <f>IF(N835="sníž. přenesená",J835,0)</f>
        <v>0</v>
      </c>
      <c r="BI835" s="204">
        <f>IF(N835="nulová",J835,0)</f>
        <v>0</v>
      </c>
      <c r="BJ835" s="18" t="s">
        <v>87</v>
      </c>
      <c r="BK835" s="204">
        <f>ROUND(I835*H835,2)</f>
        <v>0</v>
      </c>
      <c r="BL835" s="18" t="s">
        <v>223</v>
      </c>
      <c r="BM835" s="203" t="s">
        <v>4513</v>
      </c>
    </row>
    <row r="836" spans="1:65" s="2" customFormat="1" ht="11.25">
      <c r="A836" s="36"/>
      <c r="B836" s="37"/>
      <c r="C836" s="38"/>
      <c r="D836" s="205" t="s">
        <v>231</v>
      </c>
      <c r="E836" s="38"/>
      <c r="F836" s="206" t="s">
        <v>2936</v>
      </c>
      <c r="G836" s="38"/>
      <c r="H836" s="38"/>
      <c r="I836" s="207"/>
      <c r="J836" s="38"/>
      <c r="K836" s="38"/>
      <c r="L836" s="41"/>
      <c r="M836" s="208"/>
      <c r="N836" s="209"/>
      <c r="O836" s="73"/>
      <c r="P836" s="73"/>
      <c r="Q836" s="73"/>
      <c r="R836" s="73"/>
      <c r="S836" s="73"/>
      <c r="T836" s="74"/>
      <c r="U836" s="36"/>
      <c r="V836" s="36"/>
      <c r="W836" s="36"/>
      <c r="X836" s="36"/>
      <c r="Y836" s="36"/>
      <c r="Z836" s="36"/>
      <c r="AA836" s="36"/>
      <c r="AB836" s="36"/>
      <c r="AC836" s="36"/>
      <c r="AD836" s="36"/>
      <c r="AE836" s="36"/>
      <c r="AT836" s="18" t="s">
        <v>231</v>
      </c>
      <c r="AU836" s="18" t="s">
        <v>87</v>
      </c>
    </row>
    <row r="837" spans="1:65" s="2" customFormat="1" ht="58.5">
      <c r="A837" s="36"/>
      <c r="B837" s="37"/>
      <c r="C837" s="38"/>
      <c r="D837" s="210" t="s">
        <v>311</v>
      </c>
      <c r="E837" s="38"/>
      <c r="F837" s="211" t="s">
        <v>2937</v>
      </c>
      <c r="G837" s="38"/>
      <c r="H837" s="38"/>
      <c r="I837" s="207"/>
      <c r="J837" s="38"/>
      <c r="K837" s="38"/>
      <c r="L837" s="41"/>
      <c r="M837" s="208"/>
      <c r="N837" s="209"/>
      <c r="O837" s="73"/>
      <c r="P837" s="73"/>
      <c r="Q837" s="73"/>
      <c r="R837" s="73"/>
      <c r="S837" s="73"/>
      <c r="T837" s="74"/>
      <c r="U837" s="36"/>
      <c r="V837" s="36"/>
      <c r="W837" s="36"/>
      <c r="X837" s="36"/>
      <c r="Y837" s="36"/>
      <c r="Z837" s="36"/>
      <c r="AA837" s="36"/>
      <c r="AB837" s="36"/>
      <c r="AC837" s="36"/>
      <c r="AD837" s="36"/>
      <c r="AE837" s="36"/>
      <c r="AT837" s="18" t="s">
        <v>311</v>
      </c>
      <c r="AU837" s="18" t="s">
        <v>87</v>
      </c>
    </row>
    <row r="838" spans="1:65" s="2" customFormat="1" ht="37.9" customHeight="1">
      <c r="A838" s="36"/>
      <c r="B838" s="37"/>
      <c r="C838" s="192" t="s">
        <v>2860</v>
      </c>
      <c r="D838" s="192" t="s">
        <v>224</v>
      </c>
      <c r="E838" s="193" t="s">
        <v>2944</v>
      </c>
      <c r="F838" s="194" t="s">
        <v>2945</v>
      </c>
      <c r="G838" s="195" t="s">
        <v>650</v>
      </c>
      <c r="H838" s="196">
        <v>84.9</v>
      </c>
      <c r="I838" s="197"/>
      <c r="J838" s="198">
        <f>ROUND(I838*H838,2)</f>
        <v>0</v>
      </c>
      <c r="K838" s="194" t="s">
        <v>228</v>
      </c>
      <c r="L838" s="41"/>
      <c r="M838" s="199" t="s">
        <v>1</v>
      </c>
      <c r="N838" s="200" t="s">
        <v>45</v>
      </c>
      <c r="O838" s="73"/>
      <c r="P838" s="201">
        <f>O838*H838</f>
        <v>0</v>
      </c>
      <c r="Q838" s="201">
        <v>0</v>
      </c>
      <c r="R838" s="201">
        <f>Q838*H838</f>
        <v>0</v>
      </c>
      <c r="S838" s="201">
        <v>0</v>
      </c>
      <c r="T838" s="202">
        <f>S838*H838</f>
        <v>0</v>
      </c>
      <c r="U838" s="36"/>
      <c r="V838" s="36"/>
      <c r="W838" s="36"/>
      <c r="X838" s="36"/>
      <c r="Y838" s="36"/>
      <c r="Z838" s="36"/>
      <c r="AA838" s="36"/>
      <c r="AB838" s="36"/>
      <c r="AC838" s="36"/>
      <c r="AD838" s="36"/>
      <c r="AE838" s="36"/>
      <c r="AR838" s="203" t="s">
        <v>223</v>
      </c>
      <c r="AT838" s="203" t="s">
        <v>224</v>
      </c>
      <c r="AU838" s="203" t="s">
        <v>87</v>
      </c>
      <c r="AY838" s="18" t="s">
        <v>220</v>
      </c>
      <c r="BE838" s="204">
        <f>IF(N838="základní",J838,0)</f>
        <v>0</v>
      </c>
      <c r="BF838" s="204">
        <f>IF(N838="snížená",J838,0)</f>
        <v>0</v>
      </c>
      <c r="BG838" s="204">
        <f>IF(N838="zákl. přenesená",J838,0)</f>
        <v>0</v>
      </c>
      <c r="BH838" s="204">
        <f>IF(N838="sníž. přenesená",J838,0)</f>
        <v>0</v>
      </c>
      <c r="BI838" s="204">
        <f>IF(N838="nulová",J838,0)</f>
        <v>0</v>
      </c>
      <c r="BJ838" s="18" t="s">
        <v>87</v>
      </c>
      <c r="BK838" s="204">
        <f>ROUND(I838*H838,2)</f>
        <v>0</v>
      </c>
      <c r="BL838" s="18" t="s">
        <v>223</v>
      </c>
      <c r="BM838" s="203" t="s">
        <v>4514</v>
      </c>
    </row>
    <row r="839" spans="1:65" s="2" customFormat="1" ht="11.25">
      <c r="A839" s="36"/>
      <c r="B839" s="37"/>
      <c r="C839" s="38"/>
      <c r="D839" s="205" t="s">
        <v>231</v>
      </c>
      <c r="E839" s="38"/>
      <c r="F839" s="206" t="s">
        <v>2947</v>
      </c>
      <c r="G839" s="38"/>
      <c r="H839" s="38"/>
      <c r="I839" s="207"/>
      <c r="J839" s="38"/>
      <c r="K839" s="38"/>
      <c r="L839" s="41"/>
      <c r="M839" s="208"/>
      <c r="N839" s="209"/>
      <c r="O839" s="73"/>
      <c r="P839" s="73"/>
      <c r="Q839" s="73"/>
      <c r="R839" s="73"/>
      <c r="S839" s="73"/>
      <c r="T839" s="74"/>
      <c r="U839" s="36"/>
      <c r="V839" s="36"/>
      <c r="W839" s="36"/>
      <c r="X839" s="36"/>
      <c r="Y839" s="36"/>
      <c r="Z839" s="36"/>
      <c r="AA839" s="36"/>
      <c r="AB839" s="36"/>
      <c r="AC839" s="36"/>
      <c r="AD839" s="36"/>
      <c r="AE839" s="36"/>
      <c r="AT839" s="18" t="s">
        <v>231</v>
      </c>
      <c r="AU839" s="18" t="s">
        <v>87</v>
      </c>
    </row>
    <row r="840" spans="1:65" s="2" customFormat="1" ht="58.5">
      <c r="A840" s="36"/>
      <c r="B840" s="37"/>
      <c r="C840" s="38"/>
      <c r="D840" s="210" t="s">
        <v>311</v>
      </c>
      <c r="E840" s="38"/>
      <c r="F840" s="211" t="s">
        <v>2948</v>
      </c>
      <c r="G840" s="38"/>
      <c r="H840" s="38"/>
      <c r="I840" s="207"/>
      <c r="J840" s="38"/>
      <c r="K840" s="38"/>
      <c r="L840" s="41"/>
      <c r="M840" s="208"/>
      <c r="N840" s="209"/>
      <c r="O840" s="73"/>
      <c r="P840" s="73"/>
      <c r="Q840" s="73"/>
      <c r="R840" s="73"/>
      <c r="S840" s="73"/>
      <c r="T840" s="74"/>
      <c r="U840" s="36"/>
      <c r="V840" s="36"/>
      <c r="W840" s="36"/>
      <c r="X840" s="36"/>
      <c r="Y840" s="36"/>
      <c r="Z840" s="36"/>
      <c r="AA840" s="36"/>
      <c r="AB840" s="36"/>
      <c r="AC840" s="36"/>
      <c r="AD840" s="36"/>
      <c r="AE840" s="36"/>
      <c r="AT840" s="18" t="s">
        <v>311</v>
      </c>
      <c r="AU840" s="18" t="s">
        <v>87</v>
      </c>
    </row>
    <row r="841" spans="1:65" s="2" customFormat="1" ht="49.15" customHeight="1">
      <c r="A841" s="36"/>
      <c r="B841" s="37"/>
      <c r="C841" s="192" t="s">
        <v>2864</v>
      </c>
      <c r="D841" s="192" t="s">
        <v>224</v>
      </c>
      <c r="E841" s="193" t="s">
        <v>2950</v>
      </c>
      <c r="F841" s="194" t="s">
        <v>2951</v>
      </c>
      <c r="G841" s="195" t="s">
        <v>650</v>
      </c>
      <c r="H841" s="196">
        <v>339.6</v>
      </c>
      <c r="I841" s="197"/>
      <c r="J841" s="198">
        <f>ROUND(I841*H841,2)</f>
        <v>0</v>
      </c>
      <c r="K841" s="194" t="s">
        <v>228</v>
      </c>
      <c r="L841" s="41"/>
      <c r="M841" s="199" t="s">
        <v>1</v>
      </c>
      <c r="N841" s="200" t="s">
        <v>45</v>
      </c>
      <c r="O841" s="73"/>
      <c r="P841" s="201">
        <f>O841*H841</f>
        <v>0</v>
      </c>
      <c r="Q841" s="201">
        <v>0</v>
      </c>
      <c r="R841" s="201">
        <f>Q841*H841</f>
        <v>0</v>
      </c>
      <c r="S841" s="201">
        <v>0</v>
      </c>
      <c r="T841" s="202">
        <f>S841*H841</f>
        <v>0</v>
      </c>
      <c r="U841" s="36"/>
      <c r="V841" s="36"/>
      <c r="W841" s="36"/>
      <c r="X841" s="36"/>
      <c r="Y841" s="36"/>
      <c r="Z841" s="36"/>
      <c r="AA841" s="36"/>
      <c r="AB841" s="36"/>
      <c r="AC841" s="36"/>
      <c r="AD841" s="36"/>
      <c r="AE841" s="36"/>
      <c r="AR841" s="203" t="s">
        <v>223</v>
      </c>
      <c r="AT841" s="203" t="s">
        <v>224</v>
      </c>
      <c r="AU841" s="203" t="s">
        <v>87</v>
      </c>
      <c r="AY841" s="18" t="s">
        <v>220</v>
      </c>
      <c r="BE841" s="204">
        <f>IF(N841="základní",J841,0)</f>
        <v>0</v>
      </c>
      <c r="BF841" s="204">
        <f>IF(N841="snížená",J841,0)</f>
        <v>0</v>
      </c>
      <c r="BG841" s="204">
        <f>IF(N841="zákl. přenesená",J841,0)</f>
        <v>0</v>
      </c>
      <c r="BH841" s="204">
        <f>IF(N841="sníž. přenesená",J841,0)</f>
        <v>0</v>
      </c>
      <c r="BI841" s="204">
        <f>IF(N841="nulová",J841,0)</f>
        <v>0</v>
      </c>
      <c r="BJ841" s="18" t="s">
        <v>87</v>
      </c>
      <c r="BK841" s="204">
        <f>ROUND(I841*H841,2)</f>
        <v>0</v>
      </c>
      <c r="BL841" s="18" t="s">
        <v>223</v>
      </c>
      <c r="BM841" s="203" t="s">
        <v>4515</v>
      </c>
    </row>
    <row r="842" spans="1:65" s="2" customFormat="1" ht="11.25">
      <c r="A842" s="36"/>
      <c r="B842" s="37"/>
      <c r="C842" s="38"/>
      <c r="D842" s="205" t="s">
        <v>231</v>
      </c>
      <c r="E842" s="38"/>
      <c r="F842" s="206" t="s">
        <v>2953</v>
      </c>
      <c r="G842" s="38"/>
      <c r="H842" s="38"/>
      <c r="I842" s="207"/>
      <c r="J842" s="38"/>
      <c r="K842" s="38"/>
      <c r="L842" s="41"/>
      <c r="M842" s="208"/>
      <c r="N842" s="209"/>
      <c r="O842" s="73"/>
      <c r="P842" s="73"/>
      <c r="Q842" s="73"/>
      <c r="R842" s="73"/>
      <c r="S842" s="73"/>
      <c r="T842" s="74"/>
      <c r="U842" s="36"/>
      <c r="V842" s="36"/>
      <c r="W842" s="36"/>
      <c r="X842" s="36"/>
      <c r="Y842" s="36"/>
      <c r="Z842" s="36"/>
      <c r="AA842" s="36"/>
      <c r="AB842" s="36"/>
      <c r="AC842" s="36"/>
      <c r="AD842" s="36"/>
      <c r="AE842" s="36"/>
      <c r="AT842" s="18" t="s">
        <v>231</v>
      </c>
      <c r="AU842" s="18" t="s">
        <v>87</v>
      </c>
    </row>
    <row r="843" spans="1:65" s="2" customFormat="1" ht="58.5">
      <c r="A843" s="36"/>
      <c r="B843" s="37"/>
      <c r="C843" s="38"/>
      <c r="D843" s="210" t="s">
        <v>311</v>
      </c>
      <c r="E843" s="38"/>
      <c r="F843" s="211" t="s">
        <v>2948</v>
      </c>
      <c r="G843" s="38"/>
      <c r="H843" s="38"/>
      <c r="I843" s="207"/>
      <c r="J843" s="38"/>
      <c r="K843" s="38"/>
      <c r="L843" s="41"/>
      <c r="M843" s="208"/>
      <c r="N843" s="209"/>
      <c r="O843" s="73"/>
      <c r="P843" s="73"/>
      <c r="Q843" s="73"/>
      <c r="R843" s="73"/>
      <c r="S843" s="73"/>
      <c r="T843" s="74"/>
      <c r="U843" s="36"/>
      <c r="V843" s="36"/>
      <c r="W843" s="36"/>
      <c r="X843" s="36"/>
      <c r="Y843" s="36"/>
      <c r="Z843" s="36"/>
      <c r="AA843" s="36"/>
      <c r="AB843" s="36"/>
      <c r="AC843" s="36"/>
      <c r="AD843" s="36"/>
      <c r="AE843" s="36"/>
      <c r="AT843" s="18" t="s">
        <v>311</v>
      </c>
      <c r="AU843" s="18" t="s">
        <v>87</v>
      </c>
    </row>
    <row r="844" spans="1:65" s="14" customFormat="1" ht="22.5">
      <c r="B844" s="223"/>
      <c r="C844" s="224"/>
      <c r="D844" s="210" t="s">
        <v>235</v>
      </c>
      <c r="E844" s="225" t="s">
        <v>1</v>
      </c>
      <c r="F844" s="226" t="s">
        <v>2954</v>
      </c>
      <c r="G844" s="224"/>
      <c r="H844" s="225" t="s">
        <v>1</v>
      </c>
      <c r="I844" s="227"/>
      <c r="J844" s="224"/>
      <c r="K844" s="224"/>
      <c r="L844" s="228"/>
      <c r="M844" s="229"/>
      <c r="N844" s="230"/>
      <c r="O844" s="230"/>
      <c r="P844" s="230"/>
      <c r="Q844" s="230"/>
      <c r="R844" s="230"/>
      <c r="S844" s="230"/>
      <c r="T844" s="231"/>
      <c r="AT844" s="232" t="s">
        <v>235</v>
      </c>
      <c r="AU844" s="232" t="s">
        <v>87</v>
      </c>
      <c r="AV844" s="14" t="s">
        <v>87</v>
      </c>
      <c r="AW844" s="14" t="s">
        <v>36</v>
      </c>
      <c r="AX844" s="14" t="s">
        <v>80</v>
      </c>
      <c r="AY844" s="232" t="s">
        <v>220</v>
      </c>
    </row>
    <row r="845" spans="1:65" s="13" customFormat="1" ht="11.25">
      <c r="B845" s="212"/>
      <c r="C845" s="213"/>
      <c r="D845" s="210" t="s">
        <v>235</v>
      </c>
      <c r="E845" s="214" t="s">
        <v>3691</v>
      </c>
      <c r="F845" s="215" t="s">
        <v>4516</v>
      </c>
      <c r="G845" s="213"/>
      <c r="H845" s="216">
        <v>339.6</v>
      </c>
      <c r="I845" s="217"/>
      <c r="J845" s="213"/>
      <c r="K845" s="213"/>
      <c r="L845" s="218"/>
      <c r="M845" s="219"/>
      <c r="N845" s="220"/>
      <c r="O845" s="220"/>
      <c r="P845" s="220"/>
      <c r="Q845" s="220"/>
      <c r="R845" s="220"/>
      <c r="S845" s="220"/>
      <c r="T845" s="221"/>
      <c r="AT845" s="222" t="s">
        <v>235</v>
      </c>
      <c r="AU845" s="222" t="s">
        <v>87</v>
      </c>
      <c r="AV845" s="13" t="s">
        <v>19</v>
      </c>
      <c r="AW845" s="13" t="s">
        <v>36</v>
      </c>
      <c r="AX845" s="13" t="s">
        <v>80</v>
      </c>
      <c r="AY845" s="222" t="s">
        <v>220</v>
      </c>
    </row>
    <row r="846" spans="1:65" s="13" customFormat="1" ht="11.25">
      <c r="B846" s="212"/>
      <c r="C846" s="213"/>
      <c r="D846" s="210" t="s">
        <v>235</v>
      </c>
      <c r="E846" s="214" t="s">
        <v>3032</v>
      </c>
      <c r="F846" s="215" t="s">
        <v>4517</v>
      </c>
      <c r="G846" s="213"/>
      <c r="H846" s="216">
        <v>339.6</v>
      </c>
      <c r="I846" s="217"/>
      <c r="J846" s="213"/>
      <c r="K846" s="213"/>
      <c r="L846" s="218"/>
      <c r="M846" s="219"/>
      <c r="N846" s="220"/>
      <c r="O846" s="220"/>
      <c r="P846" s="220"/>
      <c r="Q846" s="220"/>
      <c r="R846" s="220"/>
      <c r="S846" s="220"/>
      <c r="T846" s="221"/>
      <c r="AT846" s="222" t="s">
        <v>235</v>
      </c>
      <c r="AU846" s="222" t="s">
        <v>87</v>
      </c>
      <c r="AV846" s="13" t="s">
        <v>19</v>
      </c>
      <c r="AW846" s="13" t="s">
        <v>36</v>
      </c>
      <c r="AX846" s="13" t="s">
        <v>87</v>
      </c>
      <c r="AY846" s="222" t="s">
        <v>220</v>
      </c>
    </row>
    <row r="847" spans="1:65" s="2" customFormat="1" ht="44.25" customHeight="1">
      <c r="A847" s="36"/>
      <c r="B847" s="37"/>
      <c r="C847" s="192" t="s">
        <v>2877</v>
      </c>
      <c r="D847" s="192" t="s">
        <v>224</v>
      </c>
      <c r="E847" s="193" t="s">
        <v>2974</v>
      </c>
      <c r="F847" s="194" t="s">
        <v>1524</v>
      </c>
      <c r="G847" s="195" t="s">
        <v>650</v>
      </c>
      <c r="H847" s="196">
        <v>84.9</v>
      </c>
      <c r="I847" s="197"/>
      <c r="J847" s="198">
        <f>ROUND(I847*H847,2)</f>
        <v>0</v>
      </c>
      <c r="K847" s="194" t="s">
        <v>228</v>
      </c>
      <c r="L847" s="41"/>
      <c r="M847" s="199" t="s">
        <v>1</v>
      </c>
      <c r="N847" s="200" t="s">
        <v>45</v>
      </c>
      <c r="O847" s="73"/>
      <c r="P847" s="201">
        <f>O847*H847</f>
        <v>0</v>
      </c>
      <c r="Q847" s="201">
        <v>0</v>
      </c>
      <c r="R847" s="201">
        <f>Q847*H847</f>
        <v>0</v>
      </c>
      <c r="S847" s="201">
        <v>0</v>
      </c>
      <c r="T847" s="202">
        <f>S847*H847</f>
        <v>0</v>
      </c>
      <c r="U847" s="36"/>
      <c r="V847" s="36"/>
      <c r="W847" s="36"/>
      <c r="X847" s="36"/>
      <c r="Y847" s="36"/>
      <c r="Z847" s="36"/>
      <c r="AA847" s="36"/>
      <c r="AB847" s="36"/>
      <c r="AC847" s="36"/>
      <c r="AD847" s="36"/>
      <c r="AE847" s="36"/>
      <c r="AR847" s="203" t="s">
        <v>223</v>
      </c>
      <c r="AT847" s="203" t="s">
        <v>224</v>
      </c>
      <c r="AU847" s="203" t="s">
        <v>87</v>
      </c>
      <c r="AY847" s="18" t="s">
        <v>220</v>
      </c>
      <c r="BE847" s="204">
        <f>IF(N847="základní",J847,0)</f>
        <v>0</v>
      </c>
      <c r="BF847" s="204">
        <f>IF(N847="snížená",J847,0)</f>
        <v>0</v>
      </c>
      <c r="BG847" s="204">
        <f>IF(N847="zákl. přenesená",J847,0)</f>
        <v>0</v>
      </c>
      <c r="BH847" s="204">
        <f>IF(N847="sníž. přenesená",J847,0)</f>
        <v>0</v>
      </c>
      <c r="BI847" s="204">
        <f>IF(N847="nulová",J847,0)</f>
        <v>0</v>
      </c>
      <c r="BJ847" s="18" t="s">
        <v>87</v>
      </c>
      <c r="BK847" s="204">
        <f>ROUND(I847*H847,2)</f>
        <v>0</v>
      </c>
      <c r="BL847" s="18" t="s">
        <v>223</v>
      </c>
      <c r="BM847" s="203" t="s">
        <v>4518</v>
      </c>
    </row>
    <row r="848" spans="1:65" s="2" customFormat="1" ht="11.25">
      <c r="A848" s="36"/>
      <c r="B848" s="37"/>
      <c r="C848" s="38"/>
      <c r="D848" s="205" t="s">
        <v>231</v>
      </c>
      <c r="E848" s="38"/>
      <c r="F848" s="206" t="s">
        <v>2976</v>
      </c>
      <c r="G848" s="38"/>
      <c r="H848" s="38"/>
      <c r="I848" s="207"/>
      <c r="J848" s="38"/>
      <c r="K848" s="38"/>
      <c r="L848" s="41"/>
      <c r="M848" s="208"/>
      <c r="N848" s="209"/>
      <c r="O848" s="73"/>
      <c r="P848" s="73"/>
      <c r="Q848" s="73"/>
      <c r="R848" s="73"/>
      <c r="S848" s="73"/>
      <c r="T848" s="74"/>
      <c r="U848" s="36"/>
      <c r="V848" s="36"/>
      <c r="W848" s="36"/>
      <c r="X848" s="36"/>
      <c r="Y848" s="36"/>
      <c r="Z848" s="36"/>
      <c r="AA848" s="36"/>
      <c r="AB848" s="36"/>
      <c r="AC848" s="36"/>
      <c r="AD848" s="36"/>
      <c r="AE848" s="36"/>
      <c r="AT848" s="18" t="s">
        <v>231</v>
      </c>
      <c r="AU848" s="18" t="s">
        <v>87</v>
      </c>
    </row>
    <row r="849" spans="1:65" s="2" customFormat="1" ht="78">
      <c r="A849" s="36"/>
      <c r="B849" s="37"/>
      <c r="C849" s="38"/>
      <c r="D849" s="210" t="s">
        <v>311</v>
      </c>
      <c r="E849" s="38"/>
      <c r="F849" s="211" t="s">
        <v>2966</v>
      </c>
      <c r="G849" s="38"/>
      <c r="H849" s="38"/>
      <c r="I849" s="207"/>
      <c r="J849" s="38"/>
      <c r="K849" s="38"/>
      <c r="L849" s="41"/>
      <c r="M849" s="208"/>
      <c r="N849" s="209"/>
      <c r="O849" s="73"/>
      <c r="P849" s="73"/>
      <c r="Q849" s="73"/>
      <c r="R849" s="73"/>
      <c r="S849" s="73"/>
      <c r="T849" s="74"/>
      <c r="U849" s="36"/>
      <c r="V849" s="36"/>
      <c r="W849" s="36"/>
      <c r="X849" s="36"/>
      <c r="Y849" s="36"/>
      <c r="Z849" s="36"/>
      <c r="AA849" s="36"/>
      <c r="AB849" s="36"/>
      <c r="AC849" s="36"/>
      <c r="AD849" s="36"/>
      <c r="AE849" s="36"/>
      <c r="AT849" s="18" t="s">
        <v>311</v>
      </c>
      <c r="AU849" s="18" t="s">
        <v>87</v>
      </c>
    </row>
    <row r="850" spans="1:65" s="12" customFormat="1" ht="25.9" customHeight="1">
      <c r="B850" s="176"/>
      <c r="C850" s="177"/>
      <c r="D850" s="178" t="s">
        <v>79</v>
      </c>
      <c r="E850" s="179" t="s">
        <v>741</v>
      </c>
      <c r="F850" s="179" t="s">
        <v>742</v>
      </c>
      <c r="G850" s="177"/>
      <c r="H850" s="177"/>
      <c r="I850" s="180"/>
      <c r="J850" s="181">
        <f>BK850</f>
        <v>0</v>
      </c>
      <c r="K850" s="177"/>
      <c r="L850" s="182"/>
      <c r="M850" s="183"/>
      <c r="N850" s="184"/>
      <c r="O850" s="184"/>
      <c r="P850" s="185">
        <f>SUM(P851:P856)</f>
        <v>0</v>
      </c>
      <c r="Q850" s="184"/>
      <c r="R850" s="185">
        <f>SUM(R851:R856)</f>
        <v>0</v>
      </c>
      <c r="S850" s="184"/>
      <c r="T850" s="186">
        <f>SUM(T851:T856)</f>
        <v>0</v>
      </c>
      <c r="AR850" s="187" t="s">
        <v>223</v>
      </c>
      <c r="AT850" s="188" t="s">
        <v>79</v>
      </c>
      <c r="AU850" s="188" t="s">
        <v>80</v>
      </c>
      <c r="AY850" s="187" t="s">
        <v>220</v>
      </c>
      <c r="BK850" s="189">
        <f>SUM(BK851:BK856)</f>
        <v>0</v>
      </c>
    </row>
    <row r="851" spans="1:65" s="2" customFormat="1" ht="44.25" customHeight="1">
      <c r="A851" s="36"/>
      <c r="B851" s="37"/>
      <c r="C851" s="192" t="s">
        <v>2887</v>
      </c>
      <c r="D851" s="192" t="s">
        <v>224</v>
      </c>
      <c r="E851" s="193" t="s">
        <v>2983</v>
      </c>
      <c r="F851" s="194" t="s">
        <v>2984</v>
      </c>
      <c r="G851" s="195" t="s">
        <v>650</v>
      </c>
      <c r="H851" s="196">
        <v>695.34699999999998</v>
      </c>
      <c r="I851" s="197"/>
      <c r="J851" s="198">
        <f>ROUND(I851*H851,2)</f>
        <v>0</v>
      </c>
      <c r="K851" s="194" t="s">
        <v>228</v>
      </c>
      <c r="L851" s="41"/>
      <c r="M851" s="199" t="s">
        <v>1</v>
      </c>
      <c r="N851" s="200" t="s">
        <v>45</v>
      </c>
      <c r="O851" s="73"/>
      <c r="P851" s="201">
        <f>O851*H851</f>
        <v>0</v>
      </c>
      <c r="Q851" s="201">
        <v>0</v>
      </c>
      <c r="R851" s="201">
        <f>Q851*H851</f>
        <v>0</v>
      </c>
      <c r="S851" s="201">
        <v>0</v>
      </c>
      <c r="T851" s="202">
        <f>S851*H851</f>
        <v>0</v>
      </c>
      <c r="U851" s="36"/>
      <c r="V851" s="36"/>
      <c r="W851" s="36"/>
      <c r="X851" s="36"/>
      <c r="Y851" s="36"/>
      <c r="Z851" s="36"/>
      <c r="AA851" s="36"/>
      <c r="AB851" s="36"/>
      <c r="AC851" s="36"/>
      <c r="AD851" s="36"/>
      <c r="AE851" s="36"/>
      <c r="AR851" s="203" t="s">
        <v>223</v>
      </c>
      <c r="AT851" s="203" t="s">
        <v>224</v>
      </c>
      <c r="AU851" s="203" t="s">
        <v>87</v>
      </c>
      <c r="AY851" s="18" t="s">
        <v>220</v>
      </c>
      <c r="BE851" s="204">
        <f>IF(N851="základní",J851,0)</f>
        <v>0</v>
      </c>
      <c r="BF851" s="204">
        <f>IF(N851="snížená",J851,0)</f>
        <v>0</v>
      </c>
      <c r="BG851" s="204">
        <f>IF(N851="zákl. přenesená",J851,0)</f>
        <v>0</v>
      </c>
      <c r="BH851" s="204">
        <f>IF(N851="sníž. přenesená",J851,0)</f>
        <v>0</v>
      </c>
      <c r="BI851" s="204">
        <f>IF(N851="nulová",J851,0)</f>
        <v>0</v>
      </c>
      <c r="BJ851" s="18" t="s">
        <v>87</v>
      </c>
      <c r="BK851" s="204">
        <f>ROUND(I851*H851,2)</f>
        <v>0</v>
      </c>
      <c r="BL851" s="18" t="s">
        <v>223</v>
      </c>
      <c r="BM851" s="203" t="s">
        <v>4519</v>
      </c>
    </row>
    <row r="852" spans="1:65" s="2" customFormat="1" ht="11.25">
      <c r="A852" s="36"/>
      <c r="B852" s="37"/>
      <c r="C852" s="38"/>
      <c r="D852" s="205" t="s">
        <v>231</v>
      </c>
      <c r="E852" s="38"/>
      <c r="F852" s="206" t="s">
        <v>2986</v>
      </c>
      <c r="G852" s="38"/>
      <c r="H852" s="38"/>
      <c r="I852" s="207"/>
      <c r="J852" s="38"/>
      <c r="K852" s="38"/>
      <c r="L852" s="41"/>
      <c r="M852" s="208"/>
      <c r="N852" s="209"/>
      <c r="O852" s="73"/>
      <c r="P852" s="73"/>
      <c r="Q852" s="73"/>
      <c r="R852" s="73"/>
      <c r="S852" s="73"/>
      <c r="T852" s="74"/>
      <c r="U852" s="36"/>
      <c r="V852" s="36"/>
      <c r="W852" s="36"/>
      <c r="X852" s="36"/>
      <c r="Y852" s="36"/>
      <c r="Z852" s="36"/>
      <c r="AA852" s="36"/>
      <c r="AB852" s="36"/>
      <c r="AC852" s="36"/>
      <c r="AD852" s="36"/>
      <c r="AE852" s="36"/>
      <c r="AT852" s="18" t="s">
        <v>231</v>
      </c>
      <c r="AU852" s="18" t="s">
        <v>87</v>
      </c>
    </row>
    <row r="853" spans="1:65" s="2" customFormat="1" ht="78">
      <c r="A853" s="36"/>
      <c r="B853" s="37"/>
      <c r="C853" s="38"/>
      <c r="D853" s="210" t="s">
        <v>311</v>
      </c>
      <c r="E853" s="38"/>
      <c r="F853" s="211" t="s">
        <v>2987</v>
      </c>
      <c r="G853" s="38"/>
      <c r="H853" s="38"/>
      <c r="I853" s="207"/>
      <c r="J853" s="38"/>
      <c r="K853" s="38"/>
      <c r="L853" s="41"/>
      <c r="M853" s="208"/>
      <c r="N853" s="209"/>
      <c r="O853" s="73"/>
      <c r="P853" s="73"/>
      <c r="Q853" s="73"/>
      <c r="R853" s="73"/>
      <c r="S853" s="73"/>
      <c r="T853" s="74"/>
      <c r="U853" s="36"/>
      <c r="V853" s="36"/>
      <c r="W853" s="36"/>
      <c r="X853" s="36"/>
      <c r="Y853" s="36"/>
      <c r="Z853" s="36"/>
      <c r="AA853" s="36"/>
      <c r="AB853" s="36"/>
      <c r="AC853" s="36"/>
      <c r="AD853" s="36"/>
      <c r="AE853" s="36"/>
      <c r="AT853" s="18" t="s">
        <v>311</v>
      </c>
      <c r="AU853" s="18" t="s">
        <v>87</v>
      </c>
    </row>
    <row r="854" spans="1:65" s="2" customFormat="1" ht="55.5" customHeight="1">
      <c r="A854" s="36"/>
      <c r="B854" s="37"/>
      <c r="C854" s="192" t="s">
        <v>2902</v>
      </c>
      <c r="D854" s="192" t="s">
        <v>224</v>
      </c>
      <c r="E854" s="193" t="s">
        <v>2989</v>
      </c>
      <c r="F854" s="194" t="s">
        <v>2990</v>
      </c>
      <c r="G854" s="195" t="s">
        <v>650</v>
      </c>
      <c r="H854" s="196">
        <v>695.34699999999998</v>
      </c>
      <c r="I854" s="197"/>
      <c r="J854" s="198">
        <f>ROUND(I854*H854,2)</f>
        <v>0</v>
      </c>
      <c r="K854" s="194" t="s">
        <v>228</v>
      </c>
      <c r="L854" s="41"/>
      <c r="M854" s="199" t="s">
        <v>1</v>
      </c>
      <c r="N854" s="200" t="s">
        <v>45</v>
      </c>
      <c r="O854" s="73"/>
      <c r="P854" s="201">
        <f>O854*H854</f>
        <v>0</v>
      </c>
      <c r="Q854" s="201">
        <v>0</v>
      </c>
      <c r="R854" s="201">
        <f>Q854*H854</f>
        <v>0</v>
      </c>
      <c r="S854" s="201">
        <v>0</v>
      </c>
      <c r="T854" s="202">
        <f>S854*H854</f>
        <v>0</v>
      </c>
      <c r="U854" s="36"/>
      <c r="V854" s="36"/>
      <c r="W854" s="36"/>
      <c r="X854" s="36"/>
      <c r="Y854" s="36"/>
      <c r="Z854" s="36"/>
      <c r="AA854" s="36"/>
      <c r="AB854" s="36"/>
      <c r="AC854" s="36"/>
      <c r="AD854" s="36"/>
      <c r="AE854" s="36"/>
      <c r="AR854" s="203" t="s">
        <v>223</v>
      </c>
      <c r="AT854" s="203" t="s">
        <v>224</v>
      </c>
      <c r="AU854" s="203" t="s">
        <v>87</v>
      </c>
      <c r="AY854" s="18" t="s">
        <v>220</v>
      </c>
      <c r="BE854" s="204">
        <f>IF(N854="základní",J854,0)</f>
        <v>0</v>
      </c>
      <c r="BF854" s="204">
        <f>IF(N854="snížená",J854,0)</f>
        <v>0</v>
      </c>
      <c r="BG854" s="204">
        <f>IF(N854="zákl. přenesená",J854,0)</f>
        <v>0</v>
      </c>
      <c r="BH854" s="204">
        <f>IF(N854="sníž. přenesená",J854,0)</f>
        <v>0</v>
      </c>
      <c r="BI854" s="204">
        <f>IF(N854="nulová",J854,0)</f>
        <v>0</v>
      </c>
      <c r="BJ854" s="18" t="s">
        <v>87</v>
      </c>
      <c r="BK854" s="204">
        <f>ROUND(I854*H854,2)</f>
        <v>0</v>
      </c>
      <c r="BL854" s="18" t="s">
        <v>223</v>
      </c>
      <c r="BM854" s="203" t="s">
        <v>4520</v>
      </c>
    </row>
    <row r="855" spans="1:65" s="2" customFormat="1" ht="11.25">
      <c r="A855" s="36"/>
      <c r="B855" s="37"/>
      <c r="C855" s="38"/>
      <c r="D855" s="205" t="s">
        <v>231</v>
      </c>
      <c r="E855" s="38"/>
      <c r="F855" s="206" t="s">
        <v>2992</v>
      </c>
      <c r="G855" s="38"/>
      <c r="H855" s="38"/>
      <c r="I855" s="207"/>
      <c r="J855" s="38"/>
      <c r="K855" s="38"/>
      <c r="L855" s="41"/>
      <c r="M855" s="208"/>
      <c r="N855" s="209"/>
      <c r="O855" s="73"/>
      <c r="P855" s="73"/>
      <c r="Q855" s="73"/>
      <c r="R855" s="73"/>
      <c r="S855" s="73"/>
      <c r="T855" s="74"/>
      <c r="U855" s="36"/>
      <c r="V855" s="36"/>
      <c r="W855" s="36"/>
      <c r="X855" s="36"/>
      <c r="Y855" s="36"/>
      <c r="Z855" s="36"/>
      <c r="AA855" s="36"/>
      <c r="AB855" s="36"/>
      <c r="AC855" s="36"/>
      <c r="AD855" s="36"/>
      <c r="AE855" s="36"/>
      <c r="AT855" s="18" t="s">
        <v>231</v>
      </c>
      <c r="AU855" s="18" t="s">
        <v>87</v>
      </c>
    </row>
    <row r="856" spans="1:65" s="2" customFormat="1" ht="78">
      <c r="A856" s="36"/>
      <c r="B856" s="37"/>
      <c r="C856" s="38"/>
      <c r="D856" s="210" t="s">
        <v>311</v>
      </c>
      <c r="E856" s="38"/>
      <c r="F856" s="211" t="s">
        <v>2987</v>
      </c>
      <c r="G856" s="38"/>
      <c r="H856" s="38"/>
      <c r="I856" s="207"/>
      <c r="J856" s="38"/>
      <c r="K856" s="38"/>
      <c r="L856" s="41"/>
      <c r="M856" s="257"/>
      <c r="N856" s="258"/>
      <c r="O856" s="259"/>
      <c r="P856" s="259"/>
      <c r="Q856" s="259"/>
      <c r="R856" s="259"/>
      <c r="S856" s="259"/>
      <c r="T856" s="260"/>
      <c r="U856" s="36"/>
      <c r="V856" s="36"/>
      <c r="W856" s="36"/>
      <c r="X856" s="36"/>
      <c r="Y856" s="36"/>
      <c r="Z856" s="36"/>
      <c r="AA856" s="36"/>
      <c r="AB856" s="36"/>
      <c r="AC856" s="36"/>
      <c r="AD856" s="36"/>
      <c r="AE856" s="36"/>
      <c r="AT856" s="18" t="s">
        <v>311</v>
      </c>
      <c r="AU856" s="18" t="s">
        <v>87</v>
      </c>
    </row>
    <row r="857" spans="1:65" s="2" customFormat="1" ht="6.95" customHeight="1">
      <c r="A857" s="36"/>
      <c r="B857" s="56"/>
      <c r="C857" s="57"/>
      <c r="D857" s="57"/>
      <c r="E857" s="57"/>
      <c r="F857" s="57"/>
      <c r="G857" s="57"/>
      <c r="H857" s="57"/>
      <c r="I857" s="57"/>
      <c r="J857" s="57"/>
      <c r="K857" s="57"/>
      <c r="L857" s="41"/>
      <c r="M857" s="36"/>
      <c r="O857" s="36"/>
      <c r="P857" s="36"/>
      <c r="Q857" s="36"/>
      <c r="R857" s="36"/>
      <c r="S857" s="36"/>
      <c r="T857" s="36"/>
      <c r="U857" s="36"/>
      <c r="V857" s="36"/>
      <c r="W857" s="36"/>
      <c r="X857" s="36"/>
      <c r="Y857" s="36"/>
      <c r="Z857" s="36"/>
      <c r="AA857" s="36"/>
      <c r="AB857" s="36"/>
      <c r="AC857" s="36"/>
      <c r="AD857" s="36"/>
      <c r="AE857" s="36"/>
    </row>
  </sheetData>
  <mergeCells count="12">
    <mergeCell ref="E121:H121"/>
    <mergeCell ref="L2:V2"/>
    <mergeCell ref="E84:H84"/>
    <mergeCell ref="E86:H86"/>
    <mergeCell ref="E88:H88"/>
    <mergeCell ref="E117:H117"/>
    <mergeCell ref="E119:H119"/>
    <mergeCell ref="E7:H7"/>
    <mergeCell ref="E9:H9"/>
    <mergeCell ref="E11:H11"/>
    <mergeCell ref="E20:H20"/>
    <mergeCell ref="E29:H29"/>
  </mergeCells>
  <hyperlinks>
    <hyperlink ref="F132" r:id="rId1"/>
    <hyperlink ref="F145" r:id="rId2"/>
    <hyperlink ref="F154" r:id="rId3"/>
    <hyperlink ref="F160" r:id="rId4"/>
    <hyperlink ref="F169" r:id="rId5"/>
    <hyperlink ref="F175" r:id="rId6"/>
    <hyperlink ref="F181" r:id="rId7"/>
    <hyperlink ref="F194" r:id="rId8"/>
    <hyperlink ref="F200" r:id="rId9"/>
    <hyperlink ref="F209" r:id="rId10"/>
    <hyperlink ref="F222" r:id="rId11"/>
    <hyperlink ref="F232" r:id="rId12"/>
    <hyperlink ref="F237" r:id="rId13"/>
    <hyperlink ref="F247" r:id="rId14"/>
    <hyperlink ref="F256" r:id="rId15"/>
    <hyperlink ref="F261" r:id="rId16"/>
    <hyperlink ref="F267" r:id="rId17"/>
    <hyperlink ref="F274" r:id="rId18"/>
    <hyperlink ref="F279" r:id="rId19"/>
    <hyperlink ref="F284" r:id="rId20"/>
    <hyperlink ref="F290" r:id="rId21"/>
    <hyperlink ref="F298" r:id="rId22"/>
    <hyperlink ref="F307" r:id="rId23"/>
    <hyperlink ref="F312" r:id="rId24"/>
    <hyperlink ref="F326" r:id="rId25"/>
    <hyperlink ref="F333" r:id="rId26"/>
    <hyperlink ref="F339" r:id="rId27"/>
    <hyperlink ref="F345" r:id="rId28"/>
    <hyperlink ref="F353" r:id="rId29"/>
    <hyperlink ref="F359" r:id="rId30"/>
    <hyperlink ref="F367" r:id="rId31"/>
    <hyperlink ref="F377" r:id="rId32"/>
    <hyperlink ref="F382" r:id="rId33"/>
    <hyperlink ref="F401" r:id="rId34"/>
    <hyperlink ref="F411" r:id="rId35"/>
    <hyperlink ref="F417" r:id="rId36"/>
    <hyperlink ref="F422" r:id="rId37"/>
    <hyperlink ref="F441" r:id="rId38"/>
    <hyperlink ref="F447" r:id="rId39"/>
    <hyperlink ref="F452" r:id="rId40"/>
    <hyperlink ref="F458" r:id="rId41"/>
    <hyperlink ref="F462" r:id="rId42"/>
    <hyperlink ref="F467" r:id="rId43"/>
    <hyperlink ref="F472" r:id="rId44"/>
    <hyperlink ref="F475" r:id="rId45"/>
    <hyperlink ref="F484" r:id="rId46"/>
    <hyperlink ref="F490" r:id="rId47"/>
    <hyperlink ref="F503" r:id="rId48"/>
    <hyperlink ref="F510" r:id="rId49"/>
    <hyperlink ref="F516" r:id="rId50"/>
    <hyperlink ref="F522" r:id="rId51"/>
    <hyperlink ref="F528" r:id="rId52"/>
    <hyperlink ref="F534" r:id="rId53"/>
    <hyperlink ref="F543" r:id="rId54"/>
    <hyperlink ref="F555" r:id="rId55"/>
    <hyperlink ref="F570" r:id="rId56"/>
    <hyperlink ref="F575" r:id="rId57"/>
    <hyperlink ref="F581" r:id="rId58"/>
    <hyperlink ref="F588" r:id="rId59"/>
    <hyperlink ref="F594" r:id="rId60"/>
    <hyperlink ref="F597" r:id="rId61"/>
    <hyperlink ref="F604" r:id="rId62"/>
    <hyperlink ref="F612" r:id="rId63"/>
    <hyperlink ref="F621" r:id="rId64"/>
    <hyperlink ref="F628" r:id="rId65"/>
    <hyperlink ref="F633" r:id="rId66"/>
    <hyperlink ref="F646" r:id="rId67"/>
    <hyperlink ref="F661" r:id="rId68"/>
    <hyperlink ref="F676" r:id="rId69"/>
    <hyperlink ref="F687" r:id="rId70"/>
    <hyperlink ref="F696" r:id="rId71"/>
    <hyperlink ref="F707" r:id="rId72"/>
    <hyperlink ref="F719" r:id="rId73"/>
    <hyperlink ref="F729" r:id="rId74"/>
    <hyperlink ref="F732" r:id="rId75"/>
    <hyperlink ref="F735" r:id="rId76"/>
    <hyperlink ref="F739" r:id="rId77"/>
    <hyperlink ref="F747" r:id="rId78"/>
    <hyperlink ref="F764" r:id="rId79"/>
    <hyperlink ref="F772" r:id="rId80"/>
    <hyperlink ref="F780" r:id="rId81"/>
    <hyperlink ref="F786" r:id="rId82"/>
    <hyperlink ref="F805" r:id="rId83"/>
    <hyperlink ref="F811" r:id="rId84"/>
    <hyperlink ref="F818" r:id="rId85"/>
    <hyperlink ref="F828" r:id="rId86"/>
    <hyperlink ref="F836" r:id="rId87"/>
    <hyperlink ref="F839" r:id="rId88"/>
    <hyperlink ref="F842" r:id="rId89"/>
    <hyperlink ref="F848" r:id="rId90"/>
    <hyperlink ref="F852" r:id="rId91"/>
    <hyperlink ref="F855" r:id="rId92"/>
  </hyperlinks>
  <pageMargins left="0.39374999999999999" right="0.39374999999999999" top="0.39374999999999999" bottom="0.39374999999999999" header="0" footer="0"/>
  <pageSetup orientation="portrait" blackAndWhite="1"/>
</worksheet>
</file>

<file path=xl/worksheets/sheet14.xml><?xml version="1.0" encoding="utf-8"?>
<worksheet xmlns="http://schemas.openxmlformats.org/spreadsheetml/2006/main" xmlns:r="http://schemas.openxmlformats.org/officeDocument/2006/relationships">
  <sheetPr>
    <pageSetUpPr fitToPage="1"/>
  </sheetPr>
  <dimension ref="A2:BM20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138</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4521</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4522</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487</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488</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489</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
        <v>490</v>
      </c>
      <c r="F26" s="36"/>
      <c r="G26" s="36"/>
      <c r="H26" s="36"/>
      <c r="I26" s="120" t="s">
        <v>31</v>
      </c>
      <c r="J26" s="111"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ROUND((SUM(BE126:BE208)),  2)</f>
        <v>0</v>
      </c>
      <c r="G35" s="36"/>
      <c r="H35" s="36"/>
      <c r="I35" s="131">
        <v>0.2</v>
      </c>
      <c r="J35" s="130">
        <f>ROUND(((SUM(BE126:BE208))*I35),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ROUND((SUM(BF126:BF208)),  2)</f>
        <v>0</v>
      </c>
      <c r="G36" s="36"/>
      <c r="H36" s="36"/>
      <c r="I36" s="131">
        <v>0.2</v>
      </c>
      <c r="J36" s="130">
        <f>ROUND(((SUM(BF126:BF208))*I36),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ROUND((SUM(BG126:BG208)),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ROUND((SUM(BH126:BH208)),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ROUND((SUM(BI126:BI208)),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4521</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 xml:space="preserve">SO-04.01 - Úprava PB přítoku Odry </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Bohumín-Pudlov</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 xml:space="preserve">HYCOPROJEKT, a.s. </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Ing.R.Krčmárik</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491</v>
      </c>
      <c r="E99" s="157"/>
      <c r="F99" s="157"/>
      <c r="G99" s="157"/>
      <c r="H99" s="157"/>
      <c r="I99" s="157"/>
      <c r="J99" s="158">
        <f>J127</f>
        <v>0</v>
      </c>
      <c r="K99" s="155"/>
      <c r="L99" s="159"/>
    </row>
    <row r="100" spans="1:47" s="10" customFormat="1" ht="19.899999999999999" customHeight="1">
      <c r="B100" s="160"/>
      <c r="C100" s="105"/>
      <c r="D100" s="161" t="s">
        <v>492</v>
      </c>
      <c r="E100" s="162"/>
      <c r="F100" s="162"/>
      <c r="G100" s="162"/>
      <c r="H100" s="162"/>
      <c r="I100" s="162"/>
      <c r="J100" s="163">
        <f>J128</f>
        <v>0</v>
      </c>
      <c r="K100" s="105"/>
      <c r="L100" s="164"/>
    </row>
    <row r="101" spans="1:47" s="10" customFormat="1" ht="19.899999999999999" customHeight="1">
      <c r="B101" s="160"/>
      <c r="C101" s="105"/>
      <c r="D101" s="161" t="s">
        <v>495</v>
      </c>
      <c r="E101" s="162"/>
      <c r="F101" s="162"/>
      <c r="G101" s="162"/>
      <c r="H101" s="162"/>
      <c r="I101" s="162"/>
      <c r="J101" s="163">
        <f>J174</f>
        <v>0</v>
      </c>
      <c r="K101" s="105"/>
      <c r="L101" s="164"/>
    </row>
    <row r="102" spans="1:47" s="10" customFormat="1" ht="19.899999999999999" customHeight="1">
      <c r="B102" s="160"/>
      <c r="C102" s="105"/>
      <c r="D102" s="161" t="s">
        <v>496</v>
      </c>
      <c r="E102" s="162"/>
      <c r="F102" s="162"/>
      <c r="G102" s="162"/>
      <c r="H102" s="162"/>
      <c r="I102" s="162"/>
      <c r="J102" s="163">
        <f>J192</f>
        <v>0</v>
      </c>
      <c r="K102" s="105"/>
      <c r="L102" s="164"/>
    </row>
    <row r="103" spans="1:47" s="10" customFormat="1" ht="19.899999999999999" customHeight="1">
      <c r="B103" s="160"/>
      <c r="C103" s="105"/>
      <c r="D103" s="161" t="s">
        <v>497</v>
      </c>
      <c r="E103" s="162"/>
      <c r="F103" s="162"/>
      <c r="G103" s="162"/>
      <c r="H103" s="162"/>
      <c r="I103" s="162"/>
      <c r="J103" s="163">
        <f>J198</f>
        <v>0</v>
      </c>
      <c r="K103" s="105"/>
      <c r="L103" s="164"/>
    </row>
    <row r="104" spans="1:47" s="10" customFormat="1" ht="19.899999999999999" customHeight="1">
      <c r="B104" s="160"/>
      <c r="C104" s="105"/>
      <c r="D104" s="161" t="s">
        <v>498</v>
      </c>
      <c r="E104" s="162"/>
      <c r="F104" s="162"/>
      <c r="G104" s="162"/>
      <c r="H104" s="162"/>
      <c r="I104" s="162"/>
      <c r="J104" s="163">
        <f>J203</f>
        <v>0</v>
      </c>
      <c r="K104" s="105"/>
      <c r="L104" s="164"/>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204</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12" customHeight="1">
      <c r="A113" s="36"/>
      <c r="B113" s="37"/>
      <c r="C113" s="30" t="s">
        <v>15</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26.25" customHeight="1">
      <c r="A114" s="36"/>
      <c r="B114" s="37"/>
      <c r="C114" s="38"/>
      <c r="D114" s="38"/>
      <c r="E114" s="339" t="str">
        <f>E7</f>
        <v>Ochranná hráz na Odře a Orlovské Stružce, Bohumín-Pudlov, stavba č. 5047_2021_soutez</v>
      </c>
      <c r="F114" s="340"/>
      <c r="G114" s="340"/>
      <c r="H114" s="340"/>
      <c r="I114" s="38"/>
      <c r="J114" s="38"/>
      <c r="K114" s="38"/>
      <c r="L114" s="53"/>
      <c r="S114" s="36"/>
      <c r="T114" s="36"/>
      <c r="U114" s="36"/>
      <c r="V114" s="36"/>
      <c r="W114" s="36"/>
      <c r="X114" s="36"/>
      <c r="Y114" s="36"/>
      <c r="Z114" s="36"/>
      <c r="AA114" s="36"/>
      <c r="AB114" s="36"/>
      <c r="AC114" s="36"/>
      <c r="AD114" s="36"/>
      <c r="AE114" s="36"/>
    </row>
    <row r="115" spans="1:63" s="1" customFormat="1" ht="12" customHeight="1">
      <c r="B115" s="22"/>
      <c r="C115" s="30" t="s">
        <v>188</v>
      </c>
      <c r="D115" s="23"/>
      <c r="E115" s="23"/>
      <c r="F115" s="23"/>
      <c r="G115" s="23"/>
      <c r="H115" s="23"/>
      <c r="I115" s="23"/>
      <c r="J115" s="23"/>
      <c r="K115" s="23"/>
      <c r="L115" s="21"/>
    </row>
    <row r="116" spans="1:63" s="2" customFormat="1" ht="16.5" customHeight="1">
      <c r="A116" s="36"/>
      <c r="B116" s="37"/>
      <c r="C116" s="38"/>
      <c r="D116" s="38"/>
      <c r="E116" s="339" t="s">
        <v>4521</v>
      </c>
      <c r="F116" s="341"/>
      <c r="G116" s="341"/>
      <c r="H116" s="341"/>
      <c r="I116" s="38"/>
      <c r="J116" s="38"/>
      <c r="K116" s="38"/>
      <c r="L116" s="53"/>
      <c r="S116" s="36"/>
      <c r="T116" s="36"/>
      <c r="U116" s="36"/>
      <c r="V116" s="36"/>
      <c r="W116" s="36"/>
      <c r="X116" s="36"/>
      <c r="Y116" s="36"/>
      <c r="Z116" s="36"/>
      <c r="AA116" s="36"/>
      <c r="AB116" s="36"/>
      <c r="AC116" s="36"/>
      <c r="AD116" s="36"/>
      <c r="AE116" s="36"/>
    </row>
    <row r="117" spans="1:63" s="2" customFormat="1" ht="12" customHeight="1">
      <c r="A117" s="36"/>
      <c r="B117" s="37"/>
      <c r="C117" s="30" t="s">
        <v>485</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3" s="2" customFormat="1" ht="16.5" customHeight="1">
      <c r="A118" s="36"/>
      <c r="B118" s="37"/>
      <c r="C118" s="38"/>
      <c r="D118" s="38"/>
      <c r="E118" s="312" t="str">
        <f>E11</f>
        <v xml:space="preserve">SO-04.01 - Úprava PB přítoku Odry </v>
      </c>
      <c r="F118" s="341"/>
      <c r="G118" s="341"/>
      <c r="H118" s="341"/>
      <c r="I118" s="38"/>
      <c r="J118" s="38"/>
      <c r="K118" s="38"/>
      <c r="L118" s="53"/>
      <c r="S118" s="36"/>
      <c r="T118" s="36"/>
      <c r="U118" s="36"/>
      <c r="V118" s="36"/>
      <c r="W118" s="36"/>
      <c r="X118" s="36"/>
      <c r="Y118" s="36"/>
      <c r="Z118" s="36"/>
      <c r="AA118" s="36"/>
      <c r="AB118" s="36"/>
      <c r="AC118" s="36"/>
      <c r="AD118" s="36"/>
      <c r="AE118" s="36"/>
    </row>
    <row r="119" spans="1:63"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12" customHeight="1">
      <c r="A120" s="36"/>
      <c r="B120" s="37"/>
      <c r="C120" s="30" t="s">
        <v>20</v>
      </c>
      <c r="D120" s="38"/>
      <c r="E120" s="38"/>
      <c r="F120" s="28" t="str">
        <f>F14</f>
        <v>Bohumín-Pudlov</v>
      </c>
      <c r="G120" s="38"/>
      <c r="H120" s="38"/>
      <c r="I120" s="30" t="s">
        <v>22</v>
      </c>
      <c r="J120" s="68" t="str">
        <f>IF(J14="","",J14)</f>
        <v>30. 11. 2020</v>
      </c>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25.7" customHeight="1">
      <c r="A122" s="36"/>
      <c r="B122" s="37"/>
      <c r="C122" s="30" t="s">
        <v>28</v>
      </c>
      <c r="D122" s="38"/>
      <c r="E122" s="38"/>
      <c r="F122" s="28" t="str">
        <f>E17</f>
        <v>Povodí Odry s.p.</v>
      </c>
      <c r="G122" s="38"/>
      <c r="H122" s="38"/>
      <c r="I122" s="30" t="s">
        <v>34</v>
      </c>
      <c r="J122" s="34" t="str">
        <f>E23</f>
        <v xml:space="preserve">HYCOPROJEKT, a.s. </v>
      </c>
      <c r="K122" s="38"/>
      <c r="L122" s="53"/>
      <c r="S122" s="36"/>
      <c r="T122" s="36"/>
      <c r="U122" s="36"/>
      <c r="V122" s="36"/>
      <c r="W122" s="36"/>
      <c r="X122" s="36"/>
      <c r="Y122" s="36"/>
      <c r="Z122" s="36"/>
      <c r="AA122" s="36"/>
      <c r="AB122" s="36"/>
      <c r="AC122" s="36"/>
      <c r="AD122" s="36"/>
      <c r="AE122" s="36"/>
    </row>
    <row r="123" spans="1:63" s="2" customFormat="1" ht="15.2" customHeight="1">
      <c r="A123" s="36"/>
      <c r="B123" s="37"/>
      <c r="C123" s="30" t="s">
        <v>32</v>
      </c>
      <c r="D123" s="38"/>
      <c r="E123" s="38"/>
      <c r="F123" s="28" t="str">
        <f>IF(E20="","",E20)</f>
        <v>Vyplň údaj</v>
      </c>
      <c r="G123" s="38"/>
      <c r="H123" s="38"/>
      <c r="I123" s="30" t="s">
        <v>37</v>
      </c>
      <c r="J123" s="34" t="str">
        <f>E26</f>
        <v>Ing.R.Krčmárik</v>
      </c>
      <c r="K123" s="38"/>
      <c r="L123" s="53"/>
      <c r="S123" s="36"/>
      <c r="T123" s="36"/>
      <c r="U123" s="36"/>
      <c r="V123" s="36"/>
      <c r="W123" s="36"/>
      <c r="X123" s="36"/>
      <c r="Y123" s="36"/>
      <c r="Z123" s="36"/>
      <c r="AA123" s="36"/>
      <c r="AB123" s="36"/>
      <c r="AC123" s="36"/>
      <c r="AD123" s="36"/>
      <c r="AE123" s="36"/>
    </row>
    <row r="124" spans="1:63"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3" s="11" customFormat="1" ht="29.25" customHeight="1">
      <c r="A125" s="165"/>
      <c r="B125" s="166"/>
      <c r="C125" s="167" t="s">
        <v>205</v>
      </c>
      <c r="D125" s="168" t="s">
        <v>65</v>
      </c>
      <c r="E125" s="168" t="s">
        <v>61</v>
      </c>
      <c r="F125" s="168" t="s">
        <v>62</v>
      </c>
      <c r="G125" s="168" t="s">
        <v>206</v>
      </c>
      <c r="H125" s="168" t="s">
        <v>207</v>
      </c>
      <c r="I125" s="168" t="s">
        <v>208</v>
      </c>
      <c r="J125" s="168" t="s">
        <v>192</v>
      </c>
      <c r="K125" s="169" t="s">
        <v>209</v>
      </c>
      <c r="L125" s="170"/>
      <c r="M125" s="77" t="s">
        <v>1</v>
      </c>
      <c r="N125" s="78" t="s">
        <v>44</v>
      </c>
      <c r="O125" s="78" t="s">
        <v>210</v>
      </c>
      <c r="P125" s="78" t="s">
        <v>211</v>
      </c>
      <c r="Q125" s="78" t="s">
        <v>212</v>
      </c>
      <c r="R125" s="78" t="s">
        <v>213</v>
      </c>
      <c r="S125" s="78" t="s">
        <v>214</v>
      </c>
      <c r="T125" s="79" t="s">
        <v>215</v>
      </c>
      <c r="U125" s="165"/>
      <c r="V125" s="165"/>
      <c r="W125" s="165"/>
      <c r="X125" s="165"/>
      <c r="Y125" s="165"/>
      <c r="Z125" s="165"/>
      <c r="AA125" s="165"/>
      <c r="AB125" s="165"/>
      <c r="AC125" s="165"/>
      <c r="AD125" s="165"/>
      <c r="AE125" s="165"/>
    </row>
    <row r="126" spans="1:63" s="2" customFormat="1" ht="22.9" customHeight="1">
      <c r="A126" s="36"/>
      <c r="B126" s="37"/>
      <c r="C126" s="84" t="s">
        <v>216</v>
      </c>
      <c r="D126" s="38"/>
      <c r="E126" s="38"/>
      <c r="F126" s="38"/>
      <c r="G126" s="38"/>
      <c r="H126" s="38"/>
      <c r="I126" s="38"/>
      <c r="J126" s="171">
        <f>BK126</f>
        <v>0</v>
      </c>
      <c r="K126" s="38"/>
      <c r="L126" s="41"/>
      <c r="M126" s="80"/>
      <c r="N126" s="172"/>
      <c r="O126" s="81"/>
      <c r="P126" s="173">
        <f>P127</f>
        <v>0</v>
      </c>
      <c r="Q126" s="81"/>
      <c r="R126" s="173">
        <f>R127</f>
        <v>216.18807999999999</v>
      </c>
      <c r="S126" s="81"/>
      <c r="T126" s="174">
        <f>T127</f>
        <v>0</v>
      </c>
      <c r="U126" s="36"/>
      <c r="V126" s="36"/>
      <c r="W126" s="36"/>
      <c r="X126" s="36"/>
      <c r="Y126" s="36"/>
      <c r="Z126" s="36"/>
      <c r="AA126" s="36"/>
      <c r="AB126" s="36"/>
      <c r="AC126" s="36"/>
      <c r="AD126" s="36"/>
      <c r="AE126" s="36"/>
      <c r="AT126" s="18" t="s">
        <v>79</v>
      </c>
      <c r="AU126" s="18" t="s">
        <v>194</v>
      </c>
      <c r="BK126" s="175">
        <f>BK127</f>
        <v>0</v>
      </c>
    </row>
    <row r="127" spans="1:63" s="12" customFormat="1" ht="25.9" customHeight="1">
      <c r="B127" s="176"/>
      <c r="C127" s="177"/>
      <c r="D127" s="178" t="s">
        <v>79</v>
      </c>
      <c r="E127" s="179" t="s">
        <v>501</v>
      </c>
      <c r="F127" s="179" t="s">
        <v>502</v>
      </c>
      <c r="G127" s="177"/>
      <c r="H127" s="177"/>
      <c r="I127" s="180"/>
      <c r="J127" s="181">
        <f>BK127</f>
        <v>0</v>
      </c>
      <c r="K127" s="177"/>
      <c r="L127" s="182"/>
      <c r="M127" s="183"/>
      <c r="N127" s="184"/>
      <c r="O127" s="184"/>
      <c r="P127" s="185">
        <f>P128+P174+P192+P198+P203</f>
        <v>0</v>
      </c>
      <c r="Q127" s="184"/>
      <c r="R127" s="185">
        <f>R128+R174+R192+R198+R203</f>
        <v>216.18807999999999</v>
      </c>
      <c r="S127" s="184"/>
      <c r="T127" s="186">
        <f>T128+T174+T192+T198+T203</f>
        <v>0</v>
      </c>
      <c r="AR127" s="187" t="s">
        <v>87</v>
      </c>
      <c r="AT127" s="188" t="s">
        <v>79</v>
      </c>
      <c r="AU127" s="188" t="s">
        <v>80</v>
      </c>
      <c r="AY127" s="187" t="s">
        <v>220</v>
      </c>
      <c r="BK127" s="189">
        <f>BK128+BK174+BK192+BK198+BK203</f>
        <v>0</v>
      </c>
    </row>
    <row r="128" spans="1:63" s="12" customFormat="1" ht="22.9" customHeight="1">
      <c r="B128" s="176"/>
      <c r="C128" s="177"/>
      <c r="D128" s="178" t="s">
        <v>79</v>
      </c>
      <c r="E128" s="190" t="s">
        <v>87</v>
      </c>
      <c r="F128" s="190" t="s">
        <v>503</v>
      </c>
      <c r="G128" s="177"/>
      <c r="H128" s="177"/>
      <c r="I128" s="180"/>
      <c r="J128" s="191">
        <f>BK128</f>
        <v>0</v>
      </c>
      <c r="K128" s="177"/>
      <c r="L128" s="182"/>
      <c r="M128" s="183"/>
      <c r="N128" s="184"/>
      <c r="O128" s="184"/>
      <c r="P128" s="185">
        <f>SUM(P129:P173)</f>
        <v>0</v>
      </c>
      <c r="Q128" s="184"/>
      <c r="R128" s="185">
        <f>SUM(R129:R173)</f>
        <v>4.7999999999999996E-3</v>
      </c>
      <c r="S128" s="184"/>
      <c r="T128" s="186">
        <f>SUM(T129:T173)</f>
        <v>0</v>
      </c>
      <c r="AR128" s="187" t="s">
        <v>87</v>
      </c>
      <c r="AT128" s="188" t="s">
        <v>79</v>
      </c>
      <c r="AU128" s="188" t="s">
        <v>87</v>
      </c>
      <c r="AY128" s="187" t="s">
        <v>220</v>
      </c>
      <c r="BK128" s="189">
        <f>SUM(BK129:BK173)</f>
        <v>0</v>
      </c>
    </row>
    <row r="129" spans="1:65" s="2" customFormat="1" ht="49.15" customHeight="1">
      <c r="A129" s="36"/>
      <c r="B129" s="37"/>
      <c r="C129" s="192" t="s">
        <v>87</v>
      </c>
      <c r="D129" s="192" t="s">
        <v>224</v>
      </c>
      <c r="E129" s="193" t="s">
        <v>504</v>
      </c>
      <c r="F129" s="194" t="s">
        <v>505</v>
      </c>
      <c r="G129" s="195" t="s">
        <v>506</v>
      </c>
      <c r="H129" s="196">
        <v>700</v>
      </c>
      <c r="I129" s="197"/>
      <c r="J129" s="198">
        <f>ROUND(I129*H129,2)</f>
        <v>0</v>
      </c>
      <c r="K129" s="194" t="s">
        <v>228</v>
      </c>
      <c r="L129" s="41"/>
      <c r="M129" s="199" t="s">
        <v>1</v>
      </c>
      <c r="N129" s="200" t="s">
        <v>45</v>
      </c>
      <c r="O129" s="73"/>
      <c r="P129" s="201">
        <f>O129*H129</f>
        <v>0</v>
      </c>
      <c r="Q129" s="201">
        <v>0</v>
      </c>
      <c r="R129" s="201">
        <f>Q129*H129</f>
        <v>0</v>
      </c>
      <c r="S129" s="201">
        <v>0</v>
      </c>
      <c r="T129" s="202">
        <f>S129*H129</f>
        <v>0</v>
      </c>
      <c r="U129" s="36"/>
      <c r="V129" s="36"/>
      <c r="W129" s="36"/>
      <c r="X129" s="36"/>
      <c r="Y129" s="36"/>
      <c r="Z129" s="36"/>
      <c r="AA129" s="36"/>
      <c r="AB129" s="36"/>
      <c r="AC129" s="36"/>
      <c r="AD129" s="36"/>
      <c r="AE129" s="36"/>
      <c r="AR129" s="203" t="s">
        <v>223</v>
      </c>
      <c r="AT129" s="203" t="s">
        <v>224</v>
      </c>
      <c r="AU129" s="203" t="s">
        <v>19</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223</v>
      </c>
      <c r="BM129" s="203" t="s">
        <v>4523</v>
      </c>
    </row>
    <row r="130" spans="1:65" s="2" customFormat="1" ht="11.25">
      <c r="A130" s="36"/>
      <c r="B130" s="37"/>
      <c r="C130" s="38"/>
      <c r="D130" s="205" t="s">
        <v>231</v>
      </c>
      <c r="E130" s="38"/>
      <c r="F130" s="206" t="s">
        <v>508</v>
      </c>
      <c r="G130" s="38"/>
      <c r="H130" s="38"/>
      <c r="I130" s="207"/>
      <c r="J130" s="38"/>
      <c r="K130" s="38"/>
      <c r="L130" s="41"/>
      <c r="M130" s="208"/>
      <c r="N130" s="209"/>
      <c r="O130" s="73"/>
      <c r="P130" s="73"/>
      <c r="Q130" s="73"/>
      <c r="R130" s="73"/>
      <c r="S130" s="73"/>
      <c r="T130" s="74"/>
      <c r="U130" s="36"/>
      <c r="V130" s="36"/>
      <c r="W130" s="36"/>
      <c r="X130" s="36"/>
      <c r="Y130" s="36"/>
      <c r="Z130" s="36"/>
      <c r="AA130" s="36"/>
      <c r="AB130" s="36"/>
      <c r="AC130" s="36"/>
      <c r="AD130" s="36"/>
      <c r="AE130" s="36"/>
      <c r="AT130" s="18" t="s">
        <v>231</v>
      </c>
      <c r="AU130" s="18" t="s">
        <v>19</v>
      </c>
    </row>
    <row r="131" spans="1:65" s="2" customFormat="1" ht="68.25">
      <c r="A131" s="36"/>
      <c r="B131" s="37"/>
      <c r="C131" s="38"/>
      <c r="D131" s="210" t="s">
        <v>311</v>
      </c>
      <c r="E131" s="38"/>
      <c r="F131" s="211" t="s">
        <v>509</v>
      </c>
      <c r="G131" s="38"/>
      <c r="H131" s="38"/>
      <c r="I131" s="207"/>
      <c r="J131" s="38"/>
      <c r="K131" s="38"/>
      <c r="L131" s="41"/>
      <c r="M131" s="208"/>
      <c r="N131" s="209"/>
      <c r="O131" s="73"/>
      <c r="P131" s="73"/>
      <c r="Q131" s="73"/>
      <c r="R131" s="73"/>
      <c r="S131" s="73"/>
      <c r="T131" s="74"/>
      <c r="U131" s="36"/>
      <c r="V131" s="36"/>
      <c r="W131" s="36"/>
      <c r="X131" s="36"/>
      <c r="Y131" s="36"/>
      <c r="Z131" s="36"/>
      <c r="AA131" s="36"/>
      <c r="AB131" s="36"/>
      <c r="AC131" s="36"/>
      <c r="AD131" s="36"/>
      <c r="AE131" s="36"/>
      <c r="AT131" s="18" t="s">
        <v>311</v>
      </c>
      <c r="AU131" s="18" t="s">
        <v>19</v>
      </c>
    </row>
    <row r="132" spans="1:65" s="2" customFormat="1" ht="39">
      <c r="A132" s="36"/>
      <c r="B132" s="37"/>
      <c r="C132" s="38"/>
      <c r="D132" s="210" t="s">
        <v>233</v>
      </c>
      <c r="E132" s="38"/>
      <c r="F132" s="211" t="s">
        <v>4524</v>
      </c>
      <c r="G132" s="38"/>
      <c r="H132" s="38"/>
      <c r="I132" s="207"/>
      <c r="J132" s="38"/>
      <c r="K132" s="38"/>
      <c r="L132" s="41"/>
      <c r="M132" s="208"/>
      <c r="N132" s="209"/>
      <c r="O132" s="73"/>
      <c r="P132" s="73"/>
      <c r="Q132" s="73"/>
      <c r="R132" s="73"/>
      <c r="S132" s="73"/>
      <c r="T132" s="74"/>
      <c r="U132" s="36"/>
      <c r="V132" s="36"/>
      <c r="W132" s="36"/>
      <c r="X132" s="36"/>
      <c r="Y132" s="36"/>
      <c r="Z132" s="36"/>
      <c r="AA132" s="36"/>
      <c r="AB132" s="36"/>
      <c r="AC132" s="36"/>
      <c r="AD132" s="36"/>
      <c r="AE132" s="36"/>
      <c r="AT132" s="18" t="s">
        <v>233</v>
      </c>
      <c r="AU132" s="18" t="s">
        <v>19</v>
      </c>
    </row>
    <row r="133" spans="1:65" s="2" customFormat="1" ht="44.25" customHeight="1">
      <c r="A133" s="36"/>
      <c r="B133" s="37"/>
      <c r="C133" s="192" t="s">
        <v>19</v>
      </c>
      <c r="D133" s="192" t="s">
        <v>224</v>
      </c>
      <c r="E133" s="193" t="s">
        <v>4525</v>
      </c>
      <c r="F133" s="194" t="s">
        <v>4526</v>
      </c>
      <c r="G133" s="195" t="s">
        <v>514</v>
      </c>
      <c r="H133" s="196">
        <v>275</v>
      </c>
      <c r="I133" s="197"/>
      <c r="J133" s="198">
        <f>ROUND(I133*H133,2)</f>
        <v>0</v>
      </c>
      <c r="K133" s="194" t="s">
        <v>228</v>
      </c>
      <c r="L133" s="41"/>
      <c r="M133" s="199" t="s">
        <v>1</v>
      </c>
      <c r="N133" s="200" t="s">
        <v>45</v>
      </c>
      <c r="O133" s="73"/>
      <c r="P133" s="201">
        <f>O133*H133</f>
        <v>0</v>
      </c>
      <c r="Q133" s="201">
        <v>0</v>
      </c>
      <c r="R133" s="201">
        <f>Q133*H133</f>
        <v>0</v>
      </c>
      <c r="S133" s="201">
        <v>0</v>
      </c>
      <c r="T133" s="202">
        <f>S133*H133</f>
        <v>0</v>
      </c>
      <c r="U133" s="36"/>
      <c r="V133" s="36"/>
      <c r="W133" s="36"/>
      <c r="X133" s="36"/>
      <c r="Y133" s="36"/>
      <c r="Z133" s="36"/>
      <c r="AA133" s="36"/>
      <c r="AB133" s="36"/>
      <c r="AC133" s="36"/>
      <c r="AD133" s="36"/>
      <c r="AE133" s="36"/>
      <c r="AR133" s="203" t="s">
        <v>223</v>
      </c>
      <c r="AT133" s="203" t="s">
        <v>224</v>
      </c>
      <c r="AU133" s="203" t="s">
        <v>19</v>
      </c>
      <c r="AY133" s="18" t="s">
        <v>220</v>
      </c>
      <c r="BE133" s="204">
        <f>IF(N133="základní",J133,0)</f>
        <v>0</v>
      </c>
      <c r="BF133" s="204">
        <f>IF(N133="snížená",J133,0)</f>
        <v>0</v>
      </c>
      <c r="BG133" s="204">
        <f>IF(N133="zákl. přenesená",J133,0)</f>
        <v>0</v>
      </c>
      <c r="BH133" s="204">
        <f>IF(N133="sníž. přenesená",J133,0)</f>
        <v>0</v>
      </c>
      <c r="BI133" s="204">
        <f>IF(N133="nulová",J133,0)</f>
        <v>0</v>
      </c>
      <c r="BJ133" s="18" t="s">
        <v>87</v>
      </c>
      <c r="BK133" s="204">
        <f>ROUND(I133*H133,2)</f>
        <v>0</v>
      </c>
      <c r="BL133" s="18" t="s">
        <v>223</v>
      </c>
      <c r="BM133" s="203" t="s">
        <v>4527</v>
      </c>
    </row>
    <row r="134" spans="1:65" s="2" customFormat="1" ht="11.25">
      <c r="A134" s="36"/>
      <c r="B134" s="37"/>
      <c r="C134" s="38"/>
      <c r="D134" s="205" t="s">
        <v>231</v>
      </c>
      <c r="E134" s="38"/>
      <c r="F134" s="206" t="s">
        <v>4528</v>
      </c>
      <c r="G134" s="38"/>
      <c r="H134" s="38"/>
      <c r="I134" s="207"/>
      <c r="J134" s="38"/>
      <c r="K134" s="38"/>
      <c r="L134" s="41"/>
      <c r="M134" s="208"/>
      <c r="N134" s="209"/>
      <c r="O134" s="73"/>
      <c r="P134" s="73"/>
      <c r="Q134" s="73"/>
      <c r="R134" s="73"/>
      <c r="S134" s="73"/>
      <c r="T134" s="74"/>
      <c r="U134" s="36"/>
      <c r="V134" s="36"/>
      <c r="W134" s="36"/>
      <c r="X134" s="36"/>
      <c r="Y134" s="36"/>
      <c r="Z134" s="36"/>
      <c r="AA134" s="36"/>
      <c r="AB134" s="36"/>
      <c r="AC134" s="36"/>
      <c r="AD134" s="36"/>
      <c r="AE134" s="36"/>
      <c r="AT134" s="18" t="s">
        <v>231</v>
      </c>
      <c r="AU134" s="18" t="s">
        <v>19</v>
      </c>
    </row>
    <row r="135" spans="1:65" s="2" customFormat="1" ht="175.5">
      <c r="A135" s="36"/>
      <c r="B135" s="37"/>
      <c r="C135" s="38"/>
      <c r="D135" s="210" t="s">
        <v>311</v>
      </c>
      <c r="E135" s="38"/>
      <c r="F135" s="211" t="s">
        <v>4529</v>
      </c>
      <c r="G135" s="38"/>
      <c r="H135" s="38"/>
      <c r="I135" s="207"/>
      <c r="J135" s="38"/>
      <c r="K135" s="38"/>
      <c r="L135" s="41"/>
      <c r="M135" s="208"/>
      <c r="N135" s="209"/>
      <c r="O135" s="73"/>
      <c r="P135" s="73"/>
      <c r="Q135" s="73"/>
      <c r="R135" s="73"/>
      <c r="S135" s="73"/>
      <c r="T135" s="74"/>
      <c r="U135" s="36"/>
      <c r="V135" s="36"/>
      <c r="W135" s="36"/>
      <c r="X135" s="36"/>
      <c r="Y135" s="36"/>
      <c r="Z135" s="36"/>
      <c r="AA135" s="36"/>
      <c r="AB135" s="36"/>
      <c r="AC135" s="36"/>
      <c r="AD135" s="36"/>
      <c r="AE135" s="36"/>
      <c r="AT135" s="18" t="s">
        <v>311</v>
      </c>
      <c r="AU135" s="18" t="s">
        <v>19</v>
      </c>
    </row>
    <row r="136" spans="1:65" s="2" customFormat="1" ht="68.25">
      <c r="A136" s="36"/>
      <c r="B136" s="37"/>
      <c r="C136" s="38"/>
      <c r="D136" s="210" t="s">
        <v>233</v>
      </c>
      <c r="E136" s="38"/>
      <c r="F136" s="211" t="s">
        <v>4530</v>
      </c>
      <c r="G136" s="38"/>
      <c r="H136" s="38"/>
      <c r="I136" s="207"/>
      <c r="J136" s="38"/>
      <c r="K136" s="38"/>
      <c r="L136" s="41"/>
      <c r="M136" s="208"/>
      <c r="N136" s="209"/>
      <c r="O136" s="73"/>
      <c r="P136" s="73"/>
      <c r="Q136" s="73"/>
      <c r="R136" s="73"/>
      <c r="S136" s="73"/>
      <c r="T136" s="74"/>
      <c r="U136" s="36"/>
      <c r="V136" s="36"/>
      <c r="W136" s="36"/>
      <c r="X136" s="36"/>
      <c r="Y136" s="36"/>
      <c r="Z136" s="36"/>
      <c r="AA136" s="36"/>
      <c r="AB136" s="36"/>
      <c r="AC136" s="36"/>
      <c r="AD136" s="36"/>
      <c r="AE136" s="36"/>
      <c r="AT136" s="18" t="s">
        <v>233</v>
      </c>
      <c r="AU136" s="18" t="s">
        <v>19</v>
      </c>
    </row>
    <row r="137" spans="1:65" s="2" customFormat="1" ht="55.5" customHeight="1">
      <c r="A137" s="36"/>
      <c r="B137" s="37"/>
      <c r="C137" s="192" t="s">
        <v>156</v>
      </c>
      <c r="D137" s="192" t="s">
        <v>224</v>
      </c>
      <c r="E137" s="193" t="s">
        <v>551</v>
      </c>
      <c r="F137" s="194" t="s">
        <v>552</v>
      </c>
      <c r="G137" s="195" t="s">
        <v>514</v>
      </c>
      <c r="H137" s="196">
        <v>378</v>
      </c>
      <c r="I137" s="197"/>
      <c r="J137" s="198">
        <f>ROUND(I137*H137,2)</f>
        <v>0</v>
      </c>
      <c r="K137" s="194" t="s">
        <v>228</v>
      </c>
      <c r="L137" s="41"/>
      <c r="M137" s="199" t="s">
        <v>1</v>
      </c>
      <c r="N137" s="200" t="s">
        <v>45</v>
      </c>
      <c r="O137" s="73"/>
      <c r="P137" s="201">
        <f>O137*H137</f>
        <v>0</v>
      </c>
      <c r="Q137" s="201">
        <v>0</v>
      </c>
      <c r="R137" s="201">
        <f>Q137*H137</f>
        <v>0</v>
      </c>
      <c r="S137" s="201">
        <v>0</v>
      </c>
      <c r="T137" s="202">
        <f>S137*H137</f>
        <v>0</v>
      </c>
      <c r="U137" s="36"/>
      <c r="V137" s="36"/>
      <c r="W137" s="36"/>
      <c r="X137" s="36"/>
      <c r="Y137" s="36"/>
      <c r="Z137" s="36"/>
      <c r="AA137" s="36"/>
      <c r="AB137" s="36"/>
      <c r="AC137" s="36"/>
      <c r="AD137" s="36"/>
      <c r="AE137" s="36"/>
      <c r="AR137" s="203" t="s">
        <v>223</v>
      </c>
      <c r="AT137" s="203" t="s">
        <v>224</v>
      </c>
      <c r="AU137" s="203" t="s">
        <v>19</v>
      </c>
      <c r="AY137" s="18" t="s">
        <v>220</v>
      </c>
      <c r="BE137" s="204">
        <f>IF(N137="základní",J137,0)</f>
        <v>0</v>
      </c>
      <c r="BF137" s="204">
        <f>IF(N137="snížená",J137,0)</f>
        <v>0</v>
      </c>
      <c r="BG137" s="204">
        <f>IF(N137="zákl. přenesená",J137,0)</f>
        <v>0</v>
      </c>
      <c r="BH137" s="204">
        <f>IF(N137="sníž. přenesená",J137,0)</f>
        <v>0</v>
      </c>
      <c r="BI137" s="204">
        <f>IF(N137="nulová",J137,0)</f>
        <v>0</v>
      </c>
      <c r="BJ137" s="18" t="s">
        <v>87</v>
      </c>
      <c r="BK137" s="204">
        <f>ROUND(I137*H137,2)</f>
        <v>0</v>
      </c>
      <c r="BL137" s="18" t="s">
        <v>223</v>
      </c>
      <c r="BM137" s="203" t="s">
        <v>4531</v>
      </c>
    </row>
    <row r="138" spans="1:65" s="2" customFormat="1" ht="11.25">
      <c r="A138" s="36"/>
      <c r="B138" s="37"/>
      <c r="C138" s="38"/>
      <c r="D138" s="205" t="s">
        <v>231</v>
      </c>
      <c r="E138" s="38"/>
      <c r="F138" s="206" t="s">
        <v>554</v>
      </c>
      <c r="G138" s="38"/>
      <c r="H138" s="38"/>
      <c r="I138" s="207"/>
      <c r="J138" s="38"/>
      <c r="K138" s="38"/>
      <c r="L138" s="41"/>
      <c r="M138" s="208"/>
      <c r="N138" s="209"/>
      <c r="O138" s="73"/>
      <c r="P138" s="73"/>
      <c r="Q138" s="73"/>
      <c r="R138" s="73"/>
      <c r="S138" s="73"/>
      <c r="T138" s="74"/>
      <c r="U138" s="36"/>
      <c r="V138" s="36"/>
      <c r="W138" s="36"/>
      <c r="X138" s="36"/>
      <c r="Y138" s="36"/>
      <c r="Z138" s="36"/>
      <c r="AA138" s="36"/>
      <c r="AB138" s="36"/>
      <c r="AC138" s="36"/>
      <c r="AD138" s="36"/>
      <c r="AE138" s="36"/>
      <c r="AT138" s="18" t="s">
        <v>231</v>
      </c>
      <c r="AU138" s="18" t="s">
        <v>19</v>
      </c>
    </row>
    <row r="139" spans="1:65" s="2" customFormat="1" ht="68.25">
      <c r="A139" s="36"/>
      <c r="B139" s="37"/>
      <c r="C139" s="38"/>
      <c r="D139" s="210" t="s">
        <v>311</v>
      </c>
      <c r="E139" s="38"/>
      <c r="F139" s="211" t="s">
        <v>555</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311</v>
      </c>
      <c r="AU139" s="18" t="s">
        <v>19</v>
      </c>
    </row>
    <row r="140" spans="1:65" s="2" customFormat="1" ht="39">
      <c r="A140" s="36"/>
      <c r="B140" s="37"/>
      <c r="C140" s="38"/>
      <c r="D140" s="210" t="s">
        <v>233</v>
      </c>
      <c r="E140" s="38"/>
      <c r="F140" s="211" t="s">
        <v>4532</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233</v>
      </c>
      <c r="AU140" s="18" t="s">
        <v>19</v>
      </c>
    </row>
    <row r="141" spans="1:65" s="2" customFormat="1" ht="37.9" customHeight="1">
      <c r="A141" s="36"/>
      <c r="B141" s="37"/>
      <c r="C141" s="192" t="s">
        <v>223</v>
      </c>
      <c r="D141" s="192" t="s">
        <v>224</v>
      </c>
      <c r="E141" s="193" t="s">
        <v>567</v>
      </c>
      <c r="F141" s="194" t="s">
        <v>568</v>
      </c>
      <c r="G141" s="195" t="s">
        <v>514</v>
      </c>
      <c r="H141" s="196">
        <v>378</v>
      </c>
      <c r="I141" s="197"/>
      <c r="J141" s="198">
        <f>ROUND(I141*H141,2)</f>
        <v>0</v>
      </c>
      <c r="K141" s="194" t="s">
        <v>228</v>
      </c>
      <c r="L141" s="41"/>
      <c r="M141" s="199" t="s">
        <v>1</v>
      </c>
      <c r="N141" s="200" t="s">
        <v>45</v>
      </c>
      <c r="O141" s="73"/>
      <c r="P141" s="201">
        <f>O141*H141</f>
        <v>0</v>
      </c>
      <c r="Q141" s="201">
        <v>0</v>
      </c>
      <c r="R141" s="201">
        <f>Q141*H141</f>
        <v>0</v>
      </c>
      <c r="S141" s="201">
        <v>0</v>
      </c>
      <c r="T141" s="202">
        <f>S141*H141</f>
        <v>0</v>
      </c>
      <c r="U141" s="36"/>
      <c r="V141" s="36"/>
      <c r="W141" s="36"/>
      <c r="X141" s="36"/>
      <c r="Y141" s="36"/>
      <c r="Z141" s="36"/>
      <c r="AA141" s="36"/>
      <c r="AB141" s="36"/>
      <c r="AC141" s="36"/>
      <c r="AD141" s="36"/>
      <c r="AE141" s="36"/>
      <c r="AR141" s="203" t="s">
        <v>223</v>
      </c>
      <c r="AT141" s="203" t="s">
        <v>224</v>
      </c>
      <c r="AU141" s="203" t="s">
        <v>19</v>
      </c>
      <c r="AY141" s="18" t="s">
        <v>220</v>
      </c>
      <c r="BE141" s="204">
        <f>IF(N141="základní",J141,0)</f>
        <v>0</v>
      </c>
      <c r="BF141" s="204">
        <f>IF(N141="snížená",J141,0)</f>
        <v>0</v>
      </c>
      <c r="BG141" s="204">
        <f>IF(N141="zákl. přenesená",J141,0)</f>
        <v>0</v>
      </c>
      <c r="BH141" s="204">
        <f>IF(N141="sníž. přenesená",J141,0)</f>
        <v>0</v>
      </c>
      <c r="BI141" s="204">
        <f>IF(N141="nulová",J141,0)</f>
        <v>0</v>
      </c>
      <c r="BJ141" s="18" t="s">
        <v>87</v>
      </c>
      <c r="BK141" s="204">
        <f>ROUND(I141*H141,2)</f>
        <v>0</v>
      </c>
      <c r="BL141" s="18" t="s">
        <v>223</v>
      </c>
      <c r="BM141" s="203" t="s">
        <v>4533</v>
      </c>
    </row>
    <row r="142" spans="1:65" s="2" customFormat="1" ht="11.25">
      <c r="A142" s="36"/>
      <c r="B142" s="37"/>
      <c r="C142" s="38"/>
      <c r="D142" s="205" t="s">
        <v>231</v>
      </c>
      <c r="E142" s="38"/>
      <c r="F142" s="206" t="s">
        <v>570</v>
      </c>
      <c r="G142" s="38"/>
      <c r="H142" s="38"/>
      <c r="I142" s="207"/>
      <c r="J142" s="38"/>
      <c r="K142" s="38"/>
      <c r="L142" s="41"/>
      <c r="M142" s="208"/>
      <c r="N142" s="209"/>
      <c r="O142" s="73"/>
      <c r="P142" s="73"/>
      <c r="Q142" s="73"/>
      <c r="R142" s="73"/>
      <c r="S142" s="73"/>
      <c r="T142" s="74"/>
      <c r="U142" s="36"/>
      <c r="V142" s="36"/>
      <c r="W142" s="36"/>
      <c r="X142" s="36"/>
      <c r="Y142" s="36"/>
      <c r="Z142" s="36"/>
      <c r="AA142" s="36"/>
      <c r="AB142" s="36"/>
      <c r="AC142" s="36"/>
      <c r="AD142" s="36"/>
      <c r="AE142" s="36"/>
      <c r="AT142" s="18" t="s">
        <v>231</v>
      </c>
      <c r="AU142" s="18" t="s">
        <v>19</v>
      </c>
    </row>
    <row r="143" spans="1:65" s="2" customFormat="1" ht="117">
      <c r="A143" s="36"/>
      <c r="B143" s="37"/>
      <c r="C143" s="38"/>
      <c r="D143" s="210" t="s">
        <v>311</v>
      </c>
      <c r="E143" s="38"/>
      <c r="F143" s="211" t="s">
        <v>571</v>
      </c>
      <c r="G143" s="38"/>
      <c r="H143" s="38"/>
      <c r="I143" s="207"/>
      <c r="J143" s="38"/>
      <c r="K143" s="38"/>
      <c r="L143" s="41"/>
      <c r="M143" s="208"/>
      <c r="N143" s="209"/>
      <c r="O143" s="73"/>
      <c r="P143" s="73"/>
      <c r="Q143" s="73"/>
      <c r="R143" s="73"/>
      <c r="S143" s="73"/>
      <c r="T143" s="74"/>
      <c r="U143" s="36"/>
      <c r="V143" s="36"/>
      <c r="W143" s="36"/>
      <c r="X143" s="36"/>
      <c r="Y143" s="36"/>
      <c r="Z143" s="36"/>
      <c r="AA143" s="36"/>
      <c r="AB143" s="36"/>
      <c r="AC143" s="36"/>
      <c r="AD143" s="36"/>
      <c r="AE143" s="36"/>
      <c r="AT143" s="18" t="s">
        <v>311</v>
      </c>
      <c r="AU143" s="18" t="s">
        <v>19</v>
      </c>
    </row>
    <row r="144" spans="1:65" s="2" customFormat="1" ht="39">
      <c r="A144" s="36"/>
      <c r="B144" s="37"/>
      <c r="C144" s="38"/>
      <c r="D144" s="210" t="s">
        <v>233</v>
      </c>
      <c r="E144" s="38"/>
      <c r="F144" s="211" t="s">
        <v>4532</v>
      </c>
      <c r="G144" s="38"/>
      <c r="H144" s="38"/>
      <c r="I144" s="207"/>
      <c r="J144" s="38"/>
      <c r="K144" s="38"/>
      <c r="L144" s="41"/>
      <c r="M144" s="208"/>
      <c r="N144" s="209"/>
      <c r="O144" s="73"/>
      <c r="P144" s="73"/>
      <c r="Q144" s="73"/>
      <c r="R144" s="73"/>
      <c r="S144" s="73"/>
      <c r="T144" s="74"/>
      <c r="U144" s="36"/>
      <c r="V144" s="36"/>
      <c r="W144" s="36"/>
      <c r="X144" s="36"/>
      <c r="Y144" s="36"/>
      <c r="Z144" s="36"/>
      <c r="AA144" s="36"/>
      <c r="AB144" s="36"/>
      <c r="AC144" s="36"/>
      <c r="AD144" s="36"/>
      <c r="AE144" s="36"/>
      <c r="AT144" s="18" t="s">
        <v>233</v>
      </c>
      <c r="AU144" s="18" t="s">
        <v>19</v>
      </c>
    </row>
    <row r="145" spans="1:65" s="2" customFormat="1" ht="55.5" customHeight="1">
      <c r="A145" s="36"/>
      <c r="B145" s="37"/>
      <c r="C145" s="192" t="s">
        <v>219</v>
      </c>
      <c r="D145" s="192" t="s">
        <v>224</v>
      </c>
      <c r="E145" s="193" t="s">
        <v>526</v>
      </c>
      <c r="F145" s="194" t="s">
        <v>527</v>
      </c>
      <c r="G145" s="195" t="s">
        <v>514</v>
      </c>
      <c r="H145" s="196">
        <v>330</v>
      </c>
      <c r="I145" s="197"/>
      <c r="J145" s="198">
        <f>ROUND(I145*H145,2)</f>
        <v>0</v>
      </c>
      <c r="K145" s="194" t="s">
        <v>228</v>
      </c>
      <c r="L145" s="41"/>
      <c r="M145" s="199" t="s">
        <v>1</v>
      </c>
      <c r="N145" s="200" t="s">
        <v>45</v>
      </c>
      <c r="O145" s="73"/>
      <c r="P145" s="201">
        <f>O145*H145</f>
        <v>0</v>
      </c>
      <c r="Q145" s="201">
        <v>0</v>
      </c>
      <c r="R145" s="201">
        <f>Q145*H145</f>
        <v>0</v>
      </c>
      <c r="S145" s="201">
        <v>0</v>
      </c>
      <c r="T145" s="202">
        <f>S145*H145</f>
        <v>0</v>
      </c>
      <c r="U145" s="36"/>
      <c r="V145" s="36"/>
      <c r="W145" s="36"/>
      <c r="X145" s="36"/>
      <c r="Y145" s="36"/>
      <c r="Z145" s="36"/>
      <c r="AA145" s="36"/>
      <c r="AB145" s="36"/>
      <c r="AC145" s="36"/>
      <c r="AD145" s="36"/>
      <c r="AE145" s="36"/>
      <c r="AR145" s="203" t="s">
        <v>223</v>
      </c>
      <c r="AT145" s="203" t="s">
        <v>224</v>
      </c>
      <c r="AU145" s="203" t="s">
        <v>19</v>
      </c>
      <c r="AY145" s="18" t="s">
        <v>220</v>
      </c>
      <c r="BE145" s="204">
        <f>IF(N145="základní",J145,0)</f>
        <v>0</v>
      </c>
      <c r="BF145" s="204">
        <f>IF(N145="snížená",J145,0)</f>
        <v>0</v>
      </c>
      <c r="BG145" s="204">
        <f>IF(N145="zákl. přenesená",J145,0)</f>
        <v>0</v>
      </c>
      <c r="BH145" s="204">
        <f>IF(N145="sníž. přenesená",J145,0)</f>
        <v>0</v>
      </c>
      <c r="BI145" s="204">
        <f>IF(N145="nulová",J145,0)</f>
        <v>0</v>
      </c>
      <c r="BJ145" s="18" t="s">
        <v>87</v>
      </c>
      <c r="BK145" s="204">
        <f>ROUND(I145*H145,2)</f>
        <v>0</v>
      </c>
      <c r="BL145" s="18" t="s">
        <v>223</v>
      </c>
      <c r="BM145" s="203" t="s">
        <v>4534</v>
      </c>
    </row>
    <row r="146" spans="1:65" s="2" customFormat="1" ht="11.25">
      <c r="A146" s="36"/>
      <c r="B146" s="37"/>
      <c r="C146" s="38"/>
      <c r="D146" s="205" t="s">
        <v>231</v>
      </c>
      <c r="E146" s="38"/>
      <c r="F146" s="206" t="s">
        <v>529</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231</v>
      </c>
      <c r="AU146" s="18" t="s">
        <v>19</v>
      </c>
    </row>
    <row r="147" spans="1:65" s="2" customFormat="1" ht="146.25">
      <c r="A147" s="36"/>
      <c r="B147" s="37"/>
      <c r="C147" s="38"/>
      <c r="D147" s="210" t="s">
        <v>311</v>
      </c>
      <c r="E147" s="38"/>
      <c r="F147" s="211" t="s">
        <v>530</v>
      </c>
      <c r="G147" s="38"/>
      <c r="H147" s="38"/>
      <c r="I147" s="207"/>
      <c r="J147" s="38"/>
      <c r="K147" s="38"/>
      <c r="L147" s="41"/>
      <c r="M147" s="208"/>
      <c r="N147" s="209"/>
      <c r="O147" s="73"/>
      <c r="P147" s="73"/>
      <c r="Q147" s="73"/>
      <c r="R147" s="73"/>
      <c r="S147" s="73"/>
      <c r="T147" s="74"/>
      <c r="U147" s="36"/>
      <c r="V147" s="36"/>
      <c r="W147" s="36"/>
      <c r="X147" s="36"/>
      <c r="Y147" s="36"/>
      <c r="Z147" s="36"/>
      <c r="AA147" s="36"/>
      <c r="AB147" s="36"/>
      <c r="AC147" s="36"/>
      <c r="AD147" s="36"/>
      <c r="AE147" s="36"/>
      <c r="AT147" s="18" t="s">
        <v>311</v>
      </c>
      <c r="AU147" s="18" t="s">
        <v>19</v>
      </c>
    </row>
    <row r="148" spans="1:65" s="2" customFormat="1" ht="48.75">
      <c r="A148" s="36"/>
      <c r="B148" s="37"/>
      <c r="C148" s="38"/>
      <c r="D148" s="210" t="s">
        <v>233</v>
      </c>
      <c r="E148" s="38"/>
      <c r="F148" s="211" t="s">
        <v>4535</v>
      </c>
      <c r="G148" s="38"/>
      <c r="H148" s="38"/>
      <c r="I148" s="207"/>
      <c r="J148" s="38"/>
      <c r="K148" s="38"/>
      <c r="L148" s="41"/>
      <c r="M148" s="208"/>
      <c r="N148" s="209"/>
      <c r="O148" s="73"/>
      <c r="P148" s="73"/>
      <c r="Q148" s="73"/>
      <c r="R148" s="73"/>
      <c r="S148" s="73"/>
      <c r="T148" s="74"/>
      <c r="U148" s="36"/>
      <c r="V148" s="36"/>
      <c r="W148" s="36"/>
      <c r="X148" s="36"/>
      <c r="Y148" s="36"/>
      <c r="Z148" s="36"/>
      <c r="AA148" s="36"/>
      <c r="AB148" s="36"/>
      <c r="AC148" s="36"/>
      <c r="AD148" s="36"/>
      <c r="AE148" s="36"/>
      <c r="AT148" s="18" t="s">
        <v>233</v>
      </c>
      <c r="AU148" s="18" t="s">
        <v>19</v>
      </c>
    </row>
    <row r="149" spans="1:65" s="2" customFormat="1" ht="37.9" customHeight="1">
      <c r="A149" s="36"/>
      <c r="B149" s="37"/>
      <c r="C149" s="192" t="s">
        <v>256</v>
      </c>
      <c r="D149" s="192" t="s">
        <v>224</v>
      </c>
      <c r="E149" s="193" t="s">
        <v>520</v>
      </c>
      <c r="F149" s="194" t="s">
        <v>1194</v>
      </c>
      <c r="G149" s="195" t="s">
        <v>514</v>
      </c>
      <c r="H149" s="196">
        <v>106</v>
      </c>
      <c r="I149" s="197"/>
      <c r="J149" s="198">
        <f>ROUND(I149*H149,2)</f>
        <v>0</v>
      </c>
      <c r="K149" s="194" t="s">
        <v>228</v>
      </c>
      <c r="L149" s="41"/>
      <c r="M149" s="199" t="s">
        <v>1</v>
      </c>
      <c r="N149" s="200" t="s">
        <v>45</v>
      </c>
      <c r="O149" s="73"/>
      <c r="P149" s="201">
        <f>O149*H149</f>
        <v>0</v>
      </c>
      <c r="Q149" s="201">
        <v>0</v>
      </c>
      <c r="R149" s="201">
        <f>Q149*H149</f>
        <v>0</v>
      </c>
      <c r="S149" s="201">
        <v>0</v>
      </c>
      <c r="T149" s="202">
        <f>S149*H149</f>
        <v>0</v>
      </c>
      <c r="U149" s="36"/>
      <c r="V149" s="36"/>
      <c r="W149" s="36"/>
      <c r="X149" s="36"/>
      <c r="Y149" s="36"/>
      <c r="Z149" s="36"/>
      <c r="AA149" s="36"/>
      <c r="AB149" s="36"/>
      <c r="AC149" s="36"/>
      <c r="AD149" s="36"/>
      <c r="AE149" s="36"/>
      <c r="AR149" s="203" t="s">
        <v>223</v>
      </c>
      <c r="AT149" s="203" t="s">
        <v>224</v>
      </c>
      <c r="AU149" s="203" t="s">
        <v>19</v>
      </c>
      <c r="AY149" s="18" t="s">
        <v>220</v>
      </c>
      <c r="BE149" s="204">
        <f>IF(N149="základní",J149,0)</f>
        <v>0</v>
      </c>
      <c r="BF149" s="204">
        <f>IF(N149="snížená",J149,0)</f>
        <v>0</v>
      </c>
      <c r="BG149" s="204">
        <f>IF(N149="zákl. přenesená",J149,0)</f>
        <v>0</v>
      </c>
      <c r="BH149" s="204">
        <f>IF(N149="sníž. přenesená",J149,0)</f>
        <v>0</v>
      </c>
      <c r="BI149" s="204">
        <f>IF(N149="nulová",J149,0)</f>
        <v>0</v>
      </c>
      <c r="BJ149" s="18" t="s">
        <v>87</v>
      </c>
      <c r="BK149" s="204">
        <f>ROUND(I149*H149,2)</f>
        <v>0</v>
      </c>
      <c r="BL149" s="18" t="s">
        <v>223</v>
      </c>
      <c r="BM149" s="203" t="s">
        <v>4536</v>
      </c>
    </row>
    <row r="150" spans="1:65" s="2" customFormat="1" ht="11.25">
      <c r="A150" s="36"/>
      <c r="B150" s="37"/>
      <c r="C150" s="38"/>
      <c r="D150" s="205" t="s">
        <v>231</v>
      </c>
      <c r="E150" s="38"/>
      <c r="F150" s="206" t="s">
        <v>523</v>
      </c>
      <c r="G150" s="38"/>
      <c r="H150" s="38"/>
      <c r="I150" s="207"/>
      <c r="J150" s="38"/>
      <c r="K150" s="38"/>
      <c r="L150" s="41"/>
      <c r="M150" s="208"/>
      <c r="N150" s="209"/>
      <c r="O150" s="73"/>
      <c r="P150" s="73"/>
      <c r="Q150" s="73"/>
      <c r="R150" s="73"/>
      <c r="S150" s="73"/>
      <c r="T150" s="74"/>
      <c r="U150" s="36"/>
      <c r="V150" s="36"/>
      <c r="W150" s="36"/>
      <c r="X150" s="36"/>
      <c r="Y150" s="36"/>
      <c r="Z150" s="36"/>
      <c r="AA150" s="36"/>
      <c r="AB150" s="36"/>
      <c r="AC150" s="36"/>
      <c r="AD150" s="36"/>
      <c r="AE150" s="36"/>
      <c r="AT150" s="18" t="s">
        <v>231</v>
      </c>
      <c r="AU150" s="18" t="s">
        <v>19</v>
      </c>
    </row>
    <row r="151" spans="1:65" s="2" customFormat="1" ht="68.25">
      <c r="A151" s="36"/>
      <c r="B151" s="37"/>
      <c r="C151" s="38"/>
      <c r="D151" s="210" t="s">
        <v>311</v>
      </c>
      <c r="E151" s="38"/>
      <c r="F151" s="211" t="s">
        <v>555</v>
      </c>
      <c r="G151" s="38"/>
      <c r="H151" s="38"/>
      <c r="I151" s="207"/>
      <c r="J151" s="38"/>
      <c r="K151" s="38"/>
      <c r="L151" s="41"/>
      <c r="M151" s="208"/>
      <c r="N151" s="209"/>
      <c r="O151" s="73"/>
      <c r="P151" s="73"/>
      <c r="Q151" s="73"/>
      <c r="R151" s="73"/>
      <c r="S151" s="73"/>
      <c r="T151" s="74"/>
      <c r="U151" s="36"/>
      <c r="V151" s="36"/>
      <c r="W151" s="36"/>
      <c r="X151" s="36"/>
      <c r="Y151" s="36"/>
      <c r="Z151" s="36"/>
      <c r="AA151" s="36"/>
      <c r="AB151" s="36"/>
      <c r="AC151" s="36"/>
      <c r="AD151" s="36"/>
      <c r="AE151" s="36"/>
      <c r="AT151" s="18" t="s">
        <v>311</v>
      </c>
      <c r="AU151" s="18" t="s">
        <v>19</v>
      </c>
    </row>
    <row r="152" spans="1:65" s="2" customFormat="1" ht="68.25">
      <c r="A152" s="36"/>
      <c r="B152" s="37"/>
      <c r="C152" s="38"/>
      <c r="D152" s="210" t="s">
        <v>233</v>
      </c>
      <c r="E152" s="38"/>
      <c r="F152" s="211" t="s">
        <v>4537</v>
      </c>
      <c r="G152" s="38"/>
      <c r="H152" s="38"/>
      <c r="I152" s="207"/>
      <c r="J152" s="38"/>
      <c r="K152" s="38"/>
      <c r="L152" s="41"/>
      <c r="M152" s="208"/>
      <c r="N152" s="209"/>
      <c r="O152" s="73"/>
      <c r="P152" s="73"/>
      <c r="Q152" s="73"/>
      <c r="R152" s="73"/>
      <c r="S152" s="73"/>
      <c r="T152" s="74"/>
      <c r="U152" s="36"/>
      <c r="V152" s="36"/>
      <c r="W152" s="36"/>
      <c r="X152" s="36"/>
      <c r="Y152" s="36"/>
      <c r="Z152" s="36"/>
      <c r="AA152" s="36"/>
      <c r="AB152" s="36"/>
      <c r="AC152" s="36"/>
      <c r="AD152" s="36"/>
      <c r="AE152" s="36"/>
      <c r="AT152" s="18" t="s">
        <v>233</v>
      </c>
      <c r="AU152" s="18" t="s">
        <v>19</v>
      </c>
    </row>
    <row r="153" spans="1:65" s="2" customFormat="1" ht="66.75" customHeight="1">
      <c r="A153" s="36"/>
      <c r="B153" s="37"/>
      <c r="C153" s="192" t="s">
        <v>261</v>
      </c>
      <c r="D153" s="192" t="s">
        <v>224</v>
      </c>
      <c r="E153" s="193" t="s">
        <v>1197</v>
      </c>
      <c r="F153" s="194" t="s">
        <v>1198</v>
      </c>
      <c r="G153" s="195" t="s">
        <v>514</v>
      </c>
      <c r="H153" s="196">
        <v>1060</v>
      </c>
      <c r="I153" s="197"/>
      <c r="J153" s="198">
        <f>ROUND(I153*H153,2)</f>
        <v>0</v>
      </c>
      <c r="K153" s="194" t="s">
        <v>228</v>
      </c>
      <c r="L153" s="41"/>
      <c r="M153" s="199" t="s">
        <v>1</v>
      </c>
      <c r="N153" s="200" t="s">
        <v>45</v>
      </c>
      <c r="O153" s="73"/>
      <c r="P153" s="201">
        <f>O153*H153</f>
        <v>0</v>
      </c>
      <c r="Q153" s="201">
        <v>0</v>
      </c>
      <c r="R153" s="201">
        <f>Q153*H153</f>
        <v>0</v>
      </c>
      <c r="S153" s="201">
        <v>0</v>
      </c>
      <c r="T153" s="202">
        <f>S153*H153</f>
        <v>0</v>
      </c>
      <c r="U153" s="36"/>
      <c r="V153" s="36"/>
      <c r="W153" s="36"/>
      <c r="X153" s="36"/>
      <c r="Y153" s="36"/>
      <c r="Z153" s="36"/>
      <c r="AA153" s="36"/>
      <c r="AB153" s="36"/>
      <c r="AC153" s="36"/>
      <c r="AD153" s="36"/>
      <c r="AE153" s="36"/>
      <c r="AR153" s="203" t="s">
        <v>223</v>
      </c>
      <c r="AT153" s="203" t="s">
        <v>224</v>
      </c>
      <c r="AU153" s="203" t="s">
        <v>19</v>
      </c>
      <c r="AY153" s="18" t="s">
        <v>220</v>
      </c>
      <c r="BE153" s="204">
        <f>IF(N153="základní",J153,0)</f>
        <v>0</v>
      </c>
      <c r="BF153" s="204">
        <f>IF(N153="snížená",J153,0)</f>
        <v>0</v>
      </c>
      <c r="BG153" s="204">
        <f>IF(N153="zákl. přenesená",J153,0)</f>
        <v>0</v>
      </c>
      <c r="BH153" s="204">
        <f>IF(N153="sníž. přenesená",J153,0)</f>
        <v>0</v>
      </c>
      <c r="BI153" s="204">
        <f>IF(N153="nulová",J153,0)</f>
        <v>0</v>
      </c>
      <c r="BJ153" s="18" t="s">
        <v>87</v>
      </c>
      <c r="BK153" s="204">
        <f>ROUND(I153*H153,2)</f>
        <v>0</v>
      </c>
      <c r="BL153" s="18" t="s">
        <v>223</v>
      </c>
      <c r="BM153" s="203" t="s">
        <v>4538</v>
      </c>
    </row>
    <row r="154" spans="1:65" s="2" customFormat="1" ht="11.25">
      <c r="A154" s="36"/>
      <c r="B154" s="37"/>
      <c r="C154" s="38"/>
      <c r="D154" s="205" t="s">
        <v>231</v>
      </c>
      <c r="E154" s="38"/>
      <c r="F154" s="206" t="s">
        <v>1200</v>
      </c>
      <c r="G154" s="38"/>
      <c r="H154" s="38"/>
      <c r="I154" s="207"/>
      <c r="J154" s="38"/>
      <c r="K154" s="38"/>
      <c r="L154" s="41"/>
      <c r="M154" s="208"/>
      <c r="N154" s="209"/>
      <c r="O154" s="73"/>
      <c r="P154" s="73"/>
      <c r="Q154" s="73"/>
      <c r="R154" s="73"/>
      <c r="S154" s="73"/>
      <c r="T154" s="74"/>
      <c r="U154" s="36"/>
      <c r="V154" s="36"/>
      <c r="W154" s="36"/>
      <c r="X154" s="36"/>
      <c r="Y154" s="36"/>
      <c r="Z154" s="36"/>
      <c r="AA154" s="36"/>
      <c r="AB154" s="36"/>
      <c r="AC154" s="36"/>
      <c r="AD154" s="36"/>
      <c r="AE154" s="36"/>
      <c r="AT154" s="18" t="s">
        <v>231</v>
      </c>
      <c r="AU154" s="18" t="s">
        <v>19</v>
      </c>
    </row>
    <row r="155" spans="1:65" s="2" customFormat="1" ht="68.25">
      <c r="A155" s="36"/>
      <c r="B155" s="37"/>
      <c r="C155" s="38"/>
      <c r="D155" s="210" t="s">
        <v>311</v>
      </c>
      <c r="E155" s="38"/>
      <c r="F155" s="211" t="s">
        <v>555</v>
      </c>
      <c r="G155" s="38"/>
      <c r="H155" s="38"/>
      <c r="I155" s="207"/>
      <c r="J155" s="38"/>
      <c r="K155" s="38"/>
      <c r="L155" s="41"/>
      <c r="M155" s="208"/>
      <c r="N155" s="209"/>
      <c r="O155" s="73"/>
      <c r="P155" s="73"/>
      <c r="Q155" s="73"/>
      <c r="R155" s="73"/>
      <c r="S155" s="73"/>
      <c r="T155" s="74"/>
      <c r="U155" s="36"/>
      <c r="V155" s="36"/>
      <c r="W155" s="36"/>
      <c r="X155" s="36"/>
      <c r="Y155" s="36"/>
      <c r="Z155" s="36"/>
      <c r="AA155" s="36"/>
      <c r="AB155" s="36"/>
      <c r="AC155" s="36"/>
      <c r="AD155" s="36"/>
      <c r="AE155" s="36"/>
      <c r="AT155" s="18" t="s">
        <v>311</v>
      </c>
      <c r="AU155" s="18" t="s">
        <v>19</v>
      </c>
    </row>
    <row r="156" spans="1:65" s="2" customFormat="1" ht="68.25">
      <c r="A156" s="36"/>
      <c r="B156" s="37"/>
      <c r="C156" s="38"/>
      <c r="D156" s="210" t="s">
        <v>233</v>
      </c>
      <c r="E156" s="38"/>
      <c r="F156" s="211" t="s">
        <v>4537</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233</v>
      </c>
      <c r="AU156" s="18" t="s">
        <v>19</v>
      </c>
    </row>
    <row r="157" spans="1:65" s="2" customFormat="1" ht="16.5" customHeight="1">
      <c r="A157" s="36"/>
      <c r="B157" s="37"/>
      <c r="C157" s="192" t="s">
        <v>266</v>
      </c>
      <c r="D157" s="192" t="s">
        <v>224</v>
      </c>
      <c r="E157" s="193" t="s">
        <v>1191</v>
      </c>
      <c r="F157" s="194" t="s">
        <v>560</v>
      </c>
      <c r="G157" s="195" t="s">
        <v>514</v>
      </c>
      <c r="H157" s="196">
        <v>378</v>
      </c>
      <c r="I157" s="197"/>
      <c r="J157" s="198">
        <f>ROUND(I157*H157,2)</f>
        <v>0</v>
      </c>
      <c r="K157" s="194" t="s">
        <v>228</v>
      </c>
      <c r="L157" s="41"/>
      <c r="M157" s="199" t="s">
        <v>1</v>
      </c>
      <c r="N157" s="200" t="s">
        <v>45</v>
      </c>
      <c r="O157" s="73"/>
      <c r="P157" s="201">
        <f>O157*H157</f>
        <v>0</v>
      </c>
      <c r="Q157" s="201">
        <v>0</v>
      </c>
      <c r="R157" s="201">
        <f>Q157*H157</f>
        <v>0</v>
      </c>
      <c r="S157" s="201">
        <v>0</v>
      </c>
      <c r="T157" s="202">
        <f>S157*H157</f>
        <v>0</v>
      </c>
      <c r="U157" s="36"/>
      <c r="V157" s="36"/>
      <c r="W157" s="36"/>
      <c r="X157" s="36"/>
      <c r="Y157" s="36"/>
      <c r="Z157" s="36"/>
      <c r="AA157" s="36"/>
      <c r="AB157" s="36"/>
      <c r="AC157" s="36"/>
      <c r="AD157" s="36"/>
      <c r="AE157" s="36"/>
      <c r="AR157" s="203" t="s">
        <v>223</v>
      </c>
      <c r="AT157" s="203" t="s">
        <v>224</v>
      </c>
      <c r="AU157" s="203" t="s">
        <v>19</v>
      </c>
      <c r="AY157" s="18" t="s">
        <v>220</v>
      </c>
      <c r="BE157" s="204">
        <f>IF(N157="základní",J157,0)</f>
        <v>0</v>
      </c>
      <c r="BF157" s="204">
        <f>IF(N157="snížená",J157,0)</f>
        <v>0</v>
      </c>
      <c r="BG157" s="204">
        <f>IF(N157="zákl. přenesená",J157,0)</f>
        <v>0</v>
      </c>
      <c r="BH157" s="204">
        <f>IF(N157="sníž. přenesená",J157,0)</f>
        <v>0</v>
      </c>
      <c r="BI157" s="204">
        <f>IF(N157="nulová",J157,0)</f>
        <v>0</v>
      </c>
      <c r="BJ157" s="18" t="s">
        <v>87</v>
      </c>
      <c r="BK157" s="204">
        <f>ROUND(I157*H157,2)</f>
        <v>0</v>
      </c>
      <c r="BL157" s="18" t="s">
        <v>223</v>
      </c>
      <c r="BM157" s="203" t="s">
        <v>4539</v>
      </c>
    </row>
    <row r="158" spans="1:65" s="2" customFormat="1" ht="11.25">
      <c r="A158" s="36"/>
      <c r="B158" s="37"/>
      <c r="C158" s="38"/>
      <c r="D158" s="205" t="s">
        <v>231</v>
      </c>
      <c r="E158" s="38"/>
      <c r="F158" s="206" t="s">
        <v>1193</v>
      </c>
      <c r="G158" s="38"/>
      <c r="H158" s="38"/>
      <c r="I158" s="207"/>
      <c r="J158" s="38"/>
      <c r="K158" s="38"/>
      <c r="L158" s="41"/>
      <c r="M158" s="208"/>
      <c r="N158" s="209"/>
      <c r="O158" s="73"/>
      <c r="P158" s="73"/>
      <c r="Q158" s="73"/>
      <c r="R158" s="73"/>
      <c r="S158" s="73"/>
      <c r="T158" s="74"/>
      <c r="U158" s="36"/>
      <c r="V158" s="36"/>
      <c r="W158" s="36"/>
      <c r="X158" s="36"/>
      <c r="Y158" s="36"/>
      <c r="Z158" s="36"/>
      <c r="AA158" s="36"/>
      <c r="AB158" s="36"/>
      <c r="AC158" s="36"/>
      <c r="AD158" s="36"/>
      <c r="AE158" s="36"/>
      <c r="AT158" s="18" t="s">
        <v>231</v>
      </c>
      <c r="AU158" s="18" t="s">
        <v>19</v>
      </c>
    </row>
    <row r="159" spans="1:65" s="2" customFormat="1" ht="117">
      <c r="A159" s="36"/>
      <c r="B159" s="37"/>
      <c r="C159" s="38"/>
      <c r="D159" s="210" t="s">
        <v>311</v>
      </c>
      <c r="E159" s="38"/>
      <c r="F159" s="211" t="s">
        <v>563</v>
      </c>
      <c r="G159" s="38"/>
      <c r="H159" s="38"/>
      <c r="I159" s="207"/>
      <c r="J159" s="38"/>
      <c r="K159" s="38"/>
      <c r="L159" s="41"/>
      <c r="M159" s="208"/>
      <c r="N159" s="209"/>
      <c r="O159" s="73"/>
      <c r="P159" s="73"/>
      <c r="Q159" s="73"/>
      <c r="R159" s="73"/>
      <c r="S159" s="73"/>
      <c r="T159" s="74"/>
      <c r="U159" s="36"/>
      <c r="V159" s="36"/>
      <c r="W159" s="36"/>
      <c r="X159" s="36"/>
      <c r="Y159" s="36"/>
      <c r="Z159" s="36"/>
      <c r="AA159" s="36"/>
      <c r="AB159" s="36"/>
      <c r="AC159" s="36"/>
      <c r="AD159" s="36"/>
      <c r="AE159" s="36"/>
      <c r="AT159" s="18" t="s">
        <v>311</v>
      </c>
      <c r="AU159" s="18" t="s">
        <v>19</v>
      </c>
    </row>
    <row r="160" spans="1:65" s="2" customFormat="1" ht="39">
      <c r="A160" s="36"/>
      <c r="B160" s="37"/>
      <c r="C160" s="38"/>
      <c r="D160" s="210" t="s">
        <v>233</v>
      </c>
      <c r="E160" s="38"/>
      <c r="F160" s="211" t="s">
        <v>4532</v>
      </c>
      <c r="G160" s="38"/>
      <c r="H160" s="38"/>
      <c r="I160" s="207"/>
      <c r="J160" s="38"/>
      <c r="K160" s="38"/>
      <c r="L160" s="41"/>
      <c r="M160" s="208"/>
      <c r="N160" s="209"/>
      <c r="O160" s="73"/>
      <c r="P160" s="73"/>
      <c r="Q160" s="73"/>
      <c r="R160" s="73"/>
      <c r="S160" s="73"/>
      <c r="T160" s="74"/>
      <c r="U160" s="36"/>
      <c r="V160" s="36"/>
      <c r="W160" s="36"/>
      <c r="X160" s="36"/>
      <c r="Y160" s="36"/>
      <c r="Z160" s="36"/>
      <c r="AA160" s="36"/>
      <c r="AB160" s="36"/>
      <c r="AC160" s="36"/>
      <c r="AD160" s="36"/>
      <c r="AE160" s="36"/>
      <c r="AT160" s="18" t="s">
        <v>233</v>
      </c>
      <c r="AU160" s="18" t="s">
        <v>19</v>
      </c>
    </row>
    <row r="161" spans="1:65" s="2" customFormat="1" ht="37.9" customHeight="1">
      <c r="A161" s="36"/>
      <c r="B161" s="37"/>
      <c r="C161" s="192" t="s">
        <v>271</v>
      </c>
      <c r="D161" s="192" t="s">
        <v>224</v>
      </c>
      <c r="E161" s="193" t="s">
        <v>605</v>
      </c>
      <c r="F161" s="194" t="s">
        <v>606</v>
      </c>
      <c r="G161" s="195" t="s">
        <v>506</v>
      </c>
      <c r="H161" s="196">
        <v>320</v>
      </c>
      <c r="I161" s="197"/>
      <c r="J161" s="198">
        <f>ROUND(I161*H161,2)</f>
        <v>0</v>
      </c>
      <c r="K161" s="194" t="s">
        <v>228</v>
      </c>
      <c r="L161" s="41"/>
      <c r="M161" s="199" t="s">
        <v>1</v>
      </c>
      <c r="N161" s="200" t="s">
        <v>45</v>
      </c>
      <c r="O161" s="73"/>
      <c r="P161" s="201">
        <f>O161*H161</f>
        <v>0</v>
      </c>
      <c r="Q161" s="201">
        <v>0</v>
      </c>
      <c r="R161" s="201">
        <f>Q161*H161</f>
        <v>0</v>
      </c>
      <c r="S161" s="201">
        <v>0</v>
      </c>
      <c r="T161" s="202">
        <f>S161*H161</f>
        <v>0</v>
      </c>
      <c r="U161" s="36"/>
      <c r="V161" s="36"/>
      <c r="W161" s="36"/>
      <c r="X161" s="36"/>
      <c r="Y161" s="36"/>
      <c r="Z161" s="36"/>
      <c r="AA161" s="36"/>
      <c r="AB161" s="36"/>
      <c r="AC161" s="36"/>
      <c r="AD161" s="36"/>
      <c r="AE161" s="36"/>
      <c r="AR161" s="203" t="s">
        <v>223</v>
      </c>
      <c r="AT161" s="203" t="s">
        <v>224</v>
      </c>
      <c r="AU161" s="203" t="s">
        <v>19</v>
      </c>
      <c r="AY161" s="18" t="s">
        <v>220</v>
      </c>
      <c r="BE161" s="204">
        <f>IF(N161="základní",J161,0)</f>
        <v>0</v>
      </c>
      <c r="BF161" s="204">
        <f>IF(N161="snížená",J161,0)</f>
        <v>0</v>
      </c>
      <c r="BG161" s="204">
        <f>IF(N161="zákl. přenesená",J161,0)</f>
        <v>0</v>
      </c>
      <c r="BH161" s="204">
        <f>IF(N161="sníž. přenesená",J161,0)</f>
        <v>0</v>
      </c>
      <c r="BI161" s="204">
        <f>IF(N161="nulová",J161,0)</f>
        <v>0</v>
      </c>
      <c r="BJ161" s="18" t="s">
        <v>87</v>
      </c>
      <c r="BK161" s="204">
        <f>ROUND(I161*H161,2)</f>
        <v>0</v>
      </c>
      <c r="BL161" s="18" t="s">
        <v>223</v>
      </c>
      <c r="BM161" s="203" t="s">
        <v>4540</v>
      </c>
    </row>
    <row r="162" spans="1:65" s="2" customFormat="1" ht="11.25">
      <c r="A162" s="36"/>
      <c r="B162" s="37"/>
      <c r="C162" s="38"/>
      <c r="D162" s="205" t="s">
        <v>231</v>
      </c>
      <c r="E162" s="38"/>
      <c r="F162" s="206" t="s">
        <v>608</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231</v>
      </c>
      <c r="AU162" s="18" t="s">
        <v>19</v>
      </c>
    </row>
    <row r="163" spans="1:65" s="2" customFormat="1" ht="48.75">
      <c r="A163" s="36"/>
      <c r="B163" s="37"/>
      <c r="C163" s="38"/>
      <c r="D163" s="210" t="s">
        <v>311</v>
      </c>
      <c r="E163" s="38"/>
      <c r="F163" s="211" t="s">
        <v>609</v>
      </c>
      <c r="G163" s="38"/>
      <c r="H163" s="38"/>
      <c r="I163" s="207"/>
      <c r="J163" s="38"/>
      <c r="K163" s="38"/>
      <c r="L163" s="41"/>
      <c r="M163" s="208"/>
      <c r="N163" s="209"/>
      <c r="O163" s="73"/>
      <c r="P163" s="73"/>
      <c r="Q163" s="73"/>
      <c r="R163" s="73"/>
      <c r="S163" s="73"/>
      <c r="T163" s="74"/>
      <c r="U163" s="36"/>
      <c r="V163" s="36"/>
      <c r="W163" s="36"/>
      <c r="X163" s="36"/>
      <c r="Y163" s="36"/>
      <c r="Z163" s="36"/>
      <c r="AA163" s="36"/>
      <c r="AB163" s="36"/>
      <c r="AC163" s="36"/>
      <c r="AD163" s="36"/>
      <c r="AE163" s="36"/>
      <c r="AT163" s="18" t="s">
        <v>311</v>
      </c>
      <c r="AU163" s="18" t="s">
        <v>19</v>
      </c>
    </row>
    <row r="164" spans="1:65" s="2" customFormat="1" ht="48.75">
      <c r="A164" s="36"/>
      <c r="B164" s="37"/>
      <c r="C164" s="38"/>
      <c r="D164" s="210" t="s">
        <v>233</v>
      </c>
      <c r="E164" s="38"/>
      <c r="F164" s="211" t="s">
        <v>4541</v>
      </c>
      <c r="G164" s="38"/>
      <c r="H164" s="38"/>
      <c r="I164" s="207"/>
      <c r="J164" s="38"/>
      <c r="K164" s="38"/>
      <c r="L164" s="41"/>
      <c r="M164" s="208"/>
      <c r="N164" s="209"/>
      <c r="O164" s="73"/>
      <c r="P164" s="73"/>
      <c r="Q164" s="73"/>
      <c r="R164" s="73"/>
      <c r="S164" s="73"/>
      <c r="T164" s="74"/>
      <c r="U164" s="36"/>
      <c r="V164" s="36"/>
      <c r="W164" s="36"/>
      <c r="X164" s="36"/>
      <c r="Y164" s="36"/>
      <c r="Z164" s="36"/>
      <c r="AA164" s="36"/>
      <c r="AB164" s="36"/>
      <c r="AC164" s="36"/>
      <c r="AD164" s="36"/>
      <c r="AE164" s="36"/>
      <c r="AT164" s="18" t="s">
        <v>233</v>
      </c>
      <c r="AU164" s="18" t="s">
        <v>19</v>
      </c>
    </row>
    <row r="165" spans="1:65" s="2" customFormat="1" ht="24.2" customHeight="1">
      <c r="A165" s="36"/>
      <c r="B165" s="37"/>
      <c r="C165" s="192" t="s">
        <v>276</v>
      </c>
      <c r="D165" s="192" t="s">
        <v>224</v>
      </c>
      <c r="E165" s="193" t="s">
        <v>574</v>
      </c>
      <c r="F165" s="194" t="s">
        <v>575</v>
      </c>
      <c r="G165" s="195" t="s">
        <v>506</v>
      </c>
      <c r="H165" s="196">
        <v>320</v>
      </c>
      <c r="I165" s="197"/>
      <c r="J165" s="198">
        <f>ROUND(I165*H165,2)</f>
        <v>0</v>
      </c>
      <c r="K165" s="194" t="s">
        <v>228</v>
      </c>
      <c r="L165" s="41"/>
      <c r="M165" s="199" t="s">
        <v>1</v>
      </c>
      <c r="N165" s="200" t="s">
        <v>45</v>
      </c>
      <c r="O165" s="73"/>
      <c r="P165" s="201">
        <f>O165*H165</f>
        <v>0</v>
      </c>
      <c r="Q165" s="201">
        <v>0</v>
      </c>
      <c r="R165" s="201">
        <f>Q165*H165</f>
        <v>0</v>
      </c>
      <c r="S165" s="201">
        <v>0</v>
      </c>
      <c r="T165" s="202">
        <f>S165*H165</f>
        <v>0</v>
      </c>
      <c r="U165" s="36"/>
      <c r="V165" s="36"/>
      <c r="W165" s="36"/>
      <c r="X165" s="36"/>
      <c r="Y165" s="36"/>
      <c r="Z165" s="36"/>
      <c r="AA165" s="36"/>
      <c r="AB165" s="36"/>
      <c r="AC165" s="36"/>
      <c r="AD165" s="36"/>
      <c r="AE165" s="36"/>
      <c r="AR165" s="203" t="s">
        <v>223</v>
      </c>
      <c r="AT165" s="203" t="s">
        <v>224</v>
      </c>
      <c r="AU165" s="203" t="s">
        <v>19</v>
      </c>
      <c r="AY165" s="18" t="s">
        <v>220</v>
      </c>
      <c r="BE165" s="204">
        <f>IF(N165="základní",J165,0)</f>
        <v>0</v>
      </c>
      <c r="BF165" s="204">
        <f>IF(N165="snížená",J165,0)</f>
        <v>0</v>
      </c>
      <c r="BG165" s="204">
        <f>IF(N165="zákl. přenesená",J165,0)</f>
        <v>0</v>
      </c>
      <c r="BH165" s="204">
        <f>IF(N165="sníž. přenesená",J165,0)</f>
        <v>0</v>
      </c>
      <c r="BI165" s="204">
        <f>IF(N165="nulová",J165,0)</f>
        <v>0</v>
      </c>
      <c r="BJ165" s="18" t="s">
        <v>87</v>
      </c>
      <c r="BK165" s="204">
        <f>ROUND(I165*H165,2)</f>
        <v>0</v>
      </c>
      <c r="BL165" s="18" t="s">
        <v>223</v>
      </c>
      <c r="BM165" s="203" t="s">
        <v>4542</v>
      </c>
    </row>
    <row r="166" spans="1:65" s="2" customFormat="1" ht="11.25">
      <c r="A166" s="36"/>
      <c r="B166" s="37"/>
      <c r="C166" s="38"/>
      <c r="D166" s="205" t="s">
        <v>231</v>
      </c>
      <c r="E166" s="38"/>
      <c r="F166" s="206" t="s">
        <v>577</v>
      </c>
      <c r="G166" s="38"/>
      <c r="H166" s="38"/>
      <c r="I166" s="207"/>
      <c r="J166" s="38"/>
      <c r="K166" s="38"/>
      <c r="L166" s="41"/>
      <c r="M166" s="208"/>
      <c r="N166" s="209"/>
      <c r="O166" s="73"/>
      <c r="P166" s="73"/>
      <c r="Q166" s="73"/>
      <c r="R166" s="73"/>
      <c r="S166" s="73"/>
      <c r="T166" s="74"/>
      <c r="U166" s="36"/>
      <c r="V166" s="36"/>
      <c r="W166" s="36"/>
      <c r="X166" s="36"/>
      <c r="Y166" s="36"/>
      <c r="Z166" s="36"/>
      <c r="AA166" s="36"/>
      <c r="AB166" s="36"/>
      <c r="AC166" s="36"/>
      <c r="AD166" s="36"/>
      <c r="AE166" s="36"/>
      <c r="AT166" s="18" t="s">
        <v>231</v>
      </c>
      <c r="AU166" s="18" t="s">
        <v>19</v>
      </c>
    </row>
    <row r="167" spans="1:65" s="2" customFormat="1" ht="117">
      <c r="A167" s="36"/>
      <c r="B167" s="37"/>
      <c r="C167" s="38"/>
      <c r="D167" s="210" t="s">
        <v>311</v>
      </c>
      <c r="E167" s="38"/>
      <c r="F167" s="211" t="s">
        <v>578</v>
      </c>
      <c r="G167" s="38"/>
      <c r="H167" s="38"/>
      <c r="I167" s="207"/>
      <c r="J167" s="38"/>
      <c r="K167" s="38"/>
      <c r="L167" s="41"/>
      <c r="M167" s="208"/>
      <c r="N167" s="209"/>
      <c r="O167" s="73"/>
      <c r="P167" s="73"/>
      <c r="Q167" s="73"/>
      <c r="R167" s="73"/>
      <c r="S167" s="73"/>
      <c r="T167" s="74"/>
      <c r="U167" s="36"/>
      <c r="V167" s="36"/>
      <c r="W167" s="36"/>
      <c r="X167" s="36"/>
      <c r="Y167" s="36"/>
      <c r="Z167" s="36"/>
      <c r="AA167" s="36"/>
      <c r="AB167" s="36"/>
      <c r="AC167" s="36"/>
      <c r="AD167" s="36"/>
      <c r="AE167" s="36"/>
      <c r="AT167" s="18" t="s">
        <v>311</v>
      </c>
      <c r="AU167" s="18" t="s">
        <v>19</v>
      </c>
    </row>
    <row r="168" spans="1:65" s="2" customFormat="1" ht="48.75">
      <c r="A168" s="36"/>
      <c r="B168" s="37"/>
      <c r="C168" s="38"/>
      <c r="D168" s="210" t="s">
        <v>233</v>
      </c>
      <c r="E168" s="38"/>
      <c r="F168" s="211" t="s">
        <v>4541</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233</v>
      </c>
      <c r="AU168" s="18" t="s">
        <v>19</v>
      </c>
    </row>
    <row r="169" spans="1:65" s="2" customFormat="1" ht="21.75" customHeight="1">
      <c r="A169" s="36"/>
      <c r="B169" s="37"/>
      <c r="C169" s="247" t="s">
        <v>282</v>
      </c>
      <c r="D169" s="247" t="s">
        <v>329</v>
      </c>
      <c r="E169" s="248" t="s">
        <v>581</v>
      </c>
      <c r="F169" s="249" t="s">
        <v>582</v>
      </c>
      <c r="G169" s="250" t="s">
        <v>583</v>
      </c>
      <c r="H169" s="251">
        <v>4.8</v>
      </c>
      <c r="I169" s="252"/>
      <c r="J169" s="253">
        <f>ROUND(I169*H169,2)</f>
        <v>0</v>
      </c>
      <c r="K169" s="249" t="s">
        <v>228</v>
      </c>
      <c r="L169" s="254"/>
      <c r="M169" s="255" t="s">
        <v>1</v>
      </c>
      <c r="N169" s="256" t="s">
        <v>45</v>
      </c>
      <c r="O169" s="73"/>
      <c r="P169" s="201">
        <f>O169*H169</f>
        <v>0</v>
      </c>
      <c r="Q169" s="201">
        <v>1E-3</v>
      </c>
      <c r="R169" s="201">
        <f>Q169*H169</f>
        <v>4.7999999999999996E-3</v>
      </c>
      <c r="S169" s="201">
        <v>0</v>
      </c>
      <c r="T169" s="202">
        <f>S169*H169</f>
        <v>0</v>
      </c>
      <c r="U169" s="36"/>
      <c r="V169" s="36"/>
      <c r="W169" s="36"/>
      <c r="X169" s="36"/>
      <c r="Y169" s="36"/>
      <c r="Z169" s="36"/>
      <c r="AA169" s="36"/>
      <c r="AB169" s="36"/>
      <c r="AC169" s="36"/>
      <c r="AD169" s="36"/>
      <c r="AE169" s="36"/>
      <c r="AR169" s="203" t="s">
        <v>266</v>
      </c>
      <c r="AT169" s="203" t="s">
        <v>329</v>
      </c>
      <c r="AU169" s="203" t="s">
        <v>19</v>
      </c>
      <c r="AY169" s="18" t="s">
        <v>220</v>
      </c>
      <c r="BE169" s="204">
        <f>IF(N169="základní",J169,0)</f>
        <v>0</v>
      </c>
      <c r="BF169" s="204">
        <f>IF(N169="snížená",J169,0)</f>
        <v>0</v>
      </c>
      <c r="BG169" s="204">
        <f>IF(N169="zákl. přenesená",J169,0)</f>
        <v>0</v>
      </c>
      <c r="BH169" s="204">
        <f>IF(N169="sníž. přenesená",J169,0)</f>
        <v>0</v>
      </c>
      <c r="BI169" s="204">
        <f>IF(N169="nulová",J169,0)</f>
        <v>0</v>
      </c>
      <c r="BJ169" s="18" t="s">
        <v>87</v>
      </c>
      <c r="BK169" s="204">
        <f>ROUND(I169*H169,2)</f>
        <v>0</v>
      </c>
      <c r="BL169" s="18" t="s">
        <v>223</v>
      </c>
      <c r="BM169" s="203" t="s">
        <v>4543</v>
      </c>
    </row>
    <row r="170" spans="1:65" s="2" customFormat="1" ht="37.9" customHeight="1">
      <c r="A170" s="36"/>
      <c r="B170" s="37"/>
      <c r="C170" s="192" t="s">
        <v>287</v>
      </c>
      <c r="D170" s="192" t="s">
        <v>224</v>
      </c>
      <c r="E170" s="193" t="s">
        <v>613</v>
      </c>
      <c r="F170" s="194" t="s">
        <v>614</v>
      </c>
      <c r="G170" s="195" t="s">
        <v>506</v>
      </c>
      <c r="H170" s="196">
        <v>300</v>
      </c>
      <c r="I170" s="197"/>
      <c r="J170" s="198">
        <f>ROUND(I170*H170,2)</f>
        <v>0</v>
      </c>
      <c r="K170" s="194" t="s">
        <v>228</v>
      </c>
      <c r="L170" s="41"/>
      <c r="M170" s="199" t="s">
        <v>1</v>
      </c>
      <c r="N170" s="200" t="s">
        <v>45</v>
      </c>
      <c r="O170" s="73"/>
      <c r="P170" s="201">
        <f>O170*H170</f>
        <v>0</v>
      </c>
      <c r="Q170" s="201">
        <v>0</v>
      </c>
      <c r="R170" s="201">
        <f>Q170*H170</f>
        <v>0</v>
      </c>
      <c r="S170" s="201">
        <v>0</v>
      </c>
      <c r="T170" s="202">
        <f>S170*H170</f>
        <v>0</v>
      </c>
      <c r="U170" s="36"/>
      <c r="V170" s="36"/>
      <c r="W170" s="36"/>
      <c r="X170" s="36"/>
      <c r="Y170" s="36"/>
      <c r="Z170" s="36"/>
      <c r="AA170" s="36"/>
      <c r="AB170" s="36"/>
      <c r="AC170" s="36"/>
      <c r="AD170" s="36"/>
      <c r="AE170" s="36"/>
      <c r="AR170" s="203" t="s">
        <v>223</v>
      </c>
      <c r="AT170" s="203" t="s">
        <v>224</v>
      </c>
      <c r="AU170" s="203" t="s">
        <v>19</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223</v>
      </c>
      <c r="BM170" s="203" t="s">
        <v>4544</v>
      </c>
    </row>
    <row r="171" spans="1:65" s="2" customFormat="1" ht="11.25">
      <c r="A171" s="36"/>
      <c r="B171" s="37"/>
      <c r="C171" s="38"/>
      <c r="D171" s="205" t="s">
        <v>231</v>
      </c>
      <c r="E171" s="38"/>
      <c r="F171" s="206" t="s">
        <v>616</v>
      </c>
      <c r="G171" s="38"/>
      <c r="H171" s="38"/>
      <c r="I171" s="207"/>
      <c r="J171" s="38"/>
      <c r="K171" s="38"/>
      <c r="L171" s="41"/>
      <c r="M171" s="208"/>
      <c r="N171" s="209"/>
      <c r="O171" s="73"/>
      <c r="P171" s="73"/>
      <c r="Q171" s="73"/>
      <c r="R171" s="73"/>
      <c r="S171" s="73"/>
      <c r="T171" s="74"/>
      <c r="U171" s="36"/>
      <c r="V171" s="36"/>
      <c r="W171" s="36"/>
      <c r="X171" s="36"/>
      <c r="Y171" s="36"/>
      <c r="Z171" s="36"/>
      <c r="AA171" s="36"/>
      <c r="AB171" s="36"/>
      <c r="AC171" s="36"/>
      <c r="AD171" s="36"/>
      <c r="AE171" s="36"/>
      <c r="AT171" s="18" t="s">
        <v>231</v>
      </c>
      <c r="AU171" s="18" t="s">
        <v>19</v>
      </c>
    </row>
    <row r="172" spans="1:65" s="2" customFormat="1" ht="48.75">
      <c r="A172" s="36"/>
      <c r="B172" s="37"/>
      <c r="C172" s="38"/>
      <c r="D172" s="210" t="s">
        <v>311</v>
      </c>
      <c r="E172" s="38"/>
      <c r="F172" s="211" t="s">
        <v>617</v>
      </c>
      <c r="G172" s="38"/>
      <c r="H172" s="38"/>
      <c r="I172" s="207"/>
      <c r="J172" s="38"/>
      <c r="K172" s="38"/>
      <c r="L172" s="41"/>
      <c r="M172" s="208"/>
      <c r="N172" s="209"/>
      <c r="O172" s="73"/>
      <c r="P172" s="73"/>
      <c r="Q172" s="73"/>
      <c r="R172" s="73"/>
      <c r="S172" s="73"/>
      <c r="T172" s="74"/>
      <c r="U172" s="36"/>
      <c r="V172" s="36"/>
      <c r="W172" s="36"/>
      <c r="X172" s="36"/>
      <c r="Y172" s="36"/>
      <c r="Z172" s="36"/>
      <c r="AA172" s="36"/>
      <c r="AB172" s="36"/>
      <c r="AC172" s="36"/>
      <c r="AD172" s="36"/>
      <c r="AE172" s="36"/>
      <c r="AT172" s="18" t="s">
        <v>311</v>
      </c>
      <c r="AU172" s="18" t="s">
        <v>19</v>
      </c>
    </row>
    <row r="173" spans="1:65" s="2" customFormat="1" ht="48.75">
      <c r="A173" s="36"/>
      <c r="B173" s="37"/>
      <c r="C173" s="38"/>
      <c r="D173" s="210" t="s">
        <v>233</v>
      </c>
      <c r="E173" s="38"/>
      <c r="F173" s="211" t="s">
        <v>4545</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233</v>
      </c>
      <c r="AU173" s="18" t="s">
        <v>19</v>
      </c>
    </row>
    <row r="174" spans="1:65" s="12" customFormat="1" ht="22.9" customHeight="1">
      <c r="B174" s="176"/>
      <c r="C174" s="177"/>
      <c r="D174" s="178" t="s">
        <v>79</v>
      </c>
      <c r="E174" s="190" t="s">
        <v>223</v>
      </c>
      <c r="F174" s="190" t="s">
        <v>655</v>
      </c>
      <c r="G174" s="177"/>
      <c r="H174" s="177"/>
      <c r="I174" s="180"/>
      <c r="J174" s="191">
        <f>BK174</f>
        <v>0</v>
      </c>
      <c r="K174" s="177"/>
      <c r="L174" s="182"/>
      <c r="M174" s="183"/>
      <c r="N174" s="184"/>
      <c r="O174" s="184"/>
      <c r="P174" s="185">
        <f>SUM(P175:P191)</f>
        <v>0</v>
      </c>
      <c r="Q174" s="184"/>
      <c r="R174" s="185">
        <f>SUM(R175:R191)</f>
        <v>214.13028</v>
      </c>
      <c r="S174" s="184"/>
      <c r="T174" s="186">
        <f>SUM(T175:T191)</f>
        <v>0</v>
      </c>
      <c r="AR174" s="187" t="s">
        <v>87</v>
      </c>
      <c r="AT174" s="188" t="s">
        <v>79</v>
      </c>
      <c r="AU174" s="188" t="s">
        <v>87</v>
      </c>
      <c r="AY174" s="187" t="s">
        <v>220</v>
      </c>
      <c r="BK174" s="189">
        <f>SUM(BK175:BK191)</f>
        <v>0</v>
      </c>
    </row>
    <row r="175" spans="1:65" s="2" customFormat="1" ht="55.5" customHeight="1">
      <c r="A175" s="36"/>
      <c r="B175" s="37"/>
      <c r="C175" s="192" t="s">
        <v>294</v>
      </c>
      <c r="D175" s="192" t="s">
        <v>224</v>
      </c>
      <c r="E175" s="193" t="s">
        <v>1604</v>
      </c>
      <c r="F175" s="194" t="s">
        <v>678</v>
      </c>
      <c r="G175" s="195" t="s">
        <v>506</v>
      </c>
      <c r="H175" s="196">
        <v>190</v>
      </c>
      <c r="I175" s="197"/>
      <c r="J175" s="198">
        <f>ROUND(I175*H175,2)</f>
        <v>0</v>
      </c>
      <c r="K175" s="194" t="s">
        <v>228</v>
      </c>
      <c r="L175" s="41"/>
      <c r="M175" s="199" t="s">
        <v>1</v>
      </c>
      <c r="N175" s="200" t="s">
        <v>45</v>
      </c>
      <c r="O175" s="73"/>
      <c r="P175" s="201">
        <f>O175*H175</f>
        <v>0</v>
      </c>
      <c r="Q175" s="201">
        <v>2.1000000000000001E-4</v>
      </c>
      <c r="R175" s="201">
        <f>Q175*H175</f>
        <v>3.9900000000000005E-2</v>
      </c>
      <c r="S175" s="201">
        <v>0</v>
      </c>
      <c r="T175" s="202">
        <f>S175*H175</f>
        <v>0</v>
      </c>
      <c r="U175" s="36"/>
      <c r="V175" s="36"/>
      <c r="W175" s="36"/>
      <c r="X175" s="36"/>
      <c r="Y175" s="36"/>
      <c r="Z175" s="36"/>
      <c r="AA175" s="36"/>
      <c r="AB175" s="36"/>
      <c r="AC175" s="36"/>
      <c r="AD175" s="36"/>
      <c r="AE175" s="36"/>
      <c r="AR175" s="203" t="s">
        <v>223</v>
      </c>
      <c r="AT175" s="203" t="s">
        <v>224</v>
      </c>
      <c r="AU175" s="203" t="s">
        <v>19</v>
      </c>
      <c r="AY175" s="18" t="s">
        <v>220</v>
      </c>
      <c r="BE175" s="204">
        <f>IF(N175="základní",J175,0)</f>
        <v>0</v>
      </c>
      <c r="BF175" s="204">
        <f>IF(N175="snížená",J175,0)</f>
        <v>0</v>
      </c>
      <c r="BG175" s="204">
        <f>IF(N175="zákl. přenesená",J175,0)</f>
        <v>0</v>
      </c>
      <c r="BH175" s="204">
        <f>IF(N175="sníž. přenesená",J175,0)</f>
        <v>0</v>
      </c>
      <c r="BI175" s="204">
        <f>IF(N175="nulová",J175,0)</f>
        <v>0</v>
      </c>
      <c r="BJ175" s="18" t="s">
        <v>87</v>
      </c>
      <c r="BK175" s="204">
        <f>ROUND(I175*H175,2)</f>
        <v>0</v>
      </c>
      <c r="BL175" s="18" t="s">
        <v>223</v>
      </c>
      <c r="BM175" s="203" t="s">
        <v>4546</v>
      </c>
    </row>
    <row r="176" spans="1:65" s="2" customFormat="1" ht="11.25">
      <c r="A176" s="36"/>
      <c r="B176" s="37"/>
      <c r="C176" s="38"/>
      <c r="D176" s="205" t="s">
        <v>231</v>
      </c>
      <c r="E176" s="38"/>
      <c r="F176" s="206" t="s">
        <v>1606</v>
      </c>
      <c r="G176" s="38"/>
      <c r="H176" s="38"/>
      <c r="I176" s="207"/>
      <c r="J176" s="38"/>
      <c r="K176" s="38"/>
      <c r="L176" s="41"/>
      <c r="M176" s="208"/>
      <c r="N176" s="209"/>
      <c r="O176" s="73"/>
      <c r="P176" s="73"/>
      <c r="Q176" s="73"/>
      <c r="R176" s="73"/>
      <c r="S176" s="73"/>
      <c r="T176" s="74"/>
      <c r="U176" s="36"/>
      <c r="V176" s="36"/>
      <c r="W176" s="36"/>
      <c r="X176" s="36"/>
      <c r="Y176" s="36"/>
      <c r="Z176" s="36"/>
      <c r="AA176" s="36"/>
      <c r="AB176" s="36"/>
      <c r="AC176" s="36"/>
      <c r="AD176" s="36"/>
      <c r="AE176" s="36"/>
      <c r="AT176" s="18" t="s">
        <v>231</v>
      </c>
      <c r="AU176" s="18" t="s">
        <v>19</v>
      </c>
    </row>
    <row r="177" spans="1:65" s="2" customFormat="1" ht="117">
      <c r="A177" s="36"/>
      <c r="B177" s="37"/>
      <c r="C177" s="38"/>
      <c r="D177" s="210" t="s">
        <v>311</v>
      </c>
      <c r="E177" s="38"/>
      <c r="F177" s="211" t="s">
        <v>681</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311</v>
      </c>
      <c r="AU177" s="18" t="s">
        <v>19</v>
      </c>
    </row>
    <row r="178" spans="1:65" s="2" customFormat="1" ht="48.75">
      <c r="A178" s="36"/>
      <c r="B178" s="37"/>
      <c r="C178" s="38"/>
      <c r="D178" s="210" t="s">
        <v>233</v>
      </c>
      <c r="E178" s="38"/>
      <c r="F178" s="211" t="s">
        <v>4547</v>
      </c>
      <c r="G178" s="38"/>
      <c r="H178" s="38"/>
      <c r="I178" s="207"/>
      <c r="J178" s="38"/>
      <c r="K178" s="38"/>
      <c r="L178" s="41"/>
      <c r="M178" s="208"/>
      <c r="N178" s="209"/>
      <c r="O178" s="73"/>
      <c r="P178" s="73"/>
      <c r="Q178" s="73"/>
      <c r="R178" s="73"/>
      <c r="S178" s="73"/>
      <c r="T178" s="74"/>
      <c r="U178" s="36"/>
      <c r="V178" s="36"/>
      <c r="W178" s="36"/>
      <c r="X178" s="36"/>
      <c r="Y178" s="36"/>
      <c r="Z178" s="36"/>
      <c r="AA178" s="36"/>
      <c r="AB178" s="36"/>
      <c r="AC178" s="36"/>
      <c r="AD178" s="36"/>
      <c r="AE178" s="36"/>
      <c r="AT178" s="18" t="s">
        <v>233</v>
      </c>
      <c r="AU178" s="18" t="s">
        <v>19</v>
      </c>
    </row>
    <row r="179" spans="1:65" s="2" customFormat="1" ht="37.9" customHeight="1">
      <c r="A179" s="36"/>
      <c r="B179" s="37"/>
      <c r="C179" s="247" t="s">
        <v>302</v>
      </c>
      <c r="D179" s="247" t="s">
        <v>329</v>
      </c>
      <c r="E179" s="248" t="s">
        <v>684</v>
      </c>
      <c r="F179" s="249" t="s">
        <v>685</v>
      </c>
      <c r="G179" s="250" t="s">
        <v>506</v>
      </c>
      <c r="H179" s="251">
        <v>190</v>
      </c>
      <c r="I179" s="252"/>
      <c r="J179" s="253">
        <f>ROUND(I179*H179,2)</f>
        <v>0</v>
      </c>
      <c r="K179" s="249" t="s">
        <v>228</v>
      </c>
      <c r="L179" s="254"/>
      <c r="M179" s="255" t="s">
        <v>1</v>
      </c>
      <c r="N179" s="256" t="s">
        <v>45</v>
      </c>
      <c r="O179" s="73"/>
      <c r="P179" s="201">
        <f>O179*H179</f>
        <v>0</v>
      </c>
      <c r="Q179" s="201">
        <v>9.0000000000000006E-5</v>
      </c>
      <c r="R179" s="201">
        <f>Q179*H179</f>
        <v>1.7100000000000001E-2</v>
      </c>
      <c r="S179" s="201">
        <v>0</v>
      </c>
      <c r="T179" s="202">
        <f>S179*H179</f>
        <v>0</v>
      </c>
      <c r="U179" s="36"/>
      <c r="V179" s="36"/>
      <c r="W179" s="36"/>
      <c r="X179" s="36"/>
      <c r="Y179" s="36"/>
      <c r="Z179" s="36"/>
      <c r="AA179" s="36"/>
      <c r="AB179" s="36"/>
      <c r="AC179" s="36"/>
      <c r="AD179" s="36"/>
      <c r="AE179" s="36"/>
      <c r="AR179" s="203" t="s">
        <v>266</v>
      </c>
      <c r="AT179" s="203" t="s">
        <v>329</v>
      </c>
      <c r="AU179" s="203" t="s">
        <v>19</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223</v>
      </c>
      <c r="BM179" s="203" t="s">
        <v>4548</v>
      </c>
    </row>
    <row r="180" spans="1:65" s="2" customFormat="1" ht="24.2" customHeight="1">
      <c r="A180" s="36"/>
      <c r="B180" s="37"/>
      <c r="C180" s="192" t="s">
        <v>306</v>
      </c>
      <c r="D180" s="192" t="s">
        <v>224</v>
      </c>
      <c r="E180" s="193" t="s">
        <v>4549</v>
      </c>
      <c r="F180" s="194" t="s">
        <v>4550</v>
      </c>
      <c r="G180" s="195" t="s">
        <v>514</v>
      </c>
      <c r="H180" s="196">
        <v>45</v>
      </c>
      <c r="I180" s="197"/>
      <c r="J180" s="198">
        <f>ROUND(I180*H180,2)</f>
        <v>0</v>
      </c>
      <c r="K180" s="194" t="s">
        <v>228</v>
      </c>
      <c r="L180" s="41"/>
      <c r="M180" s="199" t="s">
        <v>1</v>
      </c>
      <c r="N180" s="200" t="s">
        <v>45</v>
      </c>
      <c r="O180" s="73"/>
      <c r="P180" s="201">
        <f>O180*H180</f>
        <v>0</v>
      </c>
      <c r="Q180" s="201">
        <v>1.9967999999999999</v>
      </c>
      <c r="R180" s="201">
        <f>Q180*H180</f>
        <v>89.855999999999995</v>
      </c>
      <c r="S180" s="201">
        <v>0</v>
      </c>
      <c r="T180" s="202">
        <f>S180*H180</f>
        <v>0</v>
      </c>
      <c r="U180" s="36"/>
      <c r="V180" s="36"/>
      <c r="W180" s="36"/>
      <c r="X180" s="36"/>
      <c r="Y180" s="36"/>
      <c r="Z180" s="36"/>
      <c r="AA180" s="36"/>
      <c r="AB180" s="36"/>
      <c r="AC180" s="36"/>
      <c r="AD180" s="36"/>
      <c r="AE180" s="36"/>
      <c r="AR180" s="203" t="s">
        <v>223</v>
      </c>
      <c r="AT180" s="203" t="s">
        <v>224</v>
      </c>
      <c r="AU180" s="203" t="s">
        <v>19</v>
      </c>
      <c r="AY180" s="18" t="s">
        <v>220</v>
      </c>
      <c r="BE180" s="204">
        <f>IF(N180="základní",J180,0)</f>
        <v>0</v>
      </c>
      <c r="BF180" s="204">
        <f>IF(N180="snížená",J180,0)</f>
        <v>0</v>
      </c>
      <c r="BG180" s="204">
        <f>IF(N180="zákl. přenesená",J180,0)</f>
        <v>0</v>
      </c>
      <c r="BH180" s="204">
        <f>IF(N180="sníž. přenesená",J180,0)</f>
        <v>0</v>
      </c>
      <c r="BI180" s="204">
        <f>IF(N180="nulová",J180,0)</f>
        <v>0</v>
      </c>
      <c r="BJ180" s="18" t="s">
        <v>87</v>
      </c>
      <c r="BK180" s="204">
        <f>ROUND(I180*H180,2)</f>
        <v>0</v>
      </c>
      <c r="BL180" s="18" t="s">
        <v>223</v>
      </c>
      <c r="BM180" s="203" t="s">
        <v>4551</v>
      </c>
    </row>
    <row r="181" spans="1:65" s="2" customFormat="1" ht="11.25">
      <c r="A181" s="36"/>
      <c r="B181" s="37"/>
      <c r="C181" s="38"/>
      <c r="D181" s="205" t="s">
        <v>231</v>
      </c>
      <c r="E181" s="38"/>
      <c r="F181" s="206" t="s">
        <v>4552</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231</v>
      </c>
      <c r="AU181" s="18" t="s">
        <v>19</v>
      </c>
    </row>
    <row r="182" spans="1:65" s="2" customFormat="1" ht="68.25">
      <c r="A182" s="36"/>
      <c r="B182" s="37"/>
      <c r="C182" s="38"/>
      <c r="D182" s="210" t="s">
        <v>311</v>
      </c>
      <c r="E182" s="38"/>
      <c r="F182" s="211" t="s">
        <v>4553</v>
      </c>
      <c r="G182" s="38"/>
      <c r="H182" s="38"/>
      <c r="I182" s="207"/>
      <c r="J182" s="38"/>
      <c r="K182" s="38"/>
      <c r="L182" s="41"/>
      <c r="M182" s="208"/>
      <c r="N182" s="209"/>
      <c r="O182" s="73"/>
      <c r="P182" s="73"/>
      <c r="Q182" s="73"/>
      <c r="R182" s="73"/>
      <c r="S182" s="73"/>
      <c r="T182" s="74"/>
      <c r="U182" s="36"/>
      <c r="V182" s="36"/>
      <c r="W182" s="36"/>
      <c r="X182" s="36"/>
      <c r="Y182" s="36"/>
      <c r="Z182" s="36"/>
      <c r="AA182" s="36"/>
      <c r="AB182" s="36"/>
      <c r="AC182" s="36"/>
      <c r="AD182" s="36"/>
      <c r="AE182" s="36"/>
      <c r="AT182" s="18" t="s">
        <v>311</v>
      </c>
      <c r="AU182" s="18" t="s">
        <v>19</v>
      </c>
    </row>
    <row r="183" spans="1:65" s="2" customFormat="1" ht="48.75">
      <c r="A183" s="36"/>
      <c r="B183" s="37"/>
      <c r="C183" s="38"/>
      <c r="D183" s="210" t="s">
        <v>233</v>
      </c>
      <c r="E183" s="38"/>
      <c r="F183" s="211" t="s">
        <v>4554</v>
      </c>
      <c r="G183" s="38"/>
      <c r="H183" s="38"/>
      <c r="I183" s="207"/>
      <c r="J183" s="38"/>
      <c r="K183" s="38"/>
      <c r="L183" s="41"/>
      <c r="M183" s="208"/>
      <c r="N183" s="209"/>
      <c r="O183" s="73"/>
      <c r="P183" s="73"/>
      <c r="Q183" s="73"/>
      <c r="R183" s="73"/>
      <c r="S183" s="73"/>
      <c r="T183" s="74"/>
      <c r="U183" s="36"/>
      <c r="V183" s="36"/>
      <c r="W183" s="36"/>
      <c r="X183" s="36"/>
      <c r="Y183" s="36"/>
      <c r="Z183" s="36"/>
      <c r="AA183" s="36"/>
      <c r="AB183" s="36"/>
      <c r="AC183" s="36"/>
      <c r="AD183" s="36"/>
      <c r="AE183" s="36"/>
      <c r="AT183" s="18" t="s">
        <v>233</v>
      </c>
      <c r="AU183" s="18" t="s">
        <v>19</v>
      </c>
    </row>
    <row r="184" spans="1:65" s="2" customFormat="1" ht="37.9" customHeight="1">
      <c r="A184" s="36"/>
      <c r="B184" s="37"/>
      <c r="C184" s="192" t="s">
        <v>315</v>
      </c>
      <c r="D184" s="192" t="s">
        <v>224</v>
      </c>
      <c r="E184" s="193" t="s">
        <v>1348</v>
      </c>
      <c r="F184" s="194" t="s">
        <v>1611</v>
      </c>
      <c r="G184" s="195" t="s">
        <v>514</v>
      </c>
      <c r="H184" s="196">
        <v>41</v>
      </c>
      <c r="I184" s="197"/>
      <c r="J184" s="198">
        <f>ROUND(I184*H184,2)</f>
        <v>0</v>
      </c>
      <c r="K184" s="194" t="s">
        <v>228</v>
      </c>
      <c r="L184" s="41"/>
      <c r="M184" s="199" t="s">
        <v>1</v>
      </c>
      <c r="N184" s="200" t="s">
        <v>45</v>
      </c>
      <c r="O184" s="73"/>
      <c r="P184" s="201">
        <f>O184*H184</f>
        <v>0</v>
      </c>
      <c r="Q184" s="201">
        <v>2.13408</v>
      </c>
      <c r="R184" s="201">
        <f>Q184*H184</f>
        <v>87.497280000000003</v>
      </c>
      <c r="S184" s="201">
        <v>0</v>
      </c>
      <c r="T184" s="202">
        <f>S184*H184</f>
        <v>0</v>
      </c>
      <c r="U184" s="36"/>
      <c r="V184" s="36"/>
      <c r="W184" s="36"/>
      <c r="X184" s="36"/>
      <c r="Y184" s="36"/>
      <c r="Z184" s="36"/>
      <c r="AA184" s="36"/>
      <c r="AB184" s="36"/>
      <c r="AC184" s="36"/>
      <c r="AD184" s="36"/>
      <c r="AE184" s="36"/>
      <c r="AR184" s="203" t="s">
        <v>223</v>
      </c>
      <c r="AT184" s="203" t="s">
        <v>224</v>
      </c>
      <c r="AU184" s="203" t="s">
        <v>19</v>
      </c>
      <c r="AY184" s="18" t="s">
        <v>220</v>
      </c>
      <c r="BE184" s="204">
        <f>IF(N184="základní",J184,0)</f>
        <v>0</v>
      </c>
      <c r="BF184" s="204">
        <f>IF(N184="snížená",J184,0)</f>
        <v>0</v>
      </c>
      <c r="BG184" s="204">
        <f>IF(N184="zákl. přenesená",J184,0)</f>
        <v>0</v>
      </c>
      <c r="BH184" s="204">
        <f>IF(N184="sníž. přenesená",J184,0)</f>
        <v>0</v>
      </c>
      <c r="BI184" s="204">
        <f>IF(N184="nulová",J184,0)</f>
        <v>0</v>
      </c>
      <c r="BJ184" s="18" t="s">
        <v>87</v>
      </c>
      <c r="BK184" s="204">
        <f>ROUND(I184*H184,2)</f>
        <v>0</v>
      </c>
      <c r="BL184" s="18" t="s">
        <v>223</v>
      </c>
      <c r="BM184" s="203" t="s">
        <v>4555</v>
      </c>
    </row>
    <row r="185" spans="1:65" s="2" customFormat="1" ht="11.25">
      <c r="A185" s="36"/>
      <c r="B185" s="37"/>
      <c r="C185" s="38"/>
      <c r="D185" s="205" t="s">
        <v>231</v>
      </c>
      <c r="E185" s="38"/>
      <c r="F185" s="206" t="s">
        <v>1351</v>
      </c>
      <c r="G185" s="38"/>
      <c r="H185" s="38"/>
      <c r="I185" s="207"/>
      <c r="J185" s="38"/>
      <c r="K185" s="38"/>
      <c r="L185" s="41"/>
      <c r="M185" s="208"/>
      <c r="N185" s="209"/>
      <c r="O185" s="73"/>
      <c r="P185" s="73"/>
      <c r="Q185" s="73"/>
      <c r="R185" s="73"/>
      <c r="S185" s="73"/>
      <c r="T185" s="74"/>
      <c r="U185" s="36"/>
      <c r="V185" s="36"/>
      <c r="W185" s="36"/>
      <c r="X185" s="36"/>
      <c r="Y185" s="36"/>
      <c r="Z185" s="36"/>
      <c r="AA185" s="36"/>
      <c r="AB185" s="36"/>
      <c r="AC185" s="36"/>
      <c r="AD185" s="36"/>
      <c r="AE185" s="36"/>
      <c r="AT185" s="18" t="s">
        <v>231</v>
      </c>
      <c r="AU185" s="18" t="s">
        <v>19</v>
      </c>
    </row>
    <row r="186" spans="1:65" s="2" customFormat="1" ht="78">
      <c r="A186" s="36"/>
      <c r="B186" s="37"/>
      <c r="C186" s="38"/>
      <c r="D186" s="210" t="s">
        <v>311</v>
      </c>
      <c r="E186" s="38"/>
      <c r="F186" s="211" t="s">
        <v>1230</v>
      </c>
      <c r="G186" s="38"/>
      <c r="H186" s="38"/>
      <c r="I186" s="207"/>
      <c r="J186" s="38"/>
      <c r="K186" s="38"/>
      <c r="L186" s="41"/>
      <c r="M186" s="208"/>
      <c r="N186" s="209"/>
      <c r="O186" s="73"/>
      <c r="P186" s="73"/>
      <c r="Q186" s="73"/>
      <c r="R186" s="73"/>
      <c r="S186" s="73"/>
      <c r="T186" s="74"/>
      <c r="U186" s="36"/>
      <c r="V186" s="36"/>
      <c r="W186" s="36"/>
      <c r="X186" s="36"/>
      <c r="Y186" s="36"/>
      <c r="Z186" s="36"/>
      <c r="AA186" s="36"/>
      <c r="AB186" s="36"/>
      <c r="AC186" s="36"/>
      <c r="AD186" s="36"/>
      <c r="AE186" s="36"/>
      <c r="AT186" s="18" t="s">
        <v>311</v>
      </c>
      <c r="AU186" s="18" t="s">
        <v>19</v>
      </c>
    </row>
    <row r="187" spans="1:65" s="2" customFormat="1" ht="48.75">
      <c r="A187" s="36"/>
      <c r="B187" s="37"/>
      <c r="C187" s="38"/>
      <c r="D187" s="210" t="s">
        <v>233</v>
      </c>
      <c r="E187" s="38"/>
      <c r="F187" s="211" t="s">
        <v>4556</v>
      </c>
      <c r="G187" s="38"/>
      <c r="H187" s="38"/>
      <c r="I187" s="207"/>
      <c r="J187" s="38"/>
      <c r="K187" s="38"/>
      <c r="L187" s="41"/>
      <c r="M187" s="208"/>
      <c r="N187" s="209"/>
      <c r="O187" s="73"/>
      <c r="P187" s="73"/>
      <c r="Q187" s="73"/>
      <c r="R187" s="73"/>
      <c r="S187" s="73"/>
      <c r="T187" s="74"/>
      <c r="U187" s="36"/>
      <c r="V187" s="36"/>
      <c r="W187" s="36"/>
      <c r="X187" s="36"/>
      <c r="Y187" s="36"/>
      <c r="Z187" s="36"/>
      <c r="AA187" s="36"/>
      <c r="AB187" s="36"/>
      <c r="AC187" s="36"/>
      <c r="AD187" s="36"/>
      <c r="AE187" s="36"/>
      <c r="AT187" s="18" t="s">
        <v>233</v>
      </c>
      <c r="AU187" s="18" t="s">
        <v>19</v>
      </c>
    </row>
    <row r="188" spans="1:65" s="2" customFormat="1" ht="33" customHeight="1">
      <c r="A188" s="36"/>
      <c r="B188" s="37"/>
      <c r="C188" s="192" t="s">
        <v>320</v>
      </c>
      <c r="D188" s="192" t="s">
        <v>224</v>
      </c>
      <c r="E188" s="193" t="s">
        <v>4557</v>
      </c>
      <c r="F188" s="194" t="s">
        <v>4558</v>
      </c>
      <c r="G188" s="195" t="s">
        <v>514</v>
      </c>
      <c r="H188" s="196">
        <v>17</v>
      </c>
      <c r="I188" s="197"/>
      <c r="J188" s="198">
        <f>ROUND(I188*H188,2)</f>
        <v>0</v>
      </c>
      <c r="K188" s="194" t="s">
        <v>228</v>
      </c>
      <c r="L188" s="41"/>
      <c r="M188" s="199" t="s">
        <v>1</v>
      </c>
      <c r="N188" s="200" t="s">
        <v>45</v>
      </c>
      <c r="O188" s="73"/>
      <c r="P188" s="201">
        <f>O188*H188</f>
        <v>0</v>
      </c>
      <c r="Q188" s="201">
        <v>2.16</v>
      </c>
      <c r="R188" s="201">
        <f>Q188*H188</f>
        <v>36.72</v>
      </c>
      <c r="S188" s="201">
        <v>0</v>
      </c>
      <c r="T188" s="202">
        <f>S188*H188</f>
        <v>0</v>
      </c>
      <c r="U188" s="36"/>
      <c r="V188" s="36"/>
      <c r="W188" s="36"/>
      <c r="X188" s="36"/>
      <c r="Y188" s="36"/>
      <c r="Z188" s="36"/>
      <c r="AA188" s="36"/>
      <c r="AB188" s="36"/>
      <c r="AC188" s="36"/>
      <c r="AD188" s="36"/>
      <c r="AE188" s="36"/>
      <c r="AR188" s="203" t="s">
        <v>223</v>
      </c>
      <c r="AT188" s="203" t="s">
        <v>224</v>
      </c>
      <c r="AU188" s="203" t="s">
        <v>19</v>
      </c>
      <c r="AY188" s="18" t="s">
        <v>220</v>
      </c>
      <c r="BE188" s="204">
        <f>IF(N188="základní",J188,0)</f>
        <v>0</v>
      </c>
      <c r="BF188" s="204">
        <f>IF(N188="snížená",J188,0)</f>
        <v>0</v>
      </c>
      <c r="BG188" s="204">
        <f>IF(N188="zákl. přenesená",J188,0)</f>
        <v>0</v>
      </c>
      <c r="BH188" s="204">
        <f>IF(N188="sníž. přenesená",J188,0)</f>
        <v>0</v>
      </c>
      <c r="BI188" s="204">
        <f>IF(N188="nulová",J188,0)</f>
        <v>0</v>
      </c>
      <c r="BJ188" s="18" t="s">
        <v>87</v>
      </c>
      <c r="BK188" s="204">
        <f>ROUND(I188*H188,2)</f>
        <v>0</v>
      </c>
      <c r="BL188" s="18" t="s">
        <v>223</v>
      </c>
      <c r="BM188" s="203" t="s">
        <v>4559</v>
      </c>
    </row>
    <row r="189" spans="1:65" s="2" customFormat="1" ht="11.25">
      <c r="A189" s="36"/>
      <c r="B189" s="37"/>
      <c r="C189" s="38"/>
      <c r="D189" s="205" t="s">
        <v>231</v>
      </c>
      <c r="E189" s="38"/>
      <c r="F189" s="206" t="s">
        <v>4560</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231</v>
      </c>
      <c r="AU189" s="18" t="s">
        <v>19</v>
      </c>
    </row>
    <row r="190" spans="1:65" s="2" customFormat="1" ht="78">
      <c r="A190" s="36"/>
      <c r="B190" s="37"/>
      <c r="C190" s="38"/>
      <c r="D190" s="210" t="s">
        <v>311</v>
      </c>
      <c r="E190" s="38"/>
      <c r="F190" s="211" t="s">
        <v>692</v>
      </c>
      <c r="G190" s="38"/>
      <c r="H190" s="38"/>
      <c r="I190" s="207"/>
      <c r="J190" s="38"/>
      <c r="K190" s="38"/>
      <c r="L190" s="41"/>
      <c r="M190" s="208"/>
      <c r="N190" s="209"/>
      <c r="O190" s="73"/>
      <c r="P190" s="73"/>
      <c r="Q190" s="73"/>
      <c r="R190" s="73"/>
      <c r="S190" s="73"/>
      <c r="T190" s="74"/>
      <c r="U190" s="36"/>
      <c r="V190" s="36"/>
      <c r="W190" s="36"/>
      <c r="X190" s="36"/>
      <c r="Y190" s="36"/>
      <c r="Z190" s="36"/>
      <c r="AA190" s="36"/>
      <c r="AB190" s="36"/>
      <c r="AC190" s="36"/>
      <c r="AD190" s="36"/>
      <c r="AE190" s="36"/>
      <c r="AT190" s="18" t="s">
        <v>311</v>
      </c>
      <c r="AU190" s="18" t="s">
        <v>19</v>
      </c>
    </row>
    <row r="191" spans="1:65" s="2" customFormat="1" ht="48.75">
      <c r="A191" s="36"/>
      <c r="B191" s="37"/>
      <c r="C191" s="38"/>
      <c r="D191" s="210" t="s">
        <v>233</v>
      </c>
      <c r="E191" s="38"/>
      <c r="F191" s="211" t="s">
        <v>4561</v>
      </c>
      <c r="G191" s="38"/>
      <c r="H191" s="38"/>
      <c r="I191" s="207"/>
      <c r="J191" s="38"/>
      <c r="K191" s="38"/>
      <c r="L191" s="41"/>
      <c r="M191" s="208"/>
      <c r="N191" s="209"/>
      <c r="O191" s="73"/>
      <c r="P191" s="73"/>
      <c r="Q191" s="73"/>
      <c r="R191" s="73"/>
      <c r="S191" s="73"/>
      <c r="T191" s="74"/>
      <c r="U191" s="36"/>
      <c r="V191" s="36"/>
      <c r="W191" s="36"/>
      <c r="X191" s="36"/>
      <c r="Y191" s="36"/>
      <c r="Z191" s="36"/>
      <c r="AA191" s="36"/>
      <c r="AB191" s="36"/>
      <c r="AC191" s="36"/>
      <c r="AD191" s="36"/>
      <c r="AE191" s="36"/>
      <c r="AT191" s="18" t="s">
        <v>233</v>
      </c>
      <c r="AU191" s="18" t="s">
        <v>19</v>
      </c>
    </row>
    <row r="192" spans="1:65" s="12" customFormat="1" ht="22.9" customHeight="1">
      <c r="B192" s="176"/>
      <c r="C192" s="177"/>
      <c r="D192" s="178" t="s">
        <v>79</v>
      </c>
      <c r="E192" s="190" t="s">
        <v>266</v>
      </c>
      <c r="F192" s="190" t="s">
        <v>695</v>
      </c>
      <c r="G192" s="177"/>
      <c r="H192" s="177"/>
      <c r="I192" s="180"/>
      <c r="J192" s="191">
        <f>BK192</f>
        <v>0</v>
      </c>
      <c r="K192" s="177"/>
      <c r="L192" s="182"/>
      <c r="M192" s="183"/>
      <c r="N192" s="184"/>
      <c r="O192" s="184"/>
      <c r="P192" s="185">
        <f>SUM(P193:P197)</f>
        <v>0</v>
      </c>
      <c r="Q192" s="184"/>
      <c r="R192" s="185">
        <f>SUM(R193:R197)</f>
        <v>5.8000000000000003E-2</v>
      </c>
      <c r="S192" s="184"/>
      <c r="T192" s="186">
        <f>SUM(T193:T197)</f>
        <v>0</v>
      </c>
      <c r="AR192" s="187" t="s">
        <v>87</v>
      </c>
      <c r="AT192" s="188" t="s">
        <v>79</v>
      </c>
      <c r="AU192" s="188" t="s">
        <v>87</v>
      </c>
      <c r="AY192" s="187" t="s">
        <v>220</v>
      </c>
      <c r="BK192" s="189">
        <f>SUM(BK193:BK197)</f>
        <v>0</v>
      </c>
    </row>
    <row r="193" spans="1:65" s="2" customFormat="1" ht="37.9" customHeight="1">
      <c r="A193" s="36"/>
      <c r="B193" s="37"/>
      <c r="C193" s="192" t="s">
        <v>326</v>
      </c>
      <c r="D193" s="192" t="s">
        <v>224</v>
      </c>
      <c r="E193" s="193" t="s">
        <v>4562</v>
      </c>
      <c r="F193" s="194" t="s">
        <v>4563</v>
      </c>
      <c r="G193" s="195" t="s">
        <v>664</v>
      </c>
      <c r="H193" s="196">
        <v>1</v>
      </c>
      <c r="I193" s="197"/>
      <c r="J193" s="198">
        <f>ROUND(I193*H193,2)</f>
        <v>0</v>
      </c>
      <c r="K193" s="194" t="s">
        <v>228</v>
      </c>
      <c r="L193" s="41"/>
      <c r="M193" s="199" t="s">
        <v>1</v>
      </c>
      <c r="N193" s="200" t="s">
        <v>45</v>
      </c>
      <c r="O193" s="73"/>
      <c r="P193" s="201">
        <f>O193*H193</f>
        <v>0</v>
      </c>
      <c r="Q193" s="201">
        <v>0</v>
      </c>
      <c r="R193" s="201">
        <f>Q193*H193</f>
        <v>0</v>
      </c>
      <c r="S193" s="201">
        <v>0</v>
      </c>
      <c r="T193" s="202">
        <f>S193*H193</f>
        <v>0</v>
      </c>
      <c r="U193" s="36"/>
      <c r="V193" s="36"/>
      <c r="W193" s="36"/>
      <c r="X193" s="36"/>
      <c r="Y193" s="36"/>
      <c r="Z193" s="36"/>
      <c r="AA193" s="36"/>
      <c r="AB193" s="36"/>
      <c r="AC193" s="36"/>
      <c r="AD193" s="36"/>
      <c r="AE193" s="36"/>
      <c r="AR193" s="203" t="s">
        <v>223</v>
      </c>
      <c r="AT193" s="203" t="s">
        <v>224</v>
      </c>
      <c r="AU193" s="203" t="s">
        <v>19</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223</v>
      </c>
      <c r="BM193" s="203" t="s">
        <v>4564</v>
      </c>
    </row>
    <row r="194" spans="1:65" s="2" customFormat="1" ht="11.25">
      <c r="A194" s="36"/>
      <c r="B194" s="37"/>
      <c r="C194" s="38"/>
      <c r="D194" s="205" t="s">
        <v>231</v>
      </c>
      <c r="E194" s="38"/>
      <c r="F194" s="206" t="s">
        <v>4565</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231</v>
      </c>
      <c r="AU194" s="18" t="s">
        <v>19</v>
      </c>
    </row>
    <row r="195" spans="1:65" s="2" customFormat="1" ht="156">
      <c r="A195" s="36"/>
      <c r="B195" s="37"/>
      <c r="C195" s="38"/>
      <c r="D195" s="210" t="s">
        <v>311</v>
      </c>
      <c r="E195" s="38"/>
      <c r="F195" s="211" t="s">
        <v>1125</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311</v>
      </c>
      <c r="AU195" s="18" t="s">
        <v>19</v>
      </c>
    </row>
    <row r="196" spans="1:65" s="2" customFormat="1" ht="39">
      <c r="A196" s="36"/>
      <c r="B196" s="37"/>
      <c r="C196" s="38"/>
      <c r="D196" s="210" t="s">
        <v>233</v>
      </c>
      <c r="E196" s="38"/>
      <c r="F196" s="211" t="s">
        <v>4566</v>
      </c>
      <c r="G196" s="38"/>
      <c r="H196" s="38"/>
      <c r="I196" s="207"/>
      <c r="J196" s="38"/>
      <c r="K196" s="38"/>
      <c r="L196" s="41"/>
      <c r="M196" s="208"/>
      <c r="N196" s="209"/>
      <c r="O196" s="73"/>
      <c r="P196" s="73"/>
      <c r="Q196" s="73"/>
      <c r="R196" s="73"/>
      <c r="S196" s="73"/>
      <c r="T196" s="74"/>
      <c r="U196" s="36"/>
      <c r="V196" s="36"/>
      <c r="W196" s="36"/>
      <c r="X196" s="36"/>
      <c r="Y196" s="36"/>
      <c r="Z196" s="36"/>
      <c r="AA196" s="36"/>
      <c r="AB196" s="36"/>
      <c r="AC196" s="36"/>
      <c r="AD196" s="36"/>
      <c r="AE196" s="36"/>
      <c r="AT196" s="18" t="s">
        <v>233</v>
      </c>
      <c r="AU196" s="18" t="s">
        <v>19</v>
      </c>
    </row>
    <row r="197" spans="1:65" s="2" customFormat="1" ht="24.2" customHeight="1">
      <c r="A197" s="36"/>
      <c r="B197" s="37"/>
      <c r="C197" s="247" t="s">
        <v>336</v>
      </c>
      <c r="D197" s="247" t="s">
        <v>329</v>
      </c>
      <c r="E197" s="248" t="s">
        <v>4567</v>
      </c>
      <c r="F197" s="249" t="s">
        <v>4568</v>
      </c>
      <c r="G197" s="250" t="s">
        <v>664</v>
      </c>
      <c r="H197" s="251">
        <v>1</v>
      </c>
      <c r="I197" s="252"/>
      <c r="J197" s="253">
        <f>ROUND(I197*H197,2)</f>
        <v>0</v>
      </c>
      <c r="K197" s="249" t="s">
        <v>228</v>
      </c>
      <c r="L197" s="254"/>
      <c r="M197" s="255" t="s">
        <v>1</v>
      </c>
      <c r="N197" s="256" t="s">
        <v>45</v>
      </c>
      <c r="O197" s="73"/>
      <c r="P197" s="201">
        <f>O197*H197</f>
        <v>0</v>
      </c>
      <c r="Q197" s="201">
        <v>5.8000000000000003E-2</v>
      </c>
      <c r="R197" s="201">
        <f>Q197*H197</f>
        <v>5.8000000000000003E-2</v>
      </c>
      <c r="S197" s="201">
        <v>0</v>
      </c>
      <c r="T197" s="202">
        <f>S197*H197</f>
        <v>0</v>
      </c>
      <c r="U197" s="36"/>
      <c r="V197" s="36"/>
      <c r="W197" s="36"/>
      <c r="X197" s="36"/>
      <c r="Y197" s="36"/>
      <c r="Z197" s="36"/>
      <c r="AA197" s="36"/>
      <c r="AB197" s="36"/>
      <c r="AC197" s="36"/>
      <c r="AD197" s="36"/>
      <c r="AE197" s="36"/>
      <c r="AR197" s="203" t="s">
        <v>266</v>
      </c>
      <c r="AT197" s="203" t="s">
        <v>329</v>
      </c>
      <c r="AU197" s="203" t="s">
        <v>19</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223</v>
      </c>
      <c r="BM197" s="203" t="s">
        <v>4569</v>
      </c>
    </row>
    <row r="198" spans="1:65" s="12" customFormat="1" ht="22.9" customHeight="1">
      <c r="B198" s="176"/>
      <c r="C198" s="177"/>
      <c r="D198" s="178" t="s">
        <v>79</v>
      </c>
      <c r="E198" s="190" t="s">
        <v>271</v>
      </c>
      <c r="F198" s="190" t="s">
        <v>726</v>
      </c>
      <c r="G198" s="177"/>
      <c r="H198" s="177"/>
      <c r="I198" s="180"/>
      <c r="J198" s="191">
        <f>BK198</f>
        <v>0</v>
      </c>
      <c r="K198" s="177"/>
      <c r="L198" s="182"/>
      <c r="M198" s="183"/>
      <c r="N198" s="184"/>
      <c r="O198" s="184"/>
      <c r="P198" s="185">
        <f>SUM(P199:P202)</f>
        <v>0</v>
      </c>
      <c r="Q198" s="184"/>
      <c r="R198" s="185">
        <f>SUM(R199:R202)</f>
        <v>1.9950000000000001</v>
      </c>
      <c r="S198" s="184"/>
      <c r="T198" s="186">
        <f>SUM(T199:T202)</f>
        <v>0</v>
      </c>
      <c r="AR198" s="187" t="s">
        <v>87</v>
      </c>
      <c r="AT198" s="188" t="s">
        <v>79</v>
      </c>
      <c r="AU198" s="188" t="s">
        <v>87</v>
      </c>
      <c r="AY198" s="187" t="s">
        <v>220</v>
      </c>
      <c r="BK198" s="189">
        <f>SUM(BK199:BK202)</f>
        <v>0</v>
      </c>
    </row>
    <row r="199" spans="1:65" s="2" customFormat="1" ht="33" customHeight="1">
      <c r="A199" s="36"/>
      <c r="B199" s="37"/>
      <c r="C199" s="192" t="s">
        <v>7</v>
      </c>
      <c r="D199" s="192" t="s">
        <v>224</v>
      </c>
      <c r="E199" s="193" t="s">
        <v>4570</v>
      </c>
      <c r="F199" s="194" t="s">
        <v>4571</v>
      </c>
      <c r="G199" s="195" t="s">
        <v>506</v>
      </c>
      <c r="H199" s="196">
        <v>20</v>
      </c>
      <c r="I199" s="197"/>
      <c r="J199" s="198">
        <f>ROUND(I199*H199,2)</f>
        <v>0</v>
      </c>
      <c r="K199" s="194" t="s">
        <v>228</v>
      </c>
      <c r="L199" s="41"/>
      <c r="M199" s="199" t="s">
        <v>1</v>
      </c>
      <c r="N199" s="200" t="s">
        <v>45</v>
      </c>
      <c r="O199" s="73"/>
      <c r="P199" s="201">
        <f>O199*H199</f>
        <v>0</v>
      </c>
      <c r="Q199" s="201">
        <v>9.9750000000000005E-2</v>
      </c>
      <c r="R199" s="201">
        <f>Q199*H199</f>
        <v>1.9950000000000001</v>
      </c>
      <c r="S199" s="201">
        <v>0</v>
      </c>
      <c r="T199" s="202">
        <f>S199*H199</f>
        <v>0</v>
      </c>
      <c r="U199" s="36"/>
      <c r="V199" s="36"/>
      <c r="W199" s="36"/>
      <c r="X199" s="36"/>
      <c r="Y199" s="36"/>
      <c r="Z199" s="36"/>
      <c r="AA199" s="36"/>
      <c r="AB199" s="36"/>
      <c r="AC199" s="36"/>
      <c r="AD199" s="36"/>
      <c r="AE199" s="36"/>
      <c r="AR199" s="203" t="s">
        <v>223</v>
      </c>
      <c r="AT199" s="203" t="s">
        <v>224</v>
      </c>
      <c r="AU199" s="203" t="s">
        <v>19</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223</v>
      </c>
      <c r="BM199" s="203" t="s">
        <v>4572</v>
      </c>
    </row>
    <row r="200" spans="1:65" s="2" customFormat="1" ht="11.25">
      <c r="A200" s="36"/>
      <c r="B200" s="37"/>
      <c r="C200" s="38"/>
      <c r="D200" s="205" t="s">
        <v>231</v>
      </c>
      <c r="E200" s="38"/>
      <c r="F200" s="206" t="s">
        <v>4573</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231</v>
      </c>
      <c r="AU200" s="18" t="s">
        <v>19</v>
      </c>
    </row>
    <row r="201" spans="1:65" s="2" customFormat="1" ht="126.75">
      <c r="A201" s="36"/>
      <c r="B201" s="37"/>
      <c r="C201" s="38"/>
      <c r="D201" s="210" t="s">
        <v>311</v>
      </c>
      <c r="E201" s="38"/>
      <c r="F201" s="211" t="s">
        <v>4574</v>
      </c>
      <c r="G201" s="38"/>
      <c r="H201" s="38"/>
      <c r="I201" s="207"/>
      <c r="J201" s="38"/>
      <c r="K201" s="38"/>
      <c r="L201" s="41"/>
      <c r="M201" s="208"/>
      <c r="N201" s="209"/>
      <c r="O201" s="73"/>
      <c r="P201" s="73"/>
      <c r="Q201" s="73"/>
      <c r="R201" s="73"/>
      <c r="S201" s="73"/>
      <c r="T201" s="74"/>
      <c r="U201" s="36"/>
      <c r="V201" s="36"/>
      <c r="W201" s="36"/>
      <c r="X201" s="36"/>
      <c r="Y201" s="36"/>
      <c r="Z201" s="36"/>
      <c r="AA201" s="36"/>
      <c r="AB201" s="36"/>
      <c r="AC201" s="36"/>
      <c r="AD201" s="36"/>
      <c r="AE201" s="36"/>
      <c r="AT201" s="18" t="s">
        <v>311</v>
      </c>
      <c r="AU201" s="18" t="s">
        <v>19</v>
      </c>
    </row>
    <row r="202" spans="1:65" s="2" customFormat="1" ht="48.75">
      <c r="A202" s="36"/>
      <c r="B202" s="37"/>
      <c r="C202" s="38"/>
      <c r="D202" s="210" t="s">
        <v>233</v>
      </c>
      <c r="E202" s="38"/>
      <c r="F202" s="211" t="s">
        <v>4575</v>
      </c>
      <c r="G202" s="38"/>
      <c r="H202" s="38"/>
      <c r="I202" s="207"/>
      <c r="J202" s="38"/>
      <c r="K202" s="38"/>
      <c r="L202" s="41"/>
      <c r="M202" s="208"/>
      <c r="N202" s="209"/>
      <c r="O202" s="73"/>
      <c r="P202" s="73"/>
      <c r="Q202" s="73"/>
      <c r="R202" s="73"/>
      <c r="S202" s="73"/>
      <c r="T202" s="74"/>
      <c r="U202" s="36"/>
      <c r="V202" s="36"/>
      <c r="W202" s="36"/>
      <c r="X202" s="36"/>
      <c r="Y202" s="36"/>
      <c r="Z202" s="36"/>
      <c r="AA202" s="36"/>
      <c r="AB202" s="36"/>
      <c r="AC202" s="36"/>
      <c r="AD202" s="36"/>
      <c r="AE202" s="36"/>
      <c r="AT202" s="18" t="s">
        <v>233</v>
      </c>
      <c r="AU202" s="18" t="s">
        <v>19</v>
      </c>
    </row>
    <row r="203" spans="1:65" s="12" customFormat="1" ht="22.9" customHeight="1">
      <c r="B203" s="176"/>
      <c r="C203" s="177"/>
      <c r="D203" s="178" t="s">
        <v>79</v>
      </c>
      <c r="E203" s="190" t="s">
        <v>741</v>
      </c>
      <c r="F203" s="190" t="s">
        <v>742</v>
      </c>
      <c r="G203" s="177"/>
      <c r="H203" s="177"/>
      <c r="I203" s="180"/>
      <c r="J203" s="191">
        <f>BK203</f>
        <v>0</v>
      </c>
      <c r="K203" s="177"/>
      <c r="L203" s="182"/>
      <c r="M203" s="183"/>
      <c r="N203" s="184"/>
      <c r="O203" s="184"/>
      <c r="P203" s="185">
        <f>SUM(P204:P208)</f>
        <v>0</v>
      </c>
      <c r="Q203" s="184"/>
      <c r="R203" s="185">
        <f>SUM(R204:R208)</f>
        <v>0</v>
      </c>
      <c r="S203" s="184"/>
      <c r="T203" s="186">
        <f>SUM(T204:T208)</f>
        <v>0</v>
      </c>
      <c r="AR203" s="187" t="s">
        <v>87</v>
      </c>
      <c r="AT203" s="188" t="s">
        <v>79</v>
      </c>
      <c r="AU203" s="188" t="s">
        <v>87</v>
      </c>
      <c r="AY203" s="187" t="s">
        <v>220</v>
      </c>
      <c r="BK203" s="189">
        <f>SUM(BK204:BK208)</f>
        <v>0</v>
      </c>
    </row>
    <row r="204" spans="1:65" s="2" customFormat="1" ht="33" customHeight="1">
      <c r="A204" s="36"/>
      <c r="B204" s="37"/>
      <c r="C204" s="192" t="s">
        <v>346</v>
      </c>
      <c r="D204" s="192" t="s">
        <v>224</v>
      </c>
      <c r="E204" s="193" t="s">
        <v>743</v>
      </c>
      <c r="F204" s="194" t="s">
        <v>744</v>
      </c>
      <c r="G204" s="195" t="s">
        <v>650</v>
      </c>
      <c r="H204" s="196">
        <v>216.18799999999999</v>
      </c>
      <c r="I204" s="197"/>
      <c r="J204" s="198">
        <f>ROUND(I204*H204,2)</f>
        <v>0</v>
      </c>
      <c r="K204" s="194" t="s">
        <v>228</v>
      </c>
      <c r="L204" s="41"/>
      <c r="M204" s="199" t="s">
        <v>1</v>
      </c>
      <c r="N204" s="200" t="s">
        <v>45</v>
      </c>
      <c r="O204" s="73"/>
      <c r="P204" s="201">
        <f>O204*H204</f>
        <v>0</v>
      </c>
      <c r="Q204" s="201">
        <v>0</v>
      </c>
      <c r="R204" s="201">
        <f>Q204*H204</f>
        <v>0</v>
      </c>
      <c r="S204" s="201">
        <v>0</v>
      </c>
      <c r="T204" s="202">
        <f>S204*H204</f>
        <v>0</v>
      </c>
      <c r="U204" s="36"/>
      <c r="V204" s="36"/>
      <c r="W204" s="36"/>
      <c r="X204" s="36"/>
      <c r="Y204" s="36"/>
      <c r="Z204" s="36"/>
      <c r="AA204" s="36"/>
      <c r="AB204" s="36"/>
      <c r="AC204" s="36"/>
      <c r="AD204" s="36"/>
      <c r="AE204" s="36"/>
      <c r="AR204" s="203" t="s">
        <v>223</v>
      </c>
      <c r="AT204" s="203" t="s">
        <v>224</v>
      </c>
      <c r="AU204" s="203" t="s">
        <v>19</v>
      </c>
      <c r="AY204" s="18" t="s">
        <v>220</v>
      </c>
      <c r="BE204" s="204">
        <f>IF(N204="základní",J204,0)</f>
        <v>0</v>
      </c>
      <c r="BF204" s="204">
        <f>IF(N204="snížená",J204,0)</f>
        <v>0</v>
      </c>
      <c r="BG204" s="204">
        <f>IF(N204="zákl. přenesená",J204,0)</f>
        <v>0</v>
      </c>
      <c r="BH204" s="204">
        <f>IF(N204="sníž. přenesená",J204,0)</f>
        <v>0</v>
      </c>
      <c r="BI204" s="204">
        <f>IF(N204="nulová",J204,0)</f>
        <v>0</v>
      </c>
      <c r="BJ204" s="18" t="s">
        <v>87</v>
      </c>
      <c r="BK204" s="204">
        <f>ROUND(I204*H204,2)</f>
        <v>0</v>
      </c>
      <c r="BL204" s="18" t="s">
        <v>223</v>
      </c>
      <c r="BM204" s="203" t="s">
        <v>4576</v>
      </c>
    </row>
    <row r="205" spans="1:65" s="2" customFormat="1" ht="11.25">
      <c r="A205" s="36"/>
      <c r="B205" s="37"/>
      <c r="C205" s="38"/>
      <c r="D205" s="205" t="s">
        <v>231</v>
      </c>
      <c r="E205" s="38"/>
      <c r="F205" s="206" t="s">
        <v>746</v>
      </c>
      <c r="G205" s="38"/>
      <c r="H205" s="38"/>
      <c r="I205" s="207"/>
      <c r="J205" s="38"/>
      <c r="K205" s="38"/>
      <c r="L205" s="41"/>
      <c r="M205" s="208"/>
      <c r="N205" s="209"/>
      <c r="O205" s="73"/>
      <c r="P205" s="73"/>
      <c r="Q205" s="73"/>
      <c r="R205" s="73"/>
      <c r="S205" s="73"/>
      <c r="T205" s="74"/>
      <c r="U205" s="36"/>
      <c r="V205" s="36"/>
      <c r="W205" s="36"/>
      <c r="X205" s="36"/>
      <c r="Y205" s="36"/>
      <c r="Z205" s="36"/>
      <c r="AA205" s="36"/>
      <c r="AB205" s="36"/>
      <c r="AC205" s="36"/>
      <c r="AD205" s="36"/>
      <c r="AE205" s="36"/>
      <c r="AT205" s="18" t="s">
        <v>231</v>
      </c>
      <c r="AU205" s="18" t="s">
        <v>19</v>
      </c>
    </row>
    <row r="206" spans="1:65" s="2" customFormat="1" ht="29.25">
      <c r="A206" s="36"/>
      <c r="B206" s="37"/>
      <c r="C206" s="38"/>
      <c r="D206" s="210" t="s">
        <v>311</v>
      </c>
      <c r="E206" s="38"/>
      <c r="F206" s="211" t="s">
        <v>747</v>
      </c>
      <c r="G206" s="38"/>
      <c r="H206" s="38"/>
      <c r="I206" s="207"/>
      <c r="J206" s="38"/>
      <c r="K206" s="38"/>
      <c r="L206" s="41"/>
      <c r="M206" s="208"/>
      <c r="N206" s="209"/>
      <c r="O206" s="73"/>
      <c r="P206" s="73"/>
      <c r="Q206" s="73"/>
      <c r="R206" s="73"/>
      <c r="S206" s="73"/>
      <c r="T206" s="74"/>
      <c r="U206" s="36"/>
      <c r="V206" s="36"/>
      <c r="W206" s="36"/>
      <c r="X206" s="36"/>
      <c r="Y206" s="36"/>
      <c r="Z206" s="36"/>
      <c r="AA206" s="36"/>
      <c r="AB206" s="36"/>
      <c r="AC206" s="36"/>
      <c r="AD206" s="36"/>
      <c r="AE206" s="36"/>
      <c r="AT206" s="18" t="s">
        <v>311</v>
      </c>
      <c r="AU206" s="18" t="s">
        <v>19</v>
      </c>
    </row>
    <row r="207" spans="1:65" s="2" customFormat="1" ht="44.25" customHeight="1">
      <c r="A207" s="36"/>
      <c r="B207" s="37"/>
      <c r="C207" s="192" t="s">
        <v>358</v>
      </c>
      <c r="D207" s="192" t="s">
        <v>224</v>
      </c>
      <c r="E207" s="193" t="s">
        <v>748</v>
      </c>
      <c r="F207" s="194" t="s">
        <v>749</v>
      </c>
      <c r="G207" s="195" t="s">
        <v>650</v>
      </c>
      <c r="H207" s="196">
        <v>216.18799999999999</v>
      </c>
      <c r="I207" s="197"/>
      <c r="J207" s="198">
        <f>ROUND(I207*H207,2)</f>
        <v>0</v>
      </c>
      <c r="K207" s="194" t="s">
        <v>228</v>
      </c>
      <c r="L207" s="41"/>
      <c r="M207" s="199" t="s">
        <v>1</v>
      </c>
      <c r="N207" s="200" t="s">
        <v>45</v>
      </c>
      <c r="O207" s="73"/>
      <c r="P207" s="201">
        <f>O207*H207</f>
        <v>0</v>
      </c>
      <c r="Q207" s="201">
        <v>0</v>
      </c>
      <c r="R207" s="201">
        <f>Q207*H207</f>
        <v>0</v>
      </c>
      <c r="S207" s="201">
        <v>0</v>
      </c>
      <c r="T207" s="202">
        <f>S207*H207</f>
        <v>0</v>
      </c>
      <c r="U207" s="36"/>
      <c r="V207" s="36"/>
      <c r="W207" s="36"/>
      <c r="X207" s="36"/>
      <c r="Y207" s="36"/>
      <c r="Z207" s="36"/>
      <c r="AA207" s="36"/>
      <c r="AB207" s="36"/>
      <c r="AC207" s="36"/>
      <c r="AD207" s="36"/>
      <c r="AE207" s="36"/>
      <c r="AR207" s="203" t="s">
        <v>223</v>
      </c>
      <c r="AT207" s="203" t="s">
        <v>224</v>
      </c>
      <c r="AU207" s="203" t="s">
        <v>19</v>
      </c>
      <c r="AY207" s="18" t="s">
        <v>220</v>
      </c>
      <c r="BE207" s="204">
        <f>IF(N207="základní",J207,0)</f>
        <v>0</v>
      </c>
      <c r="BF207" s="204">
        <f>IF(N207="snížená",J207,0)</f>
        <v>0</v>
      </c>
      <c r="BG207" s="204">
        <f>IF(N207="zákl. přenesená",J207,0)</f>
        <v>0</v>
      </c>
      <c r="BH207" s="204">
        <f>IF(N207="sníž. přenesená",J207,0)</f>
        <v>0</v>
      </c>
      <c r="BI207" s="204">
        <f>IF(N207="nulová",J207,0)</f>
        <v>0</v>
      </c>
      <c r="BJ207" s="18" t="s">
        <v>87</v>
      </c>
      <c r="BK207" s="204">
        <f>ROUND(I207*H207,2)</f>
        <v>0</v>
      </c>
      <c r="BL207" s="18" t="s">
        <v>223</v>
      </c>
      <c r="BM207" s="203" t="s">
        <v>4577</v>
      </c>
    </row>
    <row r="208" spans="1:65" s="2" customFormat="1" ht="11.25">
      <c r="A208" s="36"/>
      <c r="B208" s="37"/>
      <c r="C208" s="38"/>
      <c r="D208" s="205" t="s">
        <v>231</v>
      </c>
      <c r="E208" s="38"/>
      <c r="F208" s="206" t="s">
        <v>751</v>
      </c>
      <c r="G208" s="38"/>
      <c r="H208" s="38"/>
      <c r="I208" s="207"/>
      <c r="J208" s="38"/>
      <c r="K208" s="38"/>
      <c r="L208" s="41"/>
      <c r="M208" s="257"/>
      <c r="N208" s="258"/>
      <c r="O208" s="259"/>
      <c r="P208" s="259"/>
      <c r="Q208" s="259"/>
      <c r="R208" s="259"/>
      <c r="S208" s="259"/>
      <c r="T208" s="260"/>
      <c r="U208" s="36"/>
      <c r="V208" s="36"/>
      <c r="W208" s="36"/>
      <c r="X208" s="36"/>
      <c r="Y208" s="36"/>
      <c r="Z208" s="36"/>
      <c r="AA208" s="36"/>
      <c r="AB208" s="36"/>
      <c r="AC208" s="36"/>
      <c r="AD208" s="36"/>
      <c r="AE208" s="36"/>
      <c r="AT208" s="18" t="s">
        <v>231</v>
      </c>
      <c r="AU208" s="18" t="s">
        <v>19</v>
      </c>
    </row>
    <row r="209" spans="1:31" s="2" customFormat="1" ht="6.95" customHeight="1">
      <c r="A209" s="36"/>
      <c r="B209" s="56"/>
      <c r="C209" s="57"/>
      <c r="D209" s="57"/>
      <c r="E209" s="57"/>
      <c r="F209" s="57"/>
      <c r="G209" s="57"/>
      <c r="H209" s="57"/>
      <c r="I209" s="57"/>
      <c r="J209" s="57"/>
      <c r="K209" s="57"/>
      <c r="L209" s="41"/>
      <c r="M209" s="36"/>
      <c r="O209" s="36"/>
      <c r="P209" s="36"/>
      <c r="Q209" s="36"/>
      <c r="R209" s="36"/>
      <c r="S209" s="36"/>
      <c r="T209" s="36"/>
      <c r="U209" s="36"/>
      <c r="V209" s="36"/>
      <c r="W209" s="36"/>
      <c r="X209" s="36"/>
      <c r="Y209" s="36"/>
      <c r="Z209" s="36"/>
      <c r="AA209" s="36"/>
      <c r="AB209" s="36"/>
      <c r="AC209" s="36"/>
      <c r="AD209" s="36"/>
      <c r="AE209" s="36"/>
    </row>
  </sheetData>
  <mergeCells count="12">
    <mergeCell ref="E118:H118"/>
    <mergeCell ref="L2:V2"/>
    <mergeCell ref="E85:H85"/>
    <mergeCell ref="E87:H87"/>
    <mergeCell ref="E89:H89"/>
    <mergeCell ref="E114:H114"/>
    <mergeCell ref="E116:H116"/>
    <mergeCell ref="E7:H7"/>
    <mergeCell ref="E9:H9"/>
    <mergeCell ref="E11:H11"/>
    <mergeCell ref="E20:H20"/>
    <mergeCell ref="E29:H29"/>
  </mergeCells>
  <hyperlinks>
    <hyperlink ref="F130" r:id="rId1"/>
    <hyperlink ref="F134" r:id="rId2"/>
    <hyperlink ref="F138" r:id="rId3"/>
    <hyperlink ref="F142" r:id="rId4"/>
    <hyperlink ref="F146" r:id="rId5"/>
    <hyperlink ref="F150" r:id="rId6"/>
    <hyperlink ref="F154" r:id="rId7"/>
    <hyperlink ref="F158" r:id="rId8"/>
    <hyperlink ref="F162" r:id="rId9"/>
    <hyperlink ref="F166" r:id="rId10"/>
    <hyperlink ref="F171" r:id="rId11"/>
    <hyperlink ref="F176" r:id="rId12"/>
    <hyperlink ref="F181" r:id="rId13"/>
    <hyperlink ref="F185" r:id="rId14"/>
    <hyperlink ref="F189" r:id="rId15"/>
    <hyperlink ref="F194" r:id="rId16"/>
    <hyperlink ref="F200" r:id="rId17"/>
    <hyperlink ref="F205" r:id="rId18"/>
    <hyperlink ref="F208" r:id="rId19"/>
  </hyperlinks>
  <pageMargins left="0.39374999999999999" right="0.39374999999999999" top="0.39374999999999999" bottom="0.39374999999999999" header="0" footer="0"/>
  <pageSetup orientation="portrait" blackAndWhite="1"/>
</worksheet>
</file>

<file path=xl/worksheets/sheet15.xml><?xml version="1.0" encoding="utf-8"?>
<worksheet xmlns="http://schemas.openxmlformats.org/spreadsheetml/2006/main" xmlns:r="http://schemas.openxmlformats.org/officeDocument/2006/relationships">
  <sheetPr>
    <pageSetUpPr fitToPage="1"/>
  </sheetPr>
  <dimension ref="A2:BM17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141</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4521</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4578</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487</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488</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489</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
        <v>490</v>
      </c>
      <c r="F26" s="36"/>
      <c r="G26" s="36"/>
      <c r="H26" s="36"/>
      <c r="I26" s="120" t="s">
        <v>31</v>
      </c>
      <c r="J26" s="111"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ROUND((SUM(BE125:BE174)),  2)</f>
        <v>0</v>
      </c>
      <c r="G35" s="36"/>
      <c r="H35" s="36"/>
      <c r="I35" s="131">
        <v>0.2</v>
      </c>
      <c r="J35" s="130">
        <f>ROUND(((SUM(BE125:BE174))*I35),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ROUND((SUM(BF125:BF174)),  2)</f>
        <v>0</v>
      </c>
      <c r="G36" s="36"/>
      <c r="H36" s="36"/>
      <c r="I36" s="131">
        <v>0.2</v>
      </c>
      <c r="J36" s="130">
        <f>ROUND(((SUM(BF125:BF174))*I36),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ROUND((SUM(BG125:BG174)),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ROUND((SUM(BH125:BH174)),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ROUND((SUM(BI125:BI174)),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4521</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SO-04.02 - Terénní úpravy v prostoru rozlivu</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Bohumín-Pudlov</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 xml:space="preserve">HYCOPROJEKT, a.s. </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Ing.R.Krčmárik</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J125</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491</v>
      </c>
      <c r="E99" s="157"/>
      <c r="F99" s="157"/>
      <c r="G99" s="157"/>
      <c r="H99" s="157"/>
      <c r="I99" s="157"/>
      <c r="J99" s="158">
        <f>J126</f>
        <v>0</v>
      </c>
      <c r="K99" s="155"/>
      <c r="L99" s="159"/>
    </row>
    <row r="100" spans="1:47" s="10" customFormat="1" ht="19.899999999999999" customHeight="1">
      <c r="B100" s="160"/>
      <c r="C100" s="105"/>
      <c r="D100" s="161" t="s">
        <v>492</v>
      </c>
      <c r="E100" s="162"/>
      <c r="F100" s="162"/>
      <c r="G100" s="162"/>
      <c r="H100" s="162"/>
      <c r="I100" s="162"/>
      <c r="J100" s="163">
        <f>J127</f>
        <v>0</v>
      </c>
      <c r="K100" s="105"/>
      <c r="L100" s="164"/>
    </row>
    <row r="101" spans="1:47" s="10" customFormat="1" ht="19.899999999999999" customHeight="1">
      <c r="B101" s="160"/>
      <c r="C101" s="105"/>
      <c r="D101" s="161" t="s">
        <v>494</v>
      </c>
      <c r="E101" s="162"/>
      <c r="F101" s="162"/>
      <c r="G101" s="162"/>
      <c r="H101" s="162"/>
      <c r="I101" s="162"/>
      <c r="J101" s="163">
        <f>J154</f>
        <v>0</v>
      </c>
      <c r="K101" s="105"/>
      <c r="L101" s="164"/>
    </row>
    <row r="102" spans="1:47" s="10" customFormat="1" ht="19.899999999999999" customHeight="1">
      <c r="B102" s="160"/>
      <c r="C102" s="105"/>
      <c r="D102" s="161" t="s">
        <v>497</v>
      </c>
      <c r="E102" s="162"/>
      <c r="F102" s="162"/>
      <c r="G102" s="162"/>
      <c r="H102" s="162"/>
      <c r="I102" s="162"/>
      <c r="J102" s="163">
        <f>J166</f>
        <v>0</v>
      </c>
      <c r="K102" s="105"/>
      <c r="L102" s="164"/>
    </row>
    <row r="103" spans="1:47" s="10" customFormat="1" ht="19.899999999999999" customHeight="1">
      <c r="B103" s="160"/>
      <c r="C103" s="105"/>
      <c r="D103" s="161" t="s">
        <v>498</v>
      </c>
      <c r="E103" s="162"/>
      <c r="F103" s="162"/>
      <c r="G103" s="162"/>
      <c r="H103" s="162"/>
      <c r="I103" s="162"/>
      <c r="J103" s="163">
        <f>J169</f>
        <v>0</v>
      </c>
      <c r="K103" s="105"/>
      <c r="L103" s="164"/>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204</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15</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26.25" customHeight="1">
      <c r="A113" s="36"/>
      <c r="B113" s="37"/>
      <c r="C113" s="38"/>
      <c r="D113" s="38"/>
      <c r="E113" s="339" t="str">
        <f>E7</f>
        <v>Ochranná hráz na Odře a Orlovské Stružce, Bohumín-Pudlov, stavba č. 5047_2021_soutez</v>
      </c>
      <c r="F113" s="340"/>
      <c r="G113" s="340"/>
      <c r="H113" s="340"/>
      <c r="I113" s="38"/>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188</v>
      </c>
      <c r="D114" s="23"/>
      <c r="E114" s="23"/>
      <c r="F114" s="23"/>
      <c r="G114" s="23"/>
      <c r="H114" s="23"/>
      <c r="I114" s="23"/>
      <c r="J114" s="23"/>
      <c r="K114" s="23"/>
      <c r="L114" s="21"/>
    </row>
    <row r="115" spans="1:65" s="2" customFormat="1" ht="16.5" customHeight="1">
      <c r="A115" s="36"/>
      <c r="B115" s="37"/>
      <c r="C115" s="38"/>
      <c r="D115" s="38"/>
      <c r="E115" s="339" t="s">
        <v>4521</v>
      </c>
      <c r="F115" s="341"/>
      <c r="G115" s="341"/>
      <c r="H115" s="34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485</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2" t="str">
        <f>E11</f>
        <v>SO-04.02 - Terénní úpravy v prostoru rozlivu</v>
      </c>
      <c r="F117" s="341"/>
      <c r="G117" s="341"/>
      <c r="H117" s="34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20</v>
      </c>
      <c r="D119" s="38"/>
      <c r="E119" s="38"/>
      <c r="F119" s="28" t="str">
        <f>F14</f>
        <v>Bohumín-Pudlov</v>
      </c>
      <c r="G119" s="38"/>
      <c r="H119" s="38"/>
      <c r="I119" s="30" t="s">
        <v>22</v>
      </c>
      <c r="J119" s="68" t="str">
        <f>IF(J14="","",J14)</f>
        <v>30. 11. 2020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28</v>
      </c>
      <c r="D121" s="38"/>
      <c r="E121" s="38"/>
      <c r="F121" s="28" t="str">
        <f>E17</f>
        <v>Povodí Odry s.p.</v>
      </c>
      <c r="G121" s="38"/>
      <c r="H121" s="38"/>
      <c r="I121" s="30" t="s">
        <v>34</v>
      </c>
      <c r="J121" s="34" t="str">
        <f>E23</f>
        <v xml:space="preserve">HYCOPROJEKT, a.s. </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32</v>
      </c>
      <c r="D122" s="38"/>
      <c r="E122" s="38"/>
      <c r="F122" s="28" t="str">
        <f>IF(E20="","",E20)</f>
        <v>Vyplň údaj</v>
      </c>
      <c r="G122" s="38"/>
      <c r="H122" s="38"/>
      <c r="I122" s="30" t="s">
        <v>37</v>
      </c>
      <c r="J122" s="34" t="str">
        <f>E26</f>
        <v>Ing.R.Krčmárik</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5"/>
      <c r="B124" s="166"/>
      <c r="C124" s="167" t="s">
        <v>205</v>
      </c>
      <c r="D124" s="168" t="s">
        <v>65</v>
      </c>
      <c r="E124" s="168" t="s">
        <v>61</v>
      </c>
      <c r="F124" s="168" t="s">
        <v>62</v>
      </c>
      <c r="G124" s="168" t="s">
        <v>206</v>
      </c>
      <c r="H124" s="168" t="s">
        <v>207</v>
      </c>
      <c r="I124" s="168" t="s">
        <v>208</v>
      </c>
      <c r="J124" s="168" t="s">
        <v>192</v>
      </c>
      <c r="K124" s="169" t="s">
        <v>209</v>
      </c>
      <c r="L124" s="170"/>
      <c r="M124" s="77" t="s">
        <v>1</v>
      </c>
      <c r="N124" s="78" t="s">
        <v>44</v>
      </c>
      <c r="O124" s="78" t="s">
        <v>210</v>
      </c>
      <c r="P124" s="78" t="s">
        <v>211</v>
      </c>
      <c r="Q124" s="78" t="s">
        <v>212</v>
      </c>
      <c r="R124" s="78" t="s">
        <v>213</v>
      </c>
      <c r="S124" s="78" t="s">
        <v>214</v>
      </c>
      <c r="T124" s="79" t="s">
        <v>215</v>
      </c>
      <c r="U124" s="165"/>
      <c r="V124" s="165"/>
      <c r="W124" s="165"/>
      <c r="X124" s="165"/>
      <c r="Y124" s="165"/>
      <c r="Z124" s="165"/>
      <c r="AA124" s="165"/>
      <c r="AB124" s="165"/>
      <c r="AC124" s="165"/>
      <c r="AD124" s="165"/>
      <c r="AE124" s="165"/>
    </row>
    <row r="125" spans="1:65" s="2" customFormat="1" ht="22.9" customHeight="1">
      <c r="A125" s="36"/>
      <c r="B125" s="37"/>
      <c r="C125" s="84" t="s">
        <v>216</v>
      </c>
      <c r="D125" s="38"/>
      <c r="E125" s="38"/>
      <c r="F125" s="38"/>
      <c r="G125" s="38"/>
      <c r="H125" s="38"/>
      <c r="I125" s="38"/>
      <c r="J125" s="171">
        <f>BK125</f>
        <v>0</v>
      </c>
      <c r="K125" s="38"/>
      <c r="L125" s="41"/>
      <c r="M125" s="80"/>
      <c r="N125" s="172"/>
      <c r="O125" s="81"/>
      <c r="P125" s="173">
        <f>P126</f>
        <v>0</v>
      </c>
      <c r="Q125" s="81"/>
      <c r="R125" s="173">
        <f>R126</f>
        <v>1.45783</v>
      </c>
      <c r="S125" s="81"/>
      <c r="T125" s="174">
        <f>T126</f>
        <v>0.37</v>
      </c>
      <c r="U125" s="36"/>
      <c r="V125" s="36"/>
      <c r="W125" s="36"/>
      <c r="X125" s="36"/>
      <c r="Y125" s="36"/>
      <c r="Z125" s="36"/>
      <c r="AA125" s="36"/>
      <c r="AB125" s="36"/>
      <c r="AC125" s="36"/>
      <c r="AD125" s="36"/>
      <c r="AE125" s="36"/>
      <c r="AT125" s="18" t="s">
        <v>79</v>
      </c>
      <c r="AU125" s="18" t="s">
        <v>194</v>
      </c>
      <c r="BK125" s="175">
        <f>BK126</f>
        <v>0</v>
      </c>
    </row>
    <row r="126" spans="1:65" s="12" customFormat="1" ht="25.9" customHeight="1">
      <c r="B126" s="176"/>
      <c r="C126" s="177"/>
      <c r="D126" s="178" t="s">
        <v>79</v>
      </c>
      <c r="E126" s="179" t="s">
        <v>501</v>
      </c>
      <c r="F126" s="179" t="s">
        <v>502</v>
      </c>
      <c r="G126" s="177"/>
      <c r="H126" s="177"/>
      <c r="I126" s="180"/>
      <c r="J126" s="181">
        <f>BK126</f>
        <v>0</v>
      </c>
      <c r="K126" s="177"/>
      <c r="L126" s="182"/>
      <c r="M126" s="183"/>
      <c r="N126" s="184"/>
      <c r="O126" s="184"/>
      <c r="P126" s="185">
        <f>P127+P154+P166+P169</f>
        <v>0</v>
      </c>
      <c r="Q126" s="184"/>
      <c r="R126" s="185">
        <f>R127+R154+R166+R169</f>
        <v>1.45783</v>
      </c>
      <c r="S126" s="184"/>
      <c r="T126" s="186">
        <f>T127+T154+T166+T169</f>
        <v>0.37</v>
      </c>
      <c r="AR126" s="187" t="s">
        <v>87</v>
      </c>
      <c r="AT126" s="188" t="s">
        <v>79</v>
      </c>
      <c r="AU126" s="188" t="s">
        <v>80</v>
      </c>
      <c r="AY126" s="187" t="s">
        <v>220</v>
      </c>
      <c r="BK126" s="189">
        <f>BK127+BK154+BK166+BK169</f>
        <v>0</v>
      </c>
    </row>
    <row r="127" spans="1:65" s="12" customFormat="1" ht="22.9" customHeight="1">
      <c r="B127" s="176"/>
      <c r="C127" s="177"/>
      <c r="D127" s="178" t="s">
        <v>79</v>
      </c>
      <c r="E127" s="190" t="s">
        <v>87</v>
      </c>
      <c r="F127" s="190" t="s">
        <v>503</v>
      </c>
      <c r="G127" s="177"/>
      <c r="H127" s="177"/>
      <c r="I127" s="180"/>
      <c r="J127" s="191">
        <f>BK127</f>
        <v>0</v>
      </c>
      <c r="K127" s="177"/>
      <c r="L127" s="182"/>
      <c r="M127" s="183"/>
      <c r="N127" s="184"/>
      <c r="O127" s="184"/>
      <c r="P127" s="185">
        <f>SUM(P128:P153)</f>
        <v>0</v>
      </c>
      <c r="Q127" s="184"/>
      <c r="R127" s="185">
        <f>SUM(R128:R153)</f>
        <v>6.1500000000000001E-3</v>
      </c>
      <c r="S127" s="184"/>
      <c r="T127" s="186">
        <f>SUM(T128:T153)</f>
        <v>0</v>
      </c>
      <c r="AR127" s="187" t="s">
        <v>87</v>
      </c>
      <c r="AT127" s="188" t="s">
        <v>79</v>
      </c>
      <c r="AU127" s="188" t="s">
        <v>87</v>
      </c>
      <c r="AY127" s="187" t="s">
        <v>220</v>
      </c>
      <c r="BK127" s="189">
        <f>SUM(BK128:BK153)</f>
        <v>0</v>
      </c>
    </row>
    <row r="128" spans="1:65" s="2" customFormat="1" ht="49.15" customHeight="1">
      <c r="A128" s="36"/>
      <c r="B128" s="37"/>
      <c r="C128" s="192" t="s">
        <v>87</v>
      </c>
      <c r="D128" s="192" t="s">
        <v>224</v>
      </c>
      <c r="E128" s="193" t="s">
        <v>504</v>
      </c>
      <c r="F128" s="194" t="s">
        <v>505</v>
      </c>
      <c r="G128" s="195" t="s">
        <v>506</v>
      </c>
      <c r="H128" s="196">
        <v>400</v>
      </c>
      <c r="I128" s="197"/>
      <c r="J128" s="198">
        <f>ROUND(I128*H128,2)</f>
        <v>0</v>
      </c>
      <c r="K128" s="194" t="s">
        <v>228</v>
      </c>
      <c r="L128" s="41"/>
      <c r="M128" s="199" t="s">
        <v>1</v>
      </c>
      <c r="N128" s="200" t="s">
        <v>45</v>
      </c>
      <c r="O128" s="73"/>
      <c r="P128" s="201">
        <f>O128*H128</f>
        <v>0</v>
      </c>
      <c r="Q128" s="201">
        <v>0</v>
      </c>
      <c r="R128" s="201">
        <f>Q128*H128</f>
        <v>0</v>
      </c>
      <c r="S128" s="201">
        <v>0</v>
      </c>
      <c r="T128" s="202">
        <f>S128*H128</f>
        <v>0</v>
      </c>
      <c r="U128" s="36"/>
      <c r="V128" s="36"/>
      <c r="W128" s="36"/>
      <c r="X128" s="36"/>
      <c r="Y128" s="36"/>
      <c r="Z128" s="36"/>
      <c r="AA128" s="36"/>
      <c r="AB128" s="36"/>
      <c r="AC128" s="36"/>
      <c r="AD128" s="36"/>
      <c r="AE128" s="36"/>
      <c r="AR128" s="203" t="s">
        <v>223</v>
      </c>
      <c r="AT128" s="203" t="s">
        <v>224</v>
      </c>
      <c r="AU128" s="203" t="s">
        <v>19</v>
      </c>
      <c r="AY128" s="18" t="s">
        <v>220</v>
      </c>
      <c r="BE128" s="204">
        <f>IF(N128="základní",J128,0)</f>
        <v>0</v>
      </c>
      <c r="BF128" s="204">
        <f>IF(N128="snížená",J128,0)</f>
        <v>0</v>
      </c>
      <c r="BG128" s="204">
        <f>IF(N128="zákl. přenesená",J128,0)</f>
        <v>0</v>
      </c>
      <c r="BH128" s="204">
        <f>IF(N128="sníž. přenesená",J128,0)</f>
        <v>0</v>
      </c>
      <c r="BI128" s="204">
        <f>IF(N128="nulová",J128,0)</f>
        <v>0</v>
      </c>
      <c r="BJ128" s="18" t="s">
        <v>87</v>
      </c>
      <c r="BK128" s="204">
        <f>ROUND(I128*H128,2)</f>
        <v>0</v>
      </c>
      <c r="BL128" s="18" t="s">
        <v>223</v>
      </c>
      <c r="BM128" s="203" t="s">
        <v>4579</v>
      </c>
    </row>
    <row r="129" spans="1:65" s="2" customFormat="1" ht="11.25">
      <c r="A129" s="36"/>
      <c r="B129" s="37"/>
      <c r="C129" s="38"/>
      <c r="D129" s="205" t="s">
        <v>231</v>
      </c>
      <c r="E129" s="38"/>
      <c r="F129" s="206" t="s">
        <v>508</v>
      </c>
      <c r="G129" s="38"/>
      <c r="H129" s="38"/>
      <c r="I129" s="207"/>
      <c r="J129" s="38"/>
      <c r="K129" s="38"/>
      <c r="L129" s="41"/>
      <c r="M129" s="208"/>
      <c r="N129" s="209"/>
      <c r="O129" s="73"/>
      <c r="P129" s="73"/>
      <c r="Q129" s="73"/>
      <c r="R129" s="73"/>
      <c r="S129" s="73"/>
      <c r="T129" s="74"/>
      <c r="U129" s="36"/>
      <c r="V129" s="36"/>
      <c r="W129" s="36"/>
      <c r="X129" s="36"/>
      <c r="Y129" s="36"/>
      <c r="Z129" s="36"/>
      <c r="AA129" s="36"/>
      <c r="AB129" s="36"/>
      <c r="AC129" s="36"/>
      <c r="AD129" s="36"/>
      <c r="AE129" s="36"/>
      <c r="AT129" s="18" t="s">
        <v>231</v>
      </c>
      <c r="AU129" s="18" t="s">
        <v>19</v>
      </c>
    </row>
    <row r="130" spans="1:65" s="2" customFormat="1" ht="68.25">
      <c r="A130" s="36"/>
      <c r="B130" s="37"/>
      <c r="C130" s="38"/>
      <c r="D130" s="210" t="s">
        <v>311</v>
      </c>
      <c r="E130" s="38"/>
      <c r="F130" s="211" t="s">
        <v>509</v>
      </c>
      <c r="G130" s="38"/>
      <c r="H130" s="38"/>
      <c r="I130" s="207"/>
      <c r="J130" s="38"/>
      <c r="K130" s="38"/>
      <c r="L130" s="41"/>
      <c r="M130" s="208"/>
      <c r="N130" s="209"/>
      <c r="O130" s="73"/>
      <c r="P130" s="73"/>
      <c r="Q130" s="73"/>
      <c r="R130" s="73"/>
      <c r="S130" s="73"/>
      <c r="T130" s="74"/>
      <c r="U130" s="36"/>
      <c r="V130" s="36"/>
      <c r="W130" s="36"/>
      <c r="X130" s="36"/>
      <c r="Y130" s="36"/>
      <c r="Z130" s="36"/>
      <c r="AA130" s="36"/>
      <c r="AB130" s="36"/>
      <c r="AC130" s="36"/>
      <c r="AD130" s="36"/>
      <c r="AE130" s="36"/>
      <c r="AT130" s="18" t="s">
        <v>311</v>
      </c>
      <c r="AU130" s="18" t="s">
        <v>19</v>
      </c>
    </row>
    <row r="131" spans="1:65" s="2" customFormat="1" ht="48.75">
      <c r="A131" s="36"/>
      <c r="B131" s="37"/>
      <c r="C131" s="38"/>
      <c r="D131" s="210" t="s">
        <v>233</v>
      </c>
      <c r="E131" s="38"/>
      <c r="F131" s="211" t="s">
        <v>4580</v>
      </c>
      <c r="G131" s="38"/>
      <c r="H131" s="38"/>
      <c r="I131" s="207"/>
      <c r="J131" s="38"/>
      <c r="K131" s="38"/>
      <c r="L131" s="41"/>
      <c r="M131" s="208"/>
      <c r="N131" s="209"/>
      <c r="O131" s="73"/>
      <c r="P131" s="73"/>
      <c r="Q131" s="73"/>
      <c r="R131" s="73"/>
      <c r="S131" s="73"/>
      <c r="T131" s="74"/>
      <c r="U131" s="36"/>
      <c r="V131" s="36"/>
      <c r="W131" s="36"/>
      <c r="X131" s="36"/>
      <c r="Y131" s="36"/>
      <c r="Z131" s="36"/>
      <c r="AA131" s="36"/>
      <c r="AB131" s="36"/>
      <c r="AC131" s="36"/>
      <c r="AD131" s="36"/>
      <c r="AE131" s="36"/>
      <c r="AT131" s="18" t="s">
        <v>233</v>
      </c>
      <c r="AU131" s="18" t="s">
        <v>19</v>
      </c>
    </row>
    <row r="132" spans="1:65" s="2" customFormat="1" ht="55.5" customHeight="1">
      <c r="A132" s="36"/>
      <c r="B132" s="37"/>
      <c r="C132" s="192" t="s">
        <v>19</v>
      </c>
      <c r="D132" s="192" t="s">
        <v>224</v>
      </c>
      <c r="E132" s="193" t="s">
        <v>1251</v>
      </c>
      <c r="F132" s="194" t="s">
        <v>1252</v>
      </c>
      <c r="G132" s="195" t="s">
        <v>514</v>
      </c>
      <c r="H132" s="196">
        <v>0.4</v>
      </c>
      <c r="I132" s="197"/>
      <c r="J132" s="198">
        <f>ROUND(I132*H132,2)</f>
        <v>0</v>
      </c>
      <c r="K132" s="194" t="s">
        <v>228</v>
      </c>
      <c r="L132" s="41"/>
      <c r="M132" s="199" t="s">
        <v>1</v>
      </c>
      <c r="N132" s="200" t="s">
        <v>45</v>
      </c>
      <c r="O132" s="73"/>
      <c r="P132" s="201">
        <f>O132*H132</f>
        <v>0</v>
      </c>
      <c r="Q132" s="201">
        <v>0</v>
      </c>
      <c r="R132" s="201">
        <f>Q132*H132</f>
        <v>0</v>
      </c>
      <c r="S132" s="201">
        <v>0</v>
      </c>
      <c r="T132" s="202">
        <f>S132*H132</f>
        <v>0</v>
      </c>
      <c r="U132" s="36"/>
      <c r="V132" s="36"/>
      <c r="W132" s="36"/>
      <c r="X132" s="36"/>
      <c r="Y132" s="36"/>
      <c r="Z132" s="36"/>
      <c r="AA132" s="36"/>
      <c r="AB132" s="36"/>
      <c r="AC132" s="36"/>
      <c r="AD132" s="36"/>
      <c r="AE132" s="36"/>
      <c r="AR132" s="203" t="s">
        <v>223</v>
      </c>
      <c r="AT132" s="203" t="s">
        <v>224</v>
      </c>
      <c r="AU132" s="203" t="s">
        <v>19</v>
      </c>
      <c r="AY132" s="18" t="s">
        <v>220</v>
      </c>
      <c r="BE132" s="204">
        <f>IF(N132="základní",J132,0)</f>
        <v>0</v>
      </c>
      <c r="BF132" s="204">
        <f>IF(N132="snížená",J132,0)</f>
        <v>0</v>
      </c>
      <c r="BG132" s="204">
        <f>IF(N132="zákl. přenesená",J132,0)</f>
        <v>0</v>
      </c>
      <c r="BH132" s="204">
        <f>IF(N132="sníž. přenesená",J132,0)</f>
        <v>0</v>
      </c>
      <c r="BI132" s="204">
        <f>IF(N132="nulová",J132,0)</f>
        <v>0</v>
      </c>
      <c r="BJ132" s="18" t="s">
        <v>87</v>
      </c>
      <c r="BK132" s="204">
        <f>ROUND(I132*H132,2)</f>
        <v>0</v>
      </c>
      <c r="BL132" s="18" t="s">
        <v>223</v>
      </c>
      <c r="BM132" s="203" t="s">
        <v>4581</v>
      </c>
    </row>
    <row r="133" spans="1:65" s="2" customFormat="1" ht="11.25">
      <c r="A133" s="36"/>
      <c r="B133" s="37"/>
      <c r="C133" s="38"/>
      <c r="D133" s="205" t="s">
        <v>231</v>
      </c>
      <c r="E133" s="38"/>
      <c r="F133" s="206" t="s">
        <v>1254</v>
      </c>
      <c r="G133" s="38"/>
      <c r="H133" s="38"/>
      <c r="I133" s="207"/>
      <c r="J133" s="38"/>
      <c r="K133" s="38"/>
      <c r="L133" s="41"/>
      <c r="M133" s="208"/>
      <c r="N133" s="209"/>
      <c r="O133" s="73"/>
      <c r="P133" s="73"/>
      <c r="Q133" s="73"/>
      <c r="R133" s="73"/>
      <c r="S133" s="73"/>
      <c r="T133" s="74"/>
      <c r="U133" s="36"/>
      <c r="V133" s="36"/>
      <c r="W133" s="36"/>
      <c r="X133" s="36"/>
      <c r="Y133" s="36"/>
      <c r="Z133" s="36"/>
      <c r="AA133" s="36"/>
      <c r="AB133" s="36"/>
      <c r="AC133" s="36"/>
      <c r="AD133" s="36"/>
      <c r="AE133" s="36"/>
      <c r="AT133" s="18" t="s">
        <v>231</v>
      </c>
      <c r="AU133" s="18" t="s">
        <v>19</v>
      </c>
    </row>
    <row r="134" spans="1:65" s="2" customFormat="1" ht="78">
      <c r="A134" s="36"/>
      <c r="B134" s="37"/>
      <c r="C134" s="38"/>
      <c r="D134" s="210" t="s">
        <v>311</v>
      </c>
      <c r="E134" s="38"/>
      <c r="F134" s="211" t="s">
        <v>1255</v>
      </c>
      <c r="G134" s="38"/>
      <c r="H134" s="38"/>
      <c r="I134" s="207"/>
      <c r="J134" s="38"/>
      <c r="K134" s="38"/>
      <c r="L134" s="41"/>
      <c r="M134" s="208"/>
      <c r="N134" s="209"/>
      <c r="O134" s="73"/>
      <c r="P134" s="73"/>
      <c r="Q134" s="73"/>
      <c r="R134" s="73"/>
      <c r="S134" s="73"/>
      <c r="T134" s="74"/>
      <c r="U134" s="36"/>
      <c r="V134" s="36"/>
      <c r="W134" s="36"/>
      <c r="X134" s="36"/>
      <c r="Y134" s="36"/>
      <c r="Z134" s="36"/>
      <c r="AA134" s="36"/>
      <c r="AB134" s="36"/>
      <c r="AC134" s="36"/>
      <c r="AD134" s="36"/>
      <c r="AE134" s="36"/>
      <c r="AT134" s="18" t="s">
        <v>311</v>
      </c>
      <c r="AU134" s="18" t="s">
        <v>19</v>
      </c>
    </row>
    <row r="135" spans="1:65" s="2" customFormat="1" ht="29.25">
      <c r="A135" s="36"/>
      <c r="B135" s="37"/>
      <c r="C135" s="38"/>
      <c r="D135" s="210" t="s">
        <v>233</v>
      </c>
      <c r="E135" s="38"/>
      <c r="F135" s="211" t="s">
        <v>4582</v>
      </c>
      <c r="G135" s="38"/>
      <c r="H135" s="38"/>
      <c r="I135" s="207"/>
      <c r="J135" s="38"/>
      <c r="K135" s="38"/>
      <c r="L135" s="41"/>
      <c r="M135" s="208"/>
      <c r="N135" s="209"/>
      <c r="O135" s="73"/>
      <c r="P135" s="73"/>
      <c r="Q135" s="73"/>
      <c r="R135" s="73"/>
      <c r="S135" s="73"/>
      <c r="T135" s="74"/>
      <c r="U135" s="36"/>
      <c r="V135" s="36"/>
      <c r="W135" s="36"/>
      <c r="X135" s="36"/>
      <c r="Y135" s="36"/>
      <c r="Z135" s="36"/>
      <c r="AA135" s="36"/>
      <c r="AB135" s="36"/>
      <c r="AC135" s="36"/>
      <c r="AD135" s="36"/>
      <c r="AE135" s="36"/>
      <c r="AT135" s="18" t="s">
        <v>233</v>
      </c>
      <c r="AU135" s="18" t="s">
        <v>19</v>
      </c>
    </row>
    <row r="136" spans="1:65" s="2" customFormat="1" ht="55.5" customHeight="1">
      <c r="A136" s="36"/>
      <c r="B136" s="37"/>
      <c r="C136" s="192" t="s">
        <v>156</v>
      </c>
      <c r="D136" s="192" t="s">
        <v>224</v>
      </c>
      <c r="E136" s="193" t="s">
        <v>526</v>
      </c>
      <c r="F136" s="194" t="s">
        <v>527</v>
      </c>
      <c r="G136" s="195" t="s">
        <v>514</v>
      </c>
      <c r="H136" s="196">
        <v>100</v>
      </c>
      <c r="I136" s="197"/>
      <c r="J136" s="198">
        <f>ROUND(I136*H136,2)</f>
        <v>0</v>
      </c>
      <c r="K136" s="194" t="s">
        <v>228</v>
      </c>
      <c r="L136" s="41"/>
      <c r="M136" s="199" t="s">
        <v>1</v>
      </c>
      <c r="N136" s="200" t="s">
        <v>45</v>
      </c>
      <c r="O136" s="73"/>
      <c r="P136" s="201">
        <f>O136*H136</f>
        <v>0</v>
      </c>
      <c r="Q136" s="201">
        <v>0</v>
      </c>
      <c r="R136" s="201">
        <f>Q136*H136</f>
        <v>0</v>
      </c>
      <c r="S136" s="201">
        <v>0</v>
      </c>
      <c r="T136" s="202">
        <f>S136*H136</f>
        <v>0</v>
      </c>
      <c r="U136" s="36"/>
      <c r="V136" s="36"/>
      <c r="W136" s="36"/>
      <c r="X136" s="36"/>
      <c r="Y136" s="36"/>
      <c r="Z136" s="36"/>
      <c r="AA136" s="36"/>
      <c r="AB136" s="36"/>
      <c r="AC136" s="36"/>
      <c r="AD136" s="36"/>
      <c r="AE136" s="36"/>
      <c r="AR136" s="203" t="s">
        <v>223</v>
      </c>
      <c r="AT136" s="203" t="s">
        <v>224</v>
      </c>
      <c r="AU136" s="203" t="s">
        <v>19</v>
      </c>
      <c r="AY136" s="18" t="s">
        <v>220</v>
      </c>
      <c r="BE136" s="204">
        <f>IF(N136="základní",J136,0)</f>
        <v>0</v>
      </c>
      <c r="BF136" s="204">
        <f>IF(N136="snížená",J136,0)</f>
        <v>0</v>
      </c>
      <c r="BG136" s="204">
        <f>IF(N136="zákl. přenesená",J136,0)</f>
        <v>0</v>
      </c>
      <c r="BH136" s="204">
        <f>IF(N136="sníž. přenesená",J136,0)</f>
        <v>0</v>
      </c>
      <c r="BI136" s="204">
        <f>IF(N136="nulová",J136,0)</f>
        <v>0</v>
      </c>
      <c r="BJ136" s="18" t="s">
        <v>87</v>
      </c>
      <c r="BK136" s="204">
        <f>ROUND(I136*H136,2)</f>
        <v>0</v>
      </c>
      <c r="BL136" s="18" t="s">
        <v>223</v>
      </c>
      <c r="BM136" s="203" t="s">
        <v>4583</v>
      </c>
    </row>
    <row r="137" spans="1:65" s="2" customFormat="1" ht="11.25">
      <c r="A137" s="36"/>
      <c r="B137" s="37"/>
      <c r="C137" s="38"/>
      <c r="D137" s="205" t="s">
        <v>231</v>
      </c>
      <c r="E137" s="38"/>
      <c r="F137" s="206" t="s">
        <v>529</v>
      </c>
      <c r="G137" s="38"/>
      <c r="H137" s="38"/>
      <c r="I137" s="207"/>
      <c r="J137" s="38"/>
      <c r="K137" s="38"/>
      <c r="L137" s="41"/>
      <c r="M137" s="208"/>
      <c r="N137" s="209"/>
      <c r="O137" s="73"/>
      <c r="P137" s="73"/>
      <c r="Q137" s="73"/>
      <c r="R137" s="73"/>
      <c r="S137" s="73"/>
      <c r="T137" s="74"/>
      <c r="U137" s="36"/>
      <c r="V137" s="36"/>
      <c r="W137" s="36"/>
      <c r="X137" s="36"/>
      <c r="Y137" s="36"/>
      <c r="Z137" s="36"/>
      <c r="AA137" s="36"/>
      <c r="AB137" s="36"/>
      <c r="AC137" s="36"/>
      <c r="AD137" s="36"/>
      <c r="AE137" s="36"/>
      <c r="AT137" s="18" t="s">
        <v>231</v>
      </c>
      <c r="AU137" s="18" t="s">
        <v>19</v>
      </c>
    </row>
    <row r="138" spans="1:65" s="2" customFormat="1" ht="146.25">
      <c r="A138" s="36"/>
      <c r="B138" s="37"/>
      <c r="C138" s="38"/>
      <c r="D138" s="210" t="s">
        <v>311</v>
      </c>
      <c r="E138" s="38"/>
      <c r="F138" s="211" t="s">
        <v>530</v>
      </c>
      <c r="G138" s="38"/>
      <c r="H138" s="38"/>
      <c r="I138" s="207"/>
      <c r="J138" s="38"/>
      <c r="K138" s="38"/>
      <c r="L138" s="41"/>
      <c r="M138" s="208"/>
      <c r="N138" s="209"/>
      <c r="O138" s="73"/>
      <c r="P138" s="73"/>
      <c r="Q138" s="73"/>
      <c r="R138" s="73"/>
      <c r="S138" s="73"/>
      <c r="T138" s="74"/>
      <c r="U138" s="36"/>
      <c r="V138" s="36"/>
      <c r="W138" s="36"/>
      <c r="X138" s="36"/>
      <c r="Y138" s="36"/>
      <c r="Z138" s="36"/>
      <c r="AA138" s="36"/>
      <c r="AB138" s="36"/>
      <c r="AC138" s="36"/>
      <c r="AD138" s="36"/>
      <c r="AE138" s="36"/>
      <c r="AT138" s="18" t="s">
        <v>311</v>
      </c>
      <c r="AU138" s="18" t="s">
        <v>19</v>
      </c>
    </row>
    <row r="139" spans="1:65" s="2" customFormat="1" ht="48.75">
      <c r="A139" s="36"/>
      <c r="B139" s="37"/>
      <c r="C139" s="38"/>
      <c r="D139" s="210" t="s">
        <v>233</v>
      </c>
      <c r="E139" s="38"/>
      <c r="F139" s="211" t="s">
        <v>4584</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233</v>
      </c>
      <c r="AU139" s="18" t="s">
        <v>19</v>
      </c>
    </row>
    <row r="140" spans="1:65" s="2" customFormat="1" ht="21.75" customHeight="1">
      <c r="A140" s="36"/>
      <c r="B140" s="37"/>
      <c r="C140" s="247" t="s">
        <v>223</v>
      </c>
      <c r="D140" s="247" t="s">
        <v>329</v>
      </c>
      <c r="E140" s="248" t="s">
        <v>533</v>
      </c>
      <c r="F140" s="249" t="s">
        <v>4585</v>
      </c>
      <c r="G140" s="250" t="s">
        <v>514</v>
      </c>
      <c r="H140" s="251">
        <v>38.5</v>
      </c>
      <c r="I140" s="252"/>
      <c r="J140" s="253">
        <f>ROUND(I140*H140,2)</f>
        <v>0</v>
      </c>
      <c r="K140" s="249" t="s">
        <v>1</v>
      </c>
      <c r="L140" s="254"/>
      <c r="M140" s="255" t="s">
        <v>1</v>
      </c>
      <c r="N140" s="256" t="s">
        <v>45</v>
      </c>
      <c r="O140" s="73"/>
      <c r="P140" s="201">
        <f>O140*H140</f>
        <v>0</v>
      </c>
      <c r="Q140" s="201">
        <v>0</v>
      </c>
      <c r="R140" s="201">
        <f>Q140*H140</f>
        <v>0</v>
      </c>
      <c r="S140" s="201">
        <v>0</v>
      </c>
      <c r="T140" s="202">
        <f>S140*H140</f>
        <v>0</v>
      </c>
      <c r="U140" s="36"/>
      <c r="V140" s="36"/>
      <c r="W140" s="36"/>
      <c r="X140" s="36"/>
      <c r="Y140" s="36"/>
      <c r="Z140" s="36"/>
      <c r="AA140" s="36"/>
      <c r="AB140" s="36"/>
      <c r="AC140" s="36"/>
      <c r="AD140" s="36"/>
      <c r="AE140" s="36"/>
      <c r="AR140" s="203" t="s">
        <v>266</v>
      </c>
      <c r="AT140" s="203" t="s">
        <v>329</v>
      </c>
      <c r="AU140" s="203" t="s">
        <v>19</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223</v>
      </c>
      <c r="BM140" s="203" t="s">
        <v>4586</v>
      </c>
    </row>
    <row r="141" spans="1:65" s="2" customFormat="1" ht="37.9" customHeight="1">
      <c r="A141" s="36"/>
      <c r="B141" s="37"/>
      <c r="C141" s="192" t="s">
        <v>219</v>
      </c>
      <c r="D141" s="192" t="s">
        <v>224</v>
      </c>
      <c r="E141" s="193" t="s">
        <v>605</v>
      </c>
      <c r="F141" s="194" t="s">
        <v>606</v>
      </c>
      <c r="G141" s="195" t="s">
        <v>506</v>
      </c>
      <c r="H141" s="196">
        <v>410</v>
      </c>
      <c r="I141" s="197"/>
      <c r="J141" s="198">
        <f>ROUND(I141*H141,2)</f>
        <v>0</v>
      </c>
      <c r="K141" s="194" t="s">
        <v>228</v>
      </c>
      <c r="L141" s="41"/>
      <c r="M141" s="199" t="s">
        <v>1</v>
      </c>
      <c r="N141" s="200" t="s">
        <v>45</v>
      </c>
      <c r="O141" s="73"/>
      <c r="P141" s="201">
        <f>O141*H141</f>
        <v>0</v>
      </c>
      <c r="Q141" s="201">
        <v>0</v>
      </c>
      <c r="R141" s="201">
        <f>Q141*H141</f>
        <v>0</v>
      </c>
      <c r="S141" s="201">
        <v>0</v>
      </c>
      <c r="T141" s="202">
        <f>S141*H141</f>
        <v>0</v>
      </c>
      <c r="U141" s="36"/>
      <c r="V141" s="36"/>
      <c r="W141" s="36"/>
      <c r="X141" s="36"/>
      <c r="Y141" s="36"/>
      <c r="Z141" s="36"/>
      <c r="AA141" s="36"/>
      <c r="AB141" s="36"/>
      <c r="AC141" s="36"/>
      <c r="AD141" s="36"/>
      <c r="AE141" s="36"/>
      <c r="AR141" s="203" t="s">
        <v>223</v>
      </c>
      <c r="AT141" s="203" t="s">
        <v>224</v>
      </c>
      <c r="AU141" s="203" t="s">
        <v>19</v>
      </c>
      <c r="AY141" s="18" t="s">
        <v>220</v>
      </c>
      <c r="BE141" s="204">
        <f>IF(N141="základní",J141,0)</f>
        <v>0</v>
      </c>
      <c r="BF141" s="204">
        <f>IF(N141="snížená",J141,0)</f>
        <v>0</v>
      </c>
      <c r="BG141" s="204">
        <f>IF(N141="zákl. přenesená",J141,0)</f>
        <v>0</v>
      </c>
      <c r="BH141" s="204">
        <f>IF(N141="sníž. přenesená",J141,0)</f>
        <v>0</v>
      </c>
      <c r="BI141" s="204">
        <f>IF(N141="nulová",J141,0)</f>
        <v>0</v>
      </c>
      <c r="BJ141" s="18" t="s">
        <v>87</v>
      </c>
      <c r="BK141" s="204">
        <f>ROUND(I141*H141,2)</f>
        <v>0</v>
      </c>
      <c r="BL141" s="18" t="s">
        <v>223</v>
      </c>
      <c r="BM141" s="203" t="s">
        <v>4587</v>
      </c>
    </row>
    <row r="142" spans="1:65" s="2" customFormat="1" ht="11.25">
      <c r="A142" s="36"/>
      <c r="B142" s="37"/>
      <c r="C142" s="38"/>
      <c r="D142" s="205" t="s">
        <v>231</v>
      </c>
      <c r="E142" s="38"/>
      <c r="F142" s="206" t="s">
        <v>608</v>
      </c>
      <c r="G142" s="38"/>
      <c r="H142" s="38"/>
      <c r="I142" s="207"/>
      <c r="J142" s="38"/>
      <c r="K142" s="38"/>
      <c r="L142" s="41"/>
      <c r="M142" s="208"/>
      <c r="N142" s="209"/>
      <c r="O142" s="73"/>
      <c r="P142" s="73"/>
      <c r="Q142" s="73"/>
      <c r="R142" s="73"/>
      <c r="S142" s="73"/>
      <c r="T142" s="74"/>
      <c r="U142" s="36"/>
      <c r="V142" s="36"/>
      <c r="W142" s="36"/>
      <c r="X142" s="36"/>
      <c r="Y142" s="36"/>
      <c r="Z142" s="36"/>
      <c r="AA142" s="36"/>
      <c r="AB142" s="36"/>
      <c r="AC142" s="36"/>
      <c r="AD142" s="36"/>
      <c r="AE142" s="36"/>
      <c r="AT142" s="18" t="s">
        <v>231</v>
      </c>
      <c r="AU142" s="18" t="s">
        <v>19</v>
      </c>
    </row>
    <row r="143" spans="1:65" s="2" customFormat="1" ht="48.75">
      <c r="A143" s="36"/>
      <c r="B143" s="37"/>
      <c r="C143" s="38"/>
      <c r="D143" s="210" t="s">
        <v>311</v>
      </c>
      <c r="E143" s="38"/>
      <c r="F143" s="211" t="s">
        <v>609</v>
      </c>
      <c r="G143" s="38"/>
      <c r="H143" s="38"/>
      <c r="I143" s="207"/>
      <c r="J143" s="38"/>
      <c r="K143" s="38"/>
      <c r="L143" s="41"/>
      <c r="M143" s="208"/>
      <c r="N143" s="209"/>
      <c r="O143" s="73"/>
      <c r="P143" s="73"/>
      <c r="Q143" s="73"/>
      <c r="R143" s="73"/>
      <c r="S143" s="73"/>
      <c r="T143" s="74"/>
      <c r="U143" s="36"/>
      <c r="V143" s="36"/>
      <c r="W143" s="36"/>
      <c r="X143" s="36"/>
      <c r="Y143" s="36"/>
      <c r="Z143" s="36"/>
      <c r="AA143" s="36"/>
      <c r="AB143" s="36"/>
      <c r="AC143" s="36"/>
      <c r="AD143" s="36"/>
      <c r="AE143" s="36"/>
      <c r="AT143" s="18" t="s">
        <v>311</v>
      </c>
      <c r="AU143" s="18" t="s">
        <v>19</v>
      </c>
    </row>
    <row r="144" spans="1:65" s="2" customFormat="1" ht="48.75">
      <c r="A144" s="36"/>
      <c r="B144" s="37"/>
      <c r="C144" s="38"/>
      <c r="D144" s="210" t="s">
        <v>233</v>
      </c>
      <c r="E144" s="38"/>
      <c r="F144" s="211" t="s">
        <v>4588</v>
      </c>
      <c r="G144" s="38"/>
      <c r="H144" s="38"/>
      <c r="I144" s="207"/>
      <c r="J144" s="38"/>
      <c r="K144" s="38"/>
      <c r="L144" s="41"/>
      <c r="M144" s="208"/>
      <c r="N144" s="209"/>
      <c r="O144" s="73"/>
      <c r="P144" s="73"/>
      <c r="Q144" s="73"/>
      <c r="R144" s="73"/>
      <c r="S144" s="73"/>
      <c r="T144" s="74"/>
      <c r="U144" s="36"/>
      <c r="V144" s="36"/>
      <c r="W144" s="36"/>
      <c r="X144" s="36"/>
      <c r="Y144" s="36"/>
      <c r="Z144" s="36"/>
      <c r="AA144" s="36"/>
      <c r="AB144" s="36"/>
      <c r="AC144" s="36"/>
      <c r="AD144" s="36"/>
      <c r="AE144" s="36"/>
      <c r="AT144" s="18" t="s">
        <v>233</v>
      </c>
      <c r="AU144" s="18" t="s">
        <v>19</v>
      </c>
    </row>
    <row r="145" spans="1:65" s="2" customFormat="1" ht="24.2" customHeight="1">
      <c r="A145" s="36"/>
      <c r="B145" s="37"/>
      <c r="C145" s="192" t="s">
        <v>256</v>
      </c>
      <c r="D145" s="192" t="s">
        <v>224</v>
      </c>
      <c r="E145" s="193" t="s">
        <v>574</v>
      </c>
      <c r="F145" s="194" t="s">
        <v>575</v>
      </c>
      <c r="G145" s="195" t="s">
        <v>506</v>
      </c>
      <c r="H145" s="196">
        <v>410</v>
      </c>
      <c r="I145" s="197"/>
      <c r="J145" s="198">
        <f>ROUND(I145*H145,2)</f>
        <v>0</v>
      </c>
      <c r="K145" s="194" t="s">
        <v>228</v>
      </c>
      <c r="L145" s="41"/>
      <c r="M145" s="199" t="s">
        <v>1</v>
      </c>
      <c r="N145" s="200" t="s">
        <v>45</v>
      </c>
      <c r="O145" s="73"/>
      <c r="P145" s="201">
        <f>O145*H145</f>
        <v>0</v>
      </c>
      <c r="Q145" s="201">
        <v>0</v>
      </c>
      <c r="R145" s="201">
        <f>Q145*H145</f>
        <v>0</v>
      </c>
      <c r="S145" s="201">
        <v>0</v>
      </c>
      <c r="T145" s="202">
        <f>S145*H145</f>
        <v>0</v>
      </c>
      <c r="U145" s="36"/>
      <c r="V145" s="36"/>
      <c r="W145" s="36"/>
      <c r="X145" s="36"/>
      <c r="Y145" s="36"/>
      <c r="Z145" s="36"/>
      <c r="AA145" s="36"/>
      <c r="AB145" s="36"/>
      <c r="AC145" s="36"/>
      <c r="AD145" s="36"/>
      <c r="AE145" s="36"/>
      <c r="AR145" s="203" t="s">
        <v>223</v>
      </c>
      <c r="AT145" s="203" t="s">
        <v>224</v>
      </c>
      <c r="AU145" s="203" t="s">
        <v>19</v>
      </c>
      <c r="AY145" s="18" t="s">
        <v>220</v>
      </c>
      <c r="BE145" s="204">
        <f>IF(N145="základní",J145,0)</f>
        <v>0</v>
      </c>
      <c r="BF145" s="204">
        <f>IF(N145="snížená",J145,0)</f>
        <v>0</v>
      </c>
      <c r="BG145" s="204">
        <f>IF(N145="zákl. přenesená",J145,0)</f>
        <v>0</v>
      </c>
      <c r="BH145" s="204">
        <f>IF(N145="sníž. přenesená",J145,0)</f>
        <v>0</v>
      </c>
      <c r="BI145" s="204">
        <f>IF(N145="nulová",J145,0)</f>
        <v>0</v>
      </c>
      <c r="BJ145" s="18" t="s">
        <v>87</v>
      </c>
      <c r="BK145" s="204">
        <f>ROUND(I145*H145,2)</f>
        <v>0</v>
      </c>
      <c r="BL145" s="18" t="s">
        <v>223</v>
      </c>
      <c r="BM145" s="203" t="s">
        <v>4589</v>
      </c>
    </row>
    <row r="146" spans="1:65" s="2" customFormat="1" ht="11.25">
      <c r="A146" s="36"/>
      <c r="B146" s="37"/>
      <c r="C146" s="38"/>
      <c r="D146" s="205" t="s">
        <v>231</v>
      </c>
      <c r="E146" s="38"/>
      <c r="F146" s="206" t="s">
        <v>577</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231</v>
      </c>
      <c r="AU146" s="18" t="s">
        <v>19</v>
      </c>
    </row>
    <row r="147" spans="1:65" s="2" customFormat="1" ht="117">
      <c r="A147" s="36"/>
      <c r="B147" s="37"/>
      <c r="C147" s="38"/>
      <c r="D147" s="210" t="s">
        <v>311</v>
      </c>
      <c r="E147" s="38"/>
      <c r="F147" s="211" t="s">
        <v>578</v>
      </c>
      <c r="G147" s="38"/>
      <c r="H147" s="38"/>
      <c r="I147" s="207"/>
      <c r="J147" s="38"/>
      <c r="K147" s="38"/>
      <c r="L147" s="41"/>
      <c r="M147" s="208"/>
      <c r="N147" s="209"/>
      <c r="O147" s="73"/>
      <c r="P147" s="73"/>
      <c r="Q147" s="73"/>
      <c r="R147" s="73"/>
      <c r="S147" s="73"/>
      <c r="T147" s="74"/>
      <c r="U147" s="36"/>
      <c r="V147" s="36"/>
      <c r="W147" s="36"/>
      <c r="X147" s="36"/>
      <c r="Y147" s="36"/>
      <c r="Z147" s="36"/>
      <c r="AA147" s="36"/>
      <c r="AB147" s="36"/>
      <c r="AC147" s="36"/>
      <c r="AD147" s="36"/>
      <c r="AE147" s="36"/>
      <c r="AT147" s="18" t="s">
        <v>311</v>
      </c>
      <c r="AU147" s="18" t="s">
        <v>19</v>
      </c>
    </row>
    <row r="148" spans="1:65" s="2" customFormat="1" ht="48.75">
      <c r="A148" s="36"/>
      <c r="B148" s="37"/>
      <c r="C148" s="38"/>
      <c r="D148" s="210" t="s">
        <v>233</v>
      </c>
      <c r="E148" s="38"/>
      <c r="F148" s="211" t="s">
        <v>4590</v>
      </c>
      <c r="G148" s="38"/>
      <c r="H148" s="38"/>
      <c r="I148" s="207"/>
      <c r="J148" s="38"/>
      <c r="K148" s="38"/>
      <c r="L148" s="41"/>
      <c r="M148" s="208"/>
      <c r="N148" s="209"/>
      <c r="O148" s="73"/>
      <c r="P148" s="73"/>
      <c r="Q148" s="73"/>
      <c r="R148" s="73"/>
      <c r="S148" s="73"/>
      <c r="T148" s="74"/>
      <c r="U148" s="36"/>
      <c r="V148" s="36"/>
      <c r="W148" s="36"/>
      <c r="X148" s="36"/>
      <c r="Y148" s="36"/>
      <c r="Z148" s="36"/>
      <c r="AA148" s="36"/>
      <c r="AB148" s="36"/>
      <c r="AC148" s="36"/>
      <c r="AD148" s="36"/>
      <c r="AE148" s="36"/>
      <c r="AT148" s="18" t="s">
        <v>233</v>
      </c>
      <c r="AU148" s="18" t="s">
        <v>19</v>
      </c>
    </row>
    <row r="149" spans="1:65" s="2" customFormat="1" ht="21.75" customHeight="1">
      <c r="A149" s="36"/>
      <c r="B149" s="37"/>
      <c r="C149" s="247" t="s">
        <v>261</v>
      </c>
      <c r="D149" s="247" t="s">
        <v>329</v>
      </c>
      <c r="E149" s="248" t="s">
        <v>581</v>
      </c>
      <c r="F149" s="249" t="s">
        <v>582</v>
      </c>
      <c r="G149" s="250" t="s">
        <v>583</v>
      </c>
      <c r="H149" s="251">
        <v>6.15</v>
      </c>
      <c r="I149" s="252"/>
      <c r="J149" s="253">
        <f>ROUND(I149*H149,2)</f>
        <v>0</v>
      </c>
      <c r="K149" s="249" t="s">
        <v>228</v>
      </c>
      <c r="L149" s="254"/>
      <c r="M149" s="255" t="s">
        <v>1</v>
      </c>
      <c r="N149" s="256" t="s">
        <v>45</v>
      </c>
      <c r="O149" s="73"/>
      <c r="P149" s="201">
        <f>O149*H149</f>
        <v>0</v>
      </c>
      <c r="Q149" s="201">
        <v>1E-3</v>
      </c>
      <c r="R149" s="201">
        <f>Q149*H149</f>
        <v>6.1500000000000001E-3</v>
      </c>
      <c r="S149" s="201">
        <v>0</v>
      </c>
      <c r="T149" s="202">
        <f>S149*H149</f>
        <v>0</v>
      </c>
      <c r="U149" s="36"/>
      <c r="V149" s="36"/>
      <c r="W149" s="36"/>
      <c r="X149" s="36"/>
      <c r="Y149" s="36"/>
      <c r="Z149" s="36"/>
      <c r="AA149" s="36"/>
      <c r="AB149" s="36"/>
      <c r="AC149" s="36"/>
      <c r="AD149" s="36"/>
      <c r="AE149" s="36"/>
      <c r="AR149" s="203" t="s">
        <v>266</v>
      </c>
      <c r="AT149" s="203" t="s">
        <v>329</v>
      </c>
      <c r="AU149" s="203" t="s">
        <v>19</v>
      </c>
      <c r="AY149" s="18" t="s">
        <v>220</v>
      </c>
      <c r="BE149" s="204">
        <f>IF(N149="základní",J149,0)</f>
        <v>0</v>
      </c>
      <c r="BF149" s="204">
        <f>IF(N149="snížená",J149,0)</f>
        <v>0</v>
      </c>
      <c r="BG149" s="204">
        <f>IF(N149="zákl. přenesená",J149,0)</f>
        <v>0</v>
      </c>
      <c r="BH149" s="204">
        <f>IF(N149="sníž. přenesená",J149,0)</f>
        <v>0</v>
      </c>
      <c r="BI149" s="204">
        <f>IF(N149="nulová",J149,0)</f>
        <v>0</v>
      </c>
      <c r="BJ149" s="18" t="s">
        <v>87</v>
      </c>
      <c r="BK149" s="204">
        <f>ROUND(I149*H149,2)</f>
        <v>0</v>
      </c>
      <c r="BL149" s="18" t="s">
        <v>223</v>
      </c>
      <c r="BM149" s="203" t="s">
        <v>4591</v>
      </c>
    </row>
    <row r="150" spans="1:65" s="2" customFormat="1" ht="37.9" customHeight="1">
      <c r="A150" s="36"/>
      <c r="B150" s="37"/>
      <c r="C150" s="192" t="s">
        <v>266</v>
      </c>
      <c r="D150" s="192" t="s">
        <v>224</v>
      </c>
      <c r="E150" s="193" t="s">
        <v>620</v>
      </c>
      <c r="F150" s="194" t="s">
        <v>621</v>
      </c>
      <c r="G150" s="195" t="s">
        <v>506</v>
      </c>
      <c r="H150" s="196">
        <v>170</v>
      </c>
      <c r="I150" s="197"/>
      <c r="J150" s="198">
        <f>ROUND(I150*H150,2)</f>
        <v>0</v>
      </c>
      <c r="K150" s="194" t="s">
        <v>228</v>
      </c>
      <c r="L150" s="41"/>
      <c r="M150" s="199" t="s">
        <v>1</v>
      </c>
      <c r="N150" s="200" t="s">
        <v>45</v>
      </c>
      <c r="O150" s="73"/>
      <c r="P150" s="201">
        <f>O150*H150</f>
        <v>0</v>
      </c>
      <c r="Q150" s="201">
        <v>0</v>
      </c>
      <c r="R150" s="201">
        <f>Q150*H150</f>
        <v>0</v>
      </c>
      <c r="S150" s="201">
        <v>0</v>
      </c>
      <c r="T150" s="202">
        <f>S150*H150</f>
        <v>0</v>
      </c>
      <c r="U150" s="36"/>
      <c r="V150" s="36"/>
      <c r="W150" s="36"/>
      <c r="X150" s="36"/>
      <c r="Y150" s="36"/>
      <c r="Z150" s="36"/>
      <c r="AA150" s="36"/>
      <c r="AB150" s="36"/>
      <c r="AC150" s="36"/>
      <c r="AD150" s="36"/>
      <c r="AE150" s="36"/>
      <c r="AR150" s="203" t="s">
        <v>223</v>
      </c>
      <c r="AT150" s="203" t="s">
        <v>224</v>
      </c>
      <c r="AU150" s="203" t="s">
        <v>19</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223</v>
      </c>
      <c r="BM150" s="203" t="s">
        <v>4592</v>
      </c>
    </row>
    <row r="151" spans="1:65" s="2" customFormat="1" ht="11.25">
      <c r="A151" s="36"/>
      <c r="B151" s="37"/>
      <c r="C151" s="38"/>
      <c r="D151" s="205" t="s">
        <v>231</v>
      </c>
      <c r="E151" s="38"/>
      <c r="F151" s="206" t="s">
        <v>623</v>
      </c>
      <c r="G151" s="38"/>
      <c r="H151" s="38"/>
      <c r="I151" s="207"/>
      <c r="J151" s="38"/>
      <c r="K151" s="38"/>
      <c r="L151" s="41"/>
      <c r="M151" s="208"/>
      <c r="N151" s="209"/>
      <c r="O151" s="73"/>
      <c r="P151" s="73"/>
      <c r="Q151" s="73"/>
      <c r="R151" s="73"/>
      <c r="S151" s="73"/>
      <c r="T151" s="74"/>
      <c r="U151" s="36"/>
      <c r="V151" s="36"/>
      <c r="W151" s="36"/>
      <c r="X151" s="36"/>
      <c r="Y151" s="36"/>
      <c r="Z151" s="36"/>
      <c r="AA151" s="36"/>
      <c r="AB151" s="36"/>
      <c r="AC151" s="36"/>
      <c r="AD151" s="36"/>
      <c r="AE151" s="36"/>
      <c r="AT151" s="18" t="s">
        <v>231</v>
      </c>
      <c r="AU151" s="18" t="s">
        <v>19</v>
      </c>
    </row>
    <row r="152" spans="1:65" s="2" customFormat="1" ht="48.75">
      <c r="A152" s="36"/>
      <c r="B152" s="37"/>
      <c r="C152" s="38"/>
      <c r="D152" s="210" t="s">
        <v>311</v>
      </c>
      <c r="E152" s="38"/>
      <c r="F152" s="211" t="s">
        <v>617</v>
      </c>
      <c r="G152" s="38"/>
      <c r="H152" s="38"/>
      <c r="I152" s="207"/>
      <c r="J152" s="38"/>
      <c r="K152" s="38"/>
      <c r="L152" s="41"/>
      <c r="M152" s="208"/>
      <c r="N152" s="209"/>
      <c r="O152" s="73"/>
      <c r="P152" s="73"/>
      <c r="Q152" s="73"/>
      <c r="R152" s="73"/>
      <c r="S152" s="73"/>
      <c r="T152" s="74"/>
      <c r="U152" s="36"/>
      <c r="V152" s="36"/>
      <c r="W152" s="36"/>
      <c r="X152" s="36"/>
      <c r="Y152" s="36"/>
      <c r="Z152" s="36"/>
      <c r="AA152" s="36"/>
      <c r="AB152" s="36"/>
      <c r="AC152" s="36"/>
      <c r="AD152" s="36"/>
      <c r="AE152" s="36"/>
      <c r="AT152" s="18" t="s">
        <v>311</v>
      </c>
      <c r="AU152" s="18" t="s">
        <v>19</v>
      </c>
    </row>
    <row r="153" spans="1:65" s="2" customFormat="1" ht="39">
      <c r="A153" s="36"/>
      <c r="B153" s="37"/>
      <c r="C153" s="38"/>
      <c r="D153" s="210" t="s">
        <v>233</v>
      </c>
      <c r="E153" s="38"/>
      <c r="F153" s="211" t="s">
        <v>4593</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233</v>
      </c>
      <c r="AU153" s="18" t="s">
        <v>19</v>
      </c>
    </row>
    <row r="154" spans="1:65" s="12" customFormat="1" ht="22.9" customHeight="1">
      <c r="B154" s="176"/>
      <c r="C154" s="177"/>
      <c r="D154" s="178" t="s">
        <v>79</v>
      </c>
      <c r="E154" s="190" t="s">
        <v>156</v>
      </c>
      <c r="F154" s="190" t="s">
        <v>630</v>
      </c>
      <c r="G154" s="177"/>
      <c r="H154" s="177"/>
      <c r="I154" s="180"/>
      <c r="J154" s="191">
        <f>BK154</f>
        <v>0</v>
      </c>
      <c r="K154" s="177"/>
      <c r="L154" s="182"/>
      <c r="M154" s="183"/>
      <c r="N154" s="184"/>
      <c r="O154" s="184"/>
      <c r="P154" s="185">
        <f>SUM(P155:P165)</f>
        <v>0</v>
      </c>
      <c r="Q154" s="184"/>
      <c r="R154" s="185">
        <f>SUM(R155:R165)</f>
        <v>1.4516799999999999</v>
      </c>
      <c r="S154" s="184"/>
      <c r="T154" s="186">
        <f>SUM(T155:T165)</f>
        <v>0</v>
      </c>
      <c r="AR154" s="187" t="s">
        <v>87</v>
      </c>
      <c r="AT154" s="188" t="s">
        <v>79</v>
      </c>
      <c r="AU154" s="188" t="s">
        <v>87</v>
      </c>
      <c r="AY154" s="187" t="s">
        <v>220</v>
      </c>
      <c r="BK154" s="189">
        <f>SUM(BK155:BK165)</f>
        <v>0</v>
      </c>
    </row>
    <row r="155" spans="1:65" s="2" customFormat="1" ht="49.15" customHeight="1">
      <c r="A155" s="36"/>
      <c r="B155" s="37"/>
      <c r="C155" s="192" t="s">
        <v>271</v>
      </c>
      <c r="D155" s="192" t="s">
        <v>224</v>
      </c>
      <c r="E155" s="193" t="s">
        <v>1304</v>
      </c>
      <c r="F155" s="194" t="s">
        <v>1305</v>
      </c>
      <c r="G155" s="195" t="s">
        <v>664</v>
      </c>
      <c r="H155" s="196">
        <v>8</v>
      </c>
      <c r="I155" s="197"/>
      <c r="J155" s="198">
        <f>ROUND(I155*H155,2)</f>
        <v>0</v>
      </c>
      <c r="K155" s="194" t="s">
        <v>228</v>
      </c>
      <c r="L155" s="41"/>
      <c r="M155" s="199" t="s">
        <v>1</v>
      </c>
      <c r="N155" s="200" t="s">
        <v>45</v>
      </c>
      <c r="O155" s="73"/>
      <c r="P155" s="201">
        <f>O155*H155</f>
        <v>0</v>
      </c>
      <c r="Q155" s="201">
        <v>0.17488999999999999</v>
      </c>
      <c r="R155" s="201">
        <f>Q155*H155</f>
        <v>1.3991199999999999</v>
      </c>
      <c r="S155" s="201">
        <v>0</v>
      </c>
      <c r="T155" s="202">
        <f>S155*H155</f>
        <v>0</v>
      </c>
      <c r="U155" s="36"/>
      <c r="V155" s="36"/>
      <c r="W155" s="36"/>
      <c r="X155" s="36"/>
      <c r="Y155" s="36"/>
      <c r="Z155" s="36"/>
      <c r="AA155" s="36"/>
      <c r="AB155" s="36"/>
      <c r="AC155" s="36"/>
      <c r="AD155" s="36"/>
      <c r="AE155" s="36"/>
      <c r="AR155" s="203" t="s">
        <v>223</v>
      </c>
      <c r="AT155" s="203" t="s">
        <v>224</v>
      </c>
      <c r="AU155" s="203" t="s">
        <v>19</v>
      </c>
      <c r="AY155" s="18" t="s">
        <v>220</v>
      </c>
      <c r="BE155" s="204">
        <f>IF(N155="základní",J155,0)</f>
        <v>0</v>
      </c>
      <c r="BF155" s="204">
        <f>IF(N155="snížená",J155,0)</f>
        <v>0</v>
      </c>
      <c r="BG155" s="204">
        <f>IF(N155="zákl. přenesená",J155,0)</f>
        <v>0</v>
      </c>
      <c r="BH155" s="204">
        <f>IF(N155="sníž. přenesená",J155,0)</f>
        <v>0</v>
      </c>
      <c r="BI155" s="204">
        <f>IF(N155="nulová",J155,0)</f>
        <v>0</v>
      </c>
      <c r="BJ155" s="18" t="s">
        <v>87</v>
      </c>
      <c r="BK155" s="204">
        <f>ROUND(I155*H155,2)</f>
        <v>0</v>
      </c>
      <c r="BL155" s="18" t="s">
        <v>223</v>
      </c>
      <c r="BM155" s="203" t="s">
        <v>4594</v>
      </c>
    </row>
    <row r="156" spans="1:65" s="2" customFormat="1" ht="11.25">
      <c r="A156" s="36"/>
      <c r="B156" s="37"/>
      <c r="C156" s="38"/>
      <c r="D156" s="205" t="s">
        <v>231</v>
      </c>
      <c r="E156" s="38"/>
      <c r="F156" s="206" t="s">
        <v>1307</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231</v>
      </c>
      <c r="AU156" s="18" t="s">
        <v>19</v>
      </c>
    </row>
    <row r="157" spans="1:65" s="2" customFormat="1" ht="97.5">
      <c r="A157" s="36"/>
      <c r="B157" s="37"/>
      <c r="C157" s="38"/>
      <c r="D157" s="210" t="s">
        <v>311</v>
      </c>
      <c r="E157" s="38"/>
      <c r="F157" s="211" t="s">
        <v>1308</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311</v>
      </c>
      <c r="AU157" s="18" t="s">
        <v>19</v>
      </c>
    </row>
    <row r="158" spans="1:65" s="2" customFormat="1" ht="24.2" customHeight="1">
      <c r="A158" s="36"/>
      <c r="B158" s="37"/>
      <c r="C158" s="247" t="s">
        <v>276</v>
      </c>
      <c r="D158" s="247" t="s">
        <v>329</v>
      </c>
      <c r="E158" s="248" t="s">
        <v>1309</v>
      </c>
      <c r="F158" s="249" t="s">
        <v>1310</v>
      </c>
      <c r="G158" s="250" t="s">
        <v>664</v>
      </c>
      <c r="H158" s="251">
        <v>6</v>
      </c>
      <c r="I158" s="252"/>
      <c r="J158" s="253">
        <f>ROUND(I158*H158,2)</f>
        <v>0</v>
      </c>
      <c r="K158" s="249" t="s">
        <v>228</v>
      </c>
      <c r="L158" s="254"/>
      <c r="M158" s="255" t="s">
        <v>1</v>
      </c>
      <c r="N158" s="256" t="s">
        <v>45</v>
      </c>
      <c r="O158" s="73"/>
      <c r="P158" s="201">
        <f>O158*H158</f>
        <v>0</v>
      </c>
      <c r="Q158" s="201">
        <v>3.8999999999999998E-3</v>
      </c>
      <c r="R158" s="201">
        <f>Q158*H158</f>
        <v>2.3399999999999997E-2</v>
      </c>
      <c r="S158" s="201">
        <v>0</v>
      </c>
      <c r="T158" s="202">
        <f>S158*H158</f>
        <v>0</v>
      </c>
      <c r="U158" s="36"/>
      <c r="V158" s="36"/>
      <c r="W158" s="36"/>
      <c r="X158" s="36"/>
      <c r="Y158" s="36"/>
      <c r="Z158" s="36"/>
      <c r="AA158" s="36"/>
      <c r="AB158" s="36"/>
      <c r="AC158" s="36"/>
      <c r="AD158" s="36"/>
      <c r="AE158" s="36"/>
      <c r="AR158" s="203" t="s">
        <v>266</v>
      </c>
      <c r="AT158" s="203" t="s">
        <v>329</v>
      </c>
      <c r="AU158" s="203" t="s">
        <v>19</v>
      </c>
      <c r="AY158" s="18" t="s">
        <v>220</v>
      </c>
      <c r="BE158" s="204">
        <f>IF(N158="základní",J158,0)</f>
        <v>0</v>
      </c>
      <c r="BF158" s="204">
        <f>IF(N158="snížená",J158,0)</f>
        <v>0</v>
      </c>
      <c r="BG158" s="204">
        <f>IF(N158="zákl. přenesená",J158,0)</f>
        <v>0</v>
      </c>
      <c r="BH158" s="204">
        <f>IF(N158="sníž. přenesená",J158,0)</f>
        <v>0</v>
      </c>
      <c r="BI158" s="204">
        <f>IF(N158="nulová",J158,0)</f>
        <v>0</v>
      </c>
      <c r="BJ158" s="18" t="s">
        <v>87</v>
      </c>
      <c r="BK158" s="204">
        <f>ROUND(I158*H158,2)</f>
        <v>0</v>
      </c>
      <c r="BL158" s="18" t="s">
        <v>223</v>
      </c>
      <c r="BM158" s="203" t="s">
        <v>4595</v>
      </c>
    </row>
    <row r="159" spans="1:65" s="2" customFormat="1" ht="24.2" customHeight="1">
      <c r="A159" s="36"/>
      <c r="B159" s="37"/>
      <c r="C159" s="247" t="s">
        <v>282</v>
      </c>
      <c r="D159" s="247" t="s">
        <v>329</v>
      </c>
      <c r="E159" s="248" t="s">
        <v>1312</v>
      </c>
      <c r="F159" s="249" t="s">
        <v>1313</v>
      </c>
      <c r="G159" s="250" t="s">
        <v>664</v>
      </c>
      <c r="H159" s="251">
        <v>2</v>
      </c>
      <c r="I159" s="252"/>
      <c r="J159" s="253">
        <f>ROUND(I159*H159,2)</f>
        <v>0</v>
      </c>
      <c r="K159" s="249" t="s">
        <v>228</v>
      </c>
      <c r="L159" s="254"/>
      <c r="M159" s="255" t="s">
        <v>1</v>
      </c>
      <c r="N159" s="256" t="s">
        <v>45</v>
      </c>
      <c r="O159" s="73"/>
      <c r="P159" s="201">
        <f>O159*H159</f>
        <v>0</v>
      </c>
      <c r="Q159" s="201">
        <v>3.3999999999999998E-3</v>
      </c>
      <c r="R159" s="201">
        <f>Q159*H159</f>
        <v>6.7999999999999996E-3</v>
      </c>
      <c r="S159" s="201">
        <v>0</v>
      </c>
      <c r="T159" s="202">
        <f>S159*H159</f>
        <v>0</v>
      </c>
      <c r="U159" s="36"/>
      <c r="V159" s="36"/>
      <c r="W159" s="36"/>
      <c r="X159" s="36"/>
      <c r="Y159" s="36"/>
      <c r="Z159" s="36"/>
      <c r="AA159" s="36"/>
      <c r="AB159" s="36"/>
      <c r="AC159" s="36"/>
      <c r="AD159" s="36"/>
      <c r="AE159" s="36"/>
      <c r="AR159" s="203" t="s">
        <v>266</v>
      </c>
      <c r="AT159" s="203" t="s">
        <v>329</v>
      </c>
      <c r="AU159" s="203" t="s">
        <v>19</v>
      </c>
      <c r="AY159" s="18" t="s">
        <v>220</v>
      </c>
      <c r="BE159" s="204">
        <f>IF(N159="základní",J159,0)</f>
        <v>0</v>
      </c>
      <c r="BF159" s="204">
        <f>IF(N159="snížená",J159,0)</f>
        <v>0</v>
      </c>
      <c r="BG159" s="204">
        <f>IF(N159="zákl. přenesená",J159,0)</f>
        <v>0</v>
      </c>
      <c r="BH159" s="204">
        <f>IF(N159="sníž. přenesená",J159,0)</f>
        <v>0</v>
      </c>
      <c r="BI159" s="204">
        <f>IF(N159="nulová",J159,0)</f>
        <v>0</v>
      </c>
      <c r="BJ159" s="18" t="s">
        <v>87</v>
      </c>
      <c r="BK159" s="204">
        <f>ROUND(I159*H159,2)</f>
        <v>0</v>
      </c>
      <c r="BL159" s="18" t="s">
        <v>223</v>
      </c>
      <c r="BM159" s="203" t="s">
        <v>4596</v>
      </c>
    </row>
    <row r="160" spans="1:65" s="2" customFormat="1" ht="33" customHeight="1">
      <c r="A160" s="36"/>
      <c r="B160" s="37"/>
      <c r="C160" s="192" t="s">
        <v>287</v>
      </c>
      <c r="D160" s="192" t="s">
        <v>224</v>
      </c>
      <c r="E160" s="193" t="s">
        <v>4597</v>
      </c>
      <c r="F160" s="194" t="s">
        <v>1325</v>
      </c>
      <c r="G160" s="195" t="s">
        <v>698</v>
      </c>
      <c r="H160" s="196">
        <v>13</v>
      </c>
      <c r="I160" s="197"/>
      <c r="J160" s="198">
        <f>ROUND(I160*H160,2)</f>
        <v>0</v>
      </c>
      <c r="K160" s="194" t="s">
        <v>228</v>
      </c>
      <c r="L160" s="41"/>
      <c r="M160" s="199" t="s">
        <v>1</v>
      </c>
      <c r="N160" s="200" t="s">
        <v>45</v>
      </c>
      <c r="O160" s="73"/>
      <c r="P160" s="201">
        <f>O160*H160</f>
        <v>0</v>
      </c>
      <c r="Q160" s="201">
        <v>0</v>
      </c>
      <c r="R160" s="201">
        <f>Q160*H160</f>
        <v>0</v>
      </c>
      <c r="S160" s="201">
        <v>0</v>
      </c>
      <c r="T160" s="202">
        <f>S160*H160</f>
        <v>0</v>
      </c>
      <c r="U160" s="36"/>
      <c r="V160" s="36"/>
      <c r="W160" s="36"/>
      <c r="X160" s="36"/>
      <c r="Y160" s="36"/>
      <c r="Z160" s="36"/>
      <c r="AA160" s="36"/>
      <c r="AB160" s="36"/>
      <c r="AC160" s="36"/>
      <c r="AD160" s="36"/>
      <c r="AE160" s="36"/>
      <c r="AR160" s="203" t="s">
        <v>223</v>
      </c>
      <c r="AT160" s="203" t="s">
        <v>224</v>
      </c>
      <c r="AU160" s="203" t="s">
        <v>19</v>
      </c>
      <c r="AY160" s="18" t="s">
        <v>220</v>
      </c>
      <c r="BE160" s="204">
        <f>IF(N160="základní",J160,0)</f>
        <v>0</v>
      </c>
      <c r="BF160" s="204">
        <f>IF(N160="snížená",J160,0)</f>
        <v>0</v>
      </c>
      <c r="BG160" s="204">
        <f>IF(N160="zákl. přenesená",J160,0)</f>
        <v>0</v>
      </c>
      <c r="BH160" s="204">
        <f>IF(N160="sníž. přenesená",J160,0)</f>
        <v>0</v>
      </c>
      <c r="BI160" s="204">
        <f>IF(N160="nulová",J160,0)</f>
        <v>0</v>
      </c>
      <c r="BJ160" s="18" t="s">
        <v>87</v>
      </c>
      <c r="BK160" s="204">
        <f>ROUND(I160*H160,2)</f>
        <v>0</v>
      </c>
      <c r="BL160" s="18" t="s">
        <v>223</v>
      </c>
      <c r="BM160" s="203" t="s">
        <v>4598</v>
      </c>
    </row>
    <row r="161" spans="1:65" s="2" customFormat="1" ht="11.25">
      <c r="A161" s="36"/>
      <c r="B161" s="37"/>
      <c r="C161" s="38"/>
      <c r="D161" s="205" t="s">
        <v>231</v>
      </c>
      <c r="E161" s="38"/>
      <c r="F161" s="206" t="s">
        <v>4599</v>
      </c>
      <c r="G161" s="38"/>
      <c r="H161" s="38"/>
      <c r="I161" s="207"/>
      <c r="J161" s="38"/>
      <c r="K161" s="38"/>
      <c r="L161" s="41"/>
      <c r="M161" s="208"/>
      <c r="N161" s="209"/>
      <c r="O161" s="73"/>
      <c r="P161" s="73"/>
      <c r="Q161" s="73"/>
      <c r="R161" s="73"/>
      <c r="S161" s="73"/>
      <c r="T161" s="74"/>
      <c r="U161" s="36"/>
      <c r="V161" s="36"/>
      <c r="W161" s="36"/>
      <c r="X161" s="36"/>
      <c r="Y161" s="36"/>
      <c r="Z161" s="36"/>
      <c r="AA161" s="36"/>
      <c r="AB161" s="36"/>
      <c r="AC161" s="36"/>
      <c r="AD161" s="36"/>
      <c r="AE161" s="36"/>
      <c r="AT161" s="18" t="s">
        <v>231</v>
      </c>
      <c r="AU161" s="18" t="s">
        <v>19</v>
      </c>
    </row>
    <row r="162" spans="1:65" s="2" customFormat="1" ht="29.25">
      <c r="A162" s="36"/>
      <c r="B162" s="37"/>
      <c r="C162" s="38"/>
      <c r="D162" s="210" t="s">
        <v>311</v>
      </c>
      <c r="E162" s="38"/>
      <c r="F162" s="211" t="s">
        <v>4600</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311</v>
      </c>
      <c r="AU162" s="18" t="s">
        <v>19</v>
      </c>
    </row>
    <row r="163" spans="1:65" s="2" customFormat="1" ht="39">
      <c r="A163" s="36"/>
      <c r="B163" s="37"/>
      <c r="C163" s="38"/>
      <c r="D163" s="210" t="s">
        <v>233</v>
      </c>
      <c r="E163" s="38"/>
      <c r="F163" s="211" t="s">
        <v>4601</v>
      </c>
      <c r="G163" s="38"/>
      <c r="H163" s="38"/>
      <c r="I163" s="207"/>
      <c r="J163" s="38"/>
      <c r="K163" s="38"/>
      <c r="L163" s="41"/>
      <c r="M163" s="208"/>
      <c r="N163" s="209"/>
      <c r="O163" s="73"/>
      <c r="P163" s="73"/>
      <c r="Q163" s="73"/>
      <c r="R163" s="73"/>
      <c r="S163" s="73"/>
      <c r="T163" s="74"/>
      <c r="U163" s="36"/>
      <c r="V163" s="36"/>
      <c r="W163" s="36"/>
      <c r="X163" s="36"/>
      <c r="Y163" s="36"/>
      <c r="Z163" s="36"/>
      <c r="AA163" s="36"/>
      <c r="AB163" s="36"/>
      <c r="AC163" s="36"/>
      <c r="AD163" s="36"/>
      <c r="AE163" s="36"/>
      <c r="AT163" s="18" t="s">
        <v>233</v>
      </c>
      <c r="AU163" s="18" t="s">
        <v>19</v>
      </c>
    </row>
    <row r="164" spans="1:65" s="2" customFormat="1" ht="33" customHeight="1">
      <c r="A164" s="36"/>
      <c r="B164" s="37"/>
      <c r="C164" s="247" t="s">
        <v>294</v>
      </c>
      <c r="D164" s="247" t="s">
        <v>329</v>
      </c>
      <c r="E164" s="248" t="s">
        <v>1327</v>
      </c>
      <c r="F164" s="249" t="s">
        <v>1328</v>
      </c>
      <c r="G164" s="250" t="s">
        <v>698</v>
      </c>
      <c r="H164" s="251">
        <v>13</v>
      </c>
      <c r="I164" s="252"/>
      <c r="J164" s="253">
        <f>ROUND(I164*H164,2)</f>
        <v>0</v>
      </c>
      <c r="K164" s="249" t="s">
        <v>228</v>
      </c>
      <c r="L164" s="254"/>
      <c r="M164" s="255" t="s">
        <v>1</v>
      </c>
      <c r="N164" s="256" t="s">
        <v>45</v>
      </c>
      <c r="O164" s="73"/>
      <c r="P164" s="201">
        <f>O164*H164</f>
        <v>0</v>
      </c>
      <c r="Q164" s="201">
        <v>1.6000000000000001E-3</v>
      </c>
      <c r="R164" s="201">
        <f>Q164*H164</f>
        <v>2.0800000000000003E-2</v>
      </c>
      <c r="S164" s="201">
        <v>0</v>
      </c>
      <c r="T164" s="202">
        <f>S164*H164</f>
        <v>0</v>
      </c>
      <c r="U164" s="36"/>
      <c r="V164" s="36"/>
      <c r="W164" s="36"/>
      <c r="X164" s="36"/>
      <c r="Y164" s="36"/>
      <c r="Z164" s="36"/>
      <c r="AA164" s="36"/>
      <c r="AB164" s="36"/>
      <c r="AC164" s="36"/>
      <c r="AD164" s="36"/>
      <c r="AE164" s="36"/>
      <c r="AR164" s="203" t="s">
        <v>266</v>
      </c>
      <c r="AT164" s="203" t="s">
        <v>329</v>
      </c>
      <c r="AU164" s="203" t="s">
        <v>19</v>
      </c>
      <c r="AY164" s="18" t="s">
        <v>220</v>
      </c>
      <c r="BE164" s="204">
        <f>IF(N164="základní",J164,0)</f>
        <v>0</v>
      </c>
      <c r="BF164" s="204">
        <f>IF(N164="snížená",J164,0)</f>
        <v>0</v>
      </c>
      <c r="BG164" s="204">
        <f>IF(N164="zákl. přenesená",J164,0)</f>
        <v>0</v>
      </c>
      <c r="BH164" s="204">
        <f>IF(N164="sníž. přenesená",J164,0)</f>
        <v>0</v>
      </c>
      <c r="BI164" s="204">
        <f>IF(N164="nulová",J164,0)</f>
        <v>0</v>
      </c>
      <c r="BJ164" s="18" t="s">
        <v>87</v>
      </c>
      <c r="BK164" s="204">
        <f>ROUND(I164*H164,2)</f>
        <v>0</v>
      </c>
      <c r="BL164" s="18" t="s">
        <v>223</v>
      </c>
      <c r="BM164" s="203" t="s">
        <v>4602</v>
      </c>
    </row>
    <row r="165" spans="1:65" s="2" customFormat="1" ht="16.5" customHeight="1">
      <c r="A165" s="36"/>
      <c r="B165" s="37"/>
      <c r="C165" s="247" t="s">
        <v>302</v>
      </c>
      <c r="D165" s="247" t="s">
        <v>329</v>
      </c>
      <c r="E165" s="248" t="s">
        <v>1330</v>
      </c>
      <c r="F165" s="249" t="s">
        <v>1331</v>
      </c>
      <c r="G165" s="250" t="s">
        <v>698</v>
      </c>
      <c r="H165" s="251">
        <v>39</v>
      </c>
      <c r="I165" s="252"/>
      <c r="J165" s="253">
        <f>ROUND(I165*H165,2)</f>
        <v>0</v>
      </c>
      <c r="K165" s="249" t="s">
        <v>228</v>
      </c>
      <c r="L165" s="254"/>
      <c r="M165" s="255" t="s">
        <v>1</v>
      </c>
      <c r="N165" s="256" t="s">
        <v>45</v>
      </c>
      <c r="O165" s="73"/>
      <c r="P165" s="201">
        <f>O165*H165</f>
        <v>0</v>
      </c>
      <c r="Q165" s="201">
        <v>4.0000000000000003E-5</v>
      </c>
      <c r="R165" s="201">
        <f>Q165*H165</f>
        <v>1.5600000000000002E-3</v>
      </c>
      <c r="S165" s="201">
        <v>0</v>
      </c>
      <c r="T165" s="202">
        <f>S165*H165</f>
        <v>0</v>
      </c>
      <c r="U165" s="36"/>
      <c r="V165" s="36"/>
      <c r="W165" s="36"/>
      <c r="X165" s="36"/>
      <c r="Y165" s="36"/>
      <c r="Z165" s="36"/>
      <c r="AA165" s="36"/>
      <c r="AB165" s="36"/>
      <c r="AC165" s="36"/>
      <c r="AD165" s="36"/>
      <c r="AE165" s="36"/>
      <c r="AR165" s="203" t="s">
        <v>266</v>
      </c>
      <c r="AT165" s="203" t="s">
        <v>329</v>
      </c>
      <c r="AU165" s="203" t="s">
        <v>19</v>
      </c>
      <c r="AY165" s="18" t="s">
        <v>220</v>
      </c>
      <c r="BE165" s="204">
        <f>IF(N165="základní",J165,0)</f>
        <v>0</v>
      </c>
      <c r="BF165" s="204">
        <f>IF(N165="snížená",J165,0)</f>
        <v>0</v>
      </c>
      <c r="BG165" s="204">
        <f>IF(N165="zákl. přenesená",J165,0)</f>
        <v>0</v>
      </c>
      <c r="BH165" s="204">
        <f>IF(N165="sníž. přenesená",J165,0)</f>
        <v>0</v>
      </c>
      <c r="BI165" s="204">
        <f>IF(N165="nulová",J165,0)</f>
        <v>0</v>
      </c>
      <c r="BJ165" s="18" t="s">
        <v>87</v>
      </c>
      <c r="BK165" s="204">
        <f>ROUND(I165*H165,2)</f>
        <v>0</v>
      </c>
      <c r="BL165" s="18" t="s">
        <v>223</v>
      </c>
      <c r="BM165" s="203" t="s">
        <v>4603</v>
      </c>
    </row>
    <row r="166" spans="1:65" s="12" customFormat="1" ht="22.9" customHeight="1">
      <c r="B166" s="176"/>
      <c r="C166" s="177"/>
      <c r="D166" s="178" t="s">
        <v>79</v>
      </c>
      <c r="E166" s="190" t="s">
        <v>271</v>
      </c>
      <c r="F166" s="190" t="s">
        <v>726</v>
      </c>
      <c r="G166" s="177"/>
      <c r="H166" s="177"/>
      <c r="I166" s="180"/>
      <c r="J166" s="191">
        <f>BK166</f>
        <v>0</v>
      </c>
      <c r="K166" s="177"/>
      <c r="L166" s="182"/>
      <c r="M166" s="183"/>
      <c r="N166" s="184"/>
      <c r="O166" s="184"/>
      <c r="P166" s="185">
        <f>SUM(P167:P168)</f>
        <v>0</v>
      </c>
      <c r="Q166" s="184"/>
      <c r="R166" s="185">
        <f>SUM(R167:R168)</f>
        <v>0</v>
      </c>
      <c r="S166" s="184"/>
      <c r="T166" s="186">
        <f>SUM(T167:T168)</f>
        <v>0.37</v>
      </c>
      <c r="AR166" s="187" t="s">
        <v>87</v>
      </c>
      <c r="AT166" s="188" t="s">
        <v>79</v>
      </c>
      <c r="AU166" s="188" t="s">
        <v>87</v>
      </c>
      <c r="AY166" s="187" t="s">
        <v>220</v>
      </c>
      <c r="BK166" s="189">
        <f>SUM(BK167:BK168)</f>
        <v>0</v>
      </c>
    </row>
    <row r="167" spans="1:65" s="2" customFormat="1" ht="55.5" customHeight="1">
      <c r="A167" s="36"/>
      <c r="B167" s="37"/>
      <c r="C167" s="192" t="s">
        <v>306</v>
      </c>
      <c r="D167" s="192" t="s">
        <v>224</v>
      </c>
      <c r="E167" s="193" t="s">
        <v>1447</v>
      </c>
      <c r="F167" s="194" t="s">
        <v>4604</v>
      </c>
      <c r="G167" s="195" t="s">
        <v>698</v>
      </c>
      <c r="H167" s="196">
        <v>37</v>
      </c>
      <c r="I167" s="197"/>
      <c r="J167" s="198">
        <f>ROUND(I167*H167,2)</f>
        <v>0</v>
      </c>
      <c r="K167" s="194" t="s">
        <v>1</v>
      </c>
      <c r="L167" s="41"/>
      <c r="M167" s="199" t="s">
        <v>1</v>
      </c>
      <c r="N167" s="200" t="s">
        <v>45</v>
      </c>
      <c r="O167" s="73"/>
      <c r="P167" s="201">
        <f>O167*H167</f>
        <v>0</v>
      </c>
      <c r="Q167" s="201">
        <v>0</v>
      </c>
      <c r="R167" s="201">
        <f>Q167*H167</f>
        <v>0</v>
      </c>
      <c r="S167" s="201">
        <v>0.01</v>
      </c>
      <c r="T167" s="202">
        <f>S167*H167</f>
        <v>0.37</v>
      </c>
      <c r="U167" s="36"/>
      <c r="V167" s="36"/>
      <c r="W167" s="36"/>
      <c r="X167" s="36"/>
      <c r="Y167" s="36"/>
      <c r="Z167" s="36"/>
      <c r="AA167" s="36"/>
      <c r="AB167" s="36"/>
      <c r="AC167" s="36"/>
      <c r="AD167" s="36"/>
      <c r="AE167" s="36"/>
      <c r="AR167" s="203" t="s">
        <v>223</v>
      </c>
      <c r="AT167" s="203" t="s">
        <v>224</v>
      </c>
      <c r="AU167" s="203" t="s">
        <v>19</v>
      </c>
      <c r="AY167" s="18" t="s">
        <v>220</v>
      </c>
      <c r="BE167" s="204">
        <f>IF(N167="základní",J167,0)</f>
        <v>0</v>
      </c>
      <c r="BF167" s="204">
        <f>IF(N167="snížená",J167,0)</f>
        <v>0</v>
      </c>
      <c r="BG167" s="204">
        <f>IF(N167="zákl. přenesená",J167,0)</f>
        <v>0</v>
      </c>
      <c r="BH167" s="204">
        <f>IF(N167="sníž. přenesená",J167,0)</f>
        <v>0</v>
      </c>
      <c r="BI167" s="204">
        <f>IF(N167="nulová",J167,0)</f>
        <v>0</v>
      </c>
      <c r="BJ167" s="18" t="s">
        <v>87</v>
      </c>
      <c r="BK167" s="204">
        <f>ROUND(I167*H167,2)</f>
        <v>0</v>
      </c>
      <c r="BL167" s="18" t="s">
        <v>223</v>
      </c>
      <c r="BM167" s="203" t="s">
        <v>4605</v>
      </c>
    </row>
    <row r="168" spans="1:65" s="2" customFormat="1" ht="39">
      <c r="A168" s="36"/>
      <c r="B168" s="37"/>
      <c r="C168" s="38"/>
      <c r="D168" s="210" t="s">
        <v>233</v>
      </c>
      <c r="E168" s="38"/>
      <c r="F168" s="211" t="s">
        <v>4606</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233</v>
      </c>
      <c r="AU168" s="18" t="s">
        <v>19</v>
      </c>
    </row>
    <row r="169" spans="1:65" s="12" customFormat="1" ht="22.9" customHeight="1">
      <c r="B169" s="176"/>
      <c r="C169" s="177"/>
      <c r="D169" s="178" t="s">
        <v>79</v>
      </c>
      <c r="E169" s="190" t="s">
        <v>741</v>
      </c>
      <c r="F169" s="190" t="s">
        <v>742</v>
      </c>
      <c r="G169" s="177"/>
      <c r="H169" s="177"/>
      <c r="I169" s="180"/>
      <c r="J169" s="191">
        <f>BK169</f>
        <v>0</v>
      </c>
      <c r="K169" s="177"/>
      <c r="L169" s="182"/>
      <c r="M169" s="183"/>
      <c r="N169" s="184"/>
      <c r="O169" s="184"/>
      <c r="P169" s="185">
        <f>SUM(P170:P174)</f>
        <v>0</v>
      </c>
      <c r="Q169" s="184"/>
      <c r="R169" s="185">
        <f>SUM(R170:R174)</f>
        <v>0</v>
      </c>
      <c r="S169" s="184"/>
      <c r="T169" s="186">
        <f>SUM(T170:T174)</f>
        <v>0</v>
      </c>
      <c r="AR169" s="187" t="s">
        <v>87</v>
      </c>
      <c r="AT169" s="188" t="s">
        <v>79</v>
      </c>
      <c r="AU169" s="188" t="s">
        <v>87</v>
      </c>
      <c r="AY169" s="187" t="s">
        <v>220</v>
      </c>
      <c r="BK169" s="189">
        <f>SUM(BK170:BK174)</f>
        <v>0</v>
      </c>
    </row>
    <row r="170" spans="1:65" s="2" customFormat="1" ht="33" customHeight="1">
      <c r="A170" s="36"/>
      <c r="B170" s="37"/>
      <c r="C170" s="192" t="s">
        <v>315</v>
      </c>
      <c r="D170" s="192" t="s">
        <v>224</v>
      </c>
      <c r="E170" s="193" t="s">
        <v>743</v>
      </c>
      <c r="F170" s="194" t="s">
        <v>744</v>
      </c>
      <c r="G170" s="195" t="s">
        <v>650</v>
      </c>
      <c r="H170" s="196">
        <v>1.458</v>
      </c>
      <c r="I170" s="197"/>
      <c r="J170" s="198">
        <f>ROUND(I170*H170,2)</f>
        <v>0</v>
      </c>
      <c r="K170" s="194" t="s">
        <v>228</v>
      </c>
      <c r="L170" s="41"/>
      <c r="M170" s="199" t="s">
        <v>1</v>
      </c>
      <c r="N170" s="200" t="s">
        <v>45</v>
      </c>
      <c r="O170" s="73"/>
      <c r="P170" s="201">
        <f>O170*H170</f>
        <v>0</v>
      </c>
      <c r="Q170" s="201">
        <v>0</v>
      </c>
      <c r="R170" s="201">
        <f>Q170*H170</f>
        <v>0</v>
      </c>
      <c r="S170" s="201">
        <v>0</v>
      </c>
      <c r="T170" s="202">
        <f>S170*H170</f>
        <v>0</v>
      </c>
      <c r="U170" s="36"/>
      <c r="V170" s="36"/>
      <c r="W170" s="36"/>
      <c r="X170" s="36"/>
      <c r="Y170" s="36"/>
      <c r="Z170" s="36"/>
      <c r="AA170" s="36"/>
      <c r="AB170" s="36"/>
      <c r="AC170" s="36"/>
      <c r="AD170" s="36"/>
      <c r="AE170" s="36"/>
      <c r="AR170" s="203" t="s">
        <v>223</v>
      </c>
      <c r="AT170" s="203" t="s">
        <v>224</v>
      </c>
      <c r="AU170" s="203" t="s">
        <v>19</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223</v>
      </c>
      <c r="BM170" s="203" t="s">
        <v>4607</v>
      </c>
    </row>
    <row r="171" spans="1:65" s="2" customFormat="1" ht="11.25">
      <c r="A171" s="36"/>
      <c r="B171" s="37"/>
      <c r="C171" s="38"/>
      <c r="D171" s="205" t="s">
        <v>231</v>
      </c>
      <c r="E171" s="38"/>
      <c r="F171" s="206" t="s">
        <v>746</v>
      </c>
      <c r="G171" s="38"/>
      <c r="H171" s="38"/>
      <c r="I171" s="207"/>
      <c r="J171" s="38"/>
      <c r="K171" s="38"/>
      <c r="L171" s="41"/>
      <c r="M171" s="208"/>
      <c r="N171" s="209"/>
      <c r="O171" s="73"/>
      <c r="P171" s="73"/>
      <c r="Q171" s="73"/>
      <c r="R171" s="73"/>
      <c r="S171" s="73"/>
      <c r="T171" s="74"/>
      <c r="U171" s="36"/>
      <c r="V171" s="36"/>
      <c r="W171" s="36"/>
      <c r="X171" s="36"/>
      <c r="Y171" s="36"/>
      <c r="Z171" s="36"/>
      <c r="AA171" s="36"/>
      <c r="AB171" s="36"/>
      <c r="AC171" s="36"/>
      <c r="AD171" s="36"/>
      <c r="AE171" s="36"/>
      <c r="AT171" s="18" t="s">
        <v>231</v>
      </c>
      <c r="AU171" s="18" t="s">
        <v>19</v>
      </c>
    </row>
    <row r="172" spans="1:65" s="2" customFormat="1" ht="29.25">
      <c r="A172" s="36"/>
      <c r="B172" s="37"/>
      <c r="C172" s="38"/>
      <c r="D172" s="210" t="s">
        <v>311</v>
      </c>
      <c r="E172" s="38"/>
      <c r="F172" s="211" t="s">
        <v>747</v>
      </c>
      <c r="G172" s="38"/>
      <c r="H172" s="38"/>
      <c r="I172" s="207"/>
      <c r="J172" s="38"/>
      <c r="K172" s="38"/>
      <c r="L172" s="41"/>
      <c r="M172" s="208"/>
      <c r="N172" s="209"/>
      <c r="O172" s="73"/>
      <c r="P172" s="73"/>
      <c r="Q172" s="73"/>
      <c r="R172" s="73"/>
      <c r="S172" s="73"/>
      <c r="T172" s="74"/>
      <c r="U172" s="36"/>
      <c r="V172" s="36"/>
      <c r="W172" s="36"/>
      <c r="X172" s="36"/>
      <c r="Y172" s="36"/>
      <c r="Z172" s="36"/>
      <c r="AA172" s="36"/>
      <c r="AB172" s="36"/>
      <c r="AC172" s="36"/>
      <c r="AD172" s="36"/>
      <c r="AE172" s="36"/>
      <c r="AT172" s="18" t="s">
        <v>311</v>
      </c>
      <c r="AU172" s="18" t="s">
        <v>19</v>
      </c>
    </row>
    <row r="173" spans="1:65" s="2" customFormat="1" ht="44.25" customHeight="1">
      <c r="A173" s="36"/>
      <c r="B173" s="37"/>
      <c r="C173" s="192" t="s">
        <v>320</v>
      </c>
      <c r="D173" s="192" t="s">
        <v>224</v>
      </c>
      <c r="E173" s="193" t="s">
        <v>748</v>
      </c>
      <c r="F173" s="194" t="s">
        <v>749</v>
      </c>
      <c r="G173" s="195" t="s">
        <v>650</v>
      </c>
      <c r="H173" s="196">
        <v>1.458</v>
      </c>
      <c r="I173" s="197"/>
      <c r="J173" s="198">
        <f>ROUND(I173*H173,2)</f>
        <v>0</v>
      </c>
      <c r="K173" s="194" t="s">
        <v>228</v>
      </c>
      <c r="L173" s="41"/>
      <c r="M173" s="199" t="s">
        <v>1</v>
      </c>
      <c r="N173" s="200" t="s">
        <v>45</v>
      </c>
      <c r="O173" s="73"/>
      <c r="P173" s="201">
        <f>O173*H173</f>
        <v>0</v>
      </c>
      <c r="Q173" s="201">
        <v>0</v>
      </c>
      <c r="R173" s="201">
        <f>Q173*H173</f>
        <v>0</v>
      </c>
      <c r="S173" s="201">
        <v>0</v>
      </c>
      <c r="T173" s="202">
        <f>S173*H173</f>
        <v>0</v>
      </c>
      <c r="U173" s="36"/>
      <c r="V173" s="36"/>
      <c r="W173" s="36"/>
      <c r="X173" s="36"/>
      <c r="Y173" s="36"/>
      <c r="Z173" s="36"/>
      <c r="AA173" s="36"/>
      <c r="AB173" s="36"/>
      <c r="AC173" s="36"/>
      <c r="AD173" s="36"/>
      <c r="AE173" s="36"/>
      <c r="AR173" s="203" t="s">
        <v>223</v>
      </c>
      <c r="AT173" s="203" t="s">
        <v>224</v>
      </c>
      <c r="AU173" s="203" t="s">
        <v>19</v>
      </c>
      <c r="AY173" s="18" t="s">
        <v>220</v>
      </c>
      <c r="BE173" s="204">
        <f>IF(N173="základní",J173,0)</f>
        <v>0</v>
      </c>
      <c r="BF173" s="204">
        <f>IF(N173="snížená",J173,0)</f>
        <v>0</v>
      </c>
      <c r="BG173" s="204">
        <f>IF(N173="zákl. přenesená",J173,0)</f>
        <v>0</v>
      </c>
      <c r="BH173" s="204">
        <f>IF(N173="sníž. přenesená",J173,0)</f>
        <v>0</v>
      </c>
      <c r="BI173" s="204">
        <f>IF(N173="nulová",J173,0)</f>
        <v>0</v>
      </c>
      <c r="BJ173" s="18" t="s">
        <v>87</v>
      </c>
      <c r="BK173" s="204">
        <f>ROUND(I173*H173,2)</f>
        <v>0</v>
      </c>
      <c r="BL173" s="18" t="s">
        <v>223</v>
      </c>
      <c r="BM173" s="203" t="s">
        <v>4608</v>
      </c>
    </row>
    <row r="174" spans="1:65" s="2" customFormat="1" ht="11.25">
      <c r="A174" s="36"/>
      <c r="B174" s="37"/>
      <c r="C174" s="38"/>
      <c r="D174" s="205" t="s">
        <v>231</v>
      </c>
      <c r="E174" s="38"/>
      <c r="F174" s="206" t="s">
        <v>751</v>
      </c>
      <c r="G174" s="38"/>
      <c r="H174" s="38"/>
      <c r="I174" s="207"/>
      <c r="J174" s="38"/>
      <c r="K174" s="38"/>
      <c r="L174" s="41"/>
      <c r="M174" s="257"/>
      <c r="N174" s="258"/>
      <c r="O174" s="259"/>
      <c r="P174" s="259"/>
      <c r="Q174" s="259"/>
      <c r="R174" s="259"/>
      <c r="S174" s="259"/>
      <c r="T174" s="260"/>
      <c r="U174" s="36"/>
      <c r="V174" s="36"/>
      <c r="W174" s="36"/>
      <c r="X174" s="36"/>
      <c r="Y174" s="36"/>
      <c r="Z174" s="36"/>
      <c r="AA174" s="36"/>
      <c r="AB174" s="36"/>
      <c r="AC174" s="36"/>
      <c r="AD174" s="36"/>
      <c r="AE174" s="36"/>
      <c r="AT174" s="18" t="s">
        <v>231</v>
      </c>
      <c r="AU174" s="18" t="s">
        <v>19</v>
      </c>
    </row>
    <row r="175" spans="1:65" s="2" customFormat="1" ht="6.95" customHeight="1">
      <c r="A175" s="36"/>
      <c r="B175" s="56"/>
      <c r="C175" s="57"/>
      <c r="D175" s="57"/>
      <c r="E175" s="57"/>
      <c r="F175" s="57"/>
      <c r="G175" s="57"/>
      <c r="H175" s="57"/>
      <c r="I175" s="57"/>
      <c r="J175" s="57"/>
      <c r="K175" s="57"/>
      <c r="L175" s="41"/>
      <c r="M175" s="36"/>
      <c r="O175" s="36"/>
      <c r="P175" s="36"/>
      <c r="Q175" s="36"/>
      <c r="R175" s="36"/>
      <c r="S175" s="36"/>
      <c r="T175" s="36"/>
      <c r="U175" s="36"/>
      <c r="V175" s="36"/>
      <c r="W175" s="36"/>
      <c r="X175" s="36"/>
      <c r="Y175" s="36"/>
      <c r="Z175" s="36"/>
      <c r="AA175" s="36"/>
      <c r="AB175" s="36"/>
      <c r="AC175" s="36"/>
      <c r="AD175" s="36"/>
      <c r="AE175" s="36"/>
    </row>
  </sheetData>
  <mergeCells count="12">
    <mergeCell ref="E117:H117"/>
    <mergeCell ref="L2:V2"/>
    <mergeCell ref="E85:H85"/>
    <mergeCell ref="E87:H87"/>
    <mergeCell ref="E89:H89"/>
    <mergeCell ref="E113:H113"/>
    <mergeCell ref="E115:H115"/>
    <mergeCell ref="E7:H7"/>
    <mergeCell ref="E9:H9"/>
    <mergeCell ref="E11:H11"/>
    <mergeCell ref="E20:H20"/>
    <mergeCell ref="E29:H29"/>
  </mergeCells>
  <hyperlinks>
    <hyperlink ref="F129" r:id="rId1"/>
    <hyperlink ref="F133" r:id="rId2"/>
    <hyperlink ref="F137" r:id="rId3"/>
    <hyperlink ref="F142" r:id="rId4"/>
    <hyperlink ref="F146" r:id="rId5"/>
    <hyperlink ref="F151" r:id="rId6"/>
    <hyperlink ref="F156" r:id="rId7"/>
    <hyperlink ref="F161" r:id="rId8"/>
    <hyperlink ref="F171" r:id="rId9"/>
    <hyperlink ref="F174" r:id="rId10"/>
  </hyperlinks>
  <pageMargins left="0.39374999999999999" right="0.39374999999999999" top="0.39374999999999999" bottom="0.39374999999999999" header="0" footer="0"/>
  <pageSetup orientation="portrait" blackAndWhite="1"/>
</worksheet>
</file>

<file path=xl/worksheets/sheet16.xml><?xml version="1.0" encoding="utf-8"?>
<worksheet xmlns="http://schemas.openxmlformats.org/spreadsheetml/2006/main" xmlns:r="http://schemas.openxmlformats.org/officeDocument/2006/relationships">
  <sheetPr>
    <pageSetUpPr fitToPage="1"/>
  </sheetPr>
  <dimension ref="A2:BM4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144</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2" customFormat="1" ht="12" customHeight="1">
      <c r="A8" s="36"/>
      <c r="B8" s="41"/>
      <c r="C8" s="36"/>
      <c r="D8" s="120" t="s">
        <v>188</v>
      </c>
      <c r="E8" s="36"/>
      <c r="F8" s="36"/>
      <c r="G8" s="36"/>
      <c r="H8" s="36"/>
      <c r="I8" s="36"/>
      <c r="J8" s="36"/>
      <c r="K8" s="36"/>
      <c r="L8" s="53"/>
      <c r="S8" s="36"/>
      <c r="T8" s="36"/>
      <c r="U8" s="36"/>
      <c r="V8" s="36"/>
      <c r="W8" s="36"/>
      <c r="X8" s="36"/>
      <c r="Y8" s="36"/>
      <c r="Z8" s="36"/>
      <c r="AA8" s="36"/>
      <c r="AB8" s="36"/>
      <c r="AC8" s="36"/>
      <c r="AD8" s="36"/>
      <c r="AE8" s="36"/>
    </row>
    <row r="9" spans="1:46" s="2" customFormat="1" ht="16.5" customHeight="1">
      <c r="A9" s="36"/>
      <c r="B9" s="41"/>
      <c r="C9" s="36"/>
      <c r="D9" s="36"/>
      <c r="E9" s="334" t="s">
        <v>4609</v>
      </c>
      <c r="F9" s="335"/>
      <c r="G9" s="335"/>
      <c r="H9" s="335"/>
      <c r="I9" s="36"/>
      <c r="J9" s="36"/>
      <c r="K9" s="36"/>
      <c r="L9" s="53"/>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53"/>
      <c r="S10" s="36"/>
      <c r="T10" s="36"/>
      <c r="U10" s="36"/>
      <c r="V10" s="36"/>
      <c r="W10" s="36"/>
      <c r="X10" s="36"/>
      <c r="Y10" s="36"/>
      <c r="Z10" s="36"/>
      <c r="AA10" s="36"/>
      <c r="AB10" s="36"/>
      <c r="AC10" s="36"/>
      <c r="AD10" s="36"/>
      <c r="AE10" s="36"/>
    </row>
    <row r="11" spans="1:46" s="2" customFormat="1" ht="12" customHeight="1">
      <c r="A11" s="36"/>
      <c r="B11" s="41"/>
      <c r="C11" s="36"/>
      <c r="D11" s="120" t="s">
        <v>17</v>
      </c>
      <c r="E11" s="36"/>
      <c r="F11" s="111" t="s">
        <v>1</v>
      </c>
      <c r="G11" s="36"/>
      <c r="H11" s="36"/>
      <c r="I11" s="120" t="s">
        <v>18</v>
      </c>
      <c r="J11" s="111" t="s">
        <v>1</v>
      </c>
      <c r="K11" s="36"/>
      <c r="L11" s="53"/>
      <c r="S11" s="36"/>
      <c r="T11" s="36"/>
      <c r="U11" s="36"/>
      <c r="V11" s="36"/>
      <c r="W11" s="36"/>
      <c r="X11" s="36"/>
      <c r="Y11" s="36"/>
      <c r="Z11" s="36"/>
      <c r="AA11" s="36"/>
      <c r="AB11" s="36"/>
      <c r="AC11" s="36"/>
      <c r="AD11" s="36"/>
      <c r="AE11" s="36"/>
    </row>
    <row r="12" spans="1:46" s="2" customFormat="1" ht="12" customHeight="1">
      <c r="A12" s="36"/>
      <c r="B12" s="41"/>
      <c r="C12" s="36"/>
      <c r="D12" s="120" t="s">
        <v>20</v>
      </c>
      <c r="E12" s="36"/>
      <c r="F12" s="111" t="s">
        <v>21</v>
      </c>
      <c r="G12" s="36"/>
      <c r="H12" s="36"/>
      <c r="I12" s="120" t="s">
        <v>22</v>
      </c>
      <c r="J12" s="121" t="str">
        <f>'Rekapitulace stavby'!AN8</f>
        <v>30. 11. 2020</v>
      </c>
      <c r="K12" s="36"/>
      <c r="L12" s="53"/>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53"/>
      <c r="S13" s="36"/>
      <c r="T13" s="36"/>
      <c r="U13" s="36"/>
      <c r="V13" s="36"/>
      <c r="W13" s="36"/>
      <c r="X13" s="36"/>
      <c r="Y13" s="36"/>
      <c r="Z13" s="36"/>
      <c r="AA13" s="36"/>
      <c r="AB13" s="36"/>
      <c r="AC13" s="36"/>
      <c r="AD13" s="36"/>
      <c r="AE13" s="36"/>
    </row>
    <row r="14" spans="1:46" s="2" customFormat="1" ht="12" customHeight="1">
      <c r="A14" s="36"/>
      <c r="B14" s="41"/>
      <c r="C14" s="36"/>
      <c r="D14" s="120" t="s">
        <v>28</v>
      </c>
      <c r="E14" s="36"/>
      <c r="F14" s="36"/>
      <c r="G14" s="36"/>
      <c r="H14" s="36"/>
      <c r="I14" s="120" t="s">
        <v>29</v>
      </c>
      <c r="J14" s="111" t="s">
        <v>1</v>
      </c>
      <c r="K14" s="36"/>
      <c r="L14" s="53"/>
      <c r="S14" s="36"/>
      <c r="T14" s="36"/>
      <c r="U14" s="36"/>
      <c r="V14" s="36"/>
      <c r="W14" s="36"/>
      <c r="X14" s="36"/>
      <c r="Y14" s="36"/>
      <c r="Z14" s="36"/>
      <c r="AA14" s="36"/>
      <c r="AB14" s="36"/>
      <c r="AC14" s="36"/>
      <c r="AD14" s="36"/>
      <c r="AE14" s="36"/>
    </row>
    <row r="15" spans="1:46" s="2" customFormat="1" ht="18" customHeight="1">
      <c r="A15" s="36"/>
      <c r="B15" s="41"/>
      <c r="C15" s="36"/>
      <c r="D15" s="36"/>
      <c r="E15" s="111" t="s">
        <v>30</v>
      </c>
      <c r="F15" s="36"/>
      <c r="G15" s="36"/>
      <c r="H15" s="36"/>
      <c r="I15" s="120" t="s">
        <v>31</v>
      </c>
      <c r="J15" s="111" t="s">
        <v>1</v>
      </c>
      <c r="K15" s="36"/>
      <c r="L15" s="53"/>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53"/>
      <c r="S16" s="36"/>
      <c r="T16" s="36"/>
      <c r="U16" s="36"/>
      <c r="V16" s="36"/>
      <c r="W16" s="36"/>
      <c r="X16" s="36"/>
      <c r="Y16" s="36"/>
      <c r="Z16" s="36"/>
      <c r="AA16" s="36"/>
      <c r="AB16" s="36"/>
      <c r="AC16" s="36"/>
      <c r="AD16" s="36"/>
      <c r="AE16" s="36"/>
    </row>
    <row r="17" spans="1:31" s="2" customFormat="1" ht="12" customHeight="1">
      <c r="A17" s="36"/>
      <c r="B17" s="41"/>
      <c r="C17" s="36"/>
      <c r="D17" s="120" t="s">
        <v>32</v>
      </c>
      <c r="E17" s="36"/>
      <c r="F17" s="36"/>
      <c r="G17" s="36"/>
      <c r="H17" s="36"/>
      <c r="I17" s="120" t="s">
        <v>29</v>
      </c>
      <c r="J17" s="31" t="str">
        <f>'Rekapitulace stavby'!AN13</f>
        <v>Vyplň údaj</v>
      </c>
      <c r="K17" s="36"/>
      <c r="L17" s="53"/>
      <c r="S17" s="36"/>
      <c r="T17" s="36"/>
      <c r="U17" s="36"/>
      <c r="V17" s="36"/>
      <c r="W17" s="36"/>
      <c r="X17" s="36"/>
      <c r="Y17" s="36"/>
      <c r="Z17" s="36"/>
      <c r="AA17" s="36"/>
      <c r="AB17" s="36"/>
      <c r="AC17" s="36"/>
      <c r="AD17" s="36"/>
      <c r="AE17" s="36"/>
    </row>
    <row r="18" spans="1:31" s="2" customFormat="1" ht="18" customHeight="1">
      <c r="A18" s="36"/>
      <c r="B18" s="41"/>
      <c r="C18" s="36"/>
      <c r="D18" s="36"/>
      <c r="E18" s="336" t="str">
        <f>'Rekapitulace stavby'!E14</f>
        <v>Vyplň údaj</v>
      </c>
      <c r="F18" s="337"/>
      <c r="G18" s="337"/>
      <c r="H18" s="337"/>
      <c r="I18" s="120" t="s">
        <v>31</v>
      </c>
      <c r="J18" s="31" t="str">
        <f>'Rekapitulace stavby'!AN14</f>
        <v>Vyplň údaj</v>
      </c>
      <c r="K18" s="36"/>
      <c r="L18" s="53"/>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53"/>
      <c r="S19" s="36"/>
      <c r="T19" s="36"/>
      <c r="U19" s="36"/>
      <c r="V19" s="36"/>
      <c r="W19" s="36"/>
      <c r="X19" s="36"/>
      <c r="Y19" s="36"/>
      <c r="Z19" s="36"/>
      <c r="AA19" s="36"/>
      <c r="AB19" s="36"/>
      <c r="AC19" s="36"/>
      <c r="AD19" s="36"/>
      <c r="AE19" s="36"/>
    </row>
    <row r="20" spans="1:31" s="2" customFormat="1" ht="12" customHeight="1">
      <c r="A20" s="36"/>
      <c r="B20" s="41"/>
      <c r="C20" s="36"/>
      <c r="D20" s="120" t="s">
        <v>34</v>
      </c>
      <c r="E20" s="36"/>
      <c r="F20" s="36"/>
      <c r="G20" s="36"/>
      <c r="H20" s="36"/>
      <c r="I20" s="120" t="s">
        <v>29</v>
      </c>
      <c r="J20" s="111" t="s">
        <v>1</v>
      </c>
      <c r="K20" s="36"/>
      <c r="L20" s="53"/>
      <c r="S20" s="36"/>
      <c r="T20" s="36"/>
      <c r="U20" s="36"/>
      <c r="V20" s="36"/>
      <c r="W20" s="36"/>
      <c r="X20" s="36"/>
      <c r="Y20" s="36"/>
      <c r="Z20" s="36"/>
      <c r="AA20" s="36"/>
      <c r="AB20" s="36"/>
      <c r="AC20" s="36"/>
      <c r="AD20" s="36"/>
      <c r="AE20" s="36"/>
    </row>
    <row r="21" spans="1:31" s="2" customFormat="1" ht="18" customHeight="1">
      <c r="A21" s="36"/>
      <c r="B21" s="41"/>
      <c r="C21" s="36"/>
      <c r="D21" s="36"/>
      <c r="E21" s="111" t="s">
        <v>35</v>
      </c>
      <c r="F21" s="36"/>
      <c r="G21" s="36"/>
      <c r="H21" s="36"/>
      <c r="I21" s="120" t="s">
        <v>31</v>
      </c>
      <c r="J21" s="111" t="s">
        <v>1</v>
      </c>
      <c r="K21" s="36"/>
      <c r="L21" s="53"/>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53"/>
      <c r="S22" s="36"/>
      <c r="T22" s="36"/>
      <c r="U22" s="36"/>
      <c r="V22" s="36"/>
      <c r="W22" s="36"/>
      <c r="X22" s="36"/>
      <c r="Y22" s="36"/>
      <c r="Z22" s="36"/>
      <c r="AA22" s="36"/>
      <c r="AB22" s="36"/>
      <c r="AC22" s="36"/>
      <c r="AD22" s="36"/>
      <c r="AE22" s="36"/>
    </row>
    <row r="23" spans="1:31" s="2" customFormat="1" ht="12" customHeight="1">
      <c r="A23" s="36"/>
      <c r="B23" s="41"/>
      <c r="C23" s="36"/>
      <c r="D23" s="120" t="s">
        <v>37</v>
      </c>
      <c r="E23" s="36"/>
      <c r="F23" s="36"/>
      <c r="G23" s="36"/>
      <c r="H23" s="36"/>
      <c r="I23" s="120" t="s">
        <v>29</v>
      </c>
      <c r="J23" s="111" t="str">
        <f>IF('Rekapitulace stavby'!AN19="","",'Rekapitulace stavby'!AN19)</f>
        <v/>
      </c>
      <c r="K23" s="36"/>
      <c r="L23" s="53"/>
      <c r="S23" s="36"/>
      <c r="T23" s="36"/>
      <c r="U23" s="36"/>
      <c r="V23" s="36"/>
      <c r="W23" s="36"/>
      <c r="X23" s="36"/>
      <c r="Y23" s="36"/>
      <c r="Z23" s="36"/>
      <c r="AA23" s="36"/>
      <c r="AB23" s="36"/>
      <c r="AC23" s="36"/>
      <c r="AD23" s="36"/>
      <c r="AE23" s="36"/>
    </row>
    <row r="24" spans="1:31" s="2" customFormat="1" ht="18" customHeight="1">
      <c r="A24" s="36"/>
      <c r="B24" s="41"/>
      <c r="C24" s="36"/>
      <c r="D24" s="36"/>
      <c r="E24" s="111" t="str">
        <f>IF('Rekapitulace stavby'!E20="","",'Rekapitulace stavby'!E20)</f>
        <v xml:space="preserve"> </v>
      </c>
      <c r="F24" s="36"/>
      <c r="G24" s="36"/>
      <c r="H24" s="36"/>
      <c r="I24" s="120" t="s">
        <v>31</v>
      </c>
      <c r="J24" s="111" t="str">
        <f>IF('Rekapitulace stavby'!AN20="","",'Rekapitulace stavby'!AN20)</f>
        <v/>
      </c>
      <c r="K24" s="36"/>
      <c r="L24" s="53"/>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53"/>
      <c r="S25" s="36"/>
      <c r="T25" s="36"/>
      <c r="U25" s="36"/>
      <c r="V25" s="36"/>
      <c r="W25" s="36"/>
      <c r="X25" s="36"/>
      <c r="Y25" s="36"/>
      <c r="Z25" s="36"/>
      <c r="AA25" s="36"/>
      <c r="AB25" s="36"/>
      <c r="AC25" s="36"/>
      <c r="AD25" s="36"/>
      <c r="AE25" s="36"/>
    </row>
    <row r="26" spans="1:31" s="2" customFormat="1" ht="12" customHeight="1">
      <c r="A26" s="36"/>
      <c r="B26" s="41"/>
      <c r="C26" s="36"/>
      <c r="D26" s="120" t="s">
        <v>39</v>
      </c>
      <c r="E26" s="36"/>
      <c r="F26" s="36"/>
      <c r="G26" s="36"/>
      <c r="H26" s="36"/>
      <c r="I26" s="36"/>
      <c r="J26" s="36"/>
      <c r="K26" s="36"/>
      <c r="L26" s="53"/>
      <c r="S26" s="36"/>
      <c r="T26" s="36"/>
      <c r="U26" s="36"/>
      <c r="V26" s="36"/>
      <c r="W26" s="36"/>
      <c r="X26" s="36"/>
      <c r="Y26" s="36"/>
      <c r="Z26" s="36"/>
      <c r="AA26" s="36"/>
      <c r="AB26" s="36"/>
      <c r="AC26" s="36"/>
      <c r="AD26" s="36"/>
      <c r="AE26" s="36"/>
    </row>
    <row r="27" spans="1:31" s="8" customFormat="1" ht="16.5" customHeight="1">
      <c r="A27" s="122"/>
      <c r="B27" s="123"/>
      <c r="C27" s="122"/>
      <c r="D27" s="122"/>
      <c r="E27" s="338" t="s">
        <v>1</v>
      </c>
      <c r="F27" s="338"/>
      <c r="G27" s="338"/>
      <c r="H27" s="338"/>
      <c r="I27" s="122"/>
      <c r="J27" s="122"/>
      <c r="K27" s="122"/>
      <c r="L27" s="124"/>
      <c r="S27" s="122"/>
      <c r="T27" s="122"/>
      <c r="U27" s="122"/>
      <c r="V27" s="122"/>
      <c r="W27" s="122"/>
      <c r="X27" s="122"/>
      <c r="Y27" s="122"/>
      <c r="Z27" s="122"/>
      <c r="AA27" s="122"/>
      <c r="AB27" s="122"/>
      <c r="AC27" s="122"/>
      <c r="AD27" s="122"/>
      <c r="AE27" s="122"/>
    </row>
    <row r="28" spans="1:31" s="2" customFormat="1" ht="6.95" customHeight="1">
      <c r="A28" s="36"/>
      <c r="B28" s="41"/>
      <c r="C28" s="36"/>
      <c r="D28" s="36"/>
      <c r="E28" s="36"/>
      <c r="F28" s="36"/>
      <c r="G28" s="36"/>
      <c r="H28" s="36"/>
      <c r="I28" s="36"/>
      <c r="J28" s="36"/>
      <c r="K28" s="36"/>
      <c r="L28" s="53"/>
      <c r="S28" s="36"/>
      <c r="T28" s="36"/>
      <c r="U28" s="36"/>
      <c r="V28" s="36"/>
      <c r="W28" s="36"/>
      <c r="X28" s="36"/>
      <c r="Y28" s="36"/>
      <c r="Z28" s="36"/>
      <c r="AA28" s="36"/>
      <c r="AB28" s="36"/>
      <c r="AC28" s="36"/>
      <c r="AD28" s="36"/>
      <c r="AE28" s="36"/>
    </row>
    <row r="29" spans="1:31" s="2" customFormat="1" ht="6.95" customHeight="1">
      <c r="A29" s="36"/>
      <c r="B29" s="41"/>
      <c r="C29" s="36"/>
      <c r="D29" s="125"/>
      <c r="E29" s="125"/>
      <c r="F29" s="125"/>
      <c r="G29" s="125"/>
      <c r="H29" s="125"/>
      <c r="I29" s="125"/>
      <c r="J29" s="125"/>
      <c r="K29" s="125"/>
      <c r="L29" s="53"/>
      <c r="S29" s="36"/>
      <c r="T29" s="36"/>
      <c r="U29" s="36"/>
      <c r="V29" s="36"/>
      <c r="W29" s="36"/>
      <c r="X29" s="36"/>
      <c r="Y29" s="36"/>
      <c r="Z29" s="36"/>
      <c r="AA29" s="36"/>
      <c r="AB29" s="36"/>
      <c r="AC29" s="36"/>
      <c r="AD29" s="36"/>
      <c r="AE29" s="36"/>
    </row>
    <row r="30" spans="1:31" s="2" customFormat="1" ht="25.35" customHeight="1">
      <c r="A30" s="36"/>
      <c r="B30" s="41"/>
      <c r="C30" s="36"/>
      <c r="D30" s="126" t="s">
        <v>40</v>
      </c>
      <c r="E30" s="36"/>
      <c r="F30" s="36"/>
      <c r="G30" s="36"/>
      <c r="H30" s="36"/>
      <c r="I30" s="36"/>
      <c r="J30" s="127">
        <f>ROUND(J119, 2)</f>
        <v>0</v>
      </c>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14.45" customHeight="1">
      <c r="A32" s="36"/>
      <c r="B32" s="41"/>
      <c r="C32" s="36"/>
      <c r="D32" s="36"/>
      <c r="E32" s="36"/>
      <c r="F32" s="128" t="s">
        <v>42</v>
      </c>
      <c r="G32" s="36"/>
      <c r="H32" s="36"/>
      <c r="I32" s="128" t="s">
        <v>41</v>
      </c>
      <c r="J32" s="128" t="s">
        <v>43</v>
      </c>
      <c r="K32" s="36"/>
      <c r="L32" s="53"/>
      <c r="S32" s="36"/>
      <c r="T32" s="36"/>
      <c r="U32" s="36"/>
      <c r="V32" s="36"/>
      <c r="W32" s="36"/>
      <c r="X32" s="36"/>
      <c r="Y32" s="36"/>
      <c r="Z32" s="36"/>
      <c r="AA32" s="36"/>
      <c r="AB32" s="36"/>
      <c r="AC32" s="36"/>
      <c r="AD32" s="36"/>
      <c r="AE32" s="36"/>
    </row>
    <row r="33" spans="1:31" s="2" customFormat="1" ht="14.45" customHeight="1">
      <c r="A33" s="36"/>
      <c r="B33" s="41"/>
      <c r="C33" s="36"/>
      <c r="D33" s="129" t="s">
        <v>44</v>
      </c>
      <c r="E33" s="120" t="s">
        <v>45</v>
      </c>
      <c r="F33" s="130">
        <f>ROUND((SUM(BE119:BE487)),  2)</f>
        <v>0</v>
      </c>
      <c r="G33" s="36"/>
      <c r="H33" s="36"/>
      <c r="I33" s="131">
        <v>0.2</v>
      </c>
      <c r="J33" s="130">
        <f>ROUND(((SUM(BE119:BE487))*I33),  2)</f>
        <v>0</v>
      </c>
      <c r="K33" s="36"/>
      <c r="L33" s="53"/>
      <c r="S33" s="36"/>
      <c r="T33" s="36"/>
      <c r="U33" s="36"/>
      <c r="V33" s="36"/>
      <c r="W33" s="36"/>
      <c r="X33" s="36"/>
      <c r="Y33" s="36"/>
      <c r="Z33" s="36"/>
      <c r="AA33" s="36"/>
      <c r="AB33" s="36"/>
      <c r="AC33" s="36"/>
      <c r="AD33" s="36"/>
      <c r="AE33" s="36"/>
    </row>
    <row r="34" spans="1:31" s="2" customFormat="1" ht="14.45" customHeight="1">
      <c r="A34" s="36"/>
      <c r="B34" s="41"/>
      <c r="C34" s="36"/>
      <c r="D34" s="36"/>
      <c r="E34" s="120" t="s">
        <v>46</v>
      </c>
      <c r="F34" s="130">
        <f>ROUND((SUM(BF119:BF487)),  2)</f>
        <v>0</v>
      </c>
      <c r="G34" s="36"/>
      <c r="H34" s="36"/>
      <c r="I34" s="131">
        <v>0.2</v>
      </c>
      <c r="J34" s="130">
        <f>ROUND(((SUM(BF119:BF487))*I34),  2)</f>
        <v>0</v>
      </c>
      <c r="K34" s="36"/>
      <c r="L34" s="53"/>
      <c r="S34" s="36"/>
      <c r="T34" s="36"/>
      <c r="U34" s="36"/>
      <c r="V34" s="36"/>
      <c r="W34" s="36"/>
      <c r="X34" s="36"/>
      <c r="Y34" s="36"/>
      <c r="Z34" s="36"/>
      <c r="AA34" s="36"/>
      <c r="AB34" s="36"/>
      <c r="AC34" s="36"/>
      <c r="AD34" s="36"/>
      <c r="AE34" s="36"/>
    </row>
    <row r="35" spans="1:31" s="2" customFormat="1" ht="14.45" hidden="1" customHeight="1">
      <c r="A35" s="36"/>
      <c r="B35" s="41"/>
      <c r="C35" s="36"/>
      <c r="D35" s="36"/>
      <c r="E35" s="120" t="s">
        <v>47</v>
      </c>
      <c r="F35" s="130">
        <f>ROUND((SUM(BG119:BG487)),  2)</f>
        <v>0</v>
      </c>
      <c r="G35" s="36"/>
      <c r="H35" s="36"/>
      <c r="I35" s="131">
        <v>0.2</v>
      </c>
      <c r="J35" s="130">
        <f>0</f>
        <v>0</v>
      </c>
      <c r="K35" s="36"/>
      <c r="L35" s="53"/>
      <c r="S35" s="36"/>
      <c r="T35" s="36"/>
      <c r="U35" s="36"/>
      <c r="V35" s="36"/>
      <c r="W35" s="36"/>
      <c r="X35" s="36"/>
      <c r="Y35" s="36"/>
      <c r="Z35" s="36"/>
      <c r="AA35" s="36"/>
      <c r="AB35" s="36"/>
      <c r="AC35" s="36"/>
      <c r="AD35" s="36"/>
      <c r="AE35" s="36"/>
    </row>
    <row r="36" spans="1:31" s="2" customFormat="1" ht="14.45" hidden="1" customHeight="1">
      <c r="A36" s="36"/>
      <c r="B36" s="41"/>
      <c r="C36" s="36"/>
      <c r="D36" s="36"/>
      <c r="E36" s="120" t="s">
        <v>48</v>
      </c>
      <c r="F36" s="130">
        <f>ROUND((SUM(BH119:BH487)),  2)</f>
        <v>0</v>
      </c>
      <c r="G36" s="36"/>
      <c r="H36" s="36"/>
      <c r="I36" s="131">
        <v>0.2</v>
      </c>
      <c r="J36" s="130">
        <f>0</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49</v>
      </c>
      <c r="F37" s="130">
        <f>ROUND((SUM(BI119:BI487)),  2)</f>
        <v>0</v>
      </c>
      <c r="G37" s="36"/>
      <c r="H37" s="36"/>
      <c r="I37" s="131">
        <v>0</v>
      </c>
      <c r="J37" s="130">
        <f>0</f>
        <v>0</v>
      </c>
      <c r="K37" s="36"/>
      <c r="L37" s="53"/>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53"/>
      <c r="S38" s="36"/>
      <c r="T38" s="36"/>
      <c r="U38" s="36"/>
      <c r="V38" s="36"/>
      <c r="W38" s="36"/>
      <c r="X38" s="36"/>
      <c r="Y38" s="36"/>
      <c r="Z38" s="36"/>
      <c r="AA38" s="36"/>
      <c r="AB38" s="36"/>
      <c r="AC38" s="36"/>
      <c r="AD38" s="36"/>
      <c r="AE38" s="36"/>
    </row>
    <row r="39" spans="1:31" s="2" customFormat="1" ht="25.35" customHeight="1">
      <c r="A39" s="36"/>
      <c r="B39" s="41"/>
      <c r="C39" s="132"/>
      <c r="D39" s="133" t="s">
        <v>50</v>
      </c>
      <c r="E39" s="134"/>
      <c r="F39" s="134"/>
      <c r="G39" s="135" t="s">
        <v>51</v>
      </c>
      <c r="H39" s="136" t="s">
        <v>52</v>
      </c>
      <c r="I39" s="134"/>
      <c r="J39" s="137">
        <f>SUM(J30:J37)</f>
        <v>0</v>
      </c>
      <c r="K39" s="138"/>
      <c r="L39" s="53"/>
      <c r="S39" s="36"/>
      <c r="T39" s="36"/>
      <c r="U39" s="36"/>
      <c r="V39" s="36"/>
      <c r="W39" s="36"/>
      <c r="X39" s="36"/>
      <c r="Y39" s="36"/>
      <c r="Z39" s="36"/>
      <c r="AA39" s="36"/>
      <c r="AB39" s="36"/>
      <c r="AC39" s="36"/>
      <c r="AD39" s="36"/>
      <c r="AE39" s="36"/>
    </row>
    <row r="40" spans="1:31" s="2" customFormat="1" ht="14.4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47"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47"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47"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47"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47"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47" s="2" customFormat="1" ht="12" customHeight="1">
      <c r="A86" s="36"/>
      <c r="B86" s="37"/>
      <c r="C86" s="30" t="s">
        <v>188</v>
      </c>
      <c r="D86" s="38"/>
      <c r="E86" s="38"/>
      <c r="F86" s="38"/>
      <c r="G86" s="38"/>
      <c r="H86" s="38"/>
      <c r="I86" s="38"/>
      <c r="J86" s="38"/>
      <c r="K86" s="38"/>
      <c r="L86" s="53"/>
      <c r="S86" s="36"/>
      <c r="T86" s="36"/>
      <c r="U86" s="36"/>
      <c r="V86" s="36"/>
      <c r="W86" s="36"/>
      <c r="X86" s="36"/>
      <c r="Y86" s="36"/>
      <c r="Z86" s="36"/>
      <c r="AA86" s="36"/>
      <c r="AB86" s="36"/>
      <c r="AC86" s="36"/>
      <c r="AD86" s="36"/>
      <c r="AE86" s="36"/>
    </row>
    <row r="87" spans="1:47" s="2" customFormat="1" ht="16.5" customHeight="1">
      <c r="A87" s="36"/>
      <c r="B87" s="37"/>
      <c r="C87" s="38"/>
      <c r="D87" s="38"/>
      <c r="E87" s="312" t="str">
        <f>E9</f>
        <v>SSO 05 - KÁCENÍ A NÁHRADNÍ VÝSADBA</v>
      </c>
      <c r="F87" s="341"/>
      <c r="G87" s="341"/>
      <c r="H87" s="341"/>
      <c r="I87" s="38"/>
      <c r="J87" s="38"/>
      <c r="K87" s="38"/>
      <c r="L87" s="53"/>
      <c r="S87" s="36"/>
      <c r="T87" s="36"/>
      <c r="U87" s="36"/>
      <c r="V87" s="36"/>
      <c r="W87" s="36"/>
      <c r="X87" s="36"/>
      <c r="Y87" s="36"/>
      <c r="Z87" s="36"/>
      <c r="AA87" s="36"/>
      <c r="AB87" s="36"/>
      <c r="AC87" s="36"/>
      <c r="AD87" s="36"/>
      <c r="AE87" s="36"/>
    </row>
    <row r="88" spans="1:47" s="2" customFormat="1" ht="6.95" customHeight="1">
      <c r="A88" s="36"/>
      <c r="B88" s="37"/>
      <c r="C88" s="38"/>
      <c r="D88" s="38"/>
      <c r="E88" s="38"/>
      <c r="F88" s="38"/>
      <c r="G88" s="38"/>
      <c r="H88" s="38"/>
      <c r="I88" s="38"/>
      <c r="J88" s="38"/>
      <c r="K88" s="38"/>
      <c r="L88" s="53"/>
      <c r="S88" s="36"/>
      <c r="T88" s="36"/>
      <c r="U88" s="36"/>
      <c r="V88" s="36"/>
      <c r="W88" s="36"/>
      <c r="X88" s="36"/>
      <c r="Y88" s="36"/>
      <c r="Z88" s="36"/>
      <c r="AA88" s="36"/>
      <c r="AB88" s="36"/>
      <c r="AC88" s="36"/>
      <c r="AD88" s="36"/>
      <c r="AE88" s="36"/>
    </row>
    <row r="89" spans="1:47" s="2" customFormat="1" ht="12" customHeight="1">
      <c r="A89" s="36"/>
      <c r="B89" s="37"/>
      <c r="C89" s="30" t="s">
        <v>20</v>
      </c>
      <c r="D89" s="38"/>
      <c r="E89" s="38"/>
      <c r="F89" s="28" t="str">
        <f>F12</f>
        <v>Bohumín</v>
      </c>
      <c r="G89" s="38"/>
      <c r="H89" s="38"/>
      <c r="I89" s="30" t="s">
        <v>22</v>
      </c>
      <c r="J89" s="68" t="str">
        <f>IF(J12="","",J12)</f>
        <v>30. 11. 2020</v>
      </c>
      <c r="K89" s="38"/>
      <c r="L89" s="53"/>
      <c r="S89" s="36"/>
      <c r="T89" s="36"/>
      <c r="U89" s="36"/>
      <c r="V89" s="36"/>
      <c r="W89" s="36"/>
      <c r="X89" s="36"/>
      <c r="Y89" s="36"/>
      <c r="Z89" s="36"/>
      <c r="AA89" s="36"/>
      <c r="AB89" s="36"/>
      <c r="AC89" s="36"/>
      <c r="AD89" s="36"/>
      <c r="AE89" s="36"/>
    </row>
    <row r="90" spans="1:47"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47" s="2" customFormat="1" ht="25.7" customHeight="1">
      <c r="A91" s="36"/>
      <c r="B91" s="37"/>
      <c r="C91" s="30" t="s">
        <v>28</v>
      </c>
      <c r="D91" s="38"/>
      <c r="E91" s="38"/>
      <c r="F91" s="28" t="str">
        <f>E15</f>
        <v>Povodí Odry, s.p.</v>
      </c>
      <c r="G91" s="38"/>
      <c r="H91" s="38"/>
      <c r="I91" s="30" t="s">
        <v>34</v>
      </c>
      <c r="J91" s="34" t="str">
        <f>E21</f>
        <v>Dopravoprojekt Brno a.s.</v>
      </c>
      <c r="K91" s="38"/>
      <c r="L91" s="53"/>
      <c r="S91" s="36"/>
      <c r="T91" s="36"/>
      <c r="U91" s="36"/>
      <c r="V91" s="36"/>
      <c r="W91" s="36"/>
      <c r="X91" s="36"/>
      <c r="Y91" s="36"/>
      <c r="Z91" s="36"/>
      <c r="AA91" s="36"/>
      <c r="AB91" s="36"/>
      <c r="AC91" s="36"/>
      <c r="AD91" s="36"/>
      <c r="AE91" s="36"/>
    </row>
    <row r="92" spans="1:47" s="2" customFormat="1" ht="15.2" customHeight="1">
      <c r="A92" s="36"/>
      <c r="B92" s="37"/>
      <c r="C92" s="30" t="s">
        <v>32</v>
      </c>
      <c r="D92" s="38"/>
      <c r="E92" s="38"/>
      <c r="F92" s="28" t="str">
        <f>IF(E18="","",E18)</f>
        <v>Vyplň údaj</v>
      </c>
      <c r="G92" s="38"/>
      <c r="H92" s="38"/>
      <c r="I92" s="30" t="s">
        <v>37</v>
      </c>
      <c r="J92" s="34" t="str">
        <f>E24</f>
        <v xml:space="preserve"> </v>
      </c>
      <c r="K92" s="38"/>
      <c r="L92" s="53"/>
      <c r="S92" s="36"/>
      <c r="T92" s="36"/>
      <c r="U92" s="36"/>
      <c r="V92" s="36"/>
      <c r="W92" s="36"/>
      <c r="X92" s="36"/>
      <c r="Y92" s="36"/>
      <c r="Z92" s="36"/>
      <c r="AA92" s="36"/>
      <c r="AB92" s="36"/>
      <c r="AC92" s="36"/>
      <c r="AD92" s="36"/>
      <c r="AE92" s="36"/>
    </row>
    <row r="93" spans="1:47" s="2" customFormat="1" ht="10.35" customHeight="1">
      <c r="A93" s="36"/>
      <c r="B93" s="37"/>
      <c r="C93" s="38"/>
      <c r="D93" s="38"/>
      <c r="E93" s="38"/>
      <c r="F93" s="38"/>
      <c r="G93" s="38"/>
      <c r="H93" s="38"/>
      <c r="I93" s="38"/>
      <c r="J93" s="38"/>
      <c r="K93" s="38"/>
      <c r="L93" s="53"/>
      <c r="S93" s="36"/>
      <c r="T93" s="36"/>
      <c r="U93" s="36"/>
      <c r="V93" s="36"/>
      <c r="W93" s="36"/>
      <c r="X93" s="36"/>
      <c r="Y93" s="36"/>
      <c r="Z93" s="36"/>
      <c r="AA93" s="36"/>
      <c r="AB93" s="36"/>
      <c r="AC93" s="36"/>
      <c r="AD93" s="36"/>
      <c r="AE93" s="36"/>
    </row>
    <row r="94" spans="1:47" s="2" customFormat="1" ht="29.25" customHeight="1">
      <c r="A94" s="36"/>
      <c r="B94" s="37"/>
      <c r="C94" s="150" t="s">
        <v>191</v>
      </c>
      <c r="D94" s="151"/>
      <c r="E94" s="151"/>
      <c r="F94" s="151"/>
      <c r="G94" s="151"/>
      <c r="H94" s="151"/>
      <c r="I94" s="151"/>
      <c r="J94" s="152" t="s">
        <v>192</v>
      </c>
      <c r="K94" s="151"/>
      <c r="L94" s="53"/>
      <c r="S94" s="36"/>
      <c r="T94" s="36"/>
      <c r="U94" s="36"/>
      <c r="V94" s="36"/>
      <c r="W94" s="36"/>
      <c r="X94" s="36"/>
      <c r="Y94" s="36"/>
      <c r="Z94" s="36"/>
      <c r="AA94" s="36"/>
      <c r="AB94" s="36"/>
      <c r="AC94" s="36"/>
      <c r="AD94" s="36"/>
      <c r="AE94" s="36"/>
    </row>
    <row r="95" spans="1:47"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47" s="2" customFormat="1" ht="22.9" customHeight="1">
      <c r="A96" s="36"/>
      <c r="B96" s="37"/>
      <c r="C96" s="153" t="s">
        <v>193</v>
      </c>
      <c r="D96" s="38"/>
      <c r="E96" s="38"/>
      <c r="F96" s="38"/>
      <c r="G96" s="38"/>
      <c r="H96" s="38"/>
      <c r="I96" s="38"/>
      <c r="J96" s="86">
        <f>J119</f>
        <v>0</v>
      </c>
      <c r="K96" s="38"/>
      <c r="L96" s="53"/>
      <c r="S96" s="36"/>
      <c r="T96" s="36"/>
      <c r="U96" s="36"/>
      <c r="V96" s="36"/>
      <c r="W96" s="36"/>
      <c r="X96" s="36"/>
      <c r="Y96" s="36"/>
      <c r="Z96" s="36"/>
      <c r="AA96" s="36"/>
      <c r="AB96" s="36"/>
      <c r="AC96" s="36"/>
      <c r="AD96" s="36"/>
      <c r="AE96" s="36"/>
      <c r="AU96" s="18" t="s">
        <v>194</v>
      </c>
    </row>
    <row r="97" spans="1:31" s="9" customFormat="1" ht="24.95" customHeight="1">
      <c r="B97" s="154"/>
      <c r="C97" s="155"/>
      <c r="D97" s="156" t="s">
        <v>491</v>
      </c>
      <c r="E97" s="157"/>
      <c r="F97" s="157"/>
      <c r="G97" s="157"/>
      <c r="H97" s="157"/>
      <c r="I97" s="157"/>
      <c r="J97" s="158">
        <f>J120</f>
        <v>0</v>
      </c>
      <c r="K97" s="155"/>
      <c r="L97" s="159"/>
    </row>
    <row r="98" spans="1:31" s="10" customFormat="1" ht="19.899999999999999" customHeight="1">
      <c r="B98" s="160"/>
      <c r="C98" s="105"/>
      <c r="D98" s="161" t="s">
        <v>492</v>
      </c>
      <c r="E98" s="162"/>
      <c r="F98" s="162"/>
      <c r="G98" s="162"/>
      <c r="H98" s="162"/>
      <c r="I98" s="162"/>
      <c r="J98" s="163">
        <f>J121</f>
        <v>0</v>
      </c>
      <c r="K98" s="105"/>
      <c r="L98" s="164"/>
    </row>
    <row r="99" spans="1:31" s="10" customFormat="1" ht="19.899999999999999" customHeight="1">
      <c r="B99" s="160"/>
      <c r="C99" s="105"/>
      <c r="D99" s="161" t="s">
        <v>494</v>
      </c>
      <c r="E99" s="162"/>
      <c r="F99" s="162"/>
      <c r="G99" s="162"/>
      <c r="H99" s="162"/>
      <c r="I99" s="162"/>
      <c r="J99" s="163">
        <f>J479</f>
        <v>0</v>
      </c>
      <c r="K99" s="105"/>
      <c r="L99" s="164"/>
    </row>
    <row r="100" spans="1:31" s="2" customFormat="1" ht="21.75" customHeight="1">
      <c r="A100" s="36"/>
      <c r="B100" s="37"/>
      <c r="C100" s="38"/>
      <c r="D100" s="38"/>
      <c r="E100" s="38"/>
      <c r="F100" s="38"/>
      <c r="G100" s="38"/>
      <c r="H100" s="38"/>
      <c r="I100" s="38"/>
      <c r="J100" s="38"/>
      <c r="K100" s="38"/>
      <c r="L100" s="53"/>
      <c r="S100" s="36"/>
      <c r="T100" s="36"/>
      <c r="U100" s="36"/>
      <c r="V100" s="36"/>
      <c r="W100" s="36"/>
      <c r="X100" s="36"/>
      <c r="Y100" s="36"/>
      <c r="Z100" s="36"/>
      <c r="AA100" s="36"/>
      <c r="AB100" s="36"/>
      <c r="AC100" s="36"/>
      <c r="AD100" s="36"/>
      <c r="AE100" s="36"/>
    </row>
    <row r="101" spans="1:31" s="2" customFormat="1" ht="6.95" customHeight="1">
      <c r="A101" s="36"/>
      <c r="B101" s="56"/>
      <c r="C101" s="57"/>
      <c r="D101" s="57"/>
      <c r="E101" s="57"/>
      <c r="F101" s="57"/>
      <c r="G101" s="57"/>
      <c r="H101" s="57"/>
      <c r="I101" s="57"/>
      <c r="J101" s="57"/>
      <c r="K101" s="57"/>
      <c r="L101" s="53"/>
      <c r="S101" s="36"/>
      <c r="T101" s="36"/>
      <c r="U101" s="36"/>
      <c r="V101" s="36"/>
      <c r="W101" s="36"/>
      <c r="X101" s="36"/>
      <c r="Y101" s="36"/>
      <c r="Z101" s="36"/>
      <c r="AA101" s="36"/>
      <c r="AB101" s="36"/>
      <c r="AC101" s="36"/>
      <c r="AD101" s="36"/>
      <c r="AE101" s="36"/>
    </row>
    <row r="105" spans="1:31" s="2" customFormat="1" ht="6.95" customHeight="1">
      <c r="A105" s="36"/>
      <c r="B105" s="58"/>
      <c r="C105" s="59"/>
      <c r="D105" s="59"/>
      <c r="E105" s="59"/>
      <c r="F105" s="59"/>
      <c r="G105" s="59"/>
      <c r="H105" s="59"/>
      <c r="I105" s="59"/>
      <c r="J105" s="59"/>
      <c r="K105" s="59"/>
      <c r="L105" s="53"/>
      <c r="S105" s="36"/>
      <c r="T105" s="36"/>
      <c r="U105" s="36"/>
      <c r="V105" s="36"/>
      <c r="W105" s="36"/>
      <c r="X105" s="36"/>
      <c r="Y105" s="36"/>
      <c r="Z105" s="36"/>
      <c r="AA105" s="36"/>
      <c r="AB105" s="36"/>
      <c r="AC105" s="36"/>
      <c r="AD105" s="36"/>
      <c r="AE105" s="36"/>
    </row>
    <row r="106" spans="1:31" s="2" customFormat="1" ht="24.95" customHeight="1">
      <c r="A106" s="36"/>
      <c r="B106" s="37"/>
      <c r="C106" s="24" t="s">
        <v>204</v>
      </c>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31" s="2" customFormat="1" ht="12" customHeight="1">
      <c r="A108" s="36"/>
      <c r="B108" s="37"/>
      <c r="C108" s="30" t="s">
        <v>15</v>
      </c>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31" s="2" customFormat="1" ht="26.25" customHeight="1">
      <c r="A109" s="36"/>
      <c r="B109" s="37"/>
      <c r="C109" s="38"/>
      <c r="D109" s="38"/>
      <c r="E109" s="339" t="str">
        <f>E7</f>
        <v>Ochranná hráz na Odře a Orlovské Stružce, Bohumín-Pudlov, stavba č. 5047_2021_soutez</v>
      </c>
      <c r="F109" s="340"/>
      <c r="G109" s="340"/>
      <c r="H109" s="340"/>
      <c r="I109" s="38"/>
      <c r="J109" s="38"/>
      <c r="K109" s="38"/>
      <c r="L109" s="53"/>
      <c r="S109" s="36"/>
      <c r="T109" s="36"/>
      <c r="U109" s="36"/>
      <c r="V109" s="36"/>
      <c r="W109" s="36"/>
      <c r="X109" s="36"/>
      <c r="Y109" s="36"/>
      <c r="Z109" s="36"/>
      <c r="AA109" s="36"/>
      <c r="AB109" s="36"/>
      <c r="AC109" s="36"/>
      <c r="AD109" s="36"/>
      <c r="AE109" s="36"/>
    </row>
    <row r="110" spans="1:31" s="2" customFormat="1" ht="12" customHeight="1">
      <c r="A110" s="36"/>
      <c r="B110" s="37"/>
      <c r="C110" s="30" t="s">
        <v>188</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31" s="2" customFormat="1" ht="16.5" customHeight="1">
      <c r="A111" s="36"/>
      <c r="B111" s="37"/>
      <c r="C111" s="38"/>
      <c r="D111" s="38"/>
      <c r="E111" s="312" t="str">
        <f>E9</f>
        <v>SSO 05 - KÁCENÍ A NÁHRADNÍ VÝSADBA</v>
      </c>
      <c r="F111" s="341"/>
      <c r="G111" s="341"/>
      <c r="H111" s="341"/>
      <c r="I111" s="38"/>
      <c r="J111" s="38"/>
      <c r="K111" s="38"/>
      <c r="L111" s="53"/>
      <c r="S111" s="36"/>
      <c r="T111" s="36"/>
      <c r="U111" s="36"/>
      <c r="V111" s="36"/>
      <c r="W111" s="36"/>
      <c r="X111" s="36"/>
      <c r="Y111" s="36"/>
      <c r="Z111" s="36"/>
      <c r="AA111" s="36"/>
      <c r="AB111" s="36"/>
      <c r="AC111" s="36"/>
      <c r="AD111" s="36"/>
      <c r="AE111" s="36"/>
    </row>
    <row r="112" spans="1:31"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20</v>
      </c>
      <c r="D113" s="38"/>
      <c r="E113" s="38"/>
      <c r="F113" s="28" t="str">
        <f>F12</f>
        <v>Bohumín</v>
      </c>
      <c r="G113" s="38"/>
      <c r="H113" s="38"/>
      <c r="I113" s="30" t="s">
        <v>22</v>
      </c>
      <c r="J113" s="68" t="str">
        <f>IF(J12="","",J12)</f>
        <v>30. 11. 2020</v>
      </c>
      <c r="K113" s="38"/>
      <c r="L113" s="53"/>
      <c r="S113" s="36"/>
      <c r="T113" s="36"/>
      <c r="U113" s="36"/>
      <c r="V113" s="36"/>
      <c r="W113" s="36"/>
      <c r="X113" s="36"/>
      <c r="Y113" s="36"/>
      <c r="Z113" s="36"/>
      <c r="AA113" s="36"/>
      <c r="AB113" s="36"/>
      <c r="AC113" s="36"/>
      <c r="AD113" s="36"/>
      <c r="AE113" s="36"/>
    </row>
    <row r="114" spans="1:65"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5" s="2" customFormat="1" ht="25.7" customHeight="1">
      <c r="A115" s="36"/>
      <c r="B115" s="37"/>
      <c r="C115" s="30" t="s">
        <v>28</v>
      </c>
      <c r="D115" s="38"/>
      <c r="E115" s="38"/>
      <c r="F115" s="28" t="str">
        <f>E15</f>
        <v>Povodí Odry, s.p.</v>
      </c>
      <c r="G115" s="38"/>
      <c r="H115" s="38"/>
      <c r="I115" s="30" t="s">
        <v>34</v>
      </c>
      <c r="J115" s="34" t="str">
        <f>E21</f>
        <v>Dopravoprojekt Brno a.s.</v>
      </c>
      <c r="K115" s="38"/>
      <c r="L115" s="53"/>
      <c r="S115" s="36"/>
      <c r="T115" s="36"/>
      <c r="U115" s="36"/>
      <c r="V115" s="36"/>
      <c r="W115" s="36"/>
      <c r="X115" s="36"/>
      <c r="Y115" s="36"/>
      <c r="Z115" s="36"/>
      <c r="AA115" s="36"/>
      <c r="AB115" s="36"/>
      <c r="AC115" s="36"/>
      <c r="AD115" s="36"/>
      <c r="AE115" s="36"/>
    </row>
    <row r="116" spans="1:65" s="2" customFormat="1" ht="15.2" customHeight="1">
      <c r="A116" s="36"/>
      <c r="B116" s="37"/>
      <c r="C116" s="30" t="s">
        <v>32</v>
      </c>
      <c r="D116" s="38"/>
      <c r="E116" s="38"/>
      <c r="F116" s="28" t="str">
        <f>IF(E18="","",E18)</f>
        <v>Vyplň údaj</v>
      </c>
      <c r="G116" s="38"/>
      <c r="H116" s="38"/>
      <c r="I116" s="30" t="s">
        <v>37</v>
      </c>
      <c r="J116" s="34" t="str">
        <f>E24</f>
        <v xml:space="preserve"> </v>
      </c>
      <c r="K116" s="38"/>
      <c r="L116" s="53"/>
      <c r="S116" s="36"/>
      <c r="T116" s="36"/>
      <c r="U116" s="36"/>
      <c r="V116" s="36"/>
      <c r="W116" s="36"/>
      <c r="X116" s="36"/>
      <c r="Y116" s="36"/>
      <c r="Z116" s="36"/>
      <c r="AA116" s="36"/>
      <c r="AB116" s="36"/>
      <c r="AC116" s="36"/>
      <c r="AD116" s="36"/>
      <c r="AE116" s="36"/>
    </row>
    <row r="117" spans="1:65" s="2" customFormat="1" ht="10.35" customHeight="1">
      <c r="A117" s="36"/>
      <c r="B117" s="37"/>
      <c r="C117" s="38"/>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11" customFormat="1" ht="29.25" customHeight="1">
      <c r="A118" s="165"/>
      <c r="B118" s="166"/>
      <c r="C118" s="167" t="s">
        <v>205</v>
      </c>
      <c r="D118" s="168" t="s">
        <v>65</v>
      </c>
      <c r="E118" s="168" t="s">
        <v>61</v>
      </c>
      <c r="F118" s="168" t="s">
        <v>62</v>
      </c>
      <c r="G118" s="168" t="s">
        <v>206</v>
      </c>
      <c r="H118" s="168" t="s">
        <v>207</v>
      </c>
      <c r="I118" s="168" t="s">
        <v>208</v>
      </c>
      <c r="J118" s="168" t="s">
        <v>192</v>
      </c>
      <c r="K118" s="169" t="s">
        <v>209</v>
      </c>
      <c r="L118" s="170"/>
      <c r="M118" s="77" t="s">
        <v>1</v>
      </c>
      <c r="N118" s="78" t="s">
        <v>44</v>
      </c>
      <c r="O118" s="78" t="s">
        <v>210</v>
      </c>
      <c r="P118" s="78" t="s">
        <v>211</v>
      </c>
      <c r="Q118" s="78" t="s">
        <v>212</v>
      </c>
      <c r="R118" s="78" t="s">
        <v>213</v>
      </c>
      <c r="S118" s="78" t="s">
        <v>214</v>
      </c>
      <c r="T118" s="79" t="s">
        <v>215</v>
      </c>
      <c r="U118" s="165"/>
      <c r="V118" s="165"/>
      <c r="W118" s="165"/>
      <c r="X118" s="165"/>
      <c r="Y118" s="165"/>
      <c r="Z118" s="165"/>
      <c r="AA118" s="165"/>
      <c r="AB118" s="165"/>
      <c r="AC118" s="165"/>
      <c r="AD118" s="165"/>
      <c r="AE118" s="165"/>
    </row>
    <row r="119" spans="1:65" s="2" customFormat="1" ht="22.9" customHeight="1">
      <c r="A119" s="36"/>
      <c r="B119" s="37"/>
      <c r="C119" s="84" t="s">
        <v>216</v>
      </c>
      <c r="D119" s="38"/>
      <c r="E119" s="38"/>
      <c r="F119" s="38"/>
      <c r="G119" s="38"/>
      <c r="H119" s="38"/>
      <c r="I119" s="38"/>
      <c r="J119" s="171">
        <f>BK119</f>
        <v>0</v>
      </c>
      <c r="K119" s="38"/>
      <c r="L119" s="41"/>
      <c r="M119" s="80"/>
      <c r="N119" s="172"/>
      <c r="O119" s="81"/>
      <c r="P119" s="173">
        <f>P120</f>
        <v>0</v>
      </c>
      <c r="Q119" s="81"/>
      <c r="R119" s="173">
        <f>R120</f>
        <v>297.62092200000001</v>
      </c>
      <c r="S119" s="81"/>
      <c r="T119" s="174">
        <f>T120</f>
        <v>0</v>
      </c>
      <c r="U119" s="36"/>
      <c r="V119" s="36"/>
      <c r="W119" s="36"/>
      <c r="X119" s="36"/>
      <c r="Y119" s="36"/>
      <c r="Z119" s="36"/>
      <c r="AA119" s="36"/>
      <c r="AB119" s="36"/>
      <c r="AC119" s="36"/>
      <c r="AD119" s="36"/>
      <c r="AE119" s="36"/>
      <c r="AT119" s="18" t="s">
        <v>79</v>
      </c>
      <c r="AU119" s="18" t="s">
        <v>194</v>
      </c>
      <c r="BK119" s="175">
        <f>BK120</f>
        <v>0</v>
      </c>
    </row>
    <row r="120" spans="1:65" s="12" customFormat="1" ht="25.9" customHeight="1">
      <c r="B120" s="176"/>
      <c r="C120" s="177"/>
      <c r="D120" s="178" t="s">
        <v>79</v>
      </c>
      <c r="E120" s="179" t="s">
        <v>501</v>
      </c>
      <c r="F120" s="179" t="s">
        <v>502</v>
      </c>
      <c r="G120" s="177"/>
      <c r="H120" s="177"/>
      <c r="I120" s="180"/>
      <c r="J120" s="181">
        <f>BK120</f>
        <v>0</v>
      </c>
      <c r="K120" s="177"/>
      <c r="L120" s="182"/>
      <c r="M120" s="183"/>
      <c r="N120" s="184"/>
      <c r="O120" s="184"/>
      <c r="P120" s="185">
        <f>P121+P479</f>
        <v>0</v>
      </c>
      <c r="Q120" s="184"/>
      <c r="R120" s="185">
        <f>R121+R479</f>
        <v>297.62092200000001</v>
      </c>
      <c r="S120" s="184"/>
      <c r="T120" s="186">
        <f>T121+T479</f>
        <v>0</v>
      </c>
      <c r="AR120" s="187" t="s">
        <v>87</v>
      </c>
      <c r="AT120" s="188" t="s">
        <v>79</v>
      </c>
      <c r="AU120" s="188" t="s">
        <v>80</v>
      </c>
      <c r="AY120" s="187" t="s">
        <v>220</v>
      </c>
      <c r="BK120" s="189">
        <f>BK121+BK479</f>
        <v>0</v>
      </c>
    </row>
    <row r="121" spans="1:65" s="12" customFormat="1" ht="22.9" customHeight="1">
      <c r="B121" s="176"/>
      <c r="C121" s="177"/>
      <c r="D121" s="178" t="s">
        <v>79</v>
      </c>
      <c r="E121" s="190" t="s">
        <v>87</v>
      </c>
      <c r="F121" s="190" t="s">
        <v>503</v>
      </c>
      <c r="G121" s="177"/>
      <c r="H121" s="177"/>
      <c r="I121" s="180"/>
      <c r="J121" s="191">
        <f>BK121</f>
        <v>0</v>
      </c>
      <c r="K121" s="177"/>
      <c r="L121" s="182"/>
      <c r="M121" s="183"/>
      <c r="N121" s="184"/>
      <c r="O121" s="184"/>
      <c r="P121" s="185">
        <f>SUM(P122:P478)</f>
        <v>0</v>
      </c>
      <c r="Q121" s="184"/>
      <c r="R121" s="185">
        <f>SUM(R122:R478)</f>
        <v>292.38812200000001</v>
      </c>
      <c r="S121" s="184"/>
      <c r="T121" s="186">
        <f>SUM(T122:T478)</f>
        <v>0</v>
      </c>
      <c r="AR121" s="187" t="s">
        <v>87</v>
      </c>
      <c r="AT121" s="188" t="s">
        <v>79</v>
      </c>
      <c r="AU121" s="188" t="s">
        <v>87</v>
      </c>
      <c r="AY121" s="187" t="s">
        <v>220</v>
      </c>
      <c r="BK121" s="189">
        <f>SUM(BK122:BK478)</f>
        <v>0</v>
      </c>
    </row>
    <row r="122" spans="1:65" s="2" customFormat="1" ht="24.2" customHeight="1">
      <c r="A122" s="36"/>
      <c r="B122" s="37"/>
      <c r="C122" s="192" t="s">
        <v>87</v>
      </c>
      <c r="D122" s="192" t="s">
        <v>224</v>
      </c>
      <c r="E122" s="193" t="s">
        <v>4610</v>
      </c>
      <c r="F122" s="194" t="s">
        <v>4611</v>
      </c>
      <c r="G122" s="195" t="s">
        <v>506</v>
      </c>
      <c r="H122" s="196">
        <v>15906</v>
      </c>
      <c r="I122" s="197"/>
      <c r="J122" s="198">
        <f>ROUND(I122*H122,2)</f>
        <v>0</v>
      </c>
      <c r="K122" s="194" t="s">
        <v>228</v>
      </c>
      <c r="L122" s="41"/>
      <c r="M122" s="199" t="s">
        <v>1</v>
      </c>
      <c r="N122" s="200" t="s">
        <v>45</v>
      </c>
      <c r="O122" s="73"/>
      <c r="P122" s="201">
        <f>O122*H122</f>
        <v>0</v>
      </c>
      <c r="Q122" s="201">
        <v>3.0000000000000001E-5</v>
      </c>
      <c r="R122" s="201">
        <f>Q122*H122</f>
        <v>0.47717999999999999</v>
      </c>
      <c r="S122" s="201">
        <v>0</v>
      </c>
      <c r="T122" s="202">
        <f>S122*H122</f>
        <v>0</v>
      </c>
      <c r="U122" s="36"/>
      <c r="V122" s="36"/>
      <c r="W122" s="36"/>
      <c r="X122" s="36"/>
      <c r="Y122" s="36"/>
      <c r="Z122" s="36"/>
      <c r="AA122" s="36"/>
      <c r="AB122" s="36"/>
      <c r="AC122" s="36"/>
      <c r="AD122" s="36"/>
      <c r="AE122" s="36"/>
      <c r="AR122" s="203" t="s">
        <v>223</v>
      </c>
      <c r="AT122" s="203" t="s">
        <v>224</v>
      </c>
      <c r="AU122" s="203" t="s">
        <v>19</v>
      </c>
      <c r="AY122" s="18" t="s">
        <v>220</v>
      </c>
      <c r="BE122" s="204">
        <f>IF(N122="základní",J122,0)</f>
        <v>0</v>
      </c>
      <c r="BF122" s="204">
        <f>IF(N122="snížená",J122,0)</f>
        <v>0</v>
      </c>
      <c r="BG122" s="204">
        <f>IF(N122="zákl. přenesená",J122,0)</f>
        <v>0</v>
      </c>
      <c r="BH122" s="204">
        <f>IF(N122="sníž. přenesená",J122,0)</f>
        <v>0</v>
      </c>
      <c r="BI122" s="204">
        <f>IF(N122="nulová",J122,0)</f>
        <v>0</v>
      </c>
      <c r="BJ122" s="18" t="s">
        <v>87</v>
      </c>
      <c r="BK122" s="204">
        <f>ROUND(I122*H122,2)</f>
        <v>0</v>
      </c>
      <c r="BL122" s="18" t="s">
        <v>223</v>
      </c>
      <c r="BM122" s="203" t="s">
        <v>4612</v>
      </c>
    </row>
    <row r="123" spans="1:65" s="2" customFormat="1" ht="11.25">
      <c r="A123" s="36"/>
      <c r="B123" s="37"/>
      <c r="C123" s="38"/>
      <c r="D123" s="205" t="s">
        <v>231</v>
      </c>
      <c r="E123" s="38"/>
      <c r="F123" s="206" t="s">
        <v>4613</v>
      </c>
      <c r="G123" s="38"/>
      <c r="H123" s="38"/>
      <c r="I123" s="207"/>
      <c r="J123" s="38"/>
      <c r="K123" s="38"/>
      <c r="L123" s="41"/>
      <c r="M123" s="208"/>
      <c r="N123" s="209"/>
      <c r="O123" s="73"/>
      <c r="P123" s="73"/>
      <c r="Q123" s="73"/>
      <c r="R123" s="73"/>
      <c r="S123" s="73"/>
      <c r="T123" s="74"/>
      <c r="U123" s="36"/>
      <c r="V123" s="36"/>
      <c r="W123" s="36"/>
      <c r="X123" s="36"/>
      <c r="Y123" s="36"/>
      <c r="Z123" s="36"/>
      <c r="AA123" s="36"/>
      <c r="AB123" s="36"/>
      <c r="AC123" s="36"/>
      <c r="AD123" s="36"/>
      <c r="AE123" s="36"/>
      <c r="AT123" s="18" t="s">
        <v>231</v>
      </c>
      <c r="AU123" s="18" t="s">
        <v>19</v>
      </c>
    </row>
    <row r="124" spans="1:65" s="2" customFormat="1" ht="37.9" customHeight="1">
      <c r="A124" s="36"/>
      <c r="B124" s="37"/>
      <c r="C124" s="192" t="s">
        <v>19</v>
      </c>
      <c r="D124" s="192" t="s">
        <v>224</v>
      </c>
      <c r="E124" s="193" t="s">
        <v>4614</v>
      </c>
      <c r="F124" s="194" t="s">
        <v>4615</v>
      </c>
      <c r="G124" s="195" t="s">
        <v>506</v>
      </c>
      <c r="H124" s="196">
        <v>15906</v>
      </c>
      <c r="I124" s="197"/>
      <c r="J124" s="198">
        <f>ROUND(I124*H124,2)</f>
        <v>0</v>
      </c>
      <c r="K124" s="194" t="s">
        <v>228</v>
      </c>
      <c r="L124" s="41"/>
      <c r="M124" s="199" t="s">
        <v>1</v>
      </c>
      <c r="N124" s="200" t="s">
        <v>45</v>
      </c>
      <c r="O124" s="73"/>
      <c r="P124" s="201">
        <f>O124*H124</f>
        <v>0</v>
      </c>
      <c r="Q124" s="201">
        <v>0</v>
      </c>
      <c r="R124" s="201">
        <f>Q124*H124</f>
        <v>0</v>
      </c>
      <c r="S124" s="201">
        <v>0</v>
      </c>
      <c r="T124" s="202">
        <f>S124*H124</f>
        <v>0</v>
      </c>
      <c r="U124" s="36"/>
      <c r="V124" s="36"/>
      <c r="W124" s="36"/>
      <c r="X124" s="36"/>
      <c r="Y124" s="36"/>
      <c r="Z124" s="36"/>
      <c r="AA124" s="36"/>
      <c r="AB124" s="36"/>
      <c r="AC124" s="36"/>
      <c r="AD124" s="36"/>
      <c r="AE124" s="36"/>
      <c r="AR124" s="203" t="s">
        <v>223</v>
      </c>
      <c r="AT124" s="203" t="s">
        <v>224</v>
      </c>
      <c r="AU124" s="203" t="s">
        <v>19</v>
      </c>
      <c r="AY124" s="18" t="s">
        <v>220</v>
      </c>
      <c r="BE124" s="204">
        <f>IF(N124="základní",J124,0)</f>
        <v>0</v>
      </c>
      <c r="BF124" s="204">
        <f>IF(N124="snížená",J124,0)</f>
        <v>0</v>
      </c>
      <c r="BG124" s="204">
        <f>IF(N124="zákl. přenesená",J124,0)</f>
        <v>0</v>
      </c>
      <c r="BH124" s="204">
        <f>IF(N124="sníž. přenesená",J124,0)</f>
        <v>0</v>
      </c>
      <c r="BI124" s="204">
        <f>IF(N124="nulová",J124,0)</f>
        <v>0</v>
      </c>
      <c r="BJ124" s="18" t="s">
        <v>87</v>
      </c>
      <c r="BK124" s="204">
        <f>ROUND(I124*H124,2)</f>
        <v>0</v>
      </c>
      <c r="BL124" s="18" t="s">
        <v>223</v>
      </c>
      <c r="BM124" s="203" t="s">
        <v>4616</v>
      </c>
    </row>
    <row r="125" spans="1:65" s="2" customFormat="1" ht="11.25">
      <c r="A125" s="36"/>
      <c r="B125" s="37"/>
      <c r="C125" s="38"/>
      <c r="D125" s="205" t="s">
        <v>231</v>
      </c>
      <c r="E125" s="38"/>
      <c r="F125" s="206" t="s">
        <v>4617</v>
      </c>
      <c r="G125" s="38"/>
      <c r="H125" s="38"/>
      <c r="I125" s="207"/>
      <c r="J125" s="38"/>
      <c r="K125" s="38"/>
      <c r="L125" s="41"/>
      <c r="M125" s="208"/>
      <c r="N125" s="209"/>
      <c r="O125" s="73"/>
      <c r="P125" s="73"/>
      <c r="Q125" s="73"/>
      <c r="R125" s="73"/>
      <c r="S125" s="73"/>
      <c r="T125" s="74"/>
      <c r="U125" s="36"/>
      <c r="V125" s="36"/>
      <c r="W125" s="36"/>
      <c r="X125" s="36"/>
      <c r="Y125" s="36"/>
      <c r="Z125" s="36"/>
      <c r="AA125" s="36"/>
      <c r="AB125" s="36"/>
      <c r="AC125" s="36"/>
      <c r="AD125" s="36"/>
      <c r="AE125" s="36"/>
      <c r="AT125" s="18" t="s">
        <v>231</v>
      </c>
      <c r="AU125" s="18" t="s">
        <v>19</v>
      </c>
    </row>
    <row r="126" spans="1:65" s="2" customFormat="1" ht="175.5">
      <c r="A126" s="36"/>
      <c r="B126" s="37"/>
      <c r="C126" s="38"/>
      <c r="D126" s="210" t="s">
        <v>311</v>
      </c>
      <c r="E126" s="38"/>
      <c r="F126" s="211" t="s">
        <v>4618</v>
      </c>
      <c r="G126" s="38"/>
      <c r="H126" s="38"/>
      <c r="I126" s="207"/>
      <c r="J126" s="38"/>
      <c r="K126" s="38"/>
      <c r="L126" s="41"/>
      <c r="M126" s="208"/>
      <c r="N126" s="209"/>
      <c r="O126" s="73"/>
      <c r="P126" s="73"/>
      <c r="Q126" s="73"/>
      <c r="R126" s="73"/>
      <c r="S126" s="73"/>
      <c r="T126" s="74"/>
      <c r="U126" s="36"/>
      <c r="V126" s="36"/>
      <c r="W126" s="36"/>
      <c r="X126" s="36"/>
      <c r="Y126" s="36"/>
      <c r="Z126" s="36"/>
      <c r="AA126" s="36"/>
      <c r="AB126" s="36"/>
      <c r="AC126" s="36"/>
      <c r="AD126" s="36"/>
      <c r="AE126" s="36"/>
      <c r="AT126" s="18" t="s">
        <v>311</v>
      </c>
      <c r="AU126" s="18" t="s">
        <v>19</v>
      </c>
    </row>
    <row r="127" spans="1:65" s="2" customFormat="1" ht="29.25">
      <c r="A127" s="36"/>
      <c r="B127" s="37"/>
      <c r="C127" s="38"/>
      <c r="D127" s="210" t="s">
        <v>233</v>
      </c>
      <c r="E127" s="38"/>
      <c r="F127" s="211" t="s">
        <v>4619</v>
      </c>
      <c r="G127" s="38"/>
      <c r="H127" s="38"/>
      <c r="I127" s="207"/>
      <c r="J127" s="38"/>
      <c r="K127" s="38"/>
      <c r="L127" s="41"/>
      <c r="M127" s="208"/>
      <c r="N127" s="209"/>
      <c r="O127" s="73"/>
      <c r="P127" s="73"/>
      <c r="Q127" s="73"/>
      <c r="R127" s="73"/>
      <c r="S127" s="73"/>
      <c r="T127" s="74"/>
      <c r="U127" s="36"/>
      <c r="V127" s="36"/>
      <c r="W127" s="36"/>
      <c r="X127" s="36"/>
      <c r="Y127" s="36"/>
      <c r="Z127" s="36"/>
      <c r="AA127" s="36"/>
      <c r="AB127" s="36"/>
      <c r="AC127" s="36"/>
      <c r="AD127" s="36"/>
      <c r="AE127" s="36"/>
      <c r="AT127" s="18" t="s">
        <v>233</v>
      </c>
      <c r="AU127" s="18" t="s">
        <v>19</v>
      </c>
    </row>
    <row r="128" spans="1:65" s="13" customFormat="1" ht="11.25">
      <c r="B128" s="212"/>
      <c r="C128" s="213"/>
      <c r="D128" s="210" t="s">
        <v>235</v>
      </c>
      <c r="E128" s="214" t="s">
        <v>1</v>
      </c>
      <c r="F128" s="215" t="s">
        <v>4620</v>
      </c>
      <c r="G128" s="213"/>
      <c r="H128" s="216">
        <v>15906</v>
      </c>
      <c r="I128" s="217"/>
      <c r="J128" s="213"/>
      <c r="K128" s="213"/>
      <c r="L128" s="218"/>
      <c r="M128" s="219"/>
      <c r="N128" s="220"/>
      <c r="O128" s="220"/>
      <c r="P128" s="220"/>
      <c r="Q128" s="220"/>
      <c r="R128" s="220"/>
      <c r="S128" s="220"/>
      <c r="T128" s="221"/>
      <c r="AT128" s="222" t="s">
        <v>235</v>
      </c>
      <c r="AU128" s="222" t="s">
        <v>19</v>
      </c>
      <c r="AV128" s="13" t="s">
        <v>19</v>
      </c>
      <c r="AW128" s="13" t="s">
        <v>36</v>
      </c>
      <c r="AX128" s="13" t="s">
        <v>87</v>
      </c>
      <c r="AY128" s="222" t="s">
        <v>220</v>
      </c>
    </row>
    <row r="129" spans="1:65" s="2" customFormat="1" ht="44.25" customHeight="1">
      <c r="A129" s="36"/>
      <c r="B129" s="37"/>
      <c r="C129" s="192" t="s">
        <v>156</v>
      </c>
      <c r="D129" s="192" t="s">
        <v>224</v>
      </c>
      <c r="E129" s="193" t="s">
        <v>4621</v>
      </c>
      <c r="F129" s="194" t="s">
        <v>4622</v>
      </c>
      <c r="G129" s="195" t="s">
        <v>514</v>
      </c>
      <c r="H129" s="196">
        <v>504.5</v>
      </c>
      <c r="I129" s="197"/>
      <c r="J129" s="198">
        <f>ROUND(I129*H129,2)</f>
        <v>0</v>
      </c>
      <c r="K129" s="194" t="s">
        <v>1</v>
      </c>
      <c r="L129" s="41"/>
      <c r="M129" s="199" t="s">
        <v>1</v>
      </c>
      <c r="N129" s="200" t="s">
        <v>45</v>
      </c>
      <c r="O129" s="73"/>
      <c r="P129" s="201">
        <f>O129*H129</f>
        <v>0</v>
      </c>
      <c r="Q129" s="201">
        <v>0</v>
      </c>
      <c r="R129" s="201">
        <f>Q129*H129</f>
        <v>0</v>
      </c>
      <c r="S129" s="201">
        <v>0</v>
      </c>
      <c r="T129" s="202">
        <f>S129*H129</f>
        <v>0</v>
      </c>
      <c r="U129" s="36"/>
      <c r="V129" s="36"/>
      <c r="W129" s="36"/>
      <c r="X129" s="36"/>
      <c r="Y129" s="36"/>
      <c r="Z129" s="36"/>
      <c r="AA129" s="36"/>
      <c r="AB129" s="36"/>
      <c r="AC129" s="36"/>
      <c r="AD129" s="36"/>
      <c r="AE129" s="36"/>
      <c r="AR129" s="203" t="s">
        <v>223</v>
      </c>
      <c r="AT129" s="203" t="s">
        <v>224</v>
      </c>
      <c r="AU129" s="203" t="s">
        <v>19</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223</v>
      </c>
      <c r="BM129" s="203" t="s">
        <v>4623</v>
      </c>
    </row>
    <row r="130" spans="1:65" s="2" customFormat="1" ht="29.25">
      <c r="A130" s="36"/>
      <c r="B130" s="37"/>
      <c r="C130" s="38"/>
      <c r="D130" s="210" t="s">
        <v>311</v>
      </c>
      <c r="E130" s="38"/>
      <c r="F130" s="211" t="s">
        <v>4624</v>
      </c>
      <c r="G130" s="38"/>
      <c r="H130" s="38"/>
      <c r="I130" s="207"/>
      <c r="J130" s="38"/>
      <c r="K130" s="38"/>
      <c r="L130" s="41"/>
      <c r="M130" s="208"/>
      <c r="N130" s="209"/>
      <c r="O130" s="73"/>
      <c r="P130" s="73"/>
      <c r="Q130" s="73"/>
      <c r="R130" s="73"/>
      <c r="S130" s="73"/>
      <c r="T130" s="74"/>
      <c r="U130" s="36"/>
      <c r="V130" s="36"/>
      <c r="W130" s="36"/>
      <c r="X130" s="36"/>
      <c r="Y130" s="36"/>
      <c r="Z130" s="36"/>
      <c r="AA130" s="36"/>
      <c r="AB130" s="36"/>
      <c r="AC130" s="36"/>
      <c r="AD130" s="36"/>
      <c r="AE130" s="36"/>
      <c r="AT130" s="18" t="s">
        <v>311</v>
      </c>
      <c r="AU130" s="18" t="s">
        <v>19</v>
      </c>
    </row>
    <row r="131" spans="1:65" s="2" customFormat="1" ht="58.5">
      <c r="A131" s="36"/>
      <c r="B131" s="37"/>
      <c r="C131" s="38"/>
      <c r="D131" s="210" t="s">
        <v>233</v>
      </c>
      <c r="E131" s="38"/>
      <c r="F131" s="211" t="s">
        <v>4625</v>
      </c>
      <c r="G131" s="38"/>
      <c r="H131" s="38"/>
      <c r="I131" s="207"/>
      <c r="J131" s="38"/>
      <c r="K131" s="38"/>
      <c r="L131" s="41"/>
      <c r="M131" s="208"/>
      <c r="N131" s="209"/>
      <c r="O131" s="73"/>
      <c r="P131" s="73"/>
      <c r="Q131" s="73"/>
      <c r="R131" s="73"/>
      <c r="S131" s="73"/>
      <c r="T131" s="74"/>
      <c r="U131" s="36"/>
      <c r="V131" s="36"/>
      <c r="W131" s="36"/>
      <c r="X131" s="36"/>
      <c r="Y131" s="36"/>
      <c r="Z131" s="36"/>
      <c r="AA131" s="36"/>
      <c r="AB131" s="36"/>
      <c r="AC131" s="36"/>
      <c r="AD131" s="36"/>
      <c r="AE131" s="36"/>
      <c r="AT131" s="18" t="s">
        <v>233</v>
      </c>
      <c r="AU131" s="18" t="s">
        <v>19</v>
      </c>
    </row>
    <row r="132" spans="1:65" s="13" customFormat="1" ht="11.25">
      <c r="B132" s="212"/>
      <c r="C132" s="213"/>
      <c r="D132" s="210" t="s">
        <v>235</v>
      </c>
      <c r="E132" s="214" t="s">
        <v>1</v>
      </c>
      <c r="F132" s="215" t="s">
        <v>4626</v>
      </c>
      <c r="G132" s="213"/>
      <c r="H132" s="216">
        <v>41</v>
      </c>
      <c r="I132" s="217"/>
      <c r="J132" s="213"/>
      <c r="K132" s="213"/>
      <c r="L132" s="218"/>
      <c r="M132" s="219"/>
      <c r="N132" s="220"/>
      <c r="O132" s="220"/>
      <c r="P132" s="220"/>
      <c r="Q132" s="220"/>
      <c r="R132" s="220"/>
      <c r="S132" s="220"/>
      <c r="T132" s="221"/>
      <c r="AT132" s="222" t="s">
        <v>235</v>
      </c>
      <c r="AU132" s="222" t="s">
        <v>19</v>
      </c>
      <c r="AV132" s="13" t="s">
        <v>19</v>
      </c>
      <c r="AW132" s="13" t="s">
        <v>36</v>
      </c>
      <c r="AX132" s="13" t="s">
        <v>80</v>
      </c>
      <c r="AY132" s="222" t="s">
        <v>220</v>
      </c>
    </row>
    <row r="133" spans="1:65" s="13" customFormat="1" ht="11.25">
      <c r="B133" s="212"/>
      <c r="C133" s="213"/>
      <c r="D133" s="210" t="s">
        <v>235</v>
      </c>
      <c r="E133" s="214" t="s">
        <v>1</v>
      </c>
      <c r="F133" s="215" t="s">
        <v>4627</v>
      </c>
      <c r="G133" s="213"/>
      <c r="H133" s="216">
        <v>264</v>
      </c>
      <c r="I133" s="217"/>
      <c r="J133" s="213"/>
      <c r="K133" s="213"/>
      <c r="L133" s="218"/>
      <c r="M133" s="219"/>
      <c r="N133" s="220"/>
      <c r="O133" s="220"/>
      <c r="P133" s="220"/>
      <c r="Q133" s="220"/>
      <c r="R133" s="220"/>
      <c r="S133" s="220"/>
      <c r="T133" s="221"/>
      <c r="AT133" s="222" t="s">
        <v>235</v>
      </c>
      <c r="AU133" s="222" t="s">
        <v>19</v>
      </c>
      <c r="AV133" s="13" t="s">
        <v>19</v>
      </c>
      <c r="AW133" s="13" t="s">
        <v>36</v>
      </c>
      <c r="AX133" s="13" t="s">
        <v>80</v>
      </c>
      <c r="AY133" s="222" t="s">
        <v>220</v>
      </c>
    </row>
    <row r="134" spans="1:65" s="13" customFormat="1" ht="11.25">
      <c r="B134" s="212"/>
      <c r="C134" s="213"/>
      <c r="D134" s="210" t="s">
        <v>235</v>
      </c>
      <c r="E134" s="214" t="s">
        <v>1</v>
      </c>
      <c r="F134" s="215" t="s">
        <v>4628</v>
      </c>
      <c r="G134" s="213"/>
      <c r="H134" s="216">
        <v>147</v>
      </c>
      <c r="I134" s="217"/>
      <c r="J134" s="213"/>
      <c r="K134" s="213"/>
      <c r="L134" s="218"/>
      <c r="M134" s="219"/>
      <c r="N134" s="220"/>
      <c r="O134" s="220"/>
      <c r="P134" s="220"/>
      <c r="Q134" s="220"/>
      <c r="R134" s="220"/>
      <c r="S134" s="220"/>
      <c r="T134" s="221"/>
      <c r="AT134" s="222" t="s">
        <v>235</v>
      </c>
      <c r="AU134" s="222" t="s">
        <v>19</v>
      </c>
      <c r="AV134" s="13" t="s">
        <v>19</v>
      </c>
      <c r="AW134" s="13" t="s">
        <v>36</v>
      </c>
      <c r="AX134" s="13" t="s">
        <v>80</v>
      </c>
      <c r="AY134" s="222" t="s">
        <v>220</v>
      </c>
    </row>
    <row r="135" spans="1:65" s="13" customFormat="1" ht="11.25">
      <c r="B135" s="212"/>
      <c r="C135" s="213"/>
      <c r="D135" s="210" t="s">
        <v>235</v>
      </c>
      <c r="E135" s="214" t="s">
        <v>1</v>
      </c>
      <c r="F135" s="215" t="s">
        <v>4629</v>
      </c>
      <c r="G135" s="213"/>
      <c r="H135" s="216">
        <v>52.5</v>
      </c>
      <c r="I135" s="217"/>
      <c r="J135" s="213"/>
      <c r="K135" s="213"/>
      <c r="L135" s="218"/>
      <c r="M135" s="219"/>
      <c r="N135" s="220"/>
      <c r="O135" s="220"/>
      <c r="P135" s="220"/>
      <c r="Q135" s="220"/>
      <c r="R135" s="220"/>
      <c r="S135" s="220"/>
      <c r="T135" s="221"/>
      <c r="AT135" s="222" t="s">
        <v>235</v>
      </c>
      <c r="AU135" s="222" t="s">
        <v>19</v>
      </c>
      <c r="AV135" s="13" t="s">
        <v>19</v>
      </c>
      <c r="AW135" s="13" t="s">
        <v>36</v>
      </c>
      <c r="AX135" s="13" t="s">
        <v>80</v>
      </c>
      <c r="AY135" s="222" t="s">
        <v>220</v>
      </c>
    </row>
    <row r="136" spans="1:65" s="15" customFormat="1" ht="11.25">
      <c r="B136" s="233"/>
      <c r="C136" s="234"/>
      <c r="D136" s="210" t="s">
        <v>235</v>
      </c>
      <c r="E136" s="235" t="s">
        <v>1</v>
      </c>
      <c r="F136" s="236" t="s">
        <v>355</v>
      </c>
      <c r="G136" s="234"/>
      <c r="H136" s="237">
        <v>504.5</v>
      </c>
      <c r="I136" s="238"/>
      <c r="J136" s="234"/>
      <c r="K136" s="234"/>
      <c r="L136" s="239"/>
      <c r="M136" s="240"/>
      <c r="N136" s="241"/>
      <c r="O136" s="241"/>
      <c r="P136" s="241"/>
      <c r="Q136" s="241"/>
      <c r="R136" s="241"/>
      <c r="S136" s="241"/>
      <c r="T136" s="242"/>
      <c r="AT136" s="243" t="s">
        <v>235</v>
      </c>
      <c r="AU136" s="243" t="s">
        <v>19</v>
      </c>
      <c r="AV136" s="15" t="s">
        <v>223</v>
      </c>
      <c r="AW136" s="15" t="s">
        <v>36</v>
      </c>
      <c r="AX136" s="15" t="s">
        <v>87</v>
      </c>
      <c r="AY136" s="243" t="s">
        <v>220</v>
      </c>
    </row>
    <row r="137" spans="1:65" s="2" customFormat="1" ht="33" customHeight="1">
      <c r="A137" s="36"/>
      <c r="B137" s="37"/>
      <c r="C137" s="192" t="s">
        <v>223</v>
      </c>
      <c r="D137" s="192" t="s">
        <v>224</v>
      </c>
      <c r="E137" s="193" t="s">
        <v>4630</v>
      </c>
      <c r="F137" s="194" t="s">
        <v>4631</v>
      </c>
      <c r="G137" s="195" t="s">
        <v>664</v>
      </c>
      <c r="H137" s="196">
        <v>310</v>
      </c>
      <c r="I137" s="197"/>
      <c r="J137" s="198">
        <f>ROUND(I137*H137,2)</f>
        <v>0</v>
      </c>
      <c r="K137" s="194" t="s">
        <v>228</v>
      </c>
      <c r="L137" s="41"/>
      <c r="M137" s="199" t="s">
        <v>1</v>
      </c>
      <c r="N137" s="200" t="s">
        <v>45</v>
      </c>
      <c r="O137" s="73"/>
      <c r="P137" s="201">
        <f>O137*H137</f>
        <v>0</v>
      </c>
      <c r="Q137" s="201">
        <v>0</v>
      </c>
      <c r="R137" s="201">
        <f>Q137*H137</f>
        <v>0</v>
      </c>
      <c r="S137" s="201">
        <v>0</v>
      </c>
      <c r="T137" s="202">
        <f>S137*H137</f>
        <v>0</v>
      </c>
      <c r="U137" s="36"/>
      <c r="V137" s="36"/>
      <c r="W137" s="36"/>
      <c r="X137" s="36"/>
      <c r="Y137" s="36"/>
      <c r="Z137" s="36"/>
      <c r="AA137" s="36"/>
      <c r="AB137" s="36"/>
      <c r="AC137" s="36"/>
      <c r="AD137" s="36"/>
      <c r="AE137" s="36"/>
      <c r="AR137" s="203" t="s">
        <v>223</v>
      </c>
      <c r="AT137" s="203" t="s">
        <v>224</v>
      </c>
      <c r="AU137" s="203" t="s">
        <v>19</v>
      </c>
      <c r="AY137" s="18" t="s">
        <v>220</v>
      </c>
      <c r="BE137" s="204">
        <f>IF(N137="základní",J137,0)</f>
        <v>0</v>
      </c>
      <c r="BF137" s="204">
        <f>IF(N137="snížená",J137,0)</f>
        <v>0</v>
      </c>
      <c r="BG137" s="204">
        <f>IF(N137="zákl. přenesená",J137,0)</f>
        <v>0</v>
      </c>
      <c r="BH137" s="204">
        <f>IF(N137="sníž. přenesená",J137,0)</f>
        <v>0</v>
      </c>
      <c r="BI137" s="204">
        <f>IF(N137="nulová",J137,0)</f>
        <v>0</v>
      </c>
      <c r="BJ137" s="18" t="s">
        <v>87</v>
      </c>
      <c r="BK137" s="204">
        <f>ROUND(I137*H137,2)</f>
        <v>0</v>
      </c>
      <c r="BL137" s="18" t="s">
        <v>223</v>
      </c>
      <c r="BM137" s="203" t="s">
        <v>4632</v>
      </c>
    </row>
    <row r="138" spans="1:65" s="2" customFormat="1" ht="11.25">
      <c r="A138" s="36"/>
      <c r="B138" s="37"/>
      <c r="C138" s="38"/>
      <c r="D138" s="205" t="s">
        <v>231</v>
      </c>
      <c r="E138" s="38"/>
      <c r="F138" s="206" t="s">
        <v>4633</v>
      </c>
      <c r="G138" s="38"/>
      <c r="H138" s="38"/>
      <c r="I138" s="207"/>
      <c r="J138" s="38"/>
      <c r="K138" s="38"/>
      <c r="L138" s="41"/>
      <c r="M138" s="208"/>
      <c r="N138" s="209"/>
      <c r="O138" s="73"/>
      <c r="P138" s="73"/>
      <c r="Q138" s="73"/>
      <c r="R138" s="73"/>
      <c r="S138" s="73"/>
      <c r="T138" s="74"/>
      <c r="U138" s="36"/>
      <c r="V138" s="36"/>
      <c r="W138" s="36"/>
      <c r="X138" s="36"/>
      <c r="Y138" s="36"/>
      <c r="Z138" s="36"/>
      <c r="AA138" s="36"/>
      <c r="AB138" s="36"/>
      <c r="AC138" s="36"/>
      <c r="AD138" s="36"/>
      <c r="AE138" s="36"/>
      <c r="AT138" s="18" t="s">
        <v>231</v>
      </c>
      <c r="AU138" s="18" t="s">
        <v>19</v>
      </c>
    </row>
    <row r="139" spans="1:65" s="2" customFormat="1" ht="136.5">
      <c r="A139" s="36"/>
      <c r="B139" s="37"/>
      <c r="C139" s="38"/>
      <c r="D139" s="210" t="s">
        <v>311</v>
      </c>
      <c r="E139" s="38"/>
      <c r="F139" s="211" t="s">
        <v>4634</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311</v>
      </c>
      <c r="AU139" s="18" t="s">
        <v>19</v>
      </c>
    </row>
    <row r="140" spans="1:65" s="2" customFormat="1" ht="19.5">
      <c r="A140" s="36"/>
      <c r="B140" s="37"/>
      <c r="C140" s="38"/>
      <c r="D140" s="210" t="s">
        <v>233</v>
      </c>
      <c r="E140" s="38"/>
      <c r="F140" s="211" t="s">
        <v>4635</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233</v>
      </c>
      <c r="AU140" s="18" t="s">
        <v>19</v>
      </c>
    </row>
    <row r="141" spans="1:65" s="13" customFormat="1" ht="11.25">
      <c r="B141" s="212"/>
      <c r="C141" s="213"/>
      <c r="D141" s="210" t="s">
        <v>235</v>
      </c>
      <c r="E141" s="214" t="s">
        <v>1</v>
      </c>
      <c r="F141" s="215" t="s">
        <v>4636</v>
      </c>
      <c r="G141" s="213"/>
      <c r="H141" s="216">
        <v>310</v>
      </c>
      <c r="I141" s="217"/>
      <c r="J141" s="213"/>
      <c r="K141" s="213"/>
      <c r="L141" s="218"/>
      <c r="M141" s="219"/>
      <c r="N141" s="220"/>
      <c r="O141" s="220"/>
      <c r="P141" s="220"/>
      <c r="Q141" s="220"/>
      <c r="R141" s="220"/>
      <c r="S141" s="220"/>
      <c r="T141" s="221"/>
      <c r="AT141" s="222" t="s">
        <v>235</v>
      </c>
      <c r="AU141" s="222" t="s">
        <v>19</v>
      </c>
      <c r="AV141" s="13" t="s">
        <v>19</v>
      </c>
      <c r="AW141" s="13" t="s">
        <v>36</v>
      </c>
      <c r="AX141" s="13" t="s">
        <v>80</v>
      </c>
      <c r="AY141" s="222" t="s">
        <v>220</v>
      </c>
    </row>
    <row r="142" spans="1:65" s="15" customFormat="1" ht="11.25">
      <c r="B142" s="233"/>
      <c r="C142" s="234"/>
      <c r="D142" s="210" t="s">
        <v>235</v>
      </c>
      <c r="E142" s="235" t="s">
        <v>1</v>
      </c>
      <c r="F142" s="236" t="s">
        <v>355</v>
      </c>
      <c r="G142" s="234"/>
      <c r="H142" s="237">
        <v>310</v>
      </c>
      <c r="I142" s="238"/>
      <c r="J142" s="234"/>
      <c r="K142" s="234"/>
      <c r="L142" s="239"/>
      <c r="M142" s="240"/>
      <c r="N142" s="241"/>
      <c r="O142" s="241"/>
      <c r="P142" s="241"/>
      <c r="Q142" s="241"/>
      <c r="R142" s="241"/>
      <c r="S142" s="241"/>
      <c r="T142" s="242"/>
      <c r="AT142" s="243" t="s">
        <v>235</v>
      </c>
      <c r="AU142" s="243" t="s">
        <v>19</v>
      </c>
      <c r="AV142" s="15" t="s">
        <v>223</v>
      </c>
      <c r="AW142" s="15" t="s">
        <v>36</v>
      </c>
      <c r="AX142" s="15" t="s">
        <v>87</v>
      </c>
      <c r="AY142" s="243" t="s">
        <v>220</v>
      </c>
    </row>
    <row r="143" spans="1:65" s="2" customFormat="1" ht="33" customHeight="1">
      <c r="A143" s="36"/>
      <c r="B143" s="37"/>
      <c r="C143" s="192" t="s">
        <v>219</v>
      </c>
      <c r="D143" s="192" t="s">
        <v>224</v>
      </c>
      <c r="E143" s="193" t="s">
        <v>4637</v>
      </c>
      <c r="F143" s="194" t="s">
        <v>4638</v>
      </c>
      <c r="G143" s="195" t="s">
        <v>664</v>
      </c>
      <c r="H143" s="196">
        <v>67</v>
      </c>
      <c r="I143" s="197"/>
      <c r="J143" s="198">
        <f>ROUND(I143*H143,2)</f>
        <v>0</v>
      </c>
      <c r="K143" s="194" t="s">
        <v>228</v>
      </c>
      <c r="L143" s="41"/>
      <c r="M143" s="199" t="s">
        <v>1</v>
      </c>
      <c r="N143" s="200" t="s">
        <v>45</v>
      </c>
      <c r="O143" s="73"/>
      <c r="P143" s="201">
        <f>O143*H143</f>
        <v>0</v>
      </c>
      <c r="Q143" s="201">
        <v>0</v>
      </c>
      <c r="R143" s="201">
        <f>Q143*H143</f>
        <v>0</v>
      </c>
      <c r="S143" s="201">
        <v>0</v>
      </c>
      <c r="T143" s="202">
        <f>S143*H143</f>
        <v>0</v>
      </c>
      <c r="U143" s="36"/>
      <c r="V143" s="36"/>
      <c r="W143" s="36"/>
      <c r="X143" s="36"/>
      <c r="Y143" s="36"/>
      <c r="Z143" s="36"/>
      <c r="AA143" s="36"/>
      <c r="AB143" s="36"/>
      <c r="AC143" s="36"/>
      <c r="AD143" s="36"/>
      <c r="AE143" s="36"/>
      <c r="AR143" s="203" t="s">
        <v>223</v>
      </c>
      <c r="AT143" s="203" t="s">
        <v>224</v>
      </c>
      <c r="AU143" s="203" t="s">
        <v>19</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223</v>
      </c>
      <c r="BM143" s="203" t="s">
        <v>4639</v>
      </c>
    </row>
    <row r="144" spans="1:65" s="2" customFormat="1" ht="11.25">
      <c r="A144" s="36"/>
      <c r="B144" s="37"/>
      <c r="C144" s="38"/>
      <c r="D144" s="205" t="s">
        <v>231</v>
      </c>
      <c r="E144" s="38"/>
      <c r="F144" s="206" t="s">
        <v>4640</v>
      </c>
      <c r="G144" s="38"/>
      <c r="H144" s="38"/>
      <c r="I144" s="207"/>
      <c r="J144" s="38"/>
      <c r="K144" s="38"/>
      <c r="L144" s="41"/>
      <c r="M144" s="208"/>
      <c r="N144" s="209"/>
      <c r="O144" s="73"/>
      <c r="P144" s="73"/>
      <c r="Q144" s="73"/>
      <c r="R144" s="73"/>
      <c r="S144" s="73"/>
      <c r="T144" s="74"/>
      <c r="U144" s="36"/>
      <c r="V144" s="36"/>
      <c r="W144" s="36"/>
      <c r="X144" s="36"/>
      <c r="Y144" s="36"/>
      <c r="Z144" s="36"/>
      <c r="AA144" s="36"/>
      <c r="AB144" s="36"/>
      <c r="AC144" s="36"/>
      <c r="AD144" s="36"/>
      <c r="AE144" s="36"/>
      <c r="AT144" s="18" t="s">
        <v>231</v>
      </c>
      <c r="AU144" s="18" t="s">
        <v>19</v>
      </c>
    </row>
    <row r="145" spans="1:65" s="2" customFormat="1" ht="136.5">
      <c r="A145" s="36"/>
      <c r="B145" s="37"/>
      <c r="C145" s="38"/>
      <c r="D145" s="210" t="s">
        <v>311</v>
      </c>
      <c r="E145" s="38"/>
      <c r="F145" s="211" t="s">
        <v>4634</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311</v>
      </c>
      <c r="AU145" s="18" t="s">
        <v>19</v>
      </c>
    </row>
    <row r="146" spans="1:65" s="2" customFormat="1" ht="19.5">
      <c r="A146" s="36"/>
      <c r="B146" s="37"/>
      <c r="C146" s="38"/>
      <c r="D146" s="210" t="s">
        <v>233</v>
      </c>
      <c r="E146" s="38"/>
      <c r="F146" s="211" t="s">
        <v>4635</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233</v>
      </c>
      <c r="AU146" s="18" t="s">
        <v>19</v>
      </c>
    </row>
    <row r="147" spans="1:65" s="14" customFormat="1" ht="11.25">
      <c r="B147" s="223"/>
      <c r="C147" s="224"/>
      <c r="D147" s="210" t="s">
        <v>235</v>
      </c>
      <c r="E147" s="225" t="s">
        <v>1</v>
      </c>
      <c r="F147" s="226" t="s">
        <v>4641</v>
      </c>
      <c r="G147" s="224"/>
      <c r="H147" s="225" t="s">
        <v>1</v>
      </c>
      <c r="I147" s="227"/>
      <c r="J147" s="224"/>
      <c r="K147" s="224"/>
      <c r="L147" s="228"/>
      <c r="M147" s="229"/>
      <c r="N147" s="230"/>
      <c r="O147" s="230"/>
      <c r="P147" s="230"/>
      <c r="Q147" s="230"/>
      <c r="R147" s="230"/>
      <c r="S147" s="230"/>
      <c r="T147" s="231"/>
      <c r="AT147" s="232" t="s">
        <v>235</v>
      </c>
      <c r="AU147" s="232" t="s">
        <v>19</v>
      </c>
      <c r="AV147" s="14" t="s">
        <v>87</v>
      </c>
      <c r="AW147" s="14" t="s">
        <v>36</v>
      </c>
      <c r="AX147" s="14" t="s">
        <v>80</v>
      </c>
      <c r="AY147" s="232" t="s">
        <v>220</v>
      </c>
    </row>
    <row r="148" spans="1:65" s="13" customFormat="1" ht="11.25">
      <c r="B148" s="212"/>
      <c r="C148" s="213"/>
      <c r="D148" s="210" t="s">
        <v>235</v>
      </c>
      <c r="E148" s="214" t="s">
        <v>1</v>
      </c>
      <c r="F148" s="215" t="s">
        <v>4642</v>
      </c>
      <c r="G148" s="213"/>
      <c r="H148" s="216">
        <v>23</v>
      </c>
      <c r="I148" s="217"/>
      <c r="J148" s="213"/>
      <c r="K148" s="213"/>
      <c r="L148" s="218"/>
      <c r="M148" s="219"/>
      <c r="N148" s="220"/>
      <c r="O148" s="220"/>
      <c r="P148" s="220"/>
      <c r="Q148" s="220"/>
      <c r="R148" s="220"/>
      <c r="S148" s="220"/>
      <c r="T148" s="221"/>
      <c r="AT148" s="222" t="s">
        <v>235</v>
      </c>
      <c r="AU148" s="222" t="s">
        <v>19</v>
      </c>
      <c r="AV148" s="13" t="s">
        <v>19</v>
      </c>
      <c r="AW148" s="13" t="s">
        <v>36</v>
      </c>
      <c r="AX148" s="13" t="s">
        <v>80</v>
      </c>
      <c r="AY148" s="222" t="s">
        <v>220</v>
      </c>
    </row>
    <row r="149" spans="1:65" s="14" customFormat="1" ht="11.25">
      <c r="B149" s="223"/>
      <c r="C149" s="224"/>
      <c r="D149" s="210" t="s">
        <v>235</v>
      </c>
      <c r="E149" s="225" t="s">
        <v>1</v>
      </c>
      <c r="F149" s="226" t="s">
        <v>4643</v>
      </c>
      <c r="G149" s="224"/>
      <c r="H149" s="225" t="s">
        <v>1</v>
      </c>
      <c r="I149" s="227"/>
      <c r="J149" s="224"/>
      <c r="K149" s="224"/>
      <c r="L149" s="228"/>
      <c r="M149" s="229"/>
      <c r="N149" s="230"/>
      <c r="O149" s="230"/>
      <c r="P149" s="230"/>
      <c r="Q149" s="230"/>
      <c r="R149" s="230"/>
      <c r="S149" s="230"/>
      <c r="T149" s="231"/>
      <c r="AT149" s="232" t="s">
        <v>235</v>
      </c>
      <c r="AU149" s="232" t="s">
        <v>19</v>
      </c>
      <c r="AV149" s="14" t="s">
        <v>87</v>
      </c>
      <c r="AW149" s="14" t="s">
        <v>36</v>
      </c>
      <c r="AX149" s="14" t="s">
        <v>80</v>
      </c>
      <c r="AY149" s="232" t="s">
        <v>220</v>
      </c>
    </row>
    <row r="150" spans="1:65" s="13" customFormat="1" ht="11.25">
      <c r="B150" s="212"/>
      <c r="C150" s="213"/>
      <c r="D150" s="210" t="s">
        <v>235</v>
      </c>
      <c r="E150" s="214" t="s">
        <v>1</v>
      </c>
      <c r="F150" s="215" t="s">
        <v>1398</v>
      </c>
      <c r="G150" s="213"/>
      <c r="H150" s="216">
        <v>44</v>
      </c>
      <c r="I150" s="217"/>
      <c r="J150" s="213"/>
      <c r="K150" s="213"/>
      <c r="L150" s="218"/>
      <c r="M150" s="219"/>
      <c r="N150" s="220"/>
      <c r="O150" s="220"/>
      <c r="P150" s="220"/>
      <c r="Q150" s="220"/>
      <c r="R150" s="220"/>
      <c r="S150" s="220"/>
      <c r="T150" s="221"/>
      <c r="AT150" s="222" t="s">
        <v>235</v>
      </c>
      <c r="AU150" s="222" t="s">
        <v>19</v>
      </c>
      <c r="AV150" s="13" t="s">
        <v>19</v>
      </c>
      <c r="AW150" s="13" t="s">
        <v>36</v>
      </c>
      <c r="AX150" s="13" t="s">
        <v>80</v>
      </c>
      <c r="AY150" s="222" t="s">
        <v>220</v>
      </c>
    </row>
    <row r="151" spans="1:65" s="15" customFormat="1" ht="11.25">
      <c r="B151" s="233"/>
      <c r="C151" s="234"/>
      <c r="D151" s="210" t="s">
        <v>235</v>
      </c>
      <c r="E151" s="235" t="s">
        <v>1</v>
      </c>
      <c r="F151" s="236" t="s">
        <v>355</v>
      </c>
      <c r="G151" s="234"/>
      <c r="H151" s="237">
        <v>67</v>
      </c>
      <c r="I151" s="238"/>
      <c r="J151" s="234"/>
      <c r="K151" s="234"/>
      <c r="L151" s="239"/>
      <c r="M151" s="240"/>
      <c r="N151" s="241"/>
      <c r="O151" s="241"/>
      <c r="P151" s="241"/>
      <c r="Q151" s="241"/>
      <c r="R151" s="241"/>
      <c r="S151" s="241"/>
      <c r="T151" s="242"/>
      <c r="AT151" s="243" t="s">
        <v>235</v>
      </c>
      <c r="AU151" s="243" t="s">
        <v>19</v>
      </c>
      <c r="AV151" s="15" t="s">
        <v>223</v>
      </c>
      <c r="AW151" s="15" t="s">
        <v>36</v>
      </c>
      <c r="AX151" s="15" t="s">
        <v>87</v>
      </c>
      <c r="AY151" s="243" t="s">
        <v>220</v>
      </c>
    </row>
    <row r="152" spans="1:65" s="2" customFormat="1" ht="33" customHeight="1">
      <c r="A152" s="36"/>
      <c r="B152" s="37"/>
      <c r="C152" s="192" t="s">
        <v>256</v>
      </c>
      <c r="D152" s="192" t="s">
        <v>224</v>
      </c>
      <c r="E152" s="193" t="s">
        <v>4644</v>
      </c>
      <c r="F152" s="194" t="s">
        <v>4645</v>
      </c>
      <c r="G152" s="195" t="s">
        <v>664</v>
      </c>
      <c r="H152" s="196">
        <v>85</v>
      </c>
      <c r="I152" s="197"/>
      <c r="J152" s="198">
        <f>ROUND(I152*H152,2)</f>
        <v>0</v>
      </c>
      <c r="K152" s="194" t="s">
        <v>228</v>
      </c>
      <c r="L152" s="41"/>
      <c r="M152" s="199" t="s">
        <v>1</v>
      </c>
      <c r="N152" s="200" t="s">
        <v>45</v>
      </c>
      <c r="O152" s="73"/>
      <c r="P152" s="201">
        <f>O152*H152</f>
        <v>0</v>
      </c>
      <c r="Q152" s="201">
        <v>0</v>
      </c>
      <c r="R152" s="201">
        <f>Q152*H152</f>
        <v>0</v>
      </c>
      <c r="S152" s="201">
        <v>0</v>
      </c>
      <c r="T152" s="202">
        <f>S152*H152</f>
        <v>0</v>
      </c>
      <c r="U152" s="36"/>
      <c r="V152" s="36"/>
      <c r="W152" s="36"/>
      <c r="X152" s="36"/>
      <c r="Y152" s="36"/>
      <c r="Z152" s="36"/>
      <c r="AA152" s="36"/>
      <c r="AB152" s="36"/>
      <c r="AC152" s="36"/>
      <c r="AD152" s="36"/>
      <c r="AE152" s="36"/>
      <c r="AR152" s="203" t="s">
        <v>223</v>
      </c>
      <c r="AT152" s="203" t="s">
        <v>224</v>
      </c>
      <c r="AU152" s="203" t="s">
        <v>19</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223</v>
      </c>
      <c r="BM152" s="203" t="s">
        <v>4646</v>
      </c>
    </row>
    <row r="153" spans="1:65" s="2" customFormat="1" ht="11.25">
      <c r="A153" s="36"/>
      <c r="B153" s="37"/>
      <c r="C153" s="38"/>
      <c r="D153" s="205" t="s">
        <v>231</v>
      </c>
      <c r="E153" s="38"/>
      <c r="F153" s="206" t="s">
        <v>4647</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231</v>
      </c>
      <c r="AU153" s="18" t="s">
        <v>19</v>
      </c>
    </row>
    <row r="154" spans="1:65" s="2" customFormat="1" ht="136.5">
      <c r="A154" s="36"/>
      <c r="B154" s="37"/>
      <c r="C154" s="38"/>
      <c r="D154" s="210" t="s">
        <v>311</v>
      </c>
      <c r="E154" s="38"/>
      <c r="F154" s="211" t="s">
        <v>4634</v>
      </c>
      <c r="G154" s="38"/>
      <c r="H154" s="38"/>
      <c r="I154" s="207"/>
      <c r="J154" s="38"/>
      <c r="K154" s="38"/>
      <c r="L154" s="41"/>
      <c r="M154" s="208"/>
      <c r="N154" s="209"/>
      <c r="O154" s="73"/>
      <c r="P154" s="73"/>
      <c r="Q154" s="73"/>
      <c r="R154" s="73"/>
      <c r="S154" s="73"/>
      <c r="T154" s="74"/>
      <c r="U154" s="36"/>
      <c r="V154" s="36"/>
      <c r="W154" s="36"/>
      <c r="X154" s="36"/>
      <c r="Y154" s="36"/>
      <c r="Z154" s="36"/>
      <c r="AA154" s="36"/>
      <c r="AB154" s="36"/>
      <c r="AC154" s="36"/>
      <c r="AD154" s="36"/>
      <c r="AE154" s="36"/>
      <c r="AT154" s="18" t="s">
        <v>311</v>
      </c>
      <c r="AU154" s="18" t="s">
        <v>19</v>
      </c>
    </row>
    <row r="155" spans="1:65" s="2" customFormat="1" ht="19.5">
      <c r="A155" s="36"/>
      <c r="B155" s="37"/>
      <c r="C155" s="38"/>
      <c r="D155" s="210" t="s">
        <v>233</v>
      </c>
      <c r="E155" s="38"/>
      <c r="F155" s="211" t="s">
        <v>4635</v>
      </c>
      <c r="G155" s="38"/>
      <c r="H155" s="38"/>
      <c r="I155" s="207"/>
      <c r="J155" s="38"/>
      <c r="K155" s="38"/>
      <c r="L155" s="41"/>
      <c r="M155" s="208"/>
      <c r="N155" s="209"/>
      <c r="O155" s="73"/>
      <c r="P155" s="73"/>
      <c r="Q155" s="73"/>
      <c r="R155" s="73"/>
      <c r="S155" s="73"/>
      <c r="T155" s="74"/>
      <c r="U155" s="36"/>
      <c r="V155" s="36"/>
      <c r="W155" s="36"/>
      <c r="X155" s="36"/>
      <c r="Y155" s="36"/>
      <c r="Z155" s="36"/>
      <c r="AA155" s="36"/>
      <c r="AB155" s="36"/>
      <c r="AC155" s="36"/>
      <c r="AD155" s="36"/>
      <c r="AE155" s="36"/>
      <c r="AT155" s="18" t="s">
        <v>233</v>
      </c>
      <c r="AU155" s="18" t="s">
        <v>19</v>
      </c>
    </row>
    <row r="156" spans="1:65" s="14" customFormat="1" ht="11.25">
      <c r="B156" s="223"/>
      <c r="C156" s="224"/>
      <c r="D156" s="210" t="s">
        <v>235</v>
      </c>
      <c r="E156" s="225" t="s">
        <v>1</v>
      </c>
      <c r="F156" s="226" t="s">
        <v>4641</v>
      </c>
      <c r="G156" s="224"/>
      <c r="H156" s="225" t="s">
        <v>1</v>
      </c>
      <c r="I156" s="227"/>
      <c r="J156" s="224"/>
      <c r="K156" s="224"/>
      <c r="L156" s="228"/>
      <c r="M156" s="229"/>
      <c r="N156" s="230"/>
      <c r="O156" s="230"/>
      <c r="P156" s="230"/>
      <c r="Q156" s="230"/>
      <c r="R156" s="230"/>
      <c r="S156" s="230"/>
      <c r="T156" s="231"/>
      <c r="AT156" s="232" t="s">
        <v>235</v>
      </c>
      <c r="AU156" s="232" t="s">
        <v>19</v>
      </c>
      <c r="AV156" s="14" t="s">
        <v>87</v>
      </c>
      <c r="AW156" s="14" t="s">
        <v>36</v>
      </c>
      <c r="AX156" s="14" t="s">
        <v>80</v>
      </c>
      <c r="AY156" s="232" t="s">
        <v>220</v>
      </c>
    </row>
    <row r="157" spans="1:65" s="13" customFormat="1" ht="11.25">
      <c r="B157" s="212"/>
      <c r="C157" s="213"/>
      <c r="D157" s="210" t="s">
        <v>235</v>
      </c>
      <c r="E157" s="214" t="s">
        <v>1</v>
      </c>
      <c r="F157" s="215" t="s">
        <v>4648</v>
      </c>
      <c r="G157" s="213"/>
      <c r="H157" s="216">
        <v>33</v>
      </c>
      <c r="I157" s="217"/>
      <c r="J157" s="213"/>
      <c r="K157" s="213"/>
      <c r="L157" s="218"/>
      <c r="M157" s="219"/>
      <c r="N157" s="220"/>
      <c r="O157" s="220"/>
      <c r="P157" s="220"/>
      <c r="Q157" s="220"/>
      <c r="R157" s="220"/>
      <c r="S157" s="220"/>
      <c r="T157" s="221"/>
      <c r="AT157" s="222" t="s">
        <v>235</v>
      </c>
      <c r="AU157" s="222" t="s">
        <v>19</v>
      </c>
      <c r="AV157" s="13" t="s">
        <v>19</v>
      </c>
      <c r="AW157" s="13" t="s">
        <v>36</v>
      </c>
      <c r="AX157" s="13" t="s">
        <v>80</v>
      </c>
      <c r="AY157" s="222" t="s">
        <v>220</v>
      </c>
    </row>
    <row r="158" spans="1:65" s="14" customFormat="1" ht="11.25">
      <c r="B158" s="223"/>
      <c r="C158" s="224"/>
      <c r="D158" s="210" t="s">
        <v>235</v>
      </c>
      <c r="E158" s="225" t="s">
        <v>1</v>
      </c>
      <c r="F158" s="226" t="s">
        <v>4643</v>
      </c>
      <c r="G158" s="224"/>
      <c r="H158" s="225" t="s">
        <v>1</v>
      </c>
      <c r="I158" s="227"/>
      <c r="J158" s="224"/>
      <c r="K158" s="224"/>
      <c r="L158" s="228"/>
      <c r="M158" s="229"/>
      <c r="N158" s="230"/>
      <c r="O158" s="230"/>
      <c r="P158" s="230"/>
      <c r="Q158" s="230"/>
      <c r="R158" s="230"/>
      <c r="S158" s="230"/>
      <c r="T158" s="231"/>
      <c r="AT158" s="232" t="s">
        <v>235</v>
      </c>
      <c r="AU158" s="232" t="s">
        <v>19</v>
      </c>
      <c r="AV158" s="14" t="s">
        <v>87</v>
      </c>
      <c r="AW158" s="14" t="s">
        <v>36</v>
      </c>
      <c r="AX158" s="14" t="s">
        <v>80</v>
      </c>
      <c r="AY158" s="232" t="s">
        <v>220</v>
      </c>
    </row>
    <row r="159" spans="1:65" s="13" customFormat="1" ht="11.25">
      <c r="B159" s="212"/>
      <c r="C159" s="213"/>
      <c r="D159" s="210" t="s">
        <v>235</v>
      </c>
      <c r="E159" s="214" t="s">
        <v>1</v>
      </c>
      <c r="F159" s="215" t="s">
        <v>1436</v>
      </c>
      <c r="G159" s="213"/>
      <c r="H159" s="216">
        <v>52</v>
      </c>
      <c r="I159" s="217"/>
      <c r="J159" s="213"/>
      <c r="K159" s="213"/>
      <c r="L159" s="218"/>
      <c r="M159" s="219"/>
      <c r="N159" s="220"/>
      <c r="O159" s="220"/>
      <c r="P159" s="220"/>
      <c r="Q159" s="220"/>
      <c r="R159" s="220"/>
      <c r="S159" s="220"/>
      <c r="T159" s="221"/>
      <c r="AT159" s="222" t="s">
        <v>235</v>
      </c>
      <c r="AU159" s="222" t="s">
        <v>19</v>
      </c>
      <c r="AV159" s="13" t="s">
        <v>19</v>
      </c>
      <c r="AW159" s="13" t="s">
        <v>36</v>
      </c>
      <c r="AX159" s="13" t="s">
        <v>80</v>
      </c>
      <c r="AY159" s="222" t="s">
        <v>220</v>
      </c>
    </row>
    <row r="160" spans="1:65" s="15" customFormat="1" ht="11.25">
      <c r="B160" s="233"/>
      <c r="C160" s="234"/>
      <c r="D160" s="210" t="s">
        <v>235</v>
      </c>
      <c r="E160" s="235" t="s">
        <v>1</v>
      </c>
      <c r="F160" s="236" t="s">
        <v>355</v>
      </c>
      <c r="G160" s="234"/>
      <c r="H160" s="237">
        <v>85</v>
      </c>
      <c r="I160" s="238"/>
      <c r="J160" s="234"/>
      <c r="K160" s="234"/>
      <c r="L160" s="239"/>
      <c r="M160" s="240"/>
      <c r="N160" s="241"/>
      <c r="O160" s="241"/>
      <c r="P160" s="241"/>
      <c r="Q160" s="241"/>
      <c r="R160" s="241"/>
      <c r="S160" s="241"/>
      <c r="T160" s="242"/>
      <c r="AT160" s="243" t="s">
        <v>235</v>
      </c>
      <c r="AU160" s="243" t="s">
        <v>19</v>
      </c>
      <c r="AV160" s="15" t="s">
        <v>223</v>
      </c>
      <c r="AW160" s="15" t="s">
        <v>36</v>
      </c>
      <c r="AX160" s="15" t="s">
        <v>87</v>
      </c>
      <c r="AY160" s="243" t="s">
        <v>220</v>
      </c>
    </row>
    <row r="161" spans="1:65" s="2" customFormat="1" ht="33" customHeight="1">
      <c r="A161" s="36"/>
      <c r="B161" s="37"/>
      <c r="C161" s="192" t="s">
        <v>261</v>
      </c>
      <c r="D161" s="192" t="s">
        <v>224</v>
      </c>
      <c r="E161" s="193" t="s">
        <v>4649</v>
      </c>
      <c r="F161" s="194" t="s">
        <v>4650</v>
      </c>
      <c r="G161" s="195" t="s">
        <v>664</v>
      </c>
      <c r="H161" s="196">
        <v>61</v>
      </c>
      <c r="I161" s="197"/>
      <c r="J161" s="198">
        <f>ROUND(I161*H161,2)</f>
        <v>0</v>
      </c>
      <c r="K161" s="194" t="s">
        <v>228</v>
      </c>
      <c r="L161" s="41"/>
      <c r="M161" s="199" t="s">
        <v>1</v>
      </c>
      <c r="N161" s="200" t="s">
        <v>45</v>
      </c>
      <c r="O161" s="73"/>
      <c r="P161" s="201">
        <f>O161*H161</f>
        <v>0</v>
      </c>
      <c r="Q161" s="201">
        <v>0</v>
      </c>
      <c r="R161" s="201">
        <f>Q161*H161</f>
        <v>0</v>
      </c>
      <c r="S161" s="201">
        <v>0</v>
      </c>
      <c r="T161" s="202">
        <f>S161*H161</f>
        <v>0</v>
      </c>
      <c r="U161" s="36"/>
      <c r="V161" s="36"/>
      <c r="W161" s="36"/>
      <c r="X161" s="36"/>
      <c r="Y161" s="36"/>
      <c r="Z161" s="36"/>
      <c r="AA161" s="36"/>
      <c r="AB161" s="36"/>
      <c r="AC161" s="36"/>
      <c r="AD161" s="36"/>
      <c r="AE161" s="36"/>
      <c r="AR161" s="203" t="s">
        <v>223</v>
      </c>
      <c r="AT161" s="203" t="s">
        <v>224</v>
      </c>
      <c r="AU161" s="203" t="s">
        <v>19</v>
      </c>
      <c r="AY161" s="18" t="s">
        <v>220</v>
      </c>
      <c r="BE161" s="204">
        <f>IF(N161="základní",J161,0)</f>
        <v>0</v>
      </c>
      <c r="BF161" s="204">
        <f>IF(N161="snížená",J161,0)</f>
        <v>0</v>
      </c>
      <c r="BG161" s="204">
        <f>IF(N161="zákl. přenesená",J161,0)</f>
        <v>0</v>
      </c>
      <c r="BH161" s="204">
        <f>IF(N161="sníž. přenesená",J161,0)</f>
        <v>0</v>
      </c>
      <c r="BI161" s="204">
        <f>IF(N161="nulová",J161,0)</f>
        <v>0</v>
      </c>
      <c r="BJ161" s="18" t="s">
        <v>87</v>
      </c>
      <c r="BK161" s="204">
        <f>ROUND(I161*H161,2)</f>
        <v>0</v>
      </c>
      <c r="BL161" s="18" t="s">
        <v>223</v>
      </c>
      <c r="BM161" s="203" t="s">
        <v>4651</v>
      </c>
    </row>
    <row r="162" spans="1:65" s="2" customFormat="1" ht="11.25">
      <c r="A162" s="36"/>
      <c r="B162" s="37"/>
      <c r="C162" s="38"/>
      <c r="D162" s="205" t="s">
        <v>231</v>
      </c>
      <c r="E162" s="38"/>
      <c r="F162" s="206" t="s">
        <v>4652</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231</v>
      </c>
      <c r="AU162" s="18" t="s">
        <v>19</v>
      </c>
    </row>
    <row r="163" spans="1:65" s="2" customFormat="1" ht="136.5">
      <c r="A163" s="36"/>
      <c r="B163" s="37"/>
      <c r="C163" s="38"/>
      <c r="D163" s="210" t="s">
        <v>311</v>
      </c>
      <c r="E163" s="38"/>
      <c r="F163" s="211" t="s">
        <v>4634</v>
      </c>
      <c r="G163" s="38"/>
      <c r="H163" s="38"/>
      <c r="I163" s="207"/>
      <c r="J163" s="38"/>
      <c r="K163" s="38"/>
      <c r="L163" s="41"/>
      <c r="M163" s="208"/>
      <c r="N163" s="209"/>
      <c r="O163" s="73"/>
      <c r="P163" s="73"/>
      <c r="Q163" s="73"/>
      <c r="R163" s="73"/>
      <c r="S163" s="73"/>
      <c r="T163" s="74"/>
      <c r="U163" s="36"/>
      <c r="V163" s="36"/>
      <c r="W163" s="36"/>
      <c r="X163" s="36"/>
      <c r="Y163" s="36"/>
      <c r="Z163" s="36"/>
      <c r="AA163" s="36"/>
      <c r="AB163" s="36"/>
      <c r="AC163" s="36"/>
      <c r="AD163" s="36"/>
      <c r="AE163" s="36"/>
      <c r="AT163" s="18" t="s">
        <v>311</v>
      </c>
      <c r="AU163" s="18" t="s">
        <v>19</v>
      </c>
    </row>
    <row r="164" spans="1:65" s="2" customFormat="1" ht="19.5">
      <c r="A164" s="36"/>
      <c r="B164" s="37"/>
      <c r="C164" s="38"/>
      <c r="D164" s="210" t="s">
        <v>233</v>
      </c>
      <c r="E164" s="38"/>
      <c r="F164" s="211" t="s">
        <v>4635</v>
      </c>
      <c r="G164" s="38"/>
      <c r="H164" s="38"/>
      <c r="I164" s="207"/>
      <c r="J164" s="38"/>
      <c r="K164" s="38"/>
      <c r="L164" s="41"/>
      <c r="M164" s="208"/>
      <c r="N164" s="209"/>
      <c r="O164" s="73"/>
      <c r="P164" s="73"/>
      <c r="Q164" s="73"/>
      <c r="R164" s="73"/>
      <c r="S164" s="73"/>
      <c r="T164" s="74"/>
      <c r="U164" s="36"/>
      <c r="V164" s="36"/>
      <c r="W164" s="36"/>
      <c r="X164" s="36"/>
      <c r="Y164" s="36"/>
      <c r="Z164" s="36"/>
      <c r="AA164" s="36"/>
      <c r="AB164" s="36"/>
      <c r="AC164" s="36"/>
      <c r="AD164" s="36"/>
      <c r="AE164" s="36"/>
      <c r="AT164" s="18" t="s">
        <v>233</v>
      </c>
      <c r="AU164" s="18" t="s">
        <v>19</v>
      </c>
    </row>
    <row r="165" spans="1:65" s="14" customFormat="1" ht="11.25">
      <c r="B165" s="223"/>
      <c r="C165" s="224"/>
      <c r="D165" s="210" t="s">
        <v>235</v>
      </c>
      <c r="E165" s="225" t="s">
        <v>1</v>
      </c>
      <c r="F165" s="226" t="s">
        <v>4641</v>
      </c>
      <c r="G165" s="224"/>
      <c r="H165" s="225" t="s">
        <v>1</v>
      </c>
      <c r="I165" s="227"/>
      <c r="J165" s="224"/>
      <c r="K165" s="224"/>
      <c r="L165" s="228"/>
      <c r="M165" s="229"/>
      <c r="N165" s="230"/>
      <c r="O165" s="230"/>
      <c r="P165" s="230"/>
      <c r="Q165" s="230"/>
      <c r="R165" s="230"/>
      <c r="S165" s="230"/>
      <c r="T165" s="231"/>
      <c r="AT165" s="232" t="s">
        <v>235</v>
      </c>
      <c r="AU165" s="232" t="s">
        <v>19</v>
      </c>
      <c r="AV165" s="14" t="s">
        <v>87</v>
      </c>
      <c r="AW165" s="14" t="s">
        <v>36</v>
      </c>
      <c r="AX165" s="14" t="s">
        <v>80</v>
      </c>
      <c r="AY165" s="232" t="s">
        <v>220</v>
      </c>
    </row>
    <row r="166" spans="1:65" s="13" customFormat="1" ht="11.25">
      <c r="B166" s="212"/>
      <c r="C166" s="213"/>
      <c r="D166" s="210" t="s">
        <v>235</v>
      </c>
      <c r="E166" s="214" t="s">
        <v>1</v>
      </c>
      <c r="F166" s="215" t="s">
        <v>4653</v>
      </c>
      <c r="G166" s="213"/>
      <c r="H166" s="216">
        <v>14</v>
      </c>
      <c r="I166" s="217"/>
      <c r="J166" s="213"/>
      <c r="K166" s="213"/>
      <c r="L166" s="218"/>
      <c r="M166" s="219"/>
      <c r="N166" s="220"/>
      <c r="O166" s="220"/>
      <c r="P166" s="220"/>
      <c r="Q166" s="220"/>
      <c r="R166" s="220"/>
      <c r="S166" s="220"/>
      <c r="T166" s="221"/>
      <c r="AT166" s="222" t="s">
        <v>235</v>
      </c>
      <c r="AU166" s="222" t="s">
        <v>19</v>
      </c>
      <c r="AV166" s="13" t="s">
        <v>19</v>
      </c>
      <c r="AW166" s="13" t="s">
        <v>36</v>
      </c>
      <c r="AX166" s="13" t="s">
        <v>80</v>
      </c>
      <c r="AY166" s="222" t="s">
        <v>220</v>
      </c>
    </row>
    <row r="167" spans="1:65" s="14" customFormat="1" ht="11.25">
      <c r="B167" s="223"/>
      <c r="C167" s="224"/>
      <c r="D167" s="210" t="s">
        <v>235</v>
      </c>
      <c r="E167" s="225" t="s">
        <v>1</v>
      </c>
      <c r="F167" s="226" t="s">
        <v>4643</v>
      </c>
      <c r="G167" s="224"/>
      <c r="H167" s="225" t="s">
        <v>1</v>
      </c>
      <c r="I167" s="227"/>
      <c r="J167" s="224"/>
      <c r="K167" s="224"/>
      <c r="L167" s="228"/>
      <c r="M167" s="229"/>
      <c r="N167" s="230"/>
      <c r="O167" s="230"/>
      <c r="P167" s="230"/>
      <c r="Q167" s="230"/>
      <c r="R167" s="230"/>
      <c r="S167" s="230"/>
      <c r="T167" s="231"/>
      <c r="AT167" s="232" t="s">
        <v>235</v>
      </c>
      <c r="AU167" s="232" t="s">
        <v>19</v>
      </c>
      <c r="AV167" s="14" t="s">
        <v>87</v>
      </c>
      <c r="AW167" s="14" t="s">
        <v>36</v>
      </c>
      <c r="AX167" s="14" t="s">
        <v>80</v>
      </c>
      <c r="AY167" s="232" t="s">
        <v>220</v>
      </c>
    </row>
    <row r="168" spans="1:65" s="13" customFormat="1" ht="11.25">
      <c r="B168" s="212"/>
      <c r="C168" s="213"/>
      <c r="D168" s="210" t="s">
        <v>235</v>
      </c>
      <c r="E168" s="214" t="s">
        <v>1</v>
      </c>
      <c r="F168" s="215" t="s">
        <v>1414</v>
      </c>
      <c r="G168" s="213"/>
      <c r="H168" s="216">
        <v>47</v>
      </c>
      <c r="I168" s="217"/>
      <c r="J168" s="213"/>
      <c r="K168" s="213"/>
      <c r="L168" s="218"/>
      <c r="M168" s="219"/>
      <c r="N168" s="220"/>
      <c r="O168" s="220"/>
      <c r="P168" s="220"/>
      <c r="Q168" s="220"/>
      <c r="R168" s="220"/>
      <c r="S168" s="220"/>
      <c r="T168" s="221"/>
      <c r="AT168" s="222" t="s">
        <v>235</v>
      </c>
      <c r="AU168" s="222" t="s">
        <v>19</v>
      </c>
      <c r="AV168" s="13" t="s">
        <v>19</v>
      </c>
      <c r="AW168" s="13" t="s">
        <v>36</v>
      </c>
      <c r="AX168" s="13" t="s">
        <v>80</v>
      </c>
      <c r="AY168" s="222" t="s">
        <v>220</v>
      </c>
    </row>
    <row r="169" spans="1:65" s="15" customFormat="1" ht="11.25">
      <c r="B169" s="233"/>
      <c r="C169" s="234"/>
      <c r="D169" s="210" t="s">
        <v>235</v>
      </c>
      <c r="E169" s="235" t="s">
        <v>1</v>
      </c>
      <c r="F169" s="236" t="s">
        <v>355</v>
      </c>
      <c r="G169" s="234"/>
      <c r="H169" s="237">
        <v>61</v>
      </c>
      <c r="I169" s="238"/>
      <c r="J169" s="234"/>
      <c r="K169" s="234"/>
      <c r="L169" s="239"/>
      <c r="M169" s="240"/>
      <c r="N169" s="241"/>
      <c r="O169" s="241"/>
      <c r="P169" s="241"/>
      <c r="Q169" s="241"/>
      <c r="R169" s="241"/>
      <c r="S169" s="241"/>
      <c r="T169" s="242"/>
      <c r="AT169" s="243" t="s">
        <v>235</v>
      </c>
      <c r="AU169" s="243" t="s">
        <v>19</v>
      </c>
      <c r="AV169" s="15" t="s">
        <v>223</v>
      </c>
      <c r="AW169" s="15" t="s">
        <v>36</v>
      </c>
      <c r="AX169" s="15" t="s">
        <v>87</v>
      </c>
      <c r="AY169" s="243" t="s">
        <v>220</v>
      </c>
    </row>
    <row r="170" spans="1:65" s="2" customFormat="1" ht="33" customHeight="1">
      <c r="A170" s="36"/>
      <c r="B170" s="37"/>
      <c r="C170" s="192" t="s">
        <v>266</v>
      </c>
      <c r="D170" s="192" t="s">
        <v>224</v>
      </c>
      <c r="E170" s="193" t="s">
        <v>4654</v>
      </c>
      <c r="F170" s="194" t="s">
        <v>4655</v>
      </c>
      <c r="G170" s="195" t="s">
        <v>664</v>
      </c>
      <c r="H170" s="196">
        <v>47</v>
      </c>
      <c r="I170" s="197"/>
      <c r="J170" s="198">
        <f>ROUND(I170*H170,2)</f>
        <v>0</v>
      </c>
      <c r="K170" s="194" t="s">
        <v>228</v>
      </c>
      <c r="L170" s="41"/>
      <c r="M170" s="199" t="s">
        <v>1</v>
      </c>
      <c r="N170" s="200" t="s">
        <v>45</v>
      </c>
      <c r="O170" s="73"/>
      <c r="P170" s="201">
        <f>O170*H170</f>
        <v>0</v>
      </c>
      <c r="Q170" s="201">
        <v>0</v>
      </c>
      <c r="R170" s="201">
        <f>Q170*H170</f>
        <v>0</v>
      </c>
      <c r="S170" s="201">
        <v>0</v>
      </c>
      <c r="T170" s="202">
        <f>S170*H170</f>
        <v>0</v>
      </c>
      <c r="U170" s="36"/>
      <c r="V170" s="36"/>
      <c r="W170" s="36"/>
      <c r="X170" s="36"/>
      <c r="Y170" s="36"/>
      <c r="Z170" s="36"/>
      <c r="AA170" s="36"/>
      <c r="AB170" s="36"/>
      <c r="AC170" s="36"/>
      <c r="AD170" s="36"/>
      <c r="AE170" s="36"/>
      <c r="AR170" s="203" t="s">
        <v>223</v>
      </c>
      <c r="AT170" s="203" t="s">
        <v>224</v>
      </c>
      <c r="AU170" s="203" t="s">
        <v>19</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223</v>
      </c>
      <c r="BM170" s="203" t="s">
        <v>4656</v>
      </c>
    </row>
    <row r="171" spans="1:65" s="2" customFormat="1" ht="11.25">
      <c r="A171" s="36"/>
      <c r="B171" s="37"/>
      <c r="C171" s="38"/>
      <c r="D171" s="205" t="s">
        <v>231</v>
      </c>
      <c r="E171" s="38"/>
      <c r="F171" s="206" t="s">
        <v>4657</v>
      </c>
      <c r="G171" s="38"/>
      <c r="H171" s="38"/>
      <c r="I171" s="207"/>
      <c r="J171" s="38"/>
      <c r="K171" s="38"/>
      <c r="L171" s="41"/>
      <c r="M171" s="208"/>
      <c r="N171" s="209"/>
      <c r="O171" s="73"/>
      <c r="P171" s="73"/>
      <c r="Q171" s="73"/>
      <c r="R171" s="73"/>
      <c r="S171" s="73"/>
      <c r="T171" s="74"/>
      <c r="U171" s="36"/>
      <c r="V171" s="36"/>
      <c r="W171" s="36"/>
      <c r="X171" s="36"/>
      <c r="Y171" s="36"/>
      <c r="Z171" s="36"/>
      <c r="AA171" s="36"/>
      <c r="AB171" s="36"/>
      <c r="AC171" s="36"/>
      <c r="AD171" s="36"/>
      <c r="AE171" s="36"/>
      <c r="AT171" s="18" t="s">
        <v>231</v>
      </c>
      <c r="AU171" s="18" t="s">
        <v>19</v>
      </c>
    </row>
    <row r="172" spans="1:65" s="2" customFormat="1" ht="136.5">
      <c r="A172" s="36"/>
      <c r="B172" s="37"/>
      <c r="C172" s="38"/>
      <c r="D172" s="210" t="s">
        <v>311</v>
      </c>
      <c r="E172" s="38"/>
      <c r="F172" s="211" t="s">
        <v>4634</v>
      </c>
      <c r="G172" s="38"/>
      <c r="H172" s="38"/>
      <c r="I172" s="207"/>
      <c r="J172" s="38"/>
      <c r="K172" s="38"/>
      <c r="L172" s="41"/>
      <c r="M172" s="208"/>
      <c r="N172" s="209"/>
      <c r="O172" s="73"/>
      <c r="P172" s="73"/>
      <c r="Q172" s="73"/>
      <c r="R172" s="73"/>
      <c r="S172" s="73"/>
      <c r="T172" s="74"/>
      <c r="U172" s="36"/>
      <c r="V172" s="36"/>
      <c r="W172" s="36"/>
      <c r="X172" s="36"/>
      <c r="Y172" s="36"/>
      <c r="Z172" s="36"/>
      <c r="AA172" s="36"/>
      <c r="AB172" s="36"/>
      <c r="AC172" s="36"/>
      <c r="AD172" s="36"/>
      <c r="AE172" s="36"/>
      <c r="AT172" s="18" t="s">
        <v>311</v>
      </c>
      <c r="AU172" s="18" t="s">
        <v>19</v>
      </c>
    </row>
    <row r="173" spans="1:65" s="2" customFormat="1" ht="19.5">
      <c r="A173" s="36"/>
      <c r="B173" s="37"/>
      <c r="C173" s="38"/>
      <c r="D173" s="210" t="s">
        <v>233</v>
      </c>
      <c r="E173" s="38"/>
      <c r="F173" s="211" t="s">
        <v>4635</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233</v>
      </c>
      <c r="AU173" s="18" t="s">
        <v>19</v>
      </c>
    </row>
    <row r="174" spans="1:65" s="14" customFormat="1" ht="11.25">
      <c r="B174" s="223"/>
      <c r="C174" s="224"/>
      <c r="D174" s="210" t="s">
        <v>235</v>
      </c>
      <c r="E174" s="225" t="s">
        <v>1</v>
      </c>
      <c r="F174" s="226" t="s">
        <v>4641</v>
      </c>
      <c r="G174" s="224"/>
      <c r="H174" s="225" t="s">
        <v>1</v>
      </c>
      <c r="I174" s="227"/>
      <c r="J174" s="224"/>
      <c r="K174" s="224"/>
      <c r="L174" s="228"/>
      <c r="M174" s="229"/>
      <c r="N174" s="230"/>
      <c r="O174" s="230"/>
      <c r="P174" s="230"/>
      <c r="Q174" s="230"/>
      <c r="R174" s="230"/>
      <c r="S174" s="230"/>
      <c r="T174" s="231"/>
      <c r="AT174" s="232" t="s">
        <v>235</v>
      </c>
      <c r="AU174" s="232" t="s">
        <v>19</v>
      </c>
      <c r="AV174" s="14" t="s">
        <v>87</v>
      </c>
      <c r="AW174" s="14" t="s">
        <v>36</v>
      </c>
      <c r="AX174" s="14" t="s">
        <v>80</v>
      </c>
      <c r="AY174" s="232" t="s">
        <v>220</v>
      </c>
    </row>
    <row r="175" spans="1:65" s="13" customFormat="1" ht="11.25">
      <c r="B175" s="212"/>
      <c r="C175" s="213"/>
      <c r="D175" s="210" t="s">
        <v>235</v>
      </c>
      <c r="E175" s="214" t="s">
        <v>1</v>
      </c>
      <c r="F175" s="215" t="s">
        <v>4658</v>
      </c>
      <c r="G175" s="213"/>
      <c r="H175" s="216">
        <v>6</v>
      </c>
      <c r="I175" s="217"/>
      <c r="J175" s="213"/>
      <c r="K175" s="213"/>
      <c r="L175" s="218"/>
      <c r="M175" s="219"/>
      <c r="N175" s="220"/>
      <c r="O175" s="220"/>
      <c r="P175" s="220"/>
      <c r="Q175" s="220"/>
      <c r="R175" s="220"/>
      <c r="S175" s="220"/>
      <c r="T175" s="221"/>
      <c r="AT175" s="222" t="s">
        <v>235</v>
      </c>
      <c r="AU175" s="222" t="s">
        <v>19</v>
      </c>
      <c r="AV175" s="13" t="s">
        <v>19</v>
      </c>
      <c r="AW175" s="13" t="s">
        <v>36</v>
      </c>
      <c r="AX175" s="13" t="s">
        <v>80</v>
      </c>
      <c r="AY175" s="222" t="s">
        <v>220</v>
      </c>
    </row>
    <row r="176" spans="1:65" s="14" customFormat="1" ht="11.25">
      <c r="B176" s="223"/>
      <c r="C176" s="224"/>
      <c r="D176" s="210" t="s">
        <v>235</v>
      </c>
      <c r="E176" s="225" t="s">
        <v>1</v>
      </c>
      <c r="F176" s="226" t="s">
        <v>4643</v>
      </c>
      <c r="G176" s="224"/>
      <c r="H176" s="225" t="s">
        <v>1</v>
      </c>
      <c r="I176" s="227"/>
      <c r="J176" s="224"/>
      <c r="K176" s="224"/>
      <c r="L176" s="228"/>
      <c r="M176" s="229"/>
      <c r="N176" s="230"/>
      <c r="O176" s="230"/>
      <c r="P176" s="230"/>
      <c r="Q176" s="230"/>
      <c r="R176" s="230"/>
      <c r="S176" s="230"/>
      <c r="T176" s="231"/>
      <c r="AT176" s="232" t="s">
        <v>235</v>
      </c>
      <c r="AU176" s="232" t="s">
        <v>19</v>
      </c>
      <c r="AV176" s="14" t="s">
        <v>87</v>
      </c>
      <c r="AW176" s="14" t="s">
        <v>36</v>
      </c>
      <c r="AX176" s="14" t="s">
        <v>80</v>
      </c>
      <c r="AY176" s="232" t="s">
        <v>220</v>
      </c>
    </row>
    <row r="177" spans="1:65" s="13" customFormat="1" ht="11.25">
      <c r="B177" s="212"/>
      <c r="C177" s="213"/>
      <c r="D177" s="210" t="s">
        <v>235</v>
      </c>
      <c r="E177" s="214" t="s">
        <v>1</v>
      </c>
      <c r="F177" s="215" t="s">
        <v>474</v>
      </c>
      <c r="G177" s="213"/>
      <c r="H177" s="216">
        <v>41</v>
      </c>
      <c r="I177" s="217"/>
      <c r="J177" s="213"/>
      <c r="K177" s="213"/>
      <c r="L177" s="218"/>
      <c r="M177" s="219"/>
      <c r="N177" s="220"/>
      <c r="O177" s="220"/>
      <c r="P177" s="220"/>
      <c r="Q177" s="220"/>
      <c r="R177" s="220"/>
      <c r="S177" s="220"/>
      <c r="T177" s="221"/>
      <c r="AT177" s="222" t="s">
        <v>235</v>
      </c>
      <c r="AU177" s="222" t="s">
        <v>19</v>
      </c>
      <c r="AV177" s="13" t="s">
        <v>19</v>
      </c>
      <c r="AW177" s="13" t="s">
        <v>36</v>
      </c>
      <c r="AX177" s="13" t="s">
        <v>80</v>
      </c>
      <c r="AY177" s="222" t="s">
        <v>220</v>
      </c>
    </row>
    <row r="178" spans="1:65" s="15" customFormat="1" ht="11.25">
      <c r="B178" s="233"/>
      <c r="C178" s="234"/>
      <c r="D178" s="210" t="s">
        <v>235</v>
      </c>
      <c r="E178" s="235" t="s">
        <v>1</v>
      </c>
      <c r="F178" s="236" t="s">
        <v>355</v>
      </c>
      <c r="G178" s="234"/>
      <c r="H178" s="237">
        <v>47</v>
      </c>
      <c r="I178" s="238"/>
      <c r="J178" s="234"/>
      <c r="K178" s="234"/>
      <c r="L178" s="239"/>
      <c r="M178" s="240"/>
      <c r="N178" s="241"/>
      <c r="O178" s="241"/>
      <c r="P178" s="241"/>
      <c r="Q178" s="241"/>
      <c r="R178" s="241"/>
      <c r="S178" s="241"/>
      <c r="T178" s="242"/>
      <c r="AT178" s="243" t="s">
        <v>235</v>
      </c>
      <c r="AU178" s="243" t="s">
        <v>19</v>
      </c>
      <c r="AV178" s="15" t="s">
        <v>223</v>
      </c>
      <c r="AW178" s="15" t="s">
        <v>36</v>
      </c>
      <c r="AX178" s="15" t="s">
        <v>87</v>
      </c>
      <c r="AY178" s="243" t="s">
        <v>220</v>
      </c>
    </row>
    <row r="179" spans="1:65" s="2" customFormat="1" ht="33" customHeight="1">
      <c r="A179" s="36"/>
      <c r="B179" s="37"/>
      <c r="C179" s="192" t="s">
        <v>271</v>
      </c>
      <c r="D179" s="192" t="s">
        <v>224</v>
      </c>
      <c r="E179" s="193" t="s">
        <v>4659</v>
      </c>
      <c r="F179" s="194" t="s">
        <v>4660</v>
      </c>
      <c r="G179" s="195" t="s">
        <v>664</v>
      </c>
      <c r="H179" s="196">
        <v>37</v>
      </c>
      <c r="I179" s="197"/>
      <c r="J179" s="198">
        <f>ROUND(I179*H179,2)</f>
        <v>0</v>
      </c>
      <c r="K179" s="194" t="s">
        <v>228</v>
      </c>
      <c r="L179" s="41"/>
      <c r="M179" s="199" t="s">
        <v>1</v>
      </c>
      <c r="N179" s="200" t="s">
        <v>45</v>
      </c>
      <c r="O179" s="73"/>
      <c r="P179" s="201">
        <f>O179*H179</f>
        <v>0</v>
      </c>
      <c r="Q179" s="201">
        <v>0</v>
      </c>
      <c r="R179" s="201">
        <f>Q179*H179</f>
        <v>0</v>
      </c>
      <c r="S179" s="201">
        <v>0</v>
      </c>
      <c r="T179" s="202">
        <f>S179*H179</f>
        <v>0</v>
      </c>
      <c r="U179" s="36"/>
      <c r="V179" s="36"/>
      <c r="W179" s="36"/>
      <c r="X179" s="36"/>
      <c r="Y179" s="36"/>
      <c r="Z179" s="36"/>
      <c r="AA179" s="36"/>
      <c r="AB179" s="36"/>
      <c r="AC179" s="36"/>
      <c r="AD179" s="36"/>
      <c r="AE179" s="36"/>
      <c r="AR179" s="203" t="s">
        <v>223</v>
      </c>
      <c r="AT179" s="203" t="s">
        <v>224</v>
      </c>
      <c r="AU179" s="203" t="s">
        <v>19</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223</v>
      </c>
      <c r="BM179" s="203" t="s">
        <v>4661</v>
      </c>
    </row>
    <row r="180" spans="1:65" s="2" customFormat="1" ht="11.25">
      <c r="A180" s="36"/>
      <c r="B180" s="37"/>
      <c r="C180" s="38"/>
      <c r="D180" s="205" t="s">
        <v>231</v>
      </c>
      <c r="E180" s="38"/>
      <c r="F180" s="206" t="s">
        <v>4662</v>
      </c>
      <c r="G180" s="38"/>
      <c r="H180" s="38"/>
      <c r="I180" s="207"/>
      <c r="J180" s="38"/>
      <c r="K180" s="38"/>
      <c r="L180" s="41"/>
      <c r="M180" s="208"/>
      <c r="N180" s="209"/>
      <c r="O180" s="73"/>
      <c r="P180" s="73"/>
      <c r="Q180" s="73"/>
      <c r="R180" s="73"/>
      <c r="S180" s="73"/>
      <c r="T180" s="74"/>
      <c r="U180" s="36"/>
      <c r="V180" s="36"/>
      <c r="W180" s="36"/>
      <c r="X180" s="36"/>
      <c r="Y180" s="36"/>
      <c r="Z180" s="36"/>
      <c r="AA180" s="36"/>
      <c r="AB180" s="36"/>
      <c r="AC180" s="36"/>
      <c r="AD180" s="36"/>
      <c r="AE180" s="36"/>
      <c r="AT180" s="18" t="s">
        <v>231</v>
      </c>
      <c r="AU180" s="18" t="s">
        <v>19</v>
      </c>
    </row>
    <row r="181" spans="1:65" s="2" customFormat="1" ht="136.5">
      <c r="A181" s="36"/>
      <c r="B181" s="37"/>
      <c r="C181" s="38"/>
      <c r="D181" s="210" t="s">
        <v>311</v>
      </c>
      <c r="E181" s="38"/>
      <c r="F181" s="211" t="s">
        <v>4634</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311</v>
      </c>
      <c r="AU181" s="18" t="s">
        <v>19</v>
      </c>
    </row>
    <row r="182" spans="1:65" s="2" customFormat="1" ht="19.5">
      <c r="A182" s="36"/>
      <c r="B182" s="37"/>
      <c r="C182" s="38"/>
      <c r="D182" s="210" t="s">
        <v>233</v>
      </c>
      <c r="E182" s="38"/>
      <c r="F182" s="211" t="s">
        <v>4635</v>
      </c>
      <c r="G182" s="38"/>
      <c r="H182" s="38"/>
      <c r="I182" s="207"/>
      <c r="J182" s="38"/>
      <c r="K182" s="38"/>
      <c r="L182" s="41"/>
      <c r="M182" s="208"/>
      <c r="N182" s="209"/>
      <c r="O182" s="73"/>
      <c r="P182" s="73"/>
      <c r="Q182" s="73"/>
      <c r="R182" s="73"/>
      <c r="S182" s="73"/>
      <c r="T182" s="74"/>
      <c r="U182" s="36"/>
      <c r="V182" s="36"/>
      <c r="W182" s="36"/>
      <c r="X182" s="36"/>
      <c r="Y182" s="36"/>
      <c r="Z182" s="36"/>
      <c r="AA182" s="36"/>
      <c r="AB182" s="36"/>
      <c r="AC182" s="36"/>
      <c r="AD182" s="36"/>
      <c r="AE182" s="36"/>
      <c r="AT182" s="18" t="s">
        <v>233</v>
      </c>
      <c r="AU182" s="18" t="s">
        <v>19</v>
      </c>
    </row>
    <row r="183" spans="1:65" s="14" customFormat="1" ht="11.25">
      <c r="B183" s="223"/>
      <c r="C183" s="224"/>
      <c r="D183" s="210" t="s">
        <v>235</v>
      </c>
      <c r="E183" s="225" t="s">
        <v>1</v>
      </c>
      <c r="F183" s="226" t="s">
        <v>4641</v>
      </c>
      <c r="G183" s="224"/>
      <c r="H183" s="225" t="s">
        <v>1</v>
      </c>
      <c r="I183" s="227"/>
      <c r="J183" s="224"/>
      <c r="K183" s="224"/>
      <c r="L183" s="228"/>
      <c r="M183" s="229"/>
      <c r="N183" s="230"/>
      <c r="O183" s="230"/>
      <c r="P183" s="230"/>
      <c r="Q183" s="230"/>
      <c r="R183" s="230"/>
      <c r="S183" s="230"/>
      <c r="T183" s="231"/>
      <c r="AT183" s="232" t="s">
        <v>235</v>
      </c>
      <c r="AU183" s="232" t="s">
        <v>19</v>
      </c>
      <c r="AV183" s="14" t="s">
        <v>87</v>
      </c>
      <c r="AW183" s="14" t="s">
        <v>36</v>
      </c>
      <c r="AX183" s="14" t="s">
        <v>80</v>
      </c>
      <c r="AY183" s="232" t="s">
        <v>220</v>
      </c>
    </row>
    <row r="184" spans="1:65" s="13" customFormat="1" ht="11.25">
      <c r="B184" s="212"/>
      <c r="C184" s="213"/>
      <c r="D184" s="210" t="s">
        <v>235</v>
      </c>
      <c r="E184" s="214" t="s">
        <v>1</v>
      </c>
      <c r="F184" s="215" t="s">
        <v>256</v>
      </c>
      <c r="G184" s="213"/>
      <c r="H184" s="216">
        <v>6</v>
      </c>
      <c r="I184" s="217"/>
      <c r="J184" s="213"/>
      <c r="K184" s="213"/>
      <c r="L184" s="218"/>
      <c r="M184" s="219"/>
      <c r="N184" s="220"/>
      <c r="O184" s="220"/>
      <c r="P184" s="220"/>
      <c r="Q184" s="220"/>
      <c r="R184" s="220"/>
      <c r="S184" s="220"/>
      <c r="T184" s="221"/>
      <c r="AT184" s="222" t="s">
        <v>235</v>
      </c>
      <c r="AU184" s="222" t="s">
        <v>19</v>
      </c>
      <c r="AV184" s="13" t="s">
        <v>19</v>
      </c>
      <c r="AW184" s="13" t="s">
        <v>36</v>
      </c>
      <c r="AX184" s="13" t="s">
        <v>80</v>
      </c>
      <c r="AY184" s="222" t="s">
        <v>220</v>
      </c>
    </row>
    <row r="185" spans="1:65" s="14" customFormat="1" ht="11.25">
      <c r="B185" s="223"/>
      <c r="C185" s="224"/>
      <c r="D185" s="210" t="s">
        <v>235</v>
      </c>
      <c r="E185" s="225" t="s">
        <v>1</v>
      </c>
      <c r="F185" s="226" t="s">
        <v>4643</v>
      </c>
      <c r="G185" s="224"/>
      <c r="H185" s="225" t="s">
        <v>1</v>
      </c>
      <c r="I185" s="227"/>
      <c r="J185" s="224"/>
      <c r="K185" s="224"/>
      <c r="L185" s="228"/>
      <c r="M185" s="229"/>
      <c r="N185" s="230"/>
      <c r="O185" s="230"/>
      <c r="P185" s="230"/>
      <c r="Q185" s="230"/>
      <c r="R185" s="230"/>
      <c r="S185" s="230"/>
      <c r="T185" s="231"/>
      <c r="AT185" s="232" t="s">
        <v>235</v>
      </c>
      <c r="AU185" s="232" t="s">
        <v>19</v>
      </c>
      <c r="AV185" s="14" t="s">
        <v>87</v>
      </c>
      <c r="AW185" s="14" t="s">
        <v>36</v>
      </c>
      <c r="AX185" s="14" t="s">
        <v>80</v>
      </c>
      <c r="AY185" s="232" t="s">
        <v>220</v>
      </c>
    </row>
    <row r="186" spans="1:65" s="13" customFormat="1" ht="11.25">
      <c r="B186" s="212"/>
      <c r="C186" s="213"/>
      <c r="D186" s="210" t="s">
        <v>235</v>
      </c>
      <c r="E186" s="214" t="s">
        <v>1</v>
      </c>
      <c r="F186" s="215" t="s">
        <v>409</v>
      </c>
      <c r="G186" s="213"/>
      <c r="H186" s="216">
        <v>31</v>
      </c>
      <c r="I186" s="217"/>
      <c r="J186" s="213"/>
      <c r="K186" s="213"/>
      <c r="L186" s="218"/>
      <c r="M186" s="219"/>
      <c r="N186" s="220"/>
      <c r="O186" s="220"/>
      <c r="P186" s="220"/>
      <c r="Q186" s="220"/>
      <c r="R186" s="220"/>
      <c r="S186" s="220"/>
      <c r="T186" s="221"/>
      <c r="AT186" s="222" t="s">
        <v>235</v>
      </c>
      <c r="AU186" s="222" t="s">
        <v>19</v>
      </c>
      <c r="AV186" s="13" t="s">
        <v>19</v>
      </c>
      <c r="AW186" s="13" t="s">
        <v>36</v>
      </c>
      <c r="AX186" s="13" t="s">
        <v>80</v>
      </c>
      <c r="AY186" s="222" t="s">
        <v>220</v>
      </c>
    </row>
    <row r="187" spans="1:65" s="15" customFormat="1" ht="11.25">
      <c r="B187" s="233"/>
      <c r="C187" s="234"/>
      <c r="D187" s="210" t="s">
        <v>235</v>
      </c>
      <c r="E187" s="235" t="s">
        <v>1</v>
      </c>
      <c r="F187" s="236" t="s">
        <v>355</v>
      </c>
      <c r="G187" s="234"/>
      <c r="H187" s="237">
        <v>37</v>
      </c>
      <c r="I187" s="238"/>
      <c r="J187" s="234"/>
      <c r="K187" s="234"/>
      <c r="L187" s="239"/>
      <c r="M187" s="240"/>
      <c r="N187" s="241"/>
      <c r="O187" s="241"/>
      <c r="P187" s="241"/>
      <c r="Q187" s="241"/>
      <c r="R187" s="241"/>
      <c r="S187" s="241"/>
      <c r="T187" s="242"/>
      <c r="AT187" s="243" t="s">
        <v>235</v>
      </c>
      <c r="AU187" s="243" t="s">
        <v>19</v>
      </c>
      <c r="AV187" s="15" t="s">
        <v>223</v>
      </c>
      <c r="AW187" s="15" t="s">
        <v>36</v>
      </c>
      <c r="AX187" s="15" t="s">
        <v>87</v>
      </c>
      <c r="AY187" s="243" t="s">
        <v>220</v>
      </c>
    </row>
    <row r="188" spans="1:65" s="2" customFormat="1" ht="33" customHeight="1">
      <c r="A188" s="36"/>
      <c r="B188" s="37"/>
      <c r="C188" s="192" t="s">
        <v>276</v>
      </c>
      <c r="D188" s="192" t="s">
        <v>224</v>
      </c>
      <c r="E188" s="193" t="s">
        <v>4663</v>
      </c>
      <c r="F188" s="194" t="s">
        <v>4664</v>
      </c>
      <c r="G188" s="195" t="s">
        <v>664</v>
      </c>
      <c r="H188" s="196">
        <v>32</v>
      </c>
      <c r="I188" s="197"/>
      <c r="J188" s="198">
        <f>ROUND(I188*H188,2)</f>
        <v>0</v>
      </c>
      <c r="K188" s="194" t="s">
        <v>228</v>
      </c>
      <c r="L188" s="41"/>
      <c r="M188" s="199" t="s">
        <v>1</v>
      </c>
      <c r="N188" s="200" t="s">
        <v>45</v>
      </c>
      <c r="O188" s="73"/>
      <c r="P188" s="201">
        <f>O188*H188</f>
        <v>0</v>
      </c>
      <c r="Q188" s="201">
        <v>0</v>
      </c>
      <c r="R188" s="201">
        <f>Q188*H188</f>
        <v>0</v>
      </c>
      <c r="S188" s="201">
        <v>0</v>
      </c>
      <c r="T188" s="202">
        <f>S188*H188</f>
        <v>0</v>
      </c>
      <c r="U188" s="36"/>
      <c r="V188" s="36"/>
      <c r="W188" s="36"/>
      <c r="X188" s="36"/>
      <c r="Y188" s="36"/>
      <c r="Z188" s="36"/>
      <c r="AA188" s="36"/>
      <c r="AB188" s="36"/>
      <c r="AC188" s="36"/>
      <c r="AD188" s="36"/>
      <c r="AE188" s="36"/>
      <c r="AR188" s="203" t="s">
        <v>223</v>
      </c>
      <c r="AT188" s="203" t="s">
        <v>224</v>
      </c>
      <c r="AU188" s="203" t="s">
        <v>19</v>
      </c>
      <c r="AY188" s="18" t="s">
        <v>220</v>
      </c>
      <c r="BE188" s="204">
        <f>IF(N188="základní",J188,0)</f>
        <v>0</v>
      </c>
      <c r="BF188" s="204">
        <f>IF(N188="snížená",J188,0)</f>
        <v>0</v>
      </c>
      <c r="BG188" s="204">
        <f>IF(N188="zákl. přenesená",J188,0)</f>
        <v>0</v>
      </c>
      <c r="BH188" s="204">
        <f>IF(N188="sníž. přenesená",J188,0)</f>
        <v>0</v>
      </c>
      <c r="BI188" s="204">
        <f>IF(N188="nulová",J188,0)</f>
        <v>0</v>
      </c>
      <c r="BJ188" s="18" t="s">
        <v>87</v>
      </c>
      <c r="BK188" s="204">
        <f>ROUND(I188*H188,2)</f>
        <v>0</v>
      </c>
      <c r="BL188" s="18" t="s">
        <v>223</v>
      </c>
      <c r="BM188" s="203" t="s">
        <v>4665</v>
      </c>
    </row>
    <row r="189" spans="1:65" s="2" customFormat="1" ht="11.25">
      <c r="A189" s="36"/>
      <c r="B189" s="37"/>
      <c r="C189" s="38"/>
      <c r="D189" s="205" t="s">
        <v>231</v>
      </c>
      <c r="E189" s="38"/>
      <c r="F189" s="206" t="s">
        <v>4666</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231</v>
      </c>
      <c r="AU189" s="18" t="s">
        <v>19</v>
      </c>
    </row>
    <row r="190" spans="1:65" s="2" customFormat="1" ht="136.5">
      <c r="A190" s="36"/>
      <c r="B190" s="37"/>
      <c r="C190" s="38"/>
      <c r="D190" s="210" t="s">
        <v>311</v>
      </c>
      <c r="E190" s="38"/>
      <c r="F190" s="211" t="s">
        <v>4634</v>
      </c>
      <c r="G190" s="38"/>
      <c r="H190" s="38"/>
      <c r="I190" s="207"/>
      <c r="J190" s="38"/>
      <c r="K190" s="38"/>
      <c r="L190" s="41"/>
      <c r="M190" s="208"/>
      <c r="N190" s="209"/>
      <c r="O190" s="73"/>
      <c r="P190" s="73"/>
      <c r="Q190" s="73"/>
      <c r="R190" s="73"/>
      <c r="S190" s="73"/>
      <c r="T190" s="74"/>
      <c r="U190" s="36"/>
      <c r="V190" s="36"/>
      <c r="W190" s="36"/>
      <c r="X190" s="36"/>
      <c r="Y190" s="36"/>
      <c r="Z190" s="36"/>
      <c r="AA190" s="36"/>
      <c r="AB190" s="36"/>
      <c r="AC190" s="36"/>
      <c r="AD190" s="36"/>
      <c r="AE190" s="36"/>
      <c r="AT190" s="18" t="s">
        <v>311</v>
      </c>
      <c r="AU190" s="18" t="s">
        <v>19</v>
      </c>
    </row>
    <row r="191" spans="1:65" s="2" customFormat="1" ht="19.5">
      <c r="A191" s="36"/>
      <c r="B191" s="37"/>
      <c r="C191" s="38"/>
      <c r="D191" s="210" t="s">
        <v>233</v>
      </c>
      <c r="E191" s="38"/>
      <c r="F191" s="211" t="s">
        <v>4635</v>
      </c>
      <c r="G191" s="38"/>
      <c r="H191" s="38"/>
      <c r="I191" s="207"/>
      <c r="J191" s="38"/>
      <c r="K191" s="38"/>
      <c r="L191" s="41"/>
      <c r="M191" s="208"/>
      <c r="N191" s="209"/>
      <c r="O191" s="73"/>
      <c r="P191" s="73"/>
      <c r="Q191" s="73"/>
      <c r="R191" s="73"/>
      <c r="S191" s="73"/>
      <c r="T191" s="74"/>
      <c r="U191" s="36"/>
      <c r="V191" s="36"/>
      <c r="W191" s="36"/>
      <c r="X191" s="36"/>
      <c r="Y191" s="36"/>
      <c r="Z191" s="36"/>
      <c r="AA191" s="36"/>
      <c r="AB191" s="36"/>
      <c r="AC191" s="36"/>
      <c r="AD191" s="36"/>
      <c r="AE191" s="36"/>
      <c r="AT191" s="18" t="s">
        <v>233</v>
      </c>
      <c r="AU191" s="18" t="s">
        <v>19</v>
      </c>
    </row>
    <row r="192" spans="1:65" s="14" customFormat="1" ht="11.25">
      <c r="B192" s="223"/>
      <c r="C192" s="224"/>
      <c r="D192" s="210" t="s">
        <v>235</v>
      </c>
      <c r="E192" s="225" t="s">
        <v>1</v>
      </c>
      <c r="F192" s="226" t="s">
        <v>4641</v>
      </c>
      <c r="G192" s="224"/>
      <c r="H192" s="225" t="s">
        <v>1</v>
      </c>
      <c r="I192" s="227"/>
      <c r="J192" s="224"/>
      <c r="K192" s="224"/>
      <c r="L192" s="228"/>
      <c r="M192" s="229"/>
      <c r="N192" s="230"/>
      <c r="O192" s="230"/>
      <c r="P192" s="230"/>
      <c r="Q192" s="230"/>
      <c r="R192" s="230"/>
      <c r="S192" s="230"/>
      <c r="T192" s="231"/>
      <c r="AT192" s="232" t="s">
        <v>235</v>
      </c>
      <c r="AU192" s="232" t="s">
        <v>19</v>
      </c>
      <c r="AV192" s="14" t="s">
        <v>87</v>
      </c>
      <c r="AW192" s="14" t="s">
        <v>36</v>
      </c>
      <c r="AX192" s="14" t="s">
        <v>80</v>
      </c>
      <c r="AY192" s="232" t="s">
        <v>220</v>
      </c>
    </row>
    <row r="193" spans="1:65" s="13" customFormat="1" ht="11.25">
      <c r="B193" s="212"/>
      <c r="C193" s="213"/>
      <c r="D193" s="210" t="s">
        <v>235</v>
      </c>
      <c r="E193" s="214" t="s">
        <v>1</v>
      </c>
      <c r="F193" s="215" t="s">
        <v>4667</v>
      </c>
      <c r="G193" s="213"/>
      <c r="H193" s="216">
        <v>8</v>
      </c>
      <c r="I193" s="217"/>
      <c r="J193" s="213"/>
      <c r="K193" s="213"/>
      <c r="L193" s="218"/>
      <c r="M193" s="219"/>
      <c r="N193" s="220"/>
      <c r="O193" s="220"/>
      <c r="P193" s="220"/>
      <c r="Q193" s="220"/>
      <c r="R193" s="220"/>
      <c r="S193" s="220"/>
      <c r="T193" s="221"/>
      <c r="AT193" s="222" t="s">
        <v>235</v>
      </c>
      <c r="AU193" s="222" t="s">
        <v>19</v>
      </c>
      <c r="AV193" s="13" t="s">
        <v>19</v>
      </c>
      <c r="AW193" s="13" t="s">
        <v>36</v>
      </c>
      <c r="AX193" s="13" t="s">
        <v>80</v>
      </c>
      <c r="AY193" s="222" t="s">
        <v>220</v>
      </c>
    </row>
    <row r="194" spans="1:65" s="14" customFormat="1" ht="11.25">
      <c r="B194" s="223"/>
      <c r="C194" s="224"/>
      <c r="D194" s="210" t="s">
        <v>235</v>
      </c>
      <c r="E194" s="225" t="s">
        <v>1</v>
      </c>
      <c r="F194" s="226" t="s">
        <v>4643</v>
      </c>
      <c r="G194" s="224"/>
      <c r="H194" s="225" t="s">
        <v>1</v>
      </c>
      <c r="I194" s="227"/>
      <c r="J194" s="224"/>
      <c r="K194" s="224"/>
      <c r="L194" s="228"/>
      <c r="M194" s="229"/>
      <c r="N194" s="230"/>
      <c r="O194" s="230"/>
      <c r="P194" s="230"/>
      <c r="Q194" s="230"/>
      <c r="R194" s="230"/>
      <c r="S194" s="230"/>
      <c r="T194" s="231"/>
      <c r="AT194" s="232" t="s">
        <v>235</v>
      </c>
      <c r="AU194" s="232" t="s">
        <v>19</v>
      </c>
      <c r="AV194" s="14" t="s">
        <v>87</v>
      </c>
      <c r="AW194" s="14" t="s">
        <v>36</v>
      </c>
      <c r="AX194" s="14" t="s">
        <v>80</v>
      </c>
      <c r="AY194" s="232" t="s">
        <v>220</v>
      </c>
    </row>
    <row r="195" spans="1:65" s="13" customFormat="1" ht="11.25">
      <c r="B195" s="212"/>
      <c r="C195" s="213"/>
      <c r="D195" s="210" t="s">
        <v>235</v>
      </c>
      <c r="E195" s="214" t="s">
        <v>1</v>
      </c>
      <c r="F195" s="215" t="s">
        <v>370</v>
      </c>
      <c r="G195" s="213"/>
      <c r="H195" s="216">
        <v>24</v>
      </c>
      <c r="I195" s="217"/>
      <c r="J195" s="213"/>
      <c r="K195" s="213"/>
      <c r="L195" s="218"/>
      <c r="M195" s="219"/>
      <c r="N195" s="220"/>
      <c r="O195" s="220"/>
      <c r="P195" s="220"/>
      <c r="Q195" s="220"/>
      <c r="R195" s="220"/>
      <c r="S195" s="220"/>
      <c r="T195" s="221"/>
      <c r="AT195" s="222" t="s">
        <v>235</v>
      </c>
      <c r="AU195" s="222" t="s">
        <v>19</v>
      </c>
      <c r="AV195" s="13" t="s">
        <v>19</v>
      </c>
      <c r="AW195" s="13" t="s">
        <v>36</v>
      </c>
      <c r="AX195" s="13" t="s">
        <v>80</v>
      </c>
      <c r="AY195" s="222" t="s">
        <v>220</v>
      </c>
    </row>
    <row r="196" spans="1:65" s="15" customFormat="1" ht="11.25">
      <c r="B196" s="233"/>
      <c r="C196" s="234"/>
      <c r="D196" s="210" t="s">
        <v>235</v>
      </c>
      <c r="E196" s="235" t="s">
        <v>1</v>
      </c>
      <c r="F196" s="236" t="s">
        <v>355</v>
      </c>
      <c r="G196" s="234"/>
      <c r="H196" s="237">
        <v>32</v>
      </c>
      <c r="I196" s="238"/>
      <c r="J196" s="234"/>
      <c r="K196" s="234"/>
      <c r="L196" s="239"/>
      <c r="M196" s="240"/>
      <c r="N196" s="241"/>
      <c r="O196" s="241"/>
      <c r="P196" s="241"/>
      <c r="Q196" s="241"/>
      <c r="R196" s="241"/>
      <c r="S196" s="241"/>
      <c r="T196" s="242"/>
      <c r="AT196" s="243" t="s">
        <v>235</v>
      </c>
      <c r="AU196" s="243" t="s">
        <v>19</v>
      </c>
      <c r="AV196" s="15" t="s">
        <v>223</v>
      </c>
      <c r="AW196" s="15" t="s">
        <v>36</v>
      </c>
      <c r="AX196" s="15" t="s">
        <v>87</v>
      </c>
      <c r="AY196" s="243" t="s">
        <v>220</v>
      </c>
    </row>
    <row r="197" spans="1:65" s="2" customFormat="1" ht="33" customHeight="1">
      <c r="A197" s="36"/>
      <c r="B197" s="37"/>
      <c r="C197" s="192" t="s">
        <v>282</v>
      </c>
      <c r="D197" s="192" t="s">
        <v>224</v>
      </c>
      <c r="E197" s="193" t="s">
        <v>4668</v>
      </c>
      <c r="F197" s="194" t="s">
        <v>4669</v>
      </c>
      <c r="G197" s="195" t="s">
        <v>664</v>
      </c>
      <c r="H197" s="196">
        <v>16</v>
      </c>
      <c r="I197" s="197"/>
      <c r="J197" s="198">
        <f>ROUND(I197*H197,2)</f>
        <v>0</v>
      </c>
      <c r="K197" s="194" t="s">
        <v>228</v>
      </c>
      <c r="L197" s="41"/>
      <c r="M197" s="199" t="s">
        <v>1</v>
      </c>
      <c r="N197" s="200" t="s">
        <v>45</v>
      </c>
      <c r="O197" s="73"/>
      <c r="P197" s="201">
        <f>O197*H197</f>
        <v>0</v>
      </c>
      <c r="Q197" s="201">
        <v>0</v>
      </c>
      <c r="R197" s="201">
        <f>Q197*H197</f>
        <v>0</v>
      </c>
      <c r="S197" s="201">
        <v>0</v>
      </c>
      <c r="T197" s="202">
        <f>S197*H197</f>
        <v>0</v>
      </c>
      <c r="U197" s="36"/>
      <c r="V197" s="36"/>
      <c r="W197" s="36"/>
      <c r="X197" s="36"/>
      <c r="Y197" s="36"/>
      <c r="Z197" s="36"/>
      <c r="AA197" s="36"/>
      <c r="AB197" s="36"/>
      <c r="AC197" s="36"/>
      <c r="AD197" s="36"/>
      <c r="AE197" s="36"/>
      <c r="AR197" s="203" t="s">
        <v>223</v>
      </c>
      <c r="AT197" s="203" t="s">
        <v>224</v>
      </c>
      <c r="AU197" s="203" t="s">
        <v>19</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223</v>
      </c>
      <c r="BM197" s="203" t="s">
        <v>4670</v>
      </c>
    </row>
    <row r="198" spans="1:65" s="2" customFormat="1" ht="11.25">
      <c r="A198" s="36"/>
      <c r="B198" s="37"/>
      <c r="C198" s="38"/>
      <c r="D198" s="205" t="s">
        <v>231</v>
      </c>
      <c r="E198" s="38"/>
      <c r="F198" s="206" t="s">
        <v>4671</v>
      </c>
      <c r="G198" s="38"/>
      <c r="H198" s="38"/>
      <c r="I198" s="207"/>
      <c r="J198" s="38"/>
      <c r="K198" s="38"/>
      <c r="L198" s="41"/>
      <c r="M198" s="208"/>
      <c r="N198" s="209"/>
      <c r="O198" s="73"/>
      <c r="P198" s="73"/>
      <c r="Q198" s="73"/>
      <c r="R198" s="73"/>
      <c r="S198" s="73"/>
      <c r="T198" s="74"/>
      <c r="U198" s="36"/>
      <c r="V198" s="36"/>
      <c r="W198" s="36"/>
      <c r="X198" s="36"/>
      <c r="Y198" s="36"/>
      <c r="Z198" s="36"/>
      <c r="AA198" s="36"/>
      <c r="AB198" s="36"/>
      <c r="AC198" s="36"/>
      <c r="AD198" s="36"/>
      <c r="AE198" s="36"/>
      <c r="AT198" s="18" t="s">
        <v>231</v>
      </c>
      <c r="AU198" s="18" t="s">
        <v>19</v>
      </c>
    </row>
    <row r="199" spans="1:65" s="2" customFormat="1" ht="136.5">
      <c r="A199" s="36"/>
      <c r="B199" s="37"/>
      <c r="C199" s="38"/>
      <c r="D199" s="210" t="s">
        <v>311</v>
      </c>
      <c r="E199" s="38"/>
      <c r="F199" s="211" t="s">
        <v>4634</v>
      </c>
      <c r="G199" s="38"/>
      <c r="H199" s="38"/>
      <c r="I199" s="207"/>
      <c r="J199" s="38"/>
      <c r="K199" s="38"/>
      <c r="L199" s="41"/>
      <c r="M199" s="208"/>
      <c r="N199" s="209"/>
      <c r="O199" s="73"/>
      <c r="P199" s="73"/>
      <c r="Q199" s="73"/>
      <c r="R199" s="73"/>
      <c r="S199" s="73"/>
      <c r="T199" s="74"/>
      <c r="U199" s="36"/>
      <c r="V199" s="36"/>
      <c r="W199" s="36"/>
      <c r="X199" s="36"/>
      <c r="Y199" s="36"/>
      <c r="Z199" s="36"/>
      <c r="AA199" s="36"/>
      <c r="AB199" s="36"/>
      <c r="AC199" s="36"/>
      <c r="AD199" s="36"/>
      <c r="AE199" s="36"/>
      <c r="AT199" s="18" t="s">
        <v>311</v>
      </c>
      <c r="AU199" s="18" t="s">
        <v>19</v>
      </c>
    </row>
    <row r="200" spans="1:65" s="2" customFormat="1" ht="19.5">
      <c r="A200" s="36"/>
      <c r="B200" s="37"/>
      <c r="C200" s="38"/>
      <c r="D200" s="210" t="s">
        <v>233</v>
      </c>
      <c r="E200" s="38"/>
      <c r="F200" s="211" t="s">
        <v>4635</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233</v>
      </c>
      <c r="AU200" s="18" t="s">
        <v>19</v>
      </c>
    </row>
    <row r="201" spans="1:65" s="14" customFormat="1" ht="11.25">
      <c r="B201" s="223"/>
      <c r="C201" s="224"/>
      <c r="D201" s="210" t="s">
        <v>235</v>
      </c>
      <c r="E201" s="225" t="s">
        <v>1</v>
      </c>
      <c r="F201" s="226" t="s">
        <v>4641</v>
      </c>
      <c r="G201" s="224"/>
      <c r="H201" s="225" t="s">
        <v>1</v>
      </c>
      <c r="I201" s="227"/>
      <c r="J201" s="224"/>
      <c r="K201" s="224"/>
      <c r="L201" s="228"/>
      <c r="M201" s="229"/>
      <c r="N201" s="230"/>
      <c r="O201" s="230"/>
      <c r="P201" s="230"/>
      <c r="Q201" s="230"/>
      <c r="R201" s="230"/>
      <c r="S201" s="230"/>
      <c r="T201" s="231"/>
      <c r="AT201" s="232" t="s">
        <v>235</v>
      </c>
      <c r="AU201" s="232" t="s">
        <v>19</v>
      </c>
      <c r="AV201" s="14" t="s">
        <v>87</v>
      </c>
      <c r="AW201" s="14" t="s">
        <v>36</v>
      </c>
      <c r="AX201" s="14" t="s">
        <v>80</v>
      </c>
      <c r="AY201" s="232" t="s">
        <v>220</v>
      </c>
    </row>
    <row r="202" spans="1:65" s="13" customFormat="1" ht="11.25">
      <c r="B202" s="212"/>
      <c r="C202" s="213"/>
      <c r="D202" s="210" t="s">
        <v>235</v>
      </c>
      <c r="E202" s="214" t="s">
        <v>1</v>
      </c>
      <c r="F202" s="215" t="s">
        <v>4672</v>
      </c>
      <c r="G202" s="213"/>
      <c r="H202" s="216">
        <v>1</v>
      </c>
      <c r="I202" s="217"/>
      <c r="J202" s="213"/>
      <c r="K202" s="213"/>
      <c r="L202" s="218"/>
      <c r="M202" s="219"/>
      <c r="N202" s="220"/>
      <c r="O202" s="220"/>
      <c r="P202" s="220"/>
      <c r="Q202" s="220"/>
      <c r="R202" s="220"/>
      <c r="S202" s="220"/>
      <c r="T202" s="221"/>
      <c r="AT202" s="222" t="s">
        <v>235</v>
      </c>
      <c r="AU202" s="222" t="s">
        <v>19</v>
      </c>
      <c r="AV202" s="13" t="s">
        <v>19</v>
      </c>
      <c r="AW202" s="13" t="s">
        <v>36</v>
      </c>
      <c r="AX202" s="13" t="s">
        <v>80</v>
      </c>
      <c r="AY202" s="222" t="s">
        <v>220</v>
      </c>
    </row>
    <row r="203" spans="1:65" s="14" customFormat="1" ht="11.25">
      <c r="B203" s="223"/>
      <c r="C203" s="224"/>
      <c r="D203" s="210" t="s">
        <v>235</v>
      </c>
      <c r="E203" s="225" t="s">
        <v>1</v>
      </c>
      <c r="F203" s="226" t="s">
        <v>4643</v>
      </c>
      <c r="G203" s="224"/>
      <c r="H203" s="225" t="s">
        <v>1</v>
      </c>
      <c r="I203" s="227"/>
      <c r="J203" s="224"/>
      <c r="K203" s="224"/>
      <c r="L203" s="228"/>
      <c r="M203" s="229"/>
      <c r="N203" s="230"/>
      <c r="O203" s="230"/>
      <c r="P203" s="230"/>
      <c r="Q203" s="230"/>
      <c r="R203" s="230"/>
      <c r="S203" s="230"/>
      <c r="T203" s="231"/>
      <c r="AT203" s="232" t="s">
        <v>235</v>
      </c>
      <c r="AU203" s="232" t="s">
        <v>19</v>
      </c>
      <c r="AV203" s="14" t="s">
        <v>87</v>
      </c>
      <c r="AW203" s="14" t="s">
        <v>36</v>
      </c>
      <c r="AX203" s="14" t="s">
        <v>80</v>
      </c>
      <c r="AY203" s="232" t="s">
        <v>220</v>
      </c>
    </row>
    <row r="204" spans="1:65" s="13" customFormat="1" ht="11.25">
      <c r="B204" s="212"/>
      <c r="C204" s="213"/>
      <c r="D204" s="210" t="s">
        <v>235</v>
      </c>
      <c r="E204" s="214" t="s">
        <v>1</v>
      </c>
      <c r="F204" s="215" t="s">
        <v>306</v>
      </c>
      <c r="G204" s="213"/>
      <c r="H204" s="216">
        <v>15</v>
      </c>
      <c r="I204" s="217"/>
      <c r="J204" s="213"/>
      <c r="K204" s="213"/>
      <c r="L204" s="218"/>
      <c r="M204" s="219"/>
      <c r="N204" s="220"/>
      <c r="O204" s="220"/>
      <c r="P204" s="220"/>
      <c r="Q204" s="220"/>
      <c r="R204" s="220"/>
      <c r="S204" s="220"/>
      <c r="T204" s="221"/>
      <c r="AT204" s="222" t="s">
        <v>235</v>
      </c>
      <c r="AU204" s="222" t="s">
        <v>19</v>
      </c>
      <c r="AV204" s="13" t="s">
        <v>19</v>
      </c>
      <c r="AW204" s="13" t="s">
        <v>36</v>
      </c>
      <c r="AX204" s="13" t="s">
        <v>80</v>
      </c>
      <c r="AY204" s="222" t="s">
        <v>220</v>
      </c>
    </row>
    <row r="205" spans="1:65" s="15" customFormat="1" ht="11.25">
      <c r="B205" s="233"/>
      <c r="C205" s="234"/>
      <c r="D205" s="210" t="s">
        <v>235</v>
      </c>
      <c r="E205" s="235" t="s">
        <v>1</v>
      </c>
      <c r="F205" s="236" t="s">
        <v>355</v>
      </c>
      <c r="G205" s="234"/>
      <c r="H205" s="237">
        <v>16</v>
      </c>
      <c r="I205" s="238"/>
      <c r="J205" s="234"/>
      <c r="K205" s="234"/>
      <c r="L205" s="239"/>
      <c r="M205" s="240"/>
      <c r="N205" s="241"/>
      <c r="O205" s="241"/>
      <c r="P205" s="241"/>
      <c r="Q205" s="241"/>
      <c r="R205" s="241"/>
      <c r="S205" s="241"/>
      <c r="T205" s="242"/>
      <c r="AT205" s="243" t="s">
        <v>235</v>
      </c>
      <c r="AU205" s="243" t="s">
        <v>19</v>
      </c>
      <c r="AV205" s="15" t="s">
        <v>223</v>
      </c>
      <c r="AW205" s="15" t="s">
        <v>36</v>
      </c>
      <c r="AX205" s="15" t="s">
        <v>87</v>
      </c>
      <c r="AY205" s="243" t="s">
        <v>220</v>
      </c>
    </row>
    <row r="206" spans="1:65" s="2" customFormat="1" ht="33" customHeight="1">
      <c r="A206" s="36"/>
      <c r="B206" s="37"/>
      <c r="C206" s="192" t="s">
        <v>287</v>
      </c>
      <c r="D206" s="192" t="s">
        <v>224</v>
      </c>
      <c r="E206" s="193" t="s">
        <v>4673</v>
      </c>
      <c r="F206" s="194" t="s">
        <v>4674</v>
      </c>
      <c r="G206" s="195" t="s">
        <v>664</v>
      </c>
      <c r="H206" s="196">
        <v>12</v>
      </c>
      <c r="I206" s="197"/>
      <c r="J206" s="198">
        <f>ROUND(I206*H206,2)</f>
        <v>0</v>
      </c>
      <c r="K206" s="194" t="s">
        <v>228</v>
      </c>
      <c r="L206" s="41"/>
      <c r="M206" s="199" t="s">
        <v>1</v>
      </c>
      <c r="N206" s="200" t="s">
        <v>45</v>
      </c>
      <c r="O206" s="73"/>
      <c r="P206" s="201">
        <f>O206*H206</f>
        <v>0</v>
      </c>
      <c r="Q206" s="201">
        <v>0</v>
      </c>
      <c r="R206" s="201">
        <f>Q206*H206</f>
        <v>0</v>
      </c>
      <c r="S206" s="201">
        <v>0</v>
      </c>
      <c r="T206" s="202">
        <f>S206*H206</f>
        <v>0</v>
      </c>
      <c r="U206" s="36"/>
      <c r="V206" s="36"/>
      <c r="W206" s="36"/>
      <c r="X206" s="36"/>
      <c r="Y206" s="36"/>
      <c r="Z206" s="36"/>
      <c r="AA206" s="36"/>
      <c r="AB206" s="36"/>
      <c r="AC206" s="36"/>
      <c r="AD206" s="36"/>
      <c r="AE206" s="36"/>
      <c r="AR206" s="203" t="s">
        <v>223</v>
      </c>
      <c r="AT206" s="203" t="s">
        <v>224</v>
      </c>
      <c r="AU206" s="203" t="s">
        <v>19</v>
      </c>
      <c r="AY206" s="18" t="s">
        <v>220</v>
      </c>
      <c r="BE206" s="204">
        <f>IF(N206="základní",J206,0)</f>
        <v>0</v>
      </c>
      <c r="BF206" s="204">
        <f>IF(N206="snížená",J206,0)</f>
        <v>0</v>
      </c>
      <c r="BG206" s="204">
        <f>IF(N206="zákl. přenesená",J206,0)</f>
        <v>0</v>
      </c>
      <c r="BH206" s="204">
        <f>IF(N206="sníž. přenesená",J206,0)</f>
        <v>0</v>
      </c>
      <c r="BI206" s="204">
        <f>IF(N206="nulová",J206,0)</f>
        <v>0</v>
      </c>
      <c r="BJ206" s="18" t="s">
        <v>87</v>
      </c>
      <c r="BK206" s="204">
        <f>ROUND(I206*H206,2)</f>
        <v>0</v>
      </c>
      <c r="BL206" s="18" t="s">
        <v>223</v>
      </c>
      <c r="BM206" s="203" t="s">
        <v>4675</v>
      </c>
    </row>
    <row r="207" spans="1:65" s="2" customFormat="1" ht="11.25">
      <c r="A207" s="36"/>
      <c r="B207" s="37"/>
      <c r="C207" s="38"/>
      <c r="D207" s="205" t="s">
        <v>231</v>
      </c>
      <c r="E207" s="38"/>
      <c r="F207" s="206" t="s">
        <v>4676</v>
      </c>
      <c r="G207" s="38"/>
      <c r="H207" s="38"/>
      <c r="I207" s="207"/>
      <c r="J207" s="38"/>
      <c r="K207" s="38"/>
      <c r="L207" s="41"/>
      <c r="M207" s="208"/>
      <c r="N207" s="209"/>
      <c r="O207" s="73"/>
      <c r="P207" s="73"/>
      <c r="Q207" s="73"/>
      <c r="R207" s="73"/>
      <c r="S207" s="73"/>
      <c r="T207" s="74"/>
      <c r="U207" s="36"/>
      <c r="V207" s="36"/>
      <c r="W207" s="36"/>
      <c r="X207" s="36"/>
      <c r="Y207" s="36"/>
      <c r="Z207" s="36"/>
      <c r="AA207" s="36"/>
      <c r="AB207" s="36"/>
      <c r="AC207" s="36"/>
      <c r="AD207" s="36"/>
      <c r="AE207" s="36"/>
      <c r="AT207" s="18" t="s">
        <v>231</v>
      </c>
      <c r="AU207" s="18" t="s">
        <v>19</v>
      </c>
    </row>
    <row r="208" spans="1:65" s="2" customFormat="1" ht="136.5">
      <c r="A208" s="36"/>
      <c r="B208" s="37"/>
      <c r="C208" s="38"/>
      <c r="D208" s="210" t="s">
        <v>311</v>
      </c>
      <c r="E208" s="38"/>
      <c r="F208" s="211" t="s">
        <v>4634</v>
      </c>
      <c r="G208" s="38"/>
      <c r="H208" s="38"/>
      <c r="I208" s="207"/>
      <c r="J208" s="38"/>
      <c r="K208" s="38"/>
      <c r="L208" s="41"/>
      <c r="M208" s="208"/>
      <c r="N208" s="209"/>
      <c r="O208" s="73"/>
      <c r="P208" s="73"/>
      <c r="Q208" s="73"/>
      <c r="R208" s="73"/>
      <c r="S208" s="73"/>
      <c r="T208" s="74"/>
      <c r="U208" s="36"/>
      <c r="V208" s="36"/>
      <c r="W208" s="36"/>
      <c r="X208" s="36"/>
      <c r="Y208" s="36"/>
      <c r="Z208" s="36"/>
      <c r="AA208" s="36"/>
      <c r="AB208" s="36"/>
      <c r="AC208" s="36"/>
      <c r="AD208" s="36"/>
      <c r="AE208" s="36"/>
      <c r="AT208" s="18" t="s">
        <v>311</v>
      </c>
      <c r="AU208" s="18" t="s">
        <v>19</v>
      </c>
    </row>
    <row r="209" spans="1:65" s="2" customFormat="1" ht="19.5">
      <c r="A209" s="36"/>
      <c r="B209" s="37"/>
      <c r="C209" s="38"/>
      <c r="D209" s="210" t="s">
        <v>233</v>
      </c>
      <c r="E209" s="38"/>
      <c r="F209" s="211" t="s">
        <v>4635</v>
      </c>
      <c r="G209" s="38"/>
      <c r="H209" s="38"/>
      <c r="I209" s="207"/>
      <c r="J209" s="38"/>
      <c r="K209" s="38"/>
      <c r="L209" s="41"/>
      <c r="M209" s="208"/>
      <c r="N209" s="209"/>
      <c r="O209" s="73"/>
      <c r="P209" s="73"/>
      <c r="Q209" s="73"/>
      <c r="R209" s="73"/>
      <c r="S209" s="73"/>
      <c r="T209" s="74"/>
      <c r="U209" s="36"/>
      <c r="V209" s="36"/>
      <c r="W209" s="36"/>
      <c r="X209" s="36"/>
      <c r="Y209" s="36"/>
      <c r="Z209" s="36"/>
      <c r="AA209" s="36"/>
      <c r="AB209" s="36"/>
      <c r="AC209" s="36"/>
      <c r="AD209" s="36"/>
      <c r="AE209" s="36"/>
      <c r="AT209" s="18" t="s">
        <v>233</v>
      </c>
      <c r="AU209" s="18" t="s">
        <v>19</v>
      </c>
    </row>
    <row r="210" spans="1:65" s="14" customFormat="1" ht="11.25">
      <c r="B210" s="223"/>
      <c r="C210" s="224"/>
      <c r="D210" s="210" t="s">
        <v>235</v>
      </c>
      <c r="E210" s="225" t="s">
        <v>1</v>
      </c>
      <c r="F210" s="226" t="s">
        <v>4641</v>
      </c>
      <c r="G210" s="224"/>
      <c r="H210" s="225" t="s">
        <v>1</v>
      </c>
      <c r="I210" s="227"/>
      <c r="J210" s="224"/>
      <c r="K210" s="224"/>
      <c r="L210" s="228"/>
      <c r="M210" s="229"/>
      <c r="N210" s="230"/>
      <c r="O210" s="230"/>
      <c r="P210" s="230"/>
      <c r="Q210" s="230"/>
      <c r="R210" s="230"/>
      <c r="S210" s="230"/>
      <c r="T210" s="231"/>
      <c r="AT210" s="232" t="s">
        <v>235</v>
      </c>
      <c r="AU210" s="232" t="s">
        <v>19</v>
      </c>
      <c r="AV210" s="14" t="s">
        <v>87</v>
      </c>
      <c r="AW210" s="14" t="s">
        <v>36</v>
      </c>
      <c r="AX210" s="14" t="s">
        <v>80</v>
      </c>
      <c r="AY210" s="232" t="s">
        <v>220</v>
      </c>
    </row>
    <row r="211" spans="1:65" s="13" customFormat="1" ht="11.25">
      <c r="B211" s="212"/>
      <c r="C211" s="213"/>
      <c r="D211" s="210" t="s">
        <v>235</v>
      </c>
      <c r="E211" s="214" t="s">
        <v>1</v>
      </c>
      <c r="F211" s="215" t="s">
        <v>19</v>
      </c>
      <c r="G211" s="213"/>
      <c r="H211" s="216">
        <v>2</v>
      </c>
      <c r="I211" s="217"/>
      <c r="J211" s="213"/>
      <c r="K211" s="213"/>
      <c r="L211" s="218"/>
      <c r="M211" s="219"/>
      <c r="N211" s="220"/>
      <c r="O211" s="220"/>
      <c r="P211" s="220"/>
      <c r="Q211" s="220"/>
      <c r="R211" s="220"/>
      <c r="S211" s="220"/>
      <c r="T211" s="221"/>
      <c r="AT211" s="222" t="s">
        <v>235</v>
      </c>
      <c r="AU211" s="222" t="s">
        <v>19</v>
      </c>
      <c r="AV211" s="13" t="s">
        <v>19</v>
      </c>
      <c r="AW211" s="13" t="s">
        <v>36</v>
      </c>
      <c r="AX211" s="13" t="s">
        <v>80</v>
      </c>
      <c r="AY211" s="222" t="s">
        <v>220</v>
      </c>
    </row>
    <row r="212" spans="1:65" s="14" customFormat="1" ht="11.25">
      <c r="B212" s="223"/>
      <c r="C212" s="224"/>
      <c r="D212" s="210" t="s">
        <v>235</v>
      </c>
      <c r="E212" s="225" t="s">
        <v>1</v>
      </c>
      <c r="F212" s="226" t="s">
        <v>4643</v>
      </c>
      <c r="G212" s="224"/>
      <c r="H212" s="225" t="s">
        <v>1</v>
      </c>
      <c r="I212" s="227"/>
      <c r="J212" s="224"/>
      <c r="K212" s="224"/>
      <c r="L212" s="228"/>
      <c r="M212" s="229"/>
      <c r="N212" s="230"/>
      <c r="O212" s="230"/>
      <c r="P212" s="230"/>
      <c r="Q212" s="230"/>
      <c r="R212" s="230"/>
      <c r="S212" s="230"/>
      <c r="T212" s="231"/>
      <c r="AT212" s="232" t="s">
        <v>235</v>
      </c>
      <c r="AU212" s="232" t="s">
        <v>19</v>
      </c>
      <c r="AV212" s="14" t="s">
        <v>87</v>
      </c>
      <c r="AW212" s="14" t="s">
        <v>36</v>
      </c>
      <c r="AX212" s="14" t="s">
        <v>80</v>
      </c>
      <c r="AY212" s="232" t="s">
        <v>220</v>
      </c>
    </row>
    <row r="213" spans="1:65" s="13" customFormat="1" ht="11.25">
      <c r="B213" s="212"/>
      <c r="C213" s="213"/>
      <c r="D213" s="210" t="s">
        <v>235</v>
      </c>
      <c r="E213" s="214" t="s">
        <v>1</v>
      </c>
      <c r="F213" s="215" t="s">
        <v>276</v>
      </c>
      <c r="G213" s="213"/>
      <c r="H213" s="216">
        <v>10</v>
      </c>
      <c r="I213" s="217"/>
      <c r="J213" s="213"/>
      <c r="K213" s="213"/>
      <c r="L213" s="218"/>
      <c r="M213" s="219"/>
      <c r="N213" s="220"/>
      <c r="O213" s="220"/>
      <c r="P213" s="220"/>
      <c r="Q213" s="220"/>
      <c r="R213" s="220"/>
      <c r="S213" s="220"/>
      <c r="T213" s="221"/>
      <c r="AT213" s="222" t="s">
        <v>235</v>
      </c>
      <c r="AU213" s="222" t="s">
        <v>19</v>
      </c>
      <c r="AV213" s="13" t="s">
        <v>19</v>
      </c>
      <c r="AW213" s="13" t="s">
        <v>36</v>
      </c>
      <c r="AX213" s="13" t="s">
        <v>80</v>
      </c>
      <c r="AY213" s="222" t="s">
        <v>220</v>
      </c>
    </row>
    <row r="214" spans="1:65" s="15" customFormat="1" ht="11.25">
      <c r="B214" s="233"/>
      <c r="C214" s="234"/>
      <c r="D214" s="210" t="s">
        <v>235</v>
      </c>
      <c r="E214" s="235" t="s">
        <v>1</v>
      </c>
      <c r="F214" s="236" t="s">
        <v>355</v>
      </c>
      <c r="G214" s="234"/>
      <c r="H214" s="237">
        <v>12</v>
      </c>
      <c r="I214" s="238"/>
      <c r="J214" s="234"/>
      <c r="K214" s="234"/>
      <c r="L214" s="239"/>
      <c r="M214" s="240"/>
      <c r="N214" s="241"/>
      <c r="O214" s="241"/>
      <c r="P214" s="241"/>
      <c r="Q214" s="241"/>
      <c r="R214" s="241"/>
      <c r="S214" s="241"/>
      <c r="T214" s="242"/>
      <c r="AT214" s="243" t="s">
        <v>235</v>
      </c>
      <c r="AU214" s="243" t="s">
        <v>19</v>
      </c>
      <c r="AV214" s="15" t="s">
        <v>223</v>
      </c>
      <c r="AW214" s="15" t="s">
        <v>36</v>
      </c>
      <c r="AX214" s="15" t="s">
        <v>87</v>
      </c>
      <c r="AY214" s="243" t="s">
        <v>220</v>
      </c>
    </row>
    <row r="215" spans="1:65" s="2" customFormat="1" ht="37.9" customHeight="1">
      <c r="A215" s="36"/>
      <c r="B215" s="37"/>
      <c r="C215" s="192" t="s">
        <v>294</v>
      </c>
      <c r="D215" s="192" t="s">
        <v>224</v>
      </c>
      <c r="E215" s="193" t="s">
        <v>4677</v>
      </c>
      <c r="F215" s="194" t="s">
        <v>4678</v>
      </c>
      <c r="G215" s="195" t="s">
        <v>664</v>
      </c>
      <c r="H215" s="196">
        <v>7</v>
      </c>
      <c r="I215" s="197"/>
      <c r="J215" s="198">
        <f>ROUND(I215*H215,2)</f>
        <v>0</v>
      </c>
      <c r="K215" s="194" t="s">
        <v>228</v>
      </c>
      <c r="L215" s="41"/>
      <c r="M215" s="199" t="s">
        <v>1</v>
      </c>
      <c r="N215" s="200" t="s">
        <v>45</v>
      </c>
      <c r="O215" s="73"/>
      <c r="P215" s="201">
        <f>O215*H215</f>
        <v>0</v>
      </c>
      <c r="Q215" s="201">
        <v>0</v>
      </c>
      <c r="R215" s="201">
        <f>Q215*H215</f>
        <v>0</v>
      </c>
      <c r="S215" s="201">
        <v>0</v>
      </c>
      <c r="T215" s="202">
        <f>S215*H215</f>
        <v>0</v>
      </c>
      <c r="U215" s="36"/>
      <c r="V215" s="36"/>
      <c r="W215" s="36"/>
      <c r="X215" s="36"/>
      <c r="Y215" s="36"/>
      <c r="Z215" s="36"/>
      <c r="AA215" s="36"/>
      <c r="AB215" s="36"/>
      <c r="AC215" s="36"/>
      <c r="AD215" s="36"/>
      <c r="AE215" s="36"/>
      <c r="AR215" s="203" t="s">
        <v>223</v>
      </c>
      <c r="AT215" s="203" t="s">
        <v>224</v>
      </c>
      <c r="AU215" s="203" t="s">
        <v>19</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223</v>
      </c>
      <c r="BM215" s="203" t="s">
        <v>4679</v>
      </c>
    </row>
    <row r="216" spans="1:65" s="2" customFormat="1" ht="11.25">
      <c r="A216" s="36"/>
      <c r="B216" s="37"/>
      <c r="C216" s="38"/>
      <c r="D216" s="205" t="s">
        <v>231</v>
      </c>
      <c r="E216" s="38"/>
      <c r="F216" s="206" t="s">
        <v>4680</v>
      </c>
      <c r="G216" s="38"/>
      <c r="H216" s="38"/>
      <c r="I216" s="207"/>
      <c r="J216" s="38"/>
      <c r="K216" s="38"/>
      <c r="L216" s="41"/>
      <c r="M216" s="208"/>
      <c r="N216" s="209"/>
      <c r="O216" s="73"/>
      <c r="P216" s="73"/>
      <c r="Q216" s="73"/>
      <c r="R216" s="73"/>
      <c r="S216" s="73"/>
      <c r="T216" s="74"/>
      <c r="U216" s="36"/>
      <c r="V216" s="36"/>
      <c r="W216" s="36"/>
      <c r="X216" s="36"/>
      <c r="Y216" s="36"/>
      <c r="Z216" s="36"/>
      <c r="AA216" s="36"/>
      <c r="AB216" s="36"/>
      <c r="AC216" s="36"/>
      <c r="AD216" s="36"/>
      <c r="AE216" s="36"/>
      <c r="AT216" s="18" t="s">
        <v>231</v>
      </c>
      <c r="AU216" s="18" t="s">
        <v>19</v>
      </c>
    </row>
    <row r="217" spans="1:65" s="2" customFormat="1" ht="136.5">
      <c r="A217" s="36"/>
      <c r="B217" s="37"/>
      <c r="C217" s="38"/>
      <c r="D217" s="210" t="s">
        <v>311</v>
      </c>
      <c r="E217" s="38"/>
      <c r="F217" s="211" t="s">
        <v>4634</v>
      </c>
      <c r="G217" s="38"/>
      <c r="H217" s="38"/>
      <c r="I217" s="207"/>
      <c r="J217" s="38"/>
      <c r="K217" s="38"/>
      <c r="L217" s="41"/>
      <c r="M217" s="208"/>
      <c r="N217" s="209"/>
      <c r="O217" s="73"/>
      <c r="P217" s="73"/>
      <c r="Q217" s="73"/>
      <c r="R217" s="73"/>
      <c r="S217" s="73"/>
      <c r="T217" s="74"/>
      <c r="U217" s="36"/>
      <c r="V217" s="36"/>
      <c r="W217" s="36"/>
      <c r="X217" s="36"/>
      <c r="Y217" s="36"/>
      <c r="Z217" s="36"/>
      <c r="AA217" s="36"/>
      <c r="AB217" s="36"/>
      <c r="AC217" s="36"/>
      <c r="AD217" s="36"/>
      <c r="AE217" s="36"/>
      <c r="AT217" s="18" t="s">
        <v>311</v>
      </c>
      <c r="AU217" s="18" t="s">
        <v>19</v>
      </c>
    </row>
    <row r="218" spans="1:65" s="14" customFormat="1" ht="11.25">
      <c r="B218" s="223"/>
      <c r="C218" s="224"/>
      <c r="D218" s="210" t="s">
        <v>235</v>
      </c>
      <c r="E218" s="225" t="s">
        <v>1</v>
      </c>
      <c r="F218" s="226" t="s">
        <v>4641</v>
      </c>
      <c r="G218" s="224"/>
      <c r="H218" s="225" t="s">
        <v>1</v>
      </c>
      <c r="I218" s="227"/>
      <c r="J218" s="224"/>
      <c r="K218" s="224"/>
      <c r="L218" s="228"/>
      <c r="M218" s="229"/>
      <c r="N218" s="230"/>
      <c r="O218" s="230"/>
      <c r="P218" s="230"/>
      <c r="Q218" s="230"/>
      <c r="R218" s="230"/>
      <c r="S218" s="230"/>
      <c r="T218" s="231"/>
      <c r="AT218" s="232" t="s">
        <v>235</v>
      </c>
      <c r="AU218" s="232" t="s">
        <v>19</v>
      </c>
      <c r="AV218" s="14" t="s">
        <v>87</v>
      </c>
      <c r="AW218" s="14" t="s">
        <v>36</v>
      </c>
      <c r="AX218" s="14" t="s">
        <v>80</v>
      </c>
      <c r="AY218" s="232" t="s">
        <v>220</v>
      </c>
    </row>
    <row r="219" spans="1:65" s="13" customFormat="1" ht="11.25">
      <c r="B219" s="212"/>
      <c r="C219" s="213"/>
      <c r="D219" s="210" t="s">
        <v>235</v>
      </c>
      <c r="E219" s="214" t="s">
        <v>1</v>
      </c>
      <c r="F219" s="215" t="s">
        <v>4681</v>
      </c>
      <c r="G219" s="213"/>
      <c r="H219" s="216">
        <v>0</v>
      </c>
      <c r="I219" s="217"/>
      <c r="J219" s="213"/>
      <c r="K219" s="213"/>
      <c r="L219" s="218"/>
      <c r="M219" s="219"/>
      <c r="N219" s="220"/>
      <c r="O219" s="220"/>
      <c r="P219" s="220"/>
      <c r="Q219" s="220"/>
      <c r="R219" s="220"/>
      <c r="S219" s="220"/>
      <c r="T219" s="221"/>
      <c r="AT219" s="222" t="s">
        <v>235</v>
      </c>
      <c r="AU219" s="222" t="s">
        <v>19</v>
      </c>
      <c r="AV219" s="13" t="s">
        <v>19</v>
      </c>
      <c r="AW219" s="13" t="s">
        <v>36</v>
      </c>
      <c r="AX219" s="13" t="s">
        <v>80</v>
      </c>
      <c r="AY219" s="222" t="s">
        <v>220</v>
      </c>
    </row>
    <row r="220" spans="1:65" s="14" customFormat="1" ht="11.25">
      <c r="B220" s="223"/>
      <c r="C220" s="224"/>
      <c r="D220" s="210" t="s">
        <v>235</v>
      </c>
      <c r="E220" s="225" t="s">
        <v>1</v>
      </c>
      <c r="F220" s="226" t="s">
        <v>4643</v>
      </c>
      <c r="G220" s="224"/>
      <c r="H220" s="225" t="s">
        <v>1</v>
      </c>
      <c r="I220" s="227"/>
      <c r="J220" s="224"/>
      <c r="K220" s="224"/>
      <c r="L220" s="228"/>
      <c r="M220" s="229"/>
      <c r="N220" s="230"/>
      <c r="O220" s="230"/>
      <c r="P220" s="230"/>
      <c r="Q220" s="230"/>
      <c r="R220" s="230"/>
      <c r="S220" s="230"/>
      <c r="T220" s="231"/>
      <c r="AT220" s="232" t="s">
        <v>235</v>
      </c>
      <c r="AU220" s="232" t="s">
        <v>19</v>
      </c>
      <c r="AV220" s="14" t="s">
        <v>87</v>
      </c>
      <c r="AW220" s="14" t="s">
        <v>36</v>
      </c>
      <c r="AX220" s="14" t="s">
        <v>80</v>
      </c>
      <c r="AY220" s="232" t="s">
        <v>220</v>
      </c>
    </row>
    <row r="221" spans="1:65" s="13" customFormat="1" ht="11.25">
      <c r="B221" s="212"/>
      <c r="C221" s="213"/>
      <c r="D221" s="210" t="s">
        <v>235</v>
      </c>
      <c r="E221" s="214" t="s">
        <v>1</v>
      </c>
      <c r="F221" s="215" t="s">
        <v>261</v>
      </c>
      <c r="G221" s="213"/>
      <c r="H221" s="216">
        <v>7</v>
      </c>
      <c r="I221" s="217"/>
      <c r="J221" s="213"/>
      <c r="K221" s="213"/>
      <c r="L221" s="218"/>
      <c r="M221" s="219"/>
      <c r="N221" s="220"/>
      <c r="O221" s="220"/>
      <c r="P221" s="220"/>
      <c r="Q221" s="220"/>
      <c r="R221" s="220"/>
      <c r="S221" s="220"/>
      <c r="T221" s="221"/>
      <c r="AT221" s="222" t="s">
        <v>235</v>
      </c>
      <c r="AU221" s="222" t="s">
        <v>19</v>
      </c>
      <c r="AV221" s="13" t="s">
        <v>19</v>
      </c>
      <c r="AW221" s="13" t="s">
        <v>36</v>
      </c>
      <c r="AX221" s="13" t="s">
        <v>80</v>
      </c>
      <c r="AY221" s="222" t="s">
        <v>220</v>
      </c>
    </row>
    <row r="222" spans="1:65" s="15" customFormat="1" ht="11.25">
      <c r="B222" s="233"/>
      <c r="C222" s="234"/>
      <c r="D222" s="210" t="s">
        <v>235</v>
      </c>
      <c r="E222" s="235" t="s">
        <v>1</v>
      </c>
      <c r="F222" s="236" t="s">
        <v>355</v>
      </c>
      <c r="G222" s="234"/>
      <c r="H222" s="237">
        <v>7</v>
      </c>
      <c r="I222" s="238"/>
      <c r="J222" s="234"/>
      <c r="K222" s="234"/>
      <c r="L222" s="239"/>
      <c r="M222" s="240"/>
      <c r="N222" s="241"/>
      <c r="O222" s="241"/>
      <c r="P222" s="241"/>
      <c r="Q222" s="241"/>
      <c r="R222" s="241"/>
      <c r="S222" s="241"/>
      <c r="T222" s="242"/>
      <c r="AT222" s="243" t="s">
        <v>235</v>
      </c>
      <c r="AU222" s="243" t="s">
        <v>19</v>
      </c>
      <c r="AV222" s="15" t="s">
        <v>223</v>
      </c>
      <c r="AW222" s="15" t="s">
        <v>36</v>
      </c>
      <c r="AX222" s="15" t="s">
        <v>87</v>
      </c>
      <c r="AY222" s="243" t="s">
        <v>220</v>
      </c>
    </row>
    <row r="223" spans="1:65" s="2" customFormat="1" ht="37.9" customHeight="1">
      <c r="A223" s="36"/>
      <c r="B223" s="37"/>
      <c r="C223" s="192" t="s">
        <v>302</v>
      </c>
      <c r="D223" s="192" t="s">
        <v>224</v>
      </c>
      <c r="E223" s="193" t="s">
        <v>4682</v>
      </c>
      <c r="F223" s="194" t="s">
        <v>4683</v>
      </c>
      <c r="G223" s="195" t="s">
        <v>664</v>
      </c>
      <c r="H223" s="196">
        <v>4</v>
      </c>
      <c r="I223" s="197"/>
      <c r="J223" s="198">
        <f>ROUND(I223*H223,2)</f>
        <v>0</v>
      </c>
      <c r="K223" s="194" t="s">
        <v>228</v>
      </c>
      <c r="L223" s="41"/>
      <c r="M223" s="199" t="s">
        <v>1</v>
      </c>
      <c r="N223" s="200" t="s">
        <v>45</v>
      </c>
      <c r="O223" s="73"/>
      <c r="P223" s="201">
        <f>O223*H223</f>
        <v>0</v>
      </c>
      <c r="Q223" s="201">
        <v>0</v>
      </c>
      <c r="R223" s="201">
        <f>Q223*H223</f>
        <v>0</v>
      </c>
      <c r="S223" s="201">
        <v>0</v>
      </c>
      <c r="T223" s="202">
        <f>S223*H223</f>
        <v>0</v>
      </c>
      <c r="U223" s="36"/>
      <c r="V223" s="36"/>
      <c r="W223" s="36"/>
      <c r="X223" s="36"/>
      <c r="Y223" s="36"/>
      <c r="Z223" s="36"/>
      <c r="AA223" s="36"/>
      <c r="AB223" s="36"/>
      <c r="AC223" s="36"/>
      <c r="AD223" s="36"/>
      <c r="AE223" s="36"/>
      <c r="AR223" s="203" t="s">
        <v>223</v>
      </c>
      <c r="AT223" s="203" t="s">
        <v>224</v>
      </c>
      <c r="AU223" s="203" t="s">
        <v>19</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223</v>
      </c>
      <c r="BM223" s="203" t="s">
        <v>4684</v>
      </c>
    </row>
    <row r="224" spans="1:65" s="2" customFormat="1" ht="11.25">
      <c r="A224" s="36"/>
      <c r="B224" s="37"/>
      <c r="C224" s="38"/>
      <c r="D224" s="205" t="s">
        <v>231</v>
      </c>
      <c r="E224" s="38"/>
      <c r="F224" s="206" t="s">
        <v>4685</v>
      </c>
      <c r="G224" s="38"/>
      <c r="H224" s="38"/>
      <c r="I224" s="207"/>
      <c r="J224" s="38"/>
      <c r="K224" s="38"/>
      <c r="L224" s="41"/>
      <c r="M224" s="208"/>
      <c r="N224" s="209"/>
      <c r="O224" s="73"/>
      <c r="P224" s="73"/>
      <c r="Q224" s="73"/>
      <c r="R224" s="73"/>
      <c r="S224" s="73"/>
      <c r="T224" s="74"/>
      <c r="U224" s="36"/>
      <c r="V224" s="36"/>
      <c r="W224" s="36"/>
      <c r="X224" s="36"/>
      <c r="Y224" s="36"/>
      <c r="Z224" s="36"/>
      <c r="AA224" s="36"/>
      <c r="AB224" s="36"/>
      <c r="AC224" s="36"/>
      <c r="AD224" s="36"/>
      <c r="AE224" s="36"/>
      <c r="AT224" s="18" t="s">
        <v>231</v>
      </c>
      <c r="AU224" s="18" t="s">
        <v>19</v>
      </c>
    </row>
    <row r="225" spans="1:65" s="2" customFormat="1" ht="136.5">
      <c r="A225" s="36"/>
      <c r="B225" s="37"/>
      <c r="C225" s="38"/>
      <c r="D225" s="210" t="s">
        <v>311</v>
      </c>
      <c r="E225" s="38"/>
      <c r="F225" s="211" t="s">
        <v>4634</v>
      </c>
      <c r="G225" s="38"/>
      <c r="H225" s="38"/>
      <c r="I225" s="207"/>
      <c r="J225" s="38"/>
      <c r="K225" s="38"/>
      <c r="L225" s="41"/>
      <c r="M225" s="208"/>
      <c r="N225" s="209"/>
      <c r="O225" s="73"/>
      <c r="P225" s="73"/>
      <c r="Q225" s="73"/>
      <c r="R225" s="73"/>
      <c r="S225" s="73"/>
      <c r="T225" s="74"/>
      <c r="U225" s="36"/>
      <c r="V225" s="36"/>
      <c r="W225" s="36"/>
      <c r="X225" s="36"/>
      <c r="Y225" s="36"/>
      <c r="Z225" s="36"/>
      <c r="AA225" s="36"/>
      <c r="AB225" s="36"/>
      <c r="AC225" s="36"/>
      <c r="AD225" s="36"/>
      <c r="AE225" s="36"/>
      <c r="AT225" s="18" t="s">
        <v>311</v>
      </c>
      <c r="AU225" s="18" t="s">
        <v>19</v>
      </c>
    </row>
    <row r="226" spans="1:65" s="14" customFormat="1" ht="11.25">
      <c r="B226" s="223"/>
      <c r="C226" s="224"/>
      <c r="D226" s="210" t="s">
        <v>235</v>
      </c>
      <c r="E226" s="225" t="s">
        <v>1</v>
      </c>
      <c r="F226" s="226" t="s">
        <v>4641</v>
      </c>
      <c r="G226" s="224"/>
      <c r="H226" s="225" t="s">
        <v>1</v>
      </c>
      <c r="I226" s="227"/>
      <c r="J226" s="224"/>
      <c r="K226" s="224"/>
      <c r="L226" s="228"/>
      <c r="M226" s="229"/>
      <c r="N226" s="230"/>
      <c r="O226" s="230"/>
      <c r="P226" s="230"/>
      <c r="Q226" s="230"/>
      <c r="R226" s="230"/>
      <c r="S226" s="230"/>
      <c r="T226" s="231"/>
      <c r="AT226" s="232" t="s">
        <v>235</v>
      </c>
      <c r="AU226" s="232" t="s">
        <v>19</v>
      </c>
      <c r="AV226" s="14" t="s">
        <v>87</v>
      </c>
      <c r="AW226" s="14" t="s">
        <v>36</v>
      </c>
      <c r="AX226" s="14" t="s">
        <v>80</v>
      </c>
      <c r="AY226" s="232" t="s">
        <v>220</v>
      </c>
    </row>
    <row r="227" spans="1:65" s="13" customFormat="1" ht="11.25">
      <c r="B227" s="212"/>
      <c r="C227" s="213"/>
      <c r="D227" s="210" t="s">
        <v>235</v>
      </c>
      <c r="E227" s="214" t="s">
        <v>1</v>
      </c>
      <c r="F227" s="215" t="s">
        <v>87</v>
      </c>
      <c r="G227" s="213"/>
      <c r="H227" s="216">
        <v>1</v>
      </c>
      <c r="I227" s="217"/>
      <c r="J227" s="213"/>
      <c r="K227" s="213"/>
      <c r="L227" s="218"/>
      <c r="M227" s="219"/>
      <c r="N227" s="220"/>
      <c r="O227" s="220"/>
      <c r="P227" s="220"/>
      <c r="Q227" s="220"/>
      <c r="R227" s="220"/>
      <c r="S227" s="220"/>
      <c r="T227" s="221"/>
      <c r="AT227" s="222" t="s">
        <v>235</v>
      </c>
      <c r="AU227" s="222" t="s">
        <v>19</v>
      </c>
      <c r="AV227" s="13" t="s">
        <v>19</v>
      </c>
      <c r="AW227" s="13" t="s">
        <v>36</v>
      </c>
      <c r="AX227" s="13" t="s">
        <v>80</v>
      </c>
      <c r="AY227" s="222" t="s">
        <v>220</v>
      </c>
    </row>
    <row r="228" spans="1:65" s="14" customFormat="1" ht="11.25">
      <c r="B228" s="223"/>
      <c r="C228" s="224"/>
      <c r="D228" s="210" t="s">
        <v>235</v>
      </c>
      <c r="E228" s="225" t="s">
        <v>1</v>
      </c>
      <c r="F228" s="226" t="s">
        <v>4643</v>
      </c>
      <c r="G228" s="224"/>
      <c r="H228" s="225" t="s">
        <v>1</v>
      </c>
      <c r="I228" s="227"/>
      <c r="J228" s="224"/>
      <c r="K228" s="224"/>
      <c r="L228" s="228"/>
      <c r="M228" s="229"/>
      <c r="N228" s="230"/>
      <c r="O228" s="230"/>
      <c r="P228" s="230"/>
      <c r="Q228" s="230"/>
      <c r="R228" s="230"/>
      <c r="S228" s="230"/>
      <c r="T228" s="231"/>
      <c r="AT228" s="232" t="s">
        <v>235</v>
      </c>
      <c r="AU228" s="232" t="s">
        <v>19</v>
      </c>
      <c r="AV228" s="14" t="s">
        <v>87</v>
      </c>
      <c r="AW228" s="14" t="s">
        <v>36</v>
      </c>
      <c r="AX228" s="14" t="s">
        <v>80</v>
      </c>
      <c r="AY228" s="232" t="s">
        <v>220</v>
      </c>
    </row>
    <row r="229" spans="1:65" s="13" customFormat="1" ht="11.25">
      <c r="B229" s="212"/>
      <c r="C229" s="213"/>
      <c r="D229" s="210" t="s">
        <v>235</v>
      </c>
      <c r="E229" s="214" t="s">
        <v>1</v>
      </c>
      <c r="F229" s="215" t="s">
        <v>156</v>
      </c>
      <c r="G229" s="213"/>
      <c r="H229" s="216">
        <v>3</v>
      </c>
      <c r="I229" s="217"/>
      <c r="J229" s="213"/>
      <c r="K229" s="213"/>
      <c r="L229" s="218"/>
      <c r="M229" s="219"/>
      <c r="N229" s="220"/>
      <c r="O229" s="220"/>
      <c r="P229" s="220"/>
      <c r="Q229" s="220"/>
      <c r="R229" s="220"/>
      <c r="S229" s="220"/>
      <c r="T229" s="221"/>
      <c r="AT229" s="222" t="s">
        <v>235</v>
      </c>
      <c r="AU229" s="222" t="s">
        <v>19</v>
      </c>
      <c r="AV229" s="13" t="s">
        <v>19</v>
      </c>
      <c r="AW229" s="13" t="s">
        <v>36</v>
      </c>
      <c r="AX229" s="13" t="s">
        <v>80</v>
      </c>
      <c r="AY229" s="222" t="s">
        <v>220</v>
      </c>
    </row>
    <row r="230" spans="1:65" s="15" customFormat="1" ht="11.25">
      <c r="B230" s="233"/>
      <c r="C230" s="234"/>
      <c r="D230" s="210" t="s">
        <v>235</v>
      </c>
      <c r="E230" s="235" t="s">
        <v>1</v>
      </c>
      <c r="F230" s="236" t="s">
        <v>355</v>
      </c>
      <c r="G230" s="234"/>
      <c r="H230" s="237">
        <v>4</v>
      </c>
      <c r="I230" s="238"/>
      <c r="J230" s="234"/>
      <c r="K230" s="234"/>
      <c r="L230" s="239"/>
      <c r="M230" s="240"/>
      <c r="N230" s="241"/>
      <c r="O230" s="241"/>
      <c r="P230" s="241"/>
      <c r="Q230" s="241"/>
      <c r="R230" s="241"/>
      <c r="S230" s="241"/>
      <c r="T230" s="242"/>
      <c r="AT230" s="243" t="s">
        <v>235</v>
      </c>
      <c r="AU230" s="243" t="s">
        <v>19</v>
      </c>
      <c r="AV230" s="15" t="s">
        <v>223</v>
      </c>
      <c r="AW230" s="15" t="s">
        <v>36</v>
      </c>
      <c r="AX230" s="15" t="s">
        <v>87</v>
      </c>
      <c r="AY230" s="243" t="s">
        <v>220</v>
      </c>
    </row>
    <row r="231" spans="1:65" s="2" customFormat="1" ht="37.9" customHeight="1">
      <c r="A231" s="36"/>
      <c r="B231" s="37"/>
      <c r="C231" s="192" t="s">
        <v>306</v>
      </c>
      <c r="D231" s="192" t="s">
        <v>224</v>
      </c>
      <c r="E231" s="193" t="s">
        <v>4686</v>
      </c>
      <c r="F231" s="194" t="s">
        <v>4687</v>
      </c>
      <c r="G231" s="195" t="s">
        <v>664</v>
      </c>
      <c r="H231" s="196">
        <v>7</v>
      </c>
      <c r="I231" s="197"/>
      <c r="J231" s="198">
        <f>ROUND(I231*H231,2)</f>
        <v>0</v>
      </c>
      <c r="K231" s="194" t="s">
        <v>228</v>
      </c>
      <c r="L231" s="41"/>
      <c r="M231" s="199" t="s">
        <v>1</v>
      </c>
      <c r="N231" s="200" t="s">
        <v>45</v>
      </c>
      <c r="O231" s="73"/>
      <c r="P231" s="201">
        <f>O231*H231</f>
        <v>0</v>
      </c>
      <c r="Q231" s="201">
        <v>0</v>
      </c>
      <c r="R231" s="201">
        <f>Q231*H231</f>
        <v>0</v>
      </c>
      <c r="S231" s="201">
        <v>0</v>
      </c>
      <c r="T231" s="202">
        <f>S231*H231</f>
        <v>0</v>
      </c>
      <c r="U231" s="36"/>
      <c r="V231" s="36"/>
      <c r="W231" s="36"/>
      <c r="X231" s="36"/>
      <c r="Y231" s="36"/>
      <c r="Z231" s="36"/>
      <c r="AA231" s="36"/>
      <c r="AB231" s="36"/>
      <c r="AC231" s="36"/>
      <c r="AD231" s="36"/>
      <c r="AE231" s="36"/>
      <c r="AR231" s="203" t="s">
        <v>223</v>
      </c>
      <c r="AT231" s="203" t="s">
        <v>224</v>
      </c>
      <c r="AU231" s="203" t="s">
        <v>19</v>
      </c>
      <c r="AY231" s="18" t="s">
        <v>220</v>
      </c>
      <c r="BE231" s="204">
        <f>IF(N231="základní",J231,0)</f>
        <v>0</v>
      </c>
      <c r="BF231" s="204">
        <f>IF(N231="snížená",J231,0)</f>
        <v>0</v>
      </c>
      <c r="BG231" s="204">
        <f>IF(N231="zákl. přenesená",J231,0)</f>
        <v>0</v>
      </c>
      <c r="BH231" s="204">
        <f>IF(N231="sníž. přenesená",J231,0)</f>
        <v>0</v>
      </c>
      <c r="BI231" s="204">
        <f>IF(N231="nulová",J231,0)</f>
        <v>0</v>
      </c>
      <c r="BJ231" s="18" t="s">
        <v>87</v>
      </c>
      <c r="BK231" s="204">
        <f>ROUND(I231*H231,2)</f>
        <v>0</v>
      </c>
      <c r="BL231" s="18" t="s">
        <v>223</v>
      </c>
      <c r="BM231" s="203" t="s">
        <v>4688</v>
      </c>
    </row>
    <row r="232" spans="1:65" s="2" customFormat="1" ht="11.25">
      <c r="A232" s="36"/>
      <c r="B232" s="37"/>
      <c r="C232" s="38"/>
      <c r="D232" s="205" t="s">
        <v>231</v>
      </c>
      <c r="E232" s="38"/>
      <c r="F232" s="206" t="s">
        <v>4689</v>
      </c>
      <c r="G232" s="38"/>
      <c r="H232" s="38"/>
      <c r="I232" s="207"/>
      <c r="J232" s="38"/>
      <c r="K232" s="38"/>
      <c r="L232" s="41"/>
      <c r="M232" s="208"/>
      <c r="N232" s="209"/>
      <c r="O232" s="73"/>
      <c r="P232" s="73"/>
      <c r="Q232" s="73"/>
      <c r="R232" s="73"/>
      <c r="S232" s="73"/>
      <c r="T232" s="74"/>
      <c r="U232" s="36"/>
      <c r="V232" s="36"/>
      <c r="W232" s="36"/>
      <c r="X232" s="36"/>
      <c r="Y232" s="36"/>
      <c r="Z232" s="36"/>
      <c r="AA232" s="36"/>
      <c r="AB232" s="36"/>
      <c r="AC232" s="36"/>
      <c r="AD232" s="36"/>
      <c r="AE232" s="36"/>
      <c r="AT232" s="18" t="s">
        <v>231</v>
      </c>
      <c r="AU232" s="18" t="s">
        <v>19</v>
      </c>
    </row>
    <row r="233" spans="1:65" s="2" customFormat="1" ht="136.5">
      <c r="A233" s="36"/>
      <c r="B233" s="37"/>
      <c r="C233" s="38"/>
      <c r="D233" s="210" t="s">
        <v>311</v>
      </c>
      <c r="E233" s="38"/>
      <c r="F233" s="211" t="s">
        <v>4634</v>
      </c>
      <c r="G233" s="38"/>
      <c r="H233" s="38"/>
      <c r="I233" s="207"/>
      <c r="J233" s="38"/>
      <c r="K233" s="38"/>
      <c r="L233" s="41"/>
      <c r="M233" s="208"/>
      <c r="N233" s="209"/>
      <c r="O233" s="73"/>
      <c r="P233" s="73"/>
      <c r="Q233" s="73"/>
      <c r="R233" s="73"/>
      <c r="S233" s="73"/>
      <c r="T233" s="74"/>
      <c r="U233" s="36"/>
      <c r="V233" s="36"/>
      <c r="W233" s="36"/>
      <c r="X233" s="36"/>
      <c r="Y233" s="36"/>
      <c r="Z233" s="36"/>
      <c r="AA233" s="36"/>
      <c r="AB233" s="36"/>
      <c r="AC233" s="36"/>
      <c r="AD233" s="36"/>
      <c r="AE233" s="36"/>
      <c r="AT233" s="18" t="s">
        <v>311</v>
      </c>
      <c r="AU233" s="18" t="s">
        <v>19</v>
      </c>
    </row>
    <row r="234" spans="1:65" s="14" customFormat="1" ht="11.25">
      <c r="B234" s="223"/>
      <c r="C234" s="224"/>
      <c r="D234" s="210" t="s">
        <v>235</v>
      </c>
      <c r="E234" s="225" t="s">
        <v>1</v>
      </c>
      <c r="F234" s="226" t="s">
        <v>4641</v>
      </c>
      <c r="G234" s="224"/>
      <c r="H234" s="225" t="s">
        <v>1</v>
      </c>
      <c r="I234" s="227"/>
      <c r="J234" s="224"/>
      <c r="K234" s="224"/>
      <c r="L234" s="228"/>
      <c r="M234" s="229"/>
      <c r="N234" s="230"/>
      <c r="O234" s="230"/>
      <c r="P234" s="230"/>
      <c r="Q234" s="230"/>
      <c r="R234" s="230"/>
      <c r="S234" s="230"/>
      <c r="T234" s="231"/>
      <c r="AT234" s="232" t="s">
        <v>235</v>
      </c>
      <c r="AU234" s="232" t="s">
        <v>19</v>
      </c>
      <c r="AV234" s="14" t="s">
        <v>87</v>
      </c>
      <c r="AW234" s="14" t="s">
        <v>36</v>
      </c>
      <c r="AX234" s="14" t="s">
        <v>80</v>
      </c>
      <c r="AY234" s="232" t="s">
        <v>220</v>
      </c>
    </row>
    <row r="235" spans="1:65" s="13" customFormat="1" ht="11.25">
      <c r="B235" s="212"/>
      <c r="C235" s="213"/>
      <c r="D235" s="210" t="s">
        <v>235</v>
      </c>
      <c r="E235" s="214" t="s">
        <v>1</v>
      </c>
      <c r="F235" s="215" t="s">
        <v>80</v>
      </c>
      <c r="G235" s="213"/>
      <c r="H235" s="216">
        <v>0</v>
      </c>
      <c r="I235" s="217"/>
      <c r="J235" s="213"/>
      <c r="K235" s="213"/>
      <c r="L235" s="218"/>
      <c r="M235" s="219"/>
      <c r="N235" s="220"/>
      <c r="O235" s="220"/>
      <c r="P235" s="220"/>
      <c r="Q235" s="220"/>
      <c r="R235" s="220"/>
      <c r="S235" s="220"/>
      <c r="T235" s="221"/>
      <c r="AT235" s="222" t="s">
        <v>235</v>
      </c>
      <c r="AU235" s="222" t="s">
        <v>19</v>
      </c>
      <c r="AV235" s="13" t="s">
        <v>19</v>
      </c>
      <c r="AW235" s="13" t="s">
        <v>36</v>
      </c>
      <c r="AX235" s="13" t="s">
        <v>80</v>
      </c>
      <c r="AY235" s="222" t="s">
        <v>220</v>
      </c>
    </row>
    <row r="236" spans="1:65" s="14" customFormat="1" ht="11.25">
      <c r="B236" s="223"/>
      <c r="C236" s="224"/>
      <c r="D236" s="210" t="s">
        <v>235</v>
      </c>
      <c r="E236" s="225" t="s">
        <v>1</v>
      </c>
      <c r="F236" s="226" t="s">
        <v>4643</v>
      </c>
      <c r="G236" s="224"/>
      <c r="H236" s="225" t="s">
        <v>1</v>
      </c>
      <c r="I236" s="227"/>
      <c r="J236" s="224"/>
      <c r="K236" s="224"/>
      <c r="L236" s="228"/>
      <c r="M236" s="229"/>
      <c r="N236" s="230"/>
      <c r="O236" s="230"/>
      <c r="P236" s="230"/>
      <c r="Q236" s="230"/>
      <c r="R236" s="230"/>
      <c r="S236" s="230"/>
      <c r="T236" s="231"/>
      <c r="AT236" s="232" t="s">
        <v>235</v>
      </c>
      <c r="AU236" s="232" t="s">
        <v>19</v>
      </c>
      <c r="AV236" s="14" t="s">
        <v>87</v>
      </c>
      <c r="AW236" s="14" t="s">
        <v>36</v>
      </c>
      <c r="AX236" s="14" t="s">
        <v>80</v>
      </c>
      <c r="AY236" s="232" t="s">
        <v>220</v>
      </c>
    </row>
    <row r="237" spans="1:65" s="13" customFormat="1" ht="11.25">
      <c r="B237" s="212"/>
      <c r="C237" s="213"/>
      <c r="D237" s="210" t="s">
        <v>235</v>
      </c>
      <c r="E237" s="214" t="s">
        <v>1</v>
      </c>
      <c r="F237" s="215" t="s">
        <v>261</v>
      </c>
      <c r="G237" s="213"/>
      <c r="H237" s="216">
        <v>7</v>
      </c>
      <c r="I237" s="217"/>
      <c r="J237" s="213"/>
      <c r="K237" s="213"/>
      <c r="L237" s="218"/>
      <c r="M237" s="219"/>
      <c r="N237" s="220"/>
      <c r="O237" s="220"/>
      <c r="P237" s="220"/>
      <c r="Q237" s="220"/>
      <c r="R237" s="220"/>
      <c r="S237" s="220"/>
      <c r="T237" s="221"/>
      <c r="AT237" s="222" t="s">
        <v>235</v>
      </c>
      <c r="AU237" s="222" t="s">
        <v>19</v>
      </c>
      <c r="AV237" s="13" t="s">
        <v>19</v>
      </c>
      <c r="AW237" s="13" t="s">
        <v>36</v>
      </c>
      <c r="AX237" s="13" t="s">
        <v>80</v>
      </c>
      <c r="AY237" s="222" t="s">
        <v>220</v>
      </c>
    </row>
    <row r="238" spans="1:65" s="15" customFormat="1" ht="11.25">
      <c r="B238" s="233"/>
      <c r="C238" s="234"/>
      <c r="D238" s="210" t="s">
        <v>235</v>
      </c>
      <c r="E238" s="235" t="s">
        <v>1</v>
      </c>
      <c r="F238" s="236" t="s">
        <v>355</v>
      </c>
      <c r="G238" s="234"/>
      <c r="H238" s="237">
        <v>7</v>
      </c>
      <c r="I238" s="238"/>
      <c r="J238" s="234"/>
      <c r="K238" s="234"/>
      <c r="L238" s="239"/>
      <c r="M238" s="240"/>
      <c r="N238" s="241"/>
      <c r="O238" s="241"/>
      <c r="P238" s="241"/>
      <c r="Q238" s="241"/>
      <c r="R238" s="241"/>
      <c r="S238" s="241"/>
      <c r="T238" s="242"/>
      <c r="AT238" s="243" t="s">
        <v>235</v>
      </c>
      <c r="AU238" s="243" t="s">
        <v>19</v>
      </c>
      <c r="AV238" s="15" t="s">
        <v>223</v>
      </c>
      <c r="AW238" s="15" t="s">
        <v>36</v>
      </c>
      <c r="AX238" s="15" t="s">
        <v>87</v>
      </c>
      <c r="AY238" s="243" t="s">
        <v>220</v>
      </c>
    </row>
    <row r="239" spans="1:65" s="2" customFormat="1" ht="37.9" customHeight="1">
      <c r="A239" s="36"/>
      <c r="B239" s="37"/>
      <c r="C239" s="192" t="s">
        <v>315</v>
      </c>
      <c r="D239" s="192" t="s">
        <v>224</v>
      </c>
      <c r="E239" s="193" t="s">
        <v>4690</v>
      </c>
      <c r="F239" s="194" t="s">
        <v>4691</v>
      </c>
      <c r="G239" s="195" t="s">
        <v>664</v>
      </c>
      <c r="H239" s="196">
        <v>3</v>
      </c>
      <c r="I239" s="197"/>
      <c r="J239" s="198">
        <f>ROUND(I239*H239,2)</f>
        <v>0</v>
      </c>
      <c r="K239" s="194" t="s">
        <v>228</v>
      </c>
      <c r="L239" s="41"/>
      <c r="M239" s="199" t="s">
        <v>1</v>
      </c>
      <c r="N239" s="200" t="s">
        <v>45</v>
      </c>
      <c r="O239" s="73"/>
      <c r="P239" s="201">
        <f>O239*H239</f>
        <v>0</v>
      </c>
      <c r="Q239" s="201">
        <v>0</v>
      </c>
      <c r="R239" s="201">
        <f>Q239*H239</f>
        <v>0</v>
      </c>
      <c r="S239" s="201">
        <v>0</v>
      </c>
      <c r="T239" s="202">
        <f>S239*H239</f>
        <v>0</v>
      </c>
      <c r="U239" s="36"/>
      <c r="V239" s="36"/>
      <c r="W239" s="36"/>
      <c r="X239" s="36"/>
      <c r="Y239" s="36"/>
      <c r="Z239" s="36"/>
      <c r="AA239" s="36"/>
      <c r="AB239" s="36"/>
      <c r="AC239" s="36"/>
      <c r="AD239" s="36"/>
      <c r="AE239" s="36"/>
      <c r="AR239" s="203" t="s">
        <v>223</v>
      </c>
      <c r="AT239" s="203" t="s">
        <v>224</v>
      </c>
      <c r="AU239" s="203" t="s">
        <v>19</v>
      </c>
      <c r="AY239" s="18" t="s">
        <v>220</v>
      </c>
      <c r="BE239" s="204">
        <f>IF(N239="základní",J239,0)</f>
        <v>0</v>
      </c>
      <c r="BF239" s="204">
        <f>IF(N239="snížená",J239,0)</f>
        <v>0</v>
      </c>
      <c r="BG239" s="204">
        <f>IF(N239="zákl. přenesená",J239,0)</f>
        <v>0</v>
      </c>
      <c r="BH239" s="204">
        <f>IF(N239="sníž. přenesená",J239,0)</f>
        <v>0</v>
      </c>
      <c r="BI239" s="204">
        <f>IF(N239="nulová",J239,0)</f>
        <v>0</v>
      </c>
      <c r="BJ239" s="18" t="s">
        <v>87</v>
      </c>
      <c r="BK239" s="204">
        <f>ROUND(I239*H239,2)</f>
        <v>0</v>
      </c>
      <c r="BL239" s="18" t="s">
        <v>223</v>
      </c>
      <c r="BM239" s="203" t="s">
        <v>4692</v>
      </c>
    </row>
    <row r="240" spans="1:65" s="2" customFormat="1" ht="11.25">
      <c r="A240" s="36"/>
      <c r="B240" s="37"/>
      <c r="C240" s="38"/>
      <c r="D240" s="205" t="s">
        <v>231</v>
      </c>
      <c r="E240" s="38"/>
      <c r="F240" s="206" t="s">
        <v>4693</v>
      </c>
      <c r="G240" s="38"/>
      <c r="H240" s="38"/>
      <c r="I240" s="207"/>
      <c r="J240" s="38"/>
      <c r="K240" s="38"/>
      <c r="L240" s="41"/>
      <c r="M240" s="208"/>
      <c r="N240" s="209"/>
      <c r="O240" s="73"/>
      <c r="P240" s="73"/>
      <c r="Q240" s="73"/>
      <c r="R240" s="73"/>
      <c r="S240" s="73"/>
      <c r="T240" s="74"/>
      <c r="U240" s="36"/>
      <c r="V240" s="36"/>
      <c r="W240" s="36"/>
      <c r="X240" s="36"/>
      <c r="Y240" s="36"/>
      <c r="Z240" s="36"/>
      <c r="AA240" s="36"/>
      <c r="AB240" s="36"/>
      <c r="AC240" s="36"/>
      <c r="AD240" s="36"/>
      <c r="AE240" s="36"/>
      <c r="AT240" s="18" t="s">
        <v>231</v>
      </c>
      <c r="AU240" s="18" t="s">
        <v>19</v>
      </c>
    </row>
    <row r="241" spans="1:65" s="2" customFormat="1" ht="136.5">
      <c r="A241" s="36"/>
      <c r="B241" s="37"/>
      <c r="C241" s="38"/>
      <c r="D241" s="210" t="s">
        <v>311</v>
      </c>
      <c r="E241" s="38"/>
      <c r="F241" s="211" t="s">
        <v>4634</v>
      </c>
      <c r="G241" s="38"/>
      <c r="H241" s="38"/>
      <c r="I241" s="207"/>
      <c r="J241" s="38"/>
      <c r="K241" s="38"/>
      <c r="L241" s="41"/>
      <c r="M241" s="208"/>
      <c r="N241" s="209"/>
      <c r="O241" s="73"/>
      <c r="P241" s="73"/>
      <c r="Q241" s="73"/>
      <c r="R241" s="73"/>
      <c r="S241" s="73"/>
      <c r="T241" s="74"/>
      <c r="U241" s="36"/>
      <c r="V241" s="36"/>
      <c r="W241" s="36"/>
      <c r="X241" s="36"/>
      <c r="Y241" s="36"/>
      <c r="Z241" s="36"/>
      <c r="AA241" s="36"/>
      <c r="AB241" s="36"/>
      <c r="AC241" s="36"/>
      <c r="AD241" s="36"/>
      <c r="AE241" s="36"/>
      <c r="AT241" s="18" t="s">
        <v>311</v>
      </c>
      <c r="AU241" s="18" t="s">
        <v>19</v>
      </c>
    </row>
    <row r="242" spans="1:65" s="14" customFormat="1" ht="11.25">
      <c r="B242" s="223"/>
      <c r="C242" s="224"/>
      <c r="D242" s="210" t="s">
        <v>235</v>
      </c>
      <c r="E242" s="225" t="s">
        <v>1</v>
      </c>
      <c r="F242" s="226" t="s">
        <v>4641</v>
      </c>
      <c r="G242" s="224"/>
      <c r="H242" s="225" t="s">
        <v>1</v>
      </c>
      <c r="I242" s="227"/>
      <c r="J242" s="224"/>
      <c r="K242" s="224"/>
      <c r="L242" s="228"/>
      <c r="M242" s="229"/>
      <c r="N242" s="230"/>
      <c r="O242" s="230"/>
      <c r="P242" s="230"/>
      <c r="Q242" s="230"/>
      <c r="R242" s="230"/>
      <c r="S242" s="230"/>
      <c r="T242" s="231"/>
      <c r="AT242" s="232" t="s">
        <v>235</v>
      </c>
      <c r="AU242" s="232" t="s">
        <v>19</v>
      </c>
      <c r="AV242" s="14" t="s">
        <v>87</v>
      </c>
      <c r="AW242" s="14" t="s">
        <v>36</v>
      </c>
      <c r="AX242" s="14" t="s">
        <v>80</v>
      </c>
      <c r="AY242" s="232" t="s">
        <v>220</v>
      </c>
    </row>
    <row r="243" spans="1:65" s="13" customFormat="1" ht="11.25">
      <c r="B243" s="212"/>
      <c r="C243" s="213"/>
      <c r="D243" s="210" t="s">
        <v>235</v>
      </c>
      <c r="E243" s="214" t="s">
        <v>1</v>
      </c>
      <c r="F243" s="215" t="s">
        <v>4672</v>
      </c>
      <c r="G243" s="213"/>
      <c r="H243" s="216">
        <v>1</v>
      </c>
      <c r="I243" s="217"/>
      <c r="J243" s="213"/>
      <c r="K243" s="213"/>
      <c r="L243" s="218"/>
      <c r="M243" s="219"/>
      <c r="N243" s="220"/>
      <c r="O243" s="220"/>
      <c r="P243" s="220"/>
      <c r="Q243" s="220"/>
      <c r="R243" s="220"/>
      <c r="S243" s="220"/>
      <c r="T243" s="221"/>
      <c r="AT243" s="222" t="s">
        <v>235</v>
      </c>
      <c r="AU243" s="222" t="s">
        <v>19</v>
      </c>
      <c r="AV243" s="13" t="s">
        <v>19</v>
      </c>
      <c r="AW243" s="13" t="s">
        <v>36</v>
      </c>
      <c r="AX243" s="13" t="s">
        <v>80</v>
      </c>
      <c r="AY243" s="222" t="s">
        <v>220</v>
      </c>
    </row>
    <row r="244" spans="1:65" s="14" customFormat="1" ht="11.25">
      <c r="B244" s="223"/>
      <c r="C244" s="224"/>
      <c r="D244" s="210" t="s">
        <v>235</v>
      </c>
      <c r="E244" s="225" t="s">
        <v>1</v>
      </c>
      <c r="F244" s="226" t="s">
        <v>4643</v>
      </c>
      <c r="G244" s="224"/>
      <c r="H244" s="225" t="s">
        <v>1</v>
      </c>
      <c r="I244" s="227"/>
      <c r="J244" s="224"/>
      <c r="K244" s="224"/>
      <c r="L244" s="228"/>
      <c r="M244" s="229"/>
      <c r="N244" s="230"/>
      <c r="O244" s="230"/>
      <c r="P244" s="230"/>
      <c r="Q244" s="230"/>
      <c r="R244" s="230"/>
      <c r="S244" s="230"/>
      <c r="T244" s="231"/>
      <c r="AT244" s="232" t="s">
        <v>235</v>
      </c>
      <c r="AU244" s="232" t="s">
        <v>19</v>
      </c>
      <c r="AV244" s="14" t="s">
        <v>87</v>
      </c>
      <c r="AW244" s="14" t="s">
        <v>36</v>
      </c>
      <c r="AX244" s="14" t="s">
        <v>80</v>
      </c>
      <c r="AY244" s="232" t="s">
        <v>220</v>
      </c>
    </row>
    <row r="245" spans="1:65" s="13" customFormat="1" ht="11.25">
      <c r="B245" s="212"/>
      <c r="C245" s="213"/>
      <c r="D245" s="210" t="s">
        <v>235</v>
      </c>
      <c r="E245" s="214" t="s">
        <v>1</v>
      </c>
      <c r="F245" s="215" t="s">
        <v>19</v>
      </c>
      <c r="G245" s="213"/>
      <c r="H245" s="216">
        <v>2</v>
      </c>
      <c r="I245" s="217"/>
      <c r="J245" s="213"/>
      <c r="K245" s="213"/>
      <c r="L245" s="218"/>
      <c r="M245" s="219"/>
      <c r="N245" s="220"/>
      <c r="O245" s="220"/>
      <c r="P245" s="220"/>
      <c r="Q245" s="220"/>
      <c r="R245" s="220"/>
      <c r="S245" s="220"/>
      <c r="T245" s="221"/>
      <c r="AT245" s="222" t="s">
        <v>235</v>
      </c>
      <c r="AU245" s="222" t="s">
        <v>19</v>
      </c>
      <c r="AV245" s="13" t="s">
        <v>19</v>
      </c>
      <c r="AW245" s="13" t="s">
        <v>36</v>
      </c>
      <c r="AX245" s="13" t="s">
        <v>80</v>
      </c>
      <c r="AY245" s="222" t="s">
        <v>220</v>
      </c>
    </row>
    <row r="246" spans="1:65" s="15" customFormat="1" ht="11.25">
      <c r="B246" s="233"/>
      <c r="C246" s="234"/>
      <c r="D246" s="210" t="s">
        <v>235</v>
      </c>
      <c r="E246" s="235" t="s">
        <v>1</v>
      </c>
      <c r="F246" s="236" t="s">
        <v>355</v>
      </c>
      <c r="G246" s="234"/>
      <c r="H246" s="237">
        <v>3</v>
      </c>
      <c r="I246" s="238"/>
      <c r="J246" s="234"/>
      <c r="K246" s="234"/>
      <c r="L246" s="239"/>
      <c r="M246" s="240"/>
      <c r="N246" s="241"/>
      <c r="O246" s="241"/>
      <c r="P246" s="241"/>
      <c r="Q246" s="241"/>
      <c r="R246" s="241"/>
      <c r="S246" s="241"/>
      <c r="T246" s="242"/>
      <c r="AT246" s="243" t="s">
        <v>235</v>
      </c>
      <c r="AU246" s="243" t="s">
        <v>19</v>
      </c>
      <c r="AV246" s="15" t="s">
        <v>223</v>
      </c>
      <c r="AW246" s="15" t="s">
        <v>36</v>
      </c>
      <c r="AX246" s="15" t="s">
        <v>87</v>
      </c>
      <c r="AY246" s="243" t="s">
        <v>220</v>
      </c>
    </row>
    <row r="247" spans="1:65" s="2" customFormat="1" ht="37.9" customHeight="1">
      <c r="A247" s="36"/>
      <c r="B247" s="37"/>
      <c r="C247" s="192" t="s">
        <v>320</v>
      </c>
      <c r="D247" s="192" t="s">
        <v>224</v>
      </c>
      <c r="E247" s="193" t="s">
        <v>4694</v>
      </c>
      <c r="F247" s="194" t="s">
        <v>4695</v>
      </c>
      <c r="G247" s="195" t="s">
        <v>664</v>
      </c>
      <c r="H247" s="196">
        <v>1</v>
      </c>
      <c r="I247" s="197"/>
      <c r="J247" s="198">
        <f>ROUND(I247*H247,2)</f>
        <v>0</v>
      </c>
      <c r="K247" s="194" t="s">
        <v>228</v>
      </c>
      <c r="L247" s="41"/>
      <c r="M247" s="199" t="s">
        <v>1</v>
      </c>
      <c r="N247" s="200" t="s">
        <v>45</v>
      </c>
      <c r="O247" s="73"/>
      <c r="P247" s="201">
        <f>O247*H247</f>
        <v>0</v>
      </c>
      <c r="Q247" s="201">
        <v>0</v>
      </c>
      <c r="R247" s="201">
        <f>Q247*H247</f>
        <v>0</v>
      </c>
      <c r="S247" s="201">
        <v>0</v>
      </c>
      <c r="T247" s="202">
        <f>S247*H247</f>
        <v>0</v>
      </c>
      <c r="U247" s="36"/>
      <c r="V247" s="36"/>
      <c r="W247" s="36"/>
      <c r="X247" s="36"/>
      <c r="Y247" s="36"/>
      <c r="Z247" s="36"/>
      <c r="AA247" s="36"/>
      <c r="AB247" s="36"/>
      <c r="AC247" s="36"/>
      <c r="AD247" s="36"/>
      <c r="AE247" s="36"/>
      <c r="AR247" s="203" t="s">
        <v>223</v>
      </c>
      <c r="AT247" s="203" t="s">
        <v>224</v>
      </c>
      <c r="AU247" s="203" t="s">
        <v>19</v>
      </c>
      <c r="AY247" s="18" t="s">
        <v>220</v>
      </c>
      <c r="BE247" s="204">
        <f>IF(N247="základní",J247,0)</f>
        <v>0</v>
      </c>
      <c r="BF247" s="204">
        <f>IF(N247="snížená",J247,0)</f>
        <v>0</v>
      </c>
      <c r="BG247" s="204">
        <f>IF(N247="zákl. přenesená",J247,0)</f>
        <v>0</v>
      </c>
      <c r="BH247" s="204">
        <f>IF(N247="sníž. přenesená",J247,0)</f>
        <v>0</v>
      </c>
      <c r="BI247" s="204">
        <f>IF(N247="nulová",J247,0)</f>
        <v>0</v>
      </c>
      <c r="BJ247" s="18" t="s">
        <v>87</v>
      </c>
      <c r="BK247" s="204">
        <f>ROUND(I247*H247,2)</f>
        <v>0</v>
      </c>
      <c r="BL247" s="18" t="s">
        <v>223</v>
      </c>
      <c r="BM247" s="203" t="s">
        <v>4696</v>
      </c>
    </row>
    <row r="248" spans="1:65" s="2" customFormat="1" ht="11.25">
      <c r="A248" s="36"/>
      <c r="B248" s="37"/>
      <c r="C248" s="38"/>
      <c r="D248" s="205" t="s">
        <v>231</v>
      </c>
      <c r="E248" s="38"/>
      <c r="F248" s="206" t="s">
        <v>4697</v>
      </c>
      <c r="G248" s="38"/>
      <c r="H248" s="38"/>
      <c r="I248" s="207"/>
      <c r="J248" s="38"/>
      <c r="K248" s="38"/>
      <c r="L248" s="41"/>
      <c r="M248" s="208"/>
      <c r="N248" s="209"/>
      <c r="O248" s="73"/>
      <c r="P248" s="73"/>
      <c r="Q248" s="73"/>
      <c r="R248" s="73"/>
      <c r="S248" s="73"/>
      <c r="T248" s="74"/>
      <c r="U248" s="36"/>
      <c r="V248" s="36"/>
      <c r="W248" s="36"/>
      <c r="X248" s="36"/>
      <c r="Y248" s="36"/>
      <c r="Z248" s="36"/>
      <c r="AA248" s="36"/>
      <c r="AB248" s="36"/>
      <c r="AC248" s="36"/>
      <c r="AD248" s="36"/>
      <c r="AE248" s="36"/>
      <c r="AT248" s="18" t="s">
        <v>231</v>
      </c>
      <c r="AU248" s="18" t="s">
        <v>19</v>
      </c>
    </row>
    <row r="249" spans="1:65" s="2" customFormat="1" ht="136.5">
      <c r="A249" s="36"/>
      <c r="B249" s="37"/>
      <c r="C249" s="38"/>
      <c r="D249" s="210" t="s">
        <v>311</v>
      </c>
      <c r="E249" s="38"/>
      <c r="F249" s="211" t="s">
        <v>4634</v>
      </c>
      <c r="G249" s="38"/>
      <c r="H249" s="38"/>
      <c r="I249" s="207"/>
      <c r="J249" s="38"/>
      <c r="K249" s="38"/>
      <c r="L249" s="41"/>
      <c r="M249" s="208"/>
      <c r="N249" s="209"/>
      <c r="O249" s="73"/>
      <c r="P249" s="73"/>
      <c r="Q249" s="73"/>
      <c r="R249" s="73"/>
      <c r="S249" s="73"/>
      <c r="T249" s="74"/>
      <c r="U249" s="36"/>
      <c r="V249" s="36"/>
      <c r="W249" s="36"/>
      <c r="X249" s="36"/>
      <c r="Y249" s="36"/>
      <c r="Z249" s="36"/>
      <c r="AA249" s="36"/>
      <c r="AB249" s="36"/>
      <c r="AC249" s="36"/>
      <c r="AD249" s="36"/>
      <c r="AE249" s="36"/>
      <c r="AT249" s="18" t="s">
        <v>311</v>
      </c>
      <c r="AU249" s="18" t="s">
        <v>19</v>
      </c>
    </row>
    <row r="250" spans="1:65" s="14" customFormat="1" ht="11.25">
      <c r="B250" s="223"/>
      <c r="C250" s="224"/>
      <c r="D250" s="210" t="s">
        <v>235</v>
      </c>
      <c r="E250" s="225" t="s">
        <v>1</v>
      </c>
      <c r="F250" s="226" t="s">
        <v>4641</v>
      </c>
      <c r="G250" s="224"/>
      <c r="H250" s="225" t="s">
        <v>1</v>
      </c>
      <c r="I250" s="227"/>
      <c r="J250" s="224"/>
      <c r="K250" s="224"/>
      <c r="L250" s="228"/>
      <c r="M250" s="229"/>
      <c r="N250" s="230"/>
      <c r="O250" s="230"/>
      <c r="P250" s="230"/>
      <c r="Q250" s="230"/>
      <c r="R250" s="230"/>
      <c r="S250" s="230"/>
      <c r="T250" s="231"/>
      <c r="AT250" s="232" t="s">
        <v>235</v>
      </c>
      <c r="AU250" s="232" t="s">
        <v>19</v>
      </c>
      <c r="AV250" s="14" t="s">
        <v>87</v>
      </c>
      <c r="AW250" s="14" t="s">
        <v>36</v>
      </c>
      <c r="AX250" s="14" t="s">
        <v>80</v>
      </c>
      <c r="AY250" s="232" t="s">
        <v>220</v>
      </c>
    </row>
    <row r="251" spans="1:65" s="13" customFormat="1" ht="11.25">
      <c r="B251" s="212"/>
      <c r="C251" s="213"/>
      <c r="D251" s="210" t="s">
        <v>235</v>
      </c>
      <c r="E251" s="214" t="s">
        <v>1</v>
      </c>
      <c r="F251" s="215" t="s">
        <v>4681</v>
      </c>
      <c r="G251" s="213"/>
      <c r="H251" s="216">
        <v>0</v>
      </c>
      <c r="I251" s="217"/>
      <c r="J251" s="213"/>
      <c r="K251" s="213"/>
      <c r="L251" s="218"/>
      <c r="M251" s="219"/>
      <c r="N251" s="220"/>
      <c r="O251" s="220"/>
      <c r="P251" s="220"/>
      <c r="Q251" s="220"/>
      <c r="R251" s="220"/>
      <c r="S251" s="220"/>
      <c r="T251" s="221"/>
      <c r="AT251" s="222" t="s">
        <v>235</v>
      </c>
      <c r="AU251" s="222" t="s">
        <v>19</v>
      </c>
      <c r="AV251" s="13" t="s">
        <v>19</v>
      </c>
      <c r="AW251" s="13" t="s">
        <v>36</v>
      </c>
      <c r="AX251" s="13" t="s">
        <v>80</v>
      </c>
      <c r="AY251" s="222" t="s">
        <v>220</v>
      </c>
    </row>
    <row r="252" spans="1:65" s="14" customFormat="1" ht="11.25">
      <c r="B252" s="223"/>
      <c r="C252" s="224"/>
      <c r="D252" s="210" t="s">
        <v>235</v>
      </c>
      <c r="E252" s="225" t="s">
        <v>1</v>
      </c>
      <c r="F252" s="226" t="s">
        <v>4643</v>
      </c>
      <c r="G252" s="224"/>
      <c r="H252" s="225" t="s">
        <v>1</v>
      </c>
      <c r="I252" s="227"/>
      <c r="J252" s="224"/>
      <c r="K252" s="224"/>
      <c r="L252" s="228"/>
      <c r="M252" s="229"/>
      <c r="N252" s="230"/>
      <c r="O252" s="230"/>
      <c r="P252" s="230"/>
      <c r="Q252" s="230"/>
      <c r="R252" s="230"/>
      <c r="S252" s="230"/>
      <c r="T252" s="231"/>
      <c r="AT252" s="232" t="s">
        <v>235</v>
      </c>
      <c r="AU252" s="232" t="s">
        <v>19</v>
      </c>
      <c r="AV252" s="14" t="s">
        <v>87</v>
      </c>
      <c r="AW252" s="14" t="s">
        <v>36</v>
      </c>
      <c r="AX252" s="14" t="s">
        <v>80</v>
      </c>
      <c r="AY252" s="232" t="s">
        <v>220</v>
      </c>
    </row>
    <row r="253" spans="1:65" s="13" customFormat="1" ht="11.25">
      <c r="B253" s="212"/>
      <c r="C253" s="213"/>
      <c r="D253" s="210" t="s">
        <v>235</v>
      </c>
      <c r="E253" s="214" t="s">
        <v>1</v>
      </c>
      <c r="F253" s="215" t="s">
        <v>87</v>
      </c>
      <c r="G253" s="213"/>
      <c r="H253" s="216">
        <v>1</v>
      </c>
      <c r="I253" s="217"/>
      <c r="J253" s="213"/>
      <c r="K253" s="213"/>
      <c r="L253" s="218"/>
      <c r="M253" s="219"/>
      <c r="N253" s="220"/>
      <c r="O253" s="220"/>
      <c r="P253" s="220"/>
      <c r="Q253" s="220"/>
      <c r="R253" s="220"/>
      <c r="S253" s="220"/>
      <c r="T253" s="221"/>
      <c r="AT253" s="222" t="s">
        <v>235</v>
      </c>
      <c r="AU253" s="222" t="s">
        <v>19</v>
      </c>
      <c r="AV253" s="13" t="s">
        <v>19</v>
      </c>
      <c r="AW253" s="13" t="s">
        <v>36</v>
      </c>
      <c r="AX253" s="13" t="s">
        <v>80</v>
      </c>
      <c r="AY253" s="222" t="s">
        <v>220</v>
      </c>
    </row>
    <row r="254" spans="1:65" s="15" customFormat="1" ht="11.25">
      <c r="B254" s="233"/>
      <c r="C254" s="234"/>
      <c r="D254" s="210" t="s">
        <v>235</v>
      </c>
      <c r="E254" s="235" t="s">
        <v>1</v>
      </c>
      <c r="F254" s="236" t="s">
        <v>355</v>
      </c>
      <c r="G254" s="234"/>
      <c r="H254" s="237">
        <v>1</v>
      </c>
      <c r="I254" s="238"/>
      <c r="J254" s="234"/>
      <c r="K254" s="234"/>
      <c r="L254" s="239"/>
      <c r="M254" s="240"/>
      <c r="N254" s="241"/>
      <c r="O254" s="241"/>
      <c r="P254" s="241"/>
      <c r="Q254" s="241"/>
      <c r="R254" s="241"/>
      <c r="S254" s="241"/>
      <c r="T254" s="242"/>
      <c r="AT254" s="243" t="s">
        <v>235</v>
      </c>
      <c r="AU254" s="243" t="s">
        <v>19</v>
      </c>
      <c r="AV254" s="15" t="s">
        <v>223</v>
      </c>
      <c r="AW254" s="15" t="s">
        <v>36</v>
      </c>
      <c r="AX254" s="15" t="s">
        <v>87</v>
      </c>
      <c r="AY254" s="243" t="s">
        <v>220</v>
      </c>
    </row>
    <row r="255" spans="1:65" s="2" customFormat="1" ht="37.9" customHeight="1">
      <c r="A255" s="36"/>
      <c r="B255" s="37"/>
      <c r="C255" s="192" t="s">
        <v>326</v>
      </c>
      <c r="D255" s="192" t="s">
        <v>224</v>
      </c>
      <c r="E255" s="193" t="s">
        <v>4698</v>
      </c>
      <c r="F255" s="194" t="s">
        <v>4695</v>
      </c>
      <c r="G255" s="195" t="s">
        <v>664</v>
      </c>
      <c r="H255" s="196">
        <v>10</v>
      </c>
      <c r="I255" s="197"/>
      <c r="J255" s="198">
        <f>ROUND(I255*H255,2)</f>
        <v>0</v>
      </c>
      <c r="K255" s="194" t="s">
        <v>1</v>
      </c>
      <c r="L255" s="41"/>
      <c r="M255" s="199" t="s">
        <v>1</v>
      </c>
      <c r="N255" s="200" t="s">
        <v>45</v>
      </c>
      <c r="O255" s="73"/>
      <c r="P255" s="201">
        <f>O255*H255</f>
        <v>0</v>
      </c>
      <c r="Q255" s="201">
        <v>0</v>
      </c>
      <c r="R255" s="201">
        <f>Q255*H255</f>
        <v>0</v>
      </c>
      <c r="S255" s="201">
        <v>0</v>
      </c>
      <c r="T255" s="202">
        <f>S255*H255</f>
        <v>0</v>
      </c>
      <c r="U255" s="36"/>
      <c r="V255" s="36"/>
      <c r="W255" s="36"/>
      <c r="X255" s="36"/>
      <c r="Y255" s="36"/>
      <c r="Z255" s="36"/>
      <c r="AA255" s="36"/>
      <c r="AB255" s="36"/>
      <c r="AC255" s="36"/>
      <c r="AD255" s="36"/>
      <c r="AE255" s="36"/>
      <c r="AR255" s="203" t="s">
        <v>223</v>
      </c>
      <c r="AT255" s="203" t="s">
        <v>224</v>
      </c>
      <c r="AU255" s="203" t="s">
        <v>19</v>
      </c>
      <c r="AY255" s="18" t="s">
        <v>220</v>
      </c>
      <c r="BE255" s="204">
        <f>IF(N255="základní",J255,0)</f>
        <v>0</v>
      </c>
      <c r="BF255" s="204">
        <f>IF(N255="snížená",J255,0)</f>
        <v>0</v>
      </c>
      <c r="BG255" s="204">
        <f>IF(N255="zákl. přenesená",J255,0)</f>
        <v>0</v>
      </c>
      <c r="BH255" s="204">
        <f>IF(N255="sníž. přenesená",J255,0)</f>
        <v>0</v>
      </c>
      <c r="BI255" s="204">
        <f>IF(N255="nulová",J255,0)</f>
        <v>0</v>
      </c>
      <c r="BJ255" s="18" t="s">
        <v>87</v>
      </c>
      <c r="BK255" s="204">
        <f>ROUND(I255*H255,2)</f>
        <v>0</v>
      </c>
      <c r="BL255" s="18" t="s">
        <v>223</v>
      </c>
      <c r="BM255" s="203" t="s">
        <v>4699</v>
      </c>
    </row>
    <row r="256" spans="1:65" s="2" customFormat="1" ht="136.5">
      <c r="A256" s="36"/>
      <c r="B256" s="37"/>
      <c r="C256" s="38"/>
      <c r="D256" s="210" t="s">
        <v>311</v>
      </c>
      <c r="E256" s="38"/>
      <c r="F256" s="211" t="s">
        <v>4634</v>
      </c>
      <c r="G256" s="38"/>
      <c r="H256" s="38"/>
      <c r="I256" s="207"/>
      <c r="J256" s="38"/>
      <c r="K256" s="38"/>
      <c r="L256" s="41"/>
      <c r="M256" s="208"/>
      <c r="N256" s="209"/>
      <c r="O256" s="73"/>
      <c r="P256" s="73"/>
      <c r="Q256" s="73"/>
      <c r="R256" s="73"/>
      <c r="S256" s="73"/>
      <c r="T256" s="74"/>
      <c r="U256" s="36"/>
      <c r="V256" s="36"/>
      <c r="W256" s="36"/>
      <c r="X256" s="36"/>
      <c r="Y256" s="36"/>
      <c r="Z256" s="36"/>
      <c r="AA256" s="36"/>
      <c r="AB256" s="36"/>
      <c r="AC256" s="36"/>
      <c r="AD256" s="36"/>
      <c r="AE256" s="36"/>
      <c r="AT256" s="18" t="s">
        <v>311</v>
      </c>
      <c r="AU256" s="18" t="s">
        <v>19</v>
      </c>
    </row>
    <row r="257" spans="1:65" s="14" customFormat="1" ht="11.25">
      <c r="B257" s="223"/>
      <c r="C257" s="224"/>
      <c r="D257" s="210" t="s">
        <v>235</v>
      </c>
      <c r="E257" s="225" t="s">
        <v>1</v>
      </c>
      <c r="F257" s="226" t="s">
        <v>4641</v>
      </c>
      <c r="G257" s="224"/>
      <c r="H257" s="225" t="s">
        <v>1</v>
      </c>
      <c r="I257" s="227"/>
      <c r="J257" s="224"/>
      <c r="K257" s="224"/>
      <c r="L257" s="228"/>
      <c r="M257" s="229"/>
      <c r="N257" s="230"/>
      <c r="O257" s="230"/>
      <c r="P257" s="230"/>
      <c r="Q257" s="230"/>
      <c r="R257" s="230"/>
      <c r="S257" s="230"/>
      <c r="T257" s="231"/>
      <c r="AT257" s="232" t="s">
        <v>235</v>
      </c>
      <c r="AU257" s="232" t="s">
        <v>19</v>
      </c>
      <c r="AV257" s="14" t="s">
        <v>87</v>
      </c>
      <c r="AW257" s="14" t="s">
        <v>36</v>
      </c>
      <c r="AX257" s="14" t="s">
        <v>80</v>
      </c>
      <c r="AY257" s="232" t="s">
        <v>220</v>
      </c>
    </row>
    <row r="258" spans="1:65" s="13" customFormat="1" ht="11.25">
      <c r="B258" s="212"/>
      <c r="C258" s="213"/>
      <c r="D258" s="210" t="s">
        <v>235</v>
      </c>
      <c r="E258" s="214" t="s">
        <v>1</v>
      </c>
      <c r="F258" s="215" t="s">
        <v>4700</v>
      </c>
      <c r="G258" s="213"/>
      <c r="H258" s="216">
        <v>3</v>
      </c>
      <c r="I258" s="217"/>
      <c r="J258" s="213"/>
      <c r="K258" s="213"/>
      <c r="L258" s="218"/>
      <c r="M258" s="219"/>
      <c r="N258" s="220"/>
      <c r="O258" s="220"/>
      <c r="P258" s="220"/>
      <c r="Q258" s="220"/>
      <c r="R258" s="220"/>
      <c r="S258" s="220"/>
      <c r="T258" s="221"/>
      <c r="AT258" s="222" t="s">
        <v>235</v>
      </c>
      <c r="AU258" s="222" t="s">
        <v>19</v>
      </c>
      <c r="AV258" s="13" t="s">
        <v>19</v>
      </c>
      <c r="AW258" s="13" t="s">
        <v>36</v>
      </c>
      <c r="AX258" s="13" t="s">
        <v>80</v>
      </c>
      <c r="AY258" s="222" t="s">
        <v>220</v>
      </c>
    </row>
    <row r="259" spans="1:65" s="14" customFormat="1" ht="11.25">
      <c r="B259" s="223"/>
      <c r="C259" s="224"/>
      <c r="D259" s="210" t="s">
        <v>235</v>
      </c>
      <c r="E259" s="225" t="s">
        <v>1</v>
      </c>
      <c r="F259" s="226" t="s">
        <v>4643</v>
      </c>
      <c r="G259" s="224"/>
      <c r="H259" s="225" t="s">
        <v>1</v>
      </c>
      <c r="I259" s="227"/>
      <c r="J259" s="224"/>
      <c r="K259" s="224"/>
      <c r="L259" s="228"/>
      <c r="M259" s="229"/>
      <c r="N259" s="230"/>
      <c r="O259" s="230"/>
      <c r="P259" s="230"/>
      <c r="Q259" s="230"/>
      <c r="R259" s="230"/>
      <c r="S259" s="230"/>
      <c r="T259" s="231"/>
      <c r="AT259" s="232" t="s">
        <v>235</v>
      </c>
      <c r="AU259" s="232" t="s">
        <v>19</v>
      </c>
      <c r="AV259" s="14" t="s">
        <v>87</v>
      </c>
      <c r="AW259" s="14" t="s">
        <v>36</v>
      </c>
      <c r="AX259" s="14" t="s">
        <v>80</v>
      </c>
      <c r="AY259" s="232" t="s">
        <v>220</v>
      </c>
    </row>
    <row r="260" spans="1:65" s="13" customFormat="1" ht="11.25">
      <c r="B260" s="212"/>
      <c r="C260" s="213"/>
      <c r="D260" s="210" t="s">
        <v>235</v>
      </c>
      <c r="E260" s="214" t="s">
        <v>1</v>
      </c>
      <c r="F260" s="215" t="s">
        <v>261</v>
      </c>
      <c r="G260" s="213"/>
      <c r="H260" s="216">
        <v>7</v>
      </c>
      <c r="I260" s="217"/>
      <c r="J260" s="213"/>
      <c r="K260" s="213"/>
      <c r="L260" s="218"/>
      <c r="M260" s="219"/>
      <c r="N260" s="220"/>
      <c r="O260" s="220"/>
      <c r="P260" s="220"/>
      <c r="Q260" s="220"/>
      <c r="R260" s="220"/>
      <c r="S260" s="220"/>
      <c r="T260" s="221"/>
      <c r="AT260" s="222" t="s">
        <v>235</v>
      </c>
      <c r="AU260" s="222" t="s">
        <v>19</v>
      </c>
      <c r="AV260" s="13" t="s">
        <v>19</v>
      </c>
      <c r="AW260" s="13" t="s">
        <v>36</v>
      </c>
      <c r="AX260" s="13" t="s">
        <v>80</v>
      </c>
      <c r="AY260" s="222" t="s">
        <v>220</v>
      </c>
    </row>
    <row r="261" spans="1:65" s="15" customFormat="1" ht="11.25">
      <c r="B261" s="233"/>
      <c r="C261" s="234"/>
      <c r="D261" s="210" t="s">
        <v>235</v>
      </c>
      <c r="E261" s="235" t="s">
        <v>1</v>
      </c>
      <c r="F261" s="236" t="s">
        <v>355</v>
      </c>
      <c r="G261" s="234"/>
      <c r="H261" s="237">
        <v>10</v>
      </c>
      <c r="I261" s="238"/>
      <c r="J261" s="234"/>
      <c r="K261" s="234"/>
      <c r="L261" s="239"/>
      <c r="M261" s="240"/>
      <c r="N261" s="241"/>
      <c r="O261" s="241"/>
      <c r="P261" s="241"/>
      <c r="Q261" s="241"/>
      <c r="R261" s="241"/>
      <c r="S261" s="241"/>
      <c r="T261" s="242"/>
      <c r="AT261" s="243" t="s">
        <v>235</v>
      </c>
      <c r="AU261" s="243" t="s">
        <v>19</v>
      </c>
      <c r="AV261" s="15" t="s">
        <v>223</v>
      </c>
      <c r="AW261" s="15" t="s">
        <v>36</v>
      </c>
      <c r="AX261" s="15" t="s">
        <v>87</v>
      </c>
      <c r="AY261" s="243" t="s">
        <v>220</v>
      </c>
    </row>
    <row r="262" spans="1:65" s="2" customFormat="1" ht="24.2" customHeight="1">
      <c r="A262" s="36"/>
      <c r="B262" s="37"/>
      <c r="C262" s="192" t="s">
        <v>336</v>
      </c>
      <c r="D262" s="192" t="s">
        <v>224</v>
      </c>
      <c r="E262" s="193" t="s">
        <v>4701</v>
      </c>
      <c r="F262" s="194" t="s">
        <v>4702</v>
      </c>
      <c r="G262" s="195" t="s">
        <v>664</v>
      </c>
      <c r="H262" s="196">
        <v>82</v>
      </c>
      <c r="I262" s="197"/>
      <c r="J262" s="198">
        <f>ROUND(I262*H262,2)</f>
        <v>0</v>
      </c>
      <c r="K262" s="194" t="s">
        <v>228</v>
      </c>
      <c r="L262" s="41"/>
      <c r="M262" s="199" t="s">
        <v>1</v>
      </c>
      <c r="N262" s="200" t="s">
        <v>45</v>
      </c>
      <c r="O262" s="73"/>
      <c r="P262" s="201">
        <f>O262*H262</f>
        <v>0</v>
      </c>
      <c r="Q262" s="201">
        <v>0</v>
      </c>
      <c r="R262" s="201">
        <f>Q262*H262</f>
        <v>0</v>
      </c>
      <c r="S262" s="201">
        <v>0</v>
      </c>
      <c r="T262" s="202">
        <f>S262*H262</f>
        <v>0</v>
      </c>
      <c r="U262" s="36"/>
      <c r="V262" s="36"/>
      <c r="W262" s="36"/>
      <c r="X262" s="36"/>
      <c r="Y262" s="36"/>
      <c r="Z262" s="36"/>
      <c r="AA262" s="36"/>
      <c r="AB262" s="36"/>
      <c r="AC262" s="36"/>
      <c r="AD262" s="36"/>
      <c r="AE262" s="36"/>
      <c r="AR262" s="203" t="s">
        <v>223</v>
      </c>
      <c r="AT262" s="203" t="s">
        <v>224</v>
      </c>
      <c r="AU262" s="203" t="s">
        <v>19</v>
      </c>
      <c r="AY262" s="18" t="s">
        <v>220</v>
      </c>
      <c r="BE262" s="204">
        <f>IF(N262="základní",J262,0)</f>
        <v>0</v>
      </c>
      <c r="BF262" s="204">
        <f>IF(N262="snížená",J262,0)</f>
        <v>0</v>
      </c>
      <c r="BG262" s="204">
        <f>IF(N262="zákl. přenesená",J262,0)</f>
        <v>0</v>
      </c>
      <c r="BH262" s="204">
        <f>IF(N262="sníž. přenesená",J262,0)</f>
        <v>0</v>
      </c>
      <c r="BI262" s="204">
        <f>IF(N262="nulová",J262,0)</f>
        <v>0</v>
      </c>
      <c r="BJ262" s="18" t="s">
        <v>87</v>
      </c>
      <c r="BK262" s="204">
        <f>ROUND(I262*H262,2)</f>
        <v>0</v>
      </c>
      <c r="BL262" s="18" t="s">
        <v>223</v>
      </c>
      <c r="BM262" s="203" t="s">
        <v>4703</v>
      </c>
    </row>
    <row r="263" spans="1:65" s="2" customFormat="1" ht="11.25">
      <c r="A263" s="36"/>
      <c r="B263" s="37"/>
      <c r="C263" s="38"/>
      <c r="D263" s="205" t="s">
        <v>231</v>
      </c>
      <c r="E263" s="38"/>
      <c r="F263" s="206" t="s">
        <v>4704</v>
      </c>
      <c r="G263" s="38"/>
      <c r="H263" s="38"/>
      <c r="I263" s="207"/>
      <c r="J263" s="38"/>
      <c r="K263" s="38"/>
      <c r="L263" s="41"/>
      <c r="M263" s="208"/>
      <c r="N263" s="209"/>
      <c r="O263" s="73"/>
      <c r="P263" s="73"/>
      <c r="Q263" s="73"/>
      <c r="R263" s="73"/>
      <c r="S263" s="73"/>
      <c r="T263" s="74"/>
      <c r="U263" s="36"/>
      <c r="V263" s="36"/>
      <c r="W263" s="36"/>
      <c r="X263" s="36"/>
      <c r="Y263" s="36"/>
      <c r="Z263" s="36"/>
      <c r="AA263" s="36"/>
      <c r="AB263" s="36"/>
      <c r="AC263" s="36"/>
      <c r="AD263" s="36"/>
      <c r="AE263" s="36"/>
      <c r="AT263" s="18" t="s">
        <v>231</v>
      </c>
      <c r="AU263" s="18" t="s">
        <v>19</v>
      </c>
    </row>
    <row r="264" spans="1:65" s="2" customFormat="1" ht="48.75">
      <c r="A264" s="36"/>
      <c r="B264" s="37"/>
      <c r="C264" s="38"/>
      <c r="D264" s="210" t="s">
        <v>311</v>
      </c>
      <c r="E264" s="38"/>
      <c r="F264" s="211" t="s">
        <v>4705</v>
      </c>
      <c r="G264" s="38"/>
      <c r="H264" s="38"/>
      <c r="I264" s="207"/>
      <c r="J264" s="38"/>
      <c r="K264" s="38"/>
      <c r="L264" s="41"/>
      <c r="M264" s="208"/>
      <c r="N264" s="209"/>
      <c r="O264" s="73"/>
      <c r="P264" s="73"/>
      <c r="Q264" s="73"/>
      <c r="R264" s="73"/>
      <c r="S264" s="73"/>
      <c r="T264" s="74"/>
      <c r="U264" s="36"/>
      <c r="V264" s="36"/>
      <c r="W264" s="36"/>
      <c r="X264" s="36"/>
      <c r="Y264" s="36"/>
      <c r="Z264" s="36"/>
      <c r="AA264" s="36"/>
      <c r="AB264" s="36"/>
      <c r="AC264" s="36"/>
      <c r="AD264" s="36"/>
      <c r="AE264" s="36"/>
      <c r="AT264" s="18" t="s">
        <v>311</v>
      </c>
      <c r="AU264" s="18" t="s">
        <v>19</v>
      </c>
    </row>
    <row r="265" spans="1:65" s="2" customFormat="1" ht="19.5">
      <c r="A265" s="36"/>
      <c r="B265" s="37"/>
      <c r="C265" s="38"/>
      <c r="D265" s="210" t="s">
        <v>233</v>
      </c>
      <c r="E265" s="38"/>
      <c r="F265" s="211" t="s">
        <v>4706</v>
      </c>
      <c r="G265" s="38"/>
      <c r="H265" s="38"/>
      <c r="I265" s="207"/>
      <c r="J265" s="38"/>
      <c r="K265" s="38"/>
      <c r="L265" s="41"/>
      <c r="M265" s="208"/>
      <c r="N265" s="209"/>
      <c r="O265" s="73"/>
      <c r="P265" s="73"/>
      <c r="Q265" s="73"/>
      <c r="R265" s="73"/>
      <c r="S265" s="73"/>
      <c r="T265" s="74"/>
      <c r="U265" s="36"/>
      <c r="V265" s="36"/>
      <c r="W265" s="36"/>
      <c r="X265" s="36"/>
      <c r="Y265" s="36"/>
      <c r="Z265" s="36"/>
      <c r="AA265" s="36"/>
      <c r="AB265" s="36"/>
      <c r="AC265" s="36"/>
      <c r="AD265" s="36"/>
      <c r="AE265" s="36"/>
      <c r="AT265" s="18" t="s">
        <v>233</v>
      </c>
      <c r="AU265" s="18" t="s">
        <v>19</v>
      </c>
    </row>
    <row r="266" spans="1:65" s="13" customFormat="1" ht="11.25">
      <c r="B266" s="212"/>
      <c r="C266" s="213"/>
      <c r="D266" s="210" t="s">
        <v>235</v>
      </c>
      <c r="E266" s="214" t="s">
        <v>1</v>
      </c>
      <c r="F266" s="215" t="s">
        <v>1707</v>
      </c>
      <c r="G266" s="213"/>
      <c r="H266" s="216">
        <v>79</v>
      </c>
      <c r="I266" s="217"/>
      <c r="J266" s="213"/>
      <c r="K266" s="213"/>
      <c r="L266" s="218"/>
      <c r="M266" s="219"/>
      <c r="N266" s="220"/>
      <c r="O266" s="220"/>
      <c r="P266" s="220"/>
      <c r="Q266" s="220"/>
      <c r="R266" s="220"/>
      <c r="S266" s="220"/>
      <c r="T266" s="221"/>
      <c r="AT266" s="222" t="s">
        <v>235</v>
      </c>
      <c r="AU266" s="222" t="s">
        <v>19</v>
      </c>
      <c r="AV266" s="13" t="s">
        <v>19</v>
      </c>
      <c r="AW266" s="13" t="s">
        <v>36</v>
      </c>
      <c r="AX266" s="13" t="s">
        <v>80</v>
      </c>
      <c r="AY266" s="222" t="s">
        <v>220</v>
      </c>
    </row>
    <row r="267" spans="1:65" s="14" customFormat="1" ht="11.25">
      <c r="B267" s="223"/>
      <c r="C267" s="224"/>
      <c r="D267" s="210" t="s">
        <v>235</v>
      </c>
      <c r="E267" s="225" t="s">
        <v>1</v>
      </c>
      <c r="F267" s="226" t="s">
        <v>4707</v>
      </c>
      <c r="G267" s="224"/>
      <c r="H267" s="225" t="s">
        <v>1</v>
      </c>
      <c r="I267" s="227"/>
      <c r="J267" s="224"/>
      <c r="K267" s="224"/>
      <c r="L267" s="228"/>
      <c r="M267" s="229"/>
      <c r="N267" s="230"/>
      <c r="O267" s="230"/>
      <c r="P267" s="230"/>
      <c r="Q267" s="230"/>
      <c r="R267" s="230"/>
      <c r="S267" s="230"/>
      <c r="T267" s="231"/>
      <c r="AT267" s="232" t="s">
        <v>235</v>
      </c>
      <c r="AU267" s="232" t="s">
        <v>19</v>
      </c>
      <c r="AV267" s="14" t="s">
        <v>87</v>
      </c>
      <c r="AW267" s="14" t="s">
        <v>36</v>
      </c>
      <c r="AX267" s="14" t="s">
        <v>80</v>
      </c>
      <c r="AY267" s="232" t="s">
        <v>220</v>
      </c>
    </row>
    <row r="268" spans="1:65" s="13" customFormat="1" ht="11.25">
      <c r="B268" s="212"/>
      <c r="C268" s="213"/>
      <c r="D268" s="210" t="s">
        <v>235</v>
      </c>
      <c r="E268" s="214" t="s">
        <v>1</v>
      </c>
      <c r="F268" s="215" t="s">
        <v>156</v>
      </c>
      <c r="G268" s="213"/>
      <c r="H268" s="216">
        <v>3</v>
      </c>
      <c r="I268" s="217"/>
      <c r="J268" s="213"/>
      <c r="K268" s="213"/>
      <c r="L268" s="218"/>
      <c r="M268" s="219"/>
      <c r="N268" s="220"/>
      <c r="O268" s="220"/>
      <c r="P268" s="220"/>
      <c r="Q268" s="220"/>
      <c r="R268" s="220"/>
      <c r="S268" s="220"/>
      <c r="T268" s="221"/>
      <c r="AT268" s="222" t="s">
        <v>235</v>
      </c>
      <c r="AU268" s="222" t="s">
        <v>19</v>
      </c>
      <c r="AV268" s="13" t="s">
        <v>19</v>
      </c>
      <c r="AW268" s="13" t="s">
        <v>36</v>
      </c>
      <c r="AX268" s="13" t="s">
        <v>80</v>
      </c>
      <c r="AY268" s="222" t="s">
        <v>220</v>
      </c>
    </row>
    <row r="269" spans="1:65" s="15" customFormat="1" ht="11.25">
      <c r="B269" s="233"/>
      <c r="C269" s="234"/>
      <c r="D269" s="210" t="s">
        <v>235</v>
      </c>
      <c r="E269" s="235" t="s">
        <v>1</v>
      </c>
      <c r="F269" s="236" t="s">
        <v>355</v>
      </c>
      <c r="G269" s="234"/>
      <c r="H269" s="237">
        <v>82</v>
      </c>
      <c r="I269" s="238"/>
      <c r="J269" s="234"/>
      <c r="K269" s="234"/>
      <c r="L269" s="239"/>
      <c r="M269" s="240"/>
      <c r="N269" s="241"/>
      <c r="O269" s="241"/>
      <c r="P269" s="241"/>
      <c r="Q269" s="241"/>
      <c r="R269" s="241"/>
      <c r="S269" s="241"/>
      <c r="T269" s="242"/>
      <c r="AT269" s="243" t="s">
        <v>235</v>
      </c>
      <c r="AU269" s="243" t="s">
        <v>19</v>
      </c>
      <c r="AV269" s="15" t="s">
        <v>223</v>
      </c>
      <c r="AW269" s="15" t="s">
        <v>36</v>
      </c>
      <c r="AX269" s="15" t="s">
        <v>87</v>
      </c>
      <c r="AY269" s="243" t="s">
        <v>220</v>
      </c>
    </row>
    <row r="270" spans="1:65" s="2" customFormat="1" ht="33" customHeight="1">
      <c r="A270" s="36"/>
      <c r="B270" s="37"/>
      <c r="C270" s="192" t="s">
        <v>7</v>
      </c>
      <c r="D270" s="192" t="s">
        <v>224</v>
      </c>
      <c r="E270" s="193" t="s">
        <v>4708</v>
      </c>
      <c r="F270" s="194" t="s">
        <v>4709</v>
      </c>
      <c r="G270" s="195" t="s">
        <v>664</v>
      </c>
      <c r="H270" s="196">
        <v>310</v>
      </c>
      <c r="I270" s="197"/>
      <c r="J270" s="198">
        <f>ROUND(I270*H270,2)</f>
        <v>0</v>
      </c>
      <c r="K270" s="194" t="s">
        <v>228</v>
      </c>
      <c r="L270" s="41"/>
      <c r="M270" s="199" t="s">
        <v>1</v>
      </c>
      <c r="N270" s="200" t="s">
        <v>45</v>
      </c>
      <c r="O270" s="73"/>
      <c r="P270" s="201">
        <f>O270*H270</f>
        <v>0</v>
      </c>
      <c r="Q270" s="201">
        <v>0</v>
      </c>
      <c r="R270" s="201">
        <f>Q270*H270</f>
        <v>0</v>
      </c>
      <c r="S270" s="201">
        <v>0</v>
      </c>
      <c r="T270" s="202">
        <f>S270*H270</f>
        <v>0</v>
      </c>
      <c r="U270" s="36"/>
      <c r="V270" s="36"/>
      <c r="W270" s="36"/>
      <c r="X270" s="36"/>
      <c r="Y270" s="36"/>
      <c r="Z270" s="36"/>
      <c r="AA270" s="36"/>
      <c r="AB270" s="36"/>
      <c r="AC270" s="36"/>
      <c r="AD270" s="36"/>
      <c r="AE270" s="36"/>
      <c r="AR270" s="203" t="s">
        <v>223</v>
      </c>
      <c r="AT270" s="203" t="s">
        <v>224</v>
      </c>
      <c r="AU270" s="203" t="s">
        <v>19</v>
      </c>
      <c r="AY270" s="18" t="s">
        <v>220</v>
      </c>
      <c r="BE270" s="204">
        <f>IF(N270="základní",J270,0)</f>
        <v>0</v>
      </c>
      <c r="BF270" s="204">
        <f>IF(N270="snížená",J270,0)</f>
        <v>0</v>
      </c>
      <c r="BG270" s="204">
        <f>IF(N270="zákl. přenesená",J270,0)</f>
        <v>0</v>
      </c>
      <c r="BH270" s="204">
        <f>IF(N270="sníž. přenesená",J270,0)</f>
        <v>0</v>
      </c>
      <c r="BI270" s="204">
        <f>IF(N270="nulová",J270,0)</f>
        <v>0</v>
      </c>
      <c r="BJ270" s="18" t="s">
        <v>87</v>
      </c>
      <c r="BK270" s="204">
        <f>ROUND(I270*H270,2)</f>
        <v>0</v>
      </c>
      <c r="BL270" s="18" t="s">
        <v>223</v>
      </c>
      <c r="BM270" s="203" t="s">
        <v>4710</v>
      </c>
    </row>
    <row r="271" spans="1:65" s="2" customFormat="1" ht="11.25">
      <c r="A271" s="36"/>
      <c r="B271" s="37"/>
      <c r="C271" s="38"/>
      <c r="D271" s="205" t="s">
        <v>231</v>
      </c>
      <c r="E271" s="38"/>
      <c r="F271" s="206" t="s">
        <v>4711</v>
      </c>
      <c r="G271" s="38"/>
      <c r="H271" s="38"/>
      <c r="I271" s="207"/>
      <c r="J271" s="38"/>
      <c r="K271" s="38"/>
      <c r="L271" s="41"/>
      <c r="M271" s="208"/>
      <c r="N271" s="209"/>
      <c r="O271" s="73"/>
      <c r="P271" s="73"/>
      <c r="Q271" s="73"/>
      <c r="R271" s="73"/>
      <c r="S271" s="73"/>
      <c r="T271" s="74"/>
      <c r="U271" s="36"/>
      <c r="V271" s="36"/>
      <c r="W271" s="36"/>
      <c r="X271" s="36"/>
      <c r="Y271" s="36"/>
      <c r="Z271" s="36"/>
      <c r="AA271" s="36"/>
      <c r="AB271" s="36"/>
      <c r="AC271" s="36"/>
      <c r="AD271" s="36"/>
      <c r="AE271" s="36"/>
      <c r="AT271" s="18" t="s">
        <v>231</v>
      </c>
      <c r="AU271" s="18" t="s">
        <v>19</v>
      </c>
    </row>
    <row r="272" spans="1:65" s="2" customFormat="1" ht="165.75">
      <c r="A272" s="36"/>
      <c r="B272" s="37"/>
      <c r="C272" s="38"/>
      <c r="D272" s="210" t="s">
        <v>311</v>
      </c>
      <c r="E272" s="38"/>
      <c r="F272" s="211" t="s">
        <v>4712</v>
      </c>
      <c r="G272" s="38"/>
      <c r="H272" s="38"/>
      <c r="I272" s="207"/>
      <c r="J272" s="38"/>
      <c r="K272" s="38"/>
      <c r="L272" s="41"/>
      <c r="M272" s="208"/>
      <c r="N272" s="209"/>
      <c r="O272" s="73"/>
      <c r="P272" s="73"/>
      <c r="Q272" s="73"/>
      <c r="R272" s="73"/>
      <c r="S272" s="73"/>
      <c r="T272" s="74"/>
      <c r="U272" s="36"/>
      <c r="V272" s="36"/>
      <c r="W272" s="36"/>
      <c r="X272" s="36"/>
      <c r="Y272" s="36"/>
      <c r="Z272" s="36"/>
      <c r="AA272" s="36"/>
      <c r="AB272" s="36"/>
      <c r="AC272" s="36"/>
      <c r="AD272" s="36"/>
      <c r="AE272" s="36"/>
      <c r="AT272" s="18" t="s">
        <v>311</v>
      </c>
      <c r="AU272" s="18" t="s">
        <v>19</v>
      </c>
    </row>
    <row r="273" spans="1:65" s="2" customFormat="1" ht="19.5">
      <c r="A273" s="36"/>
      <c r="B273" s="37"/>
      <c r="C273" s="38"/>
      <c r="D273" s="210" t="s">
        <v>233</v>
      </c>
      <c r="E273" s="38"/>
      <c r="F273" s="211" t="s">
        <v>4713</v>
      </c>
      <c r="G273" s="38"/>
      <c r="H273" s="38"/>
      <c r="I273" s="207"/>
      <c r="J273" s="38"/>
      <c r="K273" s="38"/>
      <c r="L273" s="41"/>
      <c r="M273" s="208"/>
      <c r="N273" s="209"/>
      <c r="O273" s="73"/>
      <c r="P273" s="73"/>
      <c r="Q273" s="73"/>
      <c r="R273" s="73"/>
      <c r="S273" s="73"/>
      <c r="T273" s="74"/>
      <c r="U273" s="36"/>
      <c r="V273" s="36"/>
      <c r="W273" s="36"/>
      <c r="X273" s="36"/>
      <c r="Y273" s="36"/>
      <c r="Z273" s="36"/>
      <c r="AA273" s="36"/>
      <c r="AB273" s="36"/>
      <c r="AC273" s="36"/>
      <c r="AD273" s="36"/>
      <c r="AE273" s="36"/>
      <c r="AT273" s="18" t="s">
        <v>233</v>
      </c>
      <c r="AU273" s="18" t="s">
        <v>19</v>
      </c>
    </row>
    <row r="274" spans="1:65" s="13" customFormat="1" ht="11.25">
      <c r="B274" s="212"/>
      <c r="C274" s="213"/>
      <c r="D274" s="210" t="s">
        <v>235</v>
      </c>
      <c r="E274" s="214" t="s">
        <v>1</v>
      </c>
      <c r="F274" s="215" t="s">
        <v>4714</v>
      </c>
      <c r="G274" s="213"/>
      <c r="H274" s="216">
        <v>310</v>
      </c>
      <c r="I274" s="217"/>
      <c r="J274" s="213"/>
      <c r="K274" s="213"/>
      <c r="L274" s="218"/>
      <c r="M274" s="219"/>
      <c r="N274" s="220"/>
      <c r="O274" s="220"/>
      <c r="P274" s="220"/>
      <c r="Q274" s="220"/>
      <c r="R274" s="220"/>
      <c r="S274" s="220"/>
      <c r="T274" s="221"/>
      <c r="AT274" s="222" t="s">
        <v>235</v>
      </c>
      <c r="AU274" s="222" t="s">
        <v>19</v>
      </c>
      <c r="AV274" s="13" t="s">
        <v>19</v>
      </c>
      <c r="AW274" s="13" t="s">
        <v>36</v>
      </c>
      <c r="AX274" s="13" t="s">
        <v>87</v>
      </c>
      <c r="AY274" s="222" t="s">
        <v>220</v>
      </c>
    </row>
    <row r="275" spans="1:65" s="2" customFormat="1" ht="33" customHeight="1">
      <c r="A275" s="36"/>
      <c r="B275" s="37"/>
      <c r="C275" s="192" t="s">
        <v>346</v>
      </c>
      <c r="D275" s="192" t="s">
        <v>224</v>
      </c>
      <c r="E275" s="193" t="s">
        <v>4715</v>
      </c>
      <c r="F275" s="194" t="s">
        <v>4716</v>
      </c>
      <c r="G275" s="195" t="s">
        <v>664</v>
      </c>
      <c r="H275" s="196">
        <v>71</v>
      </c>
      <c r="I275" s="197"/>
      <c r="J275" s="198">
        <f>ROUND(I275*H275,2)</f>
        <v>0</v>
      </c>
      <c r="K275" s="194" t="s">
        <v>228</v>
      </c>
      <c r="L275" s="41"/>
      <c r="M275" s="199" t="s">
        <v>1</v>
      </c>
      <c r="N275" s="200" t="s">
        <v>45</v>
      </c>
      <c r="O275" s="73"/>
      <c r="P275" s="201">
        <f>O275*H275</f>
        <v>0</v>
      </c>
      <c r="Q275" s="201">
        <v>0</v>
      </c>
      <c r="R275" s="201">
        <f>Q275*H275</f>
        <v>0</v>
      </c>
      <c r="S275" s="201">
        <v>0</v>
      </c>
      <c r="T275" s="202">
        <f>S275*H275</f>
        <v>0</v>
      </c>
      <c r="U275" s="36"/>
      <c r="V275" s="36"/>
      <c r="W275" s="36"/>
      <c r="X275" s="36"/>
      <c r="Y275" s="36"/>
      <c r="Z275" s="36"/>
      <c r="AA275" s="36"/>
      <c r="AB275" s="36"/>
      <c r="AC275" s="36"/>
      <c r="AD275" s="36"/>
      <c r="AE275" s="36"/>
      <c r="AR275" s="203" t="s">
        <v>223</v>
      </c>
      <c r="AT275" s="203" t="s">
        <v>224</v>
      </c>
      <c r="AU275" s="203" t="s">
        <v>19</v>
      </c>
      <c r="AY275" s="18" t="s">
        <v>220</v>
      </c>
      <c r="BE275" s="204">
        <f>IF(N275="základní",J275,0)</f>
        <v>0</v>
      </c>
      <c r="BF275" s="204">
        <f>IF(N275="snížená",J275,0)</f>
        <v>0</v>
      </c>
      <c r="BG275" s="204">
        <f>IF(N275="zákl. přenesená",J275,0)</f>
        <v>0</v>
      </c>
      <c r="BH275" s="204">
        <f>IF(N275="sníž. přenesená",J275,0)</f>
        <v>0</v>
      </c>
      <c r="BI275" s="204">
        <f>IF(N275="nulová",J275,0)</f>
        <v>0</v>
      </c>
      <c r="BJ275" s="18" t="s">
        <v>87</v>
      </c>
      <c r="BK275" s="204">
        <f>ROUND(I275*H275,2)</f>
        <v>0</v>
      </c>
      <c r="BL275" s="18" t="s">
        <v>223</v>
      </c>
      <c r="BM275" s="203" t="s">
        <v>4717</v>
      </c>
    </row>
    <row r="276" spans="1:65" s="2" customFormat="1" ht="11.25">
      <c r="A276" s="36"/>
      <c r="B276" s="37"/>
      <c r="C276" s="38"/>
      <c r="D276" s="205" t="s">
        <v>231</v>
      </c>
      <c r="E276" s="38"/>
      <c r="F276" s="206" t="s">
        <v>4718</v>
      </c>
      <c r="G276" s="38"/>
      <c r="H276" s="38"/>
      <c r="I276" s="207"/>
      <c r="J276" s="38"/>
      <c r="K276" s="38"/>
      <c r="L276" s="41"/>
      <c r="M276" s="208"/>
      <c r="N276" s="209"/>
      <c r="O276" s="73"/>
      <c r="P276" s="73"/>
      <c r="Q276" s="73"/>
      <c r="R276" s="73"/>
      <c r="S276" s="73"/>
      <c r="T276" s="74"/>
      <c r="U276" s="36"/>
      <c r="V276" s="36"/>
      <c r="W276" s="36"/>
      <c r="X276" s="36"/>
      <c r="Y276" s="36"/>
      <c r="Z276" s="36"/>
      <c r="AA276" s="36"/>
      <c r="AB276" s="36"/>
      <c r="AC276" s="36"/>
      <c r="AD276" s="36"/>
      <c r="AE276" s="36"/>
      <c r="AT276" s="18" t="s">
        <v>231</v>
      </c>
      <c r="AU276" s="18" t="s">
        <v>19</v>
      </c>
    </row>
    <row r="277" spans="1:65" s="2" customFormat="1" ht="165.75">
      <c r="A277" s="36"/>
      <c r="B277" s="37"/>
      <c r="C277" s="38"/>
      <c r="D277" s="210" t="s">
        <v>311</v>
      </c>
      <c r="E277" s="38"/>
      <c r="F277" s="211" t="s">
        <v>4712</v>
      </c>
      <c r="G277" s="38"/>
      <c r="H277" s="38"/>
      <c r="I277" s="207"/>
      <c r="J277" s="38"/>
      <c r="K277" s="38"/>
      <c r="L277" s="41"/>
      <c r="M277" s="208"/>
      <c r="N277" s="209"/>
      <c r="O277" s="73"/>
      <c r="P277" s="73"/>
      <c r="Q277" s="73"/>
      <c r="R277" s="73"/>
      <c r="S277" s="73"/>
      <c r="T277" s="74"/>
      <c r="U277" s="36"/>
      <c r="V277" s="36"/>
      <c r="W277" s="36"/>
      <c r="X277" s="36"/>
      <c r="Y277" s="36"/>
      <c r="Z277" s="36"/>
      <c r="AA277" s="36"/>
      <c r="AB277" s="36"/>
      <c r="AC277" s="36"/>
      <c r="AD277" s="36"/>
      <c r="AE277" s="36"/>
      <c r="AT277" s="18" t="s">
        <v>311</v>
      </c>
      <c r="AU277" s="18" t="s">
        <v>19</v>
      </c>
    </row>
    <row r="278" spans="1:65" s="2" customFormat="1" ht="19.5">
      <c r="A278" s="36"/>
      <c r="B278" s="37"/>
      <c r="C278" s="38"/>
      <c r="D278" s="210" t="s">
        <v>233</v>
      </c>
      <c r="E278" s="38"/>
      <c r="F278" s="211" t="s">
        <v>4713</v>
      </c>
      <c r="G278" s="38"/>
      <c r="H278" s="38"/>
      <c r="I278" s="207"/>
      <c r="J278" s="38"/>
      <c r="K278" s="38"/>
      <c r="L278" s="41"/>
      <c r="M278" s="208"/>
      <c r="N278" s="209"/>
      <c r="O278" s="73"/>
      <c r="P278" s="73"/>
      <c r="Q278" s="73"/>
      <c r="R278" s="73"/>
      <c r="S278" s="73"/>
      <c r="T278" s="74"/>
      <c r="U278" s="36"/>
      <c r="V278" s="36"/>
      <c r="W278" s="36"/>
      <c r="X278" s="36"/>
      <c r="Y278" s="36"/>
      <c r="Z278" s="36"/>
      <c r="AA278" s="36"/>
      <c r="AB278" s="36"/>
      <c r="AC278" s="36"/>
      <c r="AD278" s="36"/>
      <c r="AE278" s="36"/>
      <c r="AT278" s="18" t="s">
        <v>233</v>
      </c>
      <c r="AU278" s="18" t="s">
        <v>19</v>
      </c>
    </row>
    <row r="279" spans="1:65" s="13" customFormat="1" ht="11.25">
      <c r="B279" s="212"/>
      <c r="C279" s="213"/>
      <c r="D279" s="210" t="s">
        <v>235</v>
      </c>
      <c r="E279" s="214" t="s">
        <v>1</v>
      </c>
      <c r="F279" s="215" t="s">
        <v>1676</v>
      </c>
      <c r="G279" s="213"/>
      <c r="H279" s="216">
        <v>71</v>
      </c>
      <c r="I279" s="217"/>
      <c r="J279" s="213"/>
      <c r="K279" s="213"/>
      <c r="L279" s="218"/>
      <c r="M279" s="219"/>
      <c r="N279" s="220"/>
      <c r="O279" s="220"/>
      <c r="P279" s="220"/>
      <c r="Q279" s="220"/>
      <c r="R279" s="220"/>
      <c r="S279" s="220"/>
      <c r="T279" s="221"/>
      <c r="AT279" s="222" t="s">
        <v>235</v>
      </c>
      <c r="AU279" s="222" t="s">
        <v>19</v>
      </c>
      <c r="AV279" s="13" t="s">
        <v>19</v>
      </c>
      <c r="AW279" s="13" t="s">
        <v>36</v>
      </c>
      <c r="AX279" s="13" t="s">
        <v>87</v>
      </c>
      <c r="AY279" s="222" t="s">
        <v>220</v>
      </c>
    </row>
    <row r="280" spans="1:65" s="2" customFormat="1" ht="33" customHeight="1">
      <c r="A280" s="36"/>
      <c r="B280" s="37"/>
      <c r="C280" s="192" t="s">
        <v>358</v>
      </c>
      <c r="D280" s="192" t="s">
        <v>224</v>
      </c>
      <c r="E280" s="193" t="s">
        <v>4719</v>
      </c>
      <c r="F280" s="194" t="s">
        <v>4720</v>
      </c>
      <c r="G280" s="195" t="s">
        <v>664</v>
      </c>
      <c r="H280" s="196">
        <v>86</v>
      </c>
      <c r="I280" s="197"/>
      <c r="J280" s="198">
        <f>ROUND(I280*H280,2)</f>
        <v>0</v>
      </c>
      <c r="K280" s="194" t="s">
        <v>228</v>
      </c>
      <c r="L280" s="41"/>
      <c r="M280" s="199" t="s">
        <v>1</v>
      </c>
      <c r="N280" s="200" t="s">
        <v>45</v>
      </c>
      <c r="O280" s="73"/>
      <c r="P280" s="201">
        <f>O280*H280</f>
        <v>0</v>
      </c>
      <c r="Q280" s="201">
        <v>0</v>
      </c>
      <c r="R280" s="201">
        <f>Q280*H280</f>
        <v>0</v>
      </c>
      <c r="S280" s="201">
        <v>0</v>
      </c>
      <c r="T280" s="202">
        <f>S280*H280</f>
        <v>0</v>
      </c>
      <c r="U280" s="36"/>
      <c r="V280" s="36"/>
      <c r="W280" s="36"/>
      <c r="X280" s="36"/>
      <c r="Y280" s="36"/>
      <c r="Z280" s="36"/>
      <c r="AA280" s="36"/>
      <c r="AB280" s="36"/>
      <c r="AC280" s="36"/>
      <c r="AD280" s="36"/>
      <c r="AE280" s="36"/>
      <c r="AR280" s="203" t="s">
        <v>223</v>
      </c>
      <c r="AT280" s="203" t="s">
        <v>224</v>
      </c>
      <c r="AU280" s="203" t="s">
        <v>19</v>
      </c>
      <c r="AY280" s="18" t="s">
        <v>220</v>
      </c>
      <c r="BE280" s="204">
        <f>IF(N280="základní",J280,0)</f>
        <v>0</v>
      </c>
      <c r="BF280" s="204">
        <f>IF(N280="snížená",J280,0)</f>
        <v>0</v>
      </c>
      <c r="BG280" s="204">
        <f>IF(N280="zákl. přenesená",J280,0)</f>
        <v>0</v>
      </c>
      <c r="BH280" s="204">
        <f>IF(N280="sníž. přenesená",J280,0)</f>
        <v>0</v>
      </c>
      <c r="BI280" s="204">
        <f>IF(N280="nulová",J280,0)</f>
        <v>0</v>
      </c>
      <c r="BJ280" s="18" t="s">
        <v>87</v>
      </c>
      <c r="BK280" s="204">
        <f>ROUND(I280*H280,2)</f>
        <v>0</v>
      </c>
      <c r="BL280" s="18" t="s">
        <v>223</v>
      </c>
      <c r="BM280" s="203" t="s">
        <v>4721</v>
      </c>
    </row>
    <row r="281" spans="1:65" s="2" customFormat="1" ht="11.25">
      <c r="A281" s="36"/>
      <c r="B281" s="37"/>
      <c r="C281" s="38"/>
      <c r="D281" s="205" t="s">
        <v>231</v>
      </c>
      <c r="E281" s="38"/>
      <c r="F281" s="206" t="s">
        <v>4722</v>
      </c>
      <c r="G281" s="38"/>
      <c r="H281" s="38"/>
      <c r="I281" s="207"/>
      <c r="J281" s="38"/>
      <c r="K281" s="38"/>
      <c r="L281" s="41"/>
      <c r="M281" s="208"/>
      <c r="N281" s="209"/>
      <c r="O281" s="73"/>
      <c r="P281" s="73"/>
      <c r="Q281" s="73"/>
      <c r="R281" s="73"/>
      <c r="S281" s="73"/>
      <c r="T281" s="74"/>
      <c r="U281" s="36"/>
      <c r="V281" s="36"/>
      <c r="W281" s="36"/>
      <c r="X281" s="36"/>
      <c r="Y281" s="36"/>
      <c r="Z281" s="36"/>
      <c r="AA281" s="36"/>
      <c r="AB281" s="36"/>
      <c r="AC281" s="36"/>
      <c r="AD281" s="36"/>
      <c r="AE281" s="36"/>
      <c r="AT281" s="18" t="s">
        <v>231</v>
      </c>
      <c r="AU281" s="18" t="s">
        <v>19</v>
      </c>
    </row>
    <row r="282" spans="1:65" s="2" customFormat="1" ht="165.75">
      <c r="A282" s="36"/>
      <c r="B282" s="37"/>
      <c r="C282" s="38"/>
      <c r="D282" s="210" t="s">
        <v>311</v>
      </c>
      <c r="E282" s="38"/>
      <c r="F282" s="211" t="s">
        <v>4712</v>
      </c>
      <c r="G282" s="38"/>
      <c r="H282" s="38"/>
      <c r="I282" s="207"/>
      <c r="J282" s="38"/>
      <c r="K282" s="38"/>
      <c r="L282" s="41"/>
      <c r="M282" s="208"/>
      <c r="N282" s="209"/>
      <c r="O282" s="73"/>
      <c r="P282" s="73"/>
      <c r="Q282" s="73"/>
      <c r="R282" s="73"/>
      <c r="S282" s="73"/>
      <c r="T282" s="74"/>
      <c r="U282" s="36"/>
      <c r="V282" s="36"/>
      <c r="W282" s="36"/>
      <c r="X282" s="36"/>
      <c r="Y282" s="36"/>
      <c r="Z282" s="36"/>
      <c r="AA282" s="36"/>
      <c r="AB282" s="36"/>
      <c r="AC282" s="36"/>
      <c r="AD282" s="36"/>
      <c r="AE282" s="36"/>
      <c r="AT282" s="18" t="s">
        <v>311</v>
      </c>
      <c r="AU282" s="18" t="s">
        <v>19</v>
      </c>
    </row>
    <row r="283" spans="1:65" s="2" customFormat="1" ht="19.5">
      <c r="A283" s="36"/>
      <c r="B283" s="37"/>
      <c r="C283" s="38"/>
      <c r="D283" s="210" t="s">
        <v>233</v>
      </c>
      <c r="E283" s="38"/>
      <c r="F283" s="211" t="s">
        <v>4713</v>
      </c>
      <c r="G283" s="38"/>
      <c r="H283" s="38"/>
      <c r="I283" s="207"/>
      <c r="J283" s="38"/>
      <c r="K283" s="38"/>
      <c r="L283" s="41"/>
      <c r="M283" s="208"/>
      <c r="N283" s="209"/>
      <c r="O283" s="73"/>
      <c r="P283" s="73"/>
      <c r="Q283" s="73"/>
      <c r="R283" s="73"/>
      <c r="S283" s="73"/>
      <c r="T283" s="74"/>
      <c r="U283" s="36"/>
      <c r="V283" s="36"/>
      <c r="W283" s="36"/>
      <c r="X283" s="36"/>
      <c r="Y283" s="36"/>
      <c r="Z283" s="36"/>
      <c r="AA283" s="36"/>
      <c r="AB283" s="36"/>
      <c r="AC283" s="36"/>
      <c r="AD283" s="36"/>
      <c r="AE283" s="36"/>
      <c r="AT283" s="18" t="s">
        <v>233</v>
      </c>
      <c r="AU283" s="18" t="s">
        <v>19</v>
      </c>
    </row>
    <row r="284" spans="1:65" s="13" customFormat="1" ht="11.25">
      <c r="B284" s="212"/>
      <c r="C284" s="213"/>
      <c r="D284" s="210" t="s">
        <v>235</v>
      </c>
      <c r="E284" s="214" t="s">
        <v>1</v>
      </c>
      <c r="F284" s="215" t="s">
        <v>1735</v>
      </c>
      <c r="G284" s="213"/>
      <c r="H284" s="216">
        <v>86</v>
      </c>
      <c r="I284" s="217"/>
      <c r="J284" s="213"/>
      <c r="K284" s="213"/>
      <c r="L284" s="218"/>
      <c r="M284" s="219"/>
      <c r="N284" s="220"/>
      <c r="O284" s="220"/>
      <c r="P284" s="220"/>
      <c r="Q284" s="220"/>
      <c r="R284" s="220"/>
      <c r="S284" s="220"/>
      <c r="T284" s="221"/>
      <c r="AT284" s="222" t="s">
        <v>235</v>
      </c>
      <c r="AU284" s="222" t="s">
        <v>19</v>
      </c>
      <c r="AV284" s="13" t="s">
        <v>19</v>
      </c>
      <c r="AW284" s="13" t="s">
        <v>36</v>
      </c>
      <c r="AX284" s="13" t="s">
        <v>87</v>
      </c>
      <c r="AY284" s="222" t="s">
        <v>220</v>
      </c>
    </row>
    <row r="285" spans="1:65" s="2" customFormat="1" ht="33" customHeight="1">
      <c r="A285" s="36"/>
      <c r="B285" s="37"/>
      <c r="C285" s="192" t="s">
        <v>364</v>
      </c>
      <c r="D285" s="192" t="s">
        <v>224</v>
      </c>
      <c r="E285" s="193" t="s">
        <v>4723</v>
      </c>
      <c r="F285" s="194" t="s">
        <v>4724</v>
      </c>
      <c r="G285" s="195" t="s">
        <v>664</v>
      </c>
      <c r="H285" s="196">
        <v>61</v>
      </c>
      <c r="I285" s="197"/>
      <c r="J285" s="198">
        <f>ROUND(I285*H285,2)</f>
        <v>0</v>
      </c>
      <c r="K285" s="194" t="s">
        <v>228</v>
      </c>
      <c r="L285" s="41"/>
      <c r="M285" s="199" t="s">
        <v>1</v>
      </c>
      <c r="N285" s="200" t="s">
        <v>45</v>
      </c>
      <c r="O285" s="73"/>
      <c r="P285" s="201">
        <f>O285*H285</f>
        <v>0</v>
      </c>
      <c r="Q285" s="201">
        <v>0</v>
      </c>
      <c r="R285" s="201">
        <f>Q285*H285</f>
        <v>0</v>
      </c>
      <c r="S285" s="201">
        <v>0</v>
      </c>
      <c r="T285" s="202">
        <f>S285*H285</f>
        <v>0</v>
      </c>
      <c r="U285" s="36"/>
      <c r="V285" s="36"/>
      <c r="W285" s="36"/>
      <c r="X285" s="36"/>
      <c r="Y285" s="36"/>
      <c r="Z285" s="36"/>
      <c r="AA285" s="36"/>
      <c r="AB285" s="36"/>
      <c r="AC285" s="36"/>
      <c r="AD285" s="36"/>
      <c r="AE285" s="36"/>
      <c r="AR285" s="203" t="s">
        <v>223</v>
      </c>
      <c r="AT285" s="203" t="s">
        <v>224</v>
      </c>
      <c r="AU285" s="203" t="s">
        <v>19</v>
      </c>
      <c r="AY285" s="18" t="s">
        <v>220</v>
      </c>
      <c r="BE285" s="204">
        <f>IF(N285="základní",J285,0)</f>
        <v>0</v>
      </c>
      <c r="BF285" s="204">
        <f>IF(N285="snížená",J285,0)</f>
        <v>0</v>
      </c>
      <c r="BG285" s="204">
        <f>IF(N285="zákl. přenesená",J285,0)</f>
        <v>0</v>
      </c>
      <c r="BH285" s="204">
        <f>IF(N285="sníž. přenesená",J285,0)</f>
        <v>0</v>
      </c>
      <c r="BI285" s="204">
        <f>IF(N285="nulová",J285,0)</f>
        <v>0</v>
      </c>
      <c r="BJ285" s="18" t="s">
        <v>87</v>
      </c>
      <c r="BK285" s="204">
        <f>ROUND(I285*H285,2)</f>
        <v>0</v>
      </c>
      <c r="BL285" s="18" t="s">
        <v>223</v>
      </c>
      <c r="BM285" s="203" t="s">
        <v>4725</v>
      </c>
    </row>
    <row r="286" spans="1:65" s="2" customFormat="1" ht="11.25">
      <c r="A286" s="36"/>
      <c r="B286" s="37"/>
      <c r="C286" s="38"/>
      <c r="D286" s="205" t="s">
        <v>231</v>
      </c>
      <c r="E286" s="38"/>
      <c r="F286" s="206" t="s">
        <v>4726</v>
      </c>
      <c r="G286" s="38"/>
      <c r="H286" s="38"/>
      <c r="I286" s="207"/>
      <c r="J286" s="38"/>
      <c r="K286" s="38"/>
      <c r="L286" s="41"/>
      <c r="M286" s="208"/>
      <c r="N286" s="209"/>
      <c r="O286" s="73"/>
      <c r="P286" s="73"/>
      <c r="Q286" s="73"/>
      <c r="R286" s="73"/>
      <c r="S286" s="73"/>
      <c r="T286" s="74"/>
      <c r="U286" s="36"/>
      <c r="V286" s="36"/>
      <c r="W286" s="36"/>
      <c r="X286" s="36"/>
      <c r="Y286" s="36"/>
      <c r="Z286" s="36"/>
      <c r="AA286" s="36"/>
      <c r="AB286" s="36"/>
      <c r="AC286" s="36"/>
      <c r="AD286" s="36"/>
      <c r="AE286" s="36"/>
      <c r="AT286" s="18" t="s">
        <v>231</v>
      </c>
      <c r="AU286" s="18" t="s">
        <v>19</v>
      </c>
    </row>
    <row r="287" spans="1:65" s="2" customFormat="1" ht="165.75">
      <c r="A287" s="36"/>
      <c r="B287" s="37"/>
      <c r="C287" s="38"/>
      <c r="D287" s="210" t="s">
        <v>311</v>
      </c>
      <c r="E287" s="38"/>
      <c r="F287" s="211" t="s">
        <v>4712</v>
      </c>
      <c r="G287" s="38"/>
      <c r="H287" s="38"/>
      <c r="I287" s="207"/>
      <c r="J287" s="38"/>
      <c r="K287" s="38"/>
      <c r="L287" s="41"/>
      <c r="M287" s="208"/>
      <c r="N287" s="209"/>
      <c r="O287" s="73"/>
      <c r="P287" s="73"/>
      <c r="Q287" s="73"/>
      <c r="R287" s="73"/>
      <c r="S287" s="73"/>
      <c r="T287" s="74"/>
      <c r="U287" s="36"/>
      <c r="V287" s="36"/>
      <c r="W287" s="36"/>
      <c r="X287" s="36"/>
      <c r="Y287" s="36"/>
      <c r="Z287" s="36"/>
      <c r="AA287" s="36"/>
      <c r="AB287" s="36"/>
      <c r="AC287" s="36"/>
      <c r="AD287" s="36"/>
      <c r="AE287" s="36"/>
      <c r="AT287" s="18" t="s">
        <v>311</v>
      </c>
      <c r="AU287" s="18" t="s">
        <v>19</v>
      </c>
    </row>
    <row r="288" spans="1:65" s="2" customFormat="1" ht="19.5">
      <c r="A288" s="36"/>
      <c r="B288" s="37"/>
      <c r="C288" s="38"/>
      <c r="D288" s="210" t="s">
        <v>233</v>
      </c>
      <c r="E288" s="38"/>
      <c r="F288" s="211" t="s">
        <v>4713</v>
      </c>
      <c r="G288" s="38"/>
      <c r="H288" s="38"/>
      <c r="I288" s="207"/>
      <c r="J288" s="38"/>
      <c r="K288" s="38"/>
      <c r="L288" s="41"/>
      <c r="M288" s="208"/>
      <c r="N288" s="209"/>
      <c r="O288" s="73"/>
      <c r="P288" s="73"/>
      <c r="Q288" s="73"/>
      <c r="R288" s="73"/>
      <c r="S288" s="73"/>
      <c r="T288" s="74"/>
      <c r="U288" s="36"/>
      <c r="V288" s="36"/>
      <c r="W288" s="36"/>
      <c r="X288" s="36"/>
      <c r="Y288" s="36"/>
      <c r="Z288" s="36"/>
      <c r="AA288" s="36"/>
      <c r="AB288" s="36"/>
      <c r="AC288" s="36"/>
      <c r="AD288" s="36"/>
      <c r="AE288" s="36"/>
      <c r="AT288" s="18" t="s">
        <v>233</v>
      </c>
      <c r="AU288" s="18" t="s">
        <v>19</v>
      </c>
    </row>
    <row r="289" spans="1:65" s="13" customFormat="1" ht="11.25">
      <c r="B289" s="212"/>
      <c r="C289" s="213"/>
      <c r="D289" s="210" t="s">
        <v>235</v>
      </c>
      <c r="E289" s="214" t="s">
        <v>1</v>
      </c>
      <c r="F289" s="215" t="s">
        <v>1354</v>
      </c>
      <c r="G289" s="213"/>
      <c r="H289" s="216">
        <v>61</v>
      </c>
      <c r="I289" s="217"/>
      <c r="J289" s="213"/>
      <c r="K289" s="213"/>
      <c r="L289" s="218"/>
      <c r="M289" s="219"/>
      <c r="N289" s="220"/>
      <c r="O289" s="220"/>
      <c r="P289" s="220"/>
      <c r="Q289" s="220"/>
      <c r="R289" s="220"/>
      <c r="S289" s="220"/>
      <c r="T289" s="221"/>
      <c r="AT289" s="222" t="s">
        <v>235</v>
      </c>
      <c r="AU289" s="222" t="s">
        <v>19</v>
      </c>
      <c r="AV289" s="13" t="s">
        <v>19</v>
      </c>
      <c r="AW289" s="13" t="s">
        <v>36</v>
      </c>
      <c r="AX289" s="13" t="s">
        <v>87</v>
      </c>
      <c r="AY289" s="222" t="s">
        <v>220</v>
      </c>
    </row>
    <row r="290" spans="1:65" s="2" customFormat="1" ht="33" customHeight="1">
      <c r="A290" s="36"/>
      <c r="B290" s="37"/>
      <c r="C290" s="192" t="s">
        <v>370</v>
      </c>
      <c r="D290" s="192" t="s">
        <v>224</v>
      </c>
      <c r="E290" s="193" t="s">
        <v>4727</v>
      </c>
      <c r="F290" s="194" t="s">
        <v>4728</v>
      </c>
      <c r="G290" s="195" t="s">
        <v>664</v>
      </c>
      <c r="H290" s="196">
        <v>47</v>
      </c>
      <c r="I290" s="197"/>
      <c r="J290" s="198">
        <f>ROUND(I290*H290,2)</f>
        <v>0</v>
      </c>
      <c r="K290" s="194" t="s">
        <v>228</v>
      </c>
      <c r="L290" s="41"/>
      <c r="M290" s="199" t="s">
        <v>1</v>
      </c>
      <c r="N290" s="200" t="s">
        <v>45</v>
      </c>
      <c r="O290" s="73"/>
      <c r="P290" s="201">
        <f>O290*H290</f>
        <v>0</v>
      </c>
      <c r="Q290" s="201">
        <v>0</v>
      </c>
      <c r="R290" s="201">
        <f>Q290*H290</f>
        <v>0</v>
      </c>
      <c r="S290" s="201">
        <v>0</v>
      </c>
      <c r="T290" s="202">
        <f>S290*H290</f>
        <v>0</v>
      </c>
      <c r="U290" s="36"/>
      <c r="V290" s="36"/>
      <c r="W290" s="36"/>
      <c r="X290" s="36"/>
      <c r="Y290" s="36"/>
      <c r="Z290" s="36"/>
      <c r="AA290" s="36"/>
      <c r="AB290" s="36"/>
      <c r="AC290" s="36"/>
      <c r="AD290" s="36"/>
      <c r="AE290" s="36"/>
      <c r="AR290" s="203" t="s">
        <v>223</v>
      </c>
      <c r="AT290" s="203" t="s">
        <v>224</v>
      </c>
      <c r="AU290" s="203" t="s">
        <v>19</v>
      </c>
      <c r="AY290" s="18" t="s">
        <v>220</v>
      </c>
      <c r="BE290" s="204">
        <f>IF(N290="základní",J290,0)</f>
        <v>0</v>
      </c>
      <c r="BF290" s="204">
        <f>IF(N290="snížená",J290,0)</f>
        <v>0</v>
      </c>
      <c r="BG290" s="204">
        <f>IF(N290="zákl. přenesená",J290,0)</f>
        <v>0</v>
      </c>
      <c r="BH290" s="204">
        <f>IF(N290="sníž. přenesená",J290,0)</f>
        <v>0</v>
      </c>
      <c r="BI290" s="204">
        <f>IF(N290="nulová",J290,0)</f>
        <v>0</v>
      </c>
      <c r="BJ290" s="18" t="s">
        <v>87</v>
      </c>
      <c r="BK290" s="204">
        <f>ROUND(I290*H290,2)</f>
        <v>0</v>
      </c>
      <c r="BL290" s="18" t="s">
        <v>223</v>
      </c>
      <c r="BM290" s="203" t="s">
        <v>4729</v>
      </c>
    </row>
    <row r="291" spans="1:65" s="2" customFormat="1" ht="11.25">
      <c r="A291" s="36"/>
      <c r="B291" s="37"/>
      <c r="C291" s="38"/>
      <c r="D291" s="205" t="s">
        <v>231</v>
      </c>
      <c r="E291" s="38"/>
      <c r="F291" s="206" t="s">
        <v>4730</v>
      </c>
      <c r="G291" s="38"/>
      <c r="H291" s="38"/>
      <c r="I291" s="207"/>
      <c r="J291" s="38"/>
      <c r="K291" s="38"/>
      <c r="L291" s="41"/>
      <c r="M291" s="208"/>
      <c r="N291" s="209"/>
      <c r="O291" s="73"/>
      <c r="P291" s="73"/>
      <c r="Q291" s="73"/>
      <c r="R291" s="73"/>
      <c r="S291" s="73"/>
      <c r="T291" s="74"/>
      <c r="U291" s="36"/>
      <c r="V291" s="36"/>
      <c r="W291" s="36"/>
      <c r="X291" s="36"/>
      <c r="Y291" s="36"/>
      <c r="Z291" s="36"/>
      <c r="AA291" s="36"/>
      <c r="AB291" s="36"/>
      <c r="AC291" s="36"/>
      <c r="AD291" s="36"/>
      <c r="AE291" s="36"/>
      <c r="AT291" s="18" t="s">
        <v>231</v>
      </c>
      <c r="AU291" s="18" t="s">
        <v>19</v>
      </c>
    </row>
    <row r="292" spans="1:65" s="2" customFormat="1" ht="165.75">
      <c r="A292" s="36"/>
      <c r="B292" s="37"/>
      <c r="C292" s="38"/>
      <c r="D292" s="210" t="s">
        <v>311</v>
      </c>
      <c r="E292" s="38"/>
      <c r="F292" s="211" t="s">
        <v>4712</v>
      </c>
      <c r="G292" s="38"/>
      <c r="H292" s="38"/>
      <c r="I292" s="207"/>
      <c r="J292" s="38"/>
      <c r="K292" s="38"/>
      <c r="L292" s="41"/>
      <c r="M292" s="208"/>
      <c r="N292" s="209"/>
      <c r="O292" s="73"/>
      <c r="P292" s="73"/>
      <c r="Q292" s="73"/>
      <c r="R292" s="73"/>
      <c r="S292" s="73"/>
      <c r="T292" s="74"/>
      <c r="U292" s="36"/>
      <c r="V292" s="36"/>
      <c r="W292" s="36"/>
      <c r="X292" s="36"/>
      <c r="Y292" s="36"/>
      <c r="Z292" s="36"/>
      <c r="AA292" s="36"/>
      <c r="AB292" s="36"/>
      <c r="AC292" s="36"/>
      <c r="AD292" s="36"/>
      <c r="AE292" s="36"/>
      <c r="AT292" s="18" t="s">
        <v>311</v>
      </c>
      <c r="AU292" s="18" t="s">
        <v>19</v>
      </c>
    </row>
    <row r="293" spans="1:65" s="2" customFormat="1" ht="19.5">
      <c r="A293" s="36"/>
      <c r="B293" s="37"/>
      <c r="C293" s="38"/>
      <c r="D293" s="210" t="s">
        <v>233</v>
      </c>
      <c r="E293" s="38"/>
      <c r="F293" s="211" t="s">
        <v>4713</v>
      </c>
      <c r="G293" s="38"/>
      <c r="H293" s="38"/>
      <c r="I293" s="207"/>
      <c r="J293" s="38"/>
      <c r="K293" s="38"/>
      <c r="L293" s="41"/>
      <c r="M293" s="208"/>
      <c r="N293" s="209"/>
      <c r="O293" s="73"/>
      <c r="P293" s="73"/>
      <c r="Q293" s="73"/>
      <c r="R293" s="73"/>
      <c r="S293" s="73"/>
      <c r="T293" s="74"/>
      <c r="U293" s="36"/>
      <c r="V293" s="36"/>
      <c r="W293" s="36"/>
      <c r="X293" s="36"/>
      <c r="Y293" s="36"/>
      <c r="Z293" s="36"/>
      <c r="AA293" s="36"/>
      <c r="AB293" s="36"/>
      <c r="AC293" s="36"/>
      <c r="AD293" s="36"/>
      <c r="AE293" s="36"/>
      <c r="AT293" s="18" t="s">
        <v>233</v>
      </c>
      <c r="AU293" s="18" t="s">
        <v>19</v>
      </c>
    </row>
    <row r="294" spans="1:65" s="13" customFormat="1" ht="11.25">
      <c r="B294" s="212"/>
      <c r="C294" s="213"/>
      <c r="D294" s="210" t="s">
        <v>235</v>
      </c>
      <c r="E294" s="214" t="s">
        <v>1</v>
      </c>
      <c r="F294" s="215" t="s">
        <v>1414</v>
      </c>
      <c r="G294" s="213"/>
      <c r="H294" s="216">
        <v>47</v>
      </c>
      <c r="I294" s="217"/>
      <c r="J294" s="213"/>
      <c r="K294" s="213"/>
      <c r="L294" s="218"/>
      <c r="M294" s="219"/>
      <c r="N294" s="220"/>
      <c r="O294" s="220"/>
      <c r="P294" s="220"/>
      <c r="Q294" s="220"/>
      <c r="R294" s="220"/>
      <c r="S294" s="220"/>
      <c r="T294" s="221"/>
      <c r="AT294" s="222" t="s">
        <v>235</v>
      </c>
      <c r="AU294" s="222" t="s">
        <v>19</v>
      </c>
      <c r="AV294" s="13" t="s">
        <v>19</v>
      </c>
      <c r="AW294" s="13" t="s">
        <v>36</v>
      </c>
      <c r="AX294" s="13" t="s">
        <v>87</v>
      </c>
      <c r="AY294" s="222" t="s">
        <v>220</v>
      </c>
    </row>
    <row r="295" spans="1:65" s="2" customFormat="1" ht="33" customHeight="1">
      <c r="A295" s="36"/>
      <c r="B295" s="37"/>
      <c r="C295" s="192" t="s">
        <v>375</v>
      </c>
      <c r="D295" s="192" t="s">
        <v>224</v>
      </c>
      <c r="E295" s="193" t="s">
        <v>4731</v>
      </c>
      <c r="F295" s="194" t="s">
        <v>4732</v>
      </c>
      <c r="G295" s="195" t="s">
        <v>664</v>
      </c>
      <c r="H295" s="196">
        <v>37</v>
      </c>
      <c r="I295" s="197"/>
      <c r="J295" s="198">
        <f>ROUND(I295*H295,2)</f>
        <v>0</v>
      </c>
      <c r="K295" s="194" t="s">
        <v>228</v>
      </c>
      <c r="L295" s="41"/>
      <c r="M295" s="199" t="s">
        <v>1</v>
      </c>
      <c r="N295" s="200" t="s">
        <v>45</v>
      </c>
      <c r="O295" s="73"/>
      <c r="P295" s="201">
        <f>O295*H295</f>
        <v>0</v>
      </c>
      <c r="Q295" s="201">
        <v>0</v>
      </c>
      <c r="R295" s="201">
        <f>Q295*H295</f>
        <v>0</v>
      </c>
      <c r="S295" s="201">
        <v>0</v>
      </c>
      <c r="T295" s="202">
        <f>S295*H295</f>
        <v>0</v>
      </c>
      <c r="U295" s="36"/>
      <c r="V295" s="36"/>
      <c r="W295" s="36"/>
      <c r="X295" s="36"/>
      <c r="Y295" s="36"/>
      <c r="Z295" s="36"/>
      <c r="AA295" s="36"/>
      <c r="AB295" s="36"/>
      <c r="AC295" s="36"/>
      <c r="AD295" s="36"/>
      <c r="AE295" s="36"/>
      <c r="AR295" s="203" t="s">
        <v>223</v>
      </c>
      <c r="AT295" s="203" t="s">
        <v>224</v>
      </c>
      <c r="AU295" s="203" t="s">
        <v>19</v>
      </c>
      <c r="AY295" s="18" t="s">
        <v>220</v>
      </c>
      <c r="BE295" s="204">
        <f>IF(N295="základní",J295,0)</f>
        <v>0</v>
      </c>
      <c r="BF295" s="204">
        <f>IF(N295="snížená",J295,0)</f>
        <v>0</v>
      </c>
      <c r="BG295" s="204">
        <f>IF(N295="zákl. přenesená",J295,0)</f>
        <v>0</v>
      </c>
      <c r="BH295" s="204">
        <f>IF(N295="sníž. přenesená",J295,0)</f>
        <v>0</v>
      </c>
      <c r="BI295" s="204">
        <f>IF(N295="nulová",J295,0)</f>
        <v>0</v>
      </c>
      <c r="BJ295" s="18" t="s">
        <v>87</v>
      </c>
      <c r="BK295" s="204">
        <f>ROUND(I295*H295,2)</f>
        <v>0</v>
      </c>
      <c r="BL295" s="18" t="s">
        <v>223</v>
      </c>
      <c r="BM295" s="203" t="s">
        <v>4733</v>
      </c>
    </row>
    <row r="296" spans="1:65" s="2" customFormat="1" ht="11.25">
      <c r="A296" s="36"/>
      <c r="B296" s="37"/>
      <c r="C296" s="38"/>
      <c r="D296" s="205" t="s">
        <v>231</v>
      </c>
      <c r="E296" s="38"/>
      <c r="F296" s="206" t="s">
        <v>4734</v>
      </c>
      <c r="G296" s="38"/>
      <c r="H296" s="38"/>
      <c r="I296" s="207"/>
      <c r="J296" s="38"/>
      <c r="K296" s="38"/>
      <c r="L296" s="41"/>
      <c r="M296" s="208"/>
      <c r="N296" s="209"/>
      <c r="O296" s="73"/>
      <c r="P296" s="73"/>
      <c r="Q296" s="73"/>
      <c r="R296" s="73"/>
      <c r="S296" s="73"/>
      <c r="T296" s="74"/>
      <c r="U296" s="36"/>
      <c r="V296" s="36"/>
      <c r="W296" s="36"/>
      <c r="X296" s="36"/>
      <c r="Y296" s="36"/>
      <c r="Z296" s="36"/>
      <c r="AA296" s="36"/>
      <c r="AB296" s="36"/>
      <c r="AC296" s="36"/>
      <c r="AD296" s="36"/>
      <c r="AE296" s="36"/>
      <c r="AT296" s="18" t="s">
        <v>231</v>
      </c>
      <c r="AU296" s="18" t="s">
        <v>19</v>
      </c>
    </row>
    <row r="297" spans="1:65" s="2" customFormat="1" ht="165.75">
      <c r="A297" s="36"/>
      <c r="B297" s="37"/>
      <c r="C297" s="38"/>
      <c r="D297" s="210" t="s">
        <v>311</v>
      </c>
      <c r="E297" s="38"/>
      <c r="F297" s="211" t="s">
        <v>4712</v>
      </c>
      <c r="G297" s="38"/>
      <c r="H297" s="38"/>
      <c r="I297" s="207"/>
      <c r="J297" s="38"/>
      <c r="K297" s="38"/>
      <c r="L297" s="41"/>
      <c r="M297" s="208"/>
      <c r="N297" s="209"/>
      <c r="O297" s="73"/>
      <c r="P297" s="73"/>
      <c r="Q297" s="73"/>
      <c r="R297" s="73"/>
      <c r="S297" s="73"/>
      <c r="T297" s="74"/>
      <c r="U297" s="36"/>
      <c r="V297" s="36"/>
      <c r="W297" s="36"/>
      <c r="X297" s="36"/>
      <c r="Y297" s="36"/>
      <c r="Z297" s="36"/>
      <c r="AA297" s="36"/>
      <c r="AB297" s="36"/>
      <c r="AC297" s="36"/>
      <c r="AD297" s="36"/>
      <c r="AE297" s="36"/>
      <c r="AT297" s="18" t="s">
        <v>311</v>
      </c>
      <c r="AU297" s="18" t="s">
        <v>19</v>
      </c>
    </row>
    <row r="298" spans="1:65" s="2" customFormat="1" ht="19.5">
      <c r="A298" s="36"/>
      <c r="B298" s="37"/>
      <c r="C298" s="38"/>
      <c r="D298" s="210" t="s">
        <v>233</v>
      </c>
      <c r="E298" s="38"/>
      <c r="F298" s="211" t="s">
        <v>4713</v>
      </c>
      <c r="G298" s="38"/>
      <c r="H298" s="38"/>
      <c r="I298" s="207"/>
      <c r="J298" s="38"/>
      <c r="K298" s="38"/>
      <c r="L298" s="41"/>
      <c r="M298" s="208"/>
      <c r="N298" s="209"/>
      <c r="O298" s="73"/>
      <c r="P298" s="73"/>
      <c r="Q298" s="73"/>
      <c r="R298" s="73"/>
      <c r="S298" s="73"/>
      <c r="T298" s="74"/>
      <c r="U298" s="36"/>
      <c r="V298" s="36"/>
      <c r="W298" s="36"/>
      <c r="X298" s="36"/>
      <c r="Y298" s="36"/>
      <c r="Z298" s="36"/>
      <c r="AA298" s="36"/>
      <c r="AB298" s="36"/>
      <c r="AC298" s="36"/>
      <c r="AD298" s="36"/>
      <c r="AE298" s="36"/>
      <c r="AT298" s="18" t="s">
        <v>233</v>
      </c>
      <c r="AU298" s="18" t="s">
        <v>19</v>
      </c>
    </row>
    <row r="299" spans="1:65" s="13" customFormat="1" ht="11.25">
      <c r="B299" s="212"/>
      <c r="C299" s="213"/>
      <c r="D299" s="210" t="s">
        <v>235</v>
      </c>
      <c r="E299" s="214" t="s">
        <v>1</v>
      </c>
      <c r="F299" s="215" t="s">
        <v>446</v>
      </c>
      <c r="G299" s="213"/>
      <c r="H299" s="216">
        <v>37</v>
      </c>
      <c r="I299" s="217"/>
      <c r="J299" s="213"/>
      <c r="K299" s="213"/>
      <c r="L299" s="218"/>
      <c r="M299" s="219"/>
      <c r="N299" s="220"/>
      <c r="O299" s="220"/>
      <c r="P299" s="220"/>
      <c r="Q299" s="220"/>
      <c r="R299" s="220"/>
      <c r="S299" s="220"/>
      <c r="T299" s="221"/>
      <c r="AT299" s="222" t="s">
        <v>235</v>
      </c>
      <c r="AU299" s="222" t="s">
        <v>19</v>
      </c>
      <c r="AV299" s="13" t="s">
        <v>19</v>
      </c>
      <c r="AW299" s="13" t="s">
        <v>36</v>
      </c>
      <c r="AX299" s="13" t="s">
        <v>87</v>
      </c>
      <c r="AY299" s="222" t="s">
        <v>220</v>
      </c>
    </row>
    <row r="300" spans="1:65" s="2" customFormat="1" ht="33" customHeight="1">
      <c r="A300" s="36"/>
      <c r="B300" s="37"/>
      <c r="C300" s="192" t="s">
        <v>380</v>
      </c>
      <c r="D300" s="192" t="s">
        <v>224</v>
      </c>
      <c r="E300" s="193" t="s">
        <v>4735</v>
      </c>
      <c r="F300" s="194" t="s">
        <v>4736</v>
      </c>
      <c r="G300" s="195" t="s">
        <v>664</v>
      </c>
      <c r="H300" s="196">
        <v>34</v>
      </c>
      <c r="I300" s="197"/>
      <c r="J300" s="198">
        <f>ROUND(I300*H300,2)</f>
        <v>0</v>
      </c>
      <c r="K300" s="194" t="s">
        <v>228</v>
      </c>
      <c r="L300" s="41"/>
      <c r="M300" s="199" t="s">
        <v>1</v>
      </c>
      <c r="N300" s="200" t="s">
        <v>45</v>
      </c>
      <c r="O300" s="73"/>
      <c r="P300" s="201">
        <f>O300*H300</f>
        <v>0</v>
      </c>
      <c r="Q300" s="201">
        <v>0</v>
      </c>
      <c r="R300" s="201">
        <f>Q300*H300</f>
        <v>0</v>
      </c>
      <c r="S300" s="201">
        <v>0</v>
      </c>
      <c r="T300" s="202">
        <f>S300*H300</f>
        <v>0</v>
      </c>
      <c r="U300" s="36"/>
      <c r="V300" s="36"/>
      <c r="W300" s="36"/>
      <c r="X300" s="36"/>
      <c r="Y300" s="36"/>
      <c r="Z300" s="36"/>
      <c r="AA300" s="36"/>
      <c r="AB300" s="36"/>
      <c r="AC300" s="36"/>
      <c r="AD300" s="36"/>
      <c r="AE300" s="36"/>
      <c r="AR300" s="203" t="s">
        <v>223</v>
      </c>
      <c r="AT300" s="203" t="s">
        <v>224</v>
      </c>
      <c r="AU300" s="203" t="s">
        <v>19</v>
      </c>
      <c r="AY300" s="18" t="s">
        <v>220</v>
      </c>
      <c r="BE300" s="204">
        <f>IF(N300="základní",J300,0)</f>
        <v>0</v>
      </c>
      <c r="BF300" s="204">
        <f>IF(N300="snížená",J300,0)</f>
        <v>0</v>
      </c>
      <c r="BG300" s="204">
        <f>IF(N300="zákl. přenesená",J300,0)</f>
        <v>0</v>
      </c>
      <c r="BH300" s="204">
        <f>IF(N300="sníž. přenesená",J300,0)</f>
        <v>0</v>
      </c>
      <c r="BI300" s="204">
        <f>IF(N300="nulová",J300,0)</f>
        <v>0</v>
      </c>
      <c r="BJ300" s="18" t="s">
        <v>87</v>
      </c>
      <c r="BK300" s="204">
        <f>ROUND(I300*H300,2)</f>
        <v>0</v>
      </c>
      <c r="BL300" s="18" t="s">
        <v>223</v>
      </c>
      <c r="BM300" s="203" t="s">
        <v>4737</v>
      </c>
    </row>
    <row r="301" spans="1:65" s="2" customFormat="1" ht="11.25">
      <c r="A301" s="36"/>
      <c r="B301" s="37"/>
      <c r="C301" s="38"/>
      <c r="D301" s="205" t="s">
        <v>231</v>
      </c>
      <c r="E301" s="38"/>
      <c r="F301" s="206" t="s">
        <v>4738</v>
      </c>
      <c r="G301" s="38"/>
      <c r="H301" s="38"/>
      <c r="I301" s="207"/>
      <c r="J301" s="38"/>
      <c r="K301" s="38"/>
      <c r="L301" s="41"/>
      <c r="M301" s="208"/>
      <c r="N301" s="209"/>
      <c r="O301" s="73"/>
      <c r="P301" s="73"/>
      <c r="Q301" s="73"/>
      <c r="R301" s="73"/>
      <c r="S301" s="73"/>
      <c r="T301" s="74"/>
      <c r="U301" s="36"/>
      <c r="V301" s="36"/>
      <c r="W301" s="36"/>
      <c r="X301" s="36"/>
      <c r="Y301" s="36"/>
      <c r="Z301" s="36"/>
      <c r="AA301" s="36"/>
      <c r="AB301" s="36"/>
      <c r="AC301" s="36"/>
      <c r="AD301" s="36"/>
      <c r="AE301" s="36"/>
      <c r="AT301" s="18" t="s">
        <v>231</v>
      </c>
      <c r="AU301" s="18" t="s">
        <v>19</v>
      </c>
    </row>
    <row r="302" spans="1:65" s="2" customFormat="1" ht="165.75">
      <c r="A302" s="36"/>
      <c r="B302" s="37"/>
      <c r="C302" s="38"/>
      <c r="D302" s="210" t="s">
        <v>311</v>
      </c>
      <c r="E302" s="38"/>
      <c r="F302" s="211" t="s">
        <v>4712</v>
      </c>
      <c r="G302" s="38"/>
      <c r="H302" s="38"/>
      <c r="I302" s="207"/>
      <c r="J302" s="38"/>
      <c r="K302" s="38"/>
      <c r="L302" s="41"/>
      <c r="M302" s="208"/>
      <c r="N302" s="209"/>
      <c r="O302" s="73"/>
      <c r="P302" s="73"/>
      <c r="Q302" s="73"/>
      <c r="R302" s="73"/>
      <c r="S302" s="73"/>
      <c r="T302" s="74"/>
      <c r="U302" s="36"/>
      <c r="V302" s="36"/>
      <c r="W302" s="36"/>
      <c r="X302" s="36"/>
      <c r="Y302" s="36"/>
      <c r="Z302" s="36"/>
      <c r="AA302" s="36"/>
      <c r="AB302" s="36"/>
      <c r="AC302" s="36"/>
      <c r="AD302" s="36"/>
      <c r="AE302" s="36"/>
      <c r="AT302" s="18" t="s">
        <v>311</v>
      </c>
      <c r="AU302" s="18" t="s">
        <v>19</v>
      </c>
    </row>
    <row r="303" spans="1:65" s="2" customFormat="1" ht="19.5">
      <c r="A303" s="36"/>
      <c r="B303" s="37"/>
      <c r="C303" s="38"/>
      <c r="D303" s="210" t="s">
        <v>233</v>
      </c>
      <c r="E303" s="38"/>
      <c r="F303" s="211" t="s">
        <v>4713</v>
      </c>
      <c r="G303" s="38"/>
      <c r="H303" s="38"/>
      <c r="I303" s="207"/>
      <c r="J303" s="38"/>
      <c r="K303" s="38"/>
      <c r="L303" s="41"/>
      <c r="M303" s="208"/>
      <c r="N303" s="209"/>
      <c r="O303" s="73"/>
      <c r="P303" s="73"/>
      <c r="Q303" s="73"/>
      <c r="R303" s="73"/>
      <c r="S303" s="73"/>
      <c r="T303" s="74"/>
      <c r="U303" s="36"/>
      <c r="V303" s="36"/>
      <c r="W303" s="36"/>
      <c r="X303" s="36"/>
      <c r="Y303" s="36"/>
      <c r="Z303" s="36"/>
      <c r="AA303" s="36"/>
      <c r="AB303" s="36"/>
      <c r="AC303" s="36"/>
      <c r="AD303" s="36"/>
      <c r="AE303" s="36"/>
      <c r="AT303" s="18" t="s">
        <v>233</v>
      </c>
      <c r="AU303" s="18" t="s">
        <v>19</v>
      </c>
    </row>
    <row r="304" spans="1:65" s="13" customFormat="1" ht="11.25">
      <c r="B304" s="212"/>
      <c r="C304" s="213"/>
      <c r="D304" s="210" t="s">
        <v>235</v>
      </c>
      <c r="E304" s="214" t="s">
        <v>1</v>
      </c>
      <c r="F304" s="215" t="s">
        <v>426</v>
      </c>
      <c r="G304" s="213"/>
      <c r="H304" s="216">
        <v>34</v>
      </c>
      <c r="I304" s="217"/>
      <c r="J304" s="213"/>
      <c r="K304" s="213"/>
      <c r="L304" s="218"/>
      <c r="M304" s="219"/>
      <c r="N304" s="220"/>
      <c r="O304" s="220"/>
      <c r="P304" s="220"/>
      <c r="Q304" s="220"/>
      <c r="R304" s="220"/>
      <c r="S304" s="220"/>
      <c r="T304" s="221"/>
      <c r="AT304" s="222" t="s">
        <v>235</v>
      </c>
      <c r="AU304" s="222" t="s">
        <v>19</v>
      </c>
      <c r="AV304" s="13" t="s">
        <v>19</v>
      </c>
      <c r="AW304" s="13" t="s">
        <v>36</v>
      </c>
      <c r="AX304" s="13" t="s">
        <v>87</v>
      </c>
      <c r="AY304" s="222" t="s">
        <v>220</v>
      </c>
    </row>
    <row r="305" spans="1:65" s="2" customFormat="1" ht="33" customHeight="1">
      <c r="A305" s="36"/>
      <c r="B305" s="37"/>
      <c r="C305" s="192" t="s">
        <v>386</v>
      </c>
      <c r="D305" s="192" t="s">
        <v>224</v>
      </c>
      <c r="E305" s="193" t="s">
        <v>4739</v>
      </c>
      <c r="F305" s="194" t="s">
        <v>4740</v>
      </c>
      <c r="G305" s="195" t="s">
        <v>664</v>
      </c>
      <c r="H305" s="196">
        <v>17</v>
      </c>
      <c r="I305" s="197"/>
      <c r="J305" s="198">
        <f>ROUND(I305*H305,2)</f>
        <v>0</v>
      </c>
      <c r="K305" s="194" t="s">
        <v>228</v>
      </c>
      <c r="L305" s="41"/>
      <c r="M305" s="199" t="s">
        <v>1</v>
      </c>
      <c r="N305" s="200" t="s">
        <v>45</v>
      </c>
      <c r="O305" s="73"/>
      <c r="P305" s="201">
        <f>O305*H305</f>
        <v>0</v>
      </c>
      <c r="Q305" s="201">
        <v>0</v>
      </c>
      <c r="R305" s="201">
        <f>Q305*H305</f>
        <v>0</v>
      </c>
      <c r="S305" s="201">
        <v>0</v>
      </c>
      <c r="T305" s="202">
        <f>S305*H305</f>
        <v>0</v>
      </c>
      <c r="U305" s="36"/>
      <c r="V305" s="36"/>
      <c r="W305" s="36"/>
      <c r="X305" s="36"/>
      <c r="Y305" s="36"/>
      <c r="Z305" s="36"/>
      <c r="AA305" s="36"/>
      <c r="AB305" s="36"/>
      <c r="AC305" s="36"/>
      <c r="AD305" s="36"/>
      <c r="AE305" s="36"/>
      <c r="AR305" s="203" t="s">
        <v>223</v>
      </c>
      <c r="AT305" s="203" t="s">
        <v>224</v>
      </c>
      <c r="AU305" s="203" t="s">
        <v>19</v>
      </c>
      <c r="AY305" s="18" t="s">
        <v>220</v>
      </c>
      <c r="BE305" s="204">
        <f>IF(N305="základní",J305,0)</f>
        <v>0</v>
      </c>
      <c r="BF305" s="204">
        <f>IF(N305="snížená",J305,0)</f>
        <v>0</v>
      </c>
      <c r="BG305" s="204">
        <f>IF(N305="zákl. přenesená",J305,0)</f>
        <v>0</v>
      </c>
      <c r="BH305" s="204">
        <f>IF(N305="sníž. přenesená",J305,0)</f>
        <v>0</v>
      </c>
      <c r="BI305" s="204">
        <f>IF(N305="nulová",J305,0)</f>
        <v>0</v>
      </c>
      <c r="BJ305" s="18" t="s">
        <v>87</v>
      </c>
      <c r="BK305" s="204">
        <f>ROUND(I305*H305,2)</f>
        <v>0</v>
      </c>
      <c r="BL305" s="18" t="s">
        <v>223</v>
      </c>
      <c r="BM305" s="203" t="s">
        <v>4741</v>
      </c>
    </row>
    <row r="306" spans="1:65" s="2" customFormat="1" ht="11.25">
      <c r="A306" s="36"/>
      <c r="B306" s="37"/>
      <c r="C306" s="38"/>
      <c r="D306" s="205" t="s">
        <v>231</v>
      </c>
      <c r="E306" s="38"/>
      <c r="F306" s="206" t="s">
        <v>4742</v>
      </c>
      <c r="G306" s="38"/>
      <c r="H306" s="38"/>
      <c r="I306" s="207"/>
      <c r="J306" s="38"/>
      <c r="K306" s="38"/>
      <c r="L306" s="41"/>
      <c r="M306" s="208"/>
      <c r="N306" s="209"/>
      <c r="O306" s="73"/>
      <c r="P306" s="73"/>
      <c r="Q306" s="73"/>
      <c r="R306" s="73"/>
      <c r="S306" s="73"/>
      <c r="T306" s="74"/>
      <c r="U306" s="36"/>
      <c r="V306" s="36"/>
      <c r="W306" s="36"/>
      <c r="X306" s="36"/>
      <c r="Y306" s="36"/>
      <c r="Z306" s="36"/>
      <c r="AA306" s="36"/>
      <c r="AB306" s="36"/>
      <c r="AC306" s="36"/>
      <c r="AD306" s="36"/>
      <c r="AE306" s="36"/>
      <c r="AT306" s="18" t="s">
        <v>231</v>
      </c>
      <c r="AU306" s="18" t="s">
        <v>19</v>
      </c>
    </row>
    <row r="307" spans="1:65" s="2" customFormat="1" ht="165.75">
      <c r="A307" s="36"/>
      <c r="B307" s="37"/>
      <c r="C307" s="38"/>
      <c r="D307" s="210" t="s">
        <v>311</v>
      </c>
      <c r="E307" s="38"/>
      <c r="F307" s="211" t="s">
        <v>4712</v>
      </c>
      <c r="G307" s="38"/>
      <c r="H307" s="38"/>
      <c r="I307" s="207"/>
      <c r="J307" s="38"/>
      <c r="K307" s="38"/>
      <c r="L307" s="41"/>
      <c r="M307" s="208"/>
      <c r="N307" s="209"/>
      <c r="O307" s="73"/>
      <c r="P307" s="73"/>
      <c r="Q307" s="73"/>
      <c r="R307" s="73"/>
      <c r="S307" s="73"/>
      <c r="T307" s="74"/>
      <c r="U307" s="36"/>
      <c r="V307" s="36"/>
      <c r="W307" s="36"/>
      <c r="X307" s="36"/>
      <c r="Y307" s="36"/>
      <c r="Z307" s="36"/>
      <c r="AA307" s="36"/>
      <c r="AB307" s="36"/>
      <c r="AC307" s="36"/>
      <c r="AD307" s="36"/>
      <c r="AE307" s="36"/>
      <c r="AT307" s="18" t="s">
        <v>311</v>
      </c>
      <c r="AU307" s="18" t="s">
        <v>19</v>
      </c>
    </row>
    <row r="308" spans="1:65" s="2" customFormat="1" ht="19.5">
      <c r="A308" s="36"/>
      <c r="B308" s="37"/>
      <c r="C308" s="38"/>
      <c r="D308" s="210" t="s">
        <v>233</v>
      </c>
      <c r="E308" s="38"/>
      <c r="F308" s="211" t="s">
        <v>4713</v>
      </c>
      <c r="G308" s="38"/>
      <c r="H308" s="38"/>
      <c r="I308" s="207"/>
      <c r="J308" s="38"/>
      <c r="K308" s="38"/>
      <c r="L308" s="41"/>
      <c r="M308" s="208"/>
      <c r="N308" s="209"/>
      <c r="O308" s="73"/>
      <c r="P308" s="73"/>
      <c r="Q308" s="73"/>
      <c r="R308" s="73"/>
      <c r="S308" s="73"/>
      <c r="T308" s="74"/>
      <c r="U308" s="36"/>
      <c r="V308" s="36"/>
      <c r="W308" s="36"/>
      <c r="X308" s="36"/>
      <c r="Y308" s="36"/>
      <c r="Z308" s="36"/>
      <c r="AA308" s="36"/>
      <c r="AB308" s="36"/>
      <c r="AC308" s="36"/>
      <c r="AD308" s="36"/>
      <c r="AE308" s="36"/>
      <c r="AT308" s="18" t="s">
        <v>233</v>
      </c>
      <c r="AU308" s="18" t="s">
        <v>19</v>
      </c>
    </row>
    <row r="309" spans="1:65" s="13" customFormat="1" ht="11.25">
      <c r="B309" s="212"/>
      <c r="C309" s="213"/>
      <c r="D309" s="210" t="s">
        <v>235</v>
      </c>
      <c r="E309" s="214" t="s">
        <v>1</v>
      </c>
      <c r="F309" s="215" t="s">
        <v>320</v>
      </c>
      <c r="G309" s="213"/>
      <c r="H309" s="216">
        <v>17</v>
      </c>
      <c r="I309" s="217"/>
      <c r="J309" s="213"/>
      <c r="K309" s="213"/>
      <c r="L309" s="218"/>
      <c r="M309" s="219"/>
      <c r="N309" s="220"/>
      <c r="O309" s="220"/>
      <c r="P309" s="220"/>
      <c r="Q309" s="220"/>
      <c r="R309" s="220"/>
      <c r="S309" s="220"/>
      <c r="T309" s="221"/>
      <c r="AT309" s="222" t="s">
        <v>235</v>
      </c>
      <c r="AU309" s="222" t="s">
        <v>19</v>
      </c>
      <c r="AV309" s="13" t="s">
        <v>19</v>
      </c>
      <c r="AW309" s="13" t="s">
        <v>36</v>
      </c>
      <c r="AX309" s="13" t="s">
        <v>87</v>
      </c>
      <c r="AY309" s="222" t="s">
        <v>220</v>
      </c>
    </row>
    <row r="310" spans="1:65" s="2" customFormat="1" ht="33" customHeight="1">
      <c r="A310" s="36"/>
      <c r="B310" s="37"/>
      <c r="C310" s="192" t="s">
        <v>392</v>
      </c>
      <c r="D310" s="192" t="s">
        <v>224</v>
      </c>
      <c r="E310" s="193" t="s">
        <v>4743</v>
      </c>
      <c r="F310" s="194" t="s">
        <v>4744</v>
      </c>
      <c r="G310" s="195" t="s">
        <v>664</v>
      </c>
      <c r="H310" s="196">
        <v>12</v>
      </c>
      <c r="I310" s="197"/>
      <c r="J310" s="198">
        <f>ROUND(I310*H310,2)</f>
        <v>0</v>
      </c>
      <c r="K310" s="194" t="s">
        <v>228</v>
      </c>
      <c r="L310" s="41"/>
      <c r="M310" s="199" t="s">
        <v>1</v>
      </c>
      <c r="N310" s="200" t="s">
        <v>45</v>
      </c>
      <c r="O310" s="73"/>
      <c r="P310" s="201">
        <f>O310*H310</f>
        <v>0</v>
      </c>
      <c r="Q310" s="201">
        <v>0</v>
      </c>
      <c r="R310" s="201">
        <f>Q310*H310</f>
        <v>0</v>
      </c>
      <c r="S310" s="201">
        <v>0</v>
      </c>
      <c r="T310" s="202">
        <f>S310*H310</f>
        <v>0</v>
      </c>
      <c r="U310" s="36"/>
      <c r="V310" s="36"/>
      <c r="W310" s="36"/>
      <c r="X310" s="36"/>
      <c r="Y310" s="36"/>
      <c r="Z310" s="36"/>
      <c r="AA310" s="36"/>
      <c r="AB310" s="36"/>
      <c r="AC310" s="36"/>
      <c r="AD310" s="36"/>
      <c r="AE310" s="36"/>
      <c r="AR310" s="203" t="s">
        <v>223</v>
      </c>
      <c r="AT310" s="203" t="s">
        <v>224</v>
      </c>
      <c r="AU310" s="203" t="s">
        <v>19</v>
      </c>
      <c r="AY310" s="18" t="s">
        <v>220</v>
      </c>
      <c r="BE310" s="204">
        <f>IF(N310="základní",J310,0)</f>
        <v>0</v>
      </c>
      <c r="BF310" s="204">
        <f>IF(N310="snížená",J310,0)</f>
        <v>0</v>
      </c>
      <c r="BG310" s="204">
        <f>IF(N310="zákl. přenesená",J310,0)</f>
        <v>0</v>
      </c>
      <c r="BH310" s="204">
        <f>IF(N310="sníž. přenesená",J310,0)</f>
        <v>0</v>
      </c>
      <c r="BI310" s="204">
        <f>IF(N310="nulová",J310,0)</f>
        <v>0</v>
      </c>
      <c r="BJ310" s="18" t="s">
        <v>87</v>
      </c>
      <c r="BK310" s="204">
        <f>ROUND(I310*H310,2)</f>
        <v>0</v>
      </c>
      <c r="BL310" s="18" t="s">
        <v>223</v>
      </c>
      <c r="BM310" s="203" t="s">
        <v>4745</v>
      </c>
    </row>
    <row r="311" spans="1:65" s="2" customFormat="1" ht="11.25">
      <c r="A311" s="36"/>
      <c r="B311" s="37"/>
      <c r="C311" s="38"/>
      <c r="D311" s="205" t="s">
        <v>231</v>
      </c>
      <c r="E311" s="38"/>
      <c r="F311" s="206" t="s">
        <v>4746</v>
      </c>
      <c r="G311" s="38"/>
      <c r="H311" s="38"/>
      <c r="I311" s="207"/>
      <c r="J311" s="38"/>
      <c r="K311" s="38"/>
      <c r="L311" s="41"/>
      <c r="M311" s="208"/>
      <c r="N311" s="209"/>
      <c r="O311" s="73"/>
      <c r="P311" s="73"/>
      <c r="Q311" s="73"/>
      <c r="R311" s="73"/>
      <c r="S311" s="73"/>
      <c r="T311" s="74"/>
      <c r="U311" s="36"/>
      <c r="V311" s="36"/>
      <c r="W311" s="36"/>
      <c r="X311" s="36"/>
      <c r="Y311" s="36"/>
      <c r="Z311" s="36"/>
      <c r="AA311" s="36"/>
      <c r="AB311" s="36"/>
      <c r="AC311" s="36"/>
      <c r="AD311" s="36"/>
      <c r="AE311" s="36"/>
      <c r="AT311" s="18" t="s">
        <v>231</v>
      </c>
      <c r="AU311" s="18" t="s">
        <v>19</v>
      </c>
    </row>
    <row r="312" spans="1:65" s="2" customFormat="1" ht="165.75">
      <c r="A312" s="36"/>
      <c r="B312" s="37"/>
      <c r="C312" s="38"/>
      <c r="D312" s="210" t="s">
        <v>311</v>
      </c>
      <c r="E312" s="38"/>
      <c r="F312" s="211" t="s">
        <v>4712</v>
      </c>
      <c r="G312" s="38"/>
      <c r="H312" s="38"/>
      <c r="I312" s="207"/>
      <c r="J312" s="38"/>
      <c r="K312" s="38"/>
      <c r="L312" s="41"/>
      <c r="M312" s="208"/>
      <c r="N312" s="209"/>
      <c r="O312" s="73"/>
      <c r="P312" s="73"/>
      <c r="Q312" s="73"/>
      <c r="R312" s="73"/>
      <c r="S312" s="73"/>
      <c r="T312" s="74"/>
      <c r="U312" s="36"/>
      <c r="V312" s="36"/>
      <c r="W312" s="36"/>
      <c r="X312" s="36"/>
      <c r="Y312" s="36"/>
      <c r="Z312" s="36"/>
      <c r="AA312" s="36"/>
      <c r="AB312" s="36"/>
      <c r="AC312" s="36"/>
      <c r="AD312" s="36"/>
      <c r="AE312" s="36"/>
      <c r="AT312" s="18" t="s">
        <v>311</v>
      </c>
      <c r="AU312" s="18" t="s">
        <v>19</v>
      </c>
    </row>
    <row r="313" spans="1:65" s="2" customFormat="1" ht="19.5">
      <c r="A313" s="36"/>
      <c r="B313" s="37"/>
      <c r="C313" s="38"/>
      <c r="D313" s="210" t="s">
        <v>233</v>
      </c>
      <c r="E313" s="38"/>
      <c r="F313" s="211" t="s">
        <v>4713</v>
      </c>
      <c r="G313" s="38"/>
      <c r="H313" s="38"/>
      <c r="I313" s="207"/>
      <c r="J313" s="38"/>
      <c r="K313" s="38"/>
      <c r="L313" s="41"/>
      <c r="M313" s="208"/>
      <c r="N313" s="209"/>
      <c r="O313" s="73"/>
      <c r="P313" s="73"/>
      <c r="Q313" s="73"/>
      <c r="R313" s="73"/>
      <c r="S313" s="73"/>
      <c r="T313" s="74"/>
      <c r="U313" s="36"/>
      <c r="V313" s="36"/>
      <c r="W313" s="36"/>
      <c r="X313" s="36"/>
      <c r="Y313" s="36"/>
      <c r="Z313" s="36"/>
      <c r="AA313" s="36"/>
      <c r="AB313" s="36"/>
      <c r="AC313" s="36"/>
      <c r="AD313" s="36"/>
      <c r="AE313" s="36"/>
      <c r="AT313" s="18" t="s">
        <v>233</v>
      </c>
      <c r="AU313" s="18" t="s">
        <v>19</v>
      </c>
    </row>
    <row r="314" spans="1:65" s="13" customFormat="1" ht="11.25">
      <c r="B314" s="212"/>
      <c r="C314" s="213"/>
      <c r="D314" s="210" t="s">
        <v>235</v>
      </c>
      <c r="E314" s="214" t="s">
        <v>1</v>
      </c>
      <c r="F314" s="215" t="s">
        <v>287</v>
      </c>
      <c r="G314" s="213"/>
      <c r="H314" s="216">
        <v>12</v>
      </c>
      <c r="I314" s="217"/>
      <c r="J314" s="213"/>
      <c r="K314" s="213"/>
      <c r="L314" s="218"/>
      <c r="M314" s="219"/>
      <c r="N314" s="220"/>
      <c r="O314" s="220"/>
      <c r="P314" s="220"/>
      <c r="Q314" s="220"/>
      <c r="R314" s="220"/>
      <c r="S314" s="220"/>
      <c r="T314" s="221"/>
      <c r="AT314" s="222" t="s">
        <v>235</v>
      </c>
      <c r="AU314" s="222" t="s">
        <v>19</v>
      </c>
      <c r="AV314" s="13" t="s">
        <v>19</v>
      </c>
      <c r="AW314" s="13" t="s">
        <v>36</v>
      </c>
      <c r="AX314" s="13" t="s">
        <v>87</v>
      </c>
      <c r="AY314" s="222" t="s">
        <v>220</v>
      </c>
    </row>
    <row r="315" spans="1:65" s="2" customFormat="1" ht="37.9" customHeight="1">
      <c r="A315" s="36"/>
      <c r="B315" s="37"/>
      <c r="C315" s="192" t="s">
        <v>397</v>
      </c>
      <c r="D315" s="192" t="s">
        <v>224</v>
      </c>
      <c r="E315" s="193" t="s">
        <v>4747</v>
      </c>
      <c r="F315" s="194" t="s">
        <v>4748</v>
      </c>
      <c r="G315" s="195" t="s">
        <v>664</v>
      </c>
      <c r="H315" s="196">
        <v>8</v>
      </c>
      <c r="I315" s="197"/>
      <c r="J315" s="198">
        <f>ROUND(I315*H315,2)</f>
        <v>0</v>
      </c>
      <c r="K315" s="194" t="s">
        <v>228</v>
      </c>
      <c r="L315" s="41"/>
      <c r="M315" s="199" t="s">
        <v>1</v>
      </c>
      <c r="N315" s="200" t="s">
        <v>45</v>
      </c>
      <c r="O315" s="73"/>
      <c r="P315" s="201">
        <f>O315*H315</f>
        <v>0</v>
      </c>
      <c r="Q315" s="201">
        <v>0</v>
      </c>
      <c r="R315" s="201">
        <f>Q315*H315</f>
        <v>0</v>
      </c>
      <c r="S315" s="201">
        <v>0</v>
      </c>
      <c r="T315" s="202">
        <f>S315*H315</f>
        <v>0</v>
      </c>
      <c r="U315" s="36"/>
      <c r="V315" s="36"/>
      <c r="W315" s="36"/>
      <c r="X315" s="36"/>
      <c r="Y315" s="36"/>
      <c r="Z315" s="36"/>
      <c r="AA315" s="36"/>
      <c r="AB315" s="36"/>
      <c r="AC315" s="36"/>
      <c r="AD315" s="36"/>
      <c r="AE315" s="36"/>
      <c r="AR315" s="203" t="s">
        <v>223</v>
      </c>
      <c r="AT315" s="203" t="s">
        <v>224</v>
      </c>
      <c r="AU315" s="203" t="s">
        <v>19</v>
      </c>
      <c r="AY315" s="18" t="s">
        <v>220</v>
      </c>
      <c r="BE315" s="204">
        <f>IF(N315="základní",J315,0)</f>
        <v>0</v>
      </c>
      <c r="BF315" s="204">
        <f>IF(N315="snížená",J315,0)</f>
        <v>0</v>
      </c>
      <c r="BG315" s="204">
        <f>IF(N315="zákl. přenesená",J315,0)</f>
        <v>0</v>
      </c>
      <c r="BH315" s="204">
        <f>IF(N315="sníž. přenesená",J315,0)</f>
        <v>0</v>
      </c>
      <c r="BI315" s="204">
        <f>IF(N315="nulová",J315,0)</f>
        <v>0</v>
      </c>
      <c r="BJ315" s="18" t="s">
        <v>87</v>
      </c>
      <c r="BK315" s="204">
        <f>ROUND(I315*H315,2)</f>
        <v>0</v>
      </c>
      <c r="BL315" s="18" t="s">
        <v>223</v>
      </c>
      <c r="BM315" s="203" t="s">
        <v>4749</v>
      </c>
    </row>
    <row r="316" spans="1:65" s="2" customFormat="1" ht="11.25">
      <c r="A316" s="36"/>
      <c r="B316" s="37"/>
      <c r="C316" s="38"/>
      <c r="D316" s="205" t="s">
        <v>231</v>
      </c>
      <c r="E316" s="38"/>
      <c r="F316" s="206" t="s">
        <v>4750</v>
      </c>
      <c r="G316" s="38"/>
      <c r="H316" s="38"/>
      <c r="I316" s="207"/>
      <c r="J316" s="38"/>
      <c r="K316" s="38"/>
      <c r="L316" s="41"/>
      <c r="M316" s="208"/>
      <c r="N316" s="209"/>
      <c r="O316" s="73"/>
      <c r="P316" s="73"/>
      <c r="Q316" s="73"/>
      <c r="R316" s="73"/>
      <c r="S316" s="73"/>
      <c r="T316" s="74"/>
      <c r="U316" s="36"/>
      <c r="V316" s="36"/>
      <c r="W316" s="36"/>
      <c r="X316" s="36"/>
      <c r="Y316" s="36"/>
      <c r="Z316" s="36"/>
      <c r="AA316" s="36"/>
      <c r="AB316" s="36"/>
      <c r="AC316" s="36"/>
      <c r="AD316" s="36"/>
      <c r="AE316" s="36"/>
      <c r="AT316" s="18" t="s">
        <v>231</v>
      </c>
      <c r="AU316" s="18" t="s">
        <v>19</v>
      </c>
    </row>
    <row r="317" spans="1:65" s="2" customFormat="1" ht="165.75">
      <c r="A317" s="36"/>
      <c r="B317" s="37"/>
      <c r="C317" s="38"/>
      <c r="D317" s="210" t="s">
        <v>311</v>
      </c>
      <c r="E317" s="38"/>
      <c r="F317" s="211" t="s">
        <v>4712</v>
      </c>
      <c r="G317" s="38"/>
      <c r="H317" s="38"/>
      <c r="I317" s="207"/>
      <c r="J317" s="38"/>
      <c r="K317" s="38"/>
      <c r="L317" s="41"/>
      <c r="M317" s="208"/>
      <c r="N317" s="209"/>
      <c r="O317" s="73"/>
      <c r="P317" s="73"/>
      <c r="Q317" s="73"/>
      <c r="R317" s="73"/>
      <c r="S317" s="73"/>
      <c r="T317" s="74"/>
      <c r="U317" s="36"/>
      <c r="V317" s="36"/>
      <c r="W317" s="36"/>
      <c r="X317" s="36"/>
      <c r="Y317" s="36"/>
      <c r="Z317" s="36"/>
      <c r="AA317" s="36"/>
      <c r="AB317" s="36"/>
      <c r="AC317" s="36"/>
      <c r="AD317" s="36"/>
      <c r="AE317" s="36"/>
      <c r="AT317" s="18" t="s">
        <v>311</v>
      </c>
      <c r="AU317" s="18" t="s">
        <v>19</v>
      </c>
    </row>
    <row r="318" spans="1:65" s="13" customFormat="1" ht="11.25">
      <c r="B318" s="212"/>
      <c r="C318" s="213"/>
      <c r="D318" s="210" t="s">
        <v>235</v>
      </c>
      <c r="E318" s="214" t="s">
        <v>1</v>
      </c>
      <c r="F318" s="215" t="s">
        <v>266</v>
      </c>
      <c r="G318" s="213"/>
      <c r="H318" s="216">
        <v>8</v>
      </c>
      <c r="I318" s="217"/>
      <c r="J318" s="213"/>
      <c r="K318" s="213"/>
      <c r="L318" s="218"/>
      <c r="M318" s="219"/>
      <c r="N318" s="220"/>
      <c r="O318" s="220"/>
      <c r="P318" s="220"/>
      <c r="Q318" s="220"/>
      <c r="R318" s="220"/>
      <c r="S318" s="220"/>
      <c r="T318" s="221"/>
      <c r="AT318" s="222" t="s">
        <v>235</v>
      </c>
      <c r="AU318" s="222" t="s">
        <v>19</v>
      </c>
      <c r="AV318" s="13" t="s">
        <v>19</v>
      </c>
      <c r="AW318" s="13" t="s">
        <v>36</v>
      </c>
      <c r="AX318" s="13" t="s">
        <v>87</v>
      </c>
      <c r="AY318" s="222" t="s">
        <v>220</v>
      </c>
    </row>
    <row r="319" spans="1:65" s="2" customFormat="1" ht="37.9" customHeight="1">
      <c r="A319" s="36"/>
      <c r="B319" s="37"/>
      <c r="C319" s="192" t="s">
        <v>403</v>
      </c>
      <c r="D319" s="192" t="s">
        <v>224</v>
      </c>
      <c r="E319" s="193" t="s">
        <v>4751</v>
      </c>
      <c r="F319" s="194" t="s">
        <v>4752</v>
      </c>
      <c r="G319" s="195" t="s">
        <v>664</v>
      </c>
      <c r="H319" s="196">
        <v>4</v>
      </c>
      <c r="I319" s="197"/>
      <c r="J319" s="198">
        <f>ROUND(I319*H319,2)</f>
        <v>0</v>
      </c>
      <c r="K319" s="194" t="s">
        <v>228</v>
      </c>
      <c r="L319" s="41"/>
      <c r="M319" s="199" t="s">
        <v>1</v>
      </c>
      <c r="N319" s="200" t="s">
        <v>45</v>
      </c>
      <c r="O319" s="73"/>
      <c r="P319" s="201">
        <f>O319*H319</f>
        <v>0</v>
      </c>
      <c r="Q319" s="201">
        <v>0</v>
      </c>
      <c r="R319" s="201">
        <f>Q319*H319</f>
        <v>0</v>
      </c>
      <c r="S319" s="201">
        <v>0</v>
      </c>
      <c r="T319" s="202">
        <f>S319*H319</f>
        <v>0</v>
      </c>
      <c r="U319" s="36"/>
      <c r="V319" s="36"/>
      <c r="W319" s="36"/>
      <c r="X319" s="36"/>
      <c r="Y319" s="36"/>
      <c r="Z319" s="36"/>
      <c r="AA319" s="36"/>
      <c r="AB319" s="36"/>
      <c r="AC319" s="36"/>
      <c r="AD319" s="36"/>
      <c r="AE319" s="36"/>
      <c r="AR319" s="203" t="s">
        <v>223</v>
      </c>
      <c r="AT319" s="203" t="s">
        <v>224</v>
      </c>
      <c r="AU319" s="203" t="s">
        <v>19</v>
      </c>
      <c r="AY319" s="18" t="s">
        <v>220</v>
      </c>
      <c r="BE319" s="204">
        <f>IF(N319="základní",J319,0)</f>
        <v>0</v>
      </c>
      <c r="BF319" s="204">
        <f>IF(N319="snížená",J319,0)</f>
        <v>0</v>
      </c>
      <c r="BG319" s="204">
        <f>IF(N319="zákl. přenesená",J319,0)</f>
        <v>0</v>
      </c>
      <c r="BH319" s="204">
        <f>IF(N319="sníž. přenesená",J319,0)</f>
        <v>0</v>
      </c>
      <c r="BI319" s="204">
        <f>IF(N319="nulová",J319,0)</f>
        <v>0</v>
      </c>
      <c r="BJ319" s="18" t="s">
        <v>87</v>
      </c>
      <c r="BK319" s="204">
        <f>ROUND(I319*H319,2)</f>
        <v>0</v>
      </c>
      <c r="BL319" s="18" t="s">
        <v>223</v>
      </c>
      <c r="BM319" s="203" t="s">
        <v>4753</v>
      </c>
    </row>
    <row r="320" spans="1:65" s="2" customFormat="1" ht="11.25">
      <c r="A320" s="36"/>
      <c r="B320" s="37"/>
      <c r="C320" s="38"/>
      <c r="D320" s="205" t="s">
        <v>231</v>
      </c>
      <c r="E320" s="38"/>
      <c r="F320" s="206" t="s">
        <v>4754</v>
      </c>
      <c r="G320" s="38"/>
      <c r="H320" s="38"/>
      <c r="I320" s="207"/>
      <c r="J320" s="38"/>
      <c r="K320" s="38"/>
      <c r="L320" s="41"/>
      <c r="M320" s="208"/>
      <c r="N320" s="209"/>
      <c r="O320" s="73"/>
      <c r="P320" s="73"/>
      <c r="Q320" s="73"/>
      <c r="R320" s="73"/>
      <c r="S320" s="73"/>
      <c r="T320" s="74"/>
      <c r="U320" s="36"/>
      <c r="V320" s="36"/>
      <c r="W320" s="36"/>
      <c r="X320" s="36"/>
      <c r="Y320" s="36"/>
      <c r="Z320" s="36"/>
      <c r="AA320" s="36"/>
      <c r="AB320" s="36"/>
      <c r="AC320" s="36"/>
      <c r="AD320" s="36"/>
      <c r="AE320" s="36"/>
      <c r="AT320" s="18" t="s">
        <v>231</v>
      </c>
      <c r="AU320" s="18" t="s">
        <v>19</v>
      </c>
    </row>
    <row r="321" spans="1:65" s="2" customFormat="1" ht="165.75">
      <c r="A321" s="36"/>
      <c r="B321" s="37"/>
      <c r="C321" s="38"/>
      <c r="D321" s="210" t="s">
        <v>311</v>
      </c>
      <c r="E321" s="38"/>
      <c r="F321" s="211" t="s">
        <v>4712</v>
      </c>
      <c r="G321" s="38"/>
      <c r="H321" s="38"/>
      <c r="I321" s="207"/>
      <c r="J321" s="38"/>
      <c r="K321" s="38"/>
      <c r="L321" s="41"/>
      <c r="M321" s="208"/>
      <c r="N321" s="209"/>
      <c r="O321" s="73"/>
      <c r="P321" s="73"/>
      <c r="Q321" s="73"/>
      <c r="R321" s="73"/>
      <c r="S321" s="73"/>
      <c r="T321" s="74"/>
      <c r="U321" s="36"/>
      <c r="V321" s="36"/>
      <c r="W321" s="36"/>
      <c r="X321" s="36"/>
      <c r="Y321" s="36"/>
      <c r="Z321" s="36"/>
      <c r="AA321" s="36"/>
      <c r="AB321" s="36"/>
      <c r="AC321" s="36"/>
      <c r="AD321" s="36"/>
      <c r="AE321" s="36"/>
      <c r="AT321" s="18" t="s">
        <v>311</v>
      </c>
      <c r="AU321" s="18" t="s">
        <v>19</v>
      </c>
    </row>
    <row r="322" spans="1:65" s="13" customFormat="1" ht="11.25">
      <c r="B322" s="212"/>
      <c r="C322" s="213"/>
      <c r="D322" s="210" t="s">
        <v>235</v>
      </c>
      <c r="E322" s="214" t="s">
        <v>1</v>
      </c>
      <c r="F322" s="215" t="s">
        <v>223</v>
      </c>
      <c r="G322" s="213"/>
      <c r="H322" s="216">
        <v>4</v>
      </c>
      <c r="I322" s="217"/>
      <c r="J322" s="213"/>
      <c r="K322" s="213"/>
      <c r="L322" s="218"/>
      <c r="M322" s="219"/>
      <c r="N322" s="220"/>
      <c r="O322" s="220"/>
      <c r="P322" s="220"/>
      <c r="Q322" s="220"/>
      <c r="R322" s="220"/>
      <c r="S322" s="220"/>
      <c r="T322" s="221"/>
      <c r="AT322" s="222" t="s">
        <v>235</v>
      </c>
      <c r="AU322" s="222" t="s">
        <v>19</v>
      </c>
      <c r="AV322" s="13" t="s">
        <v>19</v>
      </c>
      <c r="AW322" s="13" t="s">
        <v>36</v>
      </c>
      <c r="AX322" s="13" t="s">
        <v>87</v>
      </c>
      <c r="AY322" s="222" t="s">
        <v>220</v>
      </c>
    </row>
    <row r="323" spans="1:65" s="2" customFormat="1" ht="37.9" customHeight="1">
      <c r="A323" s="36"/>
      <c r="B323" s="37"/>
      <c r="C323" s="192" t="s">
        <v>409</v>
      </c>
      <c r="D323" s="192" t="s">
        <v>224</v>
      </c>
      <c r="E323" s="193" t="s">
        <v>4755</v>
      </c>
      <c r="F323" s="194" t="s">
        <v>4756</v>
      </c>
      <c r="G323" s="195" t="s">
        <v>664</v>
      </c>
      <c r="H323" s="196">
        <v>7</v>
      </c>
      <c r="I323" s="197"/>
      <c r="J323" s="198">
        <f>ROUND(I323*H323,2)</f>
        <v>0</v>
      </c>
      <c r="K323" s="194" t="s">
        <v>228</v>
      </c>
      <c r="L323" s="41"/>
      <c r="M323" s="199" t="s">
        <v>1</v>
      </c>
      <c r="N323" s="200" t="s">
        <v>45</v>
      </c>
      <c r="O323" s="73"/>
      <c r="P323" s="201">
        <f>O323*H323</f>
        <v>0</v>
      </c>
      <c r="Q323" s="201">
        <v>0</v>
      </c>
      <c r="R323" s="201">
        <f>Q323*H323</f>
        <v>0</v>
      </c>
      <c r="S323" s="201">
        <v>0</v>
      </c>
      <c r="T323" s="202">
        <f>S323*H323</f>
        <v>0</v>
      </c>
      <c r="U323" s="36"/>
      <c r="V323" s="36"/>
      <c r="W323" s="36"/>
      <c r="X323" s="36"/>
      <c r="Y323" s="36"/>
      <c r="Z323" s="36"/>
      <c r="AA323" s="36"/>
      <c r="AB323" s="36"/>
      <c r="AC323" s="36"/>
      <c r="AD323" s="36"/>
      <c r="AE323" s="36"/>
      <c r="AR323" s="203" t="s">
        <v>223</v>
      </c>
      <c r="AT323" s="203" t="s">
        <v>224</v>
      </c>
      <c r="AU323" s="203" t="s">
        <v>19</v>
      </c>
      <c r="AY323" s="18" t="s">
        <v>220</v>
      </c>
      <c r="BE323" s="204">
        <f>IF(N323="základní",J323,0)</f>
        <v>0</v>
      </c>
      <c r="BF323" s="204">
        <f>IF(N323="snížená",J323,0)</f>
        <v>0</v>
      </c>
      <c r="BG323" s="204">
        <f>IF(N323="zákl. přenesená",J323,0)</f>
        <v>0</v>
      </c>
      <c r="BH323" s="204">
        <f>IF(N323="sníž. přenesená",J323,0)</f>
        <v>0</v>
      </c>
      <c r="BI323" s="204">
        <f>IF(N323="nulová",J323,0)</f>
        <v>0</v>
      </c>
      <c r="BJ323" s="18" t="s">
        <v>87</v>
      </c>
      <c r="BK323" s="204">
        <f>ROUND(I323*H323,2)</f>
        <v>0</v>
      </c>
      <c r="BL323" s="18" t="s">
        <v>223</v>
      </c>
      <c r="BM323" s="203" t="s">
        <v>4757</v>
      </c>
    </row>
    <row r="324" spans="1:65" s="2" customFormat="1" ht="11.25">
      <c r="A324" s="36"/>
      <c r="B324" s="37"/>
      <c r="C324" s="38"/>
      <c r="D324" s="205" t="s">
        <v>231</v>
      </c>
      <c r="E324" s="38"/>
      <c r="F324" s="206" t="s">
        <v>4758</v>
      </c>
      <c r="G324" s="38"/>
      <c r="H324" s="38"/>
      <c r="I324" s="207"/>
      <c r="J324" s="38"/>
      <c r="K324" s="38"/>
      <c r="L324" s="41"/>
      <c r="M324" s="208"/>
      <c r="N324" s="209"/>
      <c r="O324" s="73"/>
      <c r="P324" s="73"/>
      <c r="Q324" s="73"/>
      <c r="R324" s="73"/>
      <c r="S324" s="73"/>
      <c r="T324" s="74"/>
      <c r="U324" s="36"/>
      <c r="V324" s="36"/>
      <c r="W324" s="36"/>
      <c r="X324" s="36"/>
      <c r="Y324" s="36"/>
      <c r="Z324" s="36"/>
      <c r="AA324" s="36"/>
      <c r="AB324" s="36"/>
      <c r="AC324" s="36"/>
      <c r="AD324" s="36"/>
      <c r="AE324" s="36"/>
      <c r="AT324" s="18" t="s">
        <v>231</v>
      </c>
      <c r="AU324" s="18" t="s">
        <v>19</v>
      </c>
    </row>
    <row r="325" spans="1:65" s="2" customFormat="1" ht="165.75">
      <c r="A325" s="36"/>
      <c r="B325" s="37"/>
      <c r="C325" s="38"/>
      <c r="D325" s="210" t="s">
        <v>311</v>
      </c>
      <c r="E325" s="38"/>
      <c r="F325" s="211" t="s">
        <v>4712</v>
      </c>
      <c r="G325" s="38"/>
      <c r="H325" s="38"/>
      <c r="I325" s="207"/>
      <c r="J325" s="38"/>
      <c r="K325" s="38"/>
      <c r="L325" s="41"/>
      <c r="M325" s="208"/>
      <c r="N325" s="209"/>
      <c r="O325" s="73"/>
      <c r="P325" s="73"/>
      <c r="Q325" s="73"/>
      <c r="R325" s="73"/>
      <c r="S325" s="73"/>
      <c r="T325" s="74"/>
      <c r="U325" s="36"/>
      <c r="V325" s="36"/>
      <c r="W325" s="36"/>
      <c r="X325" s="36"/>
      <c r="Y325" s="36"/>
      <c r="Z325" s="36"/>
      <c r="AA325" s="36"/>
      <c r="AB325" s="36"/>
      <c r="AC325" s="36"/>
      <c r="AD325" s="36"/>
      <c r="AE325" s="36"/>
      <c r="AT325" s="18" t="s">
        <v>311</v>
      </c>
      <c r="AU325" s="18" t="s">
        <v>19</v>
      </c>
    </row>
    <row r="326" spans="1:65" s="13" customFormat="1" ht="11.25">
      <c r="B326" s="212"/>
      <c r="C326" s="213"/>
      <c r="D326" s="210" t="s">
        <v>235</v>
      </c>
      <c r="E326" s="214" t="s">
        <v>1</v>
      </c>
      <c r="F326" s="215" t="s">
        <v>261</v>
      </c>
      <c r="G326" s="213"/>
      <c r="H326" s="216">
        <v>7</v>
      </c>
      <c r="I326" s="217"/>
      <c r="J326" s="213"/>
      <c r="K326" s="213"/>
      <c r="L326" s="218"/>
      <c r="M326" s="219"/>
      <c r="N326" s="220"/>
      <c r="O326" s="220"/>
      <c r="P326" s="220"/>
      <c r="Q326" s="220"/>
      <c r="R326" s="220"/>
      <c r="S326" s="220"/>
      <c r="T326" s="221"/>
      <c r="AT326" s="222" t="s">
        <v>235</v>
      </c>
      <c r="AU326" s="222" t="s">
        <v>19</v>
      </c>
      <c r="AV326" s="13" t="s">
        <v>19</v>
      </c>
      <c r="AW326" s="13" t="s">
        <v>36</v>
      </c>
      <c r="AX326" s="13" t="s">
        <v>87</v>
      </c>
      <c r="AY326" s="222" t="s">
        <v>220</v>
      </c>
    </row>
    <row r="327" spans="1:65" s="2" customFormat="1" ht="37.9" customHeight="1">
      <c r="A327" s="36"/>
      <c r="B327" s="37"/>
      <c r="C327" s="192" t="s">
        <v>415</v>
      </c>
      <c r="D327" s="192" t="s">
        <v>224</v>
      </c>
      <c r="E327" s="193" t="s">
        <v>4759</v>
      </c>
      <c r="F327" s="194" t="s">
        <v>4760</v>
      </c>
      <c r="G327" s="195" t="s">
        <v>664</v>
      </c>
      <c r="H327" s="196">
        <v>4</v>
      </c>
      <c r="I327" s="197"/>
      <c r="J327" s="198">
        <f>ROUND(I327*H327,2)</f>
        <v>0</v>
      </c>
      <c r="K327" s="194" t="s">
        <v>228</v>
      </c>
      <c r="L327" s="41"/>
      <c r="M327" s="199" t="s">
        <v>1</v>
      </c>
      <c r="N327" s="200" t="s">
        <v>45</v>
      </c>
      <c r="O327" s="73"/>
      <c r="P327" s="201">
        <f>O327*H327</f>
        <v>0</v>
      </c>
      <c r="Q327" s="201">
        <v>0</v>
      </c>
      <c r="R327" s="201">
        <f>Q327*H327</f>
        <v>0</v>
      </c>
      <c r="S327" s="201">
        <v>0</v>
      </c>
      <c r="T327" s="202">
        <f>S327*H327</f>
        <v>0</v>
      </c>
      <c r="U327" s="36"/>
      <c r="V327" s="36"/>
      <c r="W327" s="36"/>
      <c r="X327" s="36"/>
      <c r="Y327" s="36"/>
      <c r="Z327" s="36"/>
      <c r="AA327" s="36"/>
      <c r="AB327" s="36"/>
      <c r="AC327" s="36"/>
      <c r="AD327" s="36"/>
      <c r="AE327" s="36"/>
      <c r="AR327" s="203" t="s">
        <v>223</v>
      </c>
      <c r="AT327" s="203" t="s">
        <v>224</v>
      </c>
      <c r="AU327" s="203" t="s">
        <v>19</v>
      </c>
      <c r="AY327" s="18" t="s">
        <v>220</v>
      </c>
      <c r="BE327" s="204">
        <f>IF(N327="základní",J327,0)</f>
        <v>0</v>
      </c>
      <c r="BF327" s="204">
        <f>IF(N327="snížená",J327,0)</f>
        <v>0</v>
      </c>
      <c r="BG327" s="204">
        <f>IF(N327="zákl. přenesená",J327,0)</f>
        <v>0</v>
      </c>
      <c r="BH327" s="204">
        <f>IF(N327="sníž. přenesená",J327,0)</f>
        <v>0</v>
      </c>
      <c r="BI327" s="204">
        <f>IF(N327="nulová",J327,0)</f>
        <v>0</v>
      </c>
      <c r="BJ327" s="18" t="s">
        <v>87</v>
      </c>
      <c r="BK327" s="204">
        <f>ROUND(I327*H327,2)</f>
        <v>0</v>
      </c>
      <c r="BL327" s="18" t="s">
        <v>223</v>
      </c>
      <c r="BM327" s="203" t="s">
        <v>4761</v>
      </c>
    </row>
    <row r="328" spans="1:65" s="2" customFormat="1" ht="11.25">
      <c r="A328" s="36"/>
      <c r="B328" s="37"/>
      <c r="C328" s="38"/>
      <c r="D328" s="205" t="s">
        <v>231</v>
      </c>
      <c r="E328" s="38"/>
      <c r="F328" s="206" t="s">
        <v>4762</v>
      </c>
      <c r="G328" s="38"/>
      <c r="H328" s="38"/>
      <c r="I328" s="207"/>
      <c r="J328" s="38"/>
      <c r="K328" s="38"/>
      <c r="L328" s="41"/>
      <c r="M328" s="208"/>
      <c r="N328" s="209"/>
      <c r="O328" s="73"/>
      <c r="P328" s="73"/>
      <c r="Q328" s="73"/>
      <c r="R328" s="73"/>
      <c r="S328" s="73"/>
      <c r="T328" s="74"/>
      <c r="U328" s="36"/>
      <c r="V328" s="36"/>
      <c r="W328" s="36"/>
      <c r="X328" s="36"/>
      <c r="Y328" s="36"/>
      <c r="Z328" s="36"/>
      <c r="AA328" s="36"/>
      <c r="AB328" s="36"/>
      <c r="AC328" s="36"/>
      <c r="AD328" s="36"/>
      <c r="AE328" s="36"/>
      <c r="AT328" s="18" t="s">
        <v>231</v>
      </c>
      <c r="AU328" s="18" t="s">
        <v>19</v>
      </c>
    </row>
    <row r="329" spans="1:65" s="2" customFormat="1" ht="165.75">
      <c r="A329" s="36"/>
      <c r="B329" s="37"/>
      <c r="C329" s="38"/>
      <c r="D329" s="210" t="s">
        <v>311</v>
      </c>
      <c r="E329" s="38"/>
      <c r="F329" s="211" t="s">
        <v>4712</v>
      </c>
      <c r="G329" s="38"/>
      <c r="H329" s="38"/>
      <c r="I329" s="207"/>
      <c r="J329" s="38"/>
      <c r="K329" s="38"/>
      <c r="L329" s="41"/>
      <c r="M329" s="208"/>
      <c r="N329" s="209"/>
      <c r="O329" s="73"/>
      <c r="P329" s="73"/>
      <c r="Q329" s="73"/>
      <c r="R329" s="73"/>
      <c r="S329" s="73"/>
      <c r="T329" s="74"/>
      <c r="U329" s="36"/>
      <c r="V329" s="36"/>
      <c r="W329" s="36"/>
      <c r="X329" s="36"/>
      <c r="Y329" s="36"/>
      <c r="Z329" s="36"/>
      <c r="AA329" s="36"/>
      <c r="AB329" s="36"/>
      <c r="AC329" s="36"/>
      <c r="AD329" s="36"/>
      <c r="AE329" s="36"/>
      <c r="AT329" s="18" t="s">
        <v>311</v>
      </c>
      <c r="AU329" s="18" t="s">
        <v>19</v>
      </c>
    </row>
    <row r="330" spans="1:65" s="13" customFormat="1" ht="11.25">
      <c r="B330" s="212"/>
      <c r="C330" s="213"/>
      <c r="D330" s="210" t="s">
        <v>235</v>
      </c>
      <c r="E330" s="214" t="s">
        <v>1</v>
      </c>
      <c r="F330" s="215" t="s">
        <v>223</v>
      </c>
      <c r="G330" s="213"/>
      <c r="H330" s="216">
        <v>4</v>
      </c>
      <c r="I330" s="217"/>
      <c r="J330" s="213"/>
      <c r="K330" s="213"/>
      <c r="L330" s="218"/>
      <c r="M330" s="219"/>
      <c r="N330" s="220"/>
      <c r="O330" s="220"/>
      <c r="P330" s="220"/>
      <c r="Q330" s="220"/>
      <c r="R330" s="220"/>
      <c r="S330" s="220"/>
      <c r="T330" s="221"/>
      <c r="AT330" s="222" t="s">
        <v>235</v>
      </c>
      <c r="AU330" s="222" t="s">
        <v>19</v>
      </c>
      <c r="AV330" s="13" t="s">
        <v>19</v>
      </c>
      <c r="AW330" s="13" t="s">
        <v>36</v>
      </c>
      <c r="AX330" s="13" t="s">
        <v>87</v>
      </c>
      <c r="AY330" s="222" t="s">
        <v>220</v>
      </c>
    </row>
    <row r="331" spans="1:65" s="2" customFormat="1" ht="37.9" customHeight="1">
      <c r="A331" s="36"/>
      <c r="B331" s="37"/>
      <c r="C331" s="192" t="s">
        <v>420</v>
      </c>
      <c r="D331" s="192" t="s">
        <v>224</v>
      </c>
      <c r="E331" s="193" t="s">
        <v>4763</v>
      </c>
      <c r="F331" s="194" t="s">
        <v>4764</v>
      </c>
      <c r="G331" s="195" t="s">
        <v>664</v>
      </c>
      <c r="H331" s="196">
        <v>2</v>
      </c>
      <c r="I331" s="197"/>
      <c r="J331" s="198">
        <f>ROUND(I331*H331,2)</f>
        <v>0</v>
      </c>
      <c r="K331" s="194" t="s">
        <v>228</v>
      </c>
      <c r="L331" s="41"/>
      <c r="M331" s="199" t="s">
        <v>1</v>
      </c>
      <c r="N331" s="200" t="s">
        <v>45</v>
      </c>
      <c r="O331" s="73"/>
      <c r="P331" s="201">
        <f>O331*H331</f>
        <v>0</v>
      </c>
      <c r="Q331" s="201">
        <v>0</v>
      </c>
      <c r="R331" s="201">
        <f>Q331*H331</f>
        <v>0</v>
      </c>
      <c r="S331" s="201">
        <v>0</v>
      </c>
      <c r="T331" s="202">
        <f>S331*H331</f>
        <v>0</v>
      </c>
      <c r="U331" s="36"/>
      <c r="V331" s="36"/>
      <c r="W331" s="36"/>
      <c r="X331" s="36"/>
      <c r="Y331" s="36"/>
      <c r="Z331" s="36"/>
      <c r="AA331" s="36"/>
      <c r="AB331" s="36"/>
      <c r="AC331" s="36"/>
      <c r="AD331" s="36"/>
      <c r="AE331" s="36"/>
      <c r="AR331" s="203" t="s">
        <v>223</v>
      </c>
      <c r="AT331" s="203" t="s">
        <v>224</v>
      </c>
      <c r="AU331" s="203" t="s">
        <v>19</v>
      </c>
      <c r="AY331" s="18" t="s">
        <v>220</v>
      </c>
      <c r="BE331" s="204">
        <f>IF(N331="základní",J331,0)</f>
        <v>0</v>
      </c>
      <c r="BF331" s="204">
        <f>IF(N331="snížená",J331,0)</f>
        <v>0</v>
      </c>
      <c r="BG331" s="204">
        <f>IF(N331="zákl. přenesená",J331,0)</f>
        <v>0</v>
      </c>
      <c r="BH331" s="204">
        <f>IF(N331="sníž. přenesená",J331,0)</f>
        <v>0</v>
      </c>
      <c r="BI331" s="204">
        <f>IF(N331="nulová",J331,0)</f>
        <v>0</v>
      </c>
      <c r="BJ331" s="18" t="s">
        <v>87</v>
      </c>
      <c r="BK331" s="204">
        <f>ROUND(I331*H331,2)</f>
        <v>0</v>
      </c>
      <c r="BL331" s="18" t="s">
        <v>223</v>
      </c>
      <c r="BM331" s="203" t="s">
        <v>4765</v>
      </c>
    </row>
    <row r="332" spans="1:65" s="2" customFormat="1" ht="11.25">
      <c r="A332" s="36"/>
      <c r="B332" s="37"/>
      <c r="C332" s="38"/>
      <c r="D332" s="205" t="s">
        <v>231</v>
      </c>
      <c r="E332" s="38"/>
      <c r="F332" s="206" t="s">
        <v>4766</v>
      </c>
      <c r="G332" s="38"/>
      <c r="H332" s="38"/>
      <c r="I332" s="207"/>
      <c r="J332" s="38"/>
      <c r="K332" s="38"/>
      <c r="L332" s="41"/>
      <c r="M332" s="208"/>
      <c r="N332" s="209"/>
      <c r="O332" s="73"/>
      <c r="P332" s="73"/>
      <c r="Q332" s="73"/>
      <c r="R332" s="73"/>
      <c r="S332" s="73"/>
      <c r="T332" s="74"/>
      <c r="U332" s="36"/>
      <c r="V332" s="36"/>
      <c r="W332" s="36"/>
      <c r="X332" s="36"/>
      <c r="Y332" s="36"/>
      <c r="Z332" s="36"/>
      <c r="AA332" s="36"/>
      <c r="AB332" s="36"/>
      <c r="AC332" s="36"/>
      <c r="AD332" s="36"/>
      <c r="AE332" s="36"/>
      <c r="AT332" s="18" t="s">
        <v>231</v>
      </c>
      <c r="AU332" s="18" t="s">
        <v>19</v>
      </c>
    </row>
    <row r="333" spans="1:65" s="2" customFormat="1" ht="165.75">
      <c r="A333" s="36"/>
      <c r="B333" s="37"/>
      <c r="C333" s="38"/>
      <c r="D333" s="210" t="s">
        <v>311</v>
      </c>
      <c r="E333" s="38"/>
      <c r="F333" s="211" t="s">
        <v>4712</v>
      </c>
      <c r="G333" s="38"/>
      <c r="H333" s="38"/>
      <c r="I333" s="207"/>
      <c r="J333" s="38"/>
      <c r="K333" s="38"/>
      <c r="L333" s="41"/>
      <c r="M333" s="208"/>
      <c r="N333" s="209"/>
      <c r="O333" s="73"/>
      <c r="P333" s="73"/>
      <c r="Q333" s="73"/>
      <c r="R333" s="73"/>
      <c r="S333" s="73"/>
      <c r="T333" s="74"/>
      <c r="U333" s="36"/>
      <c r="V333" s="36"/>
      <c r="W333" s="36"/>
      <c r="X333" s="36"/>
      <c r="Y333" s="36"/>
      <c r="Z333" s="36"/>
      <c r="AA333" s="36"/>
      <c r="AB333" s="36"/>
      <c r="AC333" s="36"/>
      <c r="AD333" s="36"/>
      <c r="AE333" s="36"/>
      <c r="AT333" s="18" t="s">
        <v>311</v>
      </c>
      <c r="AU333" s="18" t="s">
        <v>19</v>
      </c>
    </row>
    <row r="334" spans="1:65" s="13" customFormat="1" ht="11.25">
      <c r="B334" s="212"/>
      <c r="C334" s="213"/>
      <c r="D334" s="210" t="s">
        <v>235</v>
      </c>
      <c r="E334" s="214" t="s">
        <v>1</v>
      </c>
      <c r="F334" s="215" t="s">
        <v>19</v>
      </c>
      <c r="G334" s="213"/>
      <c r="H334" s="216">
        <v>2</v>
      </c>
      <c r="I334" s="217"/>
      <c r="J334" s="213"/>
      <c r="K334" s="213"/>
      <c r="L334" s="218"/>
      <c r="M334" s="219"/>
      <c r="N334" s="220"/>
      <c r="O334" s="220"/>
      <c r="P334" s="220"/>
      <c r="Q334" s="220"/>
      <c r="R334" s="220"/>
      <c r="S334" s="220"/>
      <c r="T334" s="221"/>
      <c r="AT334" s="222" t="s">
        <v>235</v>
      </c>
      <c r="AU334" s="222" t="s">
        <v>19</v>
      </c>
      <c r="AV334" s="13" t="s">
        <v>19</v>
      </c>
      <c r="AW334" s="13" t="s">
        <v>36</v>
      </c>
      <c r="AX334" s="13" t="s">
        <v>87</v>
      </c>
      <c r="AY334" s="222" t="s">
        <v>220</v>
      </c>
    </row>
    <row r="335" spans="1:65" s="2" customFormat="1" ht="37.9" customHeight="1">
      <c r="A335" s="36"/>
      <c r="B335" s="37"/>
      <c r="C335" s="192" t="s">
        <v>426</v>
      </c>
      <c r="D335" s="192" t="s">
        <v>224</v>
      </c>
      <c r="E335" s="193" t="s">
        <v>4767</v>
      </c>
      <c r="F335" s="194" t="s">
        <v>4764</v>
      </c>
      <c r="G335" s="195" t="s">
        <v>664</v>
      </c>
      <c r="H335" s="196">
        <v>10</v>
      </c>
      <c r="I335" s="197"/>
      <c r="J335" s="198">
        <f>ROUND(I335*H335,2)</f>
        <v>0</v>
      </c>
      <c r="K335" s="194" t="s">
        <v>1</v>
      </c>
      <c r="L335" s="41"/>
      <c r="M335" s="199" t="s">
        <v>1</v>
      </c>
      <c r="N335" s="200" t="s">
        <v>45</v>
      </c>
      <c r="O335" s="73"/>
      <c r="P335" s="201">
        <f>O335*H335</f>
        <v>0</v>
      </c>
      <c r="Q335" s="201">
        <v>0</v>
      </c>
      <c r="R335" s="201">
        <f>Q335*H335</f>
        <v>0</v>
      </c>
      <c r="S335" s="201">
        <v>0</v>
      </c>
      <c r="T335" s="202">
        <f>S335*H335</f>
        <v>0</v>
      </c>
      <c r="U335" s="36"/>
      <c r="V335" s="36"/>
      <c r="W335" s="36"/>
      <c r="X335" s="36"/>
      <c r="Y335" s="36"/>
      <c r="Z335" s="36"/>
      <c r="AA335" s="36"/>
      <c r="AB335" s="36"/>
      <c r="AC335" s="36"/>
      <c r="AD335" s="36"/>
      <c r="AE335" s="36"/>
      <c r="AR335" s="203" t="s">
        <v>223</v>
      </c>
      <c r="AT335" s="203" t="s">
        <v>224</v>
      </c>
      <c r="AU335" s="203" t="s">
        <v>19</v>
      </c>
      <c r="AY335" s="18" t="s">
        <v>220</v>
      </c>
      <c r="BE335" s="204">
        <f>IF(N335="základní",J335,0)</f>
        <v>0</v>
      </c>
      <c r="BF335" s="204">
        <f>IF(N335="snížená",J335,0)</f>
        <v>0</v>
      </c>
      <c r="BG335" s="204">
        <f>IF(N335="zákl. přenesená",J335,0)</f>
        <v>0</v>
      </c>
      <c r="BH335" s="204">
        <f>IF(N335="sníž. přenesená",J335,0)</f>
        <v>0</v>
      </c>
      <c r="BI335" s="204">
        <f>IF(N335="nulová",J335,0)</f>
        <v>0</v>
      </c>
      <c r="BJ335" s="18" t="s">
        <v>87</v>
      </c>
      <c r="BK335" s="204">
        <f>ROUND(I335*H335,2)</f>
        <v>0</v>
      </c>
      <c r="BL335" s="18" t="s">
        <v>223</v>
      </c>
      <c r="BM335" s="203" t="s">
        <v>4768</v>
      </c>
    </row>
    <row r="336" spans="1:65" s="2" customFormat="1" ht="165.75">
      <c r="A336" s="36"/>
      <c r="B336" s="37"/>
      <c r="C336" s="38"/>
      <c r="D336" s="210" t="s">
        <v>311</v>
      </c>
      <c r="E336" s="38"/>
      <c r="F336" s="211" t="s">
        <v>4712</v>
      </c>
      <c r="G336" s="38"/>
      <c r="H336" s="38"/>
      <c r="I336" s="207"/>
      <c r="J336" s="38"/>
      <c r="K336" s="38"/>
      <c r="L336" s="41"/>
      <c r="M336" s="208"/>
      <c r="N336" s="209"/>
      <c r="O336" s="73"/>
      <c r="P336" s="73"/>
      <c r="Q336" s="73"/>
      <c r="R336" s="73"/>
      <c r="S336" s="73"/>
      <c r="T336" s="74"/>
      <c r="U336" s="36"/>
      <c r="V336" s="36"/>
      <c r="W336" s="36"/>
      <c r="X336" s="36"/>
      <c r="Y336" s="36"/>
      <c r="Z336" s="36"/>
      <c r="AA336" s="36"/>
      <c r="AB336" s="36"/>
      <c r="AC336" s="36"/>
      <c r="AD336" s="36"/>
      <c r="AE336" s="36"/>
      <c r="AT336" s="18" t="s">
        <v>311</v>
      </c>
      <c r="AU336" s="18" t="s">
        <v>19</v>
      </c>
    </row>
    <row r="337" spans="1:65" s="13" customFormat="1" ht="11.25">
      <c r="B337" s="212"/>
      <c r="C337" s="213"/>
      <c r="D337" s="210" t="s">
        <v>235</v>
      </c>
      <c r="E337" s="214" t="s">
        <v>1</v>
      </c>
      <c r="F337" s="215" t="s">
        <v>276</v>
      </c>
      <c r="G337" s="213"/>
      <c r="H337" s="216">
        <v>10</v>
      </c>
      <c r="I337" s="217"/>
      <c r="J337" s="213"/>
      <c r="K337" s="213"/>
      <c r="L337" s="218"/>
      <c r="M337" s="219"/>
      <c r="N337" s="220"/>
      <c r="O337" s="220"/>
      <c r="P337" s="220"/>
      <c r="Q337" s="220"/>
      <c r="R337" s="220"/>
      <c r="S337" s="220"/>
      <c r="T337" s="221"/>
      <c r="AT337" s="222" t="s">
        <v>235</v>
      </c>
      <c r="AU337" s="222" t="s">
        <v>19</v>
      </c>
      <c r="AV337" s="13" t="s">
        <v>19</v>
      </c>
      <c r="AW337" s="13" t="s">
        <v>36</v>
      </c>
      <c r="AX337" s="13" t="s">
        <v>87</v>
      </c>
      <c r="AY337" s="222" t="s">
        <v>220</v>
      </c>
    </row>
    <row r="338" spans="1:65" s="2" customFormat="1" ht="44.25" customHeight="1">
      <c r="A338" s="36"/>
      <c r="B338" s="37"/>
      <c r="C338" s="192" t="s">
        <v>434</v>
      </c>
      <c r="D338" s="192" t="s">
        <v>224</v>
      </c>
      <c r="E338" s="193" t="s">
        <v>4769</v>
      </c>
      <c r="F338" s="194" t="s">
        <v>4770</v>
      </c>
      <c r="G338" s="195" t="s">
        <v>664</v>
      </c>
      <c r="H338" s="196">
        <v>377</v>
      </c>
      <c r="I338" s="197"/>
      <c r="J338" s="198">
        <f>ROUND(I338*H338,2)</f>
        <v>0</v>
      </c>
      <c r="K338" s="194" t="s">
        <v>228</v>
      </c>
      <c r="L338" s="41"/>
      <c r="M338" s="199" t="s">
        <v>1</v>
      </c>
      <c r="N338" s="200" t="s">
        <v>45</v>
      </c>
      <c r="O338" s="73"/>
      <c r="P338" s="201">
        <f>O338*H338</f>
        <v>0</v>
      </c>
      <c r="Q338" s="201">
        <v>0</v>
      </c>
      <c r="R338" s="201">
        <f>Q338*H338</f>
        <v>0</v>
      </c>
      <c r="S338" s="201">
        <v>0</v>
      </c>
      <c r="T338" s="202">
        <f>S338*H338</f>
        <v>0</v>
      </c>
      <c r="U338" s="36"/>
      <c r="V338" s="36"/>
      <c r="W338" s="36"/>
      <c r="X338" s="36"/>
      <c r="Y338" s="36"/>
      <c r="Z338" s="36"/>
      <c r="AA338" s="36"/>
      <c r="AB338" s="36"/>
      <c r="AC338" s="36"/>
      <c r="AD338" s="36"/>
      <c r="AE338" s="36"/>
      <c r="AR338" s="203" t="s">
        <v>223</v>
      </c>
      <c r="AT338" s="203" t="s">
        <v>224</v>
      </c>
      <c r="AU338" s="203" t="s">
        <v>19</v>
      </c>
      <c r="AY338" s="18" t="s">
        <v>220</v>
      </c>
      <c r="BE338" s="204">
        <f>IF(N338="základní",J338,0)</f>
        <v>0</v>
      </c>
      <c r="BF338" s="204">
        <f>IF(N338="snížená",J338,0)</f>
        <v>0</v>
      </c>
      <c r="BG338" s="204">
        <f>IF(N338="zákl. přenesená",J338,0)</f>
        <v>0</v>
      </c>
      <c r="BH338" s="204">
        <f>IF(N338="sníž. přenesená",J338,0)</f>
        <v>0</v>
      </c>
      <c r="BI338" s="204">
        <f>IF(N338="nulová",J338,0)</f>
        <v>0</v>
      </c>
      <c r="BJ338" s="18" t="s">
        <v>87</v>
      </c>
      <c r="BK338" s="204">
        <f>ROUND(I338*H338,2)</f>
        <v>0</v>
      </c>
      <c r="BL338" s="18" t="s">
        <v>223</v>
      </c>
      <c r="BM338" s="203" t="s">
        <v>4771</v>
      </c>
    </row>
    <row r="339" spans="1:65" s="2" customFormat="1" ht="11.25">
      <c r="A339" s="36"/>
      <c r="B339" s="37"/>
      <c r="C339" s="38"/>
      <c r="D339" s="205" t="s">
        <v>231</v>
      </c>
      <c r="E339" s="38"/>
      <c r="F339" s="206" t="s">
        <v>4772</v>
      </c>
      <c r="G339" s="38"/>
      <c r="H339" s="38"/>
      <c r="I339" s="207"/>
      <c r="J339" s="38"/>
      <c r="K339" s="38"/>
      <c r="L339" s="41"/>
      <c r="M339" s="208"/>
      <c r="N339" s="209"/>
      <c r="O339" s="73"/>
      <c r="P339" s="73"/>
      <c r="Q339" s="73"/>
      <c r="R339" s="73"/>
      <c r="S339" s="73"/>
      <c r="T339" s="74"/>
      <c r="U339" s="36"/>
      <c r="V339" s="36"/>
      <c r="W339" s="36"/>
      <c r="X339" s="36"/>
      <c r="Y339" s="36"/>
      <c r="Z339" s="36"/>
      <c r="AA339" s="36"/>
      <c r="AB339" s="36"/>
      <c r="AC339" s="36"/>
      <c r="AD339" s="36"/>
      <c r="AE339" s="36"/>
      <c r="AT339" s="18" t="s">
        <v>231</v>
      </c>
      <c r="AU339" s="18" t="s">
        <v>19</v>
      </c>
    </row>
    <row r="340" spans="1:65" s="2" customFormat="1" ht="29.25">
      <c r="A340" s="36"/>
      <c r="B340" s="37"/>
      <c r="C340" s="38"/>
      <c r="D340" s="210" t="s">
        <v>311</v>
      </c>
      <c r="E340" s="38"/>
      <c r="F340" s="211" t="s">
        <v>4773</v>
      </c>
      <c r="G340" s="38"/>
      <c r="H340" s="38"/>
      <c r="I340" s="207"/>
      <c r="J340" s="38"/>
      <c r="K340" s="38"/>
      <c r="L340" s="41"/>
      <c r="M340" s="208"/>
      <c r="N340" s="209"/>
      <c r="O340" s="73"/>
      <c r="P340" s="73"/>
      <c r="Q340" s="73"/>
      <c r="R340" s="73"/>
      <c r="S340" s="73"/>
      <c r="T340" s="74"/>
      <c r="U340" s="36"/>
      <c r="V340" s="36"/>
      <c r="W340" s="36"/>
      <c r="X340" s="36"/>
      <c r="Y340" s="36"/>
      <c r="Z340" s="36"/>
      <c r="AA340" s="36"/>
      <c r="AB340" s="36"/>
      <c r="AC340" s="36"/>
      <c r="AD340" s="36"/>
      <c r="AE340" s="36"/>
      <c r="AT340" s="18" t="s">
        <v>311</v>
      </c>
      <c r="AU340" s="18" t="s">
        <v>19</v>
      </c>
    </row>
    <row r="341" spans="1:65" s="13" customFormat="1" ht="11.25">
      <c r="B341" s="212"/>
      <c r="C341" s="213"/>
      <c r="D341" s="210" t="s">
        <v>235</v>
      </c>
      <c r="E341" s="214" t="s">
        <v>1</v>
      </c>
      <c r="F341" s="215" t="s">
        <v>4774</v>
      </c>
      <c r="G341" s="213"/>
      <c r="H341" s="216">
        <v>377</v>
      </c>
      <c r="I341" s="217"/>
      <c r="J341" s="213"/>
      <c r="K341" s="213"/>
      <c r="L341" s="218"/>
      <c r="M341" s="219"/>
      <c r="N341" s="220"/>
      <c r="O341" s="220"/>
      <c r="P341" s="220"/>
      <c r="Q341" s="220"/>
      <c r="R341" s="220"/>
      <c r="S341" s="220"/>
      <c r="T341" s="221"/>
      <c r="AT341" s="222" t="s">
        <v>235</v>
      </c>
      <c r="AU341" s="222" t="s">
        <v>19</v>
      </c>
      <c r="AV341" s="13" t="s">
        <v>19</v>
      </c>
      <c r="AW341" s="13" t="s">
        <v>36</v>
      </c>
      <c r="AX341" s="13" t="s">
        <v>87</v>
      </c>
      <c r="AY341" s="222" t="s">
        <v>220</v>
      </c>
    </row>
    <row r="342" spans="1:65" s="2" customFormat="1" ht="44.25" customHeight="1">
      <c r="A342" s="36"/>
      <c r="B342" s="37"/>
      <c r="C342" s="192" t="s">
        <v>441</v>
      </c>
      <c r="D342" s="192" t="s">
        <v>224</v>
      </c>
      <c r="E342" s="193" t="s">
        <v>4775</v>
      </c>
      <c r="F342" s="194" t="s">
        <v>4776</v>
      </c>
      <c r="G342" s="195" t="s">
        <v>664</v>
      </c>
      <c r="H342" s="196">
        <v>147</v>
      </c>
      <c r="I342" s="197"/>
      <c r="J342" s="198">
        <f>ROUND(I342*H342,2)</f>
        <v>0</v>
      </c>
      <c r="K342" s="194" t="s">
        <v>228</v>
      </c>
      <c r="L342" s="41"/>
      <c r="M342" s="199" t="s">
        <v>1</v>
      </c>
      <c r="N342" s="200" t="s">
        <v>45</v>
      </c>
      <c r="O342" s="73"/>
      <c r="P342" s="201">
        <f>O342*H342</f>
        <v>0</v>
      </c>
      <c r="Q342" s="201">
        <v>0</v>
      </c>
      <c r="R342" s="201">
        <f>Q342*H342</f>
        <v>0</v>
      </c>
      <c r="S342" s="201">
        <v>0</v>
      </c>
      <c r="T342" s="202">
        <f>S342*H342</f>
        <v>0</v>
      </c>
      <c r="U342" s="36"/>
      <c r="V342" s="36"/>
      <c r="W342" s="36"/>
      <c r="X342" s="36"/>
      <c r="Y342" s="36"/>
      <c r="Z342" s="36"/>
      <c r="AA342" s="36"/>
      <c r="AB342" s="36"/>
      <c r="AC342" s="36"/>
      <c r="AD342" s="36"/>
      <c r="AE342" s="36"/>
      <c r="AR342" s="203" t="s">
        <v>223</v>
      </c>
      <c r="AT342" s="203" t="s">
        <v>224</v>
      </c>
      <c r="AU342" s="203" t="s">
        <v>19</v>
      </c>
      <c r="AY342" s="18" t="s">
        <v>220</v>
      </c>
      <c r="BE342" s="204">
        <f>IF(N342="základní",J342,0)</f>
        <v>0</v>
      </c>
      <c r="BF342" s="204">
        <f>IF(N342="snížená",J342,0)</f>
        <v>0</v>
      </c>
      <c r="BG342" s="204">
        <f>IF(N342="zákl. přenesená",J342,0)</f>
        <v>0</v>
      </c>
      <c r="BH342" s="204">
        <f>IF(N342="sníž. přenesená",J342,0)</f>
        <v>0</v>
      </c>
      <c r="BI342" s="204">
        <f>IF(N342="nulová",J342,0)</f>
        <v>0</v>
      </c>
      <c r="BJ342" s="18" t="s">
        <v>87</v>
      </c>
      <c r="BK342" s="204">
        <f>ROUND(I342*H342,2)</f>
        <v>0</v>
      </c>
      <c r="BL342" s="18" t="s">
        <v>223</v>
      </c>
      <c r="BM342" s="203" t="s">
        <v>4777</v>
      </c>
    </row>
    <row r="343" spans="1:65" s="2" customFormat="1" ht="11.25">
      <c r="A343" s="36"/>
      <c r="B343" s="37"/>
      <c r="C343" s="38"/>
      <c r="D343" s="205" t="s">
        <v>231</v>
      </c>
      <c r="E343" s="38"/>
      <c r="F343" s="206" t="s">
        <v>4778</v>
      </c>
      <c r="G343" s="38"/>
      <c r="H343" s="38"/>
      <c r="I343" s="207"/>
      <c r="J343" s="38"/>
      <c r="K343" s="38"/>
      <c r="L343" s="41"/>
      <c r="M343" s="208"/>
      <c r="N343" s="209"/>
      <c r="O343" s="73"/>
      <c r="P343" s="73"/>
      <c r="Q343" s="73"/>
      <c r="R343" s="73"/>
      <c r="S343" s="73"/>
      <c r="T343" s="74"/>
      <c r="U343" s="36"/>
      <c r="V343" s="36"/>
      <c r="W343" s="36"/>
      <c r="X343" s="36"/>
      <c r="Y343" s="36"/>
      <c r="Z343" s="36"/>
      <c r="AA343" s="36"/>
      <c r="AB343" s="36"/>
      <c r="AC343" s="36"/>
      <c r="AD343" s="36"/>
      <c r="AE343" s="36"/>
      <c r="AT343" s="18" t="s">
        <v>231</v>
      </c>
      <c r="AU343" s="18" t="s">
        <v>19</v>
      </c>
    </row>
    <row r="344" spans="1:65" s="2" customFormat="1" ht="29.25">
      <c r="A344" s="36"/>
      <c r="B344" s="37"/>
      <c r="C344" s="38"/>
      <c r="D344" s="210" t="s">
        <v>311</v>
      </c>
      <c r="E344" s="38"/>
      <c r="F344" s="211" t="s">
        <v>4773</v>
      </c>
      <c r="G344" s="38"/>
      <c r="H344" s="38"/>
      <c r="I344" s="207"/>
      <c r="J344" s="38"/>
      <c r="K344" s="38"/>
      <c r="L344" s="41"/>
      <c r="M344" s="208"/>
      <c r="N344" s="209"/>
      <c r="O344" s="73"/>
      <c r="P344" s="73"/>
      <c r="Q344" s="73"/>
      <c r="R344" s="73"/>
      <c r="S344" s="73"/>
      <c r="T344" s="74"/>
      <c r="U344" s="36"/>
      <c r="V344" s="36"/>
      <c r="W344" s="36"/>
      <c r="X344" s="36"/>
      <c r="Y344" s="36"/>
      <c r="Z344" s="36"/>
      <c r="AA344" s="36"/>
      <c r="AB344" s="36"/>
      <c r="AC344" s="36"/>
      <c r="AD344" s="36"/>
      <c r="AE344" s="36"/>
      <c r="AT344" s="18" t="s">
        <v>311</v>
      </c>
      <c r="AU344" s="18" t="s">
        <v>19</v>
      </c>
    </row>
    <row r="345" spans="1:65" s="13" customFormat="1" ht="11.25">
      <c r="B345" s="212"/>
      <c r="C345" s="213"/>
      <c r="D345" s="210" t="s">
        <v>235</v>
      </c>
      <c r="E345" s="214" t="s">
        <v>1</v>
      </c>
      <c r="F345" s="215" t="s">
        <v>4779</v>
      </c>
      <c r="G345" s="213"/>
      <c r="H345" s="216">
        <v>147</v>
      </c>
      <c r="I345" s="217"/>
      <c r="J345" s="213"/>
      <c r="K345" s="213"/>
      <c r="L345" s="218"/>
      <c r="M345" s="219"/>
      <c r="N345" s="220"/>
      <c r="O345" s="220"/>
      <c r="P345" s="220"/>
      <c r="Q345" s="220"/>
      <c r="R345" s="220"/>
      <c r="S345" s="220"/>
      <c r="T345" s="221"/>
      <c r="AT345" s="222" t="s">
        <v>235</v>
      </c>
      <c r="AU345" s="222" t="s">
        <v>19</v>
      </c>
      <c r="AV345" s="13" t="s">
        <v>19</v>
      </c>
      <c r="AW345" s="13" t="s">
        <v>36</v>
      </c>
      <c r="AX345" s="13" t="s">
        <v>87</v>
      </c>
      <c r="AY345" s="222" t="s">
        <v>220</v>
      </c>
    </row>
    <row r="346" spans="1:65" s="2" customFormat="1" ht="44.25" customHeight="1">
      <c r="A346" s="36"/>
      <c r="B346" s="37"/>
      <c r="C346" s="192" t="s">
        <v>446</v>
      </c>
      <c r="D346" s="192" t="s">
        <v>224</v>
      </c>
      <c r="E346" s="193" t="s">
        <v>4780</v>
      </c>
      <c r="F346" s="194" t="s">
        <v>4781</v>
      </c>
      <c r="G346" s="195" t="s">
        <v>664</v>
      </c>
      <c r="H346" s="196">
        <v>84</v>
      </c>
      <c r="I346" s="197"/>
      <c r="J346" s="198">
        <f>ROUND(I346*H346,2)</f>
        <v>0</v>
      </c>
      <c r="K346" s="194" t="s">
        <v>228</v>
      </c>
      <c r="L346" s="41"/>
      <c r="M346" s="199" t="s">
        <v>1</v>
      </c>
      <c r="N346" s="200" t="s">
        <v>45</v>
      </c>
      <c r="O346" s="73"/>
      <c r="P346" s="201">
        <f>O346*H346</f>
        <v>0</v>
      </c>
      <c r="Q346" s="201">
        <v>0</v>
      </c>
      <c r="R346" s="201">
        <f>Q346*H346</f>
        <v>0</v>
      </c>
      <c r="S346" s="201">
        <v>0</v>
      </c>
      <c r="T346" s="202">
        <f>S346*H346</f>
        <v>0</v>
      </c>
      <c r="U346" s="36"/>
      <c r="V346" s="36"/>
      <c r="W346" s="36"/>
      <c r="X346" s="36"/>
      <c r="Y346" s="36"/>
      <c r="Z346" s="36"/>
      <c r="AA346" s="36"/>
      <c r="AB346" s="36"/>
      <c r="AC346" s="36"/>
      <c r="AD346" s="36"/>
      <c r="AE346" s="36"/>
      <c r="AR346" s="203" t="s">
        <v>223</v>
      </c>
      <c r="AT346" s="203" t="s">
        <v>224</v>
      </c>
      <c r="AU346" s="203" t="s">
        <v>19</v>
      </c>
      <c r="AY346" s="18" t="s">
        <v>220</v>
      </c>
      <c r="BE346" s="204">
        <f>IF(N346="základní",J346,0)</f>
        <v>0</v>
      </c>
      <c r="BF346" s="204">
        <f>IF(N346="snížená",J346,0)</f>
        <v>0</v>
      </c>
      <c r="BG346" s="204">
        <f>IF(N346="zákl. přenesená",J346,0)</f>
        <v>0</v>
      </c>
      <c r="BH346" s="204">
        <f>IF(N346="sníž. přenesená",J346,0)</f>
        <v>0</v>
      </c>
      <c r="BI346" s="204">
        <f>IF(N346="nulová",J346,0)</f>
        <v>0</v>
      </c>
      <c r="BJ346" s="18" t="s">
        <v>87</v>
      </c>
      <c r="BK346" s="204">
        <f>ROUND(I346*H346,2)</f>
        <v>0</v>
      </c>
      <c r="BL346" s="18" t="s">
        <v>223</v>
      </c>
      <c r="BM346" s="203" t="s">
        <v>4782</v>
      </c>
    </row>
    <row r="347" spans="1:65" s="2" customFormat="1" ht="11.25">
      <c r="A347" s="36"/>
      <c r="B347" s="37"/>
      <c r="C347" s="38"/>
      <c r="D347" s="205" t="s">
        <v>231</v>
      </c>
      <c r="E347" s="38"/>
      <c r="F347" s="206" t="s">
        <v>4783</v>
      </c>
      <c r="G347" s="38"/>
      <c r="H347" s="38"/>
      <c r="I347" s="207"/>
      <c r="J347" s="38"/>
      <c r="K347" s="38"/>
      <c r="L347" s="41"/>
      <c r="M347" s="208"/>
      <c r="N347" s="209"/>
      <c r="O347" s="73"/>
      <c r="P347" s="73"/>
      <c r="Q347" s="73"/>
      <c r="R347" s="73"/>
      <c r="S347" s="73"/>
      <c r="T347" s="74"/>
      <c r="U347" s="36"/>
      <c r="V347" s="36"/>
      <c r="W347" s="36"/>
      <c r="X347" s="36"/>
      <c r="Y347" s="36"/>
      <c r="Z347" s="36"/>
      <c r="AA347" s="36"/>
      <c r="AB347" s="36"/>
      <c r="AC347" s="36"/>
      <c r="AD347" s="36"/>
      <c r="AE347" s="36"/>
      <c r="AT347" s="18" t="s">
        <v>231</v>
      </c>
      <c r="AU347" s="18" t="s">
        <v>19</v>
      </c>
    </row>
    <row r="348" spans="1:65" s="2" customFormat="1" ht="29.25">
      <c r="A348" s="36"/>
      <c r="B348" s="37"/>
      <c r="C348" s="38"/>
      <c r="D348" s="210" t="s">
        <v>311</v>
      </c>
      <c r="E348" s="38"/>
      <c r="F348" s="211" t="s">
        <v>4773</v>
      </c>
      <c r="G348" s="38"/>
      <c r="H348" s="38"/>
      <c r="I348" s="207"/>
      <c r="J348" s="38"/>
      <c r="K348" s="38"/>
      <c r="L348" s="41"/>
      <c r="M348" s="208"/>
      <c r="N348" s="209"/>
      <c r="O348" s="73"/>
      <c r="P348" s="73"/>
      <c r="Q348" s="73"/>
      <c r="R348" s="73"/>
      <c r="S348" s="73"/>
      <c r="T348" s="74"/>
      <c r="U348" s="36"/>
      <c r="V348" s="36"/>
      <c r="W348" s="36"/>
      <c r="X348" s="36"/>
      <c r="Y348" s="36"/>
      <c r="Z348" s="36"/>
      <c r="AA348" s="36"/>
      <c r="AB348" s="36"/>
      <c r="AC348" s="36"/>
      <c r="AD348" s="36"/>
      <c r="AE348" s="36"/>
      <c r="AT348" s="18" t="s">
        <v>311</v>
      </c>
      <c r="AU348" s="18" t="s">
        <v>19</v>
      </c>
    </row>
    <row r="349" spans="1:65" s="13" customFormat="1" ht="11.25">
      <c r="B349" s="212"/>
      <c r="C349" s="213"/>
      <c r="D349" s="210" t="s">
        <v>235</v>
      </c>
      <c r="E349" s="214" t="s">
        <v>1</v>
      </c>
      <c r="F349" s="215" t="s">
        <v>4784</v>
      </c>
      <c r="G349" s="213"/>
      <c r="H349" s="216">
        <v>84</v>
      </c>
      <c r="I349" s="217"/>
      <c r="J349" s="213"/>
      <c r="K349" s="213"/>
      <c r="L349" s="218"/>
      <c r="M349" s="219"/>
      <c r="N349" s="220"/>
      <c r="O349" s="220"/>
      <c r="P349" s="220"/>
      <c r="Q349" s="220"/>
      <c r="R349" s="220"/>
      <c r="S349" s="220"/>
      <c r="T349" s="221"/>
      <c r="AT349" s="222" t="s">
        <v>235</v>
      </c>
      <c r="AU349" s="222" t="s">
        <v>19</v>
      </c>
      <c r="AV349" s="13" t="s">
        <v>19</v>
      </c>
      <c r="AW349" s="13" t="s">
        <v>36</v>
      </c>
      <c r="AX349" s="13" t="s">
        <v>87</v>
      </c>
      <c r="AY349" s="222" t="s">
        <v>220</v>
      </c>
    </row>
    <row r="350" spans="1:65" s="2" customFormat="1" ht="44.25" customHeight="1">
      <c r="A350" s="36"/>
      <c r="B350" s="37"/>
      <c r="C350" s="192" t="s">
        <v>454</v>
      </c>
      <c r="D350" s="192" t="s">
        <v>224</v>
      </c>
      <c r="E350" s="193" t="s">
        <v>4785</v>
      </c>
      <c r="F350" s="194" t="s">
        <v>4786</v>
      </c>
      <c r="G350" s="195" t="s">
        <v>664</v>
      </c>
      <c r="H350" s="196">
        <v>48</v>
      </c>
      <c r="I350" s="197"/>
      <c r="J350" s="198">
        <f>ROUND(I350*H350,2)</f>
        <v>0</v>
      </c>
      <c r="K350" s="194" t="s">
        <v>228</v>
      </c>
      <c r="L350" s="41"/>
      <c r="M350" s="199" t="s">
        <v>1</v>
      </c>
      <c r="N350" s="200" t="s">
        <v>45</v>
      </c>
      <c r="O350" s="73"/>
      <c r="P350" s="201">
        <f>O350*H350</f>
        <v>0</v>
      </c>
      <c r="Q350" s="201">
        <v>0</v>
      </c>
      <c r="R350" s="201">
        <f>Q350*H350</f>
        <v>0</v>
      </c>
      <c r="S350" s="201">
        <v>0</v>
      </c>
      <c r="T350" s="202">
        <f>S350*H350</f>
        <v>0</v>
      </c>
      <c r="U350" s="36"/>
      <c r="V350" s="36"/>
      <c r="W350" s="36"/>
      <c r="X350" s="36"/>
      <c r="Y350" s="36"/>
      <c r="Z350" s="36"/>
      <c r="AA350" s="36"/>
      <c r="AB350" s="36"/>
      <c r="AC350" s="36"/>
      <c r="AD350" s="36"/>
      <c r="AE350" s="36"/>
      <c r="AR350" s="203" t="s">
        <v>223</v>
      </c>
      <c r="AT350" s="203" t="s">
        <v>224</v>
      </c>
      <c r="AU350" s="203" t="s">
        <v>19</v>
      </c>
      <c r="AY350" s="18" t="s">
        <v>220</v>
      </c>
      <c r="BE350" s="204">
        <f>IF(N350="základní",J350,0)</f>
        <v>0</v>
      </c>
      <c r="BF350" s="204">
        <f>IF(N350="snížená",J350,0)</f>
        <v>0</v>
      </c>
      <c r="BG350" s="204">
        <f>IF(N350="zákl. přenesená",J350,0)</f>
        <v>0</v>
      </c>
      <c r="BH350" s="204">
        <f>IF(N350="sníž. přenesená",J350,0)</f>
        <v>0</v>
      </c>
      <c r="BI350" s="204">
        <f>IF(N350="nulová",J350,0)</f>
        <v>0</v>
      </c>
      <c r="BJ350" s="18" t="s">
        <v>87</v>
      </c>
      <c r="BK350" s="204">
        <f>ROUND(I350*H350,2)</f>
        <v>0</v>
      </c>
      <c r="BL350" s="18" t="s">
        <v>223</v>
      </c>
      <c r="BM350" s="203" t="s">
        <v>4787</v>
      </c>
    </row>
    <row r="351" spans="1:65" s="2" customFormat="1" ht="11.25">
      <c r="A351" s="36"/>
      <c r="B351" s="37"/>
      <c r="C351" s="38"/>
      <c r="D351" s="205" t="s">
        <v>231</v>
      </c>
      <c r="E351" s="38"/>
      <c r="F351" s="206" t="s">
        <v>4788</v>
      </c>
      <c r="G351" s="38"/>
      <c r="H351" s="38"/>
      <c r="I351" s="207"/>
      <c r="J351" s="38"/>
      <c r="K351" s="38"/>
      <c r="L351" s="41"/>
      <c r="M351" s="208"/>
      <c r="N351" s="209"/>
      <c r="O351" s="73"/>
      <c r="P351" s="73"/>
      <c r="Q351" s="73"/>
      <c r="R351" s="73"/>
      <c r="S351" s="73"/>
      <c r="T351" s="74"/>
      <c r="U351" s="36"/>
      <c r="V351" s="36"/>
      <c r="W351" s="36"/>
      <c r="X351" s="36"/>
      <c r="Y351" s="36"/>
      <c r="Z351" s="36"/>
      <c r="AA351" s="36"/>
      <c r="AB351" s="36"/>
      <c r="AC351" s="36"/>
      <c r="AD351" s="36"/>
      <c r="AE351" s="36"/>
      <c r="AT351" s="18" t="s">
        <v>231</v>
      </c>
      <c r="AU351" s="18" t="s">
        <v>19</v>
      </c>
    </row>
    <row r="352" spans="1:65" s="2" customFormat="1" ht="29.25">
      <c r="A352" s="36"/>
      <c r="B352" s="37"/>
      <c r="C352" s="38"/>
      <c r="D352" s="210" t="s">
        <v>311</v>
      </c>
      <c r="E352" s="38"/>
      <c r="F352" s="211" t="s">
        <v>4773</v>
      </c>
      <c r="G352" s="38"/>
      <c r="H352" s="38"/>
      <c r="I352" s="207"/>
      <c r="J352" s="38"/>
      <c r="K352" s="38"/>
      <c r="L352" s="41"/>
      <c r="M352" s="208"/>
      <c r="N352" s="209"/>
      <c r="O352" s="73"/>
      <c r="P352" s="73"/>
      <c r="Q352" s="73"/>
      <c r="R352" s="73"/>
      <c r="S352" s="73"/>
      <c r="T352" s="74"/>
      <c r="U352" s="36"/>
      <c r="V352" s="36"/>
      <c r="W352" s="36"/>
      <c r="X352" s="36"/>
      <c r="Y352" s="36"/>
      <c r="Z352" s="36"/>
      <c r="AA352" s="36"/>
      <c r="AB352" s="36"/>
      <c r="AC352" s="36"/>
      <c r="AD352" s="36"/>
      <c r="AE352" s="36"/>
      <c r="AT352" s="18" t="s">
        <v>311</v>
      </c>
      <c r="AU352" s="18" t="s">
        <v>19</v>
      </c>
    </row>
    <row r="353" spans="1:65" s="13" customFormat="1" ht="11.25">
      <c r="B353" s="212"/>
      <c r="C353" s="213"/>
      <c r="D353" s="210" t="s">
        <v>235</v>
      </c>
      <c r="E353" s="214" t="s">
        <v>1</v>
      </c>
      <c r="F353" s="215" t="s">
        <v>4789</v>
      </c>
      <c r="G353" s="213"/>
      <c r="H353" s="216">
        <v>48</v>
      </c>
      <c r="I353" s="217"/>
      <c r="J353" s="213"/>
      <c r="K353" s="213"/>
      <c r="L353" s="218"/>
      <c r="M353" s="219"/>
      <c r="N353" s="220"/>
      <c r="O353" s="220"/>
      <c r="P353" s="220"/>
      <c r="Q353" s="220"/>
      <c r="R353" s="220"/>
      <c r="S353" s="220"/>
      <c r="T353" s="221"/>
      <c r="AT353" s="222" t="s">
        <v>235</v>
      </c>
      <c r="AU353" s="222" t="s">
        <v>19</v>
      </c>
      <c r="AV353" s="13" t="s">
        <v>19</v>
      </c>
      <c r="AW353" s="13" t="s">
        <v>36</v>
      </c>
      <c r="AX353" s="13" t="s">
        <v>87</v>
      </c>
      <c r="AY353" s="222" t="s">
        <v>220</v>
      </c>
    </row>
    <row r="354" spans="1:65" s="2" customFormat="1" ht="44.25" customHeight="1">
      <c r="A354" s="36"/>
      <c r="B354" s="37"/>
      <c r="C354" s="192" t="s">
        <v>460</v>
      </c>
      <c r="D354" s="192" t="s">
        <v>224</v>
      </c>
      <c r="E354" s="193" t="s">
        <v>4790</v>
      </c>
      <c r="F354" s="194" t="s">
        <v>4791</v>
      </c>
      <c r="G354" s="195" t="s">
        <v>664</v>
      </c>
      <c r="H354" s="196">
        <v>19</v>
      </c>
      <c r="I354" s="197"/>
      <c r="J354" s="198">
        <f>ROUND(I354*H354,2)</f>
        <v>0</v>
      </c>
      <c r="K354" s="194" t="s">
        <v>228</v>
      </c>
      <c r="L354" s="41"/>
      <c r="M354" s="199" t="s">
        <v>1</v>
      </c>
      <c r="N354" s="200" t="s">
        <v>45</v>
      </c>
      <c r="O354" s="73"/>
      <c r="P354" s="201">
        <f>O354*H354</f>
        <v>0</v>
      </c>
      <c r="Q354" s="201">
        <v>0</v>
      </c>
      <c r="R354" s="201">
        <f>Q354*H354</f>
        <v>0</v>
      </c>
      <c r="S354" s="201">
        <v>0</v>
      </c>
      <c r="T354" s="202">
        <f>S354*H354</f>
        <v>0</v>
      </c>
      <c r="U354" s="36"/>
      <c r="V354" s="36"/>
      <c r="W354" s="36"/>
      <c r="X354" s="36"/>
      <c r="Y354" s="36"/>
      <c r="Z354" s="36"/>
      <c r="AA354" s="36"/>
      <c r="AB354" s="36"/>
      <c r="AC354" s="36"/>
      <c r="AD354" s="36"/>
      <c r="AE354" s="36"/>
      <c r="AR354" s="203" t="s">
        <v>223</v>
      </c>
      <c r="AT354" s="203" t="s">
        <v>224</v>
      </c>
      <c r="AU354" s="203" t="s">
        <v>19</v>
      </c>
      <c r="AY354" s="18" t="s">
        <v>220</v>
      </c>
      <c r="BE354" s="204">
        <f>IF(N354="základní",J354,0)</f>
        <v>0</v>
      </c>
      <c r="BF354" s="204">
        <f>IF(N354="snížená",J354,0)</f>
        <v>0</v>
      </c>
      <c r="BG354" s="204">
        <f>IF(N354="zákl. přenesená",J354,0)</f>
        <v>0</v>
      </c>
      <c r="BH354" s="204">
        <f>IF(N354="sníž. přenesená",J354,0)</f>
        <v>0</v>
      </c>
      <c r="BI354" s="204">
        <f>IF(N354="nulová",J354,0)</f>
        <v>0</v>
      </c>
      <c r="BJ354" s="18" t="s">
        <v>87</v>
      </c>
      <c r="BK354" s="204">
        <f>ROUND(I354*H354,2)</f>
        <v>0</v>
      </c>
      <c r="BL354" s="18" t="s">
        <v>223</v>
      </c>
      <c r="BM354" s="203" t="s">
        <v>4792</v>
      </c>
    </row>
    <row r="355" spans="1:65" s="2" customFormat="1" ht="11.25">
      <c r="A355" s="36"/>
      <c r="B355" s="37"/>
      <c r="C355" s="38"/>
      <c r="D355" s="205" t="s">
        <v>231</v>
      </c>
      <c r="E355" s="38"/>
      <c r="F355" s="206" t="s">
        <v>4793</v>
      </c>
      <c r="G355" s="38"/>
      <c r="H355" s="38"/>
      <c r="I355" s="207"/>
      <c r="J355" s="38"/>
      <c r="K355" s="38"/>
      <c r="L355" s="41"/>
      <c r="M355" s="208"/>
      <c r="N355" s="209"/>
      <c r="O355" s="73"/>
      <c r="P355" s="73"/>
      <c r="Q355" s="73"/>
      <c r="R355" s="73"/>
      <c r="S355" s="73"/>
      <c r="T355" s="74"/>
      <c r="U355" s="36"/>
      <c r="V355" s="36"/>
      <c r="W355" s="36"/>
      <c r="X355" s="36"/>
      <c r="Y355" s="36"/>
      <c r="Z355" s="36"/>
      <c r="AA355" s="36"/>
      <c r="AB355" s="36"/>
      <c r="AC355" s="36"/>
      <c r="AD355" s="36"/>
      <c r="AE355" s="36"/>
      <c r="AT355" s="18" t="s">
        <v>231</v>
      </c>
      <c r="AU355" s="18" t="s">
        <v>19</v>
      </c>
    </row>
    <row r="356" spans="1:65" s="2" customFormat="1" ht="29.25">
      <c r="A356" s="36"/>
      <c r="B356" s="37"/>
      <c r="C356" s="38"/>
      <c r="D356" s="210" t="s">
        <v>311</v>
      </c>
      <c r="E356" s="38"/>
      <c r="F356" s="211" t="s">
        <v>4773</v>
      </c>
      <c r="G356" s="38"/>
      <c r="H356" s="38"/>
      <c r="I356" s="207"/>
      <c r="J356" s="38"/>
      <c r="K356" s="38"/>
      <c r="L356" s="41"/>
      <c r="M356" s="208"/>
      <c r="N356" s="209"/>
      <c r="O356" s="73"/>
      <c r="P356" s="73"/>
      <c r="Q356" s="73"/>
      <c r="R356" s="73"/>
      <c r="S356" s="73"/>
      <c r="T356" s="74"/>
      <c r="U356" s="36"/>
      <c r="V356" s="36"/>
      <c r="W356" s="36"/>
      <c r="X356" s="36"/>
      <c r="Y356" s="36"/>
      <c r="Z356" s="36"/>
      <c r="AA356" s="36"/>
      <c r="AB356" s="36"/>
      <c r="AC356" s="36"/>
      <c r="AD356" s="36"/>
      <c r="AE356" s="36"/>
      <c r="AT356" s="18" t="s">
        <v>311</v>
      </c>
      <c r="AU356" s="18" t="s">
        <v>19</v>
      </c>
    </row>
    <row r="357" spans="1:65" s="13" customFormat="1" ht="11.25">
      <c r="B357" s="212"/>
      <c r="C357" s="213"/>
      <c r="D357" s="210" t="s">
        <v>235</v>
      </c>
      <c r="E357" s="214" t="s">
        <v>1</v>
      </c>
      <c r="F357" s="215" t="s">
        <v>4794</v>
      </c>
      <c r="G357" s="213"/>
      <c r="H357" s="216">
        <v>19</v>
      </c>
      <c r="I357" s="217"/>
      <c r="J357" s="213"/>
      <c r="K357" s="213"/>
      <c r="L357" s="218"/>
      <c r="M357" s="219"/>
      <c r="N357" s="220"/>
      <c r="O357" s="220"/>
      <c r="P357" s="220"/>
      <c r="Q357" s="220"/>
      <c r="R357" s="220"/>
      <c r="S357" s="220"/>
      <c r="T357" s="221"/>
      <c r="AT357" s="222" t="s">
        <v>235</v>
      </c>
      <c r="AU357" s="222" t="s">
        <v>19</v>
      </c>
      <c r="AV357" s="13" t="s">
        <v>19</v>
      </c>
      <c r="AW357" s="13" t="s">
        <v>36</v>
      </c>
      <c r="AX357" s="13" t="s">
        <v>87</v>
      </c>
      <c r="AY357" s="222" t="s">
        <v>220</v>
      </c>
    </row>
    <row r="358" spans="1:65" s="2" customFormat="1" ht="44.25" customHeight="1">
      <c r="A358" s="36"/>
      <c r="B358" s="37"/>
      <c r="C358" s="192" t="s">
        <v>466</v>
      </c>
      <c r="D358" s="192" t="s">
        <v>224</v>
      </c>
      <c r="E358" s="193" t="s">
        <v>4795</v>
      </c>
      <c r="F358" s="194" t="s">
        <v>4796</v>
      </c>
      <c r="G358" s="195" t="s">
        <v>664</v>
      </c>
      <c r="H358" s="196">
        <v>11</v>
      </c>
      <c r="I358" s="197"/>
      <c r="J358" s="198">
        <f>ROUND(I358*H358,2)</f>
        <v>0</v>
      </c>
      <c r="K358" s="194" t="s">
        <v>228</v>
      </c>
      <c r="L358" s="41"/>
      <c r="M358" s="199" t="s">
        <v>1</v>
      </c>
      <c r="N358" s="200" t="s">
        <v>45</v>
      </c>
      <c r="O358" s="73"/>
      <c r="P358" s="201">
        <f>O358*H358</f>
        <v>0</v>
      </c>
      <c r="Q358" s="201">
        <v>0</v>
      </c>
      <c r="R358" s="201">
        <f>Q358*H358</f>
        <v>0</v>
      </c>
      <c r="S358" s="201">
        <v>0</v>
      </c>
      <c r="T358" s="202">
        <f>S358*H358</f>
        <v>0</v>
      </c>
      <c r="U358" s="36"/>
      <c r="V358" s="36"/>
      <c r="W358" s="36"/>
      <c r="X358" s="36"/>
      <c r="Y358" s="36"/>
      <c r="Z358" s="36"/>
      <c r="AA358" s="36"/>
      <c r="AB358" s="36"/>
      <c r="AC358" s="36"/>
      <c r="AD358" s="36"/>
      <c r="AE358" s="36"/>
      <c r="AR358" s="203" t="s">
        <v>223</v>
      </c>
      <c r="AT358" s="203" t="s">
        <v>224</v>
      </c>
      <c r="AU358" s="203" t="s">
        <v>19</v>
      </c>
      <c r="AY358" s="18" t="s">
        <v>220</v>
      </c>
      <c r="BE358" s="204">
        <f>IF(N358="základní",J358,0)</f>
        <v>0</v>
      </c>
      <c r="BF358" s="204">
        <f>IF(N358="snížená",J358,0)</f>
        <v>0</v>
      </c>
      <c r="BG358" s="204">
        <f>IF(N358="zákl. přenesená",J358,0)</f>
        <v>0</v>
      </c>
      <c r="BH358" s="204">
        <f>IF(N358="sníž. přenesená",J358,0)</f>
        <v>0</v>
      </c>
      <c r="BI358" s="204">
        <f>IF(N358="nulová",J358,0)</f>
        <v>0</v>
      </c>
      <c r="BJ358" s="18" t="s">
        <v>87</v>
      </c>
      <c r="BK358" s="204">
        <f>ROUND(I358*H358,2)</f>
        <v>0</v>
      </c>
      <c r="BL358" s="18" t="s">
        <v>223</v>
      </c>
      <c r="BM358" s="203" t="s">
        <v>4797</v>
      </c>
    </row>
    <row r="359" spans="1:65" s="2" customFormat="1" ht="11.25">
      <c r="A359" s="36"/>
      <c r="B359" s="37"/>
      <c r="C359" s="38"/>
      <c r="D359" s="205" t="s">
        <v>231</v>
      </c>
      <c r="E359" s="38"/>
      <c r="F359" s="206" t="s">
        <v>4798</v>
      </c>
      <c r="G359" s="38"/>
      <c r="H359" s="38"/>
      <c r="I359" s="207"/>
      <c r="J359" s="38"/>
      <c r="K359" s="38"/>
      <c r="L359" s="41"/>
      <c r="M359" s="208"/>
      <c r="N359" s="209"/>
      <c r="O359" s="73"/>
      <c r="P359" s="73"/>
      <c r="Q359" s="73"/>
      <c r="R359" s="73"/>
      <c r="S359" s="73"/>
      <c r="T359" s="74"/>
      <c r="U359" s="36"/>
      <c r="V359" s="36"/>
      <c r="W359" s="36"/>
      <c r="X359" s="36"/>
      <c r="Y359" s="36"/>
      <c r="Z359" s="36"/>
      <c r="AA359" s="36"/>
      <c r="AB359" s="36"/>
      <c r="AC359" s="36"/>
      <c r="AD359" s="36"/>
      <c r="AE359" s="36"/>
      <c r="AT359" s="18" t="s">
        <v>231</v>
      </c>
      <c r="AU359" s="18" t="s">
        <v>19</v>
      </c>
    </row>
    <row r="360" spans="1:65" s="2" customFormat="1" ht="29.25">
      <c r="A360" s="36"/>
      <c r="B360" s="37"/>
      <c r="C360" s="38"/>
      <c r="D360" s="210" t="s">
        <v>311</v>
      </c>
      <c r="E360" s="38"/>
      <c r="F360" s="211" t="s">
        <v>4773</v>
      </c>
      <c r="G360" s="38"/>
      <c r="H360" s="38"/>
      <c r="I360" s="207"/>
      <c r="J360" s="38"/>
      <c r="K360" s="38"/>
      <c r="L360" s="41"/>
      <c r="M360" s="208"/>
      <c r="N360" s="209"/>
      <c r="O360" s="73"/>
      <c r="P360" s="73"/>
      <c r="Q360" s="73"/>
      <c r="R360" s="73"/>
      <c r="S360" s="73"/>
      <c r="T360" s="74"/>
      <c r="U360" s="36"/>
      <c r="V360" s="36"/>
      <c r="W360" s="36"/>
      <c r="X360" s="36"/>
      <c r="Y360" s="36"/>
      <c r="Z360" s="36"/>
      <c r="AA360" s="36"/>
      <c r="AB360" s="36"/>
      <c r="AC360" s="36"/>
      <c r="AD360" s="36"/>
      <c r="AE360" s="36"/>
      <c r="AT360" s="18" t="s">
        <v>311</v>
      </c>
      <c r="AU360" s="18" t="s">
        <v>19</v>
      </c>
    </row>
    <row r="361" spans="1:65" s="13" customFormat="1" ht="11.25">
      <c r="B361" s="212"/>
      <c r="C361" s="213"/>
      <c r="D361" s="210" t="s">
        <v>235</v>
      </c>
      <c r="E361" s="214" t="s">
        <v>1</v>
      </c>
      <c r="F361" s="215" t="s">
        <v>4799</v>
      </c>
      <c r="G361" s="213"/>
      <c r="H361" s="216">
        <v>11</v>
      </c>
      <c r="I361" s="217"/>
      <c r="J361" s="213"/>
      <c r="K361" s="213"/>
      <c r="L361" s="218"/>
      <c r="M361" s="219"/>
      <c r="N361" s="220"/>
      <c r="O361" s="220"/>
      <c r="P361" s="220"/>
      <c r="Q361" s="220"/>
      <c r="R361" s="220"/>
      <c r="S361" s="220"/>
      <c r="T361" s="221"/>
      <c r="AT361" s="222" t="s">
        <v>235</v>
      </c>
      <c r="AU361" s="222" t="s">
        <v>19</v>
      </c>
      <c r="AV361" s="13" t="s">
        <v>19</v>
      </c>
      <c r="AW361" s="13" t="s">
        <v>36</v>
      </c>
      <c r="AX361" s="13" t="s">
        <v>87</v>
      </c>
      <c r="AY361" s="222" t="s">
        <v>220</v>
      </c>
    </row>
    <row r="362" spans="1:65" s="2" customFormat="1" ht="44.25" customHeight="1">
      <c r="A362" s="36"/>
      <c r="B362" s="37"/>
      <c r="C362" s="192" t="s">
        <v>474</v>
      </c>
      <c r="D362" s="192" t="s">
        <v>224</v>
      </c>
      <c r="E362" s="193" t="s">
        <v>4800</v>
      </c>
      <c r="F362" s="194" t="s">
        <v>4801</v>
      </c>
      <c r="G362" s="195" t="s">
        <v>664</v>
      </c>
      <c r="H362" s="196">
        <v>4</v>
      </c>
      <c r="I362" s="197"/>
      <c r="J362" s="198">
        <f>ROUND(I362*H362,2)</f>
        <v>0</v>
      </c>
      <c r="K362" s="194" t="s">
        <v>228</v>
      </c>
      <c r="L362" s="41"/>
      <c r="M362" s="199" t="s">
        <v>1</v>
      </c>
      <c r="N362" s="200" t="s">
        <v>45</v>
      </c>
      <c r="O362" s="73"/>
      <c r="P362" s="201">
        <f>O362*H362</f>
        <v>0</v>
      </c>
      <c r="Q362" s="201">
        <v>0</v>
      </c>
      <c r="R362" s="201">
        <f>Q362*H362</f>
        <v>0</v>
      </c>
      <c r="S362" s="201">
        <v>0</v>
      </c>
      <c r="T362" s="202">
        <f>S362*H362</f>
        <v>0</v>
      </c>
      <c r="U362" s="36"/>
      <c r="V362" s="36"/>
      <c r="W362" s="36"/>
      <c r="X362" s="36"/>
      <c r="Y362" s="36"/>
      <c r="Z362" s="36"/>
      <c r="AA362" s="36"/>
      <c r="AB362" s="36"/>
      <c r="AC362" s="36"/>
      <c r="AD362" s="36"/>
      <c r="AE362" s="36"/>
      <c r="AR362" s="203" t="s">
        <v>223</v>
      </c>
      <c r="AT362" s="203" t="s">
        <v>224</v>
      </c>
      <c r="AU362" s="203" t="s">
        <v>19</v>
      </c>
      <c r="AY362" s="18" t="s">
        <v>220</v>
      </c>
      <c r="BE362" s="204">
        <f>IF(N362="základní",J362,0)</f>
        <v>0</v>
      </c>
      <c r="BF362" s="204">
        <f>IF(N362="snížená",J362,0)</f>
        <v>0</v>
      </c>
      <c r="BG362" s="204">
        <f>IF(N362="zákl. přenesená",J362,0)</f>
        <v>0</v>
      </c>
      <c r="BH362" s="204">
        <f>IF(N362="sníž. přenesená",J362,0)</f>
        <v>0</v>
      </c>
      <c r="BI362" s="204">
        <f>IF(N362="nulová",J362,0)</f>
        <v>0</v>
      </c>
      <c r="BJ362" s="18" t="s">
        <v>87</v>
      </c>
      <c r="BK362" s="204">
        <f>ROUND(I362*H362,2)</f>
        <v>0</v>
      </c>
      <c r="BL362" s="18" t="s">
        <v>223</v>
      </c>
      <c r="BM362" s="203" t="s">
        <v>4802</v>
      </c>
    </row>
    <row r="363" spans="1:65" s="2" customFormat="1" ht="11.25">
      <c r="A363" s="36"/>
      <c r="B363" s="37"/>
      <c r="C363" s="38"/>
      <c r="D363" s="205" t="s">
        <v>231</v>
      </c>
      <c r="E363" s="38"/>
      <c r="F363" s="206" t="s">
        <v>4803</v>
      </c>
      <c r="G363" s="38"/>
      <c r="H363" s="38"/>
      <c r="I363" s="207"/>
      <c r="J363" s="38"/>
      <c r="K363" s="38"/>
      <c r="L363" s="41"/>
      <c r="M363" s="208"/>
      <c r="N363" s="209"/>
      <c r="O363" s="73"/>
      <c r="P363" s="73"/>
      <c r="Q363" s="73"/>
      <c r="R363" s="73"/>
      <c r="S363" s="73"/>
      <c r="T363" s="74"/>
      <c r="U363" s="36"/>
      <c r="V363" s="36"/>
      <c r="W363" s="36"/>
      <c r="X363" s="36"/>
      <c r="Y363" s="36"/>
      <c r="Z363" s="36"/>
      <c r="AA363" s="36"/>
      <c r="AB363" s="36"/>
      <c r="AC363" s="36"/>
      <c r="AD363" s="36"/>
      <c r="AE363" s="36"/>
      <c r="AT363" s="18" t="s">
        <v>231</v>
      </c>
      <c r="AU363" s="18" t="s">
        <v>19</v>
      </c>
    </row>
    <row r="364" spans="1:65" s="2" customFormat="1" ht="29.25">
      <c r="A364" s="36"/>
      <c r="B364" s="37"/>
      <c r="C364" s="38"/>
      <c r="D364" s="210" t="s">
        <v>311</v>
      </c>
      <c r="E364" s="38"/>
      <c r="F364" s="211" t="s">
        <v>4773</v>
      </c>
      <c r="G364" s="38"/>
      <c r="H364" s="38"/>
      <c r="I364" s="207"/>
      <c r="J364" s="38"/>
      <c r="K364" s="38"/>
      <c r="L364" s="41"/>
      <c r="M364" s="208"/>
      <c r="N364" s="209"/>
      <c r="O364" s="73"/>
      <c r="P364" s="73"/>
      <c r="Q364" s="73"/>
      <c r="R364" s="73"/>
      <c r="S364" s="73"/>
      <c r="T364" s="74"/>
      <c r="U364" s="36"/>
      <c r="V364" s="36"/>
      <c r="W364" s="36"/>
      <c r="X364" s="36"/>
      <c r="Y364" s="36"/>
      <c r="Z364" s="36"/>
      <c r="AA364" s="36"/>
      <c r="AB364" s="36"/>
      <c r="AC364" s="36"/>
      <c r="AD364" s="36"/>
      <c r="AE364" s="36"/>
      <c r="AT364" s="18" t="s">
        <v>311</v>
      </c>
      <c r="AU364" s="18" t="s">
        <v>19</v>
      </c>
    </row>
    <row r="365" spans="1:65" s="13" customFormat="1" ht="11.25">
      <c r="B365" s="212"/>
      <c r="C365" s="213"/>
      <c r="D365" s="210" t="s">
        <v>235</v>
      </c>
      <c r="E365" s="214" t="s">
        <v>1</v>
      </c>
      <c r="F365" s="215" t="s">
        <v>4804</v>
      </c>
      <c r="G365" s="213"/>
      <c r="H365" s="216">
        <v>4</v>
      </c>
      <c r="I365" s="217"/>
      <c r="J365" s="213"/>
      <c r="K365" s="213"/>
      <c r="L365" s="218"/>
      <c r="M365" s="219"/>
      <c r="N365" s="220"/>
      <c r="O365" s="220"/>
      <c r="P365" s="220"/>
      <c r="Q365" s="220"/>
      <c r="R365" s="220"/>
      <c r="S365" s="220"/>
      <c r="T365" s="221"/>
      <c r="AT365" s="222" t="s">
        <v>235</v>
      </c>
      <c r="AU365" s="222" t="s">
        <v>19</v>
      </c>
      <c r="AV365" s="13" t="s">
        <v>19</v>
      </c>
      <c r="AW365" s="13" t="s">
        <v>36</v>
      </c>
      <c r="AX365" s="13" t="s">
        <v>87</v>
      </c>
      <c r="AY365" s="222" t="s">
        <v>220</v>
      </c>
    </row>
    <row r="366" spans="1:65" s="2" customFormat="1" ht="44.25" customHeight="1">
      <c r="A366" s="36"/>
      <c r="B366" s="37"/>
      <c r="C366" s="192" t="s">
        <v>27</v>
      </c>
      <c r="D366" s="192" t="s">
        <v>224</v>
      </c>
      <c r="E366" s="193" t="s">
        <v>4805</v>
      </c>
      <c r="F366" s="194" t="s">
        <v>4801</v>
      </c>
      <c r="G366" s="195" t="s">
        <v>664</v>
      </c>
      <c r="H366" s="196">
        <v>10</v>
      </c>
      <c r="I366" s="197"/>
      <c r="J366" s="198">
        <f>ROUND(I366*H366,2)</f>
        <v>0</v>
      </c>
      <c r="K366" s="194" t="s">
        <v>1</v>
      </c>
      <c r="L366" s="41"/>
      <c r="M366" s="199" t="s">
        <v>1</v>
      </c>
      <c r="N366" s="200" t="s">
        <v>45</v>
      </c>
      <c r="O366" s="73"/>
      <c r="P366" s="201">
        <f>O366*H366</f>
        <v>0</v>
      </c>
      <c r="Q366" s="201">
        <v>0</v>
      </c>
      <c r="R366" s="201">
        <f>Q366*H366</f>
        <v>0</v>
      </c>
      <c r="S366" s="201">
        <v>0</v>
      </c>
      <c r="T366" s="202">
        <f>S366*H366</f>
        <v>0</v>
      </c>
      <c r="U366" s="36"/>
      <c r="V366" s="36"/>
      <c r="W366" s="36"/>
      <c r="X366" s="36"/>
      <c r="Y366" s="36"/>
      <c r="Z366" s="36"/>
      <c r="AA366" s="36"/>
      <c r="AB366" s="36"/>
      <c r="AC366" s="36"/>
      <c r="AD366" s="36"/>
      <c r="AE366" s="36"/>
      <c r="AR366" s="203" t="s">
        <v>223</v>
      </c>
      <c r="AT366" s="203" t="s">
        <v>224</v>
      </c>
      <c r="AU366" s="203" t="s">
        <v>19</v>
      </c>
      <c r="AY366" s="18" t="s">
        <v>220</v>
      </c>
      <c r="BE366" s="204">
        <f>IF(N366="základní",J366,0)</f>
        <v>0</v>
      </c>
      <c r="BF366" s="204">
        <f>IF(N366="snížená",J366,0)</f>
        <v>0</v>
      </c>
      <c r="BG366" s="204">
        <f>IF(N366="zákl. přenesená",J366,0)</f>
        <v>0</v>
      </c>
      <c r="BH366" s="204">
        <f>IF(N366="sníž. přenesená",J366,0)</f>
        <v>0</v>
      </c>
      <c r="BI366" s="204">
        <f>IF(N366="nulová",J366,0)</f>
        <v>0</v>
      </c>
      <c r="BJ366" s="18" t="s">
        <v>87</v>
      </c>
      <c r="BK366" s="204">
        <f>ROUND(I366*H366,2)</f>
        <v>0</v>
      </c>
      <c r="BL366" s="18" t="s">
        <v>223</v>
      </c>
      <c r="BM366" s="203" t="s">
        <v>4806</v>
      </c>
    </row>
    <row r="367" spans="1:65" s="2" customFormat="1" ht="29.25">
      <c r="A367" s="36"/>
      <c r="B367" s="37"/>
      <c r="C367" s="38"/>
      <c r="D367" s="210" t="s">
        <v>311</v>
      </c>
      <c r="E367" s="38"/>
      <c r="F367" s="211" t="s">
        <v>4773</v>
      </c>
      <c r="G367" s="38"/>
      <c r="H367" s="38"/>
      <c r="I367" s="207"/>
      <c r="J367" s="38"/>
      <c r="K367" s="38"/>
      <c r="L367" s="41"/>
      <c r="M367" s="208"/>
      <c r="N367" s="209"/>
      <c r="O367" s="73"/>
      <c r="P367" s="73"/>
      <c r="Q367" s="73"/>
      <c r="R367" s="73"/>
      <c r="S367" s="73"/>
      <c r="T367" s="74"/>
      <c r="U367" s="36"/>
      <c r="V367" s="36"/>
      <c r="W367" s="36"/>
      <c r="X367" s="36"/>
      <c r="Y367" s="36"/>
      <c r="Z367" s="36"/>
      <c r="AA367" s="36"/>
      <c r="AB367" s="36"/>
      <c r="AC367" s="36"/>
      <c r="AD367" s="36"/>
      <c r="AE367" s="36"/>
      <c r="AT367" s="18" t="s">
        <v>311</v>
      </c>
      <c r="AU367" s="18" t="s">
        <v>19</v>
      </c>
    </row>
    <row r="368" spans="1:65" s="2" customFormat="1" ht="44.25" customHeight="1">
      <c r="A368" s="36"/>
      <c r="B368" s="37"/>
      <c r="C368" s="192" t="s">
        <v>756</v>
      </c>
      <c r="D368" s="192" t="s">
        <v>224</v>
      </c>
      <c r="E368" s="193" t="s">
        <v>4807</v>
      </c>
      <c r="F368" s="194" t="s">
        <v>4808</v>
      </c>
      <c r="G368" s="195" t="s">
        <v>664</v>
      </c>
      <c r="H368" s="196">
        <v>513</v>
      </c>
      <c r="I368" s="197"/>
      <c r="J368" s="198">
        <f>ROUND(I368*H368,2)</f>
        <v>0</v>
      </c>
      <c r="K368" s="194" t="s">
        <v>228</v>
      </c>
      <c r="L368" s="41"/>
      <c r="M368" s="199" t="s">
        <v>1</v>
      </c>
      <c r="N368" s="200" t="s">
        <v>45</v>
      </c>
      <c r="O368" s="73"/>
      <c r="P368" s="201">
        <f>O368*H368</f>
        <v>0</v>
      </c>
      <c r="Q368" s="201">
        <v>0</v>
      </c>
      <c r="R368" s="201">
        <f>Q368*H368</f>
        <v>0</v>
      </c>
      <c r="S368" s="201">
        <v>0</v>
      </c>
      <c r="T368" s="202">
        <f>S368*H368</f>
        <v>0</v>
      </c>
      <c r="U368" s="36"/>
      <c r="V368" s="36"/>
      <c r="W368" s="36"/>
      <c r="X368" s="36"/>
      <c r="Y368" s="36"/>
      <c r="Z368" s="36"/>
      <c r="AA368" s="36"/>
      <c r="AB368" s="36"/>
      <c r="AC368" s="36"/>
      <c r="AD368" s="36"/>
      <c r="AE368" s="36"/>
      <c r="AR368" s="203" t="s">
        <v>223</v>
      </c>
      <c r="AT368" s="203" t="s">
        <v>224</v>
      </c>
      <c r="AU368" s="203" t="s">
        <v>19</v>
      </c>
      <c r="AY368" s="18" t="s">
        <v>220</v>
      </c>
      <c r="BE368" s="204">
        <f>IF(N368="základní",J368,0)</f>
        <v>0</v>
      </c>
      <c r="BF368" s="204">
        <f>IF(N368="snížená",J368,0)</f>
        <v>0</v>
      </c>
      <c r="BG368" s="204">
        <f>IF(N368="zákl. přenesená",J368,0)</f>
        <v>0</v>
      </c>
      <c r="BH368" s="204">
        <f>IF(N368="sníž. přenesená",J368,0)</f>
        <v>0</v>
      </c>
      <c r="BI368" s="204">
        <f>IF(N368="nulová",J368,0)</f>
        <v>0</v>
      </c>
      <c r="BJ368" s="18" t="s">
        <v>87</v>
      </c>
      <c r="BK368" s="204">
        <f>ROUND(I368*H368,2)</f>
        <v>0</v>
      </c>
      <c r="BL368" s="18" t="s">
        <v>223</v>
      </c>
      <c r="BM368" s="203" t="s">
        <v>4809</v>
      </c>
    </row>
    <row r="369" spans="1:65" s="2" customFormat="1" ht="11.25">
      <c r="A369" s="36"/>
      <c r="B369" s="37"/>
      <c r="C369" s="38"/>
      <c r="D369" s="205" t="s">
        <v>231</v>
      </c>
      <c r="E369" s="38"/>
      <c r="F369" s="206" t="s">
        <v>4810</v>
      </c>
      <c r="G369" s="38"/>
      <c r="H369" s="38"/>
      <c r="I369" s="207"/>
      <c r="J369" s="38"/>
      <c r="K369" s="38"/>
      <c r="L369" s="41"/>
      <c r="M369" s="208"/>
      <c r="N369" s="209"/>
      <c r="O369" s="73"/>
      <c r="P369" s="73"/>
      <c r="Q369" s="73"/>
      <c r="R369" s="73"/>
      <c r="S369" s="73"/>
      <c r="T369" s="74"/>
      <c r="U369" s="36"/>
      <c r="V369" s="36"/>
      <c r="W369" s="36"/>
      <c r="X369" s="36"/>
      <c r="Y369" s="36"/>
      <c r="Z369" s="36"/>
      <c r="AA369" s="36"/>
      <c r="AB369" s="36"/>
      <c r="AC369" s="36"/>
      <c r="AD369" s="36"/>
      <c r="AE369" s="36"/>
      <c r="AT369" s="18" t="s">
        <v>231</v>
      </c>
      <c r="AU369" s="18" t="s">
        <v>19</v>
      </c>
    </row>
    <row r="370" spans="1:65" s="2" customFormat="1" ht="87.75">
      <c r="A370" s="36"/>
      <c r="B370" s="37"/>
      <c r="C370" s="38"/>
      <c r="D370" s="210" t="s">
        <v>311</v>
      </c>
      <c r="E370" s="38"/>
      <c r="F370" s="211" t="s">
        <v>4811</v>
      </c>
      <c r="G370" s="38"/>
      <c r="H370" s="38"/>
      <c r="I370" s="207"/>
      <c r="J370" s="38"/>
      <c r="K370" s="38"/>
      <c r="L370" s="41"/>
      <c r="M370" s="208"/>
      <c r="N370" s="209"/>
      <c r="O370" s="73"/>
      <c r="P370" s="73"/>
      <c r="Q370" s="73"/>
      <c r="R370" s="73"/>
      <c r="S370" s="73"/>
      <c r="T370" s="74"/>
      <c r="U370" s="36"/>
      <c r="V370" s="36"/>
      <c r="W370" s="36"/>
      <c r="X370" s="36"/>
      <c r="Y370" s="36"/>
      <c r="Z370" s="36"/>
      <c r="AA370" s="36"/>
      <c r="AB370" s="36"/>
      <c r="AC370" s="36"/>
      <c r="AD370" s="36"/>
      <c r="AE370" s="36"/>
      <c r="AT370" s="18" t="s">
        <v>311</v>
      </c>
      <c r="AU370" s="18" t="s">
        <v>19</v>
      </c>
    </row>
    <row r="371" spans="1:65" s="2" customFormat="1" ht="19.5">
      <c r="A371" s="36"/>
      <c r="B371" s="37"/>
      <c r="C371" s="38"/>
      <c r="D371" s="210" t="s">
        <v>233</v>
      </c>
      <c r="E371" s="38"/>
      <c r="F371" s="211" t="s">
        <v>4812</v>
      </c>
      <c r="G371" s="38"/>
      <c r="H371" s="38"/>
      <c r="I371" s="207"/>
      <c r="J371" s="38"/>
      <c r="K371" s="38"/>
      <c r="L371" s="41"/>
      <c r="M371" s="208"/>
      <c r="N371" s="209"/>
      <c r="O371" s="73"/>
      <c r="P371" s="73"/>
      <c r="Q371" s="73"/>
      <c r="R371" s="73"/>
      <c r="S371" s="73"/>
      <c r="T371" s="74"/>
      <c r="U371" s="36"/>
      <c r="V371" s="36"/>
      <c r="W371" s="36"/>
      <c r="X371" s="36"/>
      <c r="Y371" s="36"/>
      <c r="Z371" s="36"/>
      <c r="AA371" s="36"/>
      <c r="AB371" s="36"/>
      <c r="AC371" s="36"/>
      <c r="AD371" s="36"/>
      <c r="AE371" s="36"/>
      <c r="AT371" s="18" t="s">
        <v>233</v>
      </c>
      <c r="AU371" s="18" t="s">
        <v>19</v>
      </c>
    </row>
    <row r="372" spans="1:65" s="13" customFormat="1" ht="11.25">
      <c r="B372" s="212"/>
      <c r="C372" s="213"/>
      <c r="D372" s="210" t="s">
        <v>235</v>
      </c>
      <c r="E372" s="214" t="s">
        <v>1</v>
      </c>
      <c r="F372" s="215" t="s">
        <v>4813</v>
      </c>
      <c r="G372" s="213"/>
      <c r="H372" s="216">
        <v>513</v>
      </c>
      <c r="I372" s="217"/>
      <c r="J372" s="213"/>
      <c r="K372" s="213"/>
      <c r="L372" s="218"/>
      <c r="M372" s="219"/>
      <c r="N372" s="220"/>
      <c r="O372" s="220"/>
      <c r="P372" s="220"/>
      <c r="Q372" s="220"/>
      <c r="R372" s="220"/>
      <c r="S372" s="220"/>
      <c r="T372" s="221"/>
      <c r="AT372" s="222" t="s">
        <v>235</v>
      </c>
      <c r="AU372" s="222" t="s">
        <v>19</v>
      </c>
      <c r="AV372" s="13" t="s">
        <v>19</v>
      </c>
      <c r="AW372" s="13" t="s">
        <v>36</v>
      </c>
      <c r="AX372" s="13" t="s">
        <v>87</v>
      </c>
      <c r="AY372" s="222" t="s">
        <v>220</v>
      </c>
    </row>
    <row r="373" spans="1:65" s="2" customFormat="1" ht="16.5" customHeight="1">
      <c r="A373" s="36"/>
      <c r="B373" s="37"/>
      <c r="C373" s="247" t="s">
        <v>1398</v>
      </c>
      <c r="D373" s="247" t="s">
        <v>329</v>
      </c>
      <c r="E373" s="248" t="s">
        <v>4814</v>
      </c>
      <c r="F373" s="249" t="s">
        <v>4815</v>
      </c>
      <c r="G373" s="250" t="s">
        <v>514</v>
      </c>
      <c r="H373" s="251">
        <v>102.6</v>
      </c>
      <c r="I373" s="252"/>
      <c r="J373" s="253">
        <f>ROUND(I373*H373,2)</f>
        <v>0</v>
      </c>
      <c r="K373" s="249" t="s">
        <v>1</v>
      </c>
      <c r="L373" s="254"/>
      <c r="M373" s="255" t="s">
        <v>1</v>
      </c>
      <c r="N373" s="256" t="s">
        <v>45</v>
      </c>
      <c r="O373" s="73"/>
      <c r="P373" s="201">
        <f>O373*H373</f>
        <v>0</v>
      </c>
      <c r="Q373" s="201">
        <v>0.21</v>
      </c>
      <c r="R373" s="201">
        <f>Q373*H373</f>
        <v>21.545999999999999</v>
      </c>
      <c r="S373" s="201">
        <v>0</v>
      </c>
      <c r="T373" s="202">
        <f>S373*H373</f>
        <v>0</v>
      </c>
      <c r="U373" s="36"/>
      <c r="V373" s="36"/>
      <c r="W373" s="36"/>
      <c r="X373" s="36"/>
      <c r="Y373" s="36"/>
      <c r="Z373" s="36"/>
      <c r="AA373" s="36"/>
      <c r="AB373" s="36"/>
      <c r="AC373" s="36"/>
      <c r="AD373" s="36"/>
      <c r="AE373" s="36"/>
      <c r="AR373" s="203" t="s">
        <v>266</v>
      </c>
      <c r="AT373" s="203" t="s">
        <v>329</v>
      </c>
      <c r="AU373" s="203" t="s">
        <v>19</v>
      </c>
      <c r="AY373" s="18" t="s">
        <v>220</v>
      </c>
      <c r="BE373" s="204">
        <f>IF(N373="základní",J373,0)</f>
        <v>0</v>
      </c>
      <c r="BF373" s="204">
        <f>IF(N373="snížená",J373,0)</f>
        <v>0</v>
      </c>
      <c r="BG373" s="204">
        <f>IF(N373="zákl. přenesená",J373,0)</f>
        <v>0</v>
      </c>
      <c r="BH373" s="204">
        <f>IF(N373="sníž. přenesená",J373,0)</f>
        <v>0</v>
      </c>
      <c r="BI373" s="204">
        <f>IF(N373="nulová",J373,0)</f>
        <v>0</v>
      </c>
      <c r="BJ373" s="18" t="s">
        <v>87</v>
      </c>
      <c r="BK373" s="204">
        <f>ROUND(I373*H373,2)</f>
        <v>0</v>
      </c>
      <c r="BL373" s="18" t="s">
        <v>223</v>
      </c>
      <c r="BM373" s="203" t="s">
        <v>4816</v>
      </c>
    </row>
    <row r="374" spans="1:65" s="13" customFormat="1" ht="11.25">
      <c r="B374" s="212"/>
      <c r="C374" s="213"/>
      <c r="D374" s="210" t="s">
        <v>235</v>
      </c>
      <c r="E374" s="213"/>
      <c r="F374" s="215" t="s">
        <v>4817</v>
      </c>
      <c r="G374" s="213"/>
      <c r="H374" s="216">
        <v>102.6</v>
      </c>
      <c r="I374" s="217"/>
      <c r="J374" s="213"/>
      <c r="K374" s="213"/>
      <c r="L374" s="218"/>
      <c r="M374" s="219"/>
      <c r="N374" s="220"/>
      <c r="O374" s="220"/>
      <c r="P374" s="220"/>
      <c r="Q374" s="220"/>
      <c r="R374" s="220"/>
      <c r="S374" s="220"/>
      <c r="T374" s="221"/>
      <c r="AT374" s="222" t="s">
        <v>235</v>
      </c>
      <c r="AU374" s="222" t="s">
        <v>19</v>
      </c>
      <c r="AV374" s="13" t="s">
        <v>19</v>
      </c>
      <c r="AW374" s="13" t="s">
        <v>4</v>
      </c>
      <c r="AX374" s="13" t="s">
        <v>87</v>
      </c>
      <c r="AY374" s="222" t="s">
        <v>220</v>
      </c>
    </row>
    <row r="375" spans="1:65" s="2" customFormat="1" ht="37.9" customHeight="1">
      <c r="A375" s="36"/>
      <c r="B375" s="37"/>
      <c r="C375" s="192" t="s">
        <v>1402</v>
      </c>
      <c r="D375" s="192" t="s">
        <v>224</v>
      </c>
      <c r="E375" s="193" t="s">
        <v>4818</v>
      </c>
      <c r="F375" s="194" t="s">
        <v>4819</v>
      </c>
      <c r="G375" s="195" t="s">
        <v>664</v>
      </c>
      <c r="H375" s="196">
        <v>442</v>
      </c>
      <c r="I375" s="197"/>
      <c r="J375" s="198">
        <f>ROUND(I375*H375,2)</f>
        <v>0</v>
      </c>
      <c r="K375" s="194" t="s">
        <v>228</v>
      </c>
      <c r="L375" s="41"/>
      <c r="M375" s="199" t="s">
        <v>1</v>
      </c>
      <c r="N375" s="200" t="s">
        <v>45</v>
      </c>
      <c r="O375" s="73"/>
      <c r="P375" s="201">
        <f>O375*H375</f>
        <v>0</v>
      </c>
      <c r="Q375" s="201">
        <v>0</v>
      </c>
      <c r="R375" s="201">
        <f>Q375*H375</f>
        <v>0</v>
      </c>
      <c r="S375" s="201">
        <v>0</v>
      </c>
      <c r="T375" s="202">
        <f>S375*H375</f>
        <v>0</v>
      </c>
      <c r="U375" s="36"/>
      <c r="V375" s="36"/>
      <c r="W375" s="36"/>
      <c r="X375" s="36"/>
      <c r="Y375" s="36"/>
      <c r="Z375" s="36"/>
      <c r="AA375" s="36"/>
      <c r="AB375" s="36"/>
      <c r="AC375" s="36"/>
      <c r="AD375" s="36"/>
      <c r="AE375" s="36"/>
      <c r="AR375" s="203" t="s">
        <v>223</v>
      </c>
      <c r="AT375" s="203" t="s">
        <v>224</v>
      </c>
      <c r="AU375" s="203" t="s">
        <v>19</v>
      </c>
      <c r="AY375" s="18" t="s">
        <v>220</v>
      </c>
      <c r="BE375" s="204">
        <f>IF(N375="základní",J375,0)</f>
        <v>0</v>
      </c>
      <c r="BF375" s="204">
        <f>IF(N375="snížená",J375,0)</f>
        <v>0</v>
      </c>
      <c r="BG375" s="204">
        <f>IF(N375="zákl. přenesená",J375,0)</f>
        <v>0</v>
      </c>
      <c r="BH375" s="204">
        <f>IF(N375="sníž. přenesená",J375,0)</f>
        <v>0</v>
      </c>
      <c r="BI375" s="204">
        <f>IF(N375="nulová",J375,0)</f>
        <v>0</v>
      </c>
      <c r="BJ375" s="18" t="s">
        <v>87</v>
      </c>
      <c r="BK375" s="204">
        <f>ROUND(I375*H375,2)</f>
        <v>0</v>
      </c>
      <c r="BL375" s="18" t="s">
        <v>223</v>
      </c>
      <c r="BM375" s="203" t="s">
        <v>4820</v>
      </c>
    </row>
    <row r="376" spans="1:65" s="2" customFormat="1" ht="11.25">
      <c r="A376" s="36"/>
      <c r="B376" s="37"/>
      <c r="C376" s="38"/>
      <c r="D376" s="205" t="s">
        <v>231</v>
      </c>
      <c r="E376" s="38"/>
      <c r="F376" s="206" t="s">
        <v>4821</v>
      </c>
      <c r="G376" s="38"/>
      <c r="H376" s="38"/>
      <c r="I376" s="207"/>
      <c r="J376" s="38"/>
      <c r="K376" s="38"/>
      <c r="L376" s="41"/>
      <c r="M376" s="208"/>
      <c r="N376" s="209"/>
      <c r="O376" s="73"/>
      <c r="P376" s="73"/>
      <c r="Q376" s="73"/>
      <c r="R376" s="73"/>
      <c r="S376" s="73"/>
      <c r="T376" s="74"/>
      <c r="U376" s="36"/>
      <c r="V376" s="36"/>
      <c r="W376" s="36"/>
      <c r="X376" s="36"/>
      <c r="Y376" s="36"/>
      <c r="Z376" s="36"/>
      <c r="AA376" s="36"/>
      <c r="AB376" s="36"/>
      <c r="AC376" s="36"/>
      <c r="AD376" s="36"/>
      <c r="AE376" s="36"/>
      <c r="AT376" s="18" t="s">
        <v>231</v>
      </c>
      <c r="AU376" s="18" t="s">
        <v>19</v>
      </c>
    </row>
    <row r="377" spans="1:65" s="2" customFormat="1" ht="68.25">
      <c r="A377" s="36"/>
      <c r="B377" s="37"/>
      <c r="C377" s="38"/>
      <c r="D377" s="210" t="s">
        <v>311</v>
      </c>
      <c r="E377" s="38"/>
      <c r="F377" s="211" t="s">
        <v>4822</v>
      </c>
      <c r="G377" s="38"/>
      <c r="H377" s="38"/>
      <c r="I377" s="207"/>
      <c r="J377" s="38"/>
      <c r="K377" s="38"/>
      <c r="L377" s="41"/>
      <c r="M377" s="208"/>
      <c r="N377" s="209"/>
      <c r="O377" s="73"/>
      <c r="P377" s="73"/>
      <c r="Q377" s="73"/>
      <c r="R377" s="73"/>
      <c r="S377" s="73"/>
      <c r="T377" s="74"/>
      <c r="U377" s="36"/>
      <c r="V377" s="36"/>
      <c r="W377" s="36"/>
      <c r="X377" s="36"/>
      <c r="Y377" s="36"/>
      <c r="Z377" s="36"/>
      <c r="AA377" s="36"/>
      <c r="AB377" s="36"/>
      <c r="AC377" s="36"/>
      <c r="AD377" s="36"/>
      <c r="AE377" s="36"/>
      <c r="AT377" s="18" t="s">
        <v>311</v>
      </c>
      <c r="AU377" s="18" t="s">
        <v>19</v>
      </c>
    </row>
    <row r="378" spans="1:65" s="2" customFormat="1" ht="68.25">
      <c r="A378" s="36"/>
      <c r="B378" s="37"/>
      <c r="C378" s="38"/>
      <c r="D378" s="210" t="s">
        <v>233</v>
      </c>
      <c r="E378" s="38"/>
      <c r="F378" s="211" t="s">
        <v>4823</v>
      </c>
      <c r="G378" s="38"/>
      <c r="H378" s="38"/>
      <c r="I378" s="207"/>
      <c r="J378" s="38"/>
      <c r="K378" s="38"/>
      <c r="L378" s="41"/>
      <c r="M378" s="208"/>
      <c r="N378" s="209"/>
      <c r="O378" s="73"/>
      <c r="P378" s="73"/>
      <c r="Q378" s="73"/>
      <c r="R378" s="73"/>
      <c r="S378" s="73"/>
      <c r="T378" s="74"/>
      <c r="U378" s="36"/>
      <c r="V378" s="36"/>
      <c r="W378" s="36"/>
      <c r="X378" s="36"/>
      <c r="Y378" s="36"/>
      <c r="Z378" s="36"/>
      <c r="AA378" s="36"/>
      <c r="AB378" s="36"/>
      <c r="AC378" s="36"/>
      <c r="AD378" s="36"/>
      <c r="AE378" s="36"/>
      <c r="AT378" s="18" t="s">
        <v>233</v>
      </c>
      <c r="AU378" s="18" t="s">
        <v>19</v>
      </c>
    </row>
    <row r="379" spans="1:65" s="13" customFormat="1" ht="11.25">
      <c r="B379" s="212"/>
      <c r="C379" s="213"/>
      <c r="D379" s="210" t="s">
        <v>235</v>
      </c>
      <c r="E379" s="214" t="s">
        <v>1</v>
      </c>
      <c r="F379" s="215" t="s">
        <v>4824</v>
      </c>
      <c r="G379" s="213"/>
      <c r="H379" s="216">
        <v>442</v>
      </c>
      <c r="I379" s="217"/>
      <c r="J379" s="213"/>
      <c r="K379" s="213"/>
      <c r="L379" s="218"/>
      <c r="M379" s="219"/>
      <c r="N379" s="220"/>
      <c r="O379" s="220"/>
      <c r="P379" s="220"/>
      <c r="Q379" s="220"/>
      <c r="R379" s="220"/>
      <c r="S379" s="220"/>
      <c r="T379" s="221"/>
      <c r="AT379" s="222" t="s">
        <v>235</v>
      </c>
      <c r="AU379" s="222" t="s">
        <v>19</v>
      </c>
      <c r="AV379" s="13" t="s">
        <v>19</v>
      </c>
      <c r="AW379" s="13" t="s">
        <v>36</v>
      </c>
      <c r="AX379" s="13" t="s">
        <v>87</v>
      </c>
      <c r="AY379" s="222" t="s">
        <v>220</v>
      </c>
    </row>
    <row r="380" spans="1:65" s="2" customFormat="1" ht="16.5" customHeight="1">
      <c r="A380" s="36"/>
      <c r="B380" s="37"/>
      <c r="C380" s="247" t="s">
        <v>1408</v>
      </c>
      <c r="D380" s="247" t="s">
        <v>329</v>
      </c>
      <c r="E380" s="248" t="s">
        <v>4825</v>
      </c>
      <c r="F380" s="249" t="s">
        <v>4826</v>
      </c>
      <c r="G380" s="250" t="s">
        <v>664</v>
      </c>
      <c r="H380" s="251">
        <v>102</v>
      </c>
      <c r="I380" s="252"/>
      <c r="J380" s="253">
        <f>ROUND(I380*H380,2)</f>
        <v>0</v>
      </c>
      <c r="K380" s="249" t="s">
        <v>1</v>
      </c>
      <c r="L380" s="254"/>
      <c r="M380" s="255" t="s">
        <v>1</v>
      </c>
      <c r="N380" s="256" t="s">
        <v>45</v>
      </c>
      <c r="O380" s="73"/>
      <c r="P380" s="201">
        <f>O380*H380</f>
        <v>0</v>
      </c>
      <c r="Q380" s="201">
        <v>2.7E-2</v>
      </c>
      <c r="R380" s="201">
        <f>Q380*H380</f>
        <v>2.754</v>
      </c>
      <c r="S380" s="201">
        <v>0</v>
      </c>
      <c r="T380" s="202">
        <f>S380*H380</f>
        <v>0</v>
      </c>
      <c r="U380" s="36"/>
      <c r="V380" s="36"/>
      <c r="W380" s="36"/>
      <c r="X380" s="36"/>
      <c r="Y380" s="36"/>
      <c r="Z380" s="36"/>
      <c r="AA380" s="36"/>
      <c r="AB380" s="36"/>
      <c r="AC380" s="36"/>
      <c r="AD380" s="36"/>
      <c r="AE380" s="36"/>
      <c r="AR380" s="203" t="s">
        <v>266</v>
      </c>
      <c r="AT380" s="203" t="s">
        <v>329</v>
      </c>
      <c r="AU380" s="203" t="s">
        <v>19</v>
      </c>
      <c r="AY380" s="18" t="s">
        <v>220</v>
      </c>
      <c r="BE380" s="204">
        <f>IF(N380="základní",J380,0)</f>
        <v>0</v>
      </c>
      <c r="BF380" s="204">
        <f>IF(N380="snížená",J380,0)</f>
        <v>0</v>
      </c>
      <c r="BG380" s="204">
        <f>IF(N380="zákl. přenesená",J380,0)</f>
        <v>0</v>
      </c>
      <c r="BH380" s="204">
        <f>IF(N380="sníž. přenesená",J380,0)</f>
        <v>0</v>
      </c>
      <c r="BI380" s="204">
        <f>IF(N380="nulová",J380,0)</f>
        <v>0</v>
      </c>
      <c r="BJ380" s="18" t="s">
        <v>87</v>
      </c>
      <c r="BK380" s="204">
        <f>ROUND(I380*H380,2)</f>
        <v>0</v>
      </c>
      <c r="BL380" s="18" t="s">
        <v>223</v>
      </c>
      <c r="BM380" s="203" t="s">
        <v>4827</v>
      </c>
    </row>
    <row r="381" spans="1:65" s="13" customFormat="1" ht="11.25">
      <c r="B381" s="212"/>
      <c r="C381" s="213"/>
      <c r="D381" s="210" t="s">
        <v>235</v>
      </c>
      <c r="E381" s="214" t="s">
        <v>1</v>
      </c>
      <c r="F381" s="215" t="s">
        <v>4828</v>
      </c>
      <c r="G381" s="213"/>
      <c r="H381" s="216">
        <v>95</v>
      </c>
      <c r="I381" s="217"/>
      <c r="J381" s="213"/>
      <c r="K381" s="213"/>
      <c r="L381" s="218"/>
      <c r="M381" s="219"/>
      <c r="N381" s="220"/>
      <c r="O381" s="220"/>
      <c r="P381" s="220"/>
      <c r="Q381" s="220"/>
      <c r="R381" s="220"/>
      <c r="S381" s="220"/>
      <c r="T381" s="221"/>
      <c r="AT381" s="222" t="s">
        <v>235</v>
      </c>
      <c r="AU381" s="222" t="s">
        <v>19</v>
      </c>
      <c r="AV381" s="13" t="s">
        <v>19</v>
      </c>
      <c r="AW381" s="13" t="s">
        <v>36</v>
      </c>
      <c r="AX381" s="13" t="s">
        <v>80</v>
      </c>
      <c r="AY381" s="222" t="s">
        <v>220</v>
      </c>
    </row>
    <row r="382" spans="1:65" s="14" customFormat="1" ht="11.25">
      <c r="B382" s="223"/>
      <c r="C382" s="224"/>
      <c r="D382" s="210" t="s">
        <v>235</v>
      </c>
      <c r="E382" s="225" t="s">
        <v>1</v>
      </c>
      <c r="F382" s="226" t="s">
        <v>4707</v>
      </c>
      <c r="G382" s="224"/>
      <c r="H382" s="225" t="s">
        <v>1</v>
      </c>
      <c r="I382" s="227"/>
      <c r="J382" s="224"/>
      <c r="K382" s="224"/>
      <c r="L382" s="228"/>
      <c r="M382" s="229"/>
      <c r="N382" s="230"/>
      <c r="O382" s="230"/>
      <c r="P382" s="230"/>
      <c r="Q382" s="230"/>
      <c r="R382" s="230"/>
      <c r="S382" s="230"/>
      <c r="T382" s="231"/>
      <c r="AT382" s="232" t="s">
        <v>235</v>
      </c>
      <c r="AU382" s="232" t="s">
        <v>19</v>
      </c>
      <c r="AV382" s="14" t="s">
        <v>87</v>
      </c>
      <c r="AW382" s="14" t="s">
        <v>36</v>
      </c>
      <c r="AX382" s="14" t="s">
        <v>80</v>
      </c>
      <c r="AY382" s="232" t="s">
        <v>220</v>
      </c>
    </row>
    <row r="383" spans="1:65" s="13" customFormat="1" ht="11.25">
      <c r="B383" s="212"/>
      <c r="C383" s="213"/>
      <c r="D383" s="210" t="s">
        <v>235</v>
      </c>
      <c r="E383" s="214" t="s">
        <v>1</v>
      </c>
      <c r="F383" s="215" t="s">
        <v>261</v>
      </c>
      <c r="G383" s="213"/>
      <c r="H383" s="216">
        <v>7</v>
      </c>
      <c r="I383" s="217"/>
      <c r="J383" s="213"/>
      <c r="K383" s="213"/>
      <c r="L383" s="218"/>
      <c r="M383" s="219"/>
      <c r="N383" s="220"/>
      <c r="O383" s="220"/>
      <c r="P383" s="220"/>
      <c r="Q383" s="220"/>
      <c r="R383" s="220"/>
      <c r="S383" s="220"/>
      <c r="T383" s="221"/>
      <c r="AT383" s="222" t="s">
        <v>235</v>
      </c>
      <c r="AU383" s="222" t="s">
        <v>19</v>
      </c>
      <c r="AV383" s="13" t="s">
        <v>19</v>
      </c>
      <c r="AW383" s="13" t="s">
        <v>36</v>
      </c>
      <c r="AX383" s="13" t="s">
        <v>80</v>
      </c>
      <c r="AY383" s="222" t="s">
        <v>220</v>
      </c>
    </row>
    <row r="384" spans="1:65" s="15" customFormat="1" ht="11.25">
      <c r="B384" s="233"/>
      <c r="C384" s="234"/>
      <c r="D384" s="210" t="s">
        <v>235</v>
      </c>
      <c r="E384" s="235" t="s">
        <v>1</v>
      </c>
      <c r="F384" s="236" t="s">
        <v>355</v>
      </c>
      <c r="G384" s="234"/>
      <c r="H384" s="237">
        <v>102</v>
      </c>
      <c r="I384" s="238"/>
      <c r="J384" s="234"/>
      <c r="K384" s="234"/>
      <c r="L384" s="239"/>
      <c r="M384" s="240"/>
      <c r="N384" s="241"/>
      <c r="O384" s="241"/>
      <c r="P384" s="241"/>
      <c r="Q384" s="241"/>
      <c r="R384" s="241"/>
      <c r="S384" s="241"/>
      <c r="T384" s="242"/>
      <c r="AT384" s="243" t="s">
        <v>235</v>
      </c>
      <c r="AU384" s="243" t="s">
        <v>19</v>
      </c>
      <c r="AV384" s="15" t="s">
        <v>223</v>
      </c>
      <c r="AW384" s="15" t="s">
        <v>36</v>
      </c>
      <c r="AX384" s="15" t="s">
        <v>87</v>
      </c>
      <c r="AY384" s="243" t="s">
        <v>220</v>
      </c>
    </row>
    <row r="385" spans="1:65" s="2" customFormat="1" ht="16.5" customHeight="1">
      <c r="A385" s="36"/>
      <c r="B385" s="37"/>
      <c r="C385" s="247" t="s">
        <v>1414</v>
      </c>
      <c r="D385" s="247" t="s">
        <v>329</v>
      </c>
      <c r="E385" s="248" t="s">
        <v>4829</v>
      </c>
      <c r="F385" s="249" t="s">
        <v>4830</v>
      </c>
      <c r="G385" s="250" t="s">
        <v>664</v>
      </c>
      <c r="H385" s="251">
        <v>90</v>
      </c>
      <c r="I385" s="252"/>
      <c r="J385" s="253">
        <f>ROUND(I385*H385,2)</f>
        <v>0</v>
      </c>
      <c r="K385" s="249" t="s">
        <v>1</v>
      </c>
      <c r="L385" s="254"/>
      <c r="M385" s="255" t="s">
        <v>1</v>
      </c>
      <c r="N385" s="256" t="s">
        <v>45</v>
      </c>
      <c r="O385" s="73"/>
      <c r="P385" s="201">
        <f>O385*H385</f>
        <v>0</v>
      </c>
      <c r="Q385" s="201">
        <v>0.01</v>
      </c>
      <c r="R385" s="201">
        <f>Q385*H385</f>
        <v>0.9</v>
      </c>
      <c r="S385" s="201">
        <v>0</v>
      </c>
      <c r="T385" s="202">
        <f>S385*H385</f>
        <v>0</v>
      </c>
      <c r="U385" s="36"/>
      <c r="V385" s="36"/>
      <c r="W385" s="36"/>
      <c r="X385" s="36"/>
      <c r="Y385" s="36"/>
      <c r="Z385" s="36"/>
      <c r="AA385" s="36"/>
      <c r="AB385" s="36"/>
      <c r="AC385" s="36"/>
      <c r="AD385" s="36"/>
      <c r="AE385" s="36"/>
      <c r="AR385" s="203" t="s">
        <v>266</v>
      </c>
      <c r="AT385" s="203" t="s">
        <v>329</v>
      </c>
      <c r="AU385" s="203" t="s">
        <v>19</v>
      </c>
      <c r="AY385" s="18" t="s">
        <v>220</v>
      </c>
      <c r="BE385" s="204">
        <f>IF(N385="základní",J385,0)</f>
        <v>0</v>
      </c>
      <c r="BF385" s="204">
        <f>IF(N385="snížená",J385,0)</f>
        <v>0</v>
      </c>
      <c r="BG385" s="204">
        <f>IF(N385="zákl. přenesená",J385,0)</f>
        <v>0</v>
      </c>
      <c r="BH385" s="204">
        <f>IF(N385="sníž. přenesená",J385,0)</f>
        <v>0</v>
      </c>
      <c r="BI385" s="204">
        <f>IF(N385="nulová",J385,0)</f>
        <v>0</v>
      </c>
      <c r="BJ385" s="18" t="s">
        <v>87</v>
      </c>
      <c r="BK385" s="204">
        <f>ROUND(I385*H385,2)</f>
        <v>0</v>
      </c>
      <c r="BL385" s="18" t="s">
        <v>223</v>
      </c>
      <c r="BM385" s="203" t="s">
        <v>4831</v>
      </c>
    </row>
    <row r="386" spans="1:65" s="13" customFormat="1" ht="11.25">
      <c r="B386" s="212"/>
      <c r="C386" s="213"/>
      <c r="D386" s="210" t="s">
        <v>235</v>
      </c>
      <c r="E386" s="214" t="s">
        <v>1</v>
      </c>
      <c r="F386" s="215" t="s">
        <v>4832</v>
      </c>
      <c r="G386" s="213"/>
      <c r="H386" s="216">
        <v>90</v>
      </c>
      <c r="I386" s="217"/>
      <c r="J386" s="213"/>
      <c r="K386" s="213"/>
      <c r="L386" s="218"/>
      <c r="M386" s="219"/>
      <c r="N386" s="220"/>
      <c r="O386" s="220"/>
      <c r="P386" s="220"/>
      <c r="Q386" s="220"/>
      <c r="R386" s="220"/>
      <c r="S386" s="220"/>
      <c r="T386" s="221"/>
      <c r="AT386" s="222" t="s">
        <v>235</v>
      </c>
      <c r="AU386" s="222" t="s">
        <v>19</v>
      </c>
      <c r="AV386" s="13" t="s">
        <v>19</v>
      </c>
      <c r="AW386" s="13" t="s">
        <v>36</v>
      </c>
      <c r="AX386" s="13" t="s">
        <v>87</v>
      </c>
      <c r="AY386" s="222" t="s">
        <v>220</v>
      </c>
    </row>
    <row r="387" spans="1:65" s="2" customFormat="1" ht="16.5" customHeight="1">
      <c r="A387" s="36"/>
      <c r="B387" s="37"/>
      <c r="C387" s="247" t="s">
        <v>1419</v>
      </c>
      <c r="D387" s="247" t="s">
        <v>329</v>
      </c>
      <c r="E387" s="248" t="s">
        <v>4833</v>
      </c>
      <c r="F387" s="249" t="s">
        <v>4834</v>
      </c>
      <c r="G387" s="250" t="s">
        <v>664</v>
      </c>
      <c r="H387" s="251">
        <v>80</v>
      </c>
      <c r="I387" s="252"/>
      <c r="J387" s="253">
        <f>ROUND(I387*H387,2)</f>
        <v>0</v>
      </c>
      <c r="K387" s="249" t="s">
        <v>1</v>
      </c>
      <c r="L387" s="254"/>
      <c r="M387" s="255" t="s">
        <v>1</v>
      </c>
      <c r="N387" s="256" t="s">
        <v>45</v>
      </c>
      <c r="O387" s="73"/>
      <c r="P387" s="201">
        <f>O387*H387</f>
        <v>0</v>
      </c>
      <c r="Q387" s="201">
        <v>3.0000000000000001E-5</v>
      </c>
      <c r="R387" s="201">
        <f>Q387*H387</f>
        <v>2.4000000000000002E-3</v>
      </c>
      <c r="S387" s="201">
        <v>0</v>
      </c>
      <c r="T387" s="202">
        <f>S387*H387</f>
        <v>0</v>
      </c>
      <c r="U387" s="36"/>
      <c r="V387" s="36"/>
      <c r="W387" s="36"/>
      <c r="X387" s="36"/>
      <c r="Y387" s="36"/>
      <c r="Z387" s="36"/>
      <c r="AA387" s="36"/>
      <c r="AB387" s="36"/>
      <c r="AC387" s="36"/>
      <c r="AD387" s="36"/>
      <c r="AE387" s="36"/>
      <c r="AR387" s="203" t="s">
        <v>266</v>
      </c>
      <c r="AT387" s="203" t="s">
        <v>329</v>
      </c>
      <c r="AU387" s="203" t="s">
        <v>19</v>
      </c>
      <c r="AY387" s="18" t="s">
        <v>220</v>
      </c>
      <c r="BE387" s="204">
        <f>IF(N387="základní",J387,0)</f>
        <v>0</v>
      </c>
      <c r="BF387" s="204">
        <f>IF(N387="snížená",J387,0)</f>
        <v>0</v>
      </c>
      <c r="BG387" s="204">
        <f>IF(N387="zákl. přenesená",J387,0)</f>
        <v>0</v>
      </c>
      <c r="BH387" s="204">
        <f>IF(N387="sníž. přenesená",J387,0)</f>
        <v>0</v>
      </c>
      <c r="BI387" s="204">
        <f>IF(N387="nulová",J387,0)</f>
        <v>0</v>
      </c>
      <c r="BJ387" s="18" t="s">
        <v>87</v>
      </c>
      <c r="BK387" s="204">
        <f>ROUND(I387*H387,2)</f>
        <v>0</v>
      </c>
      <c r="BL387" s="18" t="s">
        <v>223</v>
      </c>
      <c r="BM387" s="203" t="s">
        <v>4835</v>
      </c>
    </row>
    <row r="388" spans="1:65" s="13" customFormat="1" ht="11.25">
      <c r="B388" s="212"/>
      <c r="C388" s="213"/>
      <c r="D388" s="210" t="s">
        <v>235</v>
      </c>
      <c r="E388" s="214" t="s">
        <v>1</v>
      </c>
      <c r="F388" s="215" t="s">
        <v>4836</v>
      </c>
      <c r="G388" s="213"/>
      <c r="H388" s="216">
        <v>80</v>
      </c>
      <c r="I388" s="217"/>
      <c r="J388" s="213"/>
      <c r="K388" s="213"/>
      <c r="L388" s="218"/>
      <c r="M388" s="219"/>
      <c r="N388" s="220"/>
      <c r="O388" s="220"/>
      <c r="P388" s="220"/>
      <c r="Q388" s="220"/>
      <c r="R388" s="220"/>
      <c r="S388" s="220"/>
      <c r="T388" s="221"/>
      <c r="AT388" s="222" t="s">
        <v>235</v>
      </c>
      <c r="AU388" s="222" t="s">
        <v>19</v>
      </c>
      <c r="AV388" s="13" t="s">
        <v>19</v>
      </c>
      <c r="AW388" s="13" t="s">
        <v>36</v>
      </c>
      <c r="AX388" s="13" t="s">
        <v>87</v>
      </c>
      <c r="AY388" s="222" t="s">
        <v>220</v>
      </c>
    </row>
    <row r="389" spans="1:65" s="2" customFormat="1" ht="16.5" customHeight="1">
      <c r="A389" s="36"/>
      <c r="B389" s="37"/>
      <c r="C389" s="247" t="s">
        <v>1422</v>
      </c>
      <c r="D389" s="247" t="s">
        <v>329</v>
      </c>
      <c r="E389" s="248" t="s">
        <v>4837</v>
      </c>
      <c r="F389" s="249" t="s">
        <v>4838</v>
      </c>
      <c r="G389" s="250" t="s">
        <v>664</v>
      </c>
      <c r="H389" s="251">
        <v>80</v>
      </c>
      <c r="I389" s="252"/>
      <c r="J389" s="253">
        <f>ROUND(I389*H389,2)</f>
        <v>0</v>
      </c>
      <c r="K389" s="249" t="s">
        <v>1</v>
      </c>
      <c r="L389" s="254"/>
      <c r="M389" s="255" t="s">
        <v>1</v>
      </c>
      <c r="N389" s="256" t="s">
        <v>45</v>
      </c>
      <c r="O389" s="73"/>
      <c r="P389" s="201">
        <f>O389*H389</f>
        <v>0</v>
      </c>
      <c r="Q389" s="201">
        <v>5.0000000000000001E-3</v>
      </c>
      <c r="R389" s="201">
        <f>Q389*H389</f>
        <v>0.4</v>
      </c>
      <c r="S389" s="201">
        <v>0</v>
      </c>
      <c r="T389" s="202">
        <f>S389*H389</f>
        <v>0</v>
      </c>
      <c r="U389" s="36"/>
      <c r="V389" s="36"/>
      <c r="W389" s="36"/>
      <c r="X389" s="36"/>
      <c r="Y389" s="36"/>
      <c r="Z389" s="36"/>
      <c r="AA389" s="36"/>
      <c r="AB389" s="36"/>
      <c r="AC389" s="36"/>
      <c r="AD389" s="36"/>
      <c r="AE389" s="36"/>
      <c r="AR389" s="203" t="s">
        <v>266</v>
      </c>
      <c r="AT389" s="203" t="s">
        <v>329</v>
      </c>
      <c r="AU389" s="203" t="s">
        <v>19</v>
      </c>
      <c r="AY389" s="18" t="s">
        <v>220</v>
      </c>
      <c r="BE389" s="204">
        <f>IF(N389="základní",J389,0)</f>
        <v>0</v>
      </c>
      <c r="BF389" s="204">
        <f>IF(N389="snížená",J389,0)</f>
        <v>0</v>
      </c>
      <c r="BG389" s="204">
        <f>IF(N389="zákl. přenesená",J389,0)</f>
        <v>0</v>
      </c>
      <c r="BH389" s="204">
        <f>IF(N389="sníž. přenesená",J389,0)</f>
        <v>0</v>
      </c>
      <c r="BI389" s="204">
        <f>IF(N389="nulová",J389,0)</f>
        <v>0</v>
      </c>
      <c r="BJ389" s="18" t="s">
        <v>87</v>
      </c>
      <c r="BK389" s="204">
        <f>ROUND(I389*H389,2)</f>
        <v>0</v>
      </c>
      <c r="BL389" s="18" t="s">
        <v>223</v>
      </c>
      <c r="BM389" s="203" t="s">
        <v>4839</v>
      </c>
    </row>
    <row r="390" spans="1:65" s="13" customFormat="1" ht="11.25">
      <c r="B390" s="212"/>
      <c r="C390" s="213"/>
      <c r="D390" s="210" t="s">
        <v>235</v>
      </c>
      <c r="E390" s="214" t="s">
        <v>1</v>
      </c>
      <c r="F390" s="215" t="s">
        <v>4836</v>
      </c>
      <c r="G390" s="213"/>
      <c r="H390" s="216">
        <v>80</v>
      </c>
      <c r="I390" s="217"/>
      <c r="J390" s="213"/>
      <c r="K390" s="213"/>
      <c r="L390" s="218"/>
      <c r="M390" s="219"/>
      <c r="N390" s="220"/>
      <c r="O390" s="220"/>
      <c r="P390" s="220"/>
      <c r="Q390" s="220"/>
      <c r="R390" s="220"/>
      <c r="S390" s="220"/>
      <c r="T390" s="221"/>
      <c r="AT390" s="222" t="s">
        <v>235</v>
      </c>
      <c r="AU390" s="222" t="s">
        <v>19</v>
      </c>
      <c r="AV390" s="13" t="s">
        <v>19</v>
      </c>
      <c r="AW390" s="13" t="s">
        <v>36</v>
      </c>
      <c r="AX390" s="13" t="s">
        <v>87</v>
      </c>
      <c r="AY390" s="222" t="s">
        <v>220</v>
      </c>
    </row>
    <row r="391" spans="1:65" s="2" customFormat="1" ht="16.5" customHeight="1">
      <c r="A391" s="36"/>
      <c r="B391" s="37"/>
      <c r="C391" s="247" t="s">
        <v>1427</v>
      </c>
      <c r="D391" s="247" t="s">
        <v>329</v>
      </c>
      <c r="E391" s="248" t="s">
        <v>4840</v>
      </c>
      <c r="F391" s="249" t="s">
        <v>4841</v>
      </c>
      <c r="G391" s="250" t="s">
        <v>664</v>
      </c>
      <c r="H391" s="251">
        <v>90</v>
      </c>
      <c r="I391" s="252"/>
      <c r="J391" s="253">
        <f>ROUND(I391*H391,2)</f>
        <v>0</v>
      </c>
      <c r="K391" s="249" t="s">
        <v>1</v>
      </c>
      <c r="L391" s="254"/>
      <c r="M391" s="255" t="s">
        <v>1</v>
      </c>
      <c r="N391" s="256" t="s">
        <v>45</v>
      </c>
      <c r="O391" s="73"/>
      <c r="P391" s="201">
        <f>O391*H391</f>
        <v>0</v>
      </c>
      <c r="Q391" s="201">
        <v>2.3E-3</v>
      </c>
      <c r="R391" s="201">
        <f>Q391*H391</f>
        <v>0.20699999999999999</v>
      </c>
      <c r="S391" s="201">
        <v>0</v>
      </c>
      <c r="T391" s="202">
        <f>S391*H391</f>
        <v>0</v>
      </c>
      <c r="U391" s="36"/>
      <c r="V391" s="36"/>
      <c r="W391" s="36"/>
      <c r="X391" s="36"/>
      <c r="Y391" s="36"/>
      <c r="Z391" s="36"/>
      <c r="AA391" s="36"/>
      <c r="AB391" s="36"/>
      <c r="AC391" s="36"/>
      <c r="AD391" s="36"/>
      <c r="AE391" s="36"/>
      <c r="AR391" s="203" t="s">
        <v>266</v>
      </c>
      <c r="AT391" s="203" t="s">
        <v>329</v>
      </c>
      <c r="AU391" s="203" t="s">
        <v>19</v>
      </c>
      <c r="AY391" s="18" t="s">
        <v>220</v>
      </c>
      <c r="BE391" s="204">
        <f>IF(N391="základní",J391,0)</f>
        <v>0</v>
      </c>
      <c r="BF391" s="204">
        <f>IF(N391="snížená",J391,0)</f>
        <v>0</v>
      </c>
      <c r="BG391" s="204">
        <f>IF(N391="zákl. přenesená",J391,0)</f>
        <v>0</v>
      </c>
      <c r="BH391" s="204">
        <f>IF(N391="sníž. přenesená",J391,0)</f>
        <v>0</v>
      </c>
      <c r="BI391" s="204">
        <f>IF(N391="nulová",J391,0)</f>
        <v>0</v>
      </c>
      <c r="BJ391" s="18" t="s">
        <v>87</v>
      </c>
      <c r="BK391" s="204">
        <f>ROUND(I391*H391,2)</f>
        <v>0</v>
      </c>
      <c r="BL391" s="18" t="s">
        <v>223</v>
      </c>
      <c r="BM391" s="203" t="s">
        <v>4842</v>
      </c>
    </row>
    <row r="392" spans="1:65" s="13" customFormat="1" ht="11.25">
      <c r="B392" s="212"/>
      <c r="C392" s="213"/>
      <c r="D392" s="210" t="s">
        <v>235</v>
      </c>
      <c r="E392" s="214" t="s">
        <v>1</v>
      </c>
      <c r="F392" s="215" t="s">
        <v>4832</v>
      </c>
      <c r="G392" s="213"/>
      <c r="H392" s="216">
        <v>90</v>
      </c>
      <c r="I392" s="217"/>
      <c r="J392" s="213"/>
      <c r="K392" s="213"/>
      <c r="L392" s="218"/>
      <c r="M392" s="219"/>
      <c r="N392" s="220"/>
      <c r="O392" s="220"/>
      <c r="P392" s="220"/>
      <c r="Q392" s="220"/>
      <c r="R392" s="220"/>
      <c r="S392" s="220"/>
      <c r="T392" s="221"/>
      <c r="AT392" s="222" t="s">
        <v>235</v>
      </c>
      <c r="AU392" s="222" t="s">
        <v>19</v>
      </c>
      <c r="AV392" s="13" t="s">
        <v>19</v>
      </c>
      <c r="AW392" s="13" t="s">
        <v>36</v>
      </c>
      <c r="AX392" s="13" t="s">
        <v>87</v>
      </c>
      <c r="AY392" s="222" t="s">
        <v>220</v>
      </c>
    </row>
    <row r="393" spans="1:65" s="2" customFormat="1" ht="37.9" customHeight="1">
      <c r="A393" s="36"/>
      <c r="B393" s="37"/>
      <c r="C393" s="192" t="s">
        <v>1432</v>
      </c>
      <c r="D393" s="192" t="s">
        <v>224</v>
      </c>
      <c r="E393" s="193" t="s">
        <v>4843</v>
      </c>
      <c r="F393" s="194" t="s">
        <v>4844</v>
      </c>
      <c r="G393" s="195" t="s">
        <v>664</v>
      </c>
      <c r="H393" s="196">
        <v>71</v>
      </c>
      <c r="I393" s="197"/>
      <c r="J393" s="198">
        <f>ROUND(I393*H393,2)</f>
        <v>0</v>
      </c>
      <c r="K393" s="194" t="s">
        <v>228</v>
      </c>
      <c r="L393" s="41"/>
      <c r="M393" s="199" t="s">
        <v>1</v>
      </c>
      <c r="N393" s="200" t="s">
        <v>45</v>
      </c>
      <c r="O393" s="73"/>
      <c r="P393" s="201">
        <f>O393*H393</f>
        <v>0</v>
      </c>
      <c r="Q393" s="201">
        <v>0</v>
      </c>
      <c r="R393" s="201">
        <f>Q393*H393</f>
        <v>0</v>
      </c>
      <c r="S393" s="201">
        <v>0</v>
      </c>
      <c r="T393" s="202">
        <f>S393*H393</f>
        <v>0</v>
      </c>
      <c r="U393" s="36"/>
      <c r="V393" s="36"/>
      <c r="W393" s="36"/>
      <c r="X393" s="36"/>
      <c r="Y393" s="36"/>
      <c r="Z393" s="36"/>
      <c r="AA393" s="36"/>
      <c r="AB393" s="36"/>
      <c r="AC393" s="36"/>
      <c r="AD393" s="36"/>
      <c r="AE393" s="36"/>
      <c r="AR393" s="203" t="s">
        <v>223</v>
      </c>
      <c r="AT393" s="203" t="s">
        <v>224</v>
      </c>
      <c r="AU393" s="203" t="s">
        <v>19</v>
      </c>
      <c r="AY393" s="18" t="s">
        <v>220</v>
      </c>
      <c r="BE393" s="204">
        <f>IF(N393="základní",J393,0)</f>
        <v>0</v>
      </c>
      <c r="BF393" s="204">
        <f>IF(N393="snížená",J393,0)</f>
        <v>0</v>
      </c>
      <c r="BG393" s="204">
        <f>IF(N393="zákl. přenesená",J393,0)</f>
        <v>0</v>
      </c>
      <c r="BH393" s="204">
        <f>IF(N393="sníž. přenesená",J393,0)</f>
        <v>0</v>
      </c>
      <c r="BI393" s="204">
        <f>IF(N393="nulová",J393,0)</f>
        <v>0</v>
      </c>
      <c r="BJ393" s="18" t="s">
        <v>87</v>
      </c>
      <c r="BK393" s="204">
        <f>ROUND(I393*H393,2)</f>
        <v>0</v>
      </c>
      <c r="BL393" s="18" t="s">
        <v>223</v>
      </c>
      <c r="BM393" s="203" t="s">
        <v>4845</v>
      </c>
    </row>
    <row r="394" spans="1:65" s="2" customFormat="1" ht="11.25">
      <c r="A394" s="36"/>
      <c r="B394" s="37"/>
      <c r="C394" s="38"/>
      <c r="D394" s="205" t="s">
        <v>231</v>
      </c>
      <c r="E394" s="38"/>
      <c r="F394" s="206" t="s">
        <v>4846</v>
      </c>
      <c r="G394" s="38"/>
      <c r="H394" s="38"/>
      <c r="I394" s="207"/>
      <c r="J394" s="38"/>
      <c r="K394" s="38"/>
      <c r="L394" s="41"/>
      <c r="M394" s="208"/>
      <c r="N394" s="209"/>
      <c r="O394" s="73"/>
      <c r="P394" s="73"/>
      <c r="Q394" s="73"/>
      <c r="R394" s="73"/>
      <c r="S394" s="73"/>
      <c r="T394" s="74"/>
      <c r="U394" s="36"/>
      <c r="V394" s="36"/>
      <c r="W394" s="36"/>
      <c r="X394" s="36"/>
      <c r="Y394" s="36"/>
      <c r="Z394" s="36"/>
      <c r="AA394" s="36"/>
      <c r="AB394" s="36"/>
      <c r="AC394" s="36"/>
      <c r="AD394" s="36"/>
      <c r="AE394" s="36"/>
      <c r="AT394" s="18" t="s">
        <v>231</v>
      </c>
      <c r="AU394" s="18" t="s">
        <v>19</v>
      </c>
    </row>
    <row r="395" spans="1:65" s="2" customFormat="1" ht="68.25">
      <c r="A395" s="36"/>
      <c r="B395" s="37"/>
      <c r="C395" s="38"/>
      <c r="D395" s="210" t="s">
        <v>311</v>
      </c>
      <c r="E395" s="38"/>
      <c r="F395" s="211" t="s">
        <v>4822</v>
      </c>
      <c r="G395" s="38"/>
      <c r="H395" s="38"/>
      <c r="I395" s="207"/>
      <c r="J395" s="38"/>
      <c r="K395" s="38"/>
      <c r="L395" s="41"/>
      <c r="M395" s="208"/>
      <c r="N395" s="209"/>
      <c r="O395" s="73"/>
      <c r="P395" s="73"/>
      <c r="Q395" s="73"/>
      <c r="R395" s="73"/>
      <c r="S395" s="73"/>
      <c r="T395" s="74"/>
      <c r="U395" s="36"/>
      <c r="V395" s="36"/>
      <c r="W395" s="36"/>
      <c r="X395" s="36"/>
      <c r="Y395" s="36"/>
      <c r="Z395" s="36"/>
      <c r="AA395" s="36"/>
      <c r="AB395" s="36"/>
      <c r="AC395" s="36"/>
      <c r="AD395" s="36"/>
      <c r="AE395" s="36"/>
      <c r="AT395" s="18" t="s">
        <v>311</v>
      </c>
      <c r="AU395" s="18" t="s">
        <v>19</v>
      </c>
    </row>
    <row r="396" spans="1:65" s="2" customFormat="1" ht="78">
      <c r="A396" s="36"/>
      <c r="B396" s="37"/>
      <c r="C396" s="38"/>
      <c r="D396" s="210" t="s">
        <v>233</v>
      </c>
      <c r="E396" s="38"/>
      <c r="F396" s="211" t="s">
        <v>4847</v>
      </c>
      <c r="G396" s="38"/>
      <c r="H396" s="38"/>
      <c r="I396" s="207"/>
      <c r="J396" s="38"/>
      <c r="K396" s="38"/>
      <c r="L396" s="41"/>
      <c r="M396" s="208"/>
      <c r="N396" s="209"/>
      <c r="O396" s="73"/>
      <c r="P396" s="73"/>
      <c r="Q396" s="73"/>
      <c r="R396" s="73"/>
      <c r="S396" s="73"/>
      <c r="T396" s="74"/>
      <c r="U396" s="36"/>
      <c r="V396" s="36"/>
      <c r="W396" s="36"/>
      <c r="X396" s="36"/>
      <c r="Y396" s="36"/>
      <c r="Z396" s="36"/>
      <c r="AA396" s="36"/>
      <c r="AB396" s="36"/>
      <c r="AC396" s="36"/>
      <c r="AD396" s="36"/>
      <c r="AE396" s="36"/>
      <c r="AT396" s="18" t="s">
        <v>233</v>
      </c>
      <c r="AU396" s="18" t="s">
        <v>19</v>
      </c>
    </row>
    <row r="397" spans="1:65" s="13" customFormat="1" ht="11.25">
      <c r="B397" s="212"/>
      <c r="C397" s="213"/>
      <c r="D397" s="210" t="s">
        <v>235</v>
      </c>
      <c r="E397" s="214" t="s">
        <v>1</v>
      </c>
      <c r="F397" s="215" t="s">
        <v>1676</v>
      </c>
      <c r="G397" s="213"/>
      <c r="H397" s="216">
        <v>71</v>
      </c>
      <c r="I397" s="217"/>
      <c r="J397" s="213"/>
      <c r="K397" s="213"/>
      <c r="L397" s="218"/>
      <c r="M397" s="219"/>
      <c r="N397" s="220"/>
      <c r="O397" s="220"/>
      <c r="P397" s="220"/>
      <c r="Q397" s="220"/>
      <c r="R397" s="220"/>
      <c r="S397" s="220"/>
      <c r="T397" s="221"/>
      <c r="AT397" s="222" t="s">
        <v>235</v>
      </c>
      <c r="AU397" s="222" t="s">
        <v>19</v>
      </c>
      <c r="AV397" s="13" t="s">
        <v>19</v>
      </c>
      <c r="AW397" s="13" t="s">
        <v>36</v>
      </c>
      <c r="AX397" s="13" t="s">
        <v>87</v>
      </c>
      <c r="AY397" s="222" t="s">
        <v>220</v>
      </c>
    </row>
    <row r="398" spans="1:65" s="2" customFormat="1" ht="16.5" customHeight="1">
      <c r="A398" s="36"/>
      <c r="B398" s="37"/>
      <c r="C398" s="247" t="s">
        <v>1436</v>
      </c>
      <c r="D398" s="247" t="s">
        <v>329</v>
      </c>
      <c r="E398" s="248" t="s">
        <v>4848</v>
      </c>
      <c r="F398" s="249" t="s">
        <v>4849</v>
      </c>
      <c r="G398" s="250" t="s">
        <v>664</v>
      </c>
      <c r="H398" s="251">
        <v>71</v>
      </c>
      <c r="I398" s="252"/>
      <c r="J398" s="253">
        <f>ROUND(I398*H398,2)</f>
        <v>0</v>
      </c>
      <c r="K398" s="249" t="s">
        <v>1</v>
      </c>
      <c r="L398" s="254"/>
      <c r="M398" s="255" t="s">
        <v>1</v>
      </c>
      <c r="N398" s="256" t="s">
        <v>45</v>
      </c>
      <c r="O398" s="73"/>
      <c r="P398" s="201">
        <f>O398*H398</f>
        <v>0</v>
      </c>
      <c r="Q398" s="201">
        <v>0.02</v>
      </c>
      <c r="R398" s="201">
        <f>Q398*H398</f>
        <v>1.42</v>
      </c>
      <c r="S398" s="201">
        <v>0</v>
      </c>
      <c r="T398" s="202">
        <f>S398*H398</f>
        <v>0</v>
      </c>
      <c r="U398" s="36"/>
      <c r="V398" s="36"/>
      <c r="W398" s="36"/>
      <c r="X398" s="36"/>
      <c r="Y398" s="36"/>
      <c r="Z398" s="36"/>
      <c r="AA398" s="36"/>
      <c r="AB398" s="36"/>
      <c r="AC398" s="36"/>
      <c r="AD398" s="36"/>
      <c r="AE398" s="36"/>
      <c r="AR398" s="203" t="s">
        <v>266</v>
      </c>
      <c r="AT398" s="203" t="s">
        <v>329</v>
      </c>
      <c r="AU398" s="203" t="s">
        <v>19</v>
      </c>
      <c r="AY398" s="18" t="s">
        <v>220</v>
      </c>
      <c r="BE398" s="204">
        <f>IF(N398="základní",J398,0)</f>
        <v>0</v>
      </c>
      <c r="BF398" s="204">
        <f>IF(N398="snížená",J398,0)</f>
        <v>0</v>
      </c>
      <c r="BG398" s="204">
        <f>IF(N398="zákl. přenesená",J398,0)</f>
        <v>0</v>
      </c>
      <c r="BH398" s="204">
        <f>IF(N398="sníž. přenesená",J398,0)</f>
        <v>0</v>
      </c>
      <c r="BI398" s="204">
        <f>IF(N398="nulová",J398,0)</f>
        <v>0</v>
      </c>
      <c r="BJ398" s="18" t="s">
        <v>87</v>
      </c>
      <c r="BK398" s="204">
        <f>ROUND(I398*H398,2)</f>
        <v>0</v>
      </c>
      <c r="BL398" s="18" t="s">
        <v>223</v>
      </c>
      <c r="BM398" s="203" t="s">
        <v>4850</v>
      </c>
    </row>
    <row r="399" spans="1:65" s="2" customFormat="1" ht="29.25">
      <c r="A399" s="36"/>
      <c r="B399" s="37"/>
      <c r="C399" s="38"/>
      <c r="D399" s="210" t="s">
        <v>233</v>
      </c>
      <c r="E399" s="38"/>
      <c r="F399" s="211" t="s">
        <v>4851</v>
      </c>
      <c r="G399" s="38"/>
      <c r="H399" s="38"/>
      <c r="I399" s="207"/>
      <c r="J399" s="38"/>
      <c r="K399" s="38"/>
      <c r="L399" s="41"/>
      <c r="M399" s="208"/>
      <c r="N399" s="209"/>
      <c r="O399" s="73"/>
      <c r="P399" s="73"/>
      <c r="Q399" s="73"/>
      <c r="R399" s="73"/>
      <c r="S399" s="73"/>
      <c r="T399" s="74"/>
      <c r="U399" s="36"/>
      <c r="V399" s="36"/>
      <c r="W399" s="36"/>
      <c r="X399" s="36"/>
      <c r="Y399" s="36"/>
      <c r="Z399" s="36"/>
      <c r="AA399" s="36"/>
      <c r="AB399" s="36"/>
      <c r="AC399" s="36"/>
      <c r="AD399" s="36"/>
      <c r="AE399" s="36"/>
      <c r="AT399" s="18" t="s">
        <v>233</v>
      </c>
      <c r="AU399" s="18" t="s">
        <v>19</v>
      </c>
    </row>
    <row r="400" spans="1:65" s="14" customFormat="1" ht="11.25">
      <c r="B400" s="223"/>
      <c r="C400" s="224"/>
      <c r="D400" s="210" t="s">
        <v>235</v>
      </c>
      <c r="E400" s="225" t="s">
        <v>1</v>
      </c>
      <c r="F400" s="226" t="s">
        <v>4852</v>
      </c>
      <c r="G400" s="224"/>
      <c r="H400" s="225" t="s">
        <v>1</v>
      </c>
      <c r="I400" s="227"/>
      <c r="J400" s="224"/>
      <c r="K400" s="224"/>
      <c r="L400" s="228"/>
      <c r="M400" s="229"/>
      <c r="N400" s="230"/>
      <c r="O400" s="230"/>
      <c r="P400" s="230"/>
      <c r="Q400" s="230"/>
      <c r="R400" s="230"/>
      <c r="S400" s="230"/>
      <c r="T400" s="231"/>
      <c r="AT400" s="232" t="s">
        <v>235</v>
      </c>
      <c r="AU400" s="232" t="s">
        <v>19</v>
      </c>
      <c r="AV400" s="14" t="s">
        <v>87</v>
      </c>
      <c r="AW400" s="14" t="s">
        <v>36</v>
      </c>
      <c r="AX400" s="14" t="s">
        <v>80</v>
      </c>
      <c r="AY400" s="232" t="s">
        <v>220</v>
      </c>
    </row>
    <row r="401" spans="1:65" s="13" customFormat="1" ht="11.25">
      <c r="B401" s="212"/>
      <c r="C401" s="213"/>
      <c r="D401" s="210" t="s">
        <v>235</v>
      </c>
      <c r="E401" s="214" t="s">
        <v>1</v>
      </c>
      <c r="F401" s="215" t="s">
        <v>4853</v>
      </c>
      <c r="G401" s="213"/>
      <c r="H401" s="216">
        <v>38</v>
      </c>
      <c r="I401" s="217"/>
      <c r="J401" s="213"/>
      <c r="K401" s="213"/>
      <c r="L401" s="218"/>
      <c r="M401" s="219"/>
      <c r="N401" s="220"/>
      <c r="O401" s="220"/>
      <c r="P401" s="220"/>
      <c r="Q401" s="220"/>
      <c r="R401" s="220"/>
      <c r="S401" s="220"/>
      <c r="T401" s="221"/>
      <c r="AT401" s="222" t="s">
        <v>235</v>
      </c>
      <c r="AU401" s="222" t="s">
        <v>19</v>
      </c>
      <c r="AV401" s="13" t="s">
        <v>19</v>
      </c>
      <c r="AW401" s="13" t="s">
        <v>36</v>
      </c>
      <c r="AX401" s="13" t="s">
        <v>80</v>
      </c>
      <c r="AY401" s="222" t="s">
        <v>220</v>
      </c>
    </row>
    <row r="402" spans="1:65" s="14" customFormat="1" ht="11.25">
      <c r="B402" s="223"/>
      <c r="C402" s="224"/>
      <c r="D402" s="210" t="s">
        <v>235</v>
      </c>
      <c r="E402" s="225" t="s">
        <v>1</v>
      </c>
      <c r="F402" s="226" t="s">
        <v>4854</v>
      </c>
      <c r="G402" s="224"/>
      <c r="H402" s="225" t="s">
        <v>1</v>
      </c>
      <c r="I402" s="227"/>
      <c r="J402" s="224"/>
      <c r="K402" s="224"/>
      <c r="L402" s="228"/>
      <c r="M402" s="229"/>
      <c r="N402" s="230"/>
      <c r="O402" s="230"/>
      <c r="P402" s="230"/>
      <c r="Q402" s="230"/>
      <c r="R402" s="230"/>
      <c r="S402" s="230"/>
      <c r="T402" s="231"/>
      <c r="AT402" s="232" t="s">
        <v>235</v>
      </c>
      <c r="AU402" s="232" t="s">
        <v>19</v>
      </c>
      <c r="AV402" s="14" t="s">
        <v>87</v>
      </c>
      <c r="AW402" s="14" t="s">
        <v>36</v>
      </c>
      <c r="AX402" s="14" t="s">
        <v>80</v>
      </c>
      <c r="AY402" s="232" t="s">
        <v>220</v>
      </c>
    </row>
    <row r="403" spans="1:65" s="13" customFormat="1" ht="11.25">
      <c r="B403" s="212"/>
      <c r="C403" s="213"/>
      <c r="D403" s="210" t="s">
        <v>235</v>
      </c>
      <c r="E403" s="214" t="s">
        <v>1</v>
      </c>
      <c r="F403" s="215" t="s">
        <v>266</v>
      </c>
      <c r="G403" s="213"/>
      <c r="H403" s="216">
        <v>8</v>
      </c>
      <c r="I403" s="217"/>
      <c r="J403" s="213"/>
      <c r="K403" s="213"/>
      <c r="L403" s="218"/>
      <c r="M403" s="219"/>
      <c r="N403" s="220"/>
      <c r="O403" s="220"/>
      <c r="P403" s="220"/>
      <c r="Q403" s="220"/>
      <c r="R403" s="220"/>
      <c r="S403" s="220"/>
      <c r="T403" s="221"/>
      <c r="AT403" s="222" t="s">
        <v>235</v>
      </c>
      <c r="AU403" s="222" t="s">
        <v>19</v>
      </c>
      <c r="AV403" s="13" t="s">
        <v>19</v>
      </c>
      <c r="AW403" s="13" t="s">
        <v>36</v>
      </c>
      <c r="AX403" s="13" t="s">
        <v>80</v>
      </c>
      <c r="AY403" s="222" t="s">
        <v>220</v>
      </c>
    </row>
    <row r="404" spans="1:65" s="14" customFormat="1" ht="11.25">
      <c r="B404" s="223"/>
      <c r="C404" s="224"/>
      <c r="D404" s="210" t="s">
        <v>235</v>
      </c>
      <c r="E404" s="225" t="s">
        <v>1</v>
      </c>
      <c r="F404" s="226" t="s">
        <v>4855</v>
      </c>
      <c r="G404" s="224"/>
      <c r="H404" s="225" t="s">
        <v>1</v>
      </c>
      <c r="I404" s="227"/>
      <c r="J404" s="224"/>
      <c r="K404" s="224"/>
      <c r="L404" s="228"/>
      <c r="M404" s="229"/>
      <c r="N404" s="230"/>
      <c r="O404" s="230"/>
      <c r="P404" s="230"/>
      <c r="Q404" s="230"/>
      <c r="R404" s="230"/>
      <c r="S404" s="230"/>
      <c r="T404" s="231"/>
      <c r="AT404" s="232" t="s">
        <v>235</v>
      </c>
      <c r="AU404" s="232" t="s">
        <v>19</v>
      </c>
      <c r="AV404" s="14" t="s">
        <v>87</v>
      </c>
      <c r="AW404" s="14" t="s">
        <v>36</v>
      </c>
      <c r="AX404" s="14" t="s">
        <v>80</v>
      </c>
      <c r="AY404" s="232" t="s">
        <v>220</v>
      </c>
    </row>
    <row r="405" spans="1:65" s="13" customFormat="1" ht="11.25">
      <c r="B405" s="212"/>
      <c r="C405" s="213"/>
      <c r="D405" s="210" t="s">
        <v>235</v>
      </c>
      <c r="E405" s="214" t="s">
        <v>1</v>
      </c>
      <c r="F405" s="215" t="s">
        <v>306</v>
      </c>
      <c r="G405" s="213"/>
      <c r="H405" s="216">
        <v>15</v>
      </c>
      <c r="I405" s="217"/>
      <c r="J405" s="213"/>
      <c r="K405" s="213"/>
      <c r="L405" s="218"/>
      <c r="M405" s="219"/>
      <c r="N405" s="220"/>
      <c r="O405" s="220"/>
      <c r="P405" s="220"/>
      <c r="Q405" s="220"/>
      <c r="R405" s="220"/>
      <c r="S405" s="220"/>
      <c r="T405" s="221"/>
      <c r="AT405" s="222" t="s">
        <v>235</v>
      </c>
      <c r="AU405" s="222" t="s">
        <v>19</v>
      </c>
      <c r="AV405" s="13" t="s">
        <v>19</v>
      </c>
      <c r="AW405" s="13" t="s">
        <v>36</v>
      </c>
      <c r="AX405" s="13" t="s">
        <v>80</v>
      </c>
      <c r="AY405" s="222" t="s">
        <v>220</v>
      </c>
    </row>
    <row r="406" spans="1:65" s="14" customFormat="1" ht="11.25">
      <c r="B406" s="223"/>
      <c r="C406" s="224"/>
      <c r="D406" s="210" t="s">
        <v>235</v>
      </c>
      <c r="E406" s="225" t="s">
        <v>1</v>
      </c>
      <c r="F406" s="226" t="s">
        <v>4856</v>
      </c>
      <c r="G406" s="224"/>
      <c r="H406" s="225" t="s">
        <v>1</v>
      </c>
      <c r="I406" s="227"/>
      <c r="J406" s="224"/>
      <c r="K406" s="224"/>
      <c r="L406" s="228"/>
      <c r="M406" s="229"/>
      <c r="N406" s="230"/>
      <c r="O406" s="230"/>
      <c r="P406" s="230"/>
      <c r="Q406" s="230"/>
      <c r="R406" s="230"/>
      <c r="S406" s="230"/>
      <c r="T406" s="231"/>
      <c r="AT406" s="232" t="s">
        <v>235</v>
      </c>
      <c r="AU406" s="232" t="s">
        <v>19</v>
      </c>
      <c r="AV406" s="14" t="s">
        <v>87</v>
      </c>
      <c r="AW406" s="14" t="s">
        <v>36</v>
      </c>
      <c r="AX406" s="14" t="s">
        <v>80</v>
      </c>
      <c r="AY406" s="232" t="s">
        <v>220</v>
      </c>
    </row>
    <row r="407" spans="1:65" s="13" customFormat="1" ht="11.25">
      <c r="B407" s="212"/>
      <c r="C407" s="213"/>
      <c r="D407" s="210" t="s">
        <v>235</v>
      </c>
      <c r="E407" s="214" t="s">
        <v>1</v>
      </c>
      <c r="F407" s="215" t="s">
        <v>276</v>
      </c>
      <c r="G407" s="213"/>
      <c r="H407" s="216">
        <v>10</v>
      </c>
      <c r="I407" s="217"/>
      <c r="J407" s="213"/>
      <c r="K407" s="213"/>
      <c r="L407" s="218"/>
      <c r="M407" s="219"/>
      <c r="N407" s="220"/>
      <c r="O407" s="220"/>
      <c r="P407" s="220"/>
      <c r="Q407" s="220"/>
      <c r="R407" s="220"/>
      <c r="S407" s="220"/>
      <c r="T407" s="221"/>
      <c r="AT407" s="222" t="s">
        <v>235</v>
      </c>
      <c r="AU407" s="222" t="s">
        <v>19</v>
      </c>
      <c r="AV407" s="13" t="s">
        <v>19</v>
      </c>
      <c r="AW407" s="13" t="s">
        <v>36</v>
      </c>
      <c r="AX407" s="13" t="s">
        <v>80</v>
      </c>
      <c r="AY407" s="222" t="s">
        <v>220</v>
      </c>
    </row>
    <row r="408" spans="1:65" s="15" customFormat="1" ht="11.25">
      <c r="B408" s="233"/>
      <c r="C408" s="234"/>
      <c r="D408" s="210" t="s">
        <v>235</v>
      </c>
      <c r="E408" s="235" t="s">
        <v>1</v>
      </c>
      <c r="F408" s="236" t="s">
        <v>355</v>
      </c>
      <c r="G408" s="234"/>
      <c r="H408" s="237">
        <v>71</v>
      </c>
      <c r="I408" s="238"/>
      <c r="J408" s="234"/>
      <c r="K408" s="234"/>
      <c r="L408" s="239"/>
      <c r="M408" s="240"/>
      <c r="N408" s="241"/>
      <c r="O408" s="241"/>
      <c r="P408" s="241"/>
      <c r="Q408" s="241"/>
      <c r="R408" s="241"/>
      <c r="S408" s="241"/>
      <c r="T408" s="242"/>
      <c r="AT408" s="243" t="s">
        <v>235</v>
      </c>
      <c r="AU408" s="243" t="s">
        <v>19</v>
      </c>
      <c r="AV408" s="15" t="s">
        <v>223</v>
      </c>
      <c r="AW408" s="15" t="s">
        <v>36</v>
      </c>
      <c r="AX408" s="15" t="s">
        <v>87</v>
      </c>
      <c r="AY408" s="243" t="s">
        <v>220</v>
      </c>
    </row>
    <row r="409" spans="1:65" s="2" customFormat="1" ht="24.2" customHeight="1">
      <c r="A409" s="36"/>
      <c r="B409" s="37"/>
      <c r="C409" s="192" t="s">
        <v>1442</v>
      </c>
      <c r="D409" s="192" t="s">
        <v>224</v>
      </c>
      <c r="E409" s="193" t="s">
        <v>4857</v>
      </c>
      <c r="F409" s="194" t="s">
        <v>4858</v>
      </c>
      <c r="G409" s="195" t="s">
        <v>664</v>
      </c>
      <c r="H409" s="196">
        <v>442</v>
      </c>
      <c r="I409" s="197"/>
      <c r="J409" s="198">
        <f>ROUND(I409*H409,2)</f>
        <v>0</v>
      </c>
      <c r="K409" s="194" t="s">
        <v>228</v>
      </c>
      <c r="L409" s="41"/>
      <c r="M409" s="199" t="s">
        <v>1</v>
      </c>
      <c r="N409" s="200" t="s">
        <v>45</v>
      </c>
      <c r="O409" s="73"/>
      <c r="P409" s="201">
        <f>O409*H409</f>
        <v>0</v>
      </c>
      <c r="Q409" s="201">
        <v>5.0000000000000002E-5</v>
      </c>
      <c r="R409" s="201">
        <f>Q409*H409</f>
        <v>2.2100000000000002E-2</v>
      </c>
      <c r="S409" s="201">
        <v>0</v>
      </c>
      <c r="T409" s="202">
        <f>S409*H409</f>
        <v>0</v>
      </c>
      <c r="U409" s="36"/>
      <c r="V409" s="36"/>
      <c r="W409" s="36"/>
      <c r="X409" s="36"/>
      <c r="Y409" s="36"/>
      <c r="Z409" s="36"/>
      <c r="AA409" s="36"/>
      <c r="AB409" s="36"/>
      <c r="AC409" s="36"/>
      <c r="AD409" s="36"/>
      <c r="AE409" s="36"/>
      <c r="AR409" s="203" t="s">
        <v>223</v>
      </c>
      <c r="AT409" s="203" t="s">
        <v>224</v>
      </c>
      <c r="AU409" s="203" t="s">
        <v>19</v>
      </c>
      <c r="AY409" s="18" t="s">
        <v>220</v>
      </c>
      <c r="BE409" s="204">
        <f>IF(N409="základní",J409,0)</f>
        <v>0</v>
      </c>
      <c r="BF409" s="204">
        <f>IF(N409="snížená",J409,0)</f>
        <v>0</v>
      </c>
      <c r="BG409" s="204">
        <f>IF(N409="zákl. přenesená",J409,0)</f>
        <v>0</v>
      </c>
      <c r="BH409" s="204">
        <f>IF(N409="sníž. přenesená",J409,0)</f>
        <v>0</v>
      </c>
      <c r="BI409" s="204">
        <f>IF(N409="nulová",J409,0)</f>
        <v>0</v>
      </c>
      <c r="BJ409" s="18" t="s">
        <v>87</v>
      </c>
      <c r="BK409" s="204">
        <f>ROUND(I409*H409,2)</f>
        <v>0</v>
      </c>
      <c r="BL409" s="18" t="s">
        <v>223</v>
      </c>
      <c r="BM409" s="203" t="s">
        <v>4859</v>
      </c>
    </row>
    <row r="410" spans="1:65" s="2" customFormat="1" ht="11.25">
      <c r="A410" s="36"/>
      <c r="B410" s="37"/>
      <c r="C410" s="38"/>
      <c r="D410" s="205" t="s">
        <v>231</v>
      </c>
      <c r="E410" s="38"/>
      <c r="F410" s="206" t="s">
        <v>4860</v>
      </c>
      <c r="G410" s="38"/>
      <c r="H410" s="38"/>
      <c r="I410" s="207"/>
      <c r="J410" s="38"/>
      <c r="K410" s="38"/>
      <c r="L410" s="41"/>
      <c r="M410" s="208"/>
      <c r="N410" s="209"/>
      <c r="O410" s="73"/>
      <c r="P410" s="73"/>
      <c r="Q410" s="73"/>
      <c r="R410" s="73"/>
      <c r="S410" s="73"/>
      <c r="T410" s="74"/>
      <c r="U410" s="36"/>
      <c r="V410" s="36"/>
      <c r="W410" s="36"/>
      <c r="X410" s="36"/>
      <c r="Y410" s="36"/>
      <c r="Z410" s="36"/>
      <c r="AA410" s="36"/>
      <c r="AB410" s="36"/>
      <c r="AC410" s="36"/>
      <c r="AD410" s="36"/>
      <c r="AE410" s="36"/>
      <c r="AT410" s="18" t="s">
        <v>231</v>
      </c>
      <c r="AU410" s="18" t="s">
        <v>19</v>
      </c>
    </row>
    <row r="411" spans="1:65" s="2" customFormat="1" ht="48.75">
      <c r="A411" s="36"/>
      <c r="B411" s="37"/>
      <c r="C411" s="38"/>
      <c r="D411" s="210" t="s">
        <v>311</v>
      </c>
      <c r="E411" s="38"/>
      <c r="F411" s="211" t="s">
        <v>4861</v>
      </c>
      <c r="G411" s="38"/>
      <c r="H411" s="38"/>
      <c r="I411" s="207"/>
      <c r="J411" s="38"/>
      <c r="K411" s="38"/>
      <c r="L411" s="41"/>
      <c r="M411" s="208"/>
      <c r="N411" s="209"/>
      <c r="O411" s="73"/>
      <c r="P411" s="73"/>
      <c r="Q411" s="73"/>
      <c r="R411" s="73"/>
      <c r="S411" s="73"/>
      <c r="T411" s="74"/>
      <c r="U411" s="36"/>
      <c r="V411" s="36"/>
      <c r="W411" s="36"/>
      <c r="X411" s="36"/>
      <c r="Y411" s="36"/>
      <c r="Z411" s="36"/>
      <c r="AA411" s="36"/>
      <c r="AB411" s="36"/>
      <c r="AC411" s="36"/>
      <c r="AD411" s="36"/>
      <c r="AE411" s="36"/>
      <c r="AT411" s="18" t="s">
        <v>311</v>
      </c>
      <c r="AU411" s="18" t="s">
        <v>19</v>
      </c>
    </row>
    <row r="412" spans="1:65" s="2" customFormat="1" ht="29.25">
      <c r="A412" s="36"/>
      <c r="B412" s="37"/>
      <c r="C412" s="38"/>
      <c r="D412" s="210" t="s">
        <v>233</v>
      </c>
      <c r="E412" s="38"/>
      <c r="F412" s="211" t="s">
        <v>4862</v>
      </c>
      <c r="G412" s="38"/>
      <c r="H412" s="38"/>
      <c r="I412" s="207"/>
      <c r="J412" s="38"/>
      <c r="K412" s="38"/>
      <c r="L412" s="41"/>
      <c r="M412" s="208"/>
      <c r="N412" s="209"/>
      <c r="O412" s="73"/>
      <c r="P412" s="73"/>
      <c r="Q412" s="73"/>
      <c r="R412" s="73"/>
      <c r="S412" s="73"/>
      <c r="T412" s="74"/>
      <c r="U412" s="36"/>
      <c r="V412" s="36"/>
      <c r="W412" s="36"/>
      <c r="X412" s="36"/>
      <c r="Y412" s="36"/>
      <c r="Z412" s="36"/>
      <c r="AA412" s="36"/>
      <c r="AB412" s="36"/>
      <c r="AC412" s="36"/>
      <c r="AD412" s="36"/>
      <c r="AE412" s="36"/>
      <c r="AT412" s="18" t="s">
        <v>233</v>
      </c>
      <c r="AU412" s="18" t="s">
        <v>19</v>
      </c>
    </row>
    <row r="413" spans="1:65" s="13" customFormat="1" ht="11.25">
      <c r="B413" s="212"/>
      <c r="C413" s="213"/>
      <c r="D413" s="210" t="s">
        <v>235</v>
      </c>
      <c r="E413" s="214" t="s">
        <v>1</v>
      </c>
      <c r="F413" s="215" t="s">
        <v>4824</v>
      </c>
      <c r="G413" s="213"/>
      <c r="H413" s="216">
        <v>442</v>
      </c>
      <c r="I413" s="217"/>
      <c r="J413" s="213"/>
      <c r="K413" s="213"/>
      <c r="L413" s="218"/>
      <c r="M413" s="219"/>
      <c r="N413" s="220"/>
      <c r="O413" s="220"/>
      <c r="P413" s="220"/>
      <c r="Q413" s="220"/>
      <c r="R413" s="220"/>
      <c r="S413" s="220"/>
      <c r="T413" s="221"/>
      <c r="AT413" s="222" t="s">
        <v>235</v>
      </c>
      <c r="AU413" s="222" t="s">
        <v>19</v>
      </c>
      <c r="AV413" s="13" t="s">
        <v>19</v>
      </c>
      <c r="AW413" s="13" t="s">
        <v>36</v>
      </c>
      <c r="AX413" s="13" t="s">
        <v>87</v>
      </c>
      <c r="AY413" s="222" t="s">
        <v>220</v>
      </c>
    </row>
    <row r="414" spans="1:65" s="2" customFormat="1" ht="21.75" customHeight="1">
      <c r="A414" s="36"/>
      <c r="B414" s="37"/>
      <c r="C414" s="247" t="s">
        <v>1446</v>
      </c>
      <c r="D414" s="247" t="s">
        <v>329</v>
      </c>
      <c r="E414" s="248" t="s">
        <v>4863</v>
      </c>
      <c r="F414" s="249" t="s">
        <v>4864</v>
      </c>
      <c r="G414" s="250" t="s">
        <v>664</v>
      </c>
      <c r="H414" s="251">
        <v>442</v>
      </c>
      <c r="I414" s="252"/>
      <c r="J414" s="253">
        <f>ROUND(I414*H414,2)</f>
        <v>0</v>
      </c>
      <c r="K414" s="249" t="s">
        <v>228</v>
      </c>
      <c r="L414" s="254"/>
      <c r="M414" s="255" t="s">
        <v>1</v>
      </c>
      <c r="N414" s="256" t="s">
        <v>45</v>
      </c>
      <c r="O414" s="73"/>
      <c r="P414" s="201">
        <f>O414*H414</f>
        <v>0</v>
      </c>
      <c r="Q414" s="201">
        <v>4.7200000000000002E-3</v>
      </c>
      <c r="R414" s="201">
        <f>Q414*H414</f>
        <v>2.0862400000000001</v>
      </c>
      <c r="S414" s="201">
        <v>0</v>
      </c>
      <c r="T414" s="202">
        <f>S414*H414</f>
        <v>0</v>
      </c>
      <c r="U414" s="36"/>
      <c r="V414" s="36"/>
      <c r="W414" s="36"/>
      <c r="X414" s="36"/>
      <c r="Y414" s="36"/>
      <c r="Z414" s="36"/>
      <c r="AA414" s="36"/>
      <c r="AB414" s="36"/>
      <c r="AC414" s="36"/>
      <c r="AD414" s="36"/>
      <c r="AE414" s="36"/>
      <c r="AR414" s="203" t="s">
        <v>266</v>
      </c>
      <c r="AT414" s="203" t="s">
        <v>329</v>
      </c>
      <c r="AU414" s="203" t="s">
        <v>19</v>
      </c>
      <c r="AY414" s="18" t="s">
        <v>220</v>
      </c>
      <c r="BE414" s="204">
        <f>IF(N414="základní",J414,0)</f>
        <v>0</v>
      </c>
      <c r="BF414" s="204">
        <f>IF(N414="snížená",J414,0)</f>
        <v>0</v>
      </c>
      <c r="BG414" s="204">
        <f>IF(N414="zákl. přenesená",J414,0)</f>
        <v>0</v>
      </c>
      <c r="BH414" s="204">
        <f>IF(N414="sníž. přenesená",J414,0)</f>
        <v>0</v>
      </c>
      <c r="BI414" s="204">
        <f>IF(N414="nulová",J414,0)</f>
        <v>0</v>
      </c>
      <c r="BJ414" s="18" t="s">
        <v>87</v>
      </c>
      <c r="BK414" s="204">
        <f>ROUND(I414*H414,2)</f>
        <v>0</v>
      </c>
      <c r="BL414" s="18" t="s">
        <v>223</v>
      </c>
      <c r="BM414" s="203" t="s">
        <v>4865</v>
      </c>
    </row>
    <row r="415" spans="1:65" s="2" customFormat="1" ht="21.75" customHeight="1">
      <c r="A415" s="36"/>
      <c r="B415" s="37"/>
      <c r="C415" s="192" t="s">
        <v>1450</v>
      </c>
      <c r="D415" s="192" t="s">
        <v>224</v>
      </c>
      <c r="E415" s="193" t="s">
        <v>4866</v>
      </c>
      <c r="F415" s="194" t="s">
        <v>4867</v>
      </c>
      <c r="G415" s="195" t="s">
        <v>664</v>
      </c>
      <c r="H415" s="196">
        <v>71</v>
      </c>
      <c r="I415" s="197"/>
      <c r="J415" s="198">
        <f>ROUND(I415*H415,2)</f>
        <v>0</v>
      </c>
      <c r="K415" s="194" t="s">
        <v>228</v>
      </c>
      <c r="L415" s="41"/>
      <c r="M415" s="199" t="s">
        <v>1</v>
      </c>
      <c r="N415" s="200" t="s">
        <v>45</v>
      </c>
      <c r="O415" s="73"/>
      <c r="P415" s="201">
        <f>O415*H415</f>
        <v>0</v>
      </c>
      <c r="Q415" s="201">
        <v>6.0000000000000002E-5</v>
      </c>
      <c r="R415" s="201">
        <f>Q415*H415</f>
        <v>4.2599999999999999E-3</v>
      </c>
      <c r="S415" s="201">
        <v>0</v>
      </c>
      <c r="T415" s="202">
        <f>S415*H415</f>
        <v>0</v>
      </c>
      <c r="U415" s="36"/>
      <c r="V415" s="36"/>
      <c r="W415" s="36"/>
      <c r="X415" s="36"/>
      <c r="Y415" s="36"/>
      <c r="Z415" s="36"/>
      <c r="AA415" s="36"/>
      <c r="AB415" s="36"/>
      <c r="AC415" s="36"/>
      <c r="AD415" s="36"/>
      <c r="AE415" s="36"/>
      <c r="AR415" s="203" t="s">
        <v>223</v>
      </c>
      <c r="AT415" s="203" t="s">
        <v>224</v>
      </c>
      <c r="AU415" s="203" t="s">
        <v>19</v>
      </c>
      <c r="AY415" s="18" t="s">
        <v>220</v>
      </c>
      <c r="BE415" s="204">
        <f>IF(N415="základní",J415,0)</f>
        <v>0</v>
      </c>
      <c r="BF415" s="204">
        <f>IF(N415="snížená",J415,0)</f>
        <v>0</v>
      </c>
      <c r="BG415" s="204">
        <f>IF(N415="zákl. přenesená",J415,0)</f>
        <v>0</v>
      </c>
      <c r="BH415" s="204">
        <f>IF(N415="sníž. přenesená",J415,0)</f>
        <v>0</v>
      </c>
      <c r="BI415" s="204">
        <f>IF(N415="nulová",J415,0)</f>
        <v>0</v>
      </c>
      <c r="BJ415" s="18" t="s">
        <v>87</v>
      </c>
      <c r="BK415" s="204">
        <f>ROUND(I415*H415,2)</f>
        <v>0</v>
      </c>
      <c r="BL415" s="18" t="s">
        <v>223</v>
      </c>
      <c r="BM415" s="203" t="s">
        <v>4868</v>
      </c>
    </row>
    <row r="416" spans="1:65" s="2" customFormat="1" ht="11.25">
      <c r="A416" s="36"/>
      <c r="B416" s="37"/>
      <c r="C416" s="38"/>
      <c r="D416" s="205" t="s">
        <v>231</v>
      </c>
      <c r="E416" s="38"/>
      <c r="F416" s="206" t="s">
        <v>4869</v>
      </c>
      <c r="G416" s="38"/>
      <c r="H416" s="38"/>
      <c r="I416" s="207"/>
      <c r="J416" s="38"/>
      <c r="K416" s="38"/>
      <c r="L416" s="41"/>
      <c r="M416" s="208"/>
      <c r="N416" s="209"/>
      <c r="O416" s="73"/>
      <c r="P416" s="73"/>
      <c r="Q416" s="73"/>
      <c r="R416" s="73"/>
      <c r="S416" s="73"/>
      <c r="T416" s="74"/>
      <c r="U416" s="36"/>
      <c r="V416" s="36"/>
      <c r="W416" s="36"/>
      <c r="X416" s="36"/>
      <c r="Y416" s="36"/>
      <c r="Z416" s="36"/>
      <c r="AA416" s="36"/>
      <c r="AB416" s="36"/>
      <c r="AC416" s="36"/>
      <c r="AD416" s="36"/>
      <c r="AE416" s="36"/>
      <c r="AT416" s="18" t="s">
        <v>231</v>
      </c>
      <c r="AU416" s="18" t="s">
        <v>19</v>
      </c>
    </row>
    <row r="417" spans="1:65" s="2" customFormat="1" ht="48.75">
      <c r="A417" s="36"/>
      <c r="B417" s="37"/>
      <c r="C417" s="38"/>
      <c r="D417" s="210" t="s">
        <v>311</v>
      </c>
      <c r="E417" s="38"/>
      <c r="F417" s="211" t="s">
        <v>4861</v>
      </c>
      <c r="G417" s="38"/>
      <c r="H417" s="38"/>
      <c r="I417" s="207"/>
      <c r="J417" s="38"/>
      <c r="K417" s="38"/>
      <c r="L417" s="41"/>
      <c r="M417" s="208"/>
      <c r="N417" s="209"/>
      <c r="O417" s="73"/>
      <c r="P417" s="73"/>
      <c r="Q417" s="73"/>
      <c r="R417" s="73"/>
      <c r="S417" s="73"/>
      <c r="T417" s="74"/>
      <c r="U417" s="36"/>
      <c r="V417" s="36"/>
      <c r="W417" s="36"/>
      <c r="X417" s="36"/>
      <c r="Y417" s="36"/>
      <c r="Z417" s="36"/>
      <c r="AA417" s="36"/>
      <c r="AB417" s="36"/>
      <c r="AC417" s="36"/>
      <c r="AD417" s="36"/>
      <c r="AE417" s="36"/>
      <c r="AT417" s="18" t="s">
        <v>311</v>
      </c>
      <c r="AU417" s="18" t="s">
        <v>19</v>
      </c>
    </row>
    <row r="418" spans="1:65" s="2" customFormat="1" ht="29.25">
      <c r="A418" s="36"/>
      <c r="B418" s="37"/>
      <c r="C418" s="38"/>
      <c r="D418" s="210" t="s">
        <v>233</v>
      </c>
      <c r="E418" s="38"/>
      <c r="F418" s="211" t="s">
        <v>4870</v>
      </c>
      <c r="G418" s="38"/>
      <c r="H418" s="38"/>
      <c r="I418" s="207"/>
      <c r="J418" s="38"/>
      <c r="K418" s="38"/>
      <c r="L418" s="41"/>
      <c r="M418" s="208"/>
      <c r="N418" s="209"/>
      <c r="O418" s="73"/>
      <c r="P418" s="73"/>
      <c r="Q418" s="73"/>
      <c r="R418" s="73"/>
      <c r="S418" s="73"/>
      <c r="T418" s="74"/>
      <c r="U418" s="36"/>
      <c r="V418" s="36"/>
      <c r="W418" s="36"/>
      <c r="X418" s="36"/>
      <c r="Y418" s="36"/>
      <c r="Z418" s="36"/>
      <c r="AA418" s="36"/>
      <c r="AB418" s="36"/>
      <c r="AC418" s="36"/>
      <c r="AD418" s="36"/>
      <c r="AE418" s="36"/>
      <c r="AT418" s="18" t="s">
        <v>233</v>
      </c>
      <c r="AU418" s="18" t="s">
        <v>19</v>
      </c>
    </row>
    <row r="419" spans="1:65" s="13" customFormat="1" ht="11.25">
      <c r="B419" s="212"/>
      <c r="C419" s="213"/>
      <c r="D419" s="210" t="s">
        <v>235</v>
      </c>
      <c r="E419" s="214" t="s">
        <v>1</v>
      </c>
      <c r="F419" s="215" t="s">
        <v>1676</v>
      </c>
      <c r="G419" s="213"/>
      <c r="H419" s="216">
        <v>71</v>
      </c>
      <c r="I419" s="217"/>
      <c r="J419" s="213"/>
      <c r="K419" s="213"/>
      <c r="L419" s="218"/>
      <c r="M419" s="219"/>
      <c r="N419" s="220"/>
      <c r="O419" s="220"/>
      <c r="P419" s="220"/>
      <c r="Q419" s="220"/>
      <c r="R419" s="220"/>
      <c r="S419" s="220"/>
      <c r="T419" s="221"/>
      <c r="AT419" s="222" t="s">
        <v>235</v>
      </c>
      <c r="AU419" s="222" t="s">
        <v>19</v>
      </c>
      <c r="AV419" s="13" t="s">
        <v>19</v>
      </c>
      <c r="AW419" s="13" t="s">
        <v>36</v>
      </c>
      <c r="AX419" s="13" t="s">
        <v>87</v>
      </c>
      <c r="AY419" s="222" t="s">
        <v>220</v>
      </c>
    </row>
    <row r="420" spans="1:65" s="2" customFormat="1" ht="21.75" customHeight="1">
      <c r="A420" s="36"/>
      <c r="B420" s="37"/>
      <c r="C420" s="247" t="s">
        <v>1454</v>
      </c>
      <c r="D420" s="247" t="s">
        <v>329</v>
      </c>
      <c r="E420" s="248" t="s">
        <v>4871</v>
      </c>
      <c r="F420" s="249" t="s">
        <v>4872</v>
      </c>
      <c r="G420" s="250" t="s">
        <v>664</v>
      </c>
      <c r="H420" s="251">
        <v>71</v>
      </c>
      <c r="I420" s="252"/>
      <c r="J420" s="253">
        <f>ROUND(I420*H420,2)</f>
        <v>0</v>
      </c>
      <c r="K420" s="249" t="s">
        <v>228</v>
      </c>
      <c r="L420" s="254"/>
      <c r="M420" s="255" t="s">
        <v>1</v>
      </c>
      <c r="N420" s="256" t="s">
        <v>45</v>
      </c>
      <c r="O420" s="73"/>
      <c r="P420" s="201">
        <f>O420*H420</f>
        <v>0</v>
      </c>
      <c r="Q420" s="201">
        <v>5.8999999999999999E-3</v>
      </c>
      <c r="R420" s="201">
        <f>Q420*H420</f>
        <v>0.41889999999999999</v>
      </c>
      <c r="S420" s="201">
        <v>0</v>
      </c>
      <c r="T420" s="202">
        <f>S420*H420</f>
        <v>0</v>
      </c>
      <c r="U420" s="36"/>
      <c r="V420" s="36"/>
      <c r="W420" s="36"/>
      <c r="X420" s="36"/>
      <c r="Y420" s="36"/>
      <c r="Z420" s="36"/>
      <c r="AA420" s="36"/>
      <c r="AB420" s="36"/>
      <c r="AC420" s="36"/>
      <c r="AD420" s="36"/>
      <c r="AE420" s="36"/>
      <c r="AR420" s="203" t="s">
        <v>266</v>
      </c>
      <c r="AT420" s="203" t="s">
        <v>329</v>
      </c>
      <c r="AU420" s="203" t="s">
        <v>19</v>
      </c>
      <c r="AY420" s="18" t="s">
        <v>220</v>
      </c>
      <c r="BE420" s="204">
        <f>IF(N420="základní",J420,0)</f>
        <v>0</v>
      </c>
      <c r="BF420" s="204">
        <f>IF(N420="snížená",J420,0)</f>
        <v>0</v>
      </c>
      <c r="BG420" s="204">
        <f>IF(N420="zákl. přenesená",J420,0)</f>
        <v>0</v>
      </c>
      <c r="BH420" s="204">
        <f>IF(N420="sníž. přenesená",J420,0)</f>
        <v>0</v>
      </c>
      <c r="BI420" s="204">
        <f>IF(N420="nulová",J420,0)</f>
        <v>0</v>
      </c>
      <c r="BJ420" s="18" t="s">
        <v>87</v>
      </c>
      <c r="BK420" s="204">
        <f>ROUND(I420*H420,2)</f>
        <v>0</v>
      </c>
      <c r="BL420" s="18" t="s">
        <v>223</v>
      </c>
      <c r="BM420" s="203" t="s">
        <v>4873</v>
      </c>
    </row>
    <row r="421" spans="1:65" s="2" customFormat="1" ht="19.5">
      <c r="A421" s="36"/>
      <c r="B421" s="37"/>
      <c r="C421" s="38"/>
      <c r="D421" s="210" t="s">
        <v>233</v>
      </c>
      <c r="E421" s="38"/>
      <c r="F421" s="211" t="s">
        <v>4874</v>
      </c>
      <c r="G421" s="38"/>
      <c r="H421" s="38"/>
      <c r="I421" s="207"/>
      <c r="J421" s="38"/>
      <c r="K421" s="38"/>
      <c r="L421" s="41"/>
      <c r="M421" s="208"/>
      <c r="N421" s="209"/>
      <c r="O421" s="73"/>
      <c r="P421" s="73"/>
      <c r="Q421" s="73"/>
      <c r="R421" s="73"/>
      <c r="S421" s="73"/>
      <c r="T421" s="74"/>
      <c r="U421" s="36"/>
      <c r="V421" s="36"/>
      <c r="W421" s="36"/>
      <c r="X421" s="36"/>
      <c r="Y421" s="36"/>
      <c r="Z421" s="36"/>
      <c r="AA421" s="36"/>
      <c r="AB421" s="36"/>
      <c r="AC421" s="36"/>
      <c r="AD421" s="36"/>
      <c r="AE421" s="36"/>
      <c r="AT421" s="18" t="s">
        <v>233</v>
      </c>
      <c r="AU421" s="18" t="s">
        <v>19</v>
      </c>
    </row>
    <row r="422" spans="1:65" s="2" customFormat="1" ht="16.5" customHeight="1">
      <c r="A422" s="36"/>
      <c r="B422" s="37"/>
      <c r="C422" s="247" t="s">
        <v>1459</v>
      </c>
      <c r="D422" s="247" t="s">
        <v>329</v>
      </c>
      <c r="E422" s="248" t="s">
        <v>4875</v>
      </c>
      <c r="F422" s="249" t="s">
        <v>4876</v>
      </c>
      <c r="G422" s="250" t="s">
        <v>698</v>
      </c>
      <c r="H422" s="251">
        <v>769.5</v>
      </c>
      <c r="I422" s="252"/>
      <c r="J422" s="253">
        <f>ROUND(I422*H422,2)</f>
        <v>0</v>
      </c>
      <c r="K422" s="249" t="s">
        <v>1</v>
      </c>
      <c r="L422" s="254"/>
      <c r="M422" s="255" t="s">
        <v>1</v>
      </c>
      <c r="N422" s="256" t="s">
        <v>45</v>
      </c>
      <c r="O422" s="73"/>
      <c r="P422" s="201">
        <f>O422*H422</f>
        <v>0</v>
      </c>
      <c r="Q422" s="201">
        <v>1.0000000000000001E-5</v>
      </c>
      <c r="R422" s="201">
        <f>Q422*H422</f>
        <v>7.6950000000000005E-3</v>
      </c>
      <c r="S422" s="201">
        <v>0</v>
      </c>
      <c r="T422" s="202">
        <f>S422*H422</f>
        <v>0</v>
      </c>
      <c r="U422" s="36"/>
      <c r="V422" s="36"/>
      <c r="W422" s="36"/>
      <c r="X422" s="36"/>
      <c r="Y422" s="36"/>
      <c r="Z422" s="36"/>
      <c r="AA422" s="36"/>
      <c r="AB422" s="36"/>
      <c r="AC422" s="36"/>
      <c r="AD422" s="36"/>
      <c r="AE422" s="36"/>
      <c r="AR422" s="203" t="s">
        <v>266</v>
      </c>
      <c r="AT422" s="203" t="s">
        <v>329</v>
      </c>
      <c r="AU422" s="203" t="s">
        <v>19</v>
      </c>
      <c r="AY422" s="18" t="s">
        <v>220</v>
      </c>
      <c r="BE422" s="204">
        <f>IF(N422="základní",J422,0)</f>
        <v>0</v>
      </c>
      <c r="BF422" s="204">
        <f>IF(N422="snížená",J422,0)</f>
        <v>0</v>
      </c>
      <c r="BG422" s="204">
        <f>IF(N422="zákl. přenesená",J422,0)</f>
        <v>0</v>
      </c>
      <c r="BH422" s="204">
        <f>IF(N422="sníž. přenesená",J422,0)</f>
        <v>0</v>
      </c>
      <c r="BI422" s="204">
        <f>IF(N422="nulová",J422,0)</f>
        <v>0</v>
      </c>
      <c r="BJ422" s="18" t="s">
        <v>87</v>
      </c>
      <c r="BK422" s="204">
        <f>ROUND(I422*H422,2)</f>
        <v>0</v>
      </c>
      <c r="BL422" s="18" t="s">
        <v>223</v>
      </c>
      <c r="BM422" s="203" t="s">
        <v>4877</v>
      </c>
    </row>
    <row r="423" spans="1:65" s="2" customFormat="1" ht="19.5">
      <c r="A423" s="36"/>
      <c r="B423" s="37"/>
      <c r="C423" s="38"/>
      <c r="D423" s="210" t="s">
        <v>233</v>
      </c>
      <c r="E423" s="38"/>
      <c r="F423" s="211" t="s">
        <v>4878</v>
      </c>
      <c r="G423" s="38"/>
      <c r="H423" s="38"/>
      <c r="I423" s="207"/>
      <c r="J423" s="38"/>
      <c r="K423" s="38"/>
      <c r="L423" s="41"/>
      <c r="M423" s="208"/>
      <c r="N423" s="209"/>
      <c r="O423" s="73"/>
      <c r="P423" s="73"/>
      <c r="Q423" s="73"/>
      <c r="R423" s="73"/>
      <c r="S423" s="73"/>
      <c r="T423" s="74"/>
      <c r="U423" s="36"/>
      <c r="V423" s="36"/>
      <c r="W423" s="36"/>
      <c r="X423" s="36"/>
      <c r="Y423" s="36"/>
      <c r="Z423" s="36"/>
      <c r="AA423" s="36"/>
      <c r="AB423" s="36"/>
      <c r="AC423" s="36"/>
      <c r="AD423" s="36"/>
      <c r="AE423" s="36"/>
      <c r="AT423" s="18" t="s">
        <v>233</v>
      </c>
      <c r="AU423" s="18" t="s">
        <v>19</v>
      </c>
    </row>
    <row r="424" spans="1:65" s="13" customFormat="1" ht="11.25">
      <c r="B424" s="212"/>
      <c r="C424" s="213"/>
      <c r="D424" s="210" t="s">
        <v>235</v>
      </c>
      <c r="E424" s="214" t="s">
        <v>1</v>
      </c>
      <c r="F424" s="215" t="s">
        <v>4879</v>
      </c>
      <c r="G424" s="213"/>
      <c r="H424" s="216">
        <v>769.5</v>
      </c>
      <c r="I424" s="217"/>
      <c r="J424" s="213"/>
      <c r="K424" s="213"/>
      <c r="L424" s="218"/>
      <c r="M424" s="219"/>
      <c r="N424" s="220"/>
      <c r="O424" s="220"/>
      <c r="P424" s="220"/>
      <c r="Q424" s="220"/>
      <c r="R424" s="220"/>
      <c r="S424" s="220"/>
      <c r="T424" s="221"/>
      <c r="AT424" s="222" t="s">
        <v>235</v>
      </c>
      <c r="AU424" s="222" t="s">
        <v>19</v>
      </c>
      <c r="AV424" s="13" t="s">
        <v>19</v>
      </c>
      <c r="AW424" s="13" t="s">
        <v>36</v>
      </c>
      <c r="AX424" s="13" t="s">
        <v>87</v>
      </c>
      <c r="AY424" s="222" t="s">
        <v>220</v>
      </c>
    </row>
    <row r="425" spans="1:65" s="2" customFormat="1" ht="16.5" customHeight="1">
      <c r="A425" s="36"/>
      <c r="B425" s="37"/>
      <c r="C425" s="247" t="s">
        <v>1466</v>
      </c>
      <c r="D425" s="247" t="s">
        <v>329</v>
      </c>
      <c r="E425" s="248" t="s">
        <v>4880</v>
      </c>
      <c r="F425" s="249" t="s">
        <v>4881</v>
      </c>
      <c r="G425" s="250" t="s">
        <v>664</v>
      </c>
      <c r="H425" s="251">
        <v>213</v>
      </c>
      <c r="I425" s="252"/>
      <c r="J425" s="253">
        <f>ROUND(I425*H425,2)</f>
        <v>0</v>
      </c>
      <c r="K425" s="249" t="s">
        <v>228</v>
      </c>
      <c r="L425" s="254"/>
      <c r="M425" s="255" t="s">
        <v>1</v>
      </c>
      <c r="N425" s="256" t="s">
        <v>45</v>
      </c>
      <c r="O425" s="73"/>
      <c r="P425" s="201">
        <f>O425*H425</f>
        <v>0</v>
      </c>
      <c r="Q425" s="201">
        <v>3.5400000000000002E-3</v>
      </c>
      <c r="R425" s="201">
        <f>Q425*H425</f>
        <v>0.75402000000000002</v>
      </c>
      <c r="S425" s="201">
        <v>0</v>
      </c>
      <c r="T425" s="202">
        <f>S425*H425</f>
        <v>0</v>
      </c>
      <c r="U425" s="36"/>
      <c r="V425" s="36"/>
      <c r="W425" s="36"/>
      <c r="X425" s="36"/>
      <c r="Y425" s="36"/>
      <c r="Z425" s="36"/>
      <c r="AA425" s="36"/>
      <c r="AB425" s="36"/>
      <c r="AC425" s="36"/>
      <c r="AD425" s="36"/>
      <c r="AE425" s="36"/>
      <c r="AR425" s="203" t="s">
        <v>266</v>
      </c>
      <c r="AT425" s="203" t="s">
        <v>329</v>
      </c>
      <c r="AU425" s="203" t="s">
        <v>19</v>
      </c>
      <c r="AY425" s="18" t="s">
        <v>220</v>
      </c>
      <c r="BE425" s="204">
        <f>IF(N425="základní",J425,0)</f>
        <v>0</v>
      </c>
      <c r="BF425" s="204">
        <f>IF(N425="snížená",J425,0)</f>
        <v>0</v>
      </c>
      <c r="BG425" s="204">
        <f>IF(N425="zákl. přenesená",J425,0)</f>
        <v>0</v>
      </c>
      <c r="BH425" s="204">
        <f>IF(N425="sníž. přenesená",J425,0)</f>
        <v>0</v>
      </c>
      <c r="BI425" s="204">
        <f>IF(N425="nulová",J425,0)</f>
        <v>0</v>
      </c>
      <c r="BJ425" s="18" t="s">
        <v>87</v>
      </c>
      <c r="BK425" s="204">
        <f>ROUND(I425*H425,2)</f>
        <v>0</v>
      </c>
      <c r="BL425" s="18" t="s">
        <v>223</v>
      </c>
      <c r="BM425" s="203" t="s">
        <v>4882</v>
      </c>
    </row>
    <row r="426" spans="1:65" s="2" customFormat="1" ht="19.5">
      <c r="A426" s="36"/>
      <c r="B426" s="37"/>
      <c r="C426" s="38"/>
      <c r="D426" s="210" t="s">
        <v>233</v>
      </c>
      <c r="E426" s="38"/>
      <c r="F426" s="211" t="s">
        <v>4883</v>
      </c>
      <c r="G426" s="38"/>
      <c r="H426" s="38"/>
      <c r="I426" s="207"/>
      <c r="J426" s="38"/>
      <c r="K426" s="38"/>
      <c r="L426" s="41"/>
      <c r="M426" s="208"/>
      <c r="N426" s="209"/>
      <c r="O426" s="73"/>
      <c r="P426" s="73"/>
      <c r="Q426" s="73"/>
      <c r="R426" s="73"/>
      <c r="S426" s="73"/>
      <c r="T426" s="74"/>
      <c r="U426" s="36"/>
      <c r="V426" s="36"/>
      <c r="W426" s="36"/>
      <c r="X426" s="36"/>
      <c r="Y426" s="36"/>
      <c r="Z426" s="36"/>
      <c r="AA426" s="36"/>
      <c r="AB426" s="36"/>
      <c r="AC426" s="36"/>
      <c r="AD426" s="36"/>
      <c r="AE426" s="36"/>
      <c r="AT426" s="18" t="s">
        <v>233</v>
      </c>
      <c r="AU426" s="18" t="s">
        <v>19</v>
      </c>
    </row>
    <row r="427" spans="1:65" s="13" customFormat="1" ht="11.25">
      <c r="B427" s="212"/>
      <c r="C427" s="213"/>
      <c r="D427" s="210" t="s">
        <v>235</v>
      </c>
      <c r="E427" s="214" t="s">
        <v>1</v>
      </c>
      <c r="F427" s="215" t="s">
        <v>4884</v>
      </c>
      <c r="G427" s="213"/>
      <c r="H427" s="216">
        <v>213</v>
      </c>
      <c r="I427" s="217"/>
      <c r="J427" s="213"/>
      <c r="K427" s="213"/>
      <c r="L427" s="218"/>
      <c r="M427" s="219"/>
      <c r="N427" s="220"/>
      <c r="O427" s="220"/>
      <c r="P427" s="220"/>
      <c r="Q427" s="220"/>
      <c r="R427" s="220"/>
      <c r="S427" s="220"/>
      <c r="T427" s="221"/>
      <c r="AT427" s="222" t="s">
        <v>235</v>
      </c>
      <c r="AU427" s="222" t="s">
        <v>19</v>
      </c>
      <c r="AV427" s="13" t="s">
        <v>19</v>
      </c>
      <c r="AW427" s="13" t="s">
        <v>36</v>
      </c>
      <c r="AX427" s="13" t="s">
        <v>87</v>
      </c>
      <c r="AY427" s="222" t="s">
        <v>220</v>
      </c>
    </row>
    <row r="428" spans="1:65" s="2" customFormat="1" ht="33" customHeight="1">
      <c r="A428" s="36"/>
      <c r="B428" s="37"/>
      <c r="C428" s="192" t="s">
        <v>1472</v>
      </c>
      <c r="D428" s="192" t="s">
        <v>224</v>
      </c>
      <c r="E428" s="193" t="s">
        <v>4885</v>
      </c>
      <c r="F428" s="194" t="s">
        <v>4886</v>
      </c>
      <c r="G428" s="195" t="s">
        <v>664</v>
      </c>
      <c r="H428" s="196">
        <v>513</v>
      </c>
      <c r="I428" s="197"/>
      <c r="J428" s="198">
        <f>ROUND(I428*H428,2)</f>
        <v>0</v>
      </c>
      <c r="K428" s="194" t="s">
        <v>228</v>
      </c>
      <c r="L428" s="41"/>
      <c r="M428" s="199" t="s">
        <v>1</v>
      </c>
      <c r="N428" s="200" t="s">
        <v>45</v>
      </c>
      <c r="O428" s="73"/>
      <c r="P428" s="201">
        <f>O428*H428</f>
        <v>0</v>
      </c>
      <c r="Q428" s="201">
        <v>0</v>
      </c>
      <c r="R428" s="201">
        <f>Q428*H428</f>
        <v>0</v>
      </c>
      <c r="S428" s="201">
        <v>0</v>
      </c>
      <c r="T428" s="202">
        <f>S428*H428</f>
        <v>0</v>
      </c>
      <c r="U428" s="36"/>
      <c r="V428" s="36"/>
      <c r="W428" s="36"/>
      <c r="X428" s="36"/>
      <c r="Y428" s="36"/>
      <c r="Z428" s="36"/>
      <c r="AA428" s="36"/>
      <c r="AB428" s="36"/>
      <c r="AC428" s="36"/>
      <c r="AD428" s="36"/>
      <c r="AE428" s="36"/>
      <c r="AR428" s="203" t="s">
        <v>223</v>
      </c>
      <c r="AT428" s="203" t="s">
        <v>224</v>
      </c>
      <c r="AU428" s="203" t="s">
        <v>19</v>
      </c>
      <c r="AY428" s="18" t="s">
        <v>220</v>
      </c>
      <c r="BE428" s="204">
        <f>IF(N428="základní",J428,0)</f>
        <v>0</v>
      </c>
      <c r="BF428" s="204">
        <f>IF(N428="snížená",J428,0)</f>
        <v>0</v>
      </c>
      <c r="BG428" s="204">
        <f>IF(N428="zákl. přenesená",J428,0)</f>
        <v>0</v>
      </c>
      <c r="BH428" s="204">
        <f>IF(N428="sníž. přenesená",J428,0)</f>
        <v>0</v>
      </c>
      <c r="BI428" s="204">
        <f>IF(N428="nulová",J428,0)</f>
        <v>0</v>
      </c>
      <c r="BJ428" s="18" t="s">
        <v>87</v>
      </c>
      <c r="BK428" s="204">
        <f>ROUND(I428*H428,2)</f>
        <v>0</v>
      </c>
      <c r="BL428" s="18" t="s">
        <v>223</v>
      </c>
      <c r="BM428" s="203" t="s">
        <v>4887</v>
      </c>
    </row>
    <row r="429" spans="1:65" s="2" customFormat="1" ht="11.25">
      <c r="A429" s="36"/>
      <c r="B429" s="37"/>
      <c r="C429" s="38"/>
      <c r="D429" s="205" t="s">
        <v>231</v>
      </c>
      <c r="E429" s="38"/>
      <c r="F429" s="206" t="s">
        <v>4888</v>
      </c>
      <c r="G429" s="38"/>
      <c r="H429" s="38"/>
      <c r="I429" s="207"/>
      <c r="J429" s="38"/>
      <c r="K429" s="38"/>
      <c r="L429" s="41"/>
      <c r="M429" s="208"/>
      <c r="N429" s="209"/>
      <c r="O429" s="73"/>
      <c r="P429" s="73"/>
      <c r="Q429" s="73"/>
      <c r="R429" s="73"/>
      <c r="S429" s="73"/>
      <c r="T429" s="74"/>
      <c r="U429" s="36"/>
      <c r="V429" s="36"/>
      <c r="W429" s="36"/>
      <c r="X429" s="36"/>
      <c r="Y429" s="36"/>
      <c r="Z429" s="36"/>
      <c r="AA429" s="36"/>
      <c r="AB429" s="36"/>
      <c r="AC429" s="36"/>
      <c r="AD429" s="36"/>
      <c r="AE429" s="36"/>
      <c r="AT429" s="18" t="s">
        <v>231</v>
      </c>
      <c r="AU429" s="18" t="s">
        <v>19</v>
      </c>
    </row>
    <row r="430" spans="1:65" s="2" customFormat="1" ht="78">
      <c r="A430" s="36"/>
      <c r="B430" s="37"/>
      <c r="C430" s="38"/>
      <c r="D430" s="210" t="s">
        <v>311</v>
      </c>
      <c r="E430" s="38"/>
      <c r="F430" s="211" t="s">
        <v>4889</v>
      </c>
      <c r="G430" s="38"/>
      <c r="H430" s="38"/>
      <c r="I430" s="207"/>
      <c r="J430" s="38"/>
      <c r="K430" s="38"/>
      <c r="L430" s="41"/>
      <c r="M430" s="208"/>
      <c r="N430" s="209"/>
      <c r="O430" s="73"/>
      <c r="P430" s="73"/>
      <c r="Q430" s="73"/>
      <c r="R430" s="73"/>
      <c r="S430" s="73"/>
      <c r="T430" s="74"/>
      <c r="U430" s="36"/>
      <c r="V430" s="36"/>
      <c r="W430" s="36"/>
      <c r="X430" s="36"/>
      <c r="Y430" s="36"/>
      <c r="Z430" s="36"/>
      <c r="AA430" s="36"/>
      <c r="AB430" s="36"/>
      <c r="AC430" s="36"/>
      <c r="AD430" s="36"/>
      <c r="AE430" s="36"/>
      <c r="AT430" s="18" t="s">
        <v>311</v>
      </c>
      <c r="AU430" s="18" t="s">
        <v>19</v>
      </c>
    </row>
    <row r="431" spans="1:65" s="2" customFormat="1" ht="19.5">
      <c r="A431" s="36"/>
      <c r="B431" s="37"/>
      <c r="C431" s="38"/>
      <c r="D431" s="210" t="s">
        <v>233</v>
      </c>
      <c r="E431" s="38"/>
      <c r="F431" s="211" t="s">
        <v>4890</v>
      </c>
      <c r="G431" s="38"/>
      <c r="H431" s="38"/>
      <c r="I431" s="207"/>
      <c r="J431" s="38"/>
      <c r="K431" s="38"/>
      <c r="L431" s="41"/>
      <c r="M431" s="208"/>
      <c r="N431" s="209"/>
      <c r="O431" s="73"/>
      <c r="P431" s="73"/>
      <c r="Q431" s="73"/>
      <c r="R431" s="73"/>
      <c r="S431" s="73"/>
      <c r="T431" s="74"/>
      <c r="U431" s="36"/>
      <c r="V431" s="36"/>
      <c r="W431" s="36"/>
      <c r="X431" s="36"/>
      <c r="Y431" s="36"/>
      <c r="Z431" s="36"/>
      <c r="AA431" s="36"/>
      <c r="AB431" s="36"/>
      <c r="AC431" s="36"/>
      <c r="AD431" s="36"/>
      <c r="AE431" s="36"/>
      <c r="AT431" s="18" t="s">
        <v>233</v>
      </c>
      <c r="AU431" s="18" t="s">
        <v>19</v>
      </c>
    </row>
    <row r="432" spans="1:65" s="13" customFormat="1" ht="11.25">
      <c r="B432" s="212"/>
      <c r="C432" s="213"/>
      <c r="D432" s="210" t="s">
        <v>235</v>
      </c>
      <c r="E432" s="214" t="s">
        <v>1</v>
      </c>
      <c r="F432" s="215" t="s">
        <v>4891</v>
      </c>
      <c r="G432" s="213"/>
      <c r="H432" s="216">
        <v>513</v>
      </c>
      <c r="I432" s="217"/>
      <c r="J432" s="213"/>
      <c r="K432" s="213"/>
      <c r="L432" s="218"/>
      <c r="M432" s="219"/>
      <c r="N432" s="220"/>
      <c r="O432" s="220"/>
      <c r="P432" s="220"/>
      <c r="Q432" s="220"/>
      <c r="R432" s="220"/>
      <c r="S432" s="220"/>
      <c r="T432" s="221"/>
      <c r="AT432" s="222" t="s">
        <v>235</v>
      </c>
      <c r="AU432" s="222" t="s">
        <v>19</v>
      </c>
      <c r="AV432" s="13" t="s">
        <v>19</v>
      </c>
      <c r="AW432" s="13" t="s">
        <v>36</v>
      </c>
      <c r="AX432" s="13" t="s">
        <v>87</v>
      </c>
      <c r="AY432" s="222" t="s">
        <v>220</v>
      </c>
    </row>
    <row r="433" spans="1:65" s="2" customFormat="1" ht="16.5" customHeight="1">
      <c r="A433" s="36"/>
      <c r="B433" s="37"/>
      <c r="C433" s="247" t="s">
        <v>1347</v>
      </c>
      <c r="D433" s="247" t="s">
        <v>329</v>
      </c>
      <c r="E433" s="248" t="s">
        <v>4892</v>
      </c>
      <c r="F433" s="249" t="s">
        <v>4893</v>
      </c>
      <c r="G433" s="250" t="s">
        <v>650</v>
      </c>
      <c r="H433" s="251">
        <v>243.67500000000001</v>
      </c>
      <c r="I433" s="252"/>
      <c r="J433" s="253">
        <f>ROUND(I433*H433,2)</f>
        <v>0</v>
      </c>
      <c r="K433" s="249" t="s">
        <v>228</v>
      </c>
      <c r="L433" s="254"/>
      <c r="M433" s="255" t="s">
        <v>1</v>
      </c>
      <c r="N433" s="256" t="s">
        <v>45</v>
      </c>
      <c r="O433" s="73"/>
      <c r="P433" s="201">
        <f>O433*H433</f>
        <v>0</v>
      </c>
      <c r="Q433" s="201">
        <v>1</v>
      </c>
      <c r="R433" s="201">
        <f>Q433*H433</f>
        <v>243.67500000000001</v>
      </c>
      <c r="S433" s="201">
        <v>0</v>
      </c>
      <c r="T433" s="202">
        <f>S433*H433</f>
        <v>0</v>
      </c>
      <c r="U433" s="36"/>
      <c r="V433" s="36"/>
      <c r="W433" s="36"/>
      <c r="X433" s="36"/>
      <c r="Y433" s="36"/>
      <c r="Z433" s="36"/>
      <c r="AA433" s="36"/>
      <c r="AB433" s="36"/>
      <c r="AC433" s="36"/>
      <c r="AD433" s="36"/>
      <c r="AE433" s="36"/>
      <c r="AR433" s="203" t="s">
        <v>266</v>
      </c>
      <c r="AT433" s="203" t="s">
        <v>329</v>
      </c>
      <c r="AU433" s="203" t="s">
        <v>19</v>
      </c>
      <c r="AY433" s="18" t="s">
        <v>220</v>
      </c>
      <c r="BE433" s="204">
        <f>IF(N433="základní",J433,0)</f>
        <v>0</v>
      </c>
      <c r="BF433" s="204">
        <f>IF(N433="snížená",J433,0)</f>
        <v>0</v>
      </c>
      <c r="BG433" s="204">
        <f>IF(N433="zákl. přenesená",J433,0)</f>
        <v>0</v>
      </c>
      <c r="BH433" s="204">
        <f>IF(N433="sníž. přenesená",J433,0)</f>
        <v>0</v>
      </c>
      <c r="BI433" s="204">
        <f>IF(N433="nulová",J433,0)</f>
        <v>0</v>
      </c>
      <c r="BJ433" s="18" t="s">
        <v>87</v>
      </c>
      <c r="BK433" s="204">
        <f>ROUND(I433*H433,2)</f>
        <v>0</v>
      </c>
      <c r="BL433" s="18" t="s">
        <v>223</v>
      </c>
      <c r="BM433" s="203" t="s">
        <v>4894</v>
      </c>
    </row>
    <row r="434" spans="1:65" s="13" customFormat="1" ht="11.25">
      <c r="B434" s="212"/>
      <c r="C434" s="213"/>
      <c r="D434" s="210" t="s">
        <v>235</v>
      </c>
      <c r="E434" s="214" t="s">
        <v>1</v>
      </c>
      <c r="F434" s="215" t="s">
        <v>4895</v>
      </c>
      <c r="G434" s="213"/>
      <c r="H434" s="216">
        <v>243.67500000000001</v>
      </c>
      <c r="I434" s="217"/>
      <c r="J434" s="213"/>
      <c r="K434" s="213"/>
      <c r="L434" s="218"/>
      <c r="M434" s="219"/>
      <c r="N434" s="220"/>
      <c r="O434" s="220"/>
      <c r="P434" s="220"/>
      <c r="Q434" s="220"/>
      <c r="R434" s="220"/>
      <c r="S434" s="220"/>
      <c r="T434" s="221"/>
      <c r="AT434" s="222" t="s">
        <v>235</v>
      </c>
      <c r="AU434" s="222" t="s">
        <v>19</v>
      </c>
      <c r="AV434" s="13" t="s">
        <v>19</v>
      </c>
      <c r="AW434" s="13" t="s">
        <v>36</v>
      </c>
      <c r="AX434" s="13" t="s">
        <v>87</v>
      </c>
      <c r="AY434" s="222" t="s">
        <v>220</v>
      </c>
    </row>
    <row r="435" spans="1:65" s="2" customFormat="1" ht="33" customHeight="1">
      <c r="A435" s="36"/>
      <c r="B435" s="37"/>
      <c r="C435" s="192" t="s">
        <v>1354</v>
      </c>
      <c r="D435" s="192" t="s">
        <v>224</v>
      </c>
      <c r="E435" s="193" t="s">
        <v>4896</v>
      </c>
      <c r="F435" s="194" t="s">
        <v>4897</v>
      </c>
      <c r="G435" s="195" t="s">
        <v>506</v>
      </c>
      <c r="H435" s="196">
        <v>142</v>
      </c>
      <c r="I435" s="197"/>
      <c r="J435" s="198">
        <f>ROUND(I435*H435,2)</f>
        <v>0</v>
      </c>
      <c r="K435" s="194" t="s">
        <v>228</v>
      </c>
      <c r="L435" s="41"/>
      <c r="M435" s="199" t="s">
        <v>1</v>
      </c>
      <c r="N435" s="200" t="s">
        <v>45</v>
      </c>
      <c r="O435" s="73"/>
      <c r="P435" s="201">
        <f>O435*H435</f>
        <v>0</v>
      </c>
      <c r="Q435" s="201">
        <v>6.8999999999999997E-4</v>
      </c>
      <c r="R435" s="201">
        <f>Q435*H435</f>
        <v>9.7979999999999998E-2</v>
      </c>
      <c r="S435" s="201">
        <v>0</v>
      </c>
      <c r="T435" s="202">
        <f>S435*H435</f>
        <v>0</v>
      </c>
      <c r="U435" s="36"/>
      <c r="V435" s="36"/>
      <c r="W435" s="36"/>
      <c r="X435" s="36"/>
      <c r="Y435" s="36"/>
      <c r="Z435" s="36"/>
      <c r="AA435" s="36"/>
      <c r="AB435" s="36"/>
      <c r="AC435" s="36"/>
      <c r="AD435" s="36"/>
      <c r="AE435" s="36"/>
      <c r="AR435" s="203" t="s">
        <v>223</v>
      </c>
      <c r="AT435" s="203" t="s">
        <v>224</v>
      </c>
      <c r="AU435" s="203" t="s">
        <v>19</v>
      </c>
      <c r="AY435" s="18" t="s">
        <v>220</v>
      </c>
      <c r="BE435" s="204">
        <f>IF(N435="základní",J435,0)</f>
        <v>0</v>
      </c>
      <c r="BF435" s="204">
        <f>IF(N435="snížená",J435,0)</f>
        <v>0</v>
      </c>
      <c r="BG435" s="204">
        <f>IF(N435="zákl. přenesená",J435,0)</f>
        <v>0</v>
      </c>
      <c r="BH435" s="204">
        <f>IF(N435="sníž. přenesená",J435,0)</f>
        <v>0</v>
      </c>
      <c r="BI435" s="204">
        <f>IF(N435="nulová",J435,0)</f>
        <v>0</v>
      </c>
      <c r="BJ435" s="18" t="s">
        <v>87</v>
      </c>
      <c r="BK435" s="204">
        <f>ROUND(I435*H435,2)</f>
        <v>0</v>
      </c>
      <c r="BL435" s="18" t="s">
        <v>223</v>
      </c>
      <c r="BM435" s="203" t="s">
        <v>4898</v>
      </c>
    </row>
    <row r="436" spans="1:65" s="2" customFormat="1" ht="11.25">
      <c r="A436" s="36"/>
      <c r="B436" s="37"/>
      <c r="C436" s="38"/>
      <c r="D436" s="205" t="s">
        <v>231</v>
      </c>
      <c r="E436" s="38"/>
      <c r="F436" s="206" t="s">
        <v>4899</v>
      </c>
      <c r="G436" s="38"/>
      <c r="H436" s="38"/>
      <c r="I436" s="207"/>
      <c r="J436" s="38"/>
      <c r="K436" s="38"/>
      <c r="L436" s="41"/>
      <c r="M436" s="208"/>
      <c r="N436" s="209"/>
      <c r="O436" s="73"/>
      <c r="P436" s="73"/>
      <c r="Q436" s="73"/>
      <c r="R436" s="73"/>
      <c r="S436" s="73"/>
      <c r="T436" s="74"/>
      <c r="U436" s="36"/>
      <c r="V436" s="36"/>
      <c r="W436" s="36"/>
      <c r="X436" s="36"/>
      <c r="Y436" s="36"/>
      <c r="Z436" s="36"/>
      <c r="AA436" s="36"/>
      <c r="AB436" s="36"/>
      <c r="AC436" s="36"/>
      <c r="AD436" s="36"/>
      <c r="AE436" s="36"/>
      <c r="AT436" s="18" t="s">
        <v>231</v>
      </c>
      <c r="AU436" s="18" t="s">
        <v>19</v>
      </c>
    </row>
    <row r="437" spans="1:65" s="2" customFormat="1" ht="19.5">
      <c r="A437" s="36"/>
      <c r="B437" s="37"/>
      <c r="C437" s="38"/>
      <c r="D437" s="210" t="s">
        <v>311</v>
      </c>
      <c r="E437" s="38"/>
      <c r="F437" s="211" t="s">
        <v>4900</v>
      </c>
      <c r="G437" s="38"/>
      <c r="H437" s="38"/>
      <c r="I437" s="207"/>
      <c r="J437" s="38"/>
      <c r="K437" s="38"/>
      <c r="L437" s="41"/>
      <c r="M437" s="208"/>
      <c r="N437" s="209"/>
      <c r="O437" s="73"/>
      <c r="P437" s="73"/>
      <c r="Q437" s="73"/>
      <c r="R437" s="73"/>
      <c r="S437" s="73"/>
      <c r="T437" s="74"/>
      <c r="U437" s="36"/>
      <c r="V437" s="36"/>
      <c r="W437" s="36"/>
      <c r="X437" s="36"/>
      <c r="Y437" s="36"/>
      <c r="Z437" s="36"/>
      <c r="AA437" s="36"/>
      <c r="AB437" s="36"/>
      <c r="AC437" s="36"/>
      <c r="AD437" s="36"/>
      <c r="AE437" s="36"/>
      <c r="AT437" s="18" t="s">
        <v>311</v>
      </c>
      <c r="AU437" s="18" t="s">
        <v>19</v>
      </c>
    </row>
    <row r="438" spans="1:65" s="2" customFormat="1" ht="19.5">
      <c r="A438" s="36"/>
      <c r="B438" s="37"/>
      <c r="C438" s="38"/>
      <c r="D438" s="210" t="s">
        <v>233</v>
      </c>
      <c r="E438" s="38"/>
      <c r="F438" s="211" t="s">
        <v>4901</v>
      </c>
      <c r="G438" s="38"/>
      <c r="H438" s="38"/>
      <c r="I438" s="207"/>
      <c r="J438" s="38"/>
      <c r="K438" s="38"/>
      <c r="L438" s="41"/>
      <c r="M438" s="208"/>
      <c r="N438" s="209"/>
      <c r="O438" s="73"/>
      <c r="P438" s="73"/>
      <c r="Q438" s="73"/>
      <c r="R438" s="73"/>
      <c r="S438" s="73"/>
      <c r="T438" s="74"/>
      <c r="U438" s="36"/>
      <c r="V438" s="36"/>
      <c r="W438" s="36"/>
      <c r="X438" s="36"/>
      <c r="Y438" s="36"/>
      <c r="Z438" s="36"/>
      <c r="AA438" s="36"/>
      <c r="AB438" s="36"/>
      <c r="AC438" s="36"/>
      <c r="AD438" s="36"/>
      <c r="AE438" s="36"/>
      <c r="AT438" s="18" t="s">
        <v>233</v>
      </c>
      <c r="AU438" s="18" t="s">
        <v>19</v>
      </c>
    </row>
    <row r="439" spans="1:65" s="13" customFormat="1" ht="11.25">
      <c r="B439" s="212"/>
      <c r="C439" s="213"/>
      <c r="D439" s="210" t="s">
        <v>235</v>
      </c>
      <c r="E439" s="214" t="s">
        <v>1</v>
      </c>
      <c r="F439" s="215" t="s">
        <v>4902</v>
      </c>
      <c r="G439" s="213"/>
      <c r="H439" s="216">
        <v>142</v>
      </c>
      <c r="I439" s="217"/>
      <c r="J439" s="213"/>
      <c r="K439" s="213"/>
      <c r="L439" s="218"/>
      <c r="M439" s="219"/>
      <c r="N439" s="220"/>
      <c r="O439" s="220"/>
      <c r="P439" s="220"/>
      <c r="Q439" s="220"/>
      <c r="R439" s="220"/>
      <c r="S439" s="220"/>
      <c r="T439" s="221"/>
      <c r="AT439" s="222" t="s">
        <v>235</v>
      </c>
      <c r="AU439" s="222" t="s">
        <v>19</v>
      </c>
      <c r="AV439" s="13" t="s">
        <v>19</v>
      </c>
      <c r="AW439" s="13" t="s">
        <v>36</v>
      </c>
      <c r="AX439" s="13" t="s">
        <v>87</v>
      </c>
      <c r="AY439" s="222" t="s">
        <v>220</v>
      </c>
    </row>
    <row r="440" spans="1:65" s="2" customFormat="1" ht="24.2" customHeight="1">
      <c r="A440" s="36"/>
      <c r="B440" s="37"/>
      <c r="C440" s="192" t="s">
        <v>1359</v>
      </c>
      <c r="D440" s="192" t="s">
        <v>224</v>
      </c>
      <c r="E440" s="193" t="s">
        <v>4903</v>
      </c>
      <c r="F440" s="194" t="s">
        <v>4904</v>
      </c>
      <c r="G440" s="195" t="s">
        <v>664</v>
      </c>
      <c r="H440" s="196">
        <v>2565</v>
      </c>
      <c r="I440" s="197"/>
      <c r="J440" s="198">
        <f>ROUND(I440*H440,2)</f>
        <v>0</v>
      </c>
      <c r="K440" s="194" t="s">
        <v>228</v>
      </c>
      <c r="L440" s="41"/>
      <c r="M440" s="199" t="s">
        <v>1</v>
      </c>
      <c r="N440" s="200" t="s">
        <v>45</v>
      </c>
      <c r="O440" s="73"/>
      <c r="P440" s="201">
        <f>O440*H440</f>
        <v>0</v>
      </c>
      <c r="Q440" s="201">
        <v>0</v>
      </c>
      <c r="R440" s="201">
        <f>Q440*H440</f>
        <v>0</v>
      </c>
      <c r="S440" s="201">
        <v>0</v>
      </c>
      <c r="T440" s="202">
        <f>S440*H440</f>
        <v>0</v>
      </c>
      <c r="U440" s="36"/>
      <c r="V440" s="36"/>
      <c r="W440" s="36"/>
      <c r="X440" s="36"/>
      <c r="Y440" s="36"/>
      <c r="Z440" s="36"/>
      <c r="AA440" s="36"/>
      <c r="AB440" s="36"/>
      <c r="AC440" s="36"/>
      <c r="AD440" s="36"/>
      <c r="AE440" s="36"/>
      <c r="AR440" s="203" t="s">
        <v>223</v>
      </c>
      <c r="AT440" s="203" t="s">
        <v>224</v>
      </c>
      <c r="AU440" s="203" t="s">
        <v>19</v>
      </c>
      <c r="AY440" s="18" t="s">
        <v>220</v>
      </c>
      <c r="BE440" s="204">
        <f>IF(N440="základní",J440,0)</f>
        <v>0</v>
      </c>
      <c r="BF440" s="204">
        <f>IF(N440="snížená",J440,0)</f>
        <v>0</v>
      </c>
      <c r="BG440" s="204">
        <f>IF(N440="zákl. přenesená",J440,0)</f>
        <v>0</v>
      </c>
      <c r="BH440" s="204">
        <f>IF(N440="sníž. přenesená",J440,0)</f>
        <v>0</v>
      </c>
      <c r="BI440" s="204">
        <f>IF(N440="nulová",J440,0)</f>
        <v>0</v>
      </c>
      <c r="BJ440" s="18" t="s">
        <v>87</v>
      </c>
      <c r="BK440" s="204">
        <f>ROUND(I440*H440,2)</f>
        <v>0</v>
      </c>
      <c r="BL440" s="18" t="s">
        <v>223</v>
      </c>
      <c r="BM440" s="203" t="s">
        <v>4905</v>
      </c>
    </row>
    <row r="441" spans="1:65" s="2" customFormat="1" ht="11.25">
      <c r="A441" s="36"/>
      <c r="B441" s="37"/>
      <c r="C441" s="38"/>
      <c r="D441" s="205" t="s">
        <v>231</v>
      </c>
      <c r="E441" s="38"/>
      <c r="F441" s="206" t="s">
        <v>4906</v>
      </c>
      <c r="G441" s="38"/>
      <c r="H441" s="38"/>
      <c r="I441" s="207"/>
      <c r="J441" s="38"/>
      <c r="K441" s="38"/>
      <c r="L441" s="41"/>
      <c r="M441" s="208"/>
      <c r="N441" s="209"/>
      <c r="O441" s="73"/>
      <c r="P441" s="73"/>
      <c r="Q441" s="73"/>
      <c r="R441" s="73"/>
      <c r="S441" s="73"/>
      <c r="T441" s="74"/>
      <c r="U441" s="36"/>
      <c r="V441" s="36"/>
      <c r="W441" s="36"/>
      <c r="X441" s="36"/>
      <c r="Y441" s="36"/>
      <c r="Z441" s="36"/>
      <c r="AA441" s="36"/>
      <c r="AB441" s="36"/>
      <c r="AC441" s="36"/>
      <c r="AD441" s="36"/>
      <c r="AE441" s="36"/>
      <c r="AT441" s="18" t="s">
        <v>231</v>
      </c>
      <c r="AU441" s="18" t="s">
        <v>19</v>
      </c>
    </row>
    <row r="442" spans="1:65" s="2" customFormat="1" ht="156">
      <c r="A442" s="36"/>
      <c r="B442" s="37"/>
      <c r="C442" s="38"/>
      <c r="D442" s="210" t="s">
        <v>311</v>
      </c>
      <c r="E442" s="38"/>
      <c r="F442" s="211" t="s">
        <v>4907</v>
      </c>
      <c r="G442" s="38"/>
      <c r="H442" s="38"/>
      <c r="I442" s="207"/>
      <c r="J442" s="38"/>
      <c r="K442" s="38"/>
      <c r="L442" s="41"/>
      <c r="M442" s="208"/>
      <c r="N442" s="209"/>
      <c r="O442" s="73"/>
      <c r="P442" s="73"/>
      <c r="Q442" s="73"/>
      <c r="R442" s="73"/>
      <c r="S442" s="73"/>
      <c r="T442" s="74"/>
      <c r="U442" s="36"/>
      <c r="V442" s="36"/>
      <c r="W442" s="36"/>
      <c r="X442" s="36"/>
      <c r="Y442" s="36"/>
      <c r="Z442" s="36"/>
      <c r="AA442" s="36"/>
      <c r="AB442" s="36"/>
      <c r="AC442" s="36"/>
      <c r="AD442" s="36"/>
      <c r="AE442" s="36"/>
      <c r="AT442" s="18" t="s">
        <v>311</v>
      </c>
      <c r="AU442" s="18" t="s">
        <v>19</v>
      </c>
    </row>
    <row r="443" spans="1:65" s="2" customFormat="1" ht="58.5">
      <c r="A443" s="36"/>
      <c r="B443" s="37"/>
      <c r="C443" s="38"/>
      <c r="D443" s="210" t="s">
        <v>233</v>
      </c>
      <c r="E443" s="38"/>
      <c r="F443" s="211" t="s">
        <v>4908</v>
      </c>
      <c r="G443" s="38"/>
      <c r="H443" s="38"/>
      <c r="I443" s="207"/>
      <c r="J443" s="38"/>
      <c r="K443" s="38"/>
      <c r="L443" s="41"/>
      <c r="M443" s="208"/>
      <c r="N443" s="209"/>
      <c r="O443" s="73"/>
      <c r="P443" s="73"/>
      <c r="Q443" s="73"/>
      <c r="R443" s="73"/>
      <c r="S443" s="73"/>
      <c r="T443" s="74"/>
      <c r="U443" s="36"/>
      <c r="V443" s="36"/>
      <c r="W443" s="36"/>
      <c r="X443" s="36"/>
      <c r="Y443" s="36"/>
      <c r="Z443" s="36"/>
      <c r="AA443" s="36"/>
      <c r="AB443" s="36"/>
      <c r="AC443" s="36"/>
      <c r="AD443" s="36"/>
      <c r="AE443" s="36"/>
      <c r="AT443" s="18" t="s">
        <v>233</v>
      </c>
      <c r="AU443" s="18" t="s">
        <v>19</v>
      </c>
    </row>
    <row r="444" spans="1:65" s="13" customFormat="1" ht="11.25">
      <c r="B444" s="212"/>
      <c r="C444" s="213"/>
      <c r="D444" s="210" t="s">
        <v>235</v>
      </c>
      <c r="E444" s="214" t="s">
        <v>1</v>
      </c>
      <c r="F444" s="215" t="s">
        <v>4909</v>
      </c>
      <c r="G444" s="213"/>
      <c r="H444" s="216">
        <v>2565</v>
      </c>
      <c r="I444" s="217"/>
      <c r="J444" s="213"/>
      <c r="K444" s="213"/>
      <c r="L444" s="218"/>
      <c r="M444" s="219"/>
      <c r="N444" s="220"/>
      <c r="O444" s="220"/>
      <c r="P444" s="220"/>
      <c r="Q444" s="220"/>
      <c r="R444" s="220"/>
      <c r="S444" s="220"/>
      <c r="T444" s="221"/>
      <c r="AT444" s="222" t="s">
        <v>235</v>
      </c>
      <c r="AU444" s="222" t="s">
        <v>19</v>
      </c>
      <c r="AV444" s="13" t="s">
        <v>19</v>
      </c>
      <c r="AW444" s="13" t="s">
        <v>36</v>
      </c>
      <c r="AX444" s="13" t="s">
        <v>87</v>
      </c>
      <c r="AY444" s="222" t="s">
        <v>220</v>
      </c>
    </row>
    <row r="445" spans="1:65" s="2" customFormat="1" ht="24.2" customHeight="1">
      <c r="A445" s="36"/>
      <c r="B445" s="37"/>
      <c r="C445" s="192" t="s">
        <v>1647</v>
      </c>
      <c r="D445" s="192" t="s">
        <v>224</v>
      </c>
      <c r="E445" s="193" t="s">
        <v>4910</v>
      </c>
      <c r="F445" s="194" t="s">
        <v>4911</v>
      </c>
      <c r="G445" s="195" t="s">
        <v>664</v>
      </c>
      <c r="H445" s="196">
        <v>71</v>
      </c>
      <c r="I445" s="197"/>
      <c r="J445" s="198">
        <f>ROUND(I445*H445,2)</f>
        <v>0</v>
      </c>
      <c r="K445" s="194" t="s">
        <v>228</v>
      </c>
      <c r="L445" s="41"/>
      <c r="M445" s="199" t="s">
        <v>1</v>
      </c>
      <c r="N445" s="200" t="s">
        <v>45</v>
      </c>
      <c r="O445" s="73"/>
      <c r="P445" s="201">
        <f>O445*H445</f>
        <v>0</v>
      </c>
      <c r="Q445" s="201">
        <v>0</v>
      </c>
      <c r="R445" s="201">
        <f>Q445*H445</f>
        <v>0</v>
      </c>
      <c r="S445" s="201">
        <v>0</v>
      </c>
      <c r="T445" s="202">
        <f>S445*H445</f>
        <v>0</v>
      </c>
      <c r="U445" s="36"/>
      <c r="V445" s="36"/>
      <c r="W445" s="36"/>
      <c r="X445" s="36"/>
      <c r="Y445" s="36"/>
      <c r="Z445" s="36"/>
      <c r="AA445" s="36"/>
      <c r="AB445" s="36"/>
      <c r="AC445" s="36"/>
      <c r="AD445" s="36"/>
      <c r="AE445" s="36"/>
      <c r="AR445" s="203" t="s">
        <v>223</v>
      </c>
      <c r="AT445" s="203" t="s">
        <v>224</v>
      </c>
      <c r="AU445" s="203" t="s">
        <v>19</v>
      </c>
      <c r="AY445" s="18" t="s">
        <v>220</v>
      </c>
      <c r="BE445" s="204">
        <f>IF(N445="základní",J445,0)</f>
        <v>0</v>
      </c>
      <c r="BF445" s="204">
        <f>IF(N445="snížená",J445,0)</f>
        <v>0</v>
      </c>
      <c r="BG445" s="204">
        <f>IF(N445="zákl. přenesená",J445,0)</f>
        <v>0</v>
      </c>
      <c r="BH445" s="204">
        <f>IF(N445="sníž. přenesená",J445,0)</f>
        <v>0</v>
      </c>
      <c r="BI445" s="204">
        <f>IF(N445="nulová",J445,0)</f>
        <v>0</v>
      </c>
      <c r="BJ445" s="18" t="s">
        <v>87</v>
      </c>
      <c r="BK445" s="204">
        <f>ROUND(I445*H445,2)</f>
        <v>0</v>
      </c>
      <c r="BL445" s="18" t="s">
        <v>223</v>
      </c>
      <c r="BM445" s="203" t="s">
        <v>4912</v>
      </c>
    </row>
    <row r="446" spans="1:65" s="2" customFormat="1" ht="11.25">
      <c r="A446" s="36"/>
      <c r="B446" s="37"/>
      <c r="C446" s="38"/>
      <c r="D446" s="205" t="s">
        <v>231</v>
      </c>
      <c r="E446" s="38"/>
      <c r="F446" s="206" t="s">
        <v>4913</v>
      </c>
      <c r="G446" s="38"/>
      <c r="H446" s="38"/>
      <c r="I446" s="207"/>
      <c r="J446" s="38"/>
      <c r="K446" s="38"/>
      <c r="L446" s="41"/>
      <c r="M446" s="208"/>
      <c r="N446" s="209"/>
      <c r="O446" s="73"/>
      <c r="P446" s="73"/>
      <c r="Q446" s="73"/>
      <c r="R446" s="73"/>
      <c r="S446" s="73"/>
      <c r="T446" s="74"/>
      <c r="U446" s="36"/>
      <c r="V446" s="36"/>
      <c r="W446" s="36"/>
      <c r="X446" s="36"/>
      <c r="Y446" s="36"/>
      <c r="Z446" s="36"/>
      <c r="AA446" s="36"/>
      <c r="AB446" s="36"/>
      <c r="AC446" s="36"/>
      <c r="AD446" s="36"/>
      <c r="AE446" s="36"/>
      <c r="AT446" s="18" t="s">
        <v>231</v>
      </c>
      <c r="AU446" s="18" t="s">
        <v>19</v>
      </c>
    </row>
    <row r="447" spans="1:65" s="2" customFormat="1" ht="107.25">
      <c r="A447" s="36"/>
      <c r="B447" s="37"/>
      <c r="C447" s="38"/>
      <c r="D447" s="210" t="s">
        <v>311</v>
      </c>
      <c r="E447" s="38"/>
      <c r="F447" s="211" t="s">
        <v>4914</v>
      </c>
      <c r="G447" s="38"/>
      <c r="H447" s="38"/>
      <c r="I447" s="207"/>
      <c r="J447" s="38"/>
      <c r="K447" s="38"/>
      <c r="L447" s="41"/>
      <c r="M447" s="208"/>
      <c r="N447" s="209"/>
      <c r="O447" s="73"/>
      <c r="P447" s="73"/>
      <c r="Q447" s="73"/>
      <c r="R447" s="73"/>
      <c r="S447" s="73"/>
      <c r="T447" s="74"/>
      <c r="U447" s="36"/>
      <c r="V447" s="36"/>
      <c r="W447" s="36"/>
      <c r="X447" s="36"/>
      <c r="Y447" s="36"/>
      <c r="Z447" s="36"/>
      <c r="AA447" s="36"/>
      <c r="AB447" s="36"/>
      <c r="AC447" s="36"/>
      <c r="AD447" s="36"/>
      <c r="AE447" s="36"/>
      <c r="AT447" s="18" t="s">
        <v>311</v>
      </c>
      <c r="AU447" s="18" t="s">
        <v>19</v>
      </c>
    </row>
    <row r="448" spans="1:65" s="2" customFormat="1" ht="19.5">
      <c r="A448" s="36"/>
      <c r="B448" s="37"/>
      <c r="C448" s="38"/>
      <c r="D448" s="210" t="s">
        <v>233</v>
      </c>
      <c r="E448" s="38"/>
      <c r="F448" s="211" t="s">
        <v>4915</v>
      </c>
      <c r="G448" s="38"/>
      <c r="H448" s="38"/>
      <c r="I448" s="207"/>
      <c r="J448" s="38"/>
      <c r="K448" s="38"/>
      <c r="L448" s="41"/>
      <c r="M448" s="208"/>
      <c r="N448" s="209"/>
      <c r="O448" s="73"/>
      <c r="P448" s="73"/>
      <c r="Q448" s="73"/>
      <c r="R448" s="73"/>
      <c r="S448" s="73"/>
      <c r="T448" s="74"/>
      <c r="U448" s="36"/>
      <c r="V448" s="36"/>
      <c r="W448" s="36"/>
      <c r="X448" s="36"/>
      <c r="Y448" s="36"/>
      <c r="Z448" s="36"/>
      <c r="AA448" s="36"/>
      <c r="AB448" s="36"/>
      <c r="AC448" s="36"/>
      <c r="AD448" s="36"/>
      <c r="AE448" s="36"/>
      <c r="AT448" s="18" t="s">
        <v>233</v>
      </c>
      <c r="AU448" s="18" t="s">
        <v>19</v>
      </c>
    </row>
    <row r="449" spans="1:65" s="13" customFormat="1" ht="11.25">
      <c r="B449" s="212"/>
      <c r="C449" s="213"/>
      <c r="D449" s="210" t="s">
        <v>235</v>
      </c>
      <c r="E449" s="214" t="s">
        <v>1</v>
      </c>
      <c r="F449" s="215" t="s">
        <v>1676</v>
      </c>
      <c r="G449" s="213"/>
      <c r="H449" s="216">
        <v>71</v>
      </c>
      <c r="I449" s="217"/>
      <c r="J449" s="213"/>
      <c r="K449" s="213"/>
      <c r="L449" s="218"/>
      <c r="M449" s="219"/>
      <c r="N449" s="220"/>
      <c r="O449" s="220"/>
      <c r="P449" s="220"/>
      <c r="Q449" s="220"/>
      <c r="R449" s="220"/>
      <c r="S449" s="220"/>
      <c r="T449" s="221"/>
      <c r="AT449" s="222" t="s">
        <v>235</v>
      </c>
      <c r="AU449" s="222" t="s">
        <v>19</v>
      </c>
      <c r="AV449" s="13" t="s">
        <v>19</v>
      </c>
      <c r="AW449" s="13" t="s">
        <v>36</v>
      </c>
      <c r="AX449" s="13" t="s">
        <v>87</v>
      </c>
      <c r="AY449" s="222" t="s">
        <v>220</v>
      </c>
    </row>
    <row r="450" spans="1:65" s="2" customFormat="1" ht="33" customHeight="1">
      <c r="A450" s="36"/>
      <c r="B450" s="37"/>
      <c r="C450" s="192" t="s">
        <v>1469</v>
      </c>
      <c r="D450" s="192" t="s">
        <v>224</v>
      </c>
      <c r="E450" s="193" t="s">
        <v>4916</v>
      </c>
      <c r="F450" s="194" t="s">
        <v>4917</v>
      </c>
      <c r="G450" s="195" t="s">
        <v>664</v>
      </c>
      <c r="H450" s="196">
        <v>71</v>
      </c>
      <c r="I450" s="197"/>
      <c r="J450" s="198">
        <f>ROUND(I450*H450,2)</f>
        <v>0</v>
      </c>
      <c r="K450" s="194" t="s">
        <v>228</v>
      </c>
      <c r="L450" s="41"/>
      <c r="M450" s="199" t="s">
        <v>1</v>
      </c>
      <c r="N450" s="200" t="s">
        <v>45</v>
      </c>
      <c r="O450" s="73"/>
      <c r="P450" s="201">
        <f>O450*H450</f>
        <v>0</v>
      </c>
      <c r="Q450" s="201">
        <v>2.0799999999999998E-3</v>
      </c>
      <c r="R450" s="201">
        <f>Q450*H450</f>
        <v>0.14767999999999998</v>
      </c>
      <c r="S450" s="201">
        <v>0</v>
      </c>
      <c r="T450" s="202">
        <f>S450*H450</f>
        <v>0</v>
      </c>
      <c r="U450" s="36"/>
      <c r="V450" s="36"/>
      <c r="W450" s="36"/>
      <c r="X450" s="36"/>
      <c r="Y450" s="36"/>
      <c r="Z450" s="36"/>
      <c r="AA450" s="36"/>
      <c r="AB450" s="36"/>
      <c r="AC450" s="36"/>
      <c r="AD450" s="36"/>
      <c r="AE450" s="36"/>
      <c r="AR450" s="203" t="s">
        <v>223</v>
      </c>
      <c r="AT450" s="203" t="s">
        <v>224</v>
      </c>
      <c r="AU450" s="203" t="s">
        <v>19</v>
      </c>
      <c r="AY450" s="18" t="s">
        <v>220</v>
      </c>
      <c r="BE450" s="204">
        <f>IF(N450="základní",J450,0)</f>
        <v>0</v>
      </c>
      <c r="BF450" s="204">
        <f>IF(N450="snížená",J450,0)</f>
        <v>0</v>
      </c>
      <c r="BG450" s="204">
        <f>IF(N450="zákl. přenesená",J450,0)</f>
        <v>0</v>
      </c>
      <c r="BH450" s="204">
        <f>IF(N450="sníž. přenesená",J450,0)</f>
        <v>0</v>
      </c>
      <c r="BI450" s="204">
        <f>IF(N450="nulová",J450,0)</f>
        <v>0</v>
      </c>
      <c r="BJ450" s="18" t="s">
        <v>87</v>
      </c>
      <c r="BK450" s="204">
        <f>ROUND(I450*H450,2)</f>
        <v>0</v>
      </c>
      <c r="BL450" s="18" t="s">
        <v>223</v>
      </c>
      <c r="BM450" s="203" t="s">
        <v>4918</v>
      </c>
    </row>
    <row r="451" spans="1:65" s="2" customFormat="1" ht="11.25">
      <c r="A451" s="36"/>
      <c r="B451" s="37"/>
      <c r="C451" s="38"/>
      <c r="D451" s="205" t="s">
        <v>231</v>
      </c>
      <c r="E451" s="38"/>
      <c r="F451" s="206" t="s">
        <v>4919</v>
      </c>
      <c r="G451" s="38"/>
      <c r="H451" s="38"/>
      <c r="I451" s="207"/>
      <c r="J451" s="38"/>
      <c r="K451" s="38"/>
      <c r="L451" s="41"/>
      <c r="M451" s="208"/>
      <c r="N451" s="209"/>
      <c r="O451" s="73"/>
      <c r="P451" s="73"/>
      <c r="Q451" s="73"/>
      <c r="R451" s="73"/>
      <c r="S451" s="73"/>
      <c r="T451" s="74"/>
      <c r="U451" s="36"/>
      <c r="V451" s="36"/>
      <c r="W451" s="36"/>
      <c r="X451" s="36"/>
      <c r="Y451" s="36"/>
      <c r="Z451" s="36"/>
      <c r="AA451" s="36"/>
      <c r="AB451" s="36"/>
      <c r="AC451" s="36"/>
      <c r="AD451" s="36"/>
      <c r="AE451" s="36"/>
      <c r="AT451" s="18" t="s">
        <v>231</v>
      </c>
      <c r="AU451" s="18" t="s">
        <v>19</v>
      </c>
    </row>
    <row r="452" spans="1:65" s="2" customFormat="1" ht="126.75">
      <c r="A452" s="36"/>
      <c r="B452" s="37"/>
      <c r="C452" s="38"/>
      <c r="D452" s="210" t="s">
        <v>311</v>
      </c>
      <c r="E452" s="38"/>
      <c r="F452" s="211" t="s">
        <v>4920</v>
      </c>
      <c r="G452" s="38"/>
      <c r="H452" s="38"/>
      <c r="I452" s="207"/>
      <c r="J452" s="38"/>
      <c r="K452" s="38"/>
      <c r="L452" s="41"/>
      <c r="M452" s="208"/>
      <c r="N452" s="209"/>
      <c r="O452" s="73"/>
      <c r="P452" s="73"/>
      <c r="Q452" s="73"/>
      <c r="R452" s="73"/>
      <c r="S452" s="73"/>
      <c r="T452" s="74"/>
      <c r="U452" s="36"/>
      <c r="V452" s="36"/>
      <c r="W452" s="36"/>
      <c r="X452" s="36"/>
      <c r="Y452" s="36"/>
      <c r="Z452" s="36"/>
      <c r="AA452" s="36"/>
      <c r="AB452" s="36"/>
      <c r="AC452" s="36"/>
      <c r="AD452" s="36"/>
      <c r="AE452" s="36"/>
      <c r="AT452" s="18" t="s">
        <v>311</v>
      </c>
      <c r="AU452" s="18" t="s">
        <v>19</v>
      </c>
    </row>
    <row r="453" spans="1:65" s="2" customFormat="1" ht="39">
      <c r="A453" s="36"/>
      <c r="B453" s="37"/>
      <c r="C453" s="38"/>
      <c r="D453" s="210" t="s">
        <v>233</v>
      </c>
      <c r="E453" s="38"/>
      <c r="F453" s="211" t="s">
        <v>4921</v>
      </c>
      <c r="G453" s="38"/>
      <c r="H453" s="38"/>
      <c r="I453" s="207"/>
      <c r="J453" s="38"/>
      <c r="K453" s="38"/>
      <c r="L453" s="41"/>
      <c r="M453" s="208"/>
      <c r="N453" s="209"/>
      <c r="O453" s="73"/>
      <c r="P453" s="73"/>
      <c r="Q453" s="73"/>
      <c r="R453" s="73"/>
      <c r="S453" s="73"/>
      <c r="T453" s="74"/>
      <c r="U453" s="36"/>
      <c r="V453" s="36"/>
      <c r="W453" s="36"/>
      <c r="X453" s="36"/>
      <c r="Y453" s="36"/>
      <c r="Z453" s="36"/>
      <c r="AA453" s="36"/>
      <c r="AB453" s="36"/>
      <c r="AC453" s="36"/>
      <c r="AD453" s="36"/>
      <c r="AE453" s="36"/>
      <c r="AT453" s="18" t="s">
        <v>233</v>
      </c>
      <c r="AU453" s="18" t="s">
        <v>19</v>
      </c>
    </row>
    <row r="454" spans="1:65" s="13" customFormat="1" ht="11.25">
      <c r="B454" s="212"/>
      <c r="C454" s="213"/>
      <c r="D454" s="210" t="s">
        <v>235</v>
      </c>
      <c r="E454" s="214" t="s">
        <v>1</v>
      </c>
      <c r="F454" s="215" t="s">
        <v>1676</v>
      </c>
      <c r="G454" s="213"/>
      <c r="H454" s="216">
        <v>71</v>
      </c>
      <c r="I454" s="217"/>
      <c r="J454" s="213"/>
      <c r="K454" s="213"/>
      <c r="L454" s="218"/>
      <c r="M454" s="219"/>
      <c r="N454" s="220"/>
      <c r="O454" s="220"/>
      <c r="P454" s="220"/>
      <c r="Q454" s="220"/>
      <c r="R454" s="220"/>
      <c r="S454" s="220"/>
      <c r="T454" s="221"/>
      <c r="AT454" s="222" t="s">
        <v>235</v>
      </c>
      <c r="AU454" s="222" t="s">
        <v>19</v>
      </c>
      <c r="AV454" s="13" t="s">
        <v>19</v>
      </c>
      <c r="AW454" s="13" t="s">
        <v>36</v>
      </c>
      <c r="AX454" s="13" t="s">
        <v>87</v>
      </c>
      <c r="AY454" s="222" t="s">
        <v>220</v>
      </c>
    </row>
    <row r="455" spans="1:65" s="2" customFormat="1" ht="33" customHeight="1">
      <c r="A455" s="36"/>
      <c r="B455" s="37"/>
      <c r="C455" s="192" t="s">
        <v>1652</v>
      </c>
      <c r="D455" s="192" t="s">
        <v>224</v>
      </c>
      <c r="E455" s="193" t="s">
        <v>4922</v>
      </c>
      <c r="F455" s="194" t="s">
        <v>4923</v>
      </c>
      <c r="G455" s="195" t="s">
        <v>506</v>
      </c>
      <c r="H455" s="196">
        <v>548.5</v>
      </c>
      <c r="I455" s="197"/>
      <c r="J455" s="198">
        <f>ROUND(I455*H455,2)</f>
        <v>0</v>
      </c>
      <c r="K455" s="194" t="s">
        <v>228</v>
      </c>
      <c r="L455" s="41"/>
      <c r="M455" s="199" t="s">
        <v>1</v>
      </c>
      <c r="N455" s="200" t="s">
        <v>45</v>
      </c>
      <c r="O455" s="73"/>
      <c r="P455" s="201">
        <f>O455*H455</f>
        <v>0</v>
      </c>
      <c r="Q455" s="201">
        <v>0</v>
      </c>
      <c r="R455" s="201">
        <f>Q455*H455</f>
        <v>0</v>
      </c>
      <c r="S455" s="201">
        <v>0</v>
      </c>
      <c r="T455" s="202">
        <f>S455*H455</f>
        <v>0</v>
      </c>
      <c r="U455" s="36"/>
      <c r="V455" s="36"/>
      <c r="W455" s="36"/>
      <c r="X455" s="36"/>
      <c r="Y455" s="36"/>
      <c r="Z455" s="36"/>
      <c r="AA455" s="36"/>
      <c r="AB455" s="36"/>
      <c r="AC455" s="36"/>
      <c r="AD455" s="36"/>
      <c r="AE455" s="36"/>
      <c r="AR455" s="203" t="s">
        <v>223</v>
      </c>
      <c r="AT455" s="203" t="s">
        <v>224</v>
      </c>
      <c r="AU455" s="203" t="s">
        <v>19</v>
      </c>
      <c r="AY455" s="18" t="s">
        <v>220</v>
      </c>
      <c r="BE455" s="204">
        <f>IF(N455="základní",J455,0)</f>
        <v>0</v>
      </c>
      <c r="BF455" s="204">
        <f>IF(N455="snížená",J455,0)</f>
        <v>0</v>
      </c>
      <c r="BG455" s="204">
        <f>IF(N455="zákl. přenesená",J455,0)</f>
        <v>0</v>
      </c>
      <c r="BH455" s="204">
        <f>IF(N455="sníž. přenesená",J455,0)</f>
        <v>0</v>
      </c>
      <c r="BI455" s="204">
        <f>IF(N455="nulová",J455,0)</f>
        <v>0</v>
      </c>
      <c r="BJ455" s="18" t="s">
        <v>87</v>
      </c>
      <c r="BK455" s="204">
        <f>ROUND(I455*H455,2)</f>
        <v>0</v>
      </c>
      <c r="BL455" s="18" t="s">
        <v>223</v>
      </c>
      <c r="BM455" s="203" t="s">
        <v>4924</v>
      </c>
    </row>
    <row r="456" spans="1:65" s="2" customFormat="1" ht="11.25">
      <c r="A456" s="36"/>
      <c r="B456" s="37"/>
      <c r="C456" s="38"/>
      <c r="D456" s="205" t="s">
        <v>231</v>
      </c>
      <c r="E456" s="38"/>
      <c r="F456" s="206" t="s">
        <v>4925</v>
      </c>
      <c r="G456" s="38"/>
      <c r="H456" s="38"/>
      <c r="I456" s="207"/>
      <c r="J456" s="38"/>
      <c r="K456" s="38"/>
      <c r="L456" s="41"/>
      <c r="M456" s="208"/>
      <c r="N456" s="209"/>
      <c r="O456" s="73"/>
      <c r="P456" s="73"/>
      <c r="Q456" s="73"/>
      <c r="R456" s="73"/>
      <c r="S456" s="73"/>
      <c r="T456" s="74"/>
      <c r="U456" s="36"/>
      <c r="V456" s="36"/>
      <c r="W456" s="36"/>
      <c r="X456" s="36"/>
      <c r="Y456" s="36"/>
      <c r="Z456" s="36"/>
      <c r="AA456" s="36"/>
      <c r="AB456" s="36"/>
      <c r="AC456" s="36"/>
      <c r="AD456" s="36"/>
      <c r="AE456" s="36"/>
      <c r="AT456" s="18" t="s">
        <v>231</v>
      </c>
      <c r="AU456" s="18" t="s">
        <v>19</v>
      </c>
    </row>
    <row r="457" spans="1:65" s="2" customFormat="1" ht="68.25">
      <c r="A457" s="36"/>
      <c r="B457" s="37"/>
      <c r="C457" s="38"/>
      <c r="D457" s="210" t="s">
        <v>311</v>
      </c>
      <c r="E457" s="38"/>
      <c r="F457" s="211" t="s">
        <v>4926</v>
      </c>
      <c r="G457" s="38"/>
      <c r="H457" s="38"/>
      <c r="I457" s="207"/>
      <c r="J457" s="38"/>
      <c r="K457" s="38"/>
      <c r="L457" s="41"/>
      <c r="M457" s="208"/>
      <c r="N457" s="209"/>
      <c r="O457" s="73"/>
      <c r="P457" s="73"/>
      <c r="Q457" s="73"/>
      <c r="R457" s="73"/>
      <c r="S457" s="73"/>
      <c r="T457" s="74"/>
      <c r="U457" s="36"/>
      <c r="V457" s="36"/>
      <c r="W457" s="36"/>
      <c r="X457" s="36"/>
      <c r="Y457" s="36"/>
      <c r="Z457" s="36"/>
      <c r="AA457" s="36"/>
      <c r="AB457" s="36"/>
      <c r="AC457" s="36"/>
      <c r="AD457" s="36"/>
      <c r="AE457" s="36"/>
      <c r="AT457" s="18" t="s">
        <v>311</v>
      </c>
      <c r="AU457" s="18" t="s">
        <v>19</v>
      </c>
    </row>
    <row r="458" spans="1:65" s="2" customFormat="1" ht="19.5">
      <c r="A458" s="36"/>
      <c r="B458" s="37"/>
      <c r="C458" s="38"/>
      <c r="D458" s="210" t="s">
        <v>233</v>
      </c>
      <c r="E458" s="38"/>
      <c r="F458" s="211" t="s">
        <v>4927</v>
      </c>
      <c r="G458" s="38"/>
      <c r="H458" s="38"/>
      <c r="I458" s="207"/>
      <c r="J458" s="38"/>
      <c r="K458" s="38"/>
      <c r="L458" s="41"/>
      <c r="M458" s="208"/>
      <c r="N458" s="209"/>
      <c r="O458" s="73"/>
      <c r="P458" s="73"/>
      <c r="Q458" s="73"/>
      <c r="R458" s="73"/>
      <c r="S458" s="73"/>
      <c r="T458" s="74"/>
      <c r="U458" s="36"/>
      <c r="V458" s="36"/>
      <c r="W458" s="36"/>
      <c r="X458" s="36"/>
      <c r="Y458" s="36"/>
      <c r="Z458" s="36"/>
      <c r="AA458" s="36"/>
      <c r="AB458" s="36"/>
      <c r="AC458" s="36"/>
      <c r="AD458" s="36"/>
      <c r="AE458" s="36"/>
      <c r="AT458" s="18" t="s">
        <v>233</v>
      </c>
      <c r="AU458" s="18" t="s">
        <v>19</v>
      </c>
    </row>
    <row r="459" spans="1:65" s="13" customFormat="1" ht="11.25">
      <c r="B459" s="212"/>
      <c r="C459" s="213"/>
      <c r="D459" s="210" t="s">
        <v>235</v>
      </c>
      <c r="E459" s="214" t="s">
        <v>1</v>
      </c>
      <c r="F459" s="215" t="s">
        <v>4928</v>
      </c>
      <c r="G459" s="213"/>
      <c r="H459" s="216">
        <v>442</v>
      </c>
      <c r="I459" s="217"/>
      <c r="J459" s="213"/>
      <c r="K459" s="213"/>
      <c r="L459" s="218"/>
      <c r="M459" s="219"/>
      <c r="N459" s="220"/>
      <c r="O459" s="220"/>
      <c r="P459" s="220"/>
      <c r="Q459" s="220"/>
      <c r="R459" s="220"/>
      <c r="S459" s="220"/>
      <c r="T459" s="221"/>
      <c r="AT459" s="222" t="s">
        <v>235</v>
      </c>
      <c r="AU459" s="222" t="s">
        <v>19</v>
      </c>
      <c r="AV459" s="13" t="s">
        <v>19</v>
      </c>
      <c r="AW459" s="13" t="s">
        <v>36</v>
      </c>
      <c r="AX459" s="13" t="s">
        <v>80</v>
      </c>
      <c r="AY459" s="222" t="s">
        <v>220</v>
      </c>
    </row>
    <row r="460" spans="1:65" s="13" customFormat="1" ht="11.25">
      <c r="B460" s="212"/>
      <c r="C460" s="213"/>
      <c r="D460" s="210" t="s">
        <v>235</v>
      </c>
      <c r="E460" s="214" t="s">
        <v>1</v>
      </c>
      <c r="F460" s="215" t="s">
        <v>4929</v>
      </c>
      <c r="G460" s="213"/>
      <c r="H460" s="216">
        <v>106.5</v>
      </c>
      <c r="I460" s="217"/>
      <c r="J460" s="213"/>
      <c r="K460" s="213"/>
      <c r="L460" s="218"/>
      <c r="M460" s="219"/>
      <c r="N460" s="220"/>
      <c r="O460" s="220"/>
      <c r="P460" s="220"/>
      <c r="Q460" s="220"/>
      <c r="R460" s="220"/>
      <c r="S460" s="220"/>
      <c r="T460" s="221"/>
      <c r="AT460" s="222" t="s">
        <v>235</v>
      </c>
      <c r="AU460" s="222" t="s">
        <v>19</v>
      </c>
      <c r="AV460" s="13" t="s">
        <v>19</v>
      </c>
      <c r="AW460" s="13" t="s">
        <v>36</v>
      </c>
      <c r="AX460" s="13" t="s">
        <v>80</v>
      </c>
      <c r="AY460" s="222" t="s">
        <v>220</v>
      </c>
    </row>
    <row r="461" spans="1:65" s="15" customFormat="1" ht="11.25">
      <c r="B461" s="233"/>
      <c r="C461" s="234"/>
      <c r="D461" s="210" t="s">
        <v>235</v>
      </c>
      <c r="E461" s="235" t="s">
        <v>1</v>
      </c>
      <c r="F461" s="236" t="s">
        <v>355</v>
      </c>
      <c r="G461" s="234"/>
      <c r="H461" s="237">
        <v>548.5</v>
      </c>
      <c r="I461" s="238"/>
      <c r="J461" s="234"/>
      <c r="K461" s="234"/>
      <c r="L461" s="239"/>
      <c r="M461" s="240"/>
      <c r="N461" s="241"/>
      <c r="O461" s="241"/>
      <c r="P461" s="241"/>
      <c r="Q461" s="241"/>
      <c r="R461" s="241"/>
      <c r="S461" s="241"/>
      <c r="T461" s="242"/>
      <c r="AT461" s="243" t="s">
        <v>235</v>
      </c>
      <c r="AU461" s="243" t="s">
        <v>19</v>
      </c>
      <c r="AV461" s="15" t="s">
        <v>223</v>
      </c>
      <c r="AW461" s="15" t="s">
        <v>36</v>
      </c>
      <c r="AX461" s="15" t="s">
        <v>87</v>
      </c>
      <c r="AY461" s="243" t="s">
        <v>220</v>
      </c>
    </row>
    <row r="462" spans="1:65" s="2" customFormat="1" ht="16.5" customHeight="1">
      <c r="A462" s="36"/>
      <c r="B462" s="37"/>
      <c r="C462" s="247" t="s">
        <v>1655</v>
      </c>
      <c r="D462" s="247" t="s">
        <v>329</v>
      </c>
      <c r="E462" s="248" t="s">
        <v>4930</v>
      </c>
      <c r="F462" s="249" t="s">
        <v>4931</v>
      </c>
      <c r="G462" s="250" t="s">
        <v>514</v>
      </c>
      <c r="H462" s="251">
        <v>76.881</v>
      </c>
      <c r="I462" s="252"/>
      <c r="J462" s="253">
        <f>ROUND(I462*H462,2)</f>
        <v>0</v>
      </c>
      <c r="K462" s="249" t="s">
        <v>228</v>
      </c>
      <c r="L462" s="254"/>
      <c r="M462" s="255" t="s">
        <v>1</v>
      </c>
      <c r="N462" s="256" t="s">
        <v>45</v>
      </c>
      <c r="O462" s="73"/>
      <c r="P462" s="201">
        <f>O462*H462</f>
        <v>0</v>
      </c>
      <c r="Q462" s="201">
        <v>0.2</v>
      </c>
      <c r="R462" s="201">
        <f>Q462*H462</f>
        <v>15.376200000000001</v>
      </c>
      <c r="S462" s="201">
        <v>0</v>
      </c>
      <c r="T462" s="202">
        <f>S462*H462</f>
        <v>0</v>
      </c>
      <c r="U462" s="36"/>
      <c r="V462" s="36"/>
      <c r="W462" s="36"/>
      <c r="X462" s="36"/>
      <c r="Y462" s="36"/>
      <c r="Z462" s="36"/>
      <c r="AA462" s="36"/>
      <c r="AB462" s="36"/>
      <c r="AC462" s="36"/>
      <c r="AD462" s="36"/>
      <c r="AE462" s="36"/>
      <c r="AR462" s="203" t="s">
        <v>266</v>
      </c>
      <c r="AT462" s="203" t="s">
        <v>329</v>
      </c>
      <c r="AU462" s="203" t="s">
        <v>19</v>
      </c>
      <c r="AY462" s="18" t="s">
        <v>220</v>
      </c>
      <c r="BE462" s="204">
        <f>IF(N462="základní",J462,0)</f>
        <v>0</v>
      </c>
      <c r="BF462" s="204">
        <f>IF(N462="snížená",J462,0)</f>
        <v>0</v>
      </c>
      <c r="BG462" s="204">
        <f>IF(N462="zákl. přenesená",J462,0)</f>
        <v>0</v>
      </c>
      <c r="BH462" s="204">
        <f>IF(N462="sníž. přenesená",J462,0)</f>
        <v>0</v>
      </c>
      <c r="BI462" s="204">
        <f>IF(N462="nulová",J462,0)</f>
        <v>0</v>
      </c>
      <c r="BJ462" s="18" t="s">
        <v>87</v>
      </c>
      <c r="BK462" s="204">
        <f>ROUND(I462*H462,2)</f>
        <v>0</v>
      </c>
      <c r="BL462" s="18" t="s">
        <v>223</v>
      </c>
      <c r="BM462" s="203" t="s">
        <v>4932</v>
      </c>
    </row>
    <row r="463" spans="1:65" s="2" customFormat="1" ht="29.25">
      <c r="A463" s="36"/>
      <c r="B463" s="37"/>
      <c r="C463" s="38"/>
      <c r="D463" s="210" t="s">
        <v>233</v>
      </c>
      <c r="E463" s="38"/>
      <c r="F463" s="211" t="s">
        <v>4933</v>
      </c>
      <c r="G463" s="38"/>
      <c r="H463" s="38"/>
      <c r="I463" s="207"/>
      <c r="J463" s="38"/>
      <c r="K463" s="38"/>
      <c r="L463" s="41"/>
      <c r="M463" s="208"/>
      <c r="N463" s="209"/>
      <c r="O463" s="73"/>
      <c r="P463" s="73"/>
      <c r="Q463" s="73"/>
      <c r="R463" s="73"/>
      <c r="S463" s="73"/>
      <c r="T463" s="74"/>
      <c r="U463" s="36"/>
      <c r="V463" s="36"/>
      <c r="W463" s="36"/>
      <c r="X463" s="36"/>
      <c r="Y463" s="36"/>
      <c r="Z463" s="36"/>
      <c r="AA463" s="36"/>
      <c r="AB463" s="36"/>
      <c r="AC463" s="36"/>
      <c r="AD463" s="36"/>
      <c r="AE463" s="36"/>
      <c r="AT463" s="18" t="s">
        <v>233</v>
      </c>
      <c r="AU463" s="18" t="s">
        <v>19</v>
      </c>
    </row>
    <row r="464" spans="1:65" s="2" customFormat="1" ht="37.9" customHeight="1">
      <c r="A464" s="36"/>
      <c r="B464" s="37"/>
      <c r="C464" s="192" t="s">
        <v>1658</v>
      </c>
      <c r="D464" s="192" t="s">
        <v>224</v>
      </c>
      <c r="E464" s="193" t="s">
        <v>4934</v>
      </c>
      <c r="F464" s="194" t="s">
        <v>4935</v>
      </c>
      <c r="G464" s="195" t="s">
        <v>650</v>
      </c>
      <c r="H464" s="196">
        <v>3.1E-2</v>
      </c>
      <c r="I464" s="197"/>
      <c r="J464" s="198">
        <f>ROUND(I464*H464,2)</f>
        <v>0</v>
      </c>
      <c r="K464" s="194" t="s">
        <v>228</v>
      </c>
      <c r="L464" s="41"/>
      <c r="M464" s="199" t="s">
        <v>1</v>
      </c>
      <c r="N464" s="200" t="s">
        <v>45</v>
      </c>
      <c r="O464" s="73"/>
      <c r="P464" s="201">
        <f>O464*H464</f>
        <v>0</v>
      </c>
      <c r="Q464" s="201">
        <v>0</v>
      </c>
      <c r="R464" s="201">
        <f>Q464*H464</f>
        <v>0</v>
      </c>
      <c r="S464" s="201">
        <v>0</v>
      </c>
      <c r="T464" s="202">
        <f>S464*H464</f>
        <v>0</v>
      </c>
      <c r="U464" s="36"/>
      <c r="V464" s="36"/>
      <c r="W464" s="36"/>
      <c r="X464" s="36"/>
      <c r="Y464" s="36"/>
      <c r="Z464" s="36"/>
      <c r="AA464" s="36"/>
      <c r="AB464" s="36"/>
      <c r="AC464" s="36"/>
      <c r="AD464" s="36"/>
      <c r="AE464" s="36"/>
      <c r="AR464" s="203" t="s">
        <v>223</v>
      </c>
      <c r="AT464" s="203" t="s">
        <v>224</v>
      </c>
      <c r="AU464" s="203" t="s">
        <v>19</v>
      </c>
      <c r="AY464" s="18" t="s">
        <v>220</v>
      </c>
      <c r="BE464" s="204">
        <f>IF(N464="základní",J464,0)</f>
        <v>0</v>
      </c>
      <c r="BF464" s="204">
        <f>IF(N464="snížená",J464,0)</f>
        <v>0</v>
      </c>
      <c r="BG464" s="204">
        <f>IF(N464="zákl. přenesená",J464,0)</f>
        <v>0</v>
      </c>
      <c r="BH464" s="204">
        <f>IF(N464="sníž. přenesená",J464,0)</f>
        <v>0</v>
      </c>
      <c r="BI464" s="204">
        <f>IF(N464="nulová",J464,0)</f>
        <v>0</v>
      </c>
      <c r="BJ464" s="18" t="s">
        <v>87</v>
      </c>
      <c r="BK464" s="204">
        <f>ROUND(I464*H464,2)</f>
        <v>0</v>
      </c>
      <c r="BL464" s="18" t="s">
        <v>223</v>
      </c>
      <c r="BM464" s="203" t="s">
        <v>4936</v>
      </c>
    </row>
    <row r="465" spans="1:65" s="2" customFormat="1" ht="11.25">
      <c r="A465" s="36"/>
      <c r="B465" s="37"/>
      <c r="C465" s="38"/>
      <c r="D465" s="205" t="s">
        <v>231</v>
      </c>
      <c r="E465" s="38"/>
      <c r="F465" s="206" t="s">
        <v>4937</v>
      </c>
      <c r="G465" s="38"/>
      <c r="H465" s="38"/>
      <c r="I465" s="207"/>
      <c r="J465" s="38"/>
      <c r="K465" s="38"/>
      <c r="L465" s="41"/>
      <c r="M465" s="208"/>
      <c r="N465" s="209"/>
      <c r="O465" s="73"/>
      <c r="P465" s="73"/>
      <c r="Q465" s="73"/>
      <c r="R465" s="73"/>
      <c r="S465" s="73"/>
      <c r="T465" s="74"/>
      <c r="U465" s="36"/>
      <c r="V465" s="36"/>
      <c r="W465" s="36"/>
      <c r="X465" s="36"/>
      <c r="Y465" s="36"/>
      <c r="Z465" s="36"/>
      <c r="AA465" s="36"/>
      <c r="AB465" s="36"/>
      <c r="AC465" s="36"/>
      <c r="AD465" s="36"/>
      <c r="AE465" s="36"/>
      <c r="AT465" s="18" t="s">
        <v>231</v>
      </c>
      <c r="AU465" s="18" t="s">
        <v>19</v>
      </c>
    </row>
    <row r="466" spans="1:65" s="2" customFormat="1" ht="58.5">
      <c r="A466" s="36"/>
      <c r="B466" s="37"/>
      <c r="C466" s="38"/>
      <c r="D466" s="210" t="s">
        <v>311</v>
      </c>
      <c r="E466" s="38"/>
      <c r="F466" s="211" t="s">
        <v>848</v>
      </c>
      <c r="G466" s="38"/>
      <c r="H466" s="38"/>
      <c r="I466" s="207"/>
      <c r="J466" s="38"/>
      <c r="K466" s="38"/>
      <c r="L466" s="41"/>
      <c r="M466" s="208"/>
      <c r="N466" s="209"/>
      <c r="O466" s="73"/>
      <c r="P466" s="73"/>
      <c r="Q466" s="73"/>
      <c r="R466" s="73"/>
      <c r="S466" s="73"/>
      <c r="T466" s="74"/>
      <c r="U466" s="36"/>
      <c r="V466" s="36"/>
      <c r="W466" s="36"/>
      <c r="X466" s="36"/>
      <c r="Y466" s="36"/>
      <c r="Z466" s="36"/>
      <c r="AA466" s="36"/>
      <c r="AB466" s="36"/>
      <c r="AC466" s="36"/>
      <c r="AD466" s="36"/>
      <c r="AE466" s="36"/>
      <c r="AT466" s="18" t="s">
        <v>311</v>
      </c>
      <c r="AU466" s="18" t="s">
        <v>19</v>
      </c>
    </row>
    <row r="467" spans="1:65" s="2" customFormat="1" ht="19.5">
      <c r="A467" s="36"/>
      <c r="B467" s="37"/>
      <c r="C467" s="38"/>
      <c r="D467" s="210" t="s">
        <v>233</v>
      </c>
      <c r="E467" s="38"/>
      <c r="F467" s="211" t="s">
        <v>4938</v>
      </c>
      <c r="G467" s="38"/>
      <c r="H467" s="38"/>
      <c r="I467" s="207"/>
      <c r="J467" s="38"/>
      <c r="K467" s="38"/>
      <c r="L467" s="41"/>
      <c r="M467" s="208"/>
      <c r="N467" s="209"/>
      <c r="O467" s="73"/>
      <c r="P467" s="73"/>
      <c r="Q467" s="73"/>
      <c r="R467" s="73"/>
      <c r="S467" s="73"/>
      <c r="T467" s="74"/>
      <c r="U467" s="36"/>
      <c r="V467" s="36"/>
      <c r="W467" s="36"/>
      <c r="X467" s="36"/>
      <c r="Y467" s="36"/>
      <c r="Z467" s="36"/>
      <c r="AA467" s="36"/>
      <c r="AB467" s="36"/>
      <c r="AC467" s="36"/>
      <c r="AD467" s="36"/>
      <c r="AE467" s="36"/>
      <c r="AT467" s="18" t="s">
        <v>233</v>
      </c>
      <c r="AU467" s="18" t="s">
        <v>19</v>
      </c>
    </row>
    <row r="468" spans="1:65" s="13" customFormat="1" ht="11.25">
      <c r="B468" s="212"/>
      <c r="C468" s="213"/>
      <c r="D468" s="210" t="s">
        <v>235</v>
      </c>
      <c r="E468" s="214" t="s">
        <v>1</v>
      </c>
      <c r="F468" s="215" t="s">
        <v>4939</v>
      </c>
      <c r="G468" s="213"/>
      <c r="H468" s="216">
        <v>3.1E-2</v>
      </c>
      <c r="I468" s="217"/>
      <c r="J468" s="213"/>
      <c r="K468" s="213"/>
      <c r="L468" s="218"/>
      <c r="M468" s="219"/>
      <c r="N468" s="220"/>
      <c r="O468" s="220"/>
      <c r="P468" s="220"/>
      <c r="Q468" s="220"/>
      <c r="R468" s="220"/>
      <c r="S468" s="220"/>
      <c r="T468" s="221"/>
      <c r="AT468" s="222" t="s">
        <v>235</v>
      </c>
      <c r="AU468" s="222" t="s">
        <v>19</v>
      </c>
      <c r="AV468" s="13" t="s">
        <v>19</v>
      </c>
      <c r="AW468" s="13" t="s">
        <v>36</v>
      </c>
      <c r="AX468" s="13" t="s">
        <v>87</v>
      </c>
      <c r="AY468" s="222" t="s">
        <v>220</v>
      </c>
    </row>
    <row r="469" spans="1:65" s="2" customFormat="1" ht="16.5" customHeight="1">
      <c r="A469" s="36"/>
      <c r="B469" s="37"/>
      <c r="C469" s="247" t="s">
        <v>1663</v>
      </c>
      <c r="D469" s="247" t="s">
        <v>329</v>
      </c>
      <c r="E469" s="248" t="s">
        <v>4940</v>
      </c>
      <c r="F469" s="249" t="s">
        <v>4941</v>
      </c>
      <c r="G469" s="250" t="s">
        <v>664</v>
      </c>
      <c r="H469" s="251">
        <v>2091.4670000000001</v>
      </c>
      <c r="I469" s="252"/>
      <c r="J469" s="253">
        <f>ROUND(I469*H469,2)</f>
        <v>0</v>
      </c>
      <c r="K469" s="249" t="s">
        <v>1</v>
      </c>
      <c r="L469" s="254"/>
      <c r="M469" s="255" t="s">
        <v>1</v>
      </c>
      <c r="N469" s="256" t="s">
        <v>45</v>
      </c>
      <c r="O469" s="73"/>
      <c r="P469" s="201">
        <f>O469*H469</f>
        <v>0</v>
      </c>
      <c r="Q469" s="201">
        <v>1E-3</v>
      </c>
      <c r="R469" s="201">
        <f>Q469*H469</f>
        <v>2.0914670000000002</v>
      </c>
      <c r="S469" s="201">
        <v>0</v>
      </c>
      <c r="T469" s="202">
        <f>S469*H469</f>
        <v>0</v>
      </c>
      <c r="U469" s="36"/>
      <c r="V469" s="36"/>
      <c r="W469" s="36"/>
      <c r="X469" s="36"/>
      <c r="Y469" s="36"/>
      <c r="Z469" s="36"/>
      <c r="AA469" s="36"/>
      <c r="AB469" s="36"/>
      <c r="AC469" s="36"/>
      <c r="AD469" s="36"/>
      <c r="AE469" s="36"/>
      <c r="AR469" s="203" t="s">
        <v>266</v>
      </c>
      <c r="AT469" s="203" t="s">
        <v>329</v>
      </c>
      <c r="AU469" s="203" t="s">
        <v>19</v>
      </c>
      <c r="AY469" s="18" t="s">
        <v>220</v>
      </c>
      <c r="BE469" s="204">
        <f>IF(N469="základní",J469,0)</f>
        <v>0</v>
      </c>
      <c r="BF469" s="204">
        <f>IF(N469="snížená",J469,0)</f>
        <v>0</v>
      </c>
      <c r="BG469" s="204">
        <f>IF(N469="zákl. přenesená",J469,0)</f>
        <v>0</v>
      </c>
      <c r="BH469" s="204">
        <f>IF(N469="sníž. přenesená",J469,0)</f>
        <v>0</v>
      </c>
      <c r="BI469" s="204">
        <f>IF(N469="nulová",J469,0)</f>
        <v>0</v>
      </c>
      <c r="BJ469" s="18" t="s">
        <v>87</v>
      </c>
      <c r="BK469" s="204">
        <f>ROUND(I469*H469,2)</f>
        <v>0</v>
      </c>
      <c r="BL469" s="18" t="s">
        <v>223</v>
      </c>
      <c r="BM469" s="203" t="s">
        <v>4942</v>
      </c>
    </row>
    <row r="470" spans="1:65" s="2" customFormat="1" ht="19.5">
      <c r="A470" s="36"/>
      <c r="B470" s="37"/>
      <c r="C470" s="38"/>
      <c r="D470" s="210" t="s">
        <v>233</v>
      </c>
      <c r="E470" s="38"/>
      <c r="F470" s="211" t="s">
        <v>4943</v>
      </c>
      <c r="G470" s="38"/>
      <c r="H470" s="38"/>
      <c r="I470" s="207"/>
      <c r="J470" s="38"/>
      <c r="K470" s="38"/>
      <c r="L470" s="41"/>
      <c r="M470" s="208"/>
      <c r="N470" s="209"/>
      <c r="O470" s="73"/>
      <c r="P470" s="73"/>
      <c r="Q470" s="73"/>
      <c r="R470" s="73"/>
      <c r="S470" s="73"/>
      <c r="T470" s="74"/>
      <c r="U470" s="36"/>
      <c r="V470" s="36"/>
      <c r="W470" s="36"/>
      <c r="X470" s="36"/>
      <c r="Y470" s="36"/>
      <c r="Z470" s="36"/>
      <c r="AA470" s="36"/>
      <c r="AB470" s="36"/>
      <c r="AC470" s="36"/>
      <c r="AD470" s="36"/>
      <c r="AE470" s="36"/>
      <c r="AT470" s="18" t="s">
        <v>233</v>
      </c>
      <c r="AU470" s="18" t="s">
        <v>19</v>
      </c>
    </row>
    <row r="471" spans="1:65" s="2" customFormat="1" ht="21.75" customHeight="1">
      <c r="A471" s="36"/>
      <c r="B471" s="37"/>
      <c r="C471" s="192" t="s">
        <v>1666</v>
      </c>
      <c r="D471" s="192" t="s">
        <v>224</v>
      </c>
      <c r="E471" s="193" t="s">
        <v>4944</v>
      </c>
      <c r="F471" s="194" t="s">
        <v>4945</v>
      </c>
      <c r="G471" s="195" t="s">
        <v>514</v>
      </c>
      <c r="H471" s="196">
        <v>25.65</v>
      </c>
      <c r="I471" s="197"/>
      <c r="J471" s="198">
        <f>ROUND(I471*H471,2)</f>
        <v>0</v>
      </c>
      <c r="K471" s="194" t="s">
        <v>228</v>
      </c>
      <c r="L471" s="41"/>
      <c r="M471" s="199" t="s">
        <v>1</v>
      </c>
      <c r="N471" s="200" t="s">
        <v>45</v>
      </c>
      <c r="O471" s="73"/>
      <c r="P471" s="201">
        <f>O471*H471</f>
        <v>0</v>
      </c>
      <c r="Q471" s="201">
        <v>0</v>
      </c>
      <c r="R471" s="201">
        <f>Q471*H471</f>
        <v>0</v>
      </c>
      <c r="S471" s="201">
        <v>0</v>
      </c>
      <c r="T471" s="202">
        <f>S471*H471</f>
        <v>0</v>
      </c>
      <c r="U471" s="36"/>
      <c r="V471" s="36"/>
      <c r="W471" s="36"/>
      <c r="X471" s="36"/>
      <c r="Y471" s="36"/>
      <c r="Z471" s="36"/>
      <c r="AA471" s="36"/>
      <c r="AB471" s="36"/>
      <c r="AC471" s="36"/>
      <c r="AD471" s="36"/>
      <c r="AE471" s="36"/>
      <c r="AR471" s="203" t="s">
        <v>223</v>
      </c>
      <c r="AT471" s="203" t="s">
        <v>224</v>
      </c>
      <c r="AU471" s="203" t="s">
        <v>19</v>
      </c>
      <c r="AY471" s="18" t="s">
        <v>220</v>
      </c>
      <c r="BE471" s="204">
        <f>IF(N471="základní",J471,0)</f>
        <v>0</v>
      </c>
      <c r="BF471" s="204">
        <f>IF(N471="snížená",J471,0)</f>
        <v>0</v>
      </c>
      <c r="BG471" s="204">
        <f>IF(N471="zákl. přenesená",J471,0)</f>
        <v>0</v>
      </c>
      <c r="BH471" s="204">
        <f>IF(N471="sníž. přenesená",J471,0)</f>
        <v>0</v>
      </c>
      <c r="BI471" s="204">
        <f>IF(N471="nulová",J471,0)</f>
        <v>0</v>
      </c>
      <c r="BJ471" s="18" t="s">
        <v>87</v>
      </c>
      <c r="BK471" s="204">
        <f>ROUND(I471*H471,2)</f>
        <v>0</v>
      </c>
      <c r="BL471" s="18" t="s">
        <v>223</v>
      </c>
      <c r="BM471" s="203" t="s">
        <v>4946</v>
      </c>
    </row>
    <row r="472" spans="1:65" s="2" customFormat="1" ht="11.25">
      <c r="A472" s="36"/>
      <c r="B472" s="37"/>
      <c r="C472" s="38"/>
      <c r="D472" s="205" t="s">
        <v>231</v>
      </c>
      <c r="E472" s="38"/>
      <c r="F472" s="206" t="s">
        <v>4947</v>
      </c>
      <c r="G472" s="38"/>
      <c r="H472" s="38"/>
      <c r="I472" s="207"/>
      <c r="J472" s="38"/>
      <c r="K472" s="38"/>
      <c r="L472" s="41"/>
      <c r="M472" s="208"/>
      <c r="N472" s="209"/>
      <c r="O472" s="73"/>
      <c r="P472" s="73"/>
      <c r="Q472" s="73"/>
      <c r="R472" s="73"/>
      <c r="S472" s="73"/>
      <c r="T472" s="74"/>
      <c r="U472" s="36"/>
      <c r="V472" s="36"/>
      <c r="W472" s="36"/>
      <c r="X472" s="36"/>
      <c r="Y472" s="36"/>
      <c r="Z472" s="36"/>
      <c r="AA472" s="36"/>
      <c r="AB472" s="36"/>
      <c r="AC472" s="36"/>
      <c r="AD472" s="36"/>
      <c r="AE472" s="36"/>
      <c r="AT472" s="18" t="s">
        <v>231</v>
      </c>
      <c r="AU472" s="18" t="s">
        <v>19</v>
      </c>
    </row>
    <row r="473" spans="1:65" s="2" customFormat="1" ht="19.5">
      <c r="A473" s="36"/>
      <c r="B473" s="37"/>
      <c r="C473" s="38"/>
      <c r="D473" s="210" t="s">
        <v>233</v>
      </c>
      <c r="E473" s="38"/>
      <c r="F473" s="211" t="s">
        <v>4948</v>
      </c>
      <c r="G473" s="38"/>
      <c r="H473" s="38"/>
      <c r="I473" s="207"/>
      <c r="J473" s="38"/>
      <c r="K473" s="38"/>
      <c r="L473" s="41"/>
      <c r="M473" s="208"/>
      <c r="N473" s="209"/>
      <c r="O473" s="73"/>
      <c r="P473" s="73"/>
      <c r="Q473" s="73"/>
      <c r="R473" s="73"/>
      <c r="S473" s="73"/>
      <c r="T473" s="74"/>
      <c r="U473" s="36"/>
      <c r="V473" s="36"/>
      <c r="W473" s="36"/>
      <c r="X473" s="36"/>
      <c r="Y473" s="36"/>
      <c r="Z473" s="36"/>
      <c r="AA473" s="36"/>
      <c r="AB473" s="36"/>
      <c r="AC473" s="36"/>
      <c r="AD473" s="36"/>
      <c r="AE473" s="36"/>
      <c r="AT473" s="18" t="s">
        <v>233</v>
      </c>
      <c r="AU473" s="18" t="s">
        <v>19</v>
      </c>
    </row>
    <row r="474" spans="1:65" s="13" customFormat="1" ht="11.25">
      <c r="B474" s="212"/>
      <c r="C474" s="213"/>
      <c r="D474" s="210" t="s">
        <v>235</v>
      </c>
      <c r="E474" s="214" t="s">
        <v>1</v>
      </c>
      <c r="F474" s="215" t="s">
        <v>4949</v>
      </c>
      <c r="G474" s="213"/>
      <c r="H474" s="216">
        <v>25.65</v>
      </c>
      <c r="I474" s="217"/>
      <c r="J474" s="213"/>
      <c r="K474" s="213"/>
      <c r="L474" s="218"/>
      <c r="M474" s="219"/>
      <c r="N474" s="220"/>
      <c r="O474" s="220"/>
      <c r="P474" s="220"/>
      <c r="Q474" s="220"/>
      <c r="R474" s="220"/>
      <c r="S474" s="220"/>
      <c r="T474" s="221"/>
      <c r="AT474" s="222" t="s">
        <v>235</v>
      </c>
      <c r="AU474" s="222" t="s">
        <v>19</v>
      </c>
      <c r="AV474" s="13" t="s">
        <v>19</v>
      </c>
      <c r="AW474" s="13" t="s">
        <v>36</v>
      </c>
      <c r="AX474" s="13" t="s">
        <v>87</v>
      </c>
      <c r="AY474" s="222" t="s">
        <v>220</v>
      </c>
    </row>
    <row r="475" spans="1:65" s="2" customFormat="1" ht="21.75" customHeight="1">
      <c r="A475" s="36"/>
      <c r="B475" s="37"/>
      <c r="C475" s="192" t="s">
        <v>1672</v>
      </c>
      <c r="D475" s="192" t="s">
        <v>224</v>
      </c>
      <c r="E475" s="193" t="s">
        <v>2083</v>
      </c>
      <c r="F475" s="194" t="s">
        <v>2084</v>
      </c>
      <c r="G475" s="195" t="s">
        <v>514</v>
      </c>
      <c r="H475" s="196">
        <v>25.65</v>
      </c>
      <c r="I475" s="197"/>
      <c r="J475" s="198">
        <f>ROUND(I475*H475,2)</f>
        <v>0</v>
      </c>
      <c r="K475" s="194" t="s">
        <v>228</v>
      </c>
      <c r="L475" s="41"/>
      <c r="M475" s="199" t="s">
        <v>1</v>
      </c>
      <c r="N475" s="200" t="s">
        <v>45</v>
      </c>
      <c r="O475" s="73"/>
      <c r="P475" s="201">
        <f>O475*H475</f>
        <v>0</v>
      </c>
      <c r="Q475" s="201">
        <v>0</v>
      </c>
      <c r="R475" s="201">
        <f>Q475*H475</f>
        <v>0</v>
      </c>
      <c r="S475" s="201">
        <v>0</v>
      </c>
      <c r="T475" s="202">
        <f>S475*H475</f>
        <v>0</v>
      </c>
      <c r="U475" s="36"/>
      <c r="V475" s="36"/>
      <c r="W475" s="36"/>
      <c r="X475" s="36"/>
      <c r="Y475" s="36"/>
      <c r="Z475" s="36"/>
      <c r="AA475" s="36"/>
      <c r="AB475" s="36"/>
      <c r="AC475" s="36"/>
      <c r="AD475" s="36"/>
      <c r="AE475" s="36"/>
      <c r="AR475" s="203" t="s">
        <v>223</v>
      </c>
      <c r="AT475" s="203" t="s">
        <v>224</v>
      </c>
      <c r="AU475" s="203" t="s">
        <v>19</v>
      </c>
      <c r="AY475" s="18" t="s">
        <v>220</v>
      </c>
      <c r="BE475" s="204">
        <f>IF(N475="základní",J475,0)</f>
        <v>0</v>
      </c>
      <c r="BF475" s="204">
        <f>IF(N475="snížená",J475,0)</f>
        <v>0</v>
      </c>
      <c r="BG475" s="204">
        <f>IF(N475="zákl. přenesená",J475,0)</f>
        <v>0</v>
      </c>
      <c r="BH475" s="204">
        <f>IF(N475="sníž. přenesená",J475,0)</f>
        <v>0</v>
      </c>
      <c r="BI475" s="204">
        <f>IF(N475="nulová",J475,0)</f>
        <v>0</v>
      </c>
      <c r="BJ475" s="18" t="s">
        <v>87</v>
      </c>
      <c r="BK475" s="204">
        <f>ROUND(I475*H475,2)</f>
        <v>0</v>
      </c>
      <c r="BL475" s="18" t="s">
        <v>223</v>
      </c>
      <c r="BM475" s="203" t="s">
        <v>4950</v>
      </c>
    </row>
    <row r="476" spans="1:65" s="2" customFormat="1" ht="11.25">
      <c r="A476" s="36"/>
      <c r="B476" s="37"/>
      <c r="C476" s="38"/>
      <c r="D476" s="205" t="s">
        <v>231</v>
      </c>
      <c r="E476" s="38"/>
      <c r="F476" s="206" t="s">
        <v>2086</v>
      </c>
      <c r="G476" s="38"/>
      <c r="H476" s="38"/>
      <c r="I476" s="207"/>
      <c r="J476" s="38"/>
      <c r="K476" s="38"/>
      <c r="L476" s="41"/>
      <c r="M476" s="208"/>
      <c r="N476" s="209"/>
      <c r="O476" s="73"/>
      <c r="P476" s="73"/>
      <c r="Q476" s="73"/>
      <c r="R476" s="73"/>
      <c r="S476" s="73"/>
      <c r="T476" s="74"/>
      <c r="U476" s="36"/>
      <c r="V476" s="36"/>
      <c r="W476" s="36"/>
      <c r="X476" s="36"/>
      <c r="Y476" s="36"/>
      <c r="Z476" s="36"/>
      <c r="AA476" s="36"/>
      <c r="AB476" s="36"/>
      <c r="AC476" s="36"/>
      <c r="AD476" s="36"/>
      <c r="AE476" s="36"/>
      <c r="AT476" s="18" t="s">
        <v>231</v>
      </c>
      <c r="AU476" s="18" t="s">
        <v>19</v>
      </c>
    </row>
    <row r="477" spans="1:65" s="2" customFormat="1" ht="48.75">
      <c r="A477" s="36"/>
      <c r="B477" s="37"/>
      <c r="C477" s="38"/>
      <c r="D477" s="210" t="s">
        <v>311</v>
      </c>
      <c r="E477" s="38"/>
      <c r="F477" s="211" t="s">
        <v>2087</v>
      </c>
      <c r="G477" s="38"/>
      <c r="H477" s="38"/>
      <c r="I477" s="207"/>
      <c r="J477" s="38"/>
      <c r="K477" s="38"/>
      <c r="L477" s="41"/>
      <c r="M477" s="208"/>
      <c r="N477" s="209"/>
      <c r="O477" s="73"/>
      <c r="P477" s="73"/>
      <c r="Q477" s="73"/>
      <c r="R477" s="73"/>
      <c r="S477" s="73"/>
      <c r="T477" s="74"/>
      <c r="U477" s="36"/>
      <c r="V477" s="36"/>
      <c r="W477" s="36"/>
      <c r="X477" s="36"/>
      <c r="Y477" s="36"/>
      <c r="Z477" s="36"/>
      <c r="AA477" s="36"/>
      <c r="AB477" s="36"/>
      <c r="AC477" s="36"/>
      <c r="AD477" s="36"/>
      <c r="AE477" s="36"/>
      <c r="AT477" s="18" t="s">
        <v>311</v>
      </c>
      <c r="AU477" s="18" t="s">
        <v>19</v>
      </c>
    </row>
    <row r="478" spans="1:65" s="13" customFormat="1" ht="11.25">
      <c r="B478" s="212"/>
      <c r="C478" s="213"/>
      <c r="D478" s="210" t="s">
        <v>235</v>
      </c>
      <c r="E478" s="214" t="s">
        <v>1</v>
      </c>
      <c r="F478" s="215" t="s">
        <v>4951</v>
      </c>
      <c r="G478" s="213"/>
      <c r="H478" s="216">
        <v>25.65</v>
      </c>
      <c r="I478" s="217"/>
      <c r="J478" s="213"/>
      <c r="K478" s="213"/>
      <c r="L478" s="218"/>
      <c r="M478" s="219"/>
      <c r="N478" s="220"/>
      <c r="O478" s="220"/>
      <c r="P478" s="220"/>
      <c r="Q478" s="220"/>
      <c r="R478" s="220"/>
      <c r="S478" s="220"/>
      <c r="T478" s="221"/>
      <c r="AT478" s="222" t="s">
        <v>235</v>
      </c>
      <c r="AU478" s="222" t="s">
        <v>19</v>
      </c>
      <c r="AV478" s="13" t="s">
        <v>19</v>
      </c>
      <c r="AW478" s="13" t="s">
        <v>36</v>
      </c>
      <c r="AX478" s="13" t="s">
        <v>87</v>
      </c>
      <c r="AY478" s="222" t="s">
        <v>220</v>
      </c>
    </row>
    <row r="479" spans="1:65" s="12" customFormat="1" ht="22.9" customHeight="1">
      <c r="B479" s="176"/>
      <c r="C479" s="177"/>
      <c r="D479" s="178" t="s">
        <v>79</v>
      </c>
      <c r="E479" s="190" t="s">
        <v>156</v>
      </c>
      <c r="F479" s="190" t="s">
        <v>630</v>
      </c>
      <c r="G479" s="177"/>
      <c r="H479" s="177"/>
      <c r="I479" s="180"/>
      <c r="J479" s="191">
        <f>BK479</f>
        <v>0</v>
      </c>
      <c r="K479" s="177"/>
      <c r="L479" s="182"/>
      <c r="M479" s="183"/>
      <c r="N479" s="184"/>
      <c r="O479" s="184"/>
      <c r="P479" s="185">
        <f>SUM(P480:P487)</f>
        <v>0</v>
      </c>
      <c r="Q479" s="184"/>
      <c r="R479" s="185">
        <f>SUM(R480:R487)</f>
        <v>5.2328000000000001</v>
      </c>
      <c r="S479" s="184"/>
      <c r="T479" s="186">
        <f>SUM(T480:T487)</f>
        <v>0</v>
      </c>
      <c r="AR479" s="187" t="s">
        <v>87</v>
      </c>
      <c r="AT479" s="188" t="s">
        <v>79</v>
      </c>
      <c r="AU479" s="188" t="s">
        <v>87</v>
      </c>
      <c r="AY479" s="187" t="s">
        <v>220</v>
      </c>
      <c r="BK479" s="189">
        <f>SUM(BK480:BK487)</f>
        <v>0</v>
      </c>
    </row>
    <row r="480" spans="1:65" s="2" customFormat="1" ht="16.5" customHeight="1">
      <c r="A480" s="36"/>
      <c r="B480" s="37"/>
      <c r="C480" s="192" t="s">
        <v>1676</v>
      </c>
      <c r="D480" s="192" t="s">
        <v>224</v>
      </c>
      <c r="E480" s="193" t="s">
        <v>4952</v>
      </c>
      <c r="F480" s="194" t="s">
        <v>4953</v>
      </c>
      <c r="G480" s="195" t="s">
        <v>698</v>
      </c>
      <c r="H480" s="196">
        <v>844</v>
      </c>
      <c r="I480" s="197"/>
      <c r="J480" s="198">
        <f>ROUND(I480*H480,2)</f>
        <v>0</v>
      </c>
      <c r="K480" s="194" t="s">
        <v>1</v>
      </c>
      <c r="L480" s="41"/>
      <c r="M480" s="199" t="s">
        <v>1</v>
      </c>
      <c r="N480" s="200" t="s">
        <v>45</v>
      </c>
      <c r="O480" s="73"/>
      <c r="P480" s="201">
        <f>O480*H480</f>
        <v>0</v>
      </c>
      <c r="Q480" s="201">
        <v>6.1999999999999998E-3</v>
      </c>
      <c r="R480" s="201">
        <f>Q480*H480</f>
        <v>5.2328000000000001</v>
      </c>
      <c r="S480" s="201">
        <v>0</v>
      </c>
      <c r="T480" s="202">
        <f>S480*H480</f>
        <v>0</v>
      </c>
      <c r="U480" s="36"/>
      <c r="V480" s="36"/>
      <c r="W480" s="36"/>
      <c r="X480" s="36"/>
      <c r="Y480" s="36"/>
      <c r="Z480" s="36"/>
      <c r="AA480" s="36"/>
      <c r="AB480" s="36"/>
      <c r="AC480" s="36"/>
      <c r="AD480" s="36"/>
      <c r="AE480" s="36"/>
      <c r="AR480" s="203" t="s">
        <v>223</v>
      </c>
      <c r="AT480" s="203" t="s">
        <v>224</v>
      </c>
      <c r="AU480" s="203" t="s">
        <v>19</v>
      </c>
      <c r="AY480" s="18" t="s">
        <v>220</v>
      </c>
      <c r="BE480" s="204">
        <f>IF(N480="základní",J480,0)</f>
        <v>0</v>
      </c>
      <c r="BF480" s="204">
        <f>IF(N480="snížená",J480,0)</f>
        <v>0</v>
      </c>
      <c r="BG480" s="204">
        <f>IF(N480="zákl. přenesená",J480,0)</f>
        <v>0</v>
      </c>
      <c r="BH480" s="204">
        <f>IF(N480="sníž. přenesená",J480,0)</f>
        <v>0</v>
      </c>
      <c r="BI480" s="204">
        <f>IF(N480="nulová",J480,0)</f>
        <v>0</v>
      </c>
      <c r="BJ480" s="18" t="s">
        <v>87</v>
      </c>
      <c r="BK480" s="204">
        <f>ROUND(I480*H480,2)</f>
        <v>0</v>
      </c>
      <c r="BL480" s="18" t="s">
        <v>223</v>
      </c>
      <c r="BM480" s="203" t="s">
        <v>4954</v>
      </c>
    </row>
    <row r="481" spans="1:51" s="2" customFormat="1" ht="68.25">
      <c r="A481" s="36"/>
      <c r="B481" s="37"/>
      <c r="C481" s="38"/>
      <c r="D481" s="210" t="s">
        <v>311</v>
      </c>
      <c r="E481" s="38"/>
      <c r="F481" s="211" t="s">
        <v>4955</v>
      </c>
      <c r="G481" s="38"/>
      <c r="H481" s="38"/>
      <c r="I481" s="207"/>
      <c r="J481" s="38"/>
      <c r="K481" s="38"/>
      <c r="L481" s="41"/>
      <c r="M481" s="208"/>
      <c r="N481" s="209"/>
      <c r="O481" s="73"/>
      <c r="P481" s="73"/>
      <c r="Q481" s="73"/>
      <c r="R481" s="73"/>
      <c r="S481" s="73"/>
      <c r="T481" s="74"/>
      <c r="U481" s="36"/>
      <c r="V481" s="36"/>
      <c r="W481" s="36"/>
      <c r="X481" s="36"/>
      <c r="Y481" s="36"/>
      <c r="Z481" s="36"/>
      <c r="AA481" s="36"/>
      <c r="AB481" s="36"/>
      <c r="AC481" s="36"/>
      <c r="AD481" s="36"/>
      <c r="AE481" s="36"/>
      <c r="AT481" s="18" t="s">
        <v>311</v>
      </c>
      <c r="AU481" s="18" t="s">
        <v>19</v>
      </c>
    </row>
    <row r="482" spans="1:51" s="2" customFormat="1" ht="195">
      <c r="A482" s="36"/>
      <c r="B482" s="37"/>
      <c r="C482" s="38"/>
      <c r="D482" s="210" t="s">
        <v>233</v>
      </c>
      <c r="E482" s="38"/>
      <c r="F482" s="211" t="s">
        <v>4956</v>
      </c>
      <c r="G482" s="38"/>
      <c r="H482" s="38"/>
      <c r="I482" s="207"/>
      <c r="J482" s="38"/>
      <c r="K482" s="38"/>
      <c r="L482" s="41"/>
      <c r="M482" s="208"/>
      <c r="N482" s="209"/>
      <c r="O482" s="73"/>
      <c r="P482" s="73"/>
      <c r="Q482" s="73"/>
      <c r="R482" s="73"/>
      <c r="S482" s="73"/>
      <c r="T482" s="74"/>
      <c r="U482" s="36"/>
      <c r="V482" s="36"/>
      <c r="W482" s="36"/>
      <c r="X482" s="36"/>
      <c r="Y482" s="36"/>
      <c r="Z482" s="36"/>
      <c r="AA482" s="36"/>
      <c r="AB482" s="36"/>
      <c r="AC482" s="36"/>
      <c r="AD482" s="36"/>
      <c r="AE482" s="36"/>
      <c r="AT482" s="18" t="s">
        <v>233</v>
      </c>
      <c r="AU482" s="18" t="s">
        <v>19</v>
      </c>
    </row>
    <row r="483" spans="1:51" s="14" customFormat="1" ht="11.25">
      <c r="B483" s="223"/>
      <c r="C483" s="224"/>
      <c r="D483" s="210" t="s">
        <v>235</v>
      </c>
      <c r="E483" s="225" t="s">
        <v>1</v>
      </c>
      <c r="F483" s="226" t="s">
        <v>4957</v>
      </c>
      <c r="G483" s="224"/>
      <c r="H483" s="225" t="s">
        <v>1</v>
      </c>
      <c r="I483" s="227"/>
      <c r="J483" s="224"/>
      <c r="K483" s="224"/>
      <c r="L483" s="228"/>
      <c r="M483" s="229"/>
      <c r="N483" s="230"/>
      <c r="O483" s="230"/>
      <c r="P483" s="230"/>
      <c r="Q483" s="230"/>
      <c r="R483" s="230"/>
      <c r="S483" s="230"/>
      <c r="T483" s="231"/>
      <c r="AT483" s="232" t="s">
        <v>235</v>
      </c>
      <c r="AU483" s="232" t="s">
        <v>19</v>
      </c>
      <c r="AV483" s="14" t="s">
        <v>87</v>
      </c>
      <c r="AW483" s="14" t="s">
        <v>36</v>
      </c>
      <c r="AX483" s="14" t="s">
        <v>80</v>
      </c>
      <c r="AY483" s="232" t="s">
        <v>220</v>
      </c>
    </row>
    <row r="484" spans="1:51" s="13" customFormat="1" ht="11.25">
      <c r="B484" s="212"/>
      <c r="C484" s="213"/>
      <c r="D484" s="210" t="s">
        <v>235</v>
      </c>
      <c r="E484" s="214" t="s">
        <v>1</v>
      </c>
      <c r="F484" s="215" t="s">
        <v>4958</v>
      </c>
      <c r="G484" s="213"/>
      <c r="H484" s="216">
        <v>560</v>
      </c>
      <c r="I484" s="217"/>
      <c r="J484" s="213"/>
      <c r="K484" s="213"/>
      <c r="L484" s="218"/>
      <c r="M484" s="219"/>
      <c r="N484" s="220"/>
      <c r="O484" s="220"/>
      <c r="P484" s="220"/>
      <c r="Q484" s="220"/>
      <c r="R484" s="220"/>
      <c r="S484" s="220"/>
      <c r="T484" s="221"/>
      <c r="AT484" s="222" t="s">
        <v>235</v>
      </c>
      <c r="AU484" s="222" t="s">
        <v>19</v>
      </c>
      <c r="AV484" s="13" t="s">
        <v>19</v>
      </c>
      <c r="AW484" s="13" t="s">
        <v>36</v>
      </c>
      <c r="AX484" s="13" t="s">
        <v>80</v>
      </c>
      <c r="AY484" s="222" t="s">
        <v>220</v>
      </c>
    </row>
    <row r="485" spans="1:51" s="14" customFormat="1" ht="11.25">
      <c r="B485" s="223"/>
      <c r="C485" s="224"/>
      <c r="D485" s="210" t="s">
        <v>235</v>
      </c>
      <c r="E485" s="225" t="s">
        <v>1</v>
      </c>
      <c r="F485" s="226" t="s">
        <v>4959</v>
      </c>
      <c r="G485" s="224"/>
      <c r="H485" s="225" t="s">
        <v>1</v>
      </c>
      <c r="I485" s="227"/>
      <c r="J485" s="224"/>
      <c r="K485" s="224"/>
      <c r="L485" s="228"/>
      <c r="M485" s="229"/>
      <c r="N485" s="230"/>
      <c r="O485" s="230"/>
      <c r="P485" s="230"/>
      <c r="Q485" s="230"/>
      <c r="R485" s="230"/>
      <c r="S485" s="230"/>
      <c r="T485" s="231"/>
      <c r="AT485" s="232" t="s">
        <v>235</v>
      </c>
      <c r="AU485" s="232" t="s">
        <v>19</v>
      </c>
      <c r="AV485" s="14" t="s">
        <v>87</v>
      </c>
      <c r="AW485" s="14" t="s">
        <v>36</v>
      </c>
      <c r="AX485" s="14" t="s">
        <v>80</v>
      </c>
      <c r="AY485" s="232" t="s">
        <v>220</v>
      </c>
    </row>
    <row r="486" spans="1:51" s="13" customFormat="1" ht="11.25">
      <c r="B486" s="212"/>
      <c r="C486" s="213"/>
      <c r="D486" s="210" t="s">
        <v>235</v>
      </c>
      <c r="E486" s="214" t="s">
        <v>1</v>
      </c>
      <c r="F486" s="215" t="s">
        <v>4960</v>
      </c>
      <c r="G486" s="213"/>
      <c r="H486" s="216">
        <v>284</v>
      </c>
      <c r="I486" s="217"/>
      <c r="J486" s="213"/>
      <c r="K486" s="213"/>
      <c r="L486" s="218"/>
      <c r="M486" s="219"/>
      <c r="N486" s="220"/>
      <c r="O486" s="220"/>
      <c r="P486" s="220"/>
      <c r="Q486" s="220"/>
      <c r="R486" s="220"/>
      <c r="S486" s="220"/>
      <c r="T486" s="221"/>
      <c r="AT486" s="222" t="s">
        <v>235</v>
      </c>
      <c r="AU486" s="222" t="s">
        <v>19</v>
      </c>
      <c r="AV486" s="13" t="s">
        <v>19</v>
      </c>
      <c r="AW486" s="13" t="s">
        <v>36</v>
      </c>
      <c r="AX486" s="13" t="s">
        <v>80</v>
      </c>
      <c r="AY486" s="222" t="s">
        <v>220</v>
      </c>
    </row>
    <row r="487" spans="1:51" s="15" customFormat="1" ht="11.25">
      <c r="B487" s="233"/>
      <c r="C487" s="234"/>
      <c r="D487" s="210" t="s">
        <v>235</v>
      </c>
      <c r="E487" s="235" t="s">
        <v>1</v>
      </c>
      <c r="F487" s="236" t="s">
        <v>355</v>
      </c>
      <c r="G487" s="234"/>
      <c r="H487" s="237">
        <v>844</v>
      </c>
      <c r="I487" s="238"/>
      <c r="J487" s="234"/>
      <c r="K487" s="234"/>
      <c r="L487" s="239"/>
      <c r="M487" s="281"/>
      <c r="N487" s="282"/>
      <c r="O487" s="282"/>
      <c r="P487" s="282"/>
      <c r="Q487" s="282"/>
      <c r="R487" s="282"/>
      <c r="S487" s="282"/>
      <c r="T487" s="283"/>
      <c r="AT487" s="243" t="s">
        <v>235</v>
      </c>
      <c r="AU487" s="243" t="s">
        <v>19</v>
      </c>
      <c r="AV487" s="15" t="s">
        <v>223</v>
      </c>
      <c r="AW487" s="15" t="s">
        <v>36</v>
      </c>
      <c r="AX487" s="15" t="s">
        <v>87</v>
      </c>
      <c r="AY487" s="243" t="s">
        <v>220</v>
      </c>
    </row>
    <row r="488" spans="1:51" s="2" customFormat="1" ht="6.95" customHeight="1">
      <c r="A488" s="36"/>
      <c r="B488" s="56"/>
      <c r="C488" s="57"/>
      <c r="D488" s="57"/>
      <c r="E488" s="57"/>
      <c r="F488" s="57"/>
      <c r="G488" s="57"/>
      <c r="H488" s="57"/>
      <c r="I488" s="57"/>
      <c r="J488" s="57"/>
      <c r="K488" s="57"/>
      <c r="L488" s="41"/>
      <c r="M488" s="36"/>
      <c r="O488" s="36"/>
      <c r="P488" s="36"/>
      <c r="Q488" s="36"/>
      <c r="R488" s="36"/>
      <c r="S488" s="36"/>
      <c r="T488" s="36"/>
      <c r="U488" s="36"/>
      <c r="V488" s="36"/>
      <c r="W488" s="36"/>
      <c r="X488" s="36"/>
      <c r="Y488" s="36"/>
      <c r="Z488" s="36"/>
      <c r="AA488" s="36"/>
      <c r="AB488" s="36"/>
      <c r="AC488" s="36"/>
      <c r="AD488" s="36"/>
      <c r="AE488" s="36"/>
    </row>
  </sheetData>
  <mergeCells count="9">
    <mergeCell ref="E87:H87"/>
    <mergeCell ref="E109:H109"/>
    <mergeCell ref="E111:H111"/>
    <mergeCell ref="L2:V2"/>
    <mergeCell ref="E7:H7"/>
    <mergeCell ref="E9:H9"/>
    <mergeCell ref="E18:H18"/>
    <mergeCell ref="E27:H27"/>
    <mergeCell ref="E85:H85"/>
  </mergeCells>
  <hyperlinks>
    <hyperlink ref="F123" r:id="rId1"/>
    <hyperlink ref="F125" r:id="rId2"/>
    <hyperlink ref="F138" r:id="rId3"/>
    <hyperlink ref="F144" r:id="rId4"/>
    <hyperlink ref="F153" r:id="rId5"/>
    <hyperlink ref="F162" r:id="rId6"/>
    <hyperlink ref="F171" r:id="rId7"/>
    <hyperlink ref="F180" r:id="rId8"/>
    <hyperlink ref="F189" r:id="rId9"/>
    <hyperlink ref="F198" r:id="rId10"/>
    <hyperlink ref="F207" r:id="rId11"/>
    <hyperlink ref="F216" r:id="rId12"/>
    <hyperlink ref="F224" r:id="rId13"/>
    <hyperlink ref="F232" r:id="rId14"/>
    <hyperlink ref="F240" r:id="rId15"/>
    <hyperlink ref="F248" r:id="rId16"/>
    <hyperlink ref="F263" r:id="rId17"/>
    <hyperlink ref="F271" r:id="rId18"/>
    <hyperlink ref="F276" r:id="rId19"/>
    <hyperlink ref="F281" r:id="rId20"/>
    <hyperlink ref="F286" r:id="rId21"/>
    <hyperlink ref="F291" r:id="rId22"/>
    <hyperlink ref="F296" r:id="rId23"/>
    <hyperlink ref="F301" r:id="rId24"/>
    <hyperlink ref="F306" r:id="rId25"/>
    <hyperlink ref="F311" r:id="rId26"/>
    <hyperlink ref="F316" r:id="rId27"/>
    <hyperlink ref="F320" r:id="rId28"/>
    <hyperlink ref="F324" r:id="rId29"/>
    <hyperlink ref="F328" r:id="rId30"/>
    <hyperlink ref="F332" r:id="rId31"/>
    <hyperlink ref="F339" r:id="rId32"/>
    <hyperlink ref="F343" r:id="rId33"/>
    <hyperlink ref="F347" r:id="rId34"/>
    <hyperlink ref="F351" r:id="rId35"/>
    <hyperlink ref="F355" r:id="rId36"/>
    <hyperlink ref="F359" r:id="rId37"/>
    <hyperlink ref="F363" r:id="rId38"/>
    <hyperlink ref="F369" r:id="rId39"/>
    <hyperlink ref="F376" r:id="rId40"/>
    <hyperlink ref="F394" r:id="rId41"/>
    <hyperlink ref="F410" r:id="rId42"/>
    <hyperlink ref="F416" r:id="rId43"/>
    <hyperlink ref="F429" r:id="rId44"/>
    <hyperlink ref="F436" r:id="rId45"/>
    <hyperlink ref="F441" r:id="rId46"/>
    <hyperlink ref="F446" r:id="rId47"/>
    <hyperlink ref="F451" r:id="rId48"/>
    <hyperlink ref="F456" r:id="rId49"/>
    <hyperlink ref="F465" r:id="rId50"/>
    <hyperlink ref="F472" r:id="rId51"/>
    <hyperlink ref="F476" r:id="rId52"/>
  </hyperlinks>
  <pageMargins left="0.39374999999999999" right="0.39374999999999999" top="0.39374999999999999" bottom="0.39374999999999999" header="0" footer="0"/>
  <pageSetup orientation="portrait" blackAndWhite="1"/>
</worksheet>
</file>

<file path=xl/worksheets/sheet17.xml><?xml version="1.0" encoding="utf-8"?>
<worksheet xmlns="http://schemas.openxmlformats.org/spreadsheetml/2006/main" xmlns:r="http://schemas.openxmlformats.org/officeDocument/2006/relationships">
  <sheetPr>
    <pageSetUpPr fitToPage="1"/>
  </sheetPr>
  <dimension ref="A2:BM3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150</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4961</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4962</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487</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488</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489</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
        <v>490</v>
      </c>
      <c r="F26" s="36"/>
      <c r="G26" s="36"/>
      <c r="H26" s="36"/>
      <c r="I26" s="120" t="s">
        <v>31</v>
      </c>
      <c r="J26" s="111"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ROUND((SUM(BE129:BE307)),  2)</f>
        <v>0</v>
      </c>
      <c r="G35" s="36"/>
      <c r="H35" s="36"/>
      <c r="I35" s="131">
        <v>0.2</v>
      </c>
      <c r="J35" s="130">
        <f>ROUND(((SUM(BE129:BE307))*I35),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ROUND((SUM(BF129:BF307)),  2)</f>
        <v>0</v>
      </c>
      <c r="G36" s="36"/>
      <c r="H36" s="36"/>
      <c r="I36" s="131">
        <v>0.2</v>
      </c>
      <c r="J36" s="130">
        <f>ROUND(((SUM(BF129:BF307))*I36),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ROUND((SUM(BG129:BG307)),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ROUND((SUM(BH129:BH307)),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ROUND((SUM(BI129:BI307)),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4961</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SO-06.01 - Přeložka vodovodu</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Bohumín-Pudlov</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 xml:space="preserve">HYCOPROJEKT, a.s. </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Ing.R.Krčmárik</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J129</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491</v>
      </c>
      <c r="E99" s="157"/>
      <c r="F99" s="157"/>
      <c r="G99" s="157"/>
      <c r="H99" s="157"/>
      <c r="I99" s="157"/>
      <c r="J99" s="158">
        <f>J130</f>
        <v>0</v>
      </c>
      <c r="K99" s="155"/>
      <c r="L99" s="159"/>
    </row>
    <row r="100" spans="1:47" s="10" customFormat="1" ht="19.899999999999999" customHeight="1">
      <c r="B100" s="160"/>
      <c r="C100" s="105"/>
      <c r="D100" s="161" t="s">
        <v>492</v>
      </c>
      <c r="E100" s="162"/>
      <c r="F100" s="162"/>
      <c r="G100" s="162"/>
      <c r="H100" s="162"/>
      <c r="I100" s="162"/>
      <c r="J100" s="163">
        <f>J131</f>
        <v>0</v>
      </c>
      <c r="K100" s="105"/>
      <c r="L100" s="164"/>
    </row>
    <row r="101" spans="1:47" s="10" customFormat="1" ht="19.899999999999999" customHeight="1">
      <c r="B101" s="160"/>
      <c r="C101" s="105"/>
      <c r="D101" s="161" t="s">
        <v>493</v>
      </c>
      <c r="E101" s="162"/>
      <c r="F101" s="162"/>
      <c r="G101" s="162"/>
      <c r="H101" s="162"/>
      <c r="I101" s="162"/>
      <c r="J101" s="163">
        <f>J197</f>
        <v>0</v>
      </c>
      <c r="K101" s="105"/>
      <c r="L101" s="164"/>
    </row>
    <row r="102" spans="1:47" s="10" customFormat="1" ht="19.899999999999999" customHeight="1">
      <c r="B102" s="160"/>
      <c r="C102" s="105"/>
      <c r="D102" s="161" t="s">
        <v>494</v>
      </c>
      <c r="E102" s="162"/>
      <c r="F102" s="162"/>
      <c r="G102" s="162"/>
      <c r="H102" s="162"/>
      <c r="I102" s="162"/>
      <c r="J102" s="163">
        <f>J202</f>
        <v>0</v>
      </c>
      <c r="K102" s="105"/>
      <c r="L102" s="164"/>
    </row>
    <row r="103" spans="1:47" s="10" customFormat="1" ht="19.899999999999999" customHeight="1">
      <c r="B103" s="160"/>
      <c r="C103" s="105"/>
      <c r="D103" s="161" t="s">
        <v>495</v>
      </c>
      <c r="E103" s="162"/>
      <c r="F103" s="162"/>
      <c r="G103" s="162"/>
      <c r="H103" s="162"/>
      <c r="I103" s="162"/>
      <c r="J103" s="163">
        <f>J207</f>
        <v>0</v>
      </c>
      <c r="K103" s="105"/>
      <c r="L103" s="164"/>
    </row>
    <row r="104" spans="1:47" s="10" customFormat="1" ht="19.899999999999999" customHeight="1">
      <c r="B104" s="160"/>
      <c r="C104" s="105"/>
      <c r="D104" s="161" t="s">
        <v>496</v>
      </c>
      <c r="E104" s="162"/>
      <c r="F104" s="162"/>
      <c r="G104" s="162"/>
      <c r="H104" s="162"/>
      <c r="I104" s="162"/>
      <c r="J104" s="163">
        <f>J216</f>
        <v>0</v>
      </c>
      <c r="K104" s="105"/>
      <c r="L104" s="164"/>
    </row>
    <row r="105" spans="1:47" s="10" customFormat="1" ht="19.899999999999999" customHeight="1">
      <c r="B105" s="160"/>
      <c r="C105" s="105"/>
      <c r="D105" s="161" t="s">
        <v>498</v>
      </c>
      <c r="E105" s="162"/>
      <c r="F105" s="162"/>
      <c r="G105" s="162"/>
      <c r="H105" s="162"/>
      <c r="I105" s="162"/>
      <c r="J105" s="163">
        <f>J298</f>
        <v>0</v>
      </c>
      <c r="K105" s="105"/>
      <c r="L105" s="164"/>
    </row>
    <row r="106" spans="1:47" s="9" customFormat="1" ht="24.95" customHeight="1">
      <c r="B106" s="154"/>
      <c r="C106" s="155"/>
      <c r="D106" s="156" t="s">
        <v>765</v>
      </c>
      <c r="E106" s="157"/>
      <c r="F106" s="157"/>
      <c r="G106" s="157"/>
      <c r="H106" s="157"/>
      <c r="I106" s="157"/>
      <c r="J106" s="158">
        <f>J304</f>
        <v>0</v>
      </c>
      <c r="K106" s="155"/>
      <c r="L106" s="159"/>
    </row>
    <row r="107" spans="1:47" s="10" customFormat="1" ht="19.899999999999999" customHeight="1">
      <c r="B107" s="160"/>
      <c r="C107" s="105"/>
      <c r="D107" s="161" t="s">
        <v>1246</v>
      </c>
      <c r="E107" s="162"/>
      <c r="F107" s="162"/>
      <c r="G107" s="162"/>
      <c r="H107" s="162"/>
      <c r="I107" s="162"/>
      <c r="J107" s="163">
        <f>J305</f>
        <v>0</v>
      </c>
      <c r="K107" s="105"/>
      <c r="L107" s="164"/>
    </row>
    <row r="108" spans="1:47"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204</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15</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26.25" customHeight="1">
      <c r="A117" s="36"/>
      <c r="B117" s="37"/>
      <c r="C117" s="38"/>
      <c r="D117" s="38"/>
      <c r="E117" s="339" t="str">
        <f>E7</f>
        <v>Ochranná hráz na Odře a Orlovské Stružce, Bohumín-Pudlov, stavba č. 5047_2021_soutez</v>
      </c>
      <c r="F117" s="340"/>
      <c r="G117" s="340"/>
      <c r="H117" s="340"/>
      <c r="I117" s="38"/>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188</v>
      </c>
      <c r="D118" s="23"/>
      <c r="E118" s="23"/>
      <c r="F118" s="23"/>
      <c r="G118" s="23"/>
      <c r="H118" s="23"/>
      <c r="I118" s="23"/>
      <c r="J118" s="23"/>
      <c r="K118" s="23"/>
      <c r="L118" s="21"/>
    </row>
    <row r="119" spans="1:31" s="2" customFormat="1" ht="16.5" customHeight="1">
      <c r="A119" s="36"/>
      <c r="B119" s="37"/>
      <c r="C119" s="38"/>
      <c r="D119" s="38"/>
      <c r="E119" s="339" t="s">
        <v>4961</v>
      </c>
      <c r="F119" s="341"/>
      <c r="G119" s="341"/>
      <c r="H119" s="34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485</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12" t="str">
        <f>E11</f>
        <v>SO-06.01 - Přeložka vodovodu</v>
      </c>
      <c r="F121" s="341"/>
      <c r="G121" s="341"/>
      <c r="H121" s="34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20</v>
      </c>
      <c r="D123" s="38"/>
      <c r="E123" s="38"/>
      <c r="F123" s="28" t="str">
        <f>F14</f>
        <v>Bohumín-Pudlov</v>
      </c>
      <c r="G123" s="38"/>
      <c r="H123" s="38"/>
      <c r="I123" s="30" t="s">
        <v>22</v>
      </c>
      <c r="J123" s="68" t="str">
        <f>IF(J14="","",J14)</f>
        <v>30. 11. 2020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28</v>
      </c>
      <c r="D125" s="38"/>
      <c r="E125" s="38"/>
      <c r="F125" s="28" t="str">
        <f>E17</f>
        <v>Povodí Odry s.p.</v>
      </c>
      <c r="G125" s="38"/>
      <c r="H125" s="38"/>
      <c r="I125" s="30" t="s">
        <v>34</v>
      </c>
      <c r="J125" s="34" t="str">
        <f>E23</f>
        <v xml:space="preserve">HYCOPROJEKT, a.s. </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32</v>
      </c>
      <c r="D126" s="38"/>
      <c r="E126" s="38"/>
      <c r="F126" s="28" t="str">
        <f>IF(E20="","",E20)</f>
        <v>Vyplň údaj</v>
      </c>
      <c r="G126" s="38"/>
      <c r="H126" s="38"/>
      <c r="I126" s="30" t="s">
        <v>37</v>
      </c>
      <c r="J126" s="34" t="str">
        <f>E26</f>
        <v>Ing.R.Krčmárik</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5"/>
      <c r="B128" s="166"/>
      <c r="C128" s="167" t="s">
        <v>205</v>
      </c>
      <c r="D128" s="168" t="s">
        <v>65</v>
      </c>
      <c r="E128" s="168" t="s">
        <v>61</v>
      </c>
      <c r="F128" s="168" t="s">
        <v>62</v>
      </c>
      <c r="G128" s="168" t="s">
        <v>206</v>
      </c>
      <c r="H128" s="168" t="s">
        <v>207</v>
      </c>
      <c r="I128" s="168" t="s">
        <v>208</v>
      </c>
      <c r="J128" s="168" t="s">
        <v>192</v>
      </c>
      <c r="K128" s="169" t="s">
        <v>209</v>
      </c>
      <c r="L128" s="170"/>
      <c r="M128" s="77" t="s">
        <v>1</v>
      </c>
      <c r="N128" s="78" t="s">
        <v>44</v>
      </c>
      <c r="O128" s="78" t="s">
        <v>210</v>
      </c>
      <c r="P128" s="78" t="s">
        <v>211</v>
      </c>
      <c r="Q128" s="78" t="s">
        <v>212</v>
      </c>
      <c r="R128" s="78" t="s">
        <v>213</v>
      </c>
      <c r="S128" s="78" t="s">
        <v>214</v>
      </c>
      <c r="T128" s="79" t="s">
        <v>215</v>
      </c>
      <c r="U128" s="165"/>
      <c r="V128" s="165"/>
      <c r="W128" s="165"/>
      <c r="X128" s="165"/>
      <c r="Y128" s="165"/>
      <c r="Z128" s="165"/>
      <c r="AA128" s="165"/>
      <c r="AB128" s="165"/>
      <c r="AC128" s="165"/>
      <c r="AD128" s="165"/>
      <c r="AE128" s="165"/>
    </row>
    <row r="129" spans="1:65" s="2" customFormat="1" ht="22.9" customHeight="1">
      <c r="A129" s="36"/>
      <c r="B129" s="37"/>
      <c r="C129" s="84" t="s">
        <v>216</v>
      </c>
      <c r="D129" s="38"/>
      <c r="E129" s="38"/>
      <c r="F129" s="38"/>
      <c r="G129" s="38"/>
      <c r="H129" s="38"/>
      <c r="I129" s="38"/>
      <c r="J129" s="171">
        <f>BK129</f>
        <v>0</v>
      </c>
      <c r="K129" s="38"/>
      <c r="L129" s="41"/>
      <c r="M129" s="80"/>
      <c r="N129" s="172"/>
      <c r="O129" s="81"/>
      <c r="P129" s="173">
        <f>P130+P304</f>
        <v>0</v>
      </c>
      <c r="Q129" s="81"/>
      <c r="R129" s="173">
        <f>R130+R304</f>
        <v>275.38311099999999</v>
      </c>
      <c r="S129" s="81"/>
      <c r="T129" s="174">
        <f>T130+T304</f>
        <v>5</v>
      </c>
      <c r="U129" s="36"/>
      <c r="V129" s="36"/>
      <c r="W129" s="36"/>
      <c r="X129" s="36"/>
      <c r="Y129" s="36"/>
      <c r="Z129" s="36"/>
      <c r="AA129" s="36"/>
      <c r="AB129" s="36"/>
      <c r="AC129" s="36"/>
      <c r="AD129" s="36"/>
      <c r="AE129" s="36"/>
      <c r="AT129" s="18" t="s">
        <v>79</v>
      </c>
      <c r="AU129" s="18" t="s">
        <v>194</v>
      </c>
      <c r="BK129" s="175">
        <f>BK130+BK304</f>
        <v>0</v>
      </c>
    </row>
    <row r="130" spans="1:65" s="12" customFormat="1" ht="25.9" customHeight="1">
      <c r="B130" s="176"/>
      <c r="C130" s="177"/>
      <c r="D130" s="178" t="s">
        <v>79</v>
      </c>
      <c r="E130" s="179" t="s">
        <v>501</v>
      </c>
      <c r="F130" s="179" t="s">
        <v>502</v>
      </c>
      <c r="G130" s="177"/>
      <c r="H130" s="177"/>
      <c r="I130" s="180"/>
      <c r="J130" s="181">
        <f>BK130</f>
        <v>0</v>
      </c>
      <c r="K130" s="177"/>
      <c r="L130" s="182"/>
      <c r="M130" s="183"/>
      <c r="N130" s="184"/>
      <c r="O130" s="184"/>
      <c r="P130" s="185">
        <f>P131+P197+P202+P207+P216+P298</f>
        <v>0</v>
      </c>
      <c r="Q130" s="184"/>
      <c r="R130" s="185">
        <f>R131+R197+R202+R207+R216+R298</f>
        <v>275.38311099999999</v>
      </c>
      <c r="S130" s="184"/>
      <c r="T130" s="186">
        <f>T131+T197+T202+T207+T216+T298</f>
        <v>5</v>
      </c>
      <c r="AR130" s="187" t="s">
        <v>87</v>
      </c>
      <c r="AT130" s="188" t="s">
        <v>79</v>
      </c>
      <c r="AU130" s="188" t="s">
        <v>80</v>
      </c>
      <c r="AY130" s="187" t="s">
        <v>220</v>
      </c>
      <c r="BK130" s="189">
        <f>BK131+BK197+BK202+BK207+BK216+BK298</f>
        <v>0</v>
      </c>
    </row>
    <row r="131" spans="1:65" s="12" customFormat="1" ht="22.9" customHeight="1">
      <c r="B131" s="176"/>
      <c r="C131" s="177"/>
      <c r="D131" s="178" t="s">
        <v>79</v>
      </c>
      <c r="E131" s="190" t="s">
        <v>87</v>
      </c>
      <c r="F131" s="190" t="s">
        <v>503</v>
      </c>
      <c r="G131" s="177"/>
      <c r="H131" s="177"/>
      <c r="I131" s="180"/>
      <c r="J131" s="191">
        <f>BK131</f>
        <v>0</v>
      </c>
      <c r="K131" s="177"/>
      <c r="L131" s="182"/>
      <c r="M131" s="183"/>
      <c r="N131" s="184"/>
      <c r="O131" s="184"/>
      <c r="P131" s="185">
        <f>SUM(P132:P196)</f>
        <v>0</v>
      </c>
      <c r="Q131" s="184"/>
      <c r="R131" s="185">
        <f>SUM(R132:R196)</f>
        <v>84.526479999999992</v>
      </c>
      <c r="S131" s="184"/>
      <c r="T131" s="186">
        <f>SUM(T132:T196)</f>
        <v>0</v>
      </c>
      <c r="AR131" s="187" t="s">
        <v>87</v>
      </c>
      <c r="AT131" s="188" t="s">
        <v>79</v>
      </c>
      <c r="AU131" s="188" t="s">
        <v>87</v>
      </c>
      <c r="AY131" s="187" t="s">
        <v>220</v>
      </c>
      <c r="BK131" s="189">
        <f>SUM(BK132:BK196)</f>
        <v>0</v>
      </c>
    </row>
    <row r="132" spans="1:65" s="2" customFormat="1" ht="24.2" customHeight="1">
      <c r="A132" s="36"/>
      <c r="B132" s="37"/>
      <c r="C132" s="192" t="s">
        <v>87</v>
      </c>
      <c r="D132" s="192" t="s">
        <v>224</v>
      </c>
      <c r="E132" s="193" t="s">
        <v>4963</v>
      </c>
      <c r="F132" s="194" t="s">
        <v>4964</v>
      </c>
      <c r="G132" s="195" t="s">
        <v>698</v>
      </c>
      <c r="H132" s="196">
        <v>10</v>
      </c>
      <c r="I132" s="197"/>
      <c r="J132" s="198">
        <f>ROUND(I132*H132,2)</f>
        <v>0</v>
      </c>
      <c r="K132" s="194" t="s">
        <v>228</v>
      </c>
      <c r="L132" s="41"/>
      <c r="M132" s="199" t="s">
        <v>1</v>
      </c>
      <c r="N132" s="200" t="s">
        <v>45</v>
      </c>
      <c r="O132" s="73"/>
      <c r="P132" s="201">
        <f>O132*H132</f>
        <v>0</v>
      </c>
      <c r="Q132" s="201">
        <v>2.6980000000000001E-2</v>
      </c>
      <c r="R132" s="201">
        <f>Q132*H132</f>
        <v>0.26979999999999998</v>
      </c>
      <c r="S132" s="201">
        <v>0</v>
      </c>
      <c r="T132" s="202">
        <f>S132*H132</f>
        <v>0</v>
      </c>
      <c r="U132" s="36"/>
      <c r="V132" s="36"/>
      <c r="W132" s="36"/>
      <c r="X132" s="36"/>
      <c r="Y132" s="36"/>
      <c r="Z132" s="36"/>
      <c r="AA132" s="36"/>
      <c r="AB132" s="36"/>
      <c r="AC132" s="36"/>
      <c r="AD132" s="36"/>
      <c r="AE132" s="36"/>
      <c r="AR132" s="203" t="s">
        <v>223</v>
      </c>
      <c r="AT132" s="203" t="s">
        <v>224</v>
      </c>
      <c r="AU132" s="203" t="s">
        <v>19</v>
      </c>
      <c r="AY132" s="18" t="s">
        <v>220</v>
      </c>
      <c r="BE132" s="204">
        <f>IF(N132="základní",J132,0)</f>
        <v>0</v>
      </c>
      <c r="BF132" s="204">
        <f>IF(N132="snížená",J132,0)</f>
        <v>0</v>
      </c>
      <c r="BG132" s="204">
        <f>IF(N132="zákl. přenesená",J132,0)</f>
        <v>0</v>
      </c>
      <c r="BH132" s="204">
        <f>IF(N132="sníž. přenesená",J132,0)</f>
        <v>0</v>
      </c>
      <c r="BI132" s="204">
        <f>IF(N132="nulová",J132,0)</f>
        <v>0</v>
      </c>
      <c r="BJ132" s="18" t="s">
        <v>87</v>
      </c>
      <c r="BK132" s="204">
        <f>ROUND(I132*H132,2)</f>
        <v>0</v>
      </c>
      <c r="BL132" s="18" t="s">
        <v>223</v>
      </c>
      <c r="BM132" s="203" t="s">
        <v>4965</v>
      </c>
    </row>
    <row r="133" spans="1:65" s="2" customFormat="1" ht="11.25">
      <c r="A133" s="36"/>
      <c r="B133" s="37"/>
      <c r="C133" s="38"/>
      <c r="D133" s="205" t="s">
        <v>231</v>
      </c>
      <c r="E133" s="38"/>
      <c r="F133" s="206" t="s">
        <v>4966</v>
      </c>
      <c r="G133" s="38"/>
      <c r="H133" s="38"/>
      <c r="I133" s="207"/>
      <c r="J133" s="38"/>
      <c r="K133" s="38"/>
      <c r="L133" s="41"/>
      <c r="M133" s="208"/>
      <c r="N133" s="209"/>
      <c r="O133" s="73"/>
      <c r="P133" s="73"/>
      <c r="Q133" s="73"/>
      <c r="R133" s="73"/>
      <c r="S133" s="73"/>
      <c r="T133" s="74"/>
      <c r="U133" s="36"/>
      <c r="V133" s="36"/>
      <c r="W133" s="36"/>
      <c r="X133" s="36"/>
      <c r="Y133" s="36"/>
      <c r="Z133" s="36"/>
      <c r="AA133" s="36"/>
      <c r="AB133" s="36"/>
      <c r="AC133" s="36"/>
      <c r="AD133" s="36"/>
      <c r="AE133" s="36"/>
      <c r="AT133" s="18" t="s">
        <v>231</v>
      </c>
      <c r="AU133" s="18" t="s">
        <v>19</v>
      </c>
    </row>
    <row r="134" spans="1:65" s="2" customFormat="1" ht="146.25">
      <c r="A134" s="36"/>
      <c r="B134" s="37"/>
      <c r="C134" s="38"/>
      <c r="D134" s="210" t="s">
        <v>311</v>
      </c>
      <c r="E134" s="38"/>
      <c r="F134" s="211" t="s">
        <v>4967</v>
      </c>
      <c r="G134" s="38"/>
      <c r="H134" s="38"/>
      <c r="I134" s="207"/>
      <c r="J134" s="38"/>
      <c r="K134" s="38"/>
      <c r="L134" s="41"/>
      <c r="M134" s="208"/>
      <c r="N134" s="209"/>
      <c r="O134" s="73"/>
      <c r="P134" s="73"/>
      <c r="Q134" s="73"/>
      <c r="R134" s="73"/>
      <c r="S134" s="73"/>
      <c r="T134" s="74"/>
      <c r="U134" s="36"/>
      <c r="V134" s="36"/>
      <c r="W134" s="36"/>
      <c r="X134" s="36"/>
      <c r="Y134" s="36"/>
      <c r="Z134" s="36"/>
      <c r="AA134" s="36"/>
      <c r="AB134" s="36"/>
      <c r="AC134" s="36"/>
      <c r="AD134" s="36"/>
      <c r="AE134" s="36"/>
      <c r="AT134" s="18" t="s">
        <v>311</v>
      </c>
      <c r="AU134" s="18" t="s">
        <v>19</v>
      </c>
    </row>
    <row r="135" spans="1:65" s="2" customFormat="1" ht="39">
      <c r="A135" s="36"/>
      <c r="B135" s="37"/>
      <c r="C135" s="38"/>
      <c r="D135" s="210" t="s">
        <v>233</v>
      </c>
      <c r="E135" s="38"/>
      <c r="F135" s="211" t="s">
        <v>4968</v>
      </c>
      <c r="G135" s="38"/>
      <c r="H135" s="38"/>
      <c r="I135" s="207"/>
      <c r="J135" s="38"/>
      <c r="K135" s="38"/>
      <c r="L135" s="41"/>
      <c r="M135" s="208"/>
      <c r="N135" s="209"/>
      <c r="O135" s="73"/>
      <c r="P135" s="73"/>
      <c r="Q135" s="73"/>
      <c r="R135" s="73"/>
      <c r="S135" s="73"/>
      <c r="T135" s="74"/>
      <c r="U135" s="36"/>
      <c r="V135" s="36"/>
      <c r="W135" s="36"/>
      <c r="X135" s="36"/>
      <c r="Y135" s="36"/>
      <c r="Z135" s="36"/>
      <c r="AA135" s="36"/>
      <c r="AB135" s="36"/>
      <c r="AC135" s="36"/>
      <c r="AD135" s="36"/>
      <c r="AE135" s="36"/>
      <c r="AT135" s="18" t="s">
        <v>233</v>
      </c>
      <c r="AU135" s="18" t="s">
        <v>19</v>
      </c>
    </row>
    <row r="136" spans="1:65" s="2" customFormat="1" ht="49.15" customHeight="1">
      <c r="A136" s="36"/>
      <c r="B136" s="37"/>
      <c r="C136" s="192" t="s">
        <v>19</v>
      </c>
      <c r="D136" s="192" t="s">
        <v>224</v>
      </c>
      <c r="E136" s="193" t="s">
        <v>504</v>
      </c>
      <c r="F136" s="194" t="s">
        <v>505</v>
      </c>
      <c r="G136" s="195" t="s">
        <v>506</v>
      </c>
      <c r="H136" s="196">
        <v>335</v>
      </c>
      <c r="I136" s="197"/>
      <c r="J136" s="198">
        <f>ROUND(I136*H136,2)</f>
        <v>0</v>
      </c>
      <c r="K136" s="194" t="s">
        <v>228</v>
      </c>
      <c r="L136" s="41"/>
      <c r="M136" s="199" t="s">
        <v>1</v>
      </c>
      <c r="N136" s="200" t="s">
        <v>45</v>
      </c>
      <c r="O136" s="73"/>
      <c r="P136" s="201">
        <f>O136*H136</f>
        <v>0</v>
      </c>
      <c r="Q136" s="201">
        <v>0</v>
      </c>
      <c r="R136" s="201">
        <f>Q136*H136</f>
        <v>0</v>
      </c>
      <c r="S136" s="201">
        <v>0</v>
      </c>
      <c r="T136" s="202">
        <f>S136*H136</f>
        <v>0</v>
      </c>
      <c r="U136" s="36"/>
      <c r="V136" s="36"/>
      <c r="W136" s="36"/>
      <c r="X136" s="36"/>
      <c r="Y136" s="36"/>
      <c r="Z136" s="36"/>
      <c r="AA136" s="36"/>
      <c r="AB136" s="36"/>
      <c r="AC136" s="36"/>
      <c r="AD136" s="36"/>
      <c r="AE136" s="36"/>
      <c r="AR136" s="203" t="s">
        <v>223</v>
      </c>
      <c r="AT136" s="203" t="s">
        <v>224</v>
      </c>
      <c r="AU136" s="203" t="s">
        <v>19</v>
      </c>
      <c r="AY136" s="18" t="s">
        <v>220</v>
      </c>
      <c r="BE136" s="204">
        <f>IF(N136="základní",J136,0)</f>
        <v>0</v>
      </c>
      <c r="BF136" s="204">
        <f>IF(N136="snížená",J136,0)</f>
        <v>0</v>
      </c>
      <c r="BG136" s="204">
        <f>IF(N136="zákl. přenesená",J136,0)</f>
        <v>0</v>
      </c>
      <c r="BH136" s="204">
        <f>IF(N136="sníž. přenesená",J136,0)</f>
        <v>0</v>
      </c>
      <c r="BI136" s="204">
        <f>IF(N136="nulová",J136,0)</f>
        <v>0</v>
      </c>
      <c r="BJ136" s="18" t="s">
        <v>87</v>
      </c>
      <c r="BK136" s="204">
        <f>ROUND(I136*H136,2)</f>
        <v>0</v>
      </c>
      <c r="BL136" s="18" t="s">
        <v>223</v>
      </c>
      <c r="BM136" s="203" t="s">
        <v>4969</v>
      </c>
    </row>
    <row r="137" spans="1:65" s="2" customFormat="1" ht="11.25">
      <c r="A137" s="36"/>
      <c r="B137" s="37"/>
      <c r="C137" s="38"/>
      <c r="D137" s="205" t="s">
        <v>231</v>
      </c>
      <c r="E137" s="38"/>
      <c r="F137" s="206" t="s">
        <v>508</v>
      </c>
      <c r="G137" s="38"/>
      <c r="H137" s="38"/>
      <c r="I137" s="207"/>
      <c r="J137" s="38"/>
      <c r="K137" s="38"/>
      <c r="L137" s="41"/>
      <c r="M137" s="208"/>
      <c r="N137" s="209"/>
      <c r="O137" s="73"/>
      <c r="P137" s="73"/>
      <c r="Q137" s="73"/>
      <c r="R137" s="73"/>
      <c r="S137" s="73"/>
      <c r="T137" s="74"/>
      <c r="U137" s="36"/>
      <c r="V137" s="36"/>
      <c r="W137" s="36"/>
      <c r="X137" s="36"/>
      <c r="Y137" s="36"/>
      <c r="Z137" s="36"/>
      <c r="AA137" s="36"/>
      <c r="AB137" s="36"/>
      <c r="AC137" s="36"/>
      <c r="AD137" s="36"/>
      <c r="AE137" s="36"/>
      <c r="AT137" s="18" t="s">
        <v>231</v>
      </c>
      <c r="AU137" s="18" t="s">
        <v>19</v>
      </c>
    </row>
    <row r="138" spans="1:65" s="2" customFormat="1" ht="68.25">
      <c r="A138" s="36"/>
      <c r="B138" s="37"/>
      <c r="C138" s="38"/>
      <c r="D138" s="210" t="s">
        <v>311</v>
      </c>
      <c r="E138" s="38"/>
      <c r="F138" s="211" t="s">
        <v>509</v>
      </c>
      <c r="G138" s="38"/>
      <c r="H138" s="38"/>
      <c r="I138" s="207"/>
      <c r="J138" s="38"/>
      <c r="K138" s="38"/>
      <c r="L138" s="41"/>
      <c r="M138" s="208"/>
      <c r="N138" s="209"/>
      <c r="O138" s="73"/>
      <c r="P138" s="73"/>
      <c r="Q138" s="73"/>
      <c r="R138" s="73"/>
      <c r="S138" s="73"/>
      <c r="T138" s="74"/>
      <c r="U138" s="36"/>
      <c r="V138" s="36"/>
      <c r="W138" s="36"/>
      <c r="X138" s="36"/>
      <c r="Y138" s="36"/>
      <c r="Z138" s="36"/>
      <c r="AA138" s="36"/>
      <c r="AB138" s="36"/>
      <c r="AC138" s="36"/>
      <c r="AD138" s="36"/>
      <c r="AE138" s="36"/>
      <c r="AT138" s="18" t="s">
        <v>311</v>
      </c>
      <c r="AU138" s="18" t="s">
        <v>19</v>
      </c>
    </row>
    <row r="139" spans="1:65" s="2" customFormat="1" ht="58.5">
      <c r="A139" s="36"/>
      <c r="B139" s="37"/>
      <c r="C139" s="38"/>
      <c r="D139" s="210" t="s">
        <v>233</v>
      </c>
      <c r="E139" s="38"/>
      <c r="F139" s="211" t="s">
        <v>4970</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233</v>
      </c>
      <c r="AU139" s="18" t="s">
        <v>19</v>
      </c>
    </row>
    <row r="140" spans="1:65" s="2" customFormat="1" ht="44.25" customHeight="1">
      <c r="A140" s="36"/>
      <c r="B140" s="37"/>
      <c r="C140" s="192" t="s">
        <v>156</v>
      </c>
      <c r="D140" s="192" t="s">
        <v>224</v>
      </c>
      <c r="E140" s="193" t="s">
        <v>512</v>
      </c>
      <c r="F140" s="194" t="s">
        <v>513</v>
      </c>
      <c r="G140" s="195" t="s">
        <v>514</v>
      </c>
      <c r="H140" s="196">
        <v>874</v>
      </c>
      <c r="I140" s="197"/>
      <c r="J140" s="198">
        <f>ROUND(I140*H140,2)</f>
        <v>0</v>
      </c>
      <c r="K140" s="194" t="s">
        <v>228</v>
      </c>
      <c r="L140" s="41"/>
      <c r="M140" s="199" t="s">
        <v>1</v>
      </c>
      <c r="N140" s="200" t="s">
        <v>45</v>
      </c>
      <c r="O140" s="73"/>
      <c r="P140" s="201">
        <f>O140*H140</f>
        <v>0</v>
      </c>
      <c r="Q140" s="201">
        <v>0</v>
      </c>
      <c r="R140" s="201">
        <f>Q140*H140</f>
        <v>0</v>
      </c>
      <c r="S140" s="201">
        <v>0</v>
      </c>
      <c r="T140" s="202">
        <f>S140*H140</f>
        <v>0</v>
      </c>
      <c r="U140" s="36"/>
      <c r="V140" s="36"/>
      <c r="W140" s="36"/>
      <c r="X140" s="36"/>
      <c r="Y140" s="36"/>
      <c r="Z140" s="36"/>
      <c r="AA140" s="36"/>
      <c r="AB140" s="36"/>
      <c r="AC140" s="36"/>
      <c r="AD140" s="36"/>
      <c r="AE140" s="36"/>
      <c r="AR140" s="203" t="s">
        <v>223</v>
      </c>
      <c r="AT140" s="203" t="s">
        <v>224</v>
      </c>
      <c r="AU140" s="203" t="s">
        <v>19</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223</v>
      </c>
      <c r="BM140" s="203" t="s">
        <v>4971</v>
      </c>
    </row>
    <row r="141" spans="1:65" s="2" customFormat="1" ht="11.25">
      <c r="A141" s="36"/>
      <c r="B141" s="37"/>
      <c r="C141" s="38"/>
      <c r="D141" s="205" t="s">
        <v>231</v>
      </c>
      <c r="E141" s="38"/>
      <c r="F141" s="206" t="s">
        <v>516</v>
      </c>
      <c r="G141" s="38"/>
      <c r="H141" s="38"/>
      <c r="I141" s="207"/>
      <c r="J141" s="38"/>
      <c r="K141" s="38"/>
      <c r="L141" s="41"/>
      <c r="M141" s="208"/>
      <c r="N141" s="209"/>
      <c r="O141" s="73"/>
      <c r="P141" s="73"/>
      <c r="Q141" s="73"/>
      <c r="R141" s="73"/>
      <c r="S141" s="73"/>
      <c r="T141" s="74"/>
      <c r="U141" s="36"/>
      <c r="V141" s="36"/>
      <c r="W141" s="36"/>
      <c r="X141" s="36"/>
      <c r="Y141" s="36"/>
      <c r="Z141" s="36"/>
      <c r="AA141" s="36"/>
      <c r="AB141" s="36"/>
      <c r="AC141" s="36"/>
      <c r="AD141" s="36"/>
      <c r="AE141" s="36"/>
      <c r="AT141" s="18" t="s">
        <v>231</v>
      </c>
      <c r="AU141" s="18" t="s">
        <v>19</v>
      </c>
    </row>
    <row r="142" spans="1:65" s="2" customFormat="1" ht="29.25">
      <c r="A142" s="36"/>
      <c r="B142" s="37"/>
      <c r="C142" s="38"/>
      <c r="D142" s="210" t="s">
        <v>311</v>
      </c>
      <c r="E142" s="38"/>
      <c r="F142" s="211" t="s">
        <v>517</v>
      </c>
      <c r="G142" s="38"/>
      <c r="H142" s="38"/>
      <c r="I142" s="207"/>
      <c r="J142" s="38"/>
      <c r="K142" s="38"/>
      <c r="L142" s="41"/>
      <c r="M142" s="208"/>
      <c r="N142" s="209"/>
      <c r="O142" s="73"/>
      <c r="P142" s="73"/>
      <c r="Q142" s="73"/>
      <c r="R142" s="73"/>
      <c r="S142" s="73"/>
      <c r="T142" s="74"/>
      <c r="U142" s="36"/>
      <c r="V142" s="36"/>
      <c r="W142" s="36"/>
      <c r="X142" s="36"/>
      <c r="Y142" s="36"/>
      <c r="Z142" s="36"/>
      <c r="AA142" s="36"/>
      <c r="AB142" s="36"/>
      <c r="AC142" s="36"/>
      <c r="AD142" s="36"/>
      <c r="AE142" s="36"/>
      <c r="AT142" s="18" t="s">
        <v>311</v>
      </c>
      <c r="AU142" s="18" t="s">
        <v>19</v>
      </c>
    </row>
    <row r="143" spans="1:65" s="2" customFormat="1" ht="48.75">
      <c r="A143" s="36"/>
      <c r="B143" s="37"/>
      <c r="C143" s="38"/>
      <c r="D143" s="210" t="s">
        <v>233</v>
      </c>
      <c r="E143" s="38"/>
      <c r="F143" s="211" t="s">
        <v>4972</v>
      </c>
      <c r="G143" s="38"/>
      <c r="H143" s="38"/>
      <c r="I143" s="207"/>
      <c r="J143" s="38"/>
      <c r="K143" s="38"/>
      <c r="L143" s="41"/>
      <c r="M143" s="208"/>
      <c r="N143" s="209"/>
      <c r="O143" s="73"/>
      <c r="P143" s="73"/>
      <c r="Q143" s="73"/>
      <c r="R143" s="73"/>
      <c r="S143" s="73"/>
      <c r="T143" s="74"/>
      <c r="U143" s="36"/>
      <c r="V143" s="36"/>
      <c r="W143" s="36"/>
      <c r="X143" s="36"/>
      <c r="Y143" s="36"/>
      <c r="Z143" s="36"/>
      <c r="AA143" s="36"/>
      <c r="AB143" s="36"/>
      <c r="AC143" s="36"/>
      <c r="AD143" s="36"/>
      <c r="AE143" s="36"/>
      <c r="AT143" s="18" t="s">
        <v>233</v>
      </c>
      <c r="AU143" s="18" t="s">
        <v>19</v>
      </c>
    </row>
    <row r="144" spans="1:65" s="2" customFormat="1" ht="44.25" customHeight="1">
      <c r="A144" s="36"/>
      <c r="B144" s="37"/>
      <c r="C144" s="192" t="s">
        <v>223</v>
      </c>
      <c r="D144" s="192" t="s">
        <v>224</v>
      </c>
      <c r="E144" s="193" t="s">
        <v>1257</v>
      </c>
      <c r="F144" s="194" t="s">
        <v>1258</v>
      </c>
      <c r="G144" s="195" t="s">
        <v>514</v>
      </c>
      <c r="H144" s="196">
        <v>175</v>
      </c>
      <c r="I144" s="197"/>
      <c r="J144" s="198">
        <f>ROUND(I144*H144,2)</f>
        <v>0</v>
      </c>
      <c r="K144" s="194" t="s">
        <v>228</v>
      </c>
      <c r="L144" s="41"/>
      <c r="M144" s="199" t="s">
        <v>1</v>
      </c>
      <c r="N144" s="200" t="s">
        <v>45</v>
      </c>
      <c r="O144" s="73"/>
      <c r="P144" s="201">
        <f>O144*H144</f>
        <v>0</v>
      </c>
      <c r="Q144" s="201">
        <v>0</v>
      </c>
      <c r="R144" s="201">
        <f>Q144*H144</f>
        <v>0</v>
      </c>
      <c r="S144" s="201">
        <v>0</v>
      </c>
      <c r="T144" s="202">
        <f>S144*H144</f>
        <v>0</v>
      </c>
      <c r="U144" s="36"/>
      <c r="V144" s="36"/>
      <c r="W144" s="36"/>
      <c r="X144" s="36"/>
      <c r="Y144" s="36"/>
      <c r="Z144" s="36"/>
      <c r="AA144" s="36"/>
      <c r="AB144" s="36"/>
      <c r="AC144" s="36"/>
      <c r="AD144" s="36"/>
      <c r="AE144" s="36"/>
      <c r="AR144" s="203" t="s">
        <v>223</v>
      </c>
      <c r="AT144" s="203" t="s">
        <v>224</v>
      </c>
      <c r="AU144" s="203" t="s">
        <v>19</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223</v>
      </c>
      <c r="BM144" s="203" t="s">
        <v>4973</v>
      </c>
    </row>
    <row r="145" spans="1:65" s="2" customFormat="1" ht="11.25">
      <c r="A145" s="36"/>
      <c r="B145" s="37"/>
      <c r="C145" s="38"/>
      <c r="D145" s="205" t="s">
        <v>231</v>
      </c>
      <c r="E145" s="38"/>
      <c r="F145" s="206" t="s">
        <v>1260</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231</v>
      </c>
      <c r="AU145" s="18" t="s">
        <v>19</v>
      </c>
    </row>
    <row r="146" spans="1:65" s="2" customFormat="1" ht="48.75">
      <c r="A146" s="36"/>
      <c r="B146" s="37"/>
      <c r="C146" s="38"/>
      <c r="D146" s="210" t="s">
        <v>311</v>
      </c>
      <c r="E146" s="38"/>
      <c r="F146" s="211" t="s">
        <v>1261</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311</v>
      </c>
      <c r="AU146" s="18" t="s">
        <v>19</v>
      </c>
    </row>
    <row r="147" spans="1:65" s="2" customFormat="1" ht="48.75">
      <c r="A147" s="36"/>
      <c r="B147" s="37"/>
      <c r="C147" s="38"/>
      <c r="D147" s="210" t="s">
        <v>233</v>
      </c>
      <c r="E147" s="38"/>
      <c r="F147" s="211" t="s">
        <v>4974</v>
      </c>
      <c r="G147" s="38"/>
      <c r="H147" s="38"/>
      <c r="I147" s="207"/>
      <c r="J147" s="38"/>
      <c r="K147" s="38"/>
      <c r="L147" s="41"/>
      <c r="M147" s="208"/>
      <c r="N147" s="209"/>
      <c r="O147" s="73"/>
      <c r="P147" s="73"/>
      <c r="Q147" s="73"/>
      <c r="R147" s="73"/>
      <c r="S147" s="73"/>
      <c r="T147" s="74"/>
      <c r="U147" s="36"/>
      <c r="V147" s="36"/>
      <c r="W147" s="36"/>
      <c r="X147" s="36"/>
      <c r="Y147" s="36"/>
      <c r="Z147" s="36"/>
      <c r="AA147" s="36"/>
      <c r="AB147" s="36"/>
      <c r="AC147" s="36"/>
      <c r="AD147" s="36"/>
      <c r="AE147" s="36"/>
      <c r="AT147" s="18" t="s">
        <v>233</v>
      </c>
      <c r="AU147" s="18" t="s">
        <v>19</v>
      </c>
    </row>
    <row r="148" spans="1:65" s="2" customFormat="1" ht="37.9" customHeight="1">
      <c r="A148" s="36"/>
      <c r="B148" s="37"/>
      <c r="C148" s="192" t="s">
        <v>219</v>
      </c>
      <c r="D148" s="192" t="s">
        <v>224</v>
      </c>
      <c r="E148" s="193" t="s">
        <v>4975</v>
      </c>
      <c r="F148" s="194" t="s">
        <v>4976</v>
      </c>
      <c r="G148" s="195" t="s">
        <v>506</v>
      </c>
      <c r="H148" s="196">
        <v>300</v>
      </c>
      <c r="I148" s="197"/>
      <c r="J148" s="198">
        <f>ROUND(I148*H148,2)</f>
        <v>0</v>
      </c>
      <c r="K148" s="194" t="s">
        <v>228</v>
      </c>
      <c r="L148" s="41"/>
      <c r="M148" s="199" t="s">
        <v>1</v>
      </c>
      <c r="N148" s="200" t="s">
        <v>45</v>
      </c>
      <c r="O148" s="73"/>
      <c r="P148" s="201">
        <f>O148*H148</f>
        <v>0</v>
      </c>
      <c r="Q148" s="201">
        <v>8.4999999999999995E-4</v>
      </c>
      <c r="R148" s="201">
        <f>Q148*H148</f>
        <v>0.255</v>
      </c>
      <c r="S148" s="201">
        <v>0</v>
      </c>
      <c r="T148" s="202">
        <f>S148*H148</f>
        <v>0</v>
      </c>
      <c r="U148" s="36"/>
      <c r="V148" s="36"/>
      <c r="W148" s="36"/>
      <c r="X148" s="36"/>
      <c r="Y148" s="36"/>
      <c r="Z148" s="36"/>
      <c r="AA148" s="36"/>
      <c r="AB148" s="36"/>
      <c r="AC148" s="36"/>
      <c r="AD148" s="36"/>
      <c r="AE148" s="36"/>
      <c r="AR148" s="203" t="s">
        <v>223</v>
      </c>
      <c r="AT148" s="203" t="s">
        <v>224</v>
      </c>
      <c r="AU148" s="203" t="s">
        <v>19</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223</v>
      </c>
      <c r="BM148" s="203" t="s">
        <v>4977</v>
      </c>
    </row>
    <row r="149" spans="1:65" s="2" customFormat="1" ht="11.25">
      <c r="A149" s="36"/>
      <c r="B149" s="37"/>
      <c r="C149" s="38"/>
      <c r="D149" s="205" t="s">
        <v>231</v>
      </c>
      <c r="E149" s="38"/>
      <c r="F149" s="206" t="s">
        <v>4978</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231</v>
      </c>
      <c r="AU149" s="18" t="s">
        <v>19</v>
      </c>
    </row>
    <row r="150" spans="1:65" s="2" customFormat="1" ht="136.5">
      <c r="A150" s="36"/>
      <c r="B150" s="37"/>
      <c r="C150" s="38"/>
      <c r="D150" s="210" t="s">
        <v>311</v>
      </c>
      <c r="E150" s="38"/>
      <c r="F150" s="211" t="s">
        <v>4979</v>
      </c>
      <c r="G150" s="38"/>
      <c r="H150" s="38"/>
      <c r="I150" s="207"/>
      <c r="J150" s="38"/>
      <c r="K150" s="38"/>
      <c r="L150" s="41"/>
      <c r="M150" s="208"/>
      <c r="N150" s="209"/>
      <c r="O150" s="73"/>
      <c r="P150" s="73"/>
      <c r="Q150" s="73"/>
      <c r="R150" s="73"/>
      <c r="S150" s="73"/>
      <c r="T150" s="74"/>
      <c r="U150" s="36"/>
      <c r="V150" s="36"/>
      <c r="W150" s="36"/>
      <c r="X150" s="36"/>
      <c r="Y150" s="36"/>
      <c r="Z150" s="36"/>
      <c r="AA150" s="36"/>
      <c r="AB150" s="36"/>
      <c r="AC150" s="36"/>
      <c r="AD150" s="36"/>
      <c r="AE150" s="36"/>
      <c r="AT150" s="18" t="s">
        <v>311</v>
      </c>
      <c r="AU150" s="18" t="s">
        <v>19</v>
      </c>
    </row>
    <row r="151" spans="1:65" s="2" customFormat="1" ht="48.75">
      <c r="A151" s="36"/>
      <c r="B151" s="37"/>
      <c r="C151" s="38"/>
      <c r="D151" s="210" t="s">
        <v>233</v>
      </c>
      <c r="E151" s="38"/>
      <c r="F151" s="211" t="s">
        <v>4980</v>
      </c>
      <c r="G151" s="38"/>
      <c r="H151" s="38"/>
      <c r="I151" s="207"/>
      <c r="J151" s="38"/>
      <c r="K151" s="38"/>
      <c r="L151" s="41"/>
      <c r="M151" s="208"/>
      <c r="N151" s="209"/>
      <c r="O151" s="73"/>
      <c r="P151" s="73"/>
      <c r="Q151" s="73"/>
      <c r="R151" s="73"/>
      <c r="S151" s="73"/>
      <c r="T151" s="74"/>
      <c r="U151" s="36"/>
      <c r="V151" s="36"/>
      <c r="W151" s="36"/>
      <c r="X151" s="36"/>
      <c r="Y151" s="36"/>
      <c r="Z151" s="36"/>
      <c r="AA151" s="36"/>
      <c r="AB151" s="36"/>
      <c r="AC151" s="36"/>
      <c r="AD151" s="36"/>
      <c r="AE151" s="36"/>
      <c r="AT151" s="18" t="s">
        <v>233</v>
      </c>
      <c r="AU151" s="18" t="s">
        <v>19</v>
      </c>
    </row>
    <row r="152" spans="1:65" s="2" customFormat="1" ht="44.25" customHeight="1">
      <c r="A152" s="36"/>
      <c r="B152" s="37"/>
      <c r="C152" s="192" t="s">
        <v>256</v>
      </c>
      <c r="D152" s="192" t="s">
        <v>224</v>
      </c>
      <c r="E152" s="193" t="s">
        <v>4981</v>
      </c>
      <c r="F152" s="194" t="s">
        <v>4982</v>
      </c>
      <c r="G152" s="195" t="s">
        <v>506</v>
      </c>
      <c r="H152" s="196">
        <v>300</v>
      </c>
      <c r="I152" s="197"/>
      <c r="J152" s="198">
        <f>ROUND(I152*H152,2)</f>
        <v>0</v>
      </c>
      <c r="K152" s="194" t="s">
        <v>228</v>
      </c>
      <c r="L152" s="41"/>
      <c r="M152" s="199" t="s">
        <v>1</v>
      </c>
      <c r="N152" s="200" t="s">
        <v>45</v>
      </c>
      <c r="O152" s="73"/>
      <c r="P152" s="201">
        <f>O152*H152</f>
        <v>0</v>
      </c>
      <c r="Q152" s="201">
        <v>0</v>
      </c>
      <c r="R152" s="201">
        <f>Q152*H152</f>
        <v>0</v>
      </c>
      <c r="S152" s="201">
        <v>0</v>
      </c>
      <c r="T152" s="202">
        <f>S152*H152</f>
        <v>0</v>
      </c>
      <c r="U152" s="36"/>
      <c r="V152" s="36"/>
      <c r="W152" s="36"/>
      <c r="X152" s="36"/>
      <c r="Y152" s="36"/>
      <c r="Z152" s="36"/>
      <c r="AA152" s="36"/>
      <c r="AB152" s="36"/>
      <c r="AC152" s="36"/>
      <c r="AD152" s="36"/>
      <c r="AE152" s="36"/>
      <c r="AR152" s="203" t="s">
        <v>223</v>
      </c>
      <c r="AT152" s="203" t="s">
        <v>224</v>
      </c>
      <c r="AU152" s="203" t="s">
        <v>19</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223</v>
      </c>
      <c r="BM152" s="203" t="s">
        <v>4983</v>
      </c>
    </row>
    <row r="153" spans="1:65" s="2" customFormat="1" ht="11.25">
      <c r="A153" s="36"/>
      <c r="B153" s="37"/>
      <c r="C153" s="38"/>
      <c r="D153" s="205" t="s">
        <v>231</v>
      </c>
      <c r="E153" s="38"/>
      <c r="F153" s="206" t="s">
        <v>4984</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231</v>
      </c>
      <c r="AU153" s="18" t="s">
        <v>19</v>
      </c>
    </row>
    <row r="154" spans="1:65" s="2" customFormat="1" ht="39">
      <c r="A154" s="36"/>
      <c r="B154" s="37"/>
      <c r="C154" s="38"/>
      <c r="D154" s="210" t="s">
        <v>233</v>
      </c>
      <c r="E154" s="38"/>
      <c r="F154" s="211" t="s">
        <v>4985</v>
      </c>
      <c r="G154" s="38"/>
      <c r="H154" s="38"/>
      <c r="I154" s="207"/>
      <c r="J154" s="38"/>
      <c r="K154" s="38"/>
      <c r="L154" s="41"/>
      <c r="M154" s="208"/>
      <c r="N154" s="209"/>
      <c r="O154" s="73"/>
      <c r="P154" s="73"/>
      <c r="Q154" s="73"/>
      <c r="R154" s="73"/>
      <c r="S154" s="73"/>
      <c r="T154" s="74"/>
      <c r="U154" s="36"/>
      <c r="V154" s="36"/>
      <c r="W154" s="36"/>
      <c r="X154" s="36"/>
      <c r="Y154" s="36"/>
      <c r="Z154" s="36"/>
      <c r="AA154" s="36"/>
      <c r="AB154" s="36"/>
      <c r="AC154" s="36"/>
      <c r="AD154" s="36"/>
      <c r="AE154" s="36"/>
      <c r="AT154" s="18" t="s">
        <v>233</v>
      </c>
      <c r="AU154" s="18" t="s">
        <v>19</v>
      </c>
    </row>
    <row r="155" spans="1:65" s="2" customFormat="1" ht="55.5" customHeight="1">
      <c r="A155" s="36"/>
      <c r="B155" s="37"/>
      <c r="C155" s="192" t="s">
        <v>261</v>
      </c>
      <c r="D155" s="192" t="s">
        <v>224</v>
      </c>
      <c r="E155" s="193" t="s">
        <v>551</v>
      </c>
      <c r="F155" s="194" t="s">
        <v>552</v>
      </c>
      <c r="G155" s="195" t="s">
        <v>514</v>
      </c>
      <c r="H155" s="196">
        <v>955</v>
      </c>
      <c r="I155" s="197"/>
      <c r="J155" s="198">
        <f>ROUND(I155*H155,2)</f>
        <v>0</v>
      </c>
      <c r="K155" s="194" t="s">
        <v>228</v>
      </c>
      <c r="L155" s="41"/>
      <c r="M155" s="199" t="s">
        <v>1</v>
      </c>
      <c r="N155" s="200" t="s">
        <v>45</v>
      </c>
      <c r="O155" s="73"/>
      <c r="P155" s="201">
        <f>O155*H155</f>
        <v>0</v>
      </c>
      <c r="Q155" s="201">
        <v>0</v>
      </c>
      <c r="R155" s="201">
        <f>Q155*H155</f>
        <v>0</v>
      </c>
      <c r="S155" s="201">
        <v>0</v>
      </c>
      <c r="T155" s="202">
        <f>S155*H155</f>
        <v>0</v>
      </c>
      <c r="U155" s="36"/>
      <c r="V155" s="36"/>
      <c r="W155" s="36"/>
      <c r="X155" s="36"/>
      <c r="Y155" s="36"/>
      <c r="Z155" s="36"/>
      <c r="AA155" s="36"/>
      <c r="AB155" s="36"/>
      <c r="AC155" s="36"/>
      <c r="AD155" s="36"/>
      <c r="AE155" s="36"/>
      <c r="AR155" s="203" t="s">
        <v>223</v>
      </c>
      <c r="AT155" s="203" t="s">
        <v>224</v>
      </c>
      <c r="AU155" s="203" t="s">
        <v>19</v>
      </c>
      <c r="AY155" s="18" t="s">
        <v>220</v>
      </c>
      <c r="BE155" s="204">
        <f>IF(N155="základní",J155,0)</f>
        <v>0</v>
      </c>
      <c r="BF155" s="204">
        <f>IF(N155="snížená",J155,0)</f>
        <v>0</v>
      </c>
      <c r="BG155" s="204">
        <f>IF(N155="zákl. přenesená",J155,0)</f>
        <v>0</v>
      </c>
      <c r="BH155" s="204">
        <f>IF(N155="sníž. přenesená",J155,0)</f>
        <v>0</v>
      </c>
      <c r="BI155" s="204">
        <f>IF(N155="nulová",J155,0)</f>
        <v>0</v>
      </c>
      <c r="BJ155" s="18" t="s">
        <v>87</v>
      </c>
      <c r="BK155" s="204">
        <f>ROUND(I155*H155,2)</f>
        <v>0</v>
      </c>
      <c r="BL155" s="18" t="s">
        <v>223</v>
      </c>
      <c r="BM155" s="203" t="s">
        <v>4986</v>
      </c>
    </row>
    <row r="156" spans="1:65" s="2" customFormat="1" ht="11.25">
      <c r="A156" s="36"/>
      <c r="B156" s="37"/>
      <c r="C156" s="38"/>
      <c r="D156" s="205" t="s">
        <v>231</v>
      </c>
      <c r="E156" s="38"/>
      <c r="F156" s="206" t="s">
        <v>554</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231</v>
      </c>
      <c r="AU156" s="18" t="s">
        <v>19</v>
      </c>
    </row>
    <row r="157" spans="1:65" s="2" customFormat="1" ht="68.25">
      <c r="A157" s="36"/>
      <c r="B157" s="37"/>
      <c r="C157" s="38"/>
      <c r="D157" s="210" t="s">
        <v>311</v>
      </c>
      <c r="E157" s="38"/>
      <c r="F157" s="211" t="s">
        <v>555</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311</v>
      </c>
      <c r="AU157" s="18" t="s">
        <v>19</v>
      </c>
    </row>
    <row r="158" spans="1:65" s="2" customFormat="1" ht="39">
      <c r="A158" s="36"/>
      <c r="B158" s="37"/>
      <c r="C158" s="38"/>
      <c r="D158" s="210" t="s">
        <v>233</v>
      </c>
      <c r="E158" s="38"/>
      <c r="F158" s="211" t="s">
        <v>4987</v>
      </c>
      <c r="G158" s="38"/>
      <c r="H158" s="38"/>
      <c r="I158" s="207"/>
      <c r="J158" s="38"/>
      <c r="K158" s="38"/>
      <c r="L158" s="41"/>
      <c r="M158" s="208"/>
      <c r="N158" s="209"/>
      <c r="O158" s="73"/>
      <c r="P158" s="73"/>
      <c r="Q158" s="73"/>
      <c r="R158" s="73"/>
      <c r="S158" s="73"/>
      <c r="T158" s="74"/>
      <c r="U158" s="36"/>
      <c r="V158" s="36"/>
      <c r="W158" s="36"/>
      <c r="X158" s="36"/>
      <c r="Y158" s="36"/>
      <c r="Z158" s="36"/>
      <c r="AA158" s="36"/>
      <c r="AB158" s="36"/>
      <c r="AC158" s="36"/>
      <c r="AD158" s="36"/>
      <c r="AE158" s="36"/>
      <c r="AT158" s="18" t="s">
        <v>233</v>
      </c>
      <c r="AU158" s="18" t="s">
        <v>19</v>
      </c>
    </row>
    <row r="159" spans="1:65" s="2" customFormat="1" ht="37.9" customHeight="1">
      <c r="A159" s="36"/>
      <c r="B159" s="37"/>
      <c r="C159" s="192" t="s">
        <v>266</v>
      </c>
      <c r="D159" s="192" t="s">
        <v>224</v>
      </c>
      <c r="E159" s="193" t="s">
        <v>520</v>
      </c>
      <c r="F159" s="194" t="s">
        <v>1194</v>
      </c>
      <c r="G159" s="195" t="s">
        <v>514</v>
      </c>
      <c r="H159" s="196">
        <v>194</v>
      </c>
      <c r="I159" s="197"/>
      <c r="J159" s="198">
        <f>ROUND(I159*H159,2)</f>
        <v>0</v>
      </c>
      <c r="K159" s="194" t="s">
        <v>228</v>
      </c>
      <c r="L159" s="41"/>
      <c r="M159" s="199" t="s">
        <v>1</v>
      </c>
      <c r="N159" s="200" t="s">
        <v>45</v>
      </c>
      <c r="O159" s="73"/>
      <c r="P159" s="201">
        <f>O159*H159</f>
        <v>0</v>
      </c>
      <c r="Q159" s="201">
        <v>0</v>
      </c>
      <c r="R159" s="201">
        <f>Q159*H159</f>
        <v>0</v>
      </c>
      <c r="S159" s="201">
        <v>0</v>
      </c>
      <c r="T159" s="202">
        <f>S159*H159</f>
        <v>0</v>
      </c>
      <c r="U159" s="36"/>
      <c r="V159" s="36"/>
      <c r="W159" s="36"/>
      <c r="X159" s="36"/>
      <c r="Y159" s="36"/>
      <c r="Z159" s="36"/>
      <c r="AA159" s="36"/>
      <c r="AB159" s="36"/>
      <c r="AC159" s="36"/>
      <c r="AD159" s="36"/>
      <c r="AE159" s="36"/>
      <c r="AR159" s="203" t="s">
        <v>223</v>
      </c>
      <c r="AT159" s="203" t="s">
        <v>224</v>
      </c>
      <c r="AU159" s="203" t="s">
        <v>19</v>
      </c>
      <c r="AY159" s="18" t="s">
        <v>220</v>
      </c>
      <c r="BE159" s="204">
        <f>IF(N159="základní",J159,0)</f>
        <v>0</v>
      </c>
      <c r="BF159" s="204">
        <f>IF(N159="snížená",J159,0)</f>
        <v>0</v>
      </c>
      <c r="BG159" s="204">
        <f>IF(N159="zákl. přenesená",J159,0)</f>
        <v>0</v>
      </c>
      <c r="BH159" s="204">
        <f>IF(N159="sníž. přenesená",J159,0)</f>
        <v>0</v>
      </c>
      <c r="BI159" s="204">
        <f>IF(N159="nulová",J159,0)</f>
        <v>0</v>
      </c>
      <c r="BJ159" s="18" t="s">
        <v>87</v>
      </c>
      <c r="BK159" s="204">
        <f>ROUND(I159*H159,2)</f>
        <v>0</v>
      </c>
      <c r="BL159" s="18" t="s">
        <v>223</v>
      </c>
      <c r="BM159" s="203" t="s">
        <v>4988</v>
      </c>
    </row>
    <row r="160" spans="1:65" s="2" customFormat="1" ht="11.25">
      <c r="A160" s="36"/>
      <c r="B160" s="37"/>
      <c r="C160" s="38"/>
      <c r="D160" s="205" t="s">
        <v>231</v>
      </c>
      <c r="E160" s="38"/>
      <c r="F160" s="206" t="s">
        <v>523</v>
      </c>
      <c r="G160" s="38"/>
      <c r="H160" s="38"/>
      <c r="I160" s="207"/>
      <c r="J160" s="38"/>
      <c r="K160" s="38"/>
      <c r="L160" s="41"/>
      <c r="M160" s="208"/>
      <c r="N160" s="209"/>
      <c r="O160" s="73"/>
      <c r="P160" s="73"/>
      <c r="Q160" s="73"/>
      <c r="R160" s="73"/>
      <c r="S160" s="73"/>
      <c r="T160" s="74"/>
      <c r="U160" s="36"/>
      <c r="V160" s="36"/>
      <c r="W160" s="36"/>
      <c r="X160" s="36"/>
      <c r="Y160" s="36"/>
      <c r="Z160" s="36"/>
      <c r="AA160" s="36"/>
      <c r="AB160" s="36"/>
      <c r="AC160" s="36"/>
      <c r="AD160" s="36"/>
      <c r="AE160" s="36"/>
      <c r="AT160" s="18" t="s">
        <v>231</v>
      </c>
      <c r="AU160" s="18" t="s">
        <v>19</v>
      </c>
    </row>
    <row r="161" spans="1:65" s="2" customFormat="1" ht="68.25">
      <c r="A161" s="36"/>
      <c r="B161" s="37"/>
      <c r="C161" s="38"/>
      <c r="D161" s="210" t="s">
        <v>311</v>
      </c>
      <c r="E161" s="38"/>
      <c r="F161" s="211" t="s">
        <v>555</v>
      </c>
      <c r="G161" s="38"/>
      <c r="H161" s="38"/>
      <c r="I161" s="207"/>
      <c r="J161" s="38"/>
      <c r="K161" s="38"/>
      <c r="L161" s="41"/>
      <c r="M161" s="208"/>
      <c r="N161" s="209"/>
      <c r="O161" s="73"/>
      <c r="P161" s="73"/>
      <c r="Q161" s="73"/>
      <c r="R161" s="73"/>
      <c r="S161" s="73"/>
      <c r="T161" s="74"/>
      <c r="U161" s="36"/>
      <c r="V161" s="36"/>
      <c r="W161" s="36"/>
      <c r="X161" s="36"/>
      <c r="Y161" s="36"/>
      <c r="Z161" s="36"/>
      <c r="AA161" s="36"/>
      <c r="AB161" s="36"/>
      <c r="AC161" s="36"/>
      <c r="AD161" s="36"/>
      <c r="AE161" s="36"/>
      <c r="AT161" s="18" t="s">
        <v>311</v>
      </c>
      <c r="AU161" s="18" t="s">
        <v>19</v>
      </c>
    </row>
    <row r="162" spans="1:65" s="2" customFormat="1" ht="68.25">
      <c r="A162" s="36"/>
      <c r="B162" s="37"/>
      <c r="C162" s="38"/>
      <c r="D162" s="210" t="s">
        <v>233</v>
      </c>
      <c r="E162" s="38"/>
      <c r="F162" s="211" t="s">
        <v>4989</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233</v>
      </c>
      <c r="AU162" s="18" t="s">
        <v>19</v>
      </c>
    </row>
    <row r="163" spans="1:65" s="2" customFormat="1" ht="66.75" customHeight="1">
      <c r="A163" s="36"/>
      <c r="B163" s="37"/>
      <c r="C163" s="192" t="s">
        <v>271</v>
      </c>
      <c r="D163" s="192" t="s">
        <v>224</v>
      </c>
      <c r="E163" s="193" t="s">
        <v>1197</v>
      </c>
      <c r="F163" s="194" t="s">
        <v>1198</v>
      </c>
      <c r="G163" s="195" t="s">
        <v>514</v>
      </c>
      <c r="H163" s="196">
        <v>1940</v>
      </c>
      <c r="I163" s="197"/>
      <c r="J163" s="198">
        <f>ROUND(I163*H163,2)</f>
        <v>0</v>
      </c>
      <c r="K163" s="194" t="s">
        <v>228</v>
      </c>
      <c r="L163" s="41"/>
      <c r="M163" s="199" t="s">
        <v>1</v>
      </c>
      <c r="N163" s="200" t="s">
        <v>45</v>
      </c>
      <c r="O163" s="73"/>
      <c r="P163" s="201">
        <f>O163*H163</f>
        <v>0</v>
      </c>
      <c r="Q163" s="201">
        <v>0</v>
      </c>
      <c r="R163" s="201">
        <f>Q163*H163</f>
        <v>0</v>
      </c>
      <c r="S163" s="201">
        <v>0</v>
      </c>
      <c r="T163" s="202">
        <f>S163*H163</f>
        <v>0</v>
      </c>
      <c r="U163" s="36"/>
      <c r="V163" s="36"/>
      <c r="W163" s="36"/>
      <c r="X163" s="36"/>
      <c r="Y163" s="36"/>
      <c r="Z163" s="36"/>
      <c r="AA163" s="36"/>
      <c r="AB163" s="36"/>
      <c r="AC163" s="36"/>
      <c r="AD163" s="36"/>
      <c r="AE163" s="36"/>
      <c r="AR163" s="203" t="s">
        <v>223</v>
      </c>
      <c r="AT163" s="203" t="s">
        <v>224</v>
      </c>
      <c r="AU163" s="203" t="s">
        <v>19</v>
      </c>
      <c r="AY163" s="18" t="s">
        <v>220</v>
      </c>
      <c r="BE163" s="204">
        <f>IF(N163="základní",J163,0)</f>
        <v>0</v>
      </c>
      <c r="BF163" s="204">
        <f>IF(N163="snížená",J163,0)</f>
        <v>0</v>
      </c>
      <c r="BG163" s="204">
        <f>IF(N163="zákl. přenesená",J163,0)</f>
        <v>0</v>
      </c>
      <c r="BH163" s="204">
        <f>IF(N163="sníž. přenesená",J163,0)</f>
        <v>0</v>
      </c>
      <c r="BI163" s="204">
        <f>IF(N163="nulová",J163,0)</f>
        <v>0</v>
      </c>
      <c r="BJ163" s="18" t="s">
        <v>87</v>
      </c>
      <c r="BK163" s="204">
        <f>ROUND(I163*H163,2)</f>
        <v>0</v>
      </c>
      <c r="BL163" s="18" t="s">
        <v>223</v>
      </c>
      <c r="BM163" s="203" t="s">
        <v>4990</v>
      </c>
    </row>
    <row r="164" spans="1:65" s="2" customFormat="1" ht="11.25">
      <c r="A164" s="36"/>
      <c r="B164" s="37"/>
      <c r="C164" s="38"/>
      <c r="D164" s="205" t="s">
        <v>231</v>
      </c>
      <c r="E164" s="38"/>
      <c r="F164" s="206" t="s">
        <v>1200</v>
      </c>
      <c r="G164" s="38"/>
      <c r="H164" s="38"/>
      <c r="I164" s="207"/>
      <c r="J164" s="38"/>
      <c r="K164" s="38"/>
      <c r="L164" s="41"/>
      <c r="M164" s="208"/>
      <c r="N164" s="209"/>
      <c r="O164" s="73"/>
      <c r="P164" s="73"/>
      <c r="Q164" s="73"/>
      <c r="R164" s="73"/>
      <c r="S164" s="73"/>
      <c r="T164" s="74"/>
      <c r="U164" s="36"/>
      <c r="V164" s="36"/>
      <c r="W164" s="36"/>
      <c r="X164" s="36"/>
      <c r="Y164" s="36"/>
      <c r="Z164" s="36"/>
      <c r="AA164" s="36"/>
      <c r="AB164" s="36"/>
      <c r="AC164" s="36"/>
      <c r="AD164" s="36"/>
      <c r="AE164" s="36"/>
      <c r="AT164" s="18" t="s">
        <v>231</v>
      </c>
      <c r="AU164" s="18" t="s">
        <v>19</v>
      </c>
    </row>
    <row r="165" spans="1:65" s="2" customFormat="1" ht="68.25">
      <c r="A165" s="36"/>
      <c r="B165" s="37"/>
      <c r="C165" s="38"/>
      <c r="D165" s="210" t="s">
        <v>311</v>
      </c>
      <c r="E165" s="38"/>
      <c r="F165" s="211" t="s">
        <v>555</v>
      </c>
      <c r="G165" s="38"/>
      <c r="H165" s="38"/>
      <c r="I165" s="207"/>
      <c r="J165" s="38"/>
      <c r="K165" s="38"/>
      <c r="L165" s="41"/>
      <c r="M165" s="208"/>
      <c r="N165" s="209"/>
      <c r="O165" s="73"/>
      <c r="P165" s="73"/>
      <c r="Q165" s="73"/>
      <c r="R165" s="73"/>
      <c r="S165" s="73"/>
      <c r="T165" s="74"/>
      <c r="U165" s="36"/>
      <c r="V165" s="36"/>
      <c r="W165" s="36"/>
      <c r="X165" s="36"/>
      <c r="Y165" s="36"/>
      <c r="Z165" s="36"/>
      <c r="AA165" s="36"/>
      <c r="AB165" s="36"/>
      <c r="AC165" s="36"/>
      <c r="AD165" s="36"/>
      <c r="AE165" s="36"/>
      <c r="AT165" s="18" t="s">
        <v>311</v>
      </c>
      <c r="AU165" s="18" t="s">
        <v>19</v>
      </c>
    </row>
    <row r="166" spans="1:65" s="2" customFormat="1" ht="68.25">
      <c r="A166" s="36"/>
      <c r="B166" s="37"/>
      <c r="C166" s="38"/>
      <c r="D166" s="210" t="s">
        <v>233</v>
      </c>
      <c r="E166" s="38"/>
      <c r="F166" s="211" t="s">
        <v>4989</v>
      </c>
      <c r="G166" s="38"/>
      <c r="H166" s="38"/>
      <c r="I166" s="207"/>
      <c r="J166" s="38"/>
      <c r="K166" s="38"/>
      <c r="L166" s="41"/>
      <c r="M166" s="208"/>
      <c r="N166" s="209"/>
      <c r="O166" s="73"/>
      <c r="P166" s="73"/>
      <c r="Q166" s="73"/>
      <c r="R166" s="73"/>
      <c r="S166" s="73"/>
      <c r="T166" s="74"/>
      <c r="U166" s="36"/>
      <c r="V166" s="36"/>
      <c r="W166" s="36"/>
      <c r="X166" s="36"/>
      <c r="Y166" s="36"/>
      <c r="Z166" s="36"/>
      <c r="AA166" s="36"/>
      <c r="AB166" s="36"/>
      <c r="AC166" s="36"/>
      <c r="AD166" s="36"/>
      <c r="AE166" s="36"/>
      <c r="AT166" s="18" t="s">
        <v>233</v>
      </c>
      <c r="AU166" s="18" t="s">
        <v>19</v>
      </c>
    </row>
    <row r="167" spans="1:65" s="2" customFormat="1" ht="37.9" customHeight="1">
      <c r="A167" s="36"/>
      <c r="B167" s="37"/>
      <c r="C167" s="192" t="s">
        <v>276</v>
      </c>
      <c r="D167" s="192" t="s">
        <v>224</v>
      </c>
      <c r="E167" s="193" t="s">
        <v>567</v>
      </c>
      <c r="F167" s="194" t="s">
        <v>568</v>
      </c>
      <c r="G167" s="195" t="s">
        <v>514</v>
      </c>
      <c r="H167" s="196">
        <v>955</v>
      </c>
      <c r="I167" s="197"/>
      <c r="J167" s="198">
        <f>ROUND(I167*H167,2)</f>
        <v>0</v>
      </c>
      <c r="K167" s="194" t="s">
        <v>228</v>
      </c>
      <c r="L167" s="41"/>
      <c r="M167" s="199" t="s">
        <v>1</v>
      </c>
      <c r="N167" s="200" t="s">
        <v>45</v>
      </c>
      <c r="O167" s="73"/>
      <c r="P167" s="201">
        <f>O167*H167</f>
        <v>0</v>
      </c>
      <c r="Q167" s="201">
        <v>0</v>
      </c>
      <c r="R167" s="201">
        <f>Q167*H167</f>
        <v>0</v>
      </c>
      <c r="S167" s="201">
        <v>0</v>
      </c>
      <c r="T167" s="202">
        <f>S167*H167</f>
        <v>0</v>
      </c>
      <c r="U167" s="36"/>
      <c r="V167" s="36"/>
      <c r="W167" s="36"/>
      <c r="X167" s="36"/>
      <c r="Y167" s="36"/>
      <c r="Z167" s="36"/>
      <c r="AA167" s="36"/>
      <c r="AB167" s="36"/>
      <c r="AC167" s="36"/>
      <c r="AD167" s="36"/>
      <c r="AE167" s="36"/>
      <c r="AR167" s="203" t="s">
        <v>223</v>
      </c>
      <c r="AT167" s="203" t="s">
        <v>224</v>
      </c>
      <c r="AU167" s="203" t="s">
        <v>19</v>
      </c>
      <c r="AY167" s="18" t="s">
        <v>220</v>
      </c>
      <c r="BE167" s="204">
        <f>IF(N167="základní",J167,0)</f>
        <v>0</v>
      </c>
      <c r="BF167" s="204">
        <f>IF(N167="snížená",J167,0)</f>
        <v>0</v>
      </c>
      <c r="BG167" s="204">
        <f>IF(N167="zákl. přenesená",J167,0)</f>
        <v>0</v>
      </c>
      <c r="BH167" s="204">
        <f>IF(N167="sníž. přenesená",J167,0)</f>
        <v>0</v>
      </c>
      <c r="BI167" s="204">
        <f>IF(N167="nulová",J167,0)</f>
        <v>0</v>
      </c>
      <c r="BJ167" s="18" t="s">
        <v>87</v>
      </c>
      <c r="BK167" s="204">
        <f>ROUND(I167*H167,2)</f>
        <v>0</v>
      </c>
      <c r="BL167" s="18" t="s">
        <v>223</v>
      </c>
      <c r="BM167" s="203" t="s">
        <v>4991</v>
      </c>
    </row>
    <row r="168" spans="1:65" s="2" customFormat="1" ht="11.25">
      <c r="A168" s="36"/>
      <c r="B168" s="37"/>
      <c r="C168" s="38"/>
      <c r="D168" s="205" t="s">
        <v>231</v>
      </c>
      <c r="E168" s="38"/>
      <c r="F168" s="206" t="s">
        <v>570</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231</v>
      </c>
      <c r="AU168" s="18" t="s">
        <v>19</v>
      </c>
    </row>
    <row r="169" spans="1:65" s="2" customFormat="1" ht="117">
      <c r="A169" s="36"/>
      <c r="B169" s="37"/>
      <c r="C169" s="38"/>
      <c r="D169" s="210" t="s">
        <v>311</v>
      </c>
      <c r="E169" s="38"/>
      <c r="F169" s="211" t="s">
        <v>571</v>
      </c>
      <c r="G169" s="38"/>
      <c r="H169" s="38"/>
      <c r="I169" s="207"/>
      <c r="J169" s="38"/>
      <c r="K169" s="38"/>
      <c r="L169" s="41"/>
      <c r="M169" s="208"/>
      <c r="N169" s="209"/>
      <c r="O169" s="73"/>
      <c r="P169" s="73"/>
      <c r="Q169" s="73"/>
      <c r="R169" s="73"/>
      <c r="S169" s="73"/>
      <c r="T169" s="74"/>
      <c r="U169" s="36"/>
      <c r="V169" s="36"/>
      <c r="W169" s="36"/>
      <c r="X169" s="36"/>
      <c r="Y169" s="36"/>
      <c r="Z169" s="36"/>
      <c r="AA169" s="36"/>
      <c r="AB169" s="36"/>
      <c r="AC169" s="36"/>
      <c r="AD169" s="36"/>
      <c r="AE169" s="36"/>
      <c r="AT169" s="18" t="s">
        <v>311</v>
      </c>
      <c r="AU169" s="18" t="s">
        <v>19</v>
      </c>
    </row>
    <row r="170" spans="1:65" s="2" customFormat="1" ht="39">
      <c r="A170" s="36"/>
      <c r="B170" s="37"/>
      <c r="C170" s="38"/>
      <c r="D170" s="210" t="s">
        <v>233</v>
      </c>
      <c r="E170" s="38"/>
      <c r="F170" s="211" t="s">
        <v>4987</v>
      </c>
      <c r="G170" s="38"/>
      <c r="H170" s="38"/>
      <c r="I170" s="207"/>
      <c r="J170" s="38"/>
      <c r="K170" s="38"/>
      <c r="L170" s="41"/>
      <c r="M170" s="208"/>
      <c r="N170" s="209"/>
      <c r="O170" s="73"/>
      <c r="P170" s="73"/>
      <c r="Q170" s="73"/>
      <c r="R170" s="73"/>
      <c r="S170" s="73"/>
      <c r="T170" s="74"/>
      <c r="U170" s="36"/>
      <c r="V170" s="36"/>
      <c r="W170" s="36"/>
      <c r="X170" s="36"/>
      <c r="Y170" s="36"/>
      <c r="Z170" s="36"/>
      <c r="AA170" s="36"/>
      <c r="AB170" s="36"/>
      <c r="AC170" s="36"/>
      <c r="AD170" s="36"/>
      <c r="AE170" s="36"/>
      <c r="AT170" s="18" t="s">
        <v>233</v>
      </c>
      <c r="AU170" s="18" t="s">
        <v>19</v>
      </c>
    </row>
    <row r="171" spans="1:65" s="2" customFormat="1" ht="16.5" customHeight="1">
      <c r="A171" s="36"/>
      <c r="B171" s="37"/>
      <c r="C171" s="192" t="s">
        <v>282</v>
      </c>
      <c r="D171" s="192" t="s">
        <v>224</v>
      </c>
      <c r="E171" s="193" t="s">
        <v>1191</v>
      </c>
      <c r="F171" s="194" t="s">
        <v>560</v>
      </c>
      <c r="G171" s="195" t="s">
        <v>514</v>
      </c>
      <c r="H171" s="196">
        <v>955</v>
      </c>
      <c r="I171" s="197"/>
      <c r="J171" s="198">
        <f>ROUND(I171*H171,2)</f>
        <v>0</v>
      </c>
      <c r="K171" s="194" t="s">
        <v>228</v>
      </c>
      <c r="L171" s="41"/>
      <c r="M171" s="199" t="s">
        <v>1</v>
      </c>
      <c r="N171" s="200" t="s">
        <v>45</v>
      </c>
      <c r="O171" s="73"/>
      <c r="P171" s="201">
        <f>O171*H171</f>
        <v>0</v>
      </c>
      <c r="Q171" s="201">
        <v>0</v>
      </c>
      <c r="R171" s="201">
        <f>Q171*H171</f>
        <v>0</v>
      </c>
      <c r="S171" s="201">
        <v>0</v>
      </c>
      <c r="T171" s="202">
        <f>S171*H171</f>
        <v>0</v>
      </c>
      <c r="U171" s="36"/>
      <c r="V171" s="36"/>
      <c r="W171" s="36"/>
      <c r="X171" s="36"/>
      <c r="Y171" s="36"/>
      <c r="Z171" s="36"/>
      <c r="AA171" s="36"/>
      <c r="AB171" s="36"/>
      <c r="AC171" s="36"/>
      <c r="AD171" s="36"/>
      <c r="AE171" s="36"/>
      <c r="AR171" s="203" t="s">
        <v>223</v>
      </c>
      <c r="AT171" s="203" t="s">
        <v>224</v>
      </c>
      <c r="AU171" s="203" t="s">
        <v>19</v>
      </c>
      <c r="AY171" s="18" t="s">
        <v>220</v>
      </c>
      <c r="BE171" s="204">
        <f>IF(N171="základní",J171,0)</f>
        <v>0</v>
      </c>
      <c r="BF171" s="204">
        <f>IF(N171="snížená",J171,0)</f>
        <v>0</v>
      </c>
      <c r="BG171" s="204">
        <f>IF(N171="zákl. přenesená",J171,0)</f>
        <v>0</v>
      </c>
      <c r="BH171" s="204">
        <f>IF(N171="sníž. přenesená",J171,0)</f>
        <v>0</v>
      </c>
      <c r="BI171" s="204">
        <f>IF(N171="nulová",J171,0)</f>
        <v>0</v>
      </c>
      <c r="BJ171" s="18" t="s">
        <v>87</v>
      </c>
      <c r="BK171" s="204">
        <f>ROUND(I171*H171,2)</f>
        <v>0</v>
      </c>
      <c r="BL171" s="18" t="s">
        <v>223</v>
      </c>
      <c r="BM171" s="203" t="s">
        <v>4992</v>
      </c>
    </row>
    <row r="172" spans="1:65" s="2" customFormat="1" ht="11.25">
      <c r="A172" s="36"/>
      <c r="B172" s="37"/>
      <c r="C172" s="38"/>
      <c r="D172" s="205" t="s">
        <v>231</v>
      </c>
      <c r="E172" s="38"/>
      <c r="F172" s="206" t="s">
        <v>1193</v>
      </c>
      <c r="G172" s="38"/>
      <c r="H172" s="38"/>
      <c r="I172" s="207"/>
      <c r="J172" s="38"/>
      <c r="K172" s="38"/>
      <c r="L172" s="41"/>
      <c r="M172" s="208"/>
      <c r="N172" s="209"/>
      <c r="O172" s="73"/>
      <c r="P172" s="73"/>
      <c r="Q172" s="73"/>
      <c r="R172" s="73"/>
      <c r="S172" s="73"/>
      <c r="T172" s="74"/>
      <c r="U172" s="36"/>
      <c r="V172" s="36"/>
      <c r="W172" s="36"/>
      <c r="X172" s="36"/>
      <c r="Y172" s="36"/>
      <c r="Z172" s="36"/>
      <c r="AA172" s="36"/>
      <c r="AB172" s="36"/>
      <c r="AC172" s="36"/>
      <c r="AD172" s="36"/>
      <c r="AE172" s="36"/>
      <c r="AT172" s="18" t="s">
        <v>231</v>
      </c>
      <c r="AU172" s="18" t="s">
        <v>19</v>
      </c>
    </row>
    <row r="173" spans="1:65" s="2" customFormat="1" ht="117">
      <c r="A173" s="36"/>
      <c r="B173" s="37"/>
      <c r="C173" s="38"/>
      <c r="D173" s="210" t="s">
        <v>311</v>
      </c>
      <c r="E173" s="38"/>
      <c r="F173" s="211" t="s">
        <v>563</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311</v>
      </c>
      <c r="AU173" s="18" t="s">
        <v>19</v>
      </c>
    </row>
    <row r="174" spans="1:65" s="2" customFormat="1" ht="39">
      <c r="A174" s="36"/>
      <c r="B174" s="37"/>
      <c r="C174" s="38"/>
      <c r="D174" s="210" t="s">
        <v>233</v>
      </c>
      <c r="E174" s="38"/>
      <c r="F174" s="211" t="s">
        <v>4993</v>
      </c>
      <c r="G174" s="38"/>
      <c r="H174" s="38"/>
      <c r="I174" s="207"/>
      <c r="J174" s="38"/>
      <c r="K174" s="38"/>
      <c r="L174" s="41"/>
      <c r="M174" s="208"/>
      <c r="N174" s="209"/>
      <c r="O174" s="73"/>
      <c r="P174" s="73"/>
      <c r="Q174" s="73"/>
      <c r="R174" s="73"/>
      <c r="S174" s="73"/>
      <c r="T174" s="74"/>
      <c r="U174" s="36"/>
      <c r="V174" s="36"/>
      <c r="W174" s="36"/>
      <c r="X174" s="36"/>
      <c r="Y174" s="36"/>
      <c r="Z174" s="36"/>
      <c r="AA174" s="36"/>
      <c r="AB174" s="36"/>
      <c r="AC174" s="36"/>
      <c r="AD174" s="36"/>
      <c r="AE174" s="36"/>
      <c r="AT174" s="18" t="s">
        <v>233</v>
      </c>
      <c r="AU174" s="18" t="s">
        <v>19</v>
      </c>
    </row>
    <row r="175" spans="1:65" s="2" customFormat="1" ht="37.9" customHeight="1">
      <c r="A175" s="36"/>
      <c r="B175" s="37"/>
      <c r="C175" s="192" t="s">
        <v>287</v>
      </c>
      <c r="D175" s="192" t="s">
        <v>224</v>
      </c>
      <c r="E175" s="193" t="s">
        <v>538</v>
      </c>
      <c r="F175" s="194" t="s">
        <v>539</v>
      </c>
      <c r="G175" s="195" t="s">
        <v>514</v>
      </c>
      <c r="H175" s="196">
        <v>938</v>
      </c>
      <c r="I175" s="197"/>
      <c r="J175" s="198">
        <f>ROUND(I175*H175,2)</f>
        <v>0</v>
      </c>
      <c r="K175" s="194" t="s">
        <v>228</v>
      </c>
      <c r="L175" s="41"/>
      <c r="M175" s="199" t="s">
        <v>1</v>
      </c>
      <c r="N175" s="200" t="s">
        <v>45</v>
      </c>
      <c r="O175" s="73"/>
      <c r="P175" s="201">
        <f>O175*H175</f>
        <v>0</v>
      </c>
      <c r="Q175" s="201">
        <v>0</v>
      </c>
      <c r="R175" s="201">
        <f>Q175*H175</f>
        <v>0</v>
      </c>
      <c r="S175" s="201">
        <v>0</v>
      </c>
      <c r="T175" s="202">
        <f>S175*H175</f>
        <v>0</v>
      </c>
      <c r="U175" s="36"/>
      <c r="V175" s="36"/>
      <c r="W175" s="36"/>
      <c r="X175" s="36"/>
      <c r="Y175" s="36"/>
      <c r="Z175" s="36"/>
      <c r="AA175" s="36"/>
      <c r="AB175" s="36"/>
      <c r="AC175" s="36"/>
      <c r="AD175" s="36"/>
      <c r="AE175" s="36"/>
      <c r="AR175" s="203" t="s">
        <v>223</v>
      </c>
      <c r="AT175" s="203" t="s">
        <v>224</v>
      </c>
      <c r="AU175" s="203" t="s">
        <v>19</v>
      </c>
      <c r="AY175" s="18" t="s">
        <v>220</v>
      </c>
      <c r="BE175" s="204">
        <f>IF(N175="základní",J175,0)</f>
        <v>0</v>
      </c>
      <c r="BF175" s="204">
        <f>IF(N175="snížená",J175,0)</f>
        <v>0</v>
      </c>
      <c r="BG175" s="204">
        <f>IF(N175="zákl. přenesená",J175,0)</f>
        <v>0</v>
      </c>
      <c r="BH175" s="204">
        <f>IF(N175="sníž. přenesená",J175,0)</f>
        <v>0</v>
      </c>
      <c r="BI175" s="204">
        <f>IF(N175="nulová",J175,0)</f>
        <v>0</v>
      </c>
      <c r="BJ175" s="18" t="s">
        <v>87</v>
      </c>
      <c r="BK175" s="204">
        <f>ROUND(I175*H175,2)</f>
        <v>0</v>
      </c>
      <c r="BL175" s="18" t="s">
        <v>223</v>
      </c>
      <c r="BM175" s="203" t="s">
        <v>4994</v>
      </c>
    </row>
    <row r="176" spans="1:65" s="2" customFormat="1" ht="11.25">
      <c r="A176" s="36"/>
      <c r="B176" s="37"/>
      <c r="C176" s="38"/>
      <c r="D176" s="205" t="s">
        <v>231</v>
      </c>
      <c r="E176" s="38"/>
      <c r="F176" s="206" t="s">
        <v>541</v>
      </c>
      <c r="G176" s="38"/>
      <c r="H176" s="38"/>
      <c r="I176" s="207"/>
      <c r="J176" s="38"/>
      <c r="K176" s="38"/>
      <c r="L176" s="41"/>
      <c r="M176" s="208"/>
      <c r="N176" s="209"/>
      <c r="O176" s="73"/>
      <c r="P176" s="73"/>
      <c r="Q176" s="73"/>
      <c r="R176" s="73"/>
      <c r="S176" s="73"/>
      <c r="T176" s="74"/>
      <c r="U176" s="36"/>
      <c r="V176" s="36"/>
      <c r="W176" s="36"/>
      <c r="X176" s="36"/>
      <c r="Y176" s="36"/>
      <c r="Z176" s="36"/>
      <c r="AA176" s="36"/>
      <c r="AB176" s="36"/>
      <c r="AC176" s="36"/>
      <c r="AD176" s="36"/>
      <c r="AE176" s="36"/>
      <c r="AT176" s="18" t="s">
        <v>231</v>
      </c>
      <c r="AU176" s="18" t="s">
        <v>19</v>
      </c>
    </row>
    <row r="177" spans="1:65" s="2" customFormat="1" ht="175.5">
      <c r="A177" s="36"/>
      <c r="B177" s="37"/>
      <c r="C177" s="38"/>
      <c r="D177" s="210" t="s">
        <v>311</v>
      </c>
      <c r="E177" s="38"/>
      <c r="F177" s="211" t="s">
        <v>542</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311</v>
      </c>
      <c r="AU177" s="18" t="s">
        <v>19</v>
      </c>
    </row>
    <row r="178" spans="1:65" s="2" customFormat="1" ht="48.75">
      <c r="A178" s="36"/>
      <c r="B178" s="37"/>
      <c r="C178" s="38"/>
      <c r="D178" s="210" t="s">
        <v>233</v>
      </c>
      <c r="E178" s="38"/>
      <c r="F178" s="211" t="s">
        <v>4995</v>
      </c>
      <c r="G178" s="38"/>
      <c r="H178" s="38"/>
      <c r="I178" s="207"/>
      <c r="J178" s="38"/>
      <c r="K178" s="38"/>
      <c r="L178" s="41"/>
      <c r="M178" s="208"/>
      <c r="N178" s="209"/>
      <c r="O178" s="73"/>
      <c r="P178" s="73"/>
      <c r="Q178" s="73"/>
      <c r="R178" s="73"/>
      <c r="S178" s="73"/>
      <c r="T178" s="74"/>
      <c r="U178" s="36"/>
      <c r="V178" s="36"/>
      <c r="W178" s="36"/>
      <c r="X178" s="36"/>
      <c r="Y178" s="36"/>
      <c r="Z178" s="36"/>
      <c r="AA178" s="36"/>
      <c r="AB178" s="36"/>
      <c r="AC178" s="36"/>
      <c r="AD178" s="36"/>
      <c r="AE178" s="36"/>
      <c r="AT178" s="18" t="s">
        <v>233</v>
      </c>
      <c r="AU178" s="18" t="s">
        <v>19</v>
      </c>
    </row>
    <row r="179" spans="1:65" s="2" customFormat="1" ht="62.65" customHeight="1">
      <c r="A179" s="36"/>
      <c r="B179" s="37"/>
      <c r="C179" s="192" t="s">
        <v>294</v>
      </c>
      <c r="D179" s="192" t="s">
        <v>224</v>
      </c>
      <c r="E179" s="193" t="s">
        <v>2037</v>
      </c>
      <c r="F179" s="194" t="s">
        <v>4996</v>
      </c>
      <c r="G179" s="195" t="s">
        <v>514</v>
      </c>
      <c r="H179" s="196">
        <v>42</v>
      </c>
      <c r="I179" s="197"/>
      <c r="J179" s="198">
        <f>ROUND(I179*H179,2)</f>
        <v>0</v>
      </c>
      <c r="K179" s="194" t="s">
        <v>228</v>
      </c>
      <c r="L179" s="41"/>
      <c r="M179" s="199" t="s">
        <v>1</v>
      </c>
      <c r="N179" s="200" t="s">
        <v>45</v>
      </c>
      <c r="O179" s="73"/>
      <c r="P179" s="201">
        <f>O179*H179</f>
        <v>0</v>
      </c>
      <c r="Q179" s="201">
        <v>0</v>
      </c>
      <c r="R179" s="201">
        <f>Q179*H179</f>
        <v>0</v>
      </c>
      <c r="S179" s="201">
        <v>0</v>
      </c>
      <c r="T179" s="202">
        <f>S179*H179</f>
        <v>0</v>
      </c>
      <c r="U179" s="36"/>
      <c r="V179" s="36"/>
      <c r="W179" s="36"/>
      <c r="X179" s="36"/>
      <c r="Y179" s="36"/>
      <c r="Z179" s="36"/>
      <c r="AA179" s="36"/>
      <c r="AB179" s="36"/>
      <c r="AC179" s="36"/>
      <c r="AD179" s="36"/>
      <c r="AE179" s="36"/>
      <c r="AR179" s="203" t="s">
        <v>223</v>
      </c>
      <c r="AT179" s="203" t="s">
        <v>224</v>
      </c>
      <c r="AU179" s="203" t="s">
        <v>19</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223</v>
      </c>
      <c r="BM179" s="203" t="s">
        <v>4997</v>
      </c>
    </row>
    <row r="180" spans="1:65" s="2" customFormat="1" ht="11.25">
      <c r="A180" s="36"/>
      <c r="B180" s="37"/>
      <c r="C180" s="38"/>
      <c r="D180" s="205" t="s">
        <v>231</v>
      </c>
      <c r="E180" s="38"/>
      <c r="F180" s="206" t="s">
        <v>2040</v>
      </c>
      <c r="G180" s="38"/>
      <c r="H180" s="38"/>
      <c r="I180" s="207"/>
      <c r="J180" s="38"/>
      <c r="K180" s="38"/>
      <c r="L180" s="41"/>
      <c r="M180" s="208"/>
      <c r="N180" s="209"/>
      <c r="O180" s="73"/>
      <c r="P180" s="73"/>
      <c r="Q180" s="73"/>
      <c r="R180" s="73"/>
      <c r="S180" s="73"/>
      <c r="T180" s="74"/>
      <c r="U180" s="36"/>
      <c r="V180" s="36"/>
      <c r="W180" s="36"/>
      <c r="X180" s="36"/>
      <c r="Y180" s="36"/>
      <c r="Z180" s="36"/>
      <c r="AA180" s="36"/>
      <c r="AB180" s="36"/>
      <c r="AC180" s="36"/>
      <c r="AD180" s="36"/>
      <c r="AE180" s="36"/>
      <c r="AT180" s="18" t="s">
        <v>231</v>
      </c>
      <c r="AU180" s="18" t="s">
        <v>19</v>
      </c>
    </row>
    <row r="181" spans="1:65" s="2" customFormat="1" ht="107.25">
      <c r="A181" s="36"/>
      <c r="B181" s="37"/>
      <c r="C181" s="38"/>
      <c r="D181" s="210" t="s">
        <v>311</v>
      </c>
      <c r="E181" s="38"/>
      <c r="F181" s="211" t="s">
        <v>2041</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311</v>
      </c>
      <c r="AU181" s="18" t="s">
        <v>19</v>
      </c>
    </row>
    <row r="182" spans="1:65" s="2" customFormat="1" ht="48.75">
      <c r="A182" s="36"/>
      <c r="B182" s="37"/>
      <c r="C182" s="38"/>
      <c r="D182" s="210" t="s">
        <v>233</v>
      </c>
      <c r="E182" s="38"/>
      <c r="F182" s="211" t="s">
        <v>4998</v>
      </c>
      <c r="G182" s="38"/>
      <c r="H182" s="38"/>
      <c r="I182" s="207"/>
      <c r="J182" s="38"/>
      <c r="K182" s="38"/>
      <c r="L182" s="41"/>
      <c r="M182" s="208"/>
      <c r="N182" s="209"/>
      <c r="O182" s="73"/>
      <c r="P182" s="73"/>
      <c r="Q182" s="73"/>
      <c r="R182" s="73"/>
      <c r="S182" s="73"/>
      <c r="T182" s="74"/>
      <c r="U182" s="36"/>
      <c r="V182" s="36"/>
      <c r="W182" s="36"/>
      <c r="X182" s="36"/>
      <c r="Y182" s="36"/>
      <c r="Z182" s="36"/>
      <c r="AA182" s="36"/>
      <c r="AB182" s="36"/>
      <c r="AC182" s="36"/>
      <c r="AD182" s="36"/>
      <c r="AE182" s="36"/>
      <c r="AT182" s="18" t="s">
        <v>233</v>
      </c>
      <c r="AU182" s="18" t="s">
        <v>19</v>
      </c>
    </row>
    <row r="183" spans="1:65" s="2" customFormat="1" ht="37.9" customHeight="1">
      <c r="A183" s="36"/>
      <c r="B183" s="37"/>
      <c r="C183" s="247" t="s">
        <v>302</v>
      </c>
      <c r="D183" s="247" t="s">
        <v>329</v>
      </c>
      <c r="E183" s="248" t="s">
        <v>4999</v>
      </c>
      <c r="F183" s="249" t="s">
        <v>5000</v>
      </c>
      <c r="G183" s="250" t="s">
        <v>650</v>
      </c>
      <c r="H183" s="251">
        <v>84</v>
      </c>
      <c r="I183" s="252"/>
      <c r="J183" s="253">
        <f>ROUND(I183*H183,2)</f>
        <v>0</v>
      </c>
      <c r="K183" s="249" t="s">
        <v>228</v>
      </c>
      <c r="L183" s="254"/>
      <c r="M183" s="255" t="s">
        <v>1</v>
      </c>
      <c r="N183" s="256" t="s">
        <v>45</v>
      </c>
      <c r="O183" s="73"/>
      <c r="P183" s="201">
        <f>O183*H183</f>
        <v>0</v>
      </c>
      <c r="Q183" s="201">
        <v>1</v>
      </c>
      <c r="R183" s="201">
        <f>Q183*H183</f>
        <v>84</v>
      </c>
      <c r="S183" s="201">
        <v>0</v>
      </c>
      <c r="T183" s="202">
        <f>S183*H183</f>
        <v>0</v>
      </c>
      <c r="U183" s="36"/>
      <c r="V183" s="36"/>
      <c r="W183" s="36"/>
      <c r="X183" s="36"/>
      <c r="Y183" s="36"/>
      <c r="Z183" s="36"/>
      <c r="AA183" s="36"/>
      <c r="AB183" s="36"/>
      <c r="AC183" s="36"/>
      <c r="AD183" s="36"/>
      <c r="AE183" s="36"/>
      <c r="AR183" s="203" t="s">
        <v>266</v>
      </c>
      <c r="AT183" s="203" t="s">
        <v>329</v>
      </c>
      <c r="AU183" s="203" t="s">
        <v>19</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223</v>
      </c>
      <c r="BM183" s="203" t="s">
        <v>5001</v>
      </c>
    </row>
    <row r="184" spans="1:65" s="2" customFormat="1" ht="37.9" customHeight="1">
      <c r="A184" s="36"/>
      <c r="B184" s="37"/>
      <c r="C184" s="192" t="s">
        <v>306</v>
      </c>
      <c r="D184" s="192" t="s">
        <v>224</v>
      </c>
      <c r="E184" s="193" t="s">
        <v>605</v>
      </c>
      <c r="F184" s="194" t="s">
        <v>606</v>
      </c>
      <c r="G184" s="195" t="s">
        <v>506</v>
      </c>
      <c r="H184" s="196">
        <v>112</v>
      </c>
      <c r="I184" s="197"/>
      <c r="J184" s="198">
        <f>ROUND(I184*H184,2)</f>
        <v>0</v>
      </c>
      <c r="K184" s="194" t="s">
        <v>228</v>
      </c>
      <c r="L184" s="41"/>
      <c r="M184" s="199" t="s">
        <v>1</v>
      </c>
      <c r="N184" s="200" t="s">
        <v>45</v>
      </c>
      <c r="O184" s="73"/>
      <c r="P184" s="201">
        <f>O184*H184</f>
        <v>0</v>
      </c>
      <c r="Q184" s="201">
        <v>0</v>
      </c>
      <c r="R184" s="201">
        <f>Q184*H184</f>
        <v>0</v>
      </c>
      <c r="S184" s="201">
        <v>0</v>
      </c>
      <c r="T184" s="202">
        <f>S184*H184</f>
        <v>0</v>
      </c>
      <c r="U184" s="36"/>
      <c r="V184" s="36"/>
      <c r="W184" s="36"/>
      <c r="X184" s="36"/>
      <c r="Y184" s="36"/>
      <c r="Z184" s="36"/>
      <c r="AA184" s="36"/>
      <c r="AB184" s="36"/>
      <c r="AC184" s="36"/>
      <c r="AD184" s="36"/>
      <c r="AE184" s="36"/>
      <c r="AR184" s="203" t="s">
        <v>223</v>
      </c>
      <c r="AT184" s="203" t="s">
        <v>224</v>
      </c>
      <c r="AU184" s="203" t="s">
        <v>19</v>
      </c>
      <c r="AY184" s="18" t="s">
        <v>220</v>
      </c>
      <c r="BE184" s="204">
        <f>IF(N184="základní",J184,0)</f>
        <v>0</v>
      </c>
      <c r="BF184" s="204">
        <f>IF(N184="snížená",J184,0)</f>
        <v>0</v>
      </c>
      <c r="BG184" s="204">
        <f>IF(N184="zákl. přenesená",J184,0)</f>
        <v>0</v>
      </c>
      <c r="BH184" s="204">
        <f>IF(N184="sníž. přenesená",J184,0)</f>
        <v>0</v>
      </c>
      <c r="BI184" s="204">
        <f>IF(N184="nulová",J184,0)</f>
        <v>0</v>
      </c>
      <c r="BJ184" s="18" t="s">
        <v>87</v>
      </c>
      <c r="BK184" s="204">
        <f>ROUND(I184*H184,2)</f>
        <v>0</v>
      </c>
      <c r="BL184" s="18" t="s">
        <v>223</v>
      </c>
      <c r="BM184" s="203" t="s">
        <v>5002</v>
      </c>
    </row>
    <row r="185" spans="1:65" s="2" customFormat="1" ht="11.25">
      <c r="A185" s="36"/>
      <c r="B185" s="37"/>
      <c r="C185" s="38"/>
      <c r="D185" s="205" t="s">
        <v>231</v>
      </c>
      <c r="E185" s="38"/>
      <c r="F185" s="206" t="s">
        <v>608</v>
      </c>
      <c r="G185" s="38"/>
      <c r="H185" s="38"/>
      <c r="I185" s="207"/>
      <c r="J185" s="38"/>
      <c r="K185" s="38"/>
      <c r="L185" s="41"/>
      <c r="M185" s="208"/>
      <c r="N185" s="209"/>
      <c r="O185" s="73"/>
      <c r="P185" s="73"/>
      <c r="Q185" s="73"/>
      <c r="R185" s="73"/>
      <c r="S185" s="73"/>
      <c r="T185" s="74"/>
      <c r="U185" s="36"/>
      <c r="V185" s="36"/>
      <c r="W185" s="36"/>
      <c r="X185" s="36"/>
      <c r="Y185" s="36"/>
      <c r="Z185" s="36"/>
      <c r="AA185" s="36"/>
      <c r="AB185" s="36"/>
      <c r="AC185" s="36"/>
      <c r="AD185" s="36"/>
      <c r="AE185" s="36"/>
      <c r="AT185" s="18" t="s">
        <v>231</v>
      </c>
      <c r="AU185" s="18" t="s">
        <v>19</v>
      </c>
    </row>
    <row r="186" spans="1:65" s="2" customFormat="1" ht="48.75">
      <c r="A186" s="36"/>
      <c r="B186" s="37"/>
      <c r="C186" s="38"/>
      <c r="D186" s="210" t="s">
        <v>311</v>
      </c>
      <c r="E186" s="38"/>
      <c r="F186" s="211" t="s">
        <v>609</v>
      </c>
      <c r="G186" s="38"/>
      <c r="H186" s="38"/>
      <c r="I186" s="207"/>
      <c r="J186" s="38"/>
      <c r="K186" s="38"/>
      <c r="L186" s="41"/>
      <c r="M186" s="208"/>
      <c r="N186" s="209"/>
      <c r="O186" s="73"/>
      <c r="P186" s="73"/>
      <c r="Q186" s="73"/>
      <c r="R186" s="73"/>
      <c r="S186" s="73"/>
      <c r="T186" s="74"/>
      <c r="U186" s="36"/>
      <c r="V186" s="36"/>
      <c r="W186" s="36"/>
      <c r="X186" s="36"/>
      <c r="Y186" s="36"/>
      <c r="Z186" s="36"/>
      <c r="AA186" s="36"/>
      <c r="AB186" s="36"/>
      <c r="AC186" s="36"/>
      <c r="AD186" s="36"/>
      <c r="AE186" s="36"/>
      <c r="AT186" s="18" t="s">
        <v>311</v>
      </c>
      <c r="AU186" s="18" t="s">
        <v>19</v>
      </c>
    </row>
    <row r="187" spans="1:65" s="2" customFormat="1" ht="68.25">
      <c r="A187" s="36"/>
      <c r="B187" s="37"/>
      <c r="C187" s="38"/>
      <c r="D187" s="210" t="s">
        <v>233</v>
      </c>
      <c r="E187" s="38"/>
      <c r="F187" s="211" t="s">
        <v>5003</v>
      </c>
      <c r="G187" s="38"/>
      <c r="H187" s="38"/>
      <c r="I187" s="207"/>
      <c r="J187" s="38"/>
      <c r="K187" s="38"/>
      <c r="L187" s="41"/>
      <c r="M187" s="208"/>
      <c r="N187" s="209"/>
      <c r="O187" s="73"/>
      <c r="P187" s="73"/>
      <c r="Q187" s="73"/>
      <c r="R187" s="73"/>
      <c r="S187" s="73"/>
      <c r="T187" s="74"/>
      <c r="U187" s="36"/>
      <c r="V187" s="36"/>
      <c r="W187" s="36"/>
      <c r="X187" s="36"/>
      <c r="Y187" s="36"/>
      <c r="Z187" s="36"/>
      <c r="AA187" s="36"/>
      <c r="AB187" s="36"/>
      <c r="AC187" s="36"/>
      <c r="AD187" s="36"/>
      <c r="AE187" s="36"/>
      <c r="AT187" s="18" t="s">
        <v>233</v>
      </c>
      <c r="AU187" s="18" t="s">
        <v>19</v>
      </c>
    </row>
    <row r="188" spans="1:65" s="2" customFormat="1" ht="37.9" customHeight="1">
      <c r="A188" s="36"/>
      <c r="B188" s="37"/>
      <c r="C188" s="192" t="s">
        <v>315</v>
      </c>
      <c r="D188" s="192" t="s">
        <v>224</v>
      </c>
      <c r="E188" s="193" t="s">
        <v>1278</v>
      </c>
      <c r="F188" s="194" t="s">
        <v>1279</v>
      </c>
      <c r="G188" s="195" t="s">
        <v>506</v>
      </c>
      <c r="H188" s="196">
        <v>112</v>
      </c>
      <c r="I188" s="197"/>
      <c r="J188" s="198">
        <f>ROUND(I188*H188,2)</f>
        <v>0</v>
      </c>
      <c r="K188" s="194" t="s">
        <v>228</v>
      </c>
      <c r="L188" s="41"/>
      <c r="M188" s="199" t="s">
        <v>1</v>
      </c>
      <c r="N188" s="200" t="s">
        <v>45</v>
      </c>
      <c r="O188" s="73"/>
      <c r="P188" s="201">
        <f>O188*H188</f>
        <v>0</v>
      </c>
      <c r="Q188" s="201">
        <v>0</v>
      </c>
      <c r="R188" s="201">
        <f>Q188*H188</f>
        <v>0</v>
      </c>
      <c r="S188" s="201">
        <v>0</v>
      </c>
      <c r="T188" s="202">
        <f>S188*H188</f>
        <v>0</v>
      </c>
      <c r="U188" s="36"/>
      <c r="V188" s="36"/>
      <c r="W188" s="36"/>
      <c r="X188" s="36"/>
      <c r="Y188" s="36"/>
      <c r="Z188" s="36"/>
      <c r="AA188" s="36"/>
      <c r="AB188" s="36"/>
      <c r="AC188" s="36"/>
      <c r="AD188" s="36"/>
      <c r="AE188" s="36"/>
      <c r="AR188" s="203" t="s">
        <v>223</v>
      </c>
      <c r="AT188" s="203" t="s">
        <v>224</v>
      </c>
      <c r="AU188" s="203" t="s">
        <v>19</v>
      </c>
      <c r="AY188" s="18" t="s">
        <v>220</v>
      </c>
      <c r="BE188" s="204">
        <f>IF(N188="základní",J188,0)</f>
        <v>0</v>
      </c>
      <c r="BF188" s="204">
        <f>IF(N188="snížená",J188,0)</f>
        <v>0</v>
      </c>
      <c r="BG188" s="204">
        <f>IF(N188="zákl. přenesená",J188,0)</f>
        <v>0</v>
      </c>
      <c r="BH188" s="204">
        <f>IF(N188="sníž. přenesená",J188,0)</f>
        <v>0</v>
      </c>
      <c r="BI188" s="204">
        <f>IF(N188="nulová",J188,0)</f>
        <v>0</v>
      </c>
      <c r="BJ188" s="18" t="s">
        <v>87</v>
      </c>
      <c r="BK188" s="204">
        <f>ROUND(I188*H188,2)</f>
        <v>0</v>
      </c>
      <c r="BL188" s="18" t="s">
        <v>223</v>
      </c>
      <c r="BM188" s="203" t="s">
        <v>5004</v>
      </c>
    </row>
    <row r="189" spans="1:65" s="2" customFormat="1" ht="11.25">
      <c r="A189" s="36"/>
      <c r="B189" s="37"/>
      <c r="C189" s="38"/>
      <c r="D189" s="205" t="s">
        <v>231</v>
      </c>
      <c r="E189" s="38"/>
      <c r="F189" s="206" t="s">
        <v>1281</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231</v>
      </c>
      <c r="AU189" s="18" t="s">
        <v>19</v>
      </c>
    </row>
    <row r="190" spans="1:65" s="2" customFormat="1" ht="117">
      <c r="A190" s="36"/>
      <c r="B190" s="37"/>
      <c r="C190" s="38"/>
      <c r="D190" s="210" t="s">
        <v>311</v>
      </c>
      <c r="E190" s="38"/>
      <c r="F190" s="211" t="s">
        <v>578</v>
      </c>
      <c r="G190" s="38"/>
      <c r="H190" s="38"/>
      <c r="I190" s="207"/>
      <c r="J190" s="38"/>
      <c r="K190" s="38"/>
      <c r="L190" s="41"/>
      <c r="M190" s="208"/>
      <c r="N190" s="209"/>
      <c r="O190" s="73"/>
      <c r="P190" s="73"/>
      <c r="Q190" s="73"/>
      <c r="R190" s="73"/>
      <c r="S190" s="73"/>
      <c r="T190" s="74"/>
      <c r="U190" s="36"/>
      <c r="V190" s="36"/>
      <c r="W190" s="36"/>
      <c r="X190" s="36"/>
      <c r="Y190" s="36"/>
      <c r="Z190" s="36"/>
      <c r="AA190" s="36"/>
      <c r="AB190" s="36"/>
      <c r="AC190" s="36"/>
      <c r="AD190" s="36"/>
      <c r="AE190" s="36"/>
      <c r="AT190" s="18" t="s">
        <v>311</v>
      </c>
      <c r="AU190" s="18" t="s">
        <v>19</v>
      </c>
    </row>
    <row r="191" spans="1:65" s="2" customFormat="1" ht="39">
      <c r="A191" s="36"/>
      <c r="B191" s="37"/>
      <c r="C191" s="38"/>
      <c r="D191" s="210" t="s">
        <v>233</v>
      </c>
      <c r="E191" s="38"/>
      <c r="F191" s="211" t="s">
        <v>5005</v>
      </c>
      <c r="G191" s="38"/>
      <c r="H191" s="38"/>
      <c r="I191" s="207"/>
      <c r="J191" s="38"/>
      <c r="K191" s="38"/>
      <c r="L191" s="41"/>
      <c r="M191" s="208"/>
      <c r="N191" s="209"/>
      <c r="O191" s="73"/>
      <c r="P191" s="73"/>
      <c r="Q191" s="73"/>
      <c r="R191" s="73"/>
      <c r="S191" s="73"/>
      <c r="T191" s="74"/>
      <c r="U191" s="36"/>
      <c r="V191" s="36"/>
      <c r="W191" s="36"/>
      <c r="X191" s="36"/>
      <c r="Y191" s="36"/>
      <c r="Z191" s="36"/>
      <c r="AA191" s="36"/>
      <c r="AB191" s="36"/>
      <c r="AC191" s="36"/>
      <c r="AD191" s="36"/>
      <c r="AE191" s="36"/>
      <c r="AT191" s="18" t="s">
        <v>233</v>
      </c>
      <c r="AU191" s="18" t="s">
        <v>19</v>
      </c>
    </row>
    <row r="192" spans="1:65" s="2" customFormat="1" ht="16.5" customHeight="1">
      <c r="A192" s="36"/>
      <c r="B192" s="37"/>
      <c r="C192" s="247" t="s">
        <v>320</v>
      </c>
      <c r="D192" s="247" t="s">
        <v>329</v>
      </c>
      <c r="E192" s="248" t="s">
        <v>5006</v>
      </c>
      <c r="F192" s="249" t="s">
        <v>5007</v>
      </c>
      <c r="G192" s="250" t="s">
        <v>583</v>
      </c>
      <c r="H192" s="251">
        <v>1.68</v>
      </c>
      <c r="I192" s="252"/>
      <c r="J192" s="253">
        <f>ROUND(I192*H192,2)</f>
        <v>0</v>
      </c>
      <c r="K192" s="249" t="s">
        <v>228</v>
      </c>
      <c r="L192" s="254"/>
      <c r="M192" s="255" t="s">
        <v>1</v>
      </c>
      <c r="N192" s="256" t="s">
        <v>45</v>
      </c>
      <c r="O192" s="73"/>
      <c r="P192" s="201">
        <f>O192*H192</f>
        <v>0</v>
      </c>
      <c r="Q192" s="201">
        <v>1E-3</v>
      </c>
      <c r="R192" s="201">
        <f>Q192*H192</f>
        <v>1.6800000000000001E-3</v>
      </c>
      <c r="S192" s="201">
        <v>0</v>
      </c>
      <c r="T192" s="202">
        <f>S192*H192</f>
        <v>0</v>
      </c>
      <c r="U192" s="36"/>
      <c r="V192" s="36"/>
      <c r="W192" s="36"/>
      <c r="X192" s="36"/>
      <c r="Y192" s="36"/>
      <c r="Z192" s="36"/>
      <c r="AA192" s="36"/>
      <c r="AB192" s="36"/>
      <c r="AC192" s="36"/>
      <c r="AD192" s="36"/>
      <c r="AE192" s="36"/>
      <c r="AR192" s="203" t="s">
        <v>266</v>
      </c>
      <c r="AT192" s="203" t="s">
        <v>329</v>
      </c>
      <c r="AU192" s="203" t="s">
        <v>19</v>
      </c>
      <c r="AY192" s="18" t="s">
        <v>220</v>
      </c>
      <c r="BE192" s="204">
        <f>IF(N192="základní",J192,0)</f>
        <v>0</v>
      </c>
      <c r="BF192" s="204">
        <f>IF(N192="snížená",J192,0)</f>
        <v>0</v>
      </c>
      <c r="BG192" s="204">
        <f>IF(N192="zákl. přenesená",J192,0)</f>
        <v>0</v>
      </c>
      <c r="BH192" s="204">
        <f>IF(N192="sníž. přenesená",J192,0)</f>
        <v>0</v>
      </c>
      <c r="BI192" s="204">
        <f>IF(N192="nulová",J192,0)</f>
        <v>0</v>
      </c>
      <c r="BJ192" s="18" t="s">
        <v>87</v>
      </c>
      <c r="BK192" s="204">
        <f>ROUND(I192*H192,2)</f>
        <v>0</v>
      </c>
      <c r="BL192" s="18" t="s">
        <v>223</v>
      </c>
      <c r="BM192" s="203" t="s">
        <v>5008</v>
      </c>
    </row>
    <row r="193" spans="1:65" s="2" customFormat="1" ht="37.9" customHeight="1">
      <c r="A193" s="36"/>
      <c r="B193" s="37"/>
      <c r="C193" s="192" t="s">
        <v>326</v>
      </c>
      <c r="D193" s="192" t="s">
        <v>224</v>
      </c>
      <c r="E193" s="193" t="s">
        <v>613</v>
      </c>
      <c r="F193" s="194" t="s">
        <v>614</v>
      </c>
      <c r="G193" s="195" t="s">
        <v>506</v>
      </c>
      <c r="H193" s="196">
        <v>440</v>
      </c>
      <c r="I193" s="197"/>
      <c r="J193" s="198">
        <f>ROUND(I193*H193,2)</f>
        <v>0</v>
      </c>
      <c r="K193" s="194" t="s">
        <v>228</v>
      </c>
      <c r="L193" s="41"/>
      <c r="M193" s="199" t="s">
        <v>1</v>
      </c>
      <c r="N193" s="200" t="s">
        <v>45</v>
      </c>
      <c r="O193" s="73"/>
      <c r="P193" s="201">
        <f>O193*H193</f>
        <v>0</v>
      </c>
      <c r="Q193" s="201">
        <v>0</v>
      </c>
      <c r="R193" s="201">
        <f>Q193*H193</f>
        <v>0</v>
      </c>
      <c r="S193" s="201">
        <v>0</v>
      </c>
      <c r="T193" s="202">
        <f>S193*H193</f>
        <v>0</v>
      </c>
      <c r="U193" s="36"/>
      <c r="V193" s="36"/>
      <c r="W193" s="36"/>
      <c r="X193" s="36"/>
      <c r="Y193" s="36"/>
      <c r="Z193" s="36"/>
      <c r="AA193" s="36"/>
      <c r="AB193" s="36"/>
      <c r="AC193" s="36"/>
      <c r="AD193" s="36"/>
      <c r="AE193" s="36"/>
      <c r="AR193" s="203" t="s">
        <v>223</v>
      </c>
      <c r="AT193" s="203" t="s">
        <v>224</v>
      </c>
      <c r="AU193" s="203" t="s">
        <v>19</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223</v>
      </c>
      <c r="BM193" s="203" t="s">
        <v>5009</v>
      </c>
    </row>
    <row r="194" spans="1:65" s="2" customFormat="1" ht="11.25">
      <c r="A194" s="36"/>
      <c r="B194" s="37"/>
      <c r="C194" s="38"/>
      <c r="D194" s="205" t="s">
        <v>231</v>
      </c>
      <c r="E194" s="38"/>
      <c r="F194" s="206" t="s">
        <v>616</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231</v>
      </c>
      <c r="AU194" s="18" t="s">
        <v>19</v>
      </c>
    </row>
    <row r="195" spans="1:65" s="2" customFormat="1" ht="48.75">
      <c r="A195" s="36"/>
      <c r="B195" s="37"/>
      <c r="C195" s="38"/>
      <c r="D195" s="210" t="s">
        <v>311</v>
      </c>
      <c r="E195" s="38"/>
      <c r="F195" s="211" t="s">
        <v>617</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311</v>
      </c>
      <c r="AU195" s="18" t="s">
        <v>19</v>
      </c>
    </row>
    <row r="196" spans="1:65" s="2" customFormat="1" ht="48.75">
      <c r="A196" s="36"/>
      <c r="B196" s="37"/>
      <c r="C196" s="38"/>
      <c r="D196" s="210" t="s">
        <v>233</v>
      </c>
      <c r="E196" s="38"/>
      <c r="F196" s="211" t="s">
        <v>5010</v>
      </c>
      <c r="G196" s="38"/>
      <c r="H196" s="38"/>
      <c r="I196" s="207"/>
      <c r="J196" s="38"/>
      <c r="K196" s="38"/>
      <c r="L196" s="41"/>
      <c r="M196" s="208"/>
      <c r="N196" s="209"/>
      <c r="O196" s="73"/>
      <c r="P196" s="73"/>
      <c r="Q196" s="73"/>
      <c r="R196" s="73"/>
      <c r="S196" s="73"/>
      <c r="T196" s="74"/>
      <c r="U196" s="36"/>
      <c r="V196" s="36"/>
      <c r="W196" s="36"/>
      <c r="X196" s="36"/>
      <c r="Y196" s="36"/>
      <c r="Z196" s="36"/>
      <c r="AA196" s="36"/>
      <c r="AB196" s="36"/>
      <c r="AC196" s="36"/>
      <c r="AD196" s="36"/>
      <c r="AE196" s="36"/>
      <c r="AT196" s="18" t="s">
        <v>233</v>
      </c>
      <c r="AU196" s="18" t="s">
        <v>19</v>
      </c>
    </row>
    <row r="197" spans="1:65" s="12" customFormat="1" ht="22.9" customHeight="1">
      <c r="B197" s="176"/>
      <c r="C197" s="177"/>
      <c r="D197" s="178" t="s">
        <v>79</v>
      </c>
      <c r="E197" s="190" t="s">
        <v>19</v>
      </c>
      <c r="F197" s="190" t="s">
        <v>625</v>
      </c>
      <c r="G197" s="177"/>
      <c r="H197" s="177"/>
      <c r="I197" s="180"/>
      <c r="J197" s="191">
        <f>BK197</f>
        <v>0</v>
      </c>
      <c r="K197" s="177"/>
      <c r="L197" s="182"/>
      <c r="M197" s="183"/>
      <c r="N197" s="184"/>
      <c r="O197" s="184"/>
      <c r="P197" s="185">
        <f>SUM(P198:P201)</f>
        <v>0</v>
      </c>
      <c r="Q197" s="184"/>
      <c r="R197" s="185">
        <f>SUM(R198:R201)</f>
        <v>0.33845099999999995</v>
      </c>
      <c r="S197" s="184"/>
      <c r="T197" s="186">
        <f>SUM(T198:T201)</f>
        <v>0</v>
      </c>
      <c r="AR197" s="187" t="s">
        <v>87</v>
      </c>
      <c r="AT197" s="188" t="s">
        <v>79</v>
      </c>
      <c r="AU197" s="188" t="s">
        <v>87</v>
      </c>
      <c r="AY197" s="187" t="s">
        <v>220</v>
      </c>
      <c r="BK197" s="189">
        <f>SUM(BK198:BK201)</f>
        <v>0</v>
      </c>
    </row>
    <row r="198" spans="1:65" s="2" customFormat="1" ht="24.2" customHeight="1">
      <c r="A198" s="36"/>
      <c r="B198" s="37"/>
      <c r="C198" s="192" t="s">
        <v>336</v>
      </c>
      <c r="D198" s="192" t="s">
        <v>224</v>
      </c>
      <c r="E198" s="193" t="s">
        <v>5011</v>
      </c>
      <c r="F198" s="194" t="s">
        <v>5012</v>
      </c>
      <c r="G198" s="195" t="s">
        <v>514</v>
      </c>
      <c r="H198" s="196">
        <v>0.15</v>
      </c>
      <c r="I198" s="197"/>
      <c r="J198" s="198">
        <f>ROUND(I198*H198,2)</f>
        <v>0</v>
      </c>
      <c r="K198" s="194" t="s">
        <v>228</v>
      </c>
      <c r="L198" s="41"/>
      <c r="M198" s="199" t="s">
        <v>1</v>
      </c>
      <c r="N198" s="200" t="s">
        <v>45</v>
      </c>
      <c r="O198" s="73"/>
      <c r="P198" s="201">
        <f>O198*H198</f>
        <v>0</v>
      </c>
      <c r="Q198" s="201">
        <v>2.2563399999999998</v>
      </c>
      <c r="R198" s="201">
        <f>Q198*H198</f>
        <v>0.33845099999999995</v>
      </c>
      <c r="S198" s="201">
        <v>0</v>
      </c>
      <c r="T198" s="202">
        <f>S198*H198</f>
        <v>0</v>
      </c>
      <c r="U198" s="36"/>
      <c r="V198" s="36"/>
      <c r="W198" s="36"/>
      <c r="X198" s="36"/>
      <c r="Y198" s="36"/>
      <c r="Z198" s="36"/>
      <c r="AA198" s="36"/>
      <c r="AB198" s="36"/>
      <c r="AC198" s="36"/>
      <c r="AD198" s="36"/>
      <c r="AE198" s="36"/>
      <c r="AR198" s="203" t="s">
        <v>223</v>
      </c>
      <c r="AT198" s="203" t="s">
        <v>224</v>
      </c>
      <c r="AU198" s="203" t="s">
        <v>19</v>
      </c>
      <c r="AY198" s="18" t="s">
        <v>220</v>
      </c>
      <c r="BE198" s="204">
        <f>IF(N198="základní",J198,0)</f>
        <v>0</v>
      </c>
      <c r="BF198" s="204">
        <f>IF(N198="snížená",J198,0)</f>
        <v>0</v>
      </c>
      <c r="BG198" s="204">
        <f>IF(N198="zákl. přenesená",J198,0)</f>
        <v>0</v>
      </c>
      <c r="BH198" s="204">
        <f>IF(N198="sníž. přenesená",J198,0)</f>
        <v>0</v>
      </c>
      <c r="BI198" s="204">
        <f>IF(N198="nulová",J198,0)</f>
        <v>0</v>
      </c>
      <c r="BJ198" s="18" t="s">
        <v>87</v>
      </c>
      <c r="BK198" s="204">
        <f>ROUND(I198*H198,2)</f>
        <v>0</v>
      </c>
      <c r="BL198" s="18" t="s">
        <v>223</v>
      </c>
      <c r="BM198" s="203" t="s">
        <v>5013</v>
      </c>
    </row>
    <row r="199" spans="1:65" s="2" customFormat="1" ht="11.25">
      <c r="A199" s="36"/>
      <c r="B199" s="37"/>
      <c r="C199" s="38"/>
      <c r="D199" s="205" t="s">
        <v>231</v>
      </c>
      <c r="E199" s="38"/>
      <c r="F199" s="206" t="s">
        <v>5014</v>
      </c>
      <c r="G199" s="38"/>
      <c r="H199" s="38"/>
      <c r="I199" s="207"/>
      <c r="J199" s="38"/>
      <c r="K199" s="38"/>
      <c r="L199" s="41"/>
      <c r="M199" s="208"/>
      <c r="N199" s="209"/>
      <c r="O199" s="73"/>
      <c r="P199" s="73"/>
      <c r="Q199" s="73"/>
      <c r="R199" s="73"/>
      <c r="S199" s="73"/>
      <c r="T199" s="74"/>
      <c r="U199" s="36"/>
      <c r="V199" s="36"/>
      <c r="W199" s="36"/>
      <c r="X199" s="36"/>
      <c r="Y199" s="36"/>
      <c r="Z199" s="36"/>
      <c r="AA199" s="36"/>
      <c r="AB199" s="36"/>
      <c r="AC199" s="36"/>
      <c r="AD199" s="36"/>
      <c r="AE199" s="36"/>
      <c r="AT199" s="18" t="s">
        <v>231</v>
      </c>
      <c r="AU199" s="18" t="s">
        <v>19</v>
      </c>
    </row>
    <row r="200" spans="1:65" s="2" customFormat="1" ht="19.5">
      <c r="A200" s="36"/>
      <c r="B200" s="37"/>
      <c r="C200" s="38"/>
      <c r="D200" s="210" t="s">
        <v>233</v>
      </c>
      <c r="E200" s="38"/>
      <c r="F200" s="211" t="s">
        <v>5015</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233</v>
      </c>
      <c r="AU200" s="18" t="s">
        <v>19</v>
      </c>
    </row>
    <row r="201" spans="1:65" s="13" customFormat="1" ht="11.25">
      <c r="B201" s="212"/>
      <c r="C201" s="213"/>
      <c r="D201" s="210" t="s">
        <v>235</v>
      </c>
      <c r="E201" s="214" t="s">
        <v>1</v>
      </c>
      <c r="F201" s="215" t="s">
        <v>5016</v>
      </c>
      <c r="G201" s="213"/>
      <c r="H201" s="216">
        <v>0.15</v>
      </c>
      <c r="I201" s="217"/>
      <c r="J201" s="213"/>
      <c r="K201" s="213"/>
      <c r="L201" s="218"/>
      <c r="M201" s="219"/>
      <c r="N201" s="220"/>
      <c r="O201" s="220"/>
      <c r="P201" s="220"/>
      <c r="Q201" s="220"/>
      <c r="R201" s="220"/>
      <c r="S201" s="220"/>
      <c r="T201" s="221"/>
      <c r="AT201" s="222" t="s">
        <v>235</v>
      </c>
      <c r="AU201" s="222" t="s">
        <v>19</v>
      </c>
      <c r="AV201" s="13" t="s">
        <v>19</v>
      </c>
      <c r="AW201" s="13" t="s">
        <v>36</v>
      </c>
      <c r="AX201" s="13" t="s">
        <v>87</v>
      </c>
      <c r="AY201" s="222" t="s">
        <v>220</v>
      </c>
    </row>
    <row r="202" spans="1:65" s="12" customFormat="1" ht="22.9" customHeight="1">
      <c r="B202" s="176"/>
      <c r="C202" s="177"/>
      <c r="D202" s="178" t="s">
        <v>79</v>
      </c>
      <c r="E202" s="190" t="s">
        <v>156</v>
      </c>
      <c r="F202" s="190" t="s">
        <v>630</v>
      </c>
      <c r="G202" s="177"/>
      <c r="H202" s="177"/>
      <c r="I202" s="180"/>
      <c r="J202" s="191">
        <f>BK202</f>
        <v>0</v>
      </c>
      <c r="K202" s="177"/>
      <c r="L202" s="182"/>
      <c r="M202" s="183"/>
      <c r="N202" s="184"/>
      <c r="O202" s="184"/>
      <c r="P202" s="185">
        <f>SUM(P203:P206)</f>
        <v>0</v>
      </c>
      <c r="Q202" s="184"/>
      <c r="R202" s="185">
        <f>SUM(R203:R206)</f>
        <v>16.454099999999997</v>
      </c>
      <c r="S202" s="184"/>
      <c r="T202" s="186">
        <f>SUM(T203:T206)</f>
        <v>0</v>
      </c>
      <c r="AR202" s="187" t="s">
        <v>87</v>
      </c>
      <c r="AT202" s="188" t="s">
        <v>79</v>
      </c>
      <c r="AU202" s="188" t="s">
        <v>87</v>
      </c>
      <c r="AY202" s="187" t="s">
        <v>220</v>
      </c>
      <c r="BK202" s="189">
        <f>SUM(BK203:BK206)</f>
        <v>0</v>
      </c>
    </row>
    <row r="203" spans="1:65" s="2" customFormat="1" ht="24.2" customHeight="1">
      <c r="A203" s="36"/>
      <c r="B203" s="37"/>
      <c r="C203" s="192" t="s">
        <v>7</v>
      </c>
      <c r="D203" s="192" t="s">
        <v>224</v>
      </c>
      <c r="E203" s="193" t="s">
        <v>5017</v>
      </c>
      <c r="F203" s="194" t="s">
        <v>5018</v>
      </c>
      <c r="G203" s="195" t="s">
        <v>698</v>
      </c>
      <c r="H203" s="196">
        <v>130</v>
      </c>
      <c r="I203" s="197"/>
      <c r="J203" s="198">
        <f>ROUND(I203*H203,2)</f>
        <v>0</v>
      </c>
      <c r="K203" s="194" t="s">
        <v>228</v>
      </c>
      <c r="L203" s="41"/>
      <c r="M203" s="199" t="s">
        <v>1</v>
      </c>
      <c r="N203" s="200" t="s">
        <v>45</v>
      </c>
      <c r="O203" s="73"/>
      <c r="P203" s="201">
        <f>O203*H203</f>
        <v>0</v>
      </c>
      <c r="Q203" s="201">
        <v>0.12656999999999999</v>
      </c>
      <c r="R203" s="201">
        <f>Q203*H203</f>
        <v>16.454099999999997</v>
      </c>
      <c r="S203" s="201">
        <v>0</v>
      </c>
      <c r="T203" s="202">
        <f>S203*H203</f>
        <v>0</v>
      </c>
      <c r="U203" s="36"/>
      <c r="V203" s="36"/>
      <c r="W203" s="36"/>
      <c r="X203" s="36"/>
      <c r="Y203" s="36"/>
      <c r="Z203" s="36"/>
      <c r="AA203" s="36"/>
      <c r="AB203" s="36"/>
      <c r="AC203" s="36"/>
      <c r="AD203" s="36"/>
      <c r="AE203" s="36"/>
      <c r="AR203" s="203" t="s">
        <v>223</v>
      </c>
      <c r="AT203" s="203" t="s">
        <v>224</v>
      </c>
      <c r="AU203" s="203" t="s">
        <v>19</v>
      </c>
      <c r="AY203" s="18" t="s">
        <v>220</v>
      </c>
      <c r="BE203" s="204">
        <f>IF(N203="základní",J203,0)</f>
        <v>0</v>
      </c>
      <c r="BF203" s="204">
        <f>IF(N203="snížená",J203,0)</f>
        <v>0</v>
      </c>
      <c r="BG203" s="204">
        <f>IF(N203="zákl. přenesená",J203,0)</f>
        <v>0</v>
      </c>
      <c r="BH203" s="204">
        <f>IF(N203="sníž. přenesená",J203,0)</f>
        <v>0</v>
      </c>
      <c r="BI203" s="204">
        <f>IF(N203="nulová",J203,0)</f>
        <v>0</v>
      </c>
      <c r="BJ203" s="18" t="s">
        <v>87</v>
      </c>
      <c r="BK203" s="204">
        <f>ROUND(I203*H203,2)</f>
        <v>0</v>
      </c>
      <c r="BL203" s="18" t="s">
        <v>223</v>
      </c>
      <c r="BM203" s="203" t="s">
        <v>5019</v>
      </c>
    </row>
    <row r="204" spans="1:65" s="2" customFormat="1" ht="11.25">
      <c r="A204" s="36"/>
      <c r="B204" s="37"/>
      <c r="C204" s="38"/>
      <c r="D204" s="205" t="s">
        <v>231</v>
      </c>
      <c r="E204" s="38"/>
      <c r="F204" s="206" t="s">
        <v>5020</v>
      </c>
      <c r="G204" s="38"/>
      <c r="H204" s="38"/>
      <c r="I204" s="207"/>
      <c r="J204" s="38"/>
      <c r="K204" s="38"/>
      <c r="L204" s="41"/>
      <c r="M204" s="208"/>
      <c r="N204" s="209"/>
      <c r="O204" s="73"/>
      <c r="P204" s="73"/>
      <c r="Q204" s="73"/>
      <c r="R204" s="73"/>
      <c r="S204" s="73"/>
      <c r="T204" s="74"/>
      <c r="U204" s="36"/>
      <c r="V204" s="36"/>
      <c r="W204" s="36"/>
      <c r="X204" s="36"/>
      <c r="Y204" s="36"/>
      <c r="Z204" s="36"/>
      <c r="AA204" s="36"/>
      <c r="AB204" s="36"/>
      <c r="AC204" s="36"/>
      <c r="AD204" s="36"/>
      <c r="AE204" s="36"/>
      <c r="AT204" s="18" t="s">
        <v>231</v>
      </c>
      <c r="AU204" s="18" t="s">
        <v>19</v>
      </c>
    </row>
    <row r="205" spans="1:65" s="2" customFormat="1" ht="48.75">
      <c r="A205" s="36"/>
      <c r="B205" s="37"/>
      <c r="C205" s="38"/>
      <c r="D205" s="210" t="s">
        <v>311</v>
      </c>
      <c r="E205" s="38"/>
      <c r="F205" s="211" t="s">
        <v>5021</v>
      </c>
      <c r="G205" s="38"/>
      <c r="H205" s="38"/>
      <c r="I205" s="207"/>
      <c r="J205" s="38"/>
      <c r="K205" s="38"/>
      <c r="L205" s="41"/>
      <c r="M205" s="208"/>
      <c r="N205" s="209"/>
      <c r="O205" s="73"/>
      <c r="P205" s="73"/>
      <c r="Q205" s="73"/>
      <c r="R205" s="73"/>
      <c r="S205" s="73"/>
      <c r="T205" s="74"/>
      <c r="U205" s="36"/>
      <c r="V205" s="36"/>
      <c r="W205" s="36"/>
      <c r="X205" s="36"/>
      <c r="Y205" s="36"/>
      <c r="Z205" s="36"/>
      <c r="AA205" s="36"/>
      <c r="AB205" s="36"/>
      <c r="AC205" s="36"/>
      <c r="AD205" s="36"/>
      <c r="AE205" s="36"/>
      <c r="AT205" s="18" t="s">
        <v>311</v>
      </c>
      <c r="AU205" s="18" t="s">
        <v>19</v>
      </c>
    </row>
    <row r="206" spans="1:65" s="2" customFormat="1" ht="39">
      <c r="A206" s="36"/>
      <c r="B206" s="37"/>
      <c r="C206" s="38"/>
      <c r="D206" s="210" t="s">
        <v>233</v>
      </c>
      <c r="E206" s="38"/>
      <c r="F206" s="211" t="s">
        <v>5022</v>
      </c>
      <c r="G206" s="38"/>
      <c r="H206" s="38"/>
      <c r="I206" s="207"/>
      <c r="J206" s="38"/>
      <c r="K206" s="38"/>
      <c r="L206" s="41"/>
      <c r="M206" s="208"/>
      <c r="N206" s="209"/>
      <c r="O206" s="73"/>
      <c r="P206" s="73"/>
      <c r="Q206" s="73"/>
      <c r="R206" s="73"/>
      <c r="S206" s="73"/>
      <c r="T206" s="74"/>
      <c r="U206" s="36"/>
      <c r="V206" s="36"/>
      <c r="W206" s="36"/>
      <c r="X206" s="36"/>
      <c r="Y206" s="36"/>
      <c r="Z206" s="36"/>
      <c r="AA206" s="36"/>
      <c r="AB206" s="36"/>
      <c r="AC206" s="36"/>
      <c r="AD206" s="36"/>
      <c r="AE206" s="36"/>
      <c r="AT206" s="18" t="s">
        <v>233</v>
      </c>
      <c r="AU206" s="18" t="s">
        <v>19</v>
      </c>
    </row>
    <row r="207" spans="1:65" s="12" customFormat="1" ht="22.9" customHeight="1">
      <c r="B207" s="176"/>
      <c r="C207" s="177"/>
      <c r="D207" s="178" t="s">
        <v>79</v>
      </c>
      <c r="E207" s="190" t="s">
        <v>223</v>
      </c>
      <c r="F207" s="190" t="s">
        <v>655</v>
      </c>
      <c r="G207" s="177"/>
      <c r="H207" s="177"/>
      <c r="I207" s="180"/>
      <c r="J207" s="191">
        <f>BK207</f>
        <v>0</v>
      </c>
      <c r="K207" s="177"/>
      <c r="L207" s="182"/>
      <c r="M207" s="183"/>
      <c r="N207" s="184"/>
      <c r="O207" s="184"/>
      <c r="P207" s="185">
        <f>SUM(P208:P215)</f>
        <v>0</v>
      </c>
      <c r="Q207" s="184"/>
      <c r="R207" s="185">
        <f>SUM(R208:R215)</f>
        <v>97.162170000000003</v>
      </c>
      <c r="S207" s="184"/>
      <c r="T207" s="186">
        <f>SUM(T208:T215)</f>
        <v>0</v>
      </c>
      <c r="AR207" s="187" t="s">
        <v>87</v>
      </c>
      <c r="AT207" s="188" t="s">
        <v>79</v>
      </c>
      <c r="AU207" s="188" t="s">
        <v>87</v>
      </c>
      <c r="AY207" s="187" t="s">
        <v>220</v>
      </c>
      <c r="BK207" s="189">
        <f>SUM(BK208:BK215)</f>
        <v>0</v>
      </c>
    </row>
    <row r="208" spans="1:65" s="2" customFormat="1" ht="33" customHeight="1">
      <c r="A208" s="36"/>
      <c r="B208" s="37"/>
      <c r="C208" s="192" t="s">
        <v>346</v>
      </c>
      <c r="D208" s="192" t="s">
        <v>224</v>
      </c>
      <c r="E208" s="193" t="s">
        <v>1337</v>
      </c>
      <c r="F208" s="194" t="s">
        <v>1338</v>
      </c>
      <c r="G208" s="195" t="s">
        <v>514</v>
      </c>
      <c r="H208" s="196">
        <v>21</v>
      </c>
      <c r="I208" s="197"/>
      <c r="J208" s="198">
        <f>ROUND(I208*H208,2)</f>
        <v>0</v>
      </c>
      <c r="K208" s="194" t="s">
        <v>228</v>
      </c>
      <c r="L208" s="41"/>
      <c r="M208" s="199" t="s">
        <v>1</v>
      </c>
      <c r="N208" s="200" t="s">
        <v>45</v>
      </c>
      <c r="O208" s="73"/>
      <c r="P208" s="201">
        <f>O208*H208</f>
        <v>0</v>
      </c>
      <c r="Q208" s="201">
        <v>1.8907700000000001</v>
      </c>
      <c r="R208" s="201">
        <f>Q208*H208</f>
        <v>39.70617</v>
      </c>
      <c r="S208" s="201">
        <v>0</v>
      </c>
      <c r="T208" s="202">
        <f>S208*H208</f>
        <v>0</v>
      </c>
      <c r="U208" s="36"/>
      <c r="V208" s="36"/>
      <c r="W208" s="36"/>
      <c r="X208" s="36"/>
      <c r="Y208" s="36"/>
      <c r="Z208" s="36"/>
      <c r="AA208" s="36"/>
      <c r="AB208" s="36"/>
      <c r="AC208" s="36"/>
      <c r="AD208" s="36"/>
      <c r="AE208" s="36"/>
      <c r="AR208" s="203" t="s">
        <v>223</v>
      </c>
      <c r="AT208" s="203" t="s">
        <v>224</v>
      </c>
      <c r="AU208" s="203" t="s">
        <v>19</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223</v>
      </c>
      <c r="BM208" s="203" t="s">
        <v>5023</v>
      </c>
    </row>
    <row r="209" spans="1:65" s="2" customFormat="1" ht="11.25">
      <c r="A209" s="36"/>
      <c r="B209" s="37"/>
      <c r="C209" s="38"/>
      <c r="D209" s="205" t="s">
        <v>231</v>
      </c>
      <c r="E209" s="38"/>
      <c r="F209" s="206" t="s">
        <v>1340</v>
      </c>
      <c r="G209" s="38"/>
      <c r="H209" s="38"/>
      <c r="I209" s="207"/>
      <c r="J209" s="38"/>
      <c r="K209" s="38"/>
      <c r="L209" s="41"/>
      <c r="M209" s="208"/>
      <c r="N209" s="209"/>
      <c r="O209" s="73"/>
      <c r="P209" s="73"/>
      <c r="Q209" s="73"/>
      <c r="R209" s="73"/>
      <c r="S209" s="73"/>
      <c r="T209" s="74"/>
      <c r="U209" s="36"/>
      <c r="V209" s="36"/>
      <c r="W209" s="36"/>
      <c r="X209" s="36"/>
      <c r="Y209" s="36"/>
      <c r="Z209" s="36"/>
      <c r="AA209" s="36"/>
      <c r="AB209" s="36"/>
      <c r="AC209" s="36"/>
      <c r="AD209" s="36"/>
      <c r="AE209" s="36"/>
      <c r="AT209" s="18" t="s">
        <v>231</v>
      </c>
      <c r="AU209" s="18" t="s">
        <v>19</v>
      </c>
    </row>
    <row r="210" spans="1:65" s="2" customFormat="1" ht="39">
      <c r="A210" s="36"/>
      <c r="B210" s="37"/>
      <c r="C210" s="38"/>
      <c r="D210" s="210" t="s">
        <v>311</v>
      </c>
      <c r="E210" s="38"/>
      <c r="F210" s="211" t="s">
        <v>1341</v>
      </c>
      <c r="G210" s="38"/>
      <c r="H210" s="38"/>
      <c r="I210" s="207"/>
      <c r="J210" s="38"/>
      <c r="K210" s="38"/>
      <c r="L210" s="41"/>
      <c r="M210" s="208"/>
      <c r="N210" s="209"/>
      <c r="O210" s="73"/>
      <c r="P210" s="73"/>
      <c r="Q210" s="73"/>
      <c r="R210" s="73"/>
      <c r="S210" s="73"/>
      <c r="T210" s="74"/>
      <c r="U210" s="36"/>
      <c r="V210" s="36"/>
      <c r="W210" s="36"/>
      <c r="X210" s="36"/>
      <c r="Y210" s="36"/>
      <c r="Z210" s="36"/>
      <c r="AA210" s="36"/>
      <c r="AB210" s="36"/>
      <c r="AC210" s="36"/>
      <c r="AD210" s="36"/>
      <c r="AE210" s="36"/>
      <c r="AT210" s="18" t="s">
        <v>311</v>
      </c>
      <c r="AU210" s="18" t="s">
        <v>19</v>
      </c>
    </row>
    <row r="211" spans="1:65" s="2" customFormat="1" ht="48.75">
      <c r="A211" s="36"/>
      <c r="B211" s="37"/>
      <c r="C211" s="38"/>
      <c r="D211" s="210" t="s">
        <v>233</v>
      </c>
      <c r="E211" s="38"/>
      <c r="F211" s="211" t="s">
        <v>5024</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233</v>
      </c>
      <c r="AU211" s="18" t="s">
        <v>19</v>
      </c>
    </row>
    <row r="212" spans="1:65" s="2" customFormat="1" ht="37.9" customHeight="1">
      <c r="A212" s="36"/>
      <c r="B212" s="37"/>
      <c r="C212" s="192" t="s">
        <v>358</v>
      </c>
      <c r="D212" s="192" t="s">
        <v>224</v>
      </c>
      <c r="E212" s="193" t="s">
        <v>1090</v>
      </c>
      <c r="F212" s="194" t="s">
        <v>5025</v>
      </c>
      <c r="G212" s="195" t="s">
        <v>514</v>
      </c>
      <c r="H212" s="196">
        <v>28</v>
      </c>
      <c r="I212" s="197"/>
      <c r="J212" s="198">
        <f>ROUND(I212*H212,2)</f>
        <v>0</v>
      </c>
      <c r="K212" s="194" t="s">
        <v>228</v>
      </c>
      <c r="L212" s="41"/>
      <c r="M212" s="199" t="s">
        <v>1</v>
      </c>
      <c r="N212" s="200" t="s">
        <v>45</v>
      </c>
      <c r="O212" s="73"/>
      <c r="P212" s="201">
        <f>O212*H212</f>
        <v>0</v>
      </c>
      <c r="Q212" s="201">
        <v>2.052</v>
      </c>
      <c r="R212" s="201">
        <f>Q212*H212</f>
        <v>57.456000000000003</v>
      </c>
      <c r="S212" s="201">
        <v>0</v>
      </c>
      <c r="T212" s="202">
        <f>S212*H212</f>
        <v>0</v>
      </c>
      <c r="U212" s="36"/>
      <c r="V212" s="36"/>
      <c r="W212" s="36"/>
      <c r="X212" s="36"/>
      <c r="Y212" s="36"/>
      <c r="Z212" s="36"/>
      <c r="AA212" s="36"/>
      <c r="AB212" s="36"/>
      <c r="AC212" s="36"/>
      <c r="AD212" s="36"/>
      <c r="AE212" s="36"/>
      <c r="AR212" s="203" t="s">
        <v>223</v>
      </c>
      <c r="AT212" s="203" t="s">
        <v>224</v>
      </c>
      <c r="AU212" s="203" t="s">
        <v>19</v>
      </c>
      <c r="AY212" s="18" t="s">
        <v>220</v>
      </c>
      <c r="BE212" s="204">
        <f>IF(N212="základní",J212,0)</f>
        <v>0</v>
      </c>
      <c r="BF212" s="204">
        <f>IF(N212="snížená",J212,0)</f>
        <v>0</v>
      </c>
      <c r="BG212" s="204">
        <f>IF(N212="zákl. přenesená",J212,0)</f>
        <v>0</v>
      </c>
      <c r="BH212" s="204">
        <f>IF(N212="sníž. přenesená",J212,0)</f>
        <v>0</v>
      </c>
      <c r="BI212" s="204">
        <f>IF(N212="nulová",J212,0)</f>
        <v>0</v>
      </c>
      <c r="BJ212" s="18" t="s">
        <v>87</v>
      </c>
      <c r="BK212" s="204">
        <f>ROUND(I212*H212,2)</f>
        <v>0</v>
      </c>
      <c r="BL212" s="18" t="s">
        <v>223</v>
      </c>
      <c r="BM212" s="203" t="s">
        <v>5026</v>
      </c>
    </row>
    <row r="213" spans="1:65" s="2" customFormat="1" ht="11.25">
      <c r="A213" s="36"/>
      <c r="B213" s="37"/>
      <c r="C213" s="38"/>
      <c r="D213" s="205" t="s">
        <v>231</v>
      </c>
      <c r="E213" s="38"/>
      <c r="F213" s="206" t="s">
        <v>1093</v>
      </c>
      <c r="G213" s="38"/>
      <c r="H213" s="38"/>
      <c r="I213" s="207"/>
      <c r="J213" s="38"/>
      <c r="K213" s="38"/>
      <c r="L213" s="41"/>
      <c r="M213" s="208"/>
      <c r="N213" s="209"/>
      <c r="O213" s="73"/>
      <c r="P213" s="73"/>
      <c r="Q213" s="73"/>
      <c r="R213" s="73"/>
      <c r="S213" s="73"/>
      <c r="T213" s="74"/>
      <c r="U213" s="36"/>
      <c r="V213" s="36"/>
      <c r="W213" s="36"/>
      <c r="X213" s="36"/>
      <c r="Y213" s="36"/>
      <c r="Z213" s="36"/>
      <c r="AA213" s="36"/>
      <c r="AB213" s="36"/>
      <c r="AC213" s="36"/>
      <c r="AD213" s="36"/>
      <c r="AE213" s="36"/>
      <c r="AT213" s="18" t="s">
        <v>231</v>
      </c>
      <c r="AU213" s="18" t="s">
        <v>19</v>
      </c>
    </row>
    <row r="214" spans="1:65" s="2" customFormat="1" ht="78">
      <c r="A214" s="36"/>
      <c r="B214" s="37"/>
      <c r="C214" s="38"/>
      <c r="D214" s="210" t="s">
        <v>311</v>
      </c>
      <c r="E214" s="38"/>
      <c r="F214" s="211" t="s">
        <v>692</v>
      </c>
      <c r="G214" s="38"/>
      <c r="H214" s="38"/>
      <c r="I214" s="207"/>
      <c r="J214" s="38"/>
      <c r="K214" s="38"/>
      <c r="L214" s="41"/>
      <c r="M214" s="208"/>
      <c r="N214" s="209"/>
      <c r="O214" s="73"/>
      <c r="P214" s="73"/>
      <c r="Q214" s="73"/>
      <c r="R214" s="73"/>
      <c r="S214" s="73"/>
      <c r="T214" s="74"/>
      <c r="U214" s="36"/>
      <c r="V214" s="36"/>
      <c r="W214" s="36"/>
      <c r="X214" s="36"/>
      <c r="Y214" s="36"/>
      <c r="Z214" s="36"/>
      <c r="AA214" s="36"/>
      <c r="AB214" s="36"/>
      <c r="AC214" s="36"/>
      <c r="AD214" s="36"/>
      <c r="AE214" s="36"/>
      <c r="AT214" s="18" t="s">
        <v>311</v>
      </c>
      <c r="AU214" s="18" t="s">
        <v>19</v>
      </c>
    </row>
    <row r="215" spans="1:65" s="2" customFormat="1" ht="48.75">
      <c r="A215" s="36"/>
      <c r="B215" s="37"/>
      <c r="C215" s="38"/>
      <c r="D215" s="210" t="s">
        <v>233</v>
      </c>
      <c r="E215" s="38"/>
      <c r="F215" s="211" t="s">
        <v>5027</v>
      </c>
      <c r="G215" s="38"/>
      <c r="H215" s="38"/>
      <c r="I215" s="207"/>
      <c r="J215" s="38"/>
      <c r="K215" s="38"/>
      <c r="L215" s="41"/>
      <c r="M215" s="208"/>
      <c r="N215" s="209"/>
      <c r="O215" s="73"/>
      <c r="P215" s="73"/>
      <c r="Q215" s="73"/>
      <c r="R215" s="73"/>
      <c r="S215" s="73"/>
      <c r="T215" s="74"/>
      <c r="U215" s="36"/>
      <c r="V215" s="36"/>
      <c r="W215" s="36"/>
      <c r="X215" s="36"/>
      <c r="Y215" s="36"/>
      <c r="Z215" s="36"/>
      <c r="AA215" s="36"/>
      <c r="AB215" s="36"/>
      <c r="AC215" s="36"/>
      <c r="AD215" s="36"/>
      <c r="AE215" s="36"/>
      <c r="AT215" s="18" t="s">
        <v>233</v>
      </c>
      <c r="AU215" s="18" t="s">
        <v>19</v>
      </c>
    </row>
    <row r="216" spans="1:65" s="12" customFormat="1" ht="22.9" customHeight="1">
      <c r="B216" s="176"/>
      <c r="C216" s="177"/>
      <c r="D216" s="178" t="s">
        <v>79</v>
      </c>
      <c r="E216" s="190" t="s">
        <v>266</v>
      </c>
      <c r="F216" s="190" t="s">
        <v>695</v>
      </c>
      <c r="G216" s="177"/>
      <c r="H216" s="177"/>
      <c r="I216" s="180"/>
      <c r="J216" s="191">
        <f>BK216</f>
        <v>0</v>
      </c>
      <c r="K216" s="177"/>
      <c r="L216" s="182"/>
      <c r="M216" s="183"/>
      <c r="N216" s="184"/>
      <c r="O216" s="184"/>
      <c r="P216" s="185">
        <f>SUM(P217:P297)</f>
        <v>0</v>
      </c>
      <c r="Q216" s="184"/>
      <c r="R216" s="185">
        <f>SUM(R217:R297)</f>
        <v>76.901909999999987</v>
      </c>
      <c r="S216" s="184"/>
      <c r="T216" s="186">
        <f>SUM(T217:T297)</f>
        <v>5</v>
      </c>
      <c r="AR216" s="187" t="s">
        <v>87</v>
      </c>
      <c r="AT216" s="188" t="s">
        <v>79</v>
      </c>
      <c r="AU216" s="188" t="s">
        <v>87</v>
      </c>
      <c r="AY216" s="187" t="s">
        <v>220</v>
      </c>
      <c r="BK216" s="189">
        <f>SUM(BK217:BK297)</f>
        <v>0</v>
      </c>
    </row>
    <row r="217" spans="1:65" s="2" customFormat="1" ht="44.25" customHeight="1">
      <c r="A217" s="36"/>
      <c r="B217" s="37"/>
      <c r="C217" s="192" t="s">
        <v>364</v>
      </c>
      <c r="D217" s="192" t="s">
        <v>224</v>
      </c>
      <c r="E217" s="193" t="s">
        <v>5028</v>
      </c>
      <c r="F217" s="194" t="s">
        <v>5029</v>
      </c>
      <c r="G217" s="195" t="s">
        <v>664</v>
      </c>
      <c r="H217" s="196">
        <v>7</v>
      </c>
      <c r="I217" s="197"/>
      <c r="J217" s="198">
        <f>ROUND(I217*H217,2)</f>
        <v>0</v>
      </c>
      <c r="K217" s="194" t="s">
        <v>228</v>
      </c>
      <c r="L217" s="41"/>
      <c r="M217" s="199" t="s">
        <v>1</v>
      </c>
      <c r="N217" s="200" t="s">
        <v>45</v>
      </c>
      <c r="O217" s="73"/>
      <c r="P217" s="201">
        <f>O217*H217</f>
        <v>0</v>
      </c>
      <c r="Q217" s="201">
        <v>1.67E-3</v>
      </c>
      <c r="R217" s="201">
        <f>Q217*H217</f>
        <v>1.1690000000000001E-2</v>
      </c>
      <c r="S217" s="201">
        <v>0</v>
      </c>
      <c r="T217" s="202">
        <f>S217*H217</f>
        <v>0</v>
      </c>
      <c r="U217" s="36"/>
      <c r="V217" s="36"/>
      <c r="W217" s="36"/>
      <c r="X217" s="36"/>
      <c r="Y217" s="36"/>
      <c r="Z217" s="36"/>
      <c r="AA217" s="36"/>
      <c r="AB217" s="36"/>
      <c r="AC217" s="36"/>
      <c r="AD217" s="36"/>
      <c r="AE217" s="36"/>
      <c r="AR217" s="203" t="s">
        <v>223</v>
      </c>
      <c r="AT217" s="203" t="s">
        <v>224</v>
      </c>
      <c r="AU217" s="203" t="s">
        <v>19</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223</v>
      </c>
      <c r="BM217" s="203" t="s">
        <v>5030</v>
      </c>
    </row>
    <row r="218" spans="1:65" s="2" customFormat="1" ht="11.25">
      <c r="A218" s="36"/>
      <c r="B218" s="37"/>
      <c r="C218" s="38"/>
      <c r="D218" s="205" t="s">
        <v>231</v>
      </c>
      <c r="E218" s="38"/>
      <c r="F218" s="206" t="s">
        <v>5031</v>
      </c>
      <c r="G218" s="38"/>
      <c r="H218" s="38"/>
      <c r="I218" s="207"/>
      <c r="J218" s="38"/>
      <c r="K218" s="38"/>
      <c r="L218" s="41"/>
      <c r="M218" s="208"/>
      <c r="N218" s="209"/>
      <c r="O218" s="73"/>
      <c r="P218" s="73"/>
      <c r="Q218" s="73"/>
      <c r="R218" s="73"/>
      <c r="S218" s="73"/>
      <c r="T218" s="74"/>
      <c r="U218" s="36"/>
      <c r="V218" s="36"/>
      <c r="W218" s="36"/>
      <c r="X218" s="36"/>
      <c r="Y218" s="36"/>
      <c r="Z218" s="36"/>
      <c r="AA218" s="36"/>
      <c r="AB218" s="36"/>
      <c r="AC218" s="36"/>
      <c r="AD218" s="36"/>
      <c r="AE218" s="36"/>
      <c r="AT218" s="18" t="s">
        <v>231</v>
      </c>
      <c r="AU218" s="18" t="s">
        <v>19</v>
      </c>
    </row>
    <row r="219" spans="1:65" s="13" customFormat="1" ht="11.25">
      <c r="B219" s="212"/>
      <c r="C219" s="213"/>
      <c r="D219" s="210" t="s">
        <v>235</v>
      </c>
      <c r="E219" s="214" t="s">
        <v>1</v>
      </c>
      <c r="F219" s="215" t="s">
        <v>261</v>
      </c>
      <c r="G219" s="213"/>
      <c r="H219" s="216">
        <v>7</v>
      </c>
      <c r="I219" s="217"/>
      <c r="J219" s="213"/>
      <c r="K219" s="213"/>
      <c r="L219" s="218"/>
      <c r="M219" s="219"/>
      <c r="N219" s="220"/>
      <c r="O219" s="220"/>
      <c r="P219" s="220"/>
      <c r="Q219" s="220"/>
      <c r="R219" s="220"/>
      <c r="S219" s="220"/>
      <c r="T219" s="221"/>
      <c r="AT219" s="222" t="s">
        <v>235</v>
      </c>
      <c r="AU219" s="222" t="s">
        <v>19</v>
      </c>
      <c r="AV219" s="13" t="s">
        <v>19</v>
      </c>
      <c r="AW219" s="13" t="s">
        <v>36</v>
      </c>
      <c r="AX219" s="13" t="s">
        <v>87</v>
      </c>
      <c r="AY219" s="222" t="s">
        <v>220</v>
      </c>
    </row>
    <row r="220" spans="1:65" s="2" customFormat="1" ht="16.5" customHeight="1">
      <c r="A220" s="36"/>
      <c r="B220" s="37"/>
      <c r="C220" s="247" t="s">
        <v>370</v>
      </c>
      <c r="D220" s="247" t="s">
        <v>329</v>
      </c>
      <c r="E220" s="248" t="s">
        <v>5032</v>
      </c>
      <c r="F220" s="249" t="s">
        <v>5033</v>
      </c>
      <c r="G220" s="250" t="s">
        <v>664</v>
      </c>
      <c r="H220" s="251">
        <v>2</v>
      </c>
      <c r="I220" s="252"/>
      <c r="J220" s="253">
        <f>ROUND(I220*H220,2)</f>
        <v>0</v>
      </c>
      <c r="K220" s="249" t="s">
        <v>228</v>
      </c>
      <c r="L220" s="254"/>
      <c r="M220" s="255" t="s">
        <v>1</v>
      </c>
      <c r="N220" s="256" t="s">
        <v>45</v>
      </c>
      <c r="O220" s="73"/>
      <c r="P220" s="201">
        <f>O220*H220</f>
        <v>0</v>
      </c>
      <c r="Q220" s="201">
        <v>1.41E-2</v>
      </c>
      <c r="R220" s="201">
        <f>Q220*H220</f>
        <v>2.8199999999999999E-2</v>
      </c>
      <c r="S220" s="201">
        <v>0</v>
      </c>
      <c r="T220" s="202">
        <f>S220*H220</f>
        <v>0</v>
      </c>
      <c r="U220" s="36"/>
      <c r="V220" s="36"/>
      <c r="W220" s="36"/>
      <c r="X220" s="36"/>
      <c r="Y220" s="36"/>
      <c r="Z220" s="36"/>
      <c r="AA220" s="36"/>
      <c r="AB220" s="36"/>
      <c r="AC220" s="36"/>
      <c r="AD220" s="36"/>
      <c r="AE220" s="36"/>
      <c r="AR220" s="203" t="s">
        <v>266</v>
      </c>
      <c r="AT220" s="203" t="s">
        <v>329</v>
      </c>
      <c r="AU220" s="203" t="s">
        <v>19</v>
      </c>
      <c r="AY220" s="18" t="s">
        <v>220</v>
      </c>
      <c r="BE220" s="204">
        <f>IF(N220="základní",J220,0)</f>
        <v>0</v>
      </c>
      <c r="BF220" s="204">
        <f>IF(N220="snížená",J220,0)</f>
        <v>0</v>
      </c>
      <c r="BG220" s="204">
        <f>IF(N220="zákl. přenesená",J220,0)</f>
        <v>0</v>
      </c>
      <c r="BH220" s="204">
        <f>IF(N220="sníž. přenesená",J220,0)</f>
        <v>0</v>
      </c>
      <c r="BI220" s="204">
        <f>IF(N220="nulová",J220,0)</f>
        <v>0</v>
      </c>
      <c r="BJ220" s="18" t="s">
        <v>87</v>
      </c>
      <c r="BK220" s="204">
        <f>ROUND(I220*H220,2)</f>
        <v>0</v>
      </c>
      <c r="BL220" s="18" t="s">
        <v>223</v>
      </c>
      <c r="BM220" s="203" t="s">
        <v>5034</v>
      </c>
    </row>
    <row r="221" spans="1:65" s="13" customFormat="1" ht="11.25">
      <c r="B221" s="212"/>
      <c r="C221" s="213"/>
      <c r="D221" s="210" t="s">
        <v>235</v>
      </c>
      <c r="E221" s="214" t="s">
        <v>1</v>
      </c>
      <c r="F221" s="215" t="s">
        <v>19</v>
      </c>
      <c r="G221" s="213"/>
      <c r="H221" s="216">
        <v>2</v>
      </c>
      <c r="I221" s="217"/>
      <c r="J221" s="213"/>
      <c r="K221" s="213"/>
      <c r="L221" s="218"/>
      <c r="M221" s="219"/>
      <c r="N221" s="220"/>
      <c r="O221" s="220"/>
      <c r="P221" s="220"/>
      <c r="Q221" s="220"/>
      <c r="R221" s="220"/>
      <c r="S221" s="220"/>
      <c r="T221" s="221"/>
      <c r="AT221" s="222" t="s">
        <v>235</v>
      </c>
      <c r="AU221" s="222" t="s">
        <v>19</v>
      </c>
      <c r="AV221" s="13" t="s">
        <v>19</v>
      </c>
      <c r="AW221" s="13" t="s">
        <v>36</v>
      </c>
      <c r="AX221" s="13" t="s">
        <v>87</v>
      </c>
      <c r="AY221" s="222" t="s">
        <v>220</v>
      </c>
    </row>
    <row r="222" spans="1:65" s="2" customFormat="1" ht="24.2" customHeight="1">
      <c r="A222" s="36"/>
      <c r="B222" s="37"/>
      <c r="C222" s="247" t="s">
        <v>375</v>
      </c>
      <c r="D222" s="247" t="s">
        <v>329</v>
      </c>
      <c r="E222" s="248" t="s">
        <v>5035</v>
      </c>
      <c r="F222" s="249" t="s">
        <v>5036</v>
      </c>
      <c r="G222" s="250" t="s">
        <v>664</v>
      </c>
      <c r="H222" s="251">
        <v>2</v>
      </c>
      <c r="I222" s="252"/>
      <c r="J222" s="253">
        <f>ROUND(I222*H222,2)</f>
        <v>0</v>
      </c>
      <c r="K222" s="249" t="s">
        <v>228</v>
      </c>
      <c r="L222" s="254"/>
      <c r="M222" s="255" t="s">
        <v>1</v>
      </c>
      <c r="N222" s="256" t="s">
        <v>45</v>
      </c>
      <c r="O222" s="73"/>
      <c r="P222" s="201">
        <f>O222*H222</f>
        <v>0</v>
      </c>
      <c r="Q222" s="201">
        <v>9.5999999999999992E-3</v>
      </c>
      <c r="R222" s="201">
        <f>Q222*H222</f>
        <v>1.9199999999999998E-2</v>
      </c>
      <c r="S222" s="201">
        <v>0</v>
      </c>
      <c r="T222" s="202">
        <f>S222*H222</f>
        <v>0</v>
      </c>
      <c r="U222" s="36"/>
      <c r="V222" s="36"/>
      <c r="W222" s="36"/>
      <c r="X222" s="36"/>
      <c r="Y222" s="36"/>
      <c r="Z222" s="36"/>
      <c r="AA222" s="36"/>
      <c r="AB222" s="36"/>
      <c r="AC222" s="36"/>
      <c r="AD222" s="36"/>
      <c r="AE222" s="36"/>
      <c r="AR222" s="203" t="s">
        <v>266</v>
      </c>
      <c r="AT222" s="203" t="s">
        <v>329</v>
      </c>
      <c r="AU222" s="203" t="s">
        <v>19</v>
      </c>
      <c r="AY222" s="18" t="s">
        <v>220</v>
      </c>
      <c r="BE222" s="204">
        <f>IF(N222="základní",J222,0)</f>
        <v>0</v>
      </c>
      <c r="BF222" s="204">
        <f>IF(N222="snížená",J222,0)</f>
        <v>0</v>
      </c>
      <c r="BG222" s="204">
        <f>IF(N222="zákl. přenesená",J222,0)</f>
        <v>0</v>
      </c>
      <c r="BH222" s="204">
        <f>IF(N222="sníž. přenesená",J222,0)</f>
        <v>0</v>
      </c>
      <c r="BI222" s="204">
        <f>IF(N222="nulová",J222,0)</f>
        <v>0</v>
      </c>
      <c r="BJ222" s="18" t="s">
        <v>87</v>
      </c>
      <c r="BK222" s="204">
        <f>ROUND(I222*H222,2)</f>
        <v>0</v>
      </c>
      <c r="BL222" s="18" t="s">
        <v>223</v>
      </c>
      <c r="BM222" s="203" t="s">
        <v>5037</v>
      </c>
    </row>
    <row r="223" spans="1:65" s="13" customFormat="1" ht="11.25">
      <c r="B223" s="212"/>
      <c r="C223" s="213"/>
      <c r="D223" s="210" t="s">
        <v>235</v>
      </c>
      <c r="E223" s="214" t="s">
        <v>1</v>
      </c>
      <c r="F223" s="215" t="s">
        <v>5038</v>
      </c>
      <c r="G223" s="213"/>
      <c r="H223" s="216">
        <v>2</v>
      </c>
      <c r="I223" s="217"/>
      <c r="J223" s="213"/>
      <c r="K223" s="213"/>
      <c r="L223" s="218"/>
      <c r="M223" s="219"/>
      <c r="N223" s="220"/>
      <c r="O223" s="220"/>
      <c r="P223" s="220"/>
      <c r="Q223" s="220"/>
      <c r="R223" s="220"/>
      <c r="S223" s="220"/>
      <c r="T223" s="221"/>
      <c r="AT223" s="222" t="s">
        <v>235</v>
      </c>
      <c r="AU223" s="222" t="s">
        <v>19</v>
      </c>
      <c r="AV223" s="13" t="s">
        <v>19</v>
      </c>
      <c r="AW223" s="13" t="s">
        <v>36</v>
      </c>
      <c r="AX223" s="13" t="s">
        <v>87</v>
      </c>
      <c r="AY223" s="222" t="s">
        <v>220</v>
      </c>
    </row>
    <row r="224" spans="1:65" s="2" customFormat="1" ht="24.2" customHeight="1">
      <c r="A224" s="36"/>
      <c r="B224" s="37"/>
      <c r="C224" s="247" t="s">
        <v>380</v>
      </c>
      <c r="D224" s="247" t="s">
        <v>329</v>
      </c>
      <c r="E224" s="248" t="s">
        <v>5039</v>
      </c>
      <c r="F224" s="249" t="s">
        <v>5040</v>
      </c>
      <c r="G224" s="250" t="s">
        <v>664</v>
      </c>
      <c r="H224" s="251">
        <v>1</v>
      </c>
      <c r="I224" s="252"/>
      <c r="J224" s="253">
        <f>ROUND(I224*H224,2)</f>
        <v>0</v>
      </c>
      <c r="K224" s="249" t="s">
        <v>228</v>
      </c>
      <c r="L224" s="254"/>
      <c r="M224" s="255" t="s">
        <v>1</v>
      </c>
      <c r="N224" s="256" t="s">
        <v>45</v>
      </c>
      <c r="O224" s="73"/>
      <c r="P224" s="201">
        <f>O224*H224</f>
        <v>0</v>
      </c>
      <c r="Q224" s="201">
        <v>1.78E-2</v>
      </c>
      <c r="R224" s="201">
        <f>Q224*H224</f>
        <v>1.78E-2</v>
      </c>
      <c r="S224" s="201">
        <v>0</v>
      </c>
      <c r="T224" s="202">
        <f>S224*H224</f>
        <v>0</v>
      </c>
      <c r="U224" s="36"/>
      <c r="V224" s="36"/>
      <c r="W224" s="36"/>
      <c r="X224" s="36"/>
      <c r="Y224" s="36"/>
      <c r="Z224" s="36"/>
      <c r="AA224" s="36"/>
      <c r="AB224" s="36"/>
      <c r="AC224" s="36"/>
      <c r="AD224" s="36"/>
      <c r="AE224" s="36"/>
      <c r="AR224" s="203" t="s">
        <v>266</v>
      </c>
      <c r="AT224" s="203" t="s">
        <v>329</v>
      </c>
      <c r="AU224" s="203" t="s">
        <v>19</v>
      </c>
      <c r="AY224" s="18" t="s">
        <v>220</v>
      </c>
      <c r="BE224" s="204">
        <f>IF(N224="základní",J224,0)</f>
        <v>0</v>
      </c>
      <c r="BF224" s="204">
        <f>IF(N224="snížená",J224,0)</f>
        <v>0</v>
      </c>
      <c r="BG224" s="204">
        <f>IF(N224="zákl. přenesená",J224,0)</f>
        <v>0</v>
      </c>
      <c r="BH224" s="204">
        <f>IF(N224="sníž. přenesená",J224,0)</f>
        <v>0</v>
      </c>
      <c r="BI224" s="204">
        <f>IF(N224="nulová",J224,0)</f>
        <v>0</v>
      </c>
      <c r="BJ224" s="18" t="s">
        <v>87</v>
      </c>
      <c r="BK224" s="204">
        <f>ROUND(I224*H224,2)</f>
        <v>0</v>
      </c>
      <c r="BL224" s="18" t="s">
        <v>223</v>
      </c>
      <c r="BM224" s="203" t="s">
        <v>5041</v>
      </c>
    </row>
    <row r="225" spans="1:65" s="2" customFormat="1" ht="24.2" customHeight="1">
      <c r="A225" s="36"/>
      <c r="B225" s="37"/>
      <c r="C225" s="247" t="s">
        <v>386</v>
      </c>
      <c r="D225" s="247" t="s">
        <v>329</v>
      </c>
      <c r="E225" s="248" t="s">
        <v>5042</v>
      </c>
      <c r="F225" s="249" t="s">
        <v>5043</v>
      </c>
      <c r="G225" s="250" t="s">
        <v>664</v>
      </c>
      <c r="H225" s="251">
        <v>1</v>
      </c>
      <c r="I225" s="252"/>
      <c r="J225" s="253">
        <f>ROUND(I225*H225,2)</f>
        <v>0</v>
      </c>
      <c r="K225" s="249" t="s">
        <v>228</v>
      </c>
      <c r="L225" s="254"/>
      <c r="M225" s="255" t="s">
        <v>1</v>
      </c>
      <c r="N225" s="256" t="s">
        <v>45</v>
      </c>
      <c r="O225" s="73"/>
      <c r="P225" s="201">
        <f>O225*H225</f>
        <v>0</v>
      </c>
      <c r="Q225" s="201">
        <v>1.8700000000000001E-2</v>
      </c>
      <c r="R225" s="201">
        <f>Q225*H225</f>
        <v>1.8700000000000001E-2</v>
      </c>
      <c r="S225" s="201">
        <v>0</v>
      </c>
      <c r="T225" s="202">
        <f>S225*H225</f>
        <v>0</v>
      </c>
      <c r="U225" s="36"/>
      <c r="V225" s="36"/>
      <c r="W225" s="36"/>
      <c r="X225" s="36"/>
      <c r="Y225" s="36"/>
      <c r="Z225" s="36"/>
      <c r="AA225" s="36"/>
      <c r="AB225" s="36"/>
      <c r="AC225" s="36"/>
      <c r="AD225" s="36"/>
      <c r="AE225" s="36"/>
      <c r="AR225" s="203" t="s">
        <v>266</v>
      </c>
      <c r="AT225" s="203" t="s">
        <v>329</v>
      </c>
      <c r="AU225" s="203" t="s">
        <v>19</v>
      </c>
      <c r="AY225" s="18" t="s">
        <v>220</v>
      </c>
      <c r="BE225" s="204">
        <f>IF(N225="základní",J225,0)</f>
        <v>0</v>
      </c>
      <c r="BF225" s="204">
        <f>IF(N225="snížená",J225,0)</f>
        <v>0</v>
      </c>
      <c r="BG225" s="204">
        <f>IF(N225="zákl. přenesená",J225,0)</f>
        <v>0</v>
      </c>
      <c r="BH225" s="204">
        <f>IF(N225="sníž. přenesená",J225,0)</f>
        <v>0</v>
      </c>
      <c r="BI225" s="204">
        <f>IF(N225="nulová",J225,0)</f>
        <v>0</v>
      </c>
      <c r="BJ225" s="18" t="s">
        <v>87</v>
      </c>
      <c r="BK225" s="204">
        <f>ROUND(I225*H225,2)</f>
        <v>0</v>
      </c>
      <c r="BL225" s="18" t="s">
        <v>223</v>
      </c>
      <c r="BM225" s="203" t="s">
        <v>5044</v>
      </c>
    </row>
    <row r="226" spans="1:65" s="2" customFormat="1" ht="16.5" customHeight="1">
      <c r="A226" s="36"/>
      <c r="B226" s="37"/>
      <c r="C226" s="247" t="s">
        <v>392</v>
      </c>
      <c r="D226" s="247" t="s">
        <v>329</v>
      </c>
      <c r="E226" s="248" t="s">
        <v>5045</v>
      </c>
      <c r="F226" s="249" t="s">
        <v>5046</v>
      </c>
      <c r="G226" s="250" t="s">
        <v>664</v>
      </c>
      <c r="H226" s="251">
        <v>8</v>
      </c>
      <c r="I226" s="252"/>
      <c r="J226" s="253">
        <f>ROUND(I226*H226,2)</f>
        <v>0</v>
      </c>
      <c r="K226" s="249" t="s">
        <v>228</v>
      </c>
      <c r="L226" s="254"/>
      <c r="M226" s="255" t="s">
        <v>1</v>
      </c>
      <c r="N226" s="256" t="s">
        <v>45</v>
      </c>
      <c r="O226" s="73"/>
      <c r="P226" s="201">
        <f>O226*H226</f>
        <v>0</v>
      </c>
      <c r="Q226" s="201">
        <v>1.0000000000000001E-5</v>
      </c>
      <c r="R226" s="201">
        <f>Q226*H226</f>
        <v>8.0000000000000007E-5</v>
      </c>
      <c r="S226" s="201">
        <v>0</v>
      </c>
      <c r="T226" s="202">
        <f>S226*H226</f>
        <v>0</v>
      </c>
      <c r="U226" s="36"/>
      <c r="V226" s="36"/>
      <c r="W226" s="36"/>
      <c r="X226" s="36"/>
      <c r="Y226" s="36"/>
      <c r="Z226" s="36"/>
      <c r="AA226" s="36"/>
      <c r="AB226" s="36"/>
      <c r="AC226" s="36"/>
      <c r="AD226" s="36"/>
      <c r="AE226" s="36"/>
      <c r="AR226" s="203" t="s">
        <v>266</v>
      </c>
      <c r="AT226" s="203" t="s">
        <v>329</v>
      </c>
      <c r="AU226" s="203" t="s">
        <v>19</v>
      </c>
      <c r="AY226" s="18" t="s">
        <v>220</v>
      </c>
      <c r="BE226" s="204">
        <f>IF(N226="základní",J226,0)</f>
        <v>0</v>
      </c>
      <c r="BF226" s="204">
        <f>IF(N226="snížená",J226,0)</f>
        <v>0</v>
      </c>
      <c r="BG226" s="204">
        <f>IF(N226="zákl. přenesená",J226,0)</f>
        <v>0</v>
      </c>
      <c r="BH226" s="204">
        <f>IF(N226="sníž. přenesená",J226,0)</f>
        <v>0</v>
      </c>
      <c r="BI226" s="204">
        <f>IF(N226="nulová",J226,0)</f>
        <v>0</v>
      </c>
      <c r="BJ226" s="18" t="s">
        <v>87</v>
      </c>
      <c r="BK226" s="204">
        <f>ROUND(I226*H226,2)</f>
        <v>0</v>
      </c>
      <c r="BL226" s="18" t="s">
        <v>223</v>
      </c>
      <c r="BM226" s="203" t="s">
        <v>5047</v>
      </c>
    </row>
    <row r="227" spans="1:65" s="13" customFormat="1" ht="11.25">
      <c r="B227" s="212"/>
      <c r="C227" s="213"/>
      <c r="D227" s="210" t="s">
        <v>235</v>
      </c>
      <c r="E227" s="214" t="s">
        <v>1</v>
      </c>
      <c r="F227" s="215" t="s">
        <v>266</v>
      </c>
      <c r="G227" s="213"/>
      <c r="H227" s="216">
        <v>8</v>
      </c>
      <c r="I227" s="217"/>
      <c r="J227" s="213"/>
      <c r="K227" s="213"/>
      <c r="L227" s="218"/>
      <c r="M227" s="219"/>
      <c r="N227" s="220"/>
      <c r="O227" s="220"/>
      <c r="P227" s="220"/>
      <c r="Q227" s="220"/>
      <c r="R227" s="220"/>
      <c r="S227" s="220"/>
      <c r="T227" s="221"/>
      <c r="AT227" s="222" t="s">
        <v>235</v>
      </c>
      <c r="AU227" s="222" t="s">
        <v>19</v>
      </c>
      <c r="AV227" s="13" t="s">
        <v>19</v>
      </c>
      <c r="AW227" s="13" t="s">
        <v>36</v>
      </c>
      <c r="AX227" s="13" t="s">
        <v>87</v>
      </c>
      <c r="AY227" s="222" t="s">
        <v>220</v>
      </c>
    </row>
    <row r="228" spans="1:65" s="2" customFormat="1" ht="33" customHeight="1">
      <c r="A228" s="36"/>
      <c r="B228" s="37"/>
      <c r="C228" s="247" t="s">
        <v>397</v>
      </c>
      <c r="D228" s="247" t="s">
        <v>329</v>
      </c>
      <c r="E228" s="248" t="s">
        <v>5048</v>
      </c>
      <c r="F228" s="249" t="s">
        <v>5049</v>
      </c>
      <c r="G228" s="250" t="s">
        <v>664</v>
      </c>
      <c r="H228" s="251">
        <v>1</v>
      </c>
      <c r="I228" s="252"/>
      <c r="J228" s="253">
        <f>ROUND(I228*H228,2)</f>
        <v>0</v>
      </c>
      <c r="K228" s="249" t="s">
        <v>228</v>
      </c>
      <c r="L228" s="254"/>
      <c r="M228" s="255" t="s">
        <v>1</v>
      </c>
      <c r="N228" s="256" t="s">
        <v>45</v>
      </c>
      <c r="O228" s="73"/>
      <c r="P228" s="201">
        <f>O228*H228</f>
        <v>0</v>
      </c>
      <c r="Q228" s="201">
        <v>5.1799999999999999E-2</v>
      </c>
      <c r="R228" s="201">
        <f>Q228*H228</f>
        <v>5.1799999999999999E-2</v>
      </c>
      <c r="S228" s="201">
        <v>0</v>
      </c>
      <c r="T228" s="202">
        <f>S228*H228</f>
        <v>0</v>
      </c>
      <c r="U228" s="36"/>
      <c r="V228" s="36"/>
      <c r="W228" s="36"/>
      <c r="X228" s="36"/>
      <c r="Y228" s="36"/>
      <c r="Z228" s="36"/>
      <c r="AA228" s="36"/>
      <c r="AB228" s="36"/>
      <c r="AC228" s="36"/>
      <c r="AD228" s="36"/>
      <c r="AE228" s="36"/>
      <c r="AR228" s="203" t="s">
        <v>266</v>
      </c>
      <c r="AT228" s="203" t="s">
        <v>329</v>
      </c>
      <c r="AU228" s="203" t="s">
        <v>19</v>
      </c>
      <c r="AY228" s="18" t="s">
        <v>220</v>
      </c>
      <c r="BE228" s="204">
        <f>IF(N228="základní",J228,0)</f>
        <v>0</v>
      </c>
      <c r="BF228" s="204">
        <f>IF(N228="snížená",J228,0)</f>
        <v>0</v>
      </c>
      <c r="BG228" s="204">
        <f>IF(N228="zákl. přenesená",J228,0)</f>
        <v>0</v>
      </c>
      <c r="BH228" s="204">
        <f>IF(N228="sníž. přenesená",J228,0)</f>
        <v>0</v>
      </c>
      <c r="BI228" s="204">
        <f>IF(N228="nulová",J228,0)</f>
        <v>0</v>
      </c>
      <c r="BJ228" s="18" t="s">
        <v>87</v>
      </c>
      <c r="BK228" s="204">
        <f>ROUND(I228*H228,2)</f>
        <v>0</v>
      </c>
      <c r="BL228" s="18" t="s">
        <v>223</v>
      </c>
      <c r="BM228" s="203" t="s">
        <v>5050</v>
      </c>
    </row>
    <row r="229" spans="1:65" s="2" customFormat="1" ht="44.25" customHeight="1">
      <c r="A229" s="36"/>
      <c r="B229" s="37"/>
      <c r="C229" s="192" t="s">
        <v>403</v>
      </c>
      <c r="D229" s="192" t="s">
        <v>224</v>
      </c>
      <c r="E229" s="193" t="s">
        <v>5051</v>
      </c>
      <c r="F229" s="194" t="s">
        <v>5052</v>
      </c>
      <c r="G229" s="195" t="s">
        <v>664</v>
      </c>
      <c r="H229" s="196">
        <v>2</v>
      </c>
      <c r="I229" s="197"/>
      <c r="J229" s="198">
        <f>ROUND(I229*H229,2)</f>
        <v>0</v>
      </c>
      <c r="K229" s="194" t="s">
        <v>228</v>
      </c>
      <c r="L229" s="41"/>
      <c r="M229" s="199" t="s">
        <v>1</v>
      </c>
      <c r="N229" s="200" t="s">
        <v>45</v>
      </c>
      <c r="O229" s="73"/>
      <c r="P229" s="201">
        <f>O229*H229</f>
        <v>0</v>
      </c>
      <c r="Q229" s="201">
        <v>5.4200000000000003E-3</v>
      </c>
      <c r="R229" s="201">
        <f>Q229*H229</f>
        <v>1.0840000000000001E-2</v>
      </c>
      <c r="S229" s="201">
        <v>0</v>
      </c>
      <c r="T229" s="202">
        <f>S229*H229</f>
        <v>0</v>
      </c>
      <c r="U229" s="36"/>
      <c r="V229" s="36"/>
      <c r="W229" s="36"/>
      <c r="X229" s="36"/>
      <c r="Y229" s="36"/>
      <c r="Z229" s="36"/>
      <c r="AA229" s="36"/>
      <c r="AB229" s="36"/>
      <c r="AC229" s="36"/>
      <c r="AD229" s="36"/>
      <c r="AE229" s="36"/>
      <c r="AR229" s="203" t="s">
        <v>223</v>
      </c>
      <c r="AT229" s="203" t="s">
        <v>224</v>
      </c>
      <c r="AU229" s="203" t="s">
        <v>19</v>
      </c>
      <c r="AY229" s="18" t="s">
        <v>220</v>
      </c>
      <c r="BE229" s="204">
        <f>IF(N229="základní",J229,0)</f>
        <v>0</v>
      </c>
      <c r="BF229" s="204">
        <f>IF(N229="snížená",J229,0)</f>
        <v>0</v>
      </c>
      <c r="BG229" s="204">
        <f>IF(N229="zákl. přenesená",J229,0)</f>
        <v>0</v>
      </c>
      <c r="BH229" s="204">
        <f>IF(N229="sníž. přenesená",J229,0)</f>
        <v>0</v>
      </c>
      <c r="BI229" s="204">
        <f>IF(N229="nulová",J229,0)</f>
        <v>0</v>
      </c>
      <c r="BJ229" s="18" t="s">
        <v>87</v>
      </c>
      <c r="BK229" s="204">
        <f>ROUND(I229*H229,2)</f>
        <v>0</v>
      </c>
      <c r="BL229" s="18" t="s">
        <v>223</v>
      </c>
      <c r="BM229" s="203" t="s">
        <v>5053</v>
      </c>
    </row>
    <row r="230" spans="1:65" s="2" customFormat="1" ht="11.25">
      <c r="A230" s="36"/>
      <c r="B230" s="37"/>
      <c r="C230" s="38"/>
      <c r="D230" s="205" t="s">
        <v>231</v>
      </c>
      <c r="E230" s="38"/>
      <c r="F230" s="206" t="s">
        <v>5054</v>
      </c>
      <c r="G230" s="38"/>
      <c r="H230" s="38"/>
      <c r="I230" s="207"/>
      <c r="J230" s="38"/>
      <c r="K230" s="38"/>
      <c r="L230" s="41"/>
      <c r="M230" s="208"/>
      <c r="N230" s="209"/>
      <c r="O230" s="73"/>
      <c r="P230" s="73"/>
      <c r="Q230" s="73"/>
      <c r="R230" s="73"/>
      <c r="S230" s="73"/>
      <c r="T230" s="74"/>
      <c r="U230" s="36"/>
      <c r="V230" s="36"/>
      <c r="W230" s="36"/>
      <c r="X230" s="36"/>
      <c r="Y230" s="36"/>
      <c r="Z230" s="36"/>
      <c r="AA230" s="36"/>
      <c r="AB230" s="36"/>
      <c r="AC230" s="36"/>
      <c r="AD230" s="36"/>
      <c r="AE230" s="36"/>
      <c r="AT230" s="18" t="s">
        <v>231</v>
      </c>
      <c r="AU230" s="18" t="s">
        <v>19</v>
      </c>
    </row>
    <row r="231" spans="1:65" s="13" customFormat="1" ht="11.25">
      <c r="B231" s="212"/>
      <c r="C231" s="213"/>
      <c r="D231" s="210" t="s">
        <v>235</v>
      </c>
      <c r="E231" s="214" t="s">
        <v>1</v>
      </c>
      <c r="F231" s="215" t="s">
        <v>19</v>
      </c>
      <c r="G231" s="213"/>
      <c r="H231" s="216">
        <v>2</v>
      </c>
      <c r="I231" s="217"/>
      <c r="J231" s="213"/>
      <c r="K231" s="213"/>
      <c r="L231" s="218"/>
      <c r="M231" s="219"/>
      <c r="N231" s="220"/>
      <c r="O231" s="220"/>
      <c r="P231" s="220"/>
      <c r="Q231" s="220"/>
      <c r="R231" s="220"/>
      <c r="S231" s="220"/>
      <c r="T231" s="221"/>
      <c r="AT231" s="222" t="s">
        <v>235</v>
      </c>
      <c r="AU231" s="222" t="s">
        <v>19</v>
      </c>
      <c r="AV231" s="13" t="s">
        <v>19</v>
      </c>
      <c r="AW231" s="13" t="s">
        <v>36</v>
      </c>
      <c r="AX231" s="13" t="s">
        <v>87</v>
      </c>
      <c r="AY231" s="222" t="s">
        <v>220</v>
      </c>
    </row>
    <row r="232" spans="1:65" s="2" customFormat="1" ht="24.2" customHeight="1">
      <c r="A232" s="36"/>
      <c r="B232" s="37"/>
      <c r="C232" s="247" t="s">
        <v>409</v>
      </c>
      <c r="D232" s="247" t="s">
        <v>329</v>
      </c>
      <c r="E232" s="248" t="s">
        <v>5055</v>
      </c>
      <c r="F232" s="249" t="s">
        <v>5056</v>
      </c>
      <c r="G232" s="250" t="s">
        <v>664</v>
      </c>
      <c r="H232" s="251">
        <v>2</v>
      </c>
      <c r="I232" s="252"/>
      <c r="J232" s="253">
        <f>ROUND(I232*H232,2)</f>
        <v>0</v>
      </c>
      <c r="K232" s="249" t="s">
        <v>228</v>
      </c>
      <c r="L232" s="254"/>
      <c r="M232" s="255" t="s">
        <v>1</v>
      </c>
      <c r="N232" s="256" t="s">
        <v>45</v>
      </c>
      <c r="O232" s="73"/>
      <c r="P232" s="201">
        <f>O232*H232</f>
        <v>0</v>
      </c>
      <c r="Q232" s="201">
        <v>4.2000000000000003E-2</v>
      </c>
      <c r="R232" s="201">
        <f>Q232*H232</f>
        <v>8.4000000000000005E-2</v>
      </c>
      <c r="S232" s="201">
        <v>0</v>
      </c>
      <c r="T232" s="202">
        <f>S232*H232</f>
        <v>0</v>
      </c>
      <c r="U232" s="36"/>
      <c r="V232" s="36"/>
      <c r="W232" s="36"/>
      <c r="X232" s="36"/>
      <c r="Y232" s="36"/>
      <c r="Z232" s="36"/>
      <c r="AA232" s="36"/>
      <c r="AB232" s="36"/>
      <c r="AC232" s="36"/>
      <c r="AD232" s="36"/>
      <c r="AE232" s="36"/>
      <c r="AR232" s="203" t="s">
        <v>266</v>
      </c>
      <c r="AT232" s="203" t="s">
        <v>329</v>
      </c>
      <c r="AU232" s="203" t="s">
        <v>19</v>
      </c>
      <c r="AY232" s="18" t="s">
        <v>220</v>
      </c>
      <c r="BE232" s="204">
        <f>IF(N232="základní",J232,0)</f>
        <v>0</v>
      </c>
      <c r="BF232" s="204">
        <f>IF(N232="snížená",J232,0)</f>
        <v>0</v>
      </c>
      <c r="BG232" s="204">
        <f>IF(N232="zákl. přenesená",J232,0)</f>
        <v>0</v>
      </c>
      <c r="BH232" s="204">
        <f>IF(N232="sníž. přenesená",J232,0)</f>
        <v>0</v>
      </c>
      <c r="BI232" s="204">
        <f>IF(N232="nulová",J232,0)</f>
        <v>0</v>
      </c>
      <c r="BJ232" s="18" t="s">
        <v>87</v>
      </c>
      <c r="BK232" s="204">
        <f>ROUND(I232*H232,2)</f>
        <v>0</v>
      </c>
      <c r="BL232" s="18" t="s">
        <v>223</v>
      </c>
      <c r="BM232" s="203" t="s">
        <v>5057</v>
      </c>
    </row>
    <row r="233" spans="1:65" s="2" customFormat="1" ht="37.9" customHeight="1">
      <c r="A233" s="36"/>
      <c r="B233" s="37"/>
      <c r="C233" s="192" t="s">
        <v>415</v>
      </c>
      <c r="D233" s="192" t="s">
        <v>224</v>
      </c>
      <c r="E233" s="193" t="s">
        <v>5058</v>
      </c>
      <c r="F233" s="194" t="s">
        <v>5059</v>
      </c>
      <c r="G233" s="195" t="s">
        <v>698</v>
      </c>
      <c r="H233" s="196">
        <v>51</v>
      </c>
      <c r="I233" s="197"/>
      <c r="J233" s="198">
        <f>ROUND(I233*H233,2)</f>
        <v>0</v>
      </c>
      <c r="K233" s="194" t="s">
        <v>1</v>
      </c>
      <c r="L233" s="41"/>
      <c r="M233" s="199" t="s">
        <v>1</v>
      </c>
      <c r="N233" s="200" t="s">
        <v>45</v>
      </c>
      <c r="O233" s="73"/>
      <c r="P233" s="201">
        <f>O233*H233</f>
        <v>0</v>
      </c>
      <c r="Q233" s="201">
        <v>0</v>
      </c>
      <c r="R233" s="201">
        <f>Q233*H233</f>
        <v>0</v>
      </c>
      <c r="S233" s="201">
        <v>0</v>
      </c>
      <c r="T233" s="202">
        <f>S233*H233</f>
        <v>0</v>
      </c>
      <c r="U233" s="36"/>
      <c r="V233" s="36"/>
      <c r="W233" s="36"/>
      <c r="X233" s="36"/>
      <c r="Y233" s="36"/>
      <c r="Z233" s="36"/>
      <c r="AA233" s="36"/>
      <c r="AB233" s="36"/>
      <c r="AC233" s="36"/>
      <c r="AD233" s="36"/>
      <c r="AE233" s="36"/>
      <c r="AR233" s="203" t="s">
        <v>223</v>
      </c>
      <c r="AT233" s="203" t="s">
        <v>224</v>
      </c>
      <c r="AU233" s="203" t="s">
        <v>19</v>
      </c>
      <c r="AY233" s="18" t="s">
        <v>220</v>
      </c>
      <c r="BE233" s="204">
        <f>IF(N233="základní",J233,0)</f>
        <v>0</v>
      </c>
      <c r="BF233" s="204">
        <f>IF(N233="snížená",J233,0)</f>
        <v>0</v>
      </c>
      <c r="BG233" s="204">
        <f>IF(N233="zákl. přenesená",J233,0)</f>
        <v>0</v>
      </c>
      <c r="BH233" s="204">
        <f>IF(N233="sníž. přenesená",J233,0)</f>
        <v>0</v>
      </c>
      <c r="BI233" s="204">
        <f>IF(N233="nulová",J233,0)</f>
        <v>0</v>
      </c>
      <c r="BJ233" s="18" t="s">
        <v>87</v>
      </c>
      <c r="BK233" s="204">
        <f>ROUND(I233*H233,2)</f>
        <v>0</v>
      </c>
      <c r="BL233" s="18" t="s">
        <v>223</v>
      </c>
      <c r="BM233" s="203" t="s">
        <v>5060</v>
      </c>
    </row>
    <row r="234" spans="1:65" s="2" customFormat="1" ht="39">
      <c r="A234" s="36"/>
      <c r="B234" s="37"/>
      <c r="C234" s="38"/>
      <c r="D234" s="210" t="s">
        <v>233</v>
      </c>
      <c r="E234" s="38"/>
      <c r="F234" s="211" t="s">
        <v>5061</v>
      </c>
      <c r="G234" s="38"/>
      <c r="H234" s="38"/>
      <c r="I234" s="207"/>
      <c r="J234" s="38"/>
      <c r="K234" s="38"/>
      <c r="L234" s="41"/>
      <c r="M234" s="208"/>
      <c r="N234" s="209"/>
      <c r="O234" s="73"/>
      <c r="P234" s="73"/>
      <c r="Q234" s="73"/>
      <c r="R234" s="73"/>
      <c r="S234" s="73"/>
      <c r="T234" s="74"/>
      <c r="U234" s="36"/>
      <c r="V234" s="36"/>
      <c r="W234" s="36"/>
      <c r="X234" s="36"/>
      <c r="Y234" s="36"/>
      <c r="Z234" s="36"/>
      <c r="AA234" s="36"/>
      <c r="AB234" s="36"/>
      <c r="AC234" s="36"/>
      <c r="AD234" s="36"/>
      <c r="AE234" s="36"/>
      <c r="AT234" s="18" t="s">
        <v>233</v>
      </c>
      <c r="AU234" s="18" t="s">
        <v>19</v>
      </c>
    </row>
    <row r="235" spans="1:65" s="2" customFormat="1" ht="16.5" customHeight="1">
      <c r="A235" s="36"/>
      <c r="B235" s="37"/>
      <c r="C235" s="247" t="s">
        <v>420</v>
      </c>
      <c r="D235" s="247" t="s">
        <v>329</v>
      </c>
      <c r="E235" s="248" t="s">
        <v>5062</v>
      </c>
      <c r="F235" s="249" t="s">
        <v>5063</v>
      </c>
      <c r="G235" s="250" t="s">
        <v>698</v>
      </c>
      <c r="H235" s="251">
        <v>51</v>
      </c>
      <c r="I235" s="252"/>
      <c r="J235" s="253">
        <f>ROUND(I235*H235,2)</f>
        <v>0</v>
      </c>
      <c r="K235" s="249" t="s">
        <v>1</v>
      </c>
      <c r="L235" s="254"/>
      <c r="M235" s="255" t="s">
        <v>1</v>
      </c>
      <c r="N235" s="256" t="s">
        <v>45</v>
      </c>
      <c r="O235" s="73"/>
      <c r="P235" s="201">
        <f>O235*H235</f>
        <v>0</v>
      </c>
      <c r="Q235" s="201">
        <v>7.5999999999999998E-2</v>
      </c>
      <c r="R235" s="201">
        <f>Q235*H235</f>
        <v>3.8759999999999999</v>
      </c>
      <c r="S235" s="201">
        <v>0</v>
      </c>
      <c r="T235" s="202">
        <f>S235*H235</f>
        <v>0</v>
      </c>
      <c r="U235" s="36"/>
      <c r="V235" s="36"/>
      <c r="W235" s="36"/>
      <c r="X235" s="36"/>
      <c r="Y235" s="36"/>
      <c r="Z235" s="36"/>
      <c r="AA235" s="36"/>
      <c r="AB235" s="36"/>
      <c r="AC235" s="36"/>
      <c r="AD235" s="36"/>
      <c r="AE235" s="36"/>
      <c r="AR235" s="203" t="s">
        <v>266</v>
      </c>
      <c r="AT235" s="203" t="s">
        <v>329</v>
      </c>
      <c r="AU235" s="203" t="s">
        <v>19</v>
      </c>
      <c r="AY235" s="18" t="s">
        <v>220</v>
      </c>
      <c r="BE235" s="204">
        <f>IF(N235="základní",J235,0)</f>
        <v>0</v>
      </c>
      <c r="BF235" s="204">
        <f>IF(N235="snížená",J235,0)</f>
        <v>0</v>
      </c>
      <c r="BG235" s="204">
        <f>IF(N235="zákl. přenesená",J235,0)</f>
        <v>0</v>
      </c>
      <c r="BH235" s="204">
        <f>IF(N235="sníž. přenesená",J235,0)</f>
        <v>0</v>
      </c>
      <c r="BI235" s="204">
        <f>IF(N235="nulová",J235,0)</f>
        <v>0</v>
      </c>
      <c r="BJ235" s="18" t="s">
        <v>87</v>
      </c>
      <c r="BK235" s="204">
        <f>ROUND(I235*H235,2)</f>
        <v>0</v>
      </c>
      <c r="BL235" s="18" t="s">
        <v>223</v>
      </c>
      <c r="BM235" s="203" t="s">
        <v>5064</v>
      </c>
    </row>
    <row r="236" spans="1:65" s="2" customFormat="1" ht="19.5">
      <c r="A236" s="36"/>
      <c r="B236" s="37"/>
      <c r="C236" s="38"/>
      <c r="D236" s="210" t="s">
        <v>233</v>
      </c>
      <c r="E236" s="38"/>
      <c r="F236" s="211" t="s">
        <v>5065</v>
      </c>
      <c r="G236" s="38"/>
      <c r="H236" s="38"/>
      <c r="I236" s="207"/>
      <c r="J236" s="38"/>
      <c r="K236" s="38"/>
      <c r="L236" s="41"/>
      <c r="M236" s="208"/>
      <c r="N236" s="209"/>
      <c r="O236" s="73"/>
      <c r="P236" s="73"/>
      <c r="Q236" s="73"/>
      <c r="R236" s="73"/>
      <c r="S236" s="73"/>
      <c r="T236" s="74"/>
      <c r="U236" s="36"/>
      <c r="V236" s="36"/>
      <c r="W236" s="36"/>
      <c r="X236" s="36"/>
      <c r="Y236" s="36"/>
      <c r="Z236" s="36"/>
      <c r="AA236" s="36"/>
      <c r="AB236" s="36"/>
      <c r="AC236" s="36"/>
      <c r="AD236" s="36"/>
      <c r="AE236" s="36"/>
      <c r="AT236" s="18" t="s">
        <v>233</v>
      </c>
      <c r="AU236" s="18" t="s">
        <v>19</v>
      </c>
    </row>
    <row r="237" spans="1:65" s="2" customFormat="1" ht="37.9" customHeight="1">
      <c r="A237" s="36"/>
      <c r="B237" s="37"/>
      <c r="C237" s="192" t="s">
        <v>426</v>
      </c>
      <c r="D237" s="192" t="s">
        <v>224</v>
      </c>
      <c r="E237" s="193" t="s">
        <v>5066</v>
      </c>
      <c r="F237" s="194" t="s">
        <v>5067</v>
      </c>
      <c r="G237" s="195" t="s">
        <v>698</v>
      </c>
      <c r="H237" s="196">
        <v>120</v>
      </c>
      <c r="I237" s="197"/>
      <c r="J237" s="198">
        <f>ROUND(I237*H237,2)</f>
        <v>0</v>
      </c>
      <c r="K237" s="194" t="s">
        <v>228</v>
      </c>
      <c r="L237" s="41"/>
      <c r="M237" s="199" t="s">
        <v>1</v>
      </c>
      <c r="N237" s="200" t="s">
        <v>45</v>
      </c>
      <c r="O237" s="73"/>
      <c r="P237" s="201">
        <f>O237*H237</f>
        <v>0</v>
      </c>
      <c r="Q237" s="201">
        <v>0</v>
      </c>
      <c r="R237" s="201">
        <f>Q237*H237</f>
        <v>0</v>
      </c>
      <c r="S237" s="201">
        <v>0</v>
      </c>
      <c r="T237" s="202">
        <f>S237*H237</f>
        <v>0</v>
      </c>
      <c r="U237" s="36"/>
      <c r="V237" s="36"/>
      <c r="W237" s="36"/>
      <c r="X237" s="36"/>
      <c r="Y237" s="36"/>
      <c r="Z237" s="36"/>
      <c r="AA237" s="36"/>
      <c r="AB237" s="36"/>
      <c r="AC237" s="36"/>
      <c r="AD237" s="36"/>
      <c r="AE237" s="36"/>
      <c r="AR237" s="203" t="s">
        <v>223</v>
      </c>
      <c r="AT237" s="203" t="s">
        <v>224</v>
      </c>
      <c r="AU237" s="203" t="s">
        <v>19</v>
      </c>
      <c r="AY237" s="18" t="s">
        <v>220</v>
      </c>
      <c r="BE237" s="204">
        <f>IF(N237="základní",J237,0)</f>
        <v>0</v>
      </c>
      <c r="BF237" s="204">
        <f>IF(N237="snížená",J237,0)</f>
        <v>0</v>
      </c>
      <c r="BG237" s="204">
        <f>IF(N237="zákl. přenesená",J237,0)</f>
        <v>0</v>
      </c>
      <c r="BH237" s="204">
        <f>IF(N237="sníž. přenesená",J237,0)</f>
        <v>0</v>
      </c>
      <c r="BI237" s="204">
        <f>IF(N237="nulová",J237,0)</f>
        <v>0</v>
      </c>
      <c r="BJ237" s="18" t="s">
        <v>87</v>
      </c>
      <c r="BK237" s="204">
        <f>ROUND(I237*H237,2)</f>
        <v>0</v>
      </c>
      <c r="BL237" s="18" t="s">
        <v>223</v>
      </c>
      <c r="BM237" s="203" t="s">
        <v>5068</v>
      </c>
    </row>
    <row r="238" spans="1:65" s="2" customFormat="1" ht="11.25">
      <c r="A238" s="36"/>
      <c r="B238" s="37"/>
      <c r="C238" s="38"/>
      <c r="D238" s="205" t="s">
        <v>231</v>
      </c>
      <c r="E238" s="38"/>
      <c r="F238" s="206" t="s">
        <v>5069</v>
      </c>
      <c r="G238" s="38"/>
      <c r="H238" s="38"/>
      <c r="I238" s="207"/>
      <c r="J238" s="38"/>
      <c r="K238" s="38"/>
      <c r="L238" s="41"/>
      <c r="M238" s="208"/>
      <c r="N238" s="209"/>
      <c r="O238" s="73"/>
      <c r="P238" s="73"/>
      <c r="Q238" s="73"/>
      <c r="R238" s="73"/>
      <c r="S238" s="73"/>
      <c r="T238" s="74"/>
      <c r="U238" s="36"/>
      <c r="V238" s="36"/>
      <c r="W238" s="36"/>
      <c r="X238" s="36"/>
      <c r="Y238" s="36"/>
      <c r="Z238" s="36"/>
      <c r="AA238" s="36"/>
      <c r="AB238" s="36"/>
      <c r="AC238" s="36"/>
      <c r="AD238" s="36"/>
      <c r="AE238" s="36"/>
      <c r="AT238" s="18" t="s">
        <v>231</v>
      </c>
      <c r="AU238" s="18" t="s">
        <v>19</v>
      </c>
    </row>
    <row r="239" spans="1:65" s="2" customFormat="1" ht="58.5">
      <c r="A239" s="36"/>
      <c r="B239" s="37"/>
      <c r="C239" s="38"/>
      <c r="D239" s="210" t="s">
        <v>311</v>
      </c>
      <c r="E239" s="38"/>
      <c r="F239" s="211" t="s">
        <v>2812</v>
      </c>
      <c r="G239" s="38"/>
      <c r="H239" s="38"/>
      <c r="I239" s="207"/>
      <c r="J239" s="38"/>
      <c r="K239" s="38"/>
      <c r="L239" s="41"/>
      <c r="M239" s="208"/>
      <c r="N239" s="209"/>
      <c r="O239" s="73"/>
      <c r="P239" s="73"/>
      <c r="Q239" s="73"/>
      <c r="R239" s="73"/>
      <c r="S239" s="73"/>
      <c r="T239" s="74"/>
      <c r="U239" s="36"/>
      <c r="V239" s="36"/>
      <c r="W239" s="36"/>
      <c r="X239" s="36"/>
      <c r="Y239" s="36"/>
      <c r="Z239" s="36"/>
      <c r="AA239" s="36"/>
      <c r="AB239" s="36"/>
      <c r="AC239" s="36"/>
      <c r="AD239" s="36"/>
      <c r="AE239" s="36"/>
      <c r="AT239" s="18" t="s">
        <v>311</v>
      </c>
      <c r="AU239" s="18" t="s">
        <v>19</v>
      </c>
    </row>
    <row r="240" spans="1:65" s="2" customFormat="1" ht="39">
      <c r="A240" s="36"/>
      <c r="B240" s="37"/>
      <c r="C240" s="38"/>
      <c r="D240" s="210" t="s">
        <v>233</v>
      </c>
      <c r="E240" s="38"/>
      <c r="F240" s="211" t="s">
        <v>5070</v>
      </c>
      <c r="G240" s="38"/>
      <c r="H240" s="38"/>
      <c r="I240" s="207"/>
      <c r="J240" s="38"/>
      <c r="K240" s="38"/>
      <c r="L240" s="41"/>
      <c r="M240" s="208"/>
      <c r="N240" s="209"/>
      <c r="O240" s="73"/>
      <c r="P240" s="73"/>
      <c r="Q240" s="73"/>
      <c r="R240" s="73"/>
      <c r="S240" s="73"/>
      <c r="T240" s="74"/>
      <c r="U240" s="36"/>
      <c r="V240" s="36"/>
      <c r="W240" s="36"/>
      <c r="X240" s="36"/>
      <c r="Y240" s="36"/>
      <c r="Z240" s="36"/>
      <c r="AA240" s="36"/>
      <c r="AB240" s="36"/>
      <c r="AC240" s="36"/>
      <c r="AD240" s="36"/>
      <c r="AE240" s="36"/>
      <c r="AT240" s="18" t="s">
        <v>233</v>
      </c>
      <c r="AU240" s="18" t="s">
        <v>19</v>
      </c>
    </row>
    <row r="241" spans="1:65" s="2" customFormat="1" ht="33" customHeight="1">
      <c r="A241" s="36"/>
      <c r="B241" s="37"/>
      <c r="C241" s="247" t="s">
        <v>434</v>
      </c>
      <c r="D241" s="247" t="s">
        <v>329</v>
      </c>
      <c r="E241" s="248" t="s">
        <v>5071</v>
      </c>
      <c r="F241" s="249" t="s">
        <v>5072</v>
      </c>
      <c r="G241" s="250" t="s">
        <v>698</v>
      </c>
      <c r="H241" s="251">
        <v>120</v>
      </c>
      <c r="I241" s="252"/>
      <c r="J241" s="253">
        <f>ROUND(I241*H241,2)</f>
        <v>0</v>
      </c>
      <c r="K241" s="249" t="s">
        <v>1</v>
      </c>
      <c r="L241" s="254"/>
      <c r="M241" s="255" t="s">
        <v>1</v>
      </c>
      <c r="N241" s="256" t="s">
        <v>45</v>
      </c>
      <c r="O241" s="73"/>
      <c r="P241" s="201">
        <f>O241*H241</f>
        <v>0</v>
      </c>
      <c r="Q241" s="201">
        <v>3.5999999999999997E-2</v>
      </c>
      <c r="R241" s="201">
        <f>Q241*H241</f>
        <v>4.3199999999999994</v>
      </c>
      <c r="S241" s="201">
        <v>0</v>
      </c>
      <c r="T241" s="202">
        <f>S241*H241</f>
        <v>0</v>
      </c>
      <c r="U241" s="36"/>
      <c r="V241" s="36"/>
      <c r="W241" s="36"/>
      <c r="X241" s="36"/>
      <c r="Y241" s="36"/>
      <c r="Z241" s="36"/>
      <c r="AA241" s="36"/>
      <c r="AB241" s="36"/>
      <c r="AC241" s="36"/>
      <c r="AD241" s="36"/>
      <c r="AE241" s="36"/>
      <c r="AR241" s="203" t="s">
        <v>266</v>
      </c>
      <c r="AT241" s="203" t="s">
        <v>329</v>
      </c>
      <c r="AU241" s="203" t="s">
        <v>19</v>
      </c>
      <c r="AY241" s="18" t="s">
        <v>220</v>
      </c>
      <c r="BE241" s="204">
        <f>IF(N241="základní",J241,0)</f>
        <v>0</v>
      </c>
      <c r="BF241" s="204">
        <f>IF(N241="snížená",J241,0)</f>
        <v>0</v>
      </c>
      <c r="BG241" s="204">
        <f>IF(N241="zákl. přenesená",J241,0)</f>
        <v>0</v>
      </c>
      <c r="BH241" s="204">
        <f>IF(N241="sníž. přenesená",J241,0)</f>
        <v>0</v>
      </c>
      <c r="BI241" s="204">
        <f>IF(N241="nulová",J241,0)</f>
        <v>0</v>
      </c>
      <c r="BJ241" s="18" t="s">
        <v>87</v>
      </c>
      <c r="BK241" s="204">
        <f>ROUND(I241*H241,2)</f>
        <v>0</v>
      </c>
      <c r="BL241" s="18" t="s">
        <v>223</v>
      </c>
      <c r="BM241" s="203" t="s">
        <v>5073</v>
      </c>
    </row>
    <row r="242" spans="1:65" s="2" customFormat="1" ht="44.25" customHeight="1">
      <c r="A242" s="36"/>
      <c r="B242" s="37"/>
      <c r="C242" s="192" t="s">
        <v>441</v>
      </c>
      <c r="D242" s="192" t="s">
        <v>224</v>
      </c>
      <c r="E242" s="193" t="s">
        <v>5074</v>
      </c>
      <c r="F242" s="194" t="s">
        <v>5075</v>
      </c>
      <c r="G242" s="195" t="s">
        <v>664</v>
      </c>
      <c r="H242" s="196">
        <v>4</v>
      </c>
      <c r="I242" s="197"/>
      <c r="J242" s="198">
        <f>ROUND(I242*H242,2)</f>
        <v>0</v>
      </c>
      <c r="K242" s="194" t="s">
        <v>228</v>
      </c>
      <c r="L242" s="41"/>
      <c r="M242" s="199" t="s">
        <v>1</v>
      </c>
      <c r="N242" s="200" t="s">
        <v>45</v>
      </c>
      <c r="O242" s="73"/>
      <c r="P242" s="201">
        <f>O242*H242</f>
        <v>0</v>
      </c>
      <c r="Q242" s="201">
        <v>0</v>
      </c>
      <c r="R242" s="201">
        <f>Q242*H242</f>
        <v>0</v>
      </c>
      <c r="S242" s="201">
        <v>0</v>
      </c>
      <c r="T242" s="202">
        <f>S242*H242</f>
        <v>0</v>
      </c>
      <c r="U242" s="36"/>
      <c r="V242" s="36"/>
      <c r="W242" s="36"/>
      <c r="X242" s="36"/>
      <c r="Y242" s="36"/>
      <c r="Z242" s="36"/>
      <c r="AA242" s="36"/>
      <c r="AB242" s="36"/>
      <c r="AC242" s="36"/>
      <c r="AD242" s="36"/>
      <c r="AE242" s="36"/>
      <c r="AR242" s="203" t="s">
        <v>223</v>
      </c>
      <c r="AT242" s="203" t="s">
        <v>224</v>
      </c>
      <c r="AU242" s="203" t="s">
        <v>19</v>
      </c>
      <c r="AY242" s="18" t="s">
        <v>220</v>
      </c>
      <c r="BE242" s="204">
        <f>IF(N242="základní",J242,0)</f>
        <v>0</v>
      </c>
      <c r="BF242" s="204">
        <f>IF(N242="snížená",J242,0)</f>
        <v>0</v>
      </c>
      <c r="BG242" s="204">
        <f>IF(N242="zákl. přenesená",J242,0)</f>
        <v>0</v>
      </c>
      <c r="BH242" s="204">
        <f>IF(N242="sníž. přenesená",J242,0)</f>
        <v>0</v>
      </c>
      <c r="BI242" s="204">
        <f>IF(N242="nulová",J242,0)</f>
        <v>0</v>
      </c>
      <c r="BJ242" s="18" t="s">
        <v>87</v>
      </c>
      <c r="BK242" s="204">
        <f>ROUND(I242*H242,2)</f>
        <v>0</v>
      </c>
      <c r="BL242" s="18" t="s">
        <v>223</v>
      </c>
      <c r="BM242" s="203" t="s">
        <v>5076</v>
      </c>
    </row>
    <row r="243" spans="1:65" s="2" customFormat="1" ht="11.25">
      <c r="A243" s="36"/>
      <c r="B243" s="37"/>
      <c r="C243" s="38"/>
      <c r="D243" s="205" t="s">
        <v>231</v>
      </c>
      <c r="E243" s="38"/>
      <c r="F243" s="206" t="s">
        <v>5077</v>
      </c>
      <c r="G243" s="38"/>
      <c r="H243" s="38"/>
      <c r="I243" s="207"/>
      <c r="J243" s="38"/>
      <c r="K243" s="38"/>
      <c r="L243" s="41"/>
      <c r="M243" s="208"/>
      <c r="N243" s="209"/>
      <c r="O243" s="73"/>
      <c r="P243" s="73"/>
      <c r="Q243" s="73"/>
      <c r="R243" s="73"/>
      <c r="S243" s="73"/>
      <c r="T243" s="74"/>
      <c r="U243" s="36"/>
      <c r="V243" s="36"/>
      <c r="W243" s="36"/>
      <c r="X243" s="36"/>
      <c r="Y243" s="36"/>
      <c r="Z243" s="36"/>
      <c r="AA243" s="36"/>
      <c r="AB243" s="36"/>
      <c r="AC243" s="36"/>
      <c r="AD243" s="36"/>
      <c r="AE243" s="36"/>
      <c r="AT243" s="18" t="s">
        <v>231</v>
      </c>
      <c r="AU243" s="18" t="s">
        <v>19</v>
      </c>
    </row>
    <row r="244" spans="1:65" s="13" customFormat="1" ht="11.25">
      <c r="B244" s="212"/>
      <c r="C244" s="213"/>
      <c r="D244" s="210" t="s">
        <v>235</v>
      </c>
      <c r="E244" s="214" t="s">
        <v>1</v>
      </c>
      <c r="F244" s="215" t="s">
        <v>223</v>
      </c>
      <c r="G244" s="213"/>
      <c r="H244" s="216">
        <v>4</v>
      </c>
      <c r="I244" s="217"/>
      <c r="J244" s="213"/>
      <c r="K244" s="213"/>
      <c r="L244" s="218"/>
      <c r="M244" s="219"/>
      <c r="N244" s="220"/>
      <c r="O244" s="220"/>
      <c r="P244" s="220"/>
      <c r="Q244" s="220"/>
      <c r="R244" s="220"/>
      <c r="S244" s="220"/>
      <c r="T244" s="221"/>
      <c r="AT244" s="222" t="s">
        <v>235</v>
      </c>
      <c r="AU244" s="222" t="s">
        <v>19</v>
      </c>
      <c r="AV244" s="13" t="s">
        <v>19</v>
      </c>
      <c r="AW244" s="13" t="s">
        <v>36</v>
      </c>
      <c r="AX244" s="13" t="s">
        <v>87</v>
      </c>
      <c r="AY244" s="222" t="s">
        <v>220</v>
      </c>
    </row>
    <row r="245" spans="1:65" s="2" customFormat="1" ht="16.5" customHeight="1">
      <c r="A245" s="36"/>
      <c r="B245" s="37"/>
      <c r="C245" s="247" t="s">
        <v>446</v>
      </c>
      <c r="D245" s="247" t="s">
        <v>329</v>
      </c>
      <c r="E245" s="248" t="s">
        <v>5078</v>
      </c>
      <c r="F245" s="249" t="s">
        <v>5079</v>
      </c>
      <c r="G245" s="250" t="s">
        <v>664</v>
      </c>
      <c r="H245" s="251">
        <v>1</v>
      </c>
      <c r="I245" s="252"/>
      <c r="J245" s="253">
        <f>ROUND(I245*H245,2)</f>
        <v>0</v>
      </c>
      <c r="K245" s="249" t="s">
        <v>1</v>
      </c>
      <c r="L245" s="254"/>
      <c r="M245" s="255" t="s">
        <v>1</v>
      </c>
      <c r="N245" s="256" t="s">
        <v>45</v>
      </c>
      <c r="O245" s="73"/>
      <c r="P245" s="201">
        <f>O245*H245</f>
        <v>0</v>
      </c>
      <c r="Q245" s="201">
        <v>8.0000000000000007E-5</v>
      </c>
      <c r="R245" s="201">
        <f>Q245*H245</f>
        <v>8.0000000000000007E-5</v>
      </c>
      <c r="S245" s="201">
        <v>0</v>
      </c>
      <c r="T245" s="202">
        <f>S245*H245</f>
        <v>0</v>
      </c>
      <c r="U245" s="36"/>
      <c r="V245" s="36"/>
      <c r="W245" s="36"/>
      <c r="X245" s="36"/>
      <c r="Y245" s="36"/>
      <c r="Z245" s="36"/>
      <c r="AA245" s="36"/>
      <c r="AB245" s="36"/>
      <c r="AC245" s="36"/>
      <c r="AD245" s="36"/>
      <c r="AE245" s="36"/>
      <c r="AR245" s="203" t="s">
        <v>266</v>
      </c>
      <c r="AT245" s="203" t="s">
        <v>329</v>
      </c>
      <c r="AU245" s="203" t="s">
        <v>19</v>
      </c>
      <c r="AY245" s="18" t="s">
        <v>220</v>
      </c>
      <c r="BE245" s="204">
        <f>IF(N245="základní",J245,0)</f>
        <v>0</v>
      </c>
      <c r="BF245" s="204">
        <f>IF(N245="snížená",J245,0)</f>
        <v>0</v>
      </c>
      <c r="BG245" s="204">
        <f>IF(N245="zákl. přenesená",J245,0)</f>
        <v>0</v>
      </c>
      <c r="BH245" s="204">
        <f>IF(N245="sníž. přenesená",J245,0)</f>
        <v>0</v>
      </c>
      <c r="BI245" s="204">
        <f>IF(N245="nulová",J245,0)</f>
        <v>0</v>
      </c>
      <c r="BJ245" s="18" t="s">
        <v>87</v>
      </c>
      <c r="BK245" s="204">
        <f>ROUND(I245*H245,2)</f>
        <v>0</v>
      </c>
      <c r="BL245" s="18" t="s">
        <v>223</v>
      </c>
      <c r="BM245" s="203" t="s">
        <v>5080</v>
      </c>
    </row>
    <row r="246" spans="1:65" s="13" customFormat="1" ht="11.25">
      <c r="B246" s="212"/>
      <c r="C246" s="213"/>
      <c r="D246" s="210" t="s">
        <v>235</v>
      </c>
      <c r="E246" s="214" t="s">
        <v>1</v>
      </c>
      <c r="F246" s="215" t="s">
        <v>87</v>
      </c>
      <c r="G246" s="213"/>
      <c r="H246" s="216">
        <v>1</v>
      </c>
      <c r="I246" s="217"/>
      <c r="J246" s="213"/>
      <c r="K246" s="213"/>
      <c r="L246" s="218"/>
      <c r="M246" s="219"/>
      <c r="N246" s="220"/>
      <c r="O246" s="220"/>
      <c r="P246" s="220"/>
      <c r="Q246" s="220"/>
      <c r="R246" s="220"/>
      <c r="S246" s="220"/>
      <c r="T246" s="221"/>
      <c r="AT246" s="222" t="s">
        <v>235</v>
      </c>
      <c r="AU246" s="222" t="s">
        <v>19</v>
      </c>
      <c r="AV246" s="13" t="s">
        <v>19</v>
      </c>
      <c r="AW246" s="13" t="s">
        <v>36</v>
      </c>
      <c r="AX246" s="13" t="s">
        <v>87</v>
      </c>
      <c r="AY246" s="222" t="s">
        <v>220</v>
      </c>
    </row>
    <row r="247" spans="1:65" s="2" customFormat="1" ht="16.5" customHeight="1">
      <c r="A247" s="36"/>
      <c r="B247" s="37"/>
      <c r="C247" s="247" t="s">
        <v>454</v>
      </c>
      <c r="D247" s="247" t="s">
        <v>329</v>
      </c>
      <c r="E247" s="248" t="s">
        <v>5081</v>
      </c>
      <c r="F247" s="249" t="s">
        <v>5082</v>
      </c>
      <c r="G247" s="250" t="s">
        <v>664</v>
      </c>
      <c r="H247" s="251">
        <v>2</v>
      </c>
      <c r="I247" s="252"/>
      <c r="J247" s="253">
        <f>ROUND(I247*H247,2)</f>
        <v>0</v>
      </c>
      <c r="K247" s="249" t="s">
        <v>1</v>
      </c>
      <c r="L247" s="254"/>
      <c r="M247" s="255" t="s">
        <v>1</v>
      </c>
      <c r="N247" s="256" t="s">
        <v>45</v>
      </c>
      <c r="O247" s="73"/>
      <c r="P247" s="201">
        <f>O247*H247</f>
        <v>0</v>
      </c>
      <c r="Q247" s="201">
        <v>1.546E-2</v>
      </c>
      <c r="R247" s="201">
        <f>Q247*H247</f>
        <v>3.092E-2</v>
      </c>
      <c r="S247" s="201">
        <v>0</v>
      </c>
      <c r="T247" s="202">
        <f>S247*H247</f>
        <v>0</v>
      </c>
      <c r="U247" s="36"/>
      <c r="V247" s="36"/>
      <c r="W247" s="36"/>
      <c r="X247" s="36"/>
      <c r="Y247" s="36"/>
      <c r="Z247" s="36"/>
      <c r="AA247" s="36"/>
      <c r="AB247" s="36"/>
      <c r="AC247" s="36"/>
      <c r="AD247" s="36"/>
      <c r="AE247" s="36"/>
      <c r="AR247" s="203" t="s">
        <v>266</v>
      </c>
      <c r="AT247" s="203" t="s">
        <v>329</v>
      </c>
      <c r="AU247" s="203" t="s">
        <v>19</v>
      </c>
      <c r="AY247" s="18" t="s">
        <v>220</v>
      </c>
      <c r="BE247" s="204">
        <f>IF(N247="základní",J247,0)</f>
        <v>0</v>
      </c>
      <c r="BF247" s="204">
        <f>IF(N247="snížená",J247,0)</f>
        <v>0</v>
      </c>
      <c r="BG247" s="204">
        <f>IF(N247="zákl. přenesená",J247,0)</f>
        <v>0</v>
      </c>
      <c r="BH247" s="204">
        <f>IF(N247="sníž. přenesená",J247,0)</f>
        <v>0</v>
      </c>
      <c r="BI247" s="204">
        <f>IF(N247="nulová",J247,0)</f>
        <v>0</v>
      </c>
      <c r="BJ247" s="18" t="s">
        <v>87</v>
      </c>
      <c r="BK247" s="204">
        <f>ROUND(I247*H247,2)</f>
        <v>0</v>
      </c>
      <c r="BL247" s="18" t="s">
        <v>223</v>
      </c>
      <c r="BM247" s="203" t="s">
        <v>5083</v>
      </c>
    </row>
    <row r="248" spans="1:65" s="13" customFormat="1" ht="11.25">
      <c r="B248" s="212"/>
      <c r="C248" s="213"/>
      <c r="D248" s="210" t="s">
        <v>235</v>
      </c>
      <c r="E248" s="214" t="s">
        <v>1</v>
      </c>
      <c r="F248" s="215" t="s">
        <v>19</v>
      </c>
      <c r="G248" s="213"/>
      <c r="H248" s="216">
        <v>2</v>
      </c>
      <c r="I248" s="217"/>
      <c r="J248" s="213"/>
      <c r="K248" s="213"/>
      <c r="L248" s="218"/>
      <c r="M248" s="219"/>
      <c r="N248" s="220"/>
      <c r="O248" s="220"/>
      <c r="P248" s="220"/>
      <c r="Q248" s="220"/>
      <c r="R248" s="220"/>
      <c r="S248" s="220"/>
      <c r="T248" s="221"/>
      <c r="AT248" s="222" t="s">
        <v>235</v>
      </c>
      <c r="AU248" s="222" t="s">
        <v>19</v>
      </c>
      <c r="AV248" s="13" t="s">
        <v>19</v>
      </c>
      <c r="AW248" s="13" t="s">
        <v>36</v>
      </c>
      <c r="AX248" s="13" t="s">
        <v>87</v>
      </c>
      <c r="AY248" s="222" t="s">
        <v>220</v>
      </c>
    </row>
    <row r="249" spans="1:65" s="2" customFormat="1" ht="16.5" customHeight="1">
      <c r="A249" s="36"/>
      <c r="B249" s="37"/>
      <c r="C249" s="247" t="s">
        <v>460</v>
      </c>
      <c r="D249" s="247" t="s">
        <v>329</v>
      </c>
      <c r="E249" s="248" t="s">
        <v>5084</v>
      </c>
      <c r="F249" s="249" t="s">
        <v>5085</v>
      </c>
      <c r="G249" s="250" t="s">
        <v>664</v>
      </c>
      <c r="H249" s="251">
        <v>1</v>
      </c>
      <c r="I249" s="252"/>
      <c r="J249" s="253">
        <f>ROUND(I249*H249,2)</f>
        <v>0</v>
      </c>
      <c r="K249" s="249" t="s">
        <v>1</v>
      </c>
      <c r="L249" s="254"/>
      <c r="M249" s="255" t="s">
        <v>1</v>
      </c>
      <c r="N249" s="256" t="s">
        <v>45</v>
      </c>
      <c r="O249" s="73"/>
      <c r="P249" s="201">
        <f>O249*H249</f>
        <v>0</v>
      </c>
      <c r="Q249" s="201">
        <v>1.34E-2</v>
      </c>
      <c r="R249" s="201">
        <f>Q249*H249</f>
        <v>1.34E-2</v>
      </c>
      <c r="S249" s="201">
        <v>0</v>
      </c>
      <c r="T249" s="202">
        <f>S249*H249</f>
        <v>0</v>
      </c>
      <c r="U249" s="36"/>
      <c r="V249" s="36"/>
      <c r="W249" s="36"/>
      <c r="X249" s="36"/>
      <c r="Y249" s="36"/>
      <c r="Z249" s="36"/>
      <c r="AA249" s="36"/>
      <c r="AB249" s="36"/>
      <c r="AC249" s="36"/>
      <c r="AD249" s="36"/>
      <c r="AE249" s="36"/>
      <c r="AR249" s="203" t="s">
        <v>266</v>
      </c>
      <c r="AT249" s="203" t="s">
        <v>329</v>
      </c>
      <c r="AU249" s="203" t="s">
        <v>19</v>
      </c>
      <c r="AY249" s="18" t="s">
        <v>220</v>
      </c>
      <c r="BE249" s="204">
        <f>IF(N249="základní",J249,0)</f>
        <v>0</v>
      </c>
      <c r="BF249" s="204">
        <f>IF(N249="snížená",J249,0)</f>
        <v>0</v>
      </c>
      <c r="BG249" s="204">
        <f>IF(N249="zákl. přenesená",J249,0)</f>
        <v>0</v>
      </c>
      <c r="BH249" s="204">
        <f>IF(N249="sníž. přenesená",J249,0)</f>
        <v>0</v>
      </c>
      <c r="BI249" s="204">
        <f>IF(N249="nulová",J249,0)</f>
        <v>0</v>
      </c>
      <c r="BJ249" s="18" t="s">
        <v>87</v>
      </c>
      <c r="BK249" s="204">
        <f>ROUND(I249*H249,2)</f>
        <v>0</v>
      </c>
      <c r="BL249" s="18" t="s">
        <v>223</v>
      </c>
      <c r="BM249" s="203" t="s">
        <v>5086</v>
      </c>
    </row>
    <row r="250" spans="1:65" s="13" customFormat="1" ht="11.25">
      <c r="B250" s="212"/>
      <c r="C250" s="213"/>
      <c r="D250" s="210" t="s">
        <v>235</v>
      </c>
      <c r="E250" s="214" t="s">
        <v>1</v>
      </c>
      <c r="F250" s="215" t="s">
        <v>87</v>
      </c>
      <c r="G250" s="213"/>
      <c r="H250" s="216">
        <v>1</v>
      </c>
      <c r="I250" s="217"/>
      <c r="J250" s="213"/>
      <c r="K250" s="213"/>
      <c r="L250" s="218"/>
      <c r="M250" s="219"/>
      <c r="N250" s="220"/>
      <c r="O250" s="220"/>
      <c r="P250" s="220"/>
      <c r="Q250" s="220"/>
      <c r="R250" s="220"/>
      <c r="S250" s="220"/>
      <c r="T250" s="221"/>
      <c r="AT250" s="222" t="s">
        <v>235</v>
      </c>
      <c r="AU250" s="222" t="s">
        <v>19</v>
      </c>
      <c r="AV250" s="13" t="s">
        <v>19</v>
      </c>
      <c r="AW250" s="13" t="s">
        <v>36</v>
      </c>
      <c r="AX250" s="13" t="s">
        <v>87</v>
      </c>
      <c r="AY250" s="222" t="s">
        <v>220</v>
      </c>
    </row>
    <row r="251" spans="1:65" s="2" customFormat="1" ht="49.15" customHeight="1">
      <c r="A251" s="36"/>
      <c r="B251" s="37"/>
      <c r="C251" s="192" t="s">
        <v>466</v>
      </c>
      <c r="D251" s="192" t="s">
        <v>224</v>
      </c>
      <c r="E251" s="193" t="s">
        <v>5087</v>
      </c>
      <c r="F251" s="194" t="s">
        <v>5088</v>
      </c>
      <c r="G251" s="195" t="s">
        <v>664</v>
      </c>
      <c r="H251" s="196">
        <v>1</v>
      </c>
      <c r="I251" s="197"/>
      <c r="J251" s="198">
        <f>ROUND(I251*H251,2)</f>
        <v>0</v>
      </c>
      <c r="K251" s="194" t="s">
        <v>228</v>
      </c>
      <c r="L251" s="41"/>
      <c r="M251" s="199" t="s">
        <v>1</v>
      </c>
      <c r="N251" s="200" t="s">
        <v>45</v>
      </c>
      <c r="O251" s="73"/>
      <c r="P251" s="201">
        <f>O251*H251</f>
        <v>0</v>
      </c>
      <c r="Q251" s="201">
        <v>1.6199999999999999E-3</v>
      </c>
      <c r="R251" s="201">
        <f>Q251*H251</f>
        <v>1.6199999999999999E-3</v>
      </c>
      <c r="S251" s="201">
        <v>0</v>
      </c>
      <c r="T251" s="202">
        <f>S251*H251</f>
        <v>0</v>
      </c>
      <c r="U251" s="36"/>
      <c r="V251" s="36"/>
      <c r="W251" s="36"/>
      <c r="X251" s="36"/>
      <c r="Y251" s="36"/>
      <c r="Z251" s="36"/>
      <c r="AA251" s="36"/>
      <c r="AB251" s="36"/>
      <c r="AC251" s="36"/>
      <c r="AD251" s="36"/>
      <c r="AE251" s="36"/>
      <c r="AR251" s="203" t="s">
        <v>223</v>
      </c>
      <c r="AT251" s="203" t="s">
        <v>224</v>
      </c>
      <c r="AU251" s="203" t="s">
        <v>19</v>
      </c>
      <c r="AY251" s="18" t="s">
        <v>220</v>
      </c>
      <c r="BE251" s="204">
        <f>IF(N251="základní",J251,0)</f>
        <v>0</v>
      </c>
      <c r="BF251" s="204">
        <f>IF(N251="snížená",J251,0)</f>
        <v>0</v>
      </c>
      <c r="BG251" s="204">
        <f>IF(N251="zákl. přenesená",J251,0)</f>
        <v>0</v>
      </c>
      <c r="BH251" s="204">
        <f>IF(N251="sníž. přenesená",J251,0)</f>
        <v>0</v>
      </c>
      <c r="BI251" s="204">
        <f>IF(N251="nulová",J251,0)</f>
        <v>0</v>
      </c>
      <c r="BJ251" s="18" t="s">
        <v>87</v>
      </c>
      <c r="BK251" s="204">
        <f>ROUND(I251*H251,2)</f>
        <v>0</v>
      </c>
      <c r="BL251" s="18" t="s">
        <v>223</v>
      </c>
      <c r="BM251" s="203" t="s">
        <v>5089</v>
      </c>
    </row>
    <row r="252" spans="1:65" s="2" customFormat="1" ht="11.25">
      <c r="A252" s="36"/>
      <c r="B252" s="37"/>
      <c r="C252" s="38"/>
      <c r="D252" s="205" t="s">
        <v>231</v>
      </c>
      <c r="E252" s="38"/>
      <c r="F252" s="206" t="s">
        <v>5090</v>
      </c>
      <c r="G252" s="38"/>
      <c r="H252" s="38"/>
      <c r="I252" s="207"/>
      <c r="J252" s="38"/>
      <c r="K252" s="38"/>
      <c r="L252" s="41"/>
      <c r="M252" s="208"/>
      <c r="N252" s="209"/>
      <c r="O252" s="73"/>
      <c r="P252" s="73"/>
      <c r="Q252" s="73"/>
      <c r="R252" s="73"/>
      <c r="S252" s="73"/>
      <c r="T252" s="74"/>
      <c r="U252" s="36"/>
      <c r="V252" s="36"/>
      <c r="W252" s="36"/>
      <c r="X252" s="36"/>
      <c r="Y252" s="36"/>
      <c r="Z252" s="36"/>
      <c r="AA252" s="36"/>
      <c r="AB252" s="36"/>
      <c r="AC252" s="36"/>
      <c r="AD252" s="36"/>
      <c r="AE252" s="36"/>
      <c r="AT252" s="18" t="s">
        <v>231</v>
      </c>
      <c r="AU252" s="18" t="s">
        <v>19</v>
      </c>
    </row>
    <row r="253" spans="1:65" s="2" customFormat="1" ht="19.5">
      <c r="A253" s="36"/>
      <c r="B253" s="37"/>
      <c r="C253" s="38"/>
      <c r="D253" s="210" t="s">
        <v>233</v>
      </c>
      <c r="E253" s="38"/>
      <c r="F253" s="211" t="s">
        <v>5091</v>
      </c>
      <c r="G253" s="38"/>
      <c r="H253" s="38"/>
      <c r="I253" s="207"/>
      <c r="J253" s="38"/>
      <c r="K253" s="38"/>
      <c r="L253" s="41"/>
      <c r="M253" s="208"/>
      <c r="N253" s="209"/>
      <c r="O253" s="73"/>
      <c r="P253" s="73"/>
      <c r="Q253" s="73"/>
      <c r="R253" s="73"/>
      <c r="S253" s="73"/>
      <c r="T253" s="74"/>
      <c r="U253" s="36"/>
      <c r="V253" s="36"/>
      <c r="W253" s="36"/>
      <c r="X253" s="36"/>
      <c r="Y253" s="36"/>
      <c r="Z253" s="36"/>
      <c r="AA253" s="36"/>
      <c r="AB253" s="36"/>
      <c r="AC253" s="36"/>
      <c r="AD253" s="36"/>
      <c r="AE253" s="36"/>
      <c r="AT253" s="18" t="s">
        <v>233</v>
      </c>
      <c r="AU253" s="18" t="s">
        <v>19</v>
      </c>
    </row>
    <row r="254" spans="1:65" s="2" customFormat="1" ht="16.5" customHeight="1">
      <c r="A254" s="36"/>
      <c r="B254" s="37"/>
      <c r="C254" s="247" t="s">
        <v>474</v>
      </c>
      <c r="D254" s="247" t="s">
        <v>329</v>
      </c>
      <c r="E254" s="248" t="s">
        <v>5092</v>
      </c>
      <c r="F254" s="249" t="s">
        <v>5093</v>
      </c>
      <c r="G254" s="250" t="s">
        <v>664</v>
      </c>
      <c r="H254" s="251">
        <v>1</v>
      </c>
      <c r="I254" s="252"/>
      <c r="J254" s="253">
        <f>ROUND(I254*H254,2)</f>
        <v>0</v>
      </c>
      <c r="K254" s="249" t="s">
        <v>228</v>
      </c>
      <c r="L254" s="254"/>
      <c r="M254" s="255" t="s">
        <v>1</v>
      </c>
      <c r="N254" s="256" t="s">
        <v>45</v>
      </c>
      <c r="O254" s="73"/>
      <c r="P254" s="201">
        <f>O254*H254</f>
        <v>0</v>
      </c>
      <c r="Q254" s="201">
        <v>1.847E-2</v>
      </c>
      <c r="R254" s="201">
        <f>Q254*H254</f>
        <v>1.847E-2</v>
      </c>
      <c r="S254" s="201">
        <v>0</v>
      </c>
      <c r="T254" s="202">
        <f>S254*H254</f>
        <v>0</v>
      </c>
      <c r="U254" s="36"/>
      <c r="V254" s="36"/>
      <c r="W254" s="36"/>
      <c r="X254" s="36"/>
      <c r="Y254" s="36"/>
      <c r="Z254" s="36"/>
      <c r="AA254" s="36"/>
      <c r="AB254" s="36"/>
      <c r="AC254" s="36"/>
      <c r="AD254" s="36"/>
      <c r="AE254" s="36"/>
      <c r="AR254" s="203" t="s">
        <v>266</v>
      </c>
      <c r="AT254" s="203" t="s">
        <v>329</v>
      </c>
      <c r="AU254" s="203" t="s">
        <v>19</v>
      </c>
      <c r="AY254" s="18" t="s">
        <v>220</v>
      </c>
      <c r="BE254" s="204">
        <f>IF(N254="základní",J254,0)</f>
        <v>0</v>
      </c>
      <c r="BF254" s="204">
        <f>IF(N254="snížená",J254,0)</f>
        <v>0</v>
      </c>
      <c r="BG254" s="204">
        <f>IF(N254="zákl. přenesená",J254,0)</f>
        <v>0</v>
      </c>
      <c r="BH254" s="204">
        <f>IF(N254="sníž. přenesená",J254,0)</f>
        <v>0</v>
      </c>
      <c r="BI254" s="204">
        <f>IF(N254="nulová",J254,0)</f>
        <v>0</v>
      </c>
      <c r="BJ254" s="18" t="s">
        <v>87</v>
      </c>
      <c r="BK254" s="204">
        <f>ROUND(I254*H254,2)</f>
        <v>0</v>
      </c>
      <c r="BL254" s="18" t="s">
        <v>223</v>
      </c>
      <c r="BM254" s="203" t="s">
        <v>5094</v>
      </c>
    </row>
    <row r="255" spans="1:65" s="13" customFormat="1" ht="11.25">
      <c r="B255" s="212"/>
      <c r="C255" s="213"/>
      <c r="D255" s="210" t="s">
        <v>235</v>
      </c>
      <c r="E255" s="214" t="s">
        <v>1</v>
      </c>
      <c r="F255" s="215" t="s">
        <v>87</v>
      </c>
      <c r="G255" s="213"/>
      <c r="H255" s="216">
        <v>1</v>
      </c>
      <c r="I255" s="217"/>
      <c r="J255" s="213"/>
      <c r="K255" s="213"/>
      <c r="L255" s="218"/>
      <c r="M255" s="219"/>
      <c r="N255" s="220"/>
      <c r="O255" s="220"/>
      <c r="P255" s="220"/>
      <c r="Q255" s="220"/>
      <c r="R255" s="220"/>
      <c r="S255" s="220"/>
      <c r="T255" s="221"/>
      <c r="AT255" s="222" t="s">
        <v>235</v>
      </c>
      <c r="AU255" s="222" t="s">
        <v>19</v>
      </c>
      <c r="AV255" s="13" t="s">
        <v>19</v>
      </c>
      <c r="AW255" s="13" t="s">
        <v>36</v>
      </c>
      <c r="AX255" s="13" t="s">
        <v>87</v>
      </c>
      <c r="AY255" s="222" t="s">
        <v>220</v>
      </c>
    </row>
    <row r="256" spans="1:65" s="2" customFormat="1" ht="16.5" customHeight="1">
      <c r="A256" s="36"/>
      <c r="B256" s="37"/>
      <c r="C256" s="247" t="s">
        <v>27</v>
      </c>
      <c r="D256" s="247" t="s">
        <v>329</v>
      </c>
      <c r="E256" s="248" t="s">
        <v>5095</v>
      </c>
      <c r="F256" s="249" t="s">
        <v>5096</v>
      </c>
      <c r="G256" s="250" t="s">
        <v>664</v>
      </c>
      <c r="H256" s="251">
        <v>1</v>
      </c>
      <c r="I256" s="252"/>
      <c r="J256" s="253">
        <f>ROUND(I256*H256,2)</f>
        <v>0</v>
      </c>
      <c r="K256" s="249" t="s">
        <v>1</v>
      </c>
      <c r="L256" s="254"/>
      <c r="M256" s="255" t="s">
        <v>1</v>
      </c>
      <c r="N256" s="256" t="s">
        <v>45</v>
      </c>
      <c r="O256" s="73"/>
      <c r="P256" s="201">
        <f>O256*H256</f>
        <v>0</v>
      </c>
      <c r="Q256" s="201">
        <v>3.5000000000000001E-3</v>
      </c>
      <c r="R256" s="201">
        <f>Q256*H256</f>
        <v>3.5000000000000001E-3</v>
      </c>
      <c r="S256" s="201">
        <v>0</v>
      </c>
      <c r="T256" s="202">
        <f>S256*H256</f>
        <v>0</v>
      </c>
      <c r="U256" s="36"/>
      <c r="V256" s="36"/>
      <c r="W256" s="36"/>
      <c r="X256" s="36"/>
      <c r="Y256" s="36"/>
      <c r="Z256" s="36"/>
      <c r="AA256" s="36"/>
      <c r="AB256" s="36"/>
      <c r="AC256" s="36"/>
      <c r="AD256" s="36"/>
      <c r="AE256" s="36"/>
      <c r="AR256" s="203" t="s">
        <v>266</v>
      </c>
      <c r="AT256" s="203" t="s">
        <v>329</v>
      </c>
      <c r="AU256" s="203" t="s">
        <v>19</v>
      </c>
      <c r="AY256" s="18" t="s">
        <v>220</v>
      </c>
      <c r="BE256" s="204">
        <f>IF(N256="základní",J256,0)</f>
        <v>0</v>
      </c>
      <c r="BF256" s="204">
        <f>IF(N256="snížená",J256,0)</f>
        <v>0</v>
      </c>
      <c r="BG256" s="204">
        <f>IF(N256="zákl. přenesená",J256,0)</f>
        <v>0</v>
      </c>
      <c r="BH256" s="204">
        <f>IF(N256="sníž. přenesená",J256,0)</f>
        <v>0</v>
      </c>
      <c r="BI256" s="204">
        <f>IF(N256="nulová",J256,0)</f>
        <v>0</v>
      </c>
      <c r="BJ256" s="18" t="s">
        <v>87</v>
      </c>
      <c r="BK256" s="204">
        <f>ROUND(I256*H256,2)</f>
        <v>0</v>
      </c>
      <c r="BL256" s="18" t="s">
        <v>223</v>
      </c>
      <c r="BM256" s="203" t="s">
        <v>5097</v>
      </c>
    </row>
    <row r="257" spans="1:65" s="2" customFormat="1" ht="19.5">
      <c r="A257" s="36"/>
      <c r="B257" s="37"/>
      <c r="C257" s="38"/>
      <c r="D257" s="210" t="s">
        <v>233</v>
      </c>
      <c r="E257" s="38"/>
      <c r="F257" s="211" t="s">
        <v>5098</v>
      </c>
      <c r="G257" s="38"/>
      <c r="H257" s="38"/>
      <c r="I257" s="207"/>
      <c r="J257" s="38"/>
      <c r="K257" s="38"/>
      <c r="L257" s="41"/>
      <c r="M257" s="208"/>
      <c r="N257" s="209"/>
      <c r="O257" s="73"/>
      <c r="P257" s="73"/>
      <c r="Q257" s="73"/>
      <c r="R257" s="73"/>
      <c r="S257" s="73"/>
      <c r="T257" s="74"/>
      <c r="U257" s="36"/>
      <c r="V257" s="36"/>
      <c r="W257" s="36"/>
      <c r="X257" s="36"/>
      <c r="Y257" s="36"/>
      <c r="Z257" s="36"/>
      <c r="AA257" s="36"/>
      <c r="AB257" s="36"/>
      <c r="AC257" s="36"/>
      <c r="AD257" s="36"/>
      <c r="AE257" s="36"/>
      <c r="AT257" s="18" t="s">
        <v>233</v>
      </c>
      <c r="AU257" s="18" t="s">
        <v>19</v>
      </c>
    </row>
    <row r="258" spans="1:65" s="2" customFormat="1" ht="16.5" customHeight="1">
      <c r="A258" s="36"/>
      <c r="B258" s="37"/>
      <c r="C258" s="192" t="s">
        <v>756</v>
      </c>
      <c r="D258" s="192" t="s">
        <v>224</v>
      </c>
      <c r="E258" s="193" t="s">
        <v>5099</v>
      </c>
      <c r="F258" s="194" t="s">
        <v>5100</v>
      </c>
      <c r="G258" s="195" t="s">
        <v>664</v>
      </c>
      <c r="H258" s="196">
        <v>1</v>
      </c>
      <c r="I258" s="197"/>
      <c r="J258" s="198">
        <f>ROUND(I258*H258,2)</f>
        <v>0</v>
      </c>
      <c r="K258" s="194" t="s">
        <v>1</v>
      </c>
      <c r="L258" s="41"/>
      <c r="M258" s="199" t="s">
        <v>1</v>
      </c>
      <c r="N258" s="200" t="s">
        <v>45</v>
      </c>
      <c r="O258" s="73"/>
      <c r="P258" s="201">
        <f>O258*H258</f>
        <v>0</v>
      </c>
      <c r="Q258" s="201">
        <v>3.6000000000000002E-4</v>
      </c>
      <c r="R258" s="201">
        <f>Q258*H258</f>
        <v>3.6000000000000002E-4</v>
      </c>
      <c r="S258" s="201">
        <v>0</v>
      </c>
      <c r="T258" s="202">
        <f>S258*H258</f>
        <v>0</v>
      </c>
      <c r="U258" s="36"/>
      <c r="V258" s="36"/>
      <c r="W258" s="36"/>
      <c r="X258" s="36"/>
      <c r="Y258" s="36"/>
      <c r="Z258" s="36"/>
      <c r="AA258" s="36"/>
      <c r="AB258" s="36"/>
      <c r="AC258" s="36"/>
      <c r="AD258" s="36"/>
      <c r="AE258" s="36"/>
      <c r="AR258" s="203" t="s">
        <v>223</v>
      </c>
      <c r="AT258" s="203" t="s">
        <v>224</v>
      </c>
      <c r="AU258" s="203" t="s">
        <v>19</v>
      </c>
      <c r="AY258" s="18" t="s">
        <v>220</v>
      </c>
      <c r="BE258" s="204">
        <f>IF(N258="základní",J258,0)</f>
        <v>0</v>
      </c>
      <c r="BF258" s="204">
        <f>IF(N258="snížená",J258,0)</f>
        <v>0</v>
      </c>
      <c r="BG258" s="204">
        <f>IF(N258="zákl. přenesená",J258,0)</f>
        <v>0</v>
      </c>
      <c r="BH258" s="204">
        <f>IF(N258="sníž. přenesená",J258,0)</f>
        <v>0</v>
      </c>
      <c r="BI258" s="204">
        <f>IF(N258="nulová",J258,0)</f>
        <v>0</v>
      </c>
      <c r="BJ258" s="18" t="s">
        <v>87</v>
      </c>
      <c r="BK258" s="204">
        <f>ROUND(I258*H258,2)</f>
        <v>0</v>
      </c>
      <c r="BL258" s="18" t="s">
        <v>223</v>
      </c>
      <c r="BM258" s="203" t="s">
        <v>5101</v>
      </c>
    </row>
    <row r="259" spans="1:65" s="2" customFormat="1" ht="19.5">
      <c r="A259" s="36"/>
      <c r="B259" s="37"/>
      <c r="C259" s="38"/>
      <c r="D259" s="210" t="s">
        <v>233</v>
      </c>
      <c r="E259" s="38"/>
      <c r="F259" s="211" t="s">
        <v>5091</v>
      </c>
      <c r="G259" s="38"/>
      <c r="H259" s="38"/>
      <c r="I259" s="207"/>
      <c r="J259" s="38"/>
      <c r="K259" s="38"/>
      <c r="L259" s="41"/>
      <c r="M259" s="208"/>
      <c r="N259" s="209"/>
      <c r="O259" s="73"/>
      <c r="P259" s="73"/>
      <c r="Q259" s="73"/>
      <c r="R259" s="73"/>
      <c r="S259" s="73"/>
      <c r="T259" s="74"/>
      <c r="U259" s="36"/>
      <c r="V259" s="36"/>
      <c r="W259" s="36"/>
      <c r="X259" s="36"/>
      <c r="Y259" s="36"/>
      <c r="Z259" s="36"/>
      <c r="AA259" s="36"/>
      <c r="AB259" s="36"/>
      <c r="AC259" s="36"/>
      <c r="AD259" s="36"/>
      <c r="AE259" s="36"/>
      <c r="AT259" s="18" t="s">
        <v>233</v>
      </c>
      <c r="AU259" s="18" t="s">
        <v>19</v>
      </c>
    </row>
    <row r="260" spans="1:65" s="2" customFormat="1" ht="24.2" customHeight="1">
      <c r="A260" s="36"/>
      <c r="B260" s="37"/>
      <c r="C260" s="247" t="s">
        <v>1398</v>
      </c>
      <c r="D260" s="247" t="s">
        <v>329</v>
      </c>
      <c r="E260" s="248" t="s">
        <v>5102</v>
      </c>
      <c r="F260" s="249" t="s">
        <v>5103</v>
      </c>
      <c r="G260" s="250" t="s">
        <v>664</v>
      </c>
      <c r="H260" s="251">
        <v>1</v>
      </c>
      <c r="I260" s="252"/>
      <c r="J260" s="253">
        <f>ROUND(I260*H260,2)</f>
        <v>0</v>
      </c>
      <c r="K260" s="249" t="s">
        <v>228</v>
      </c>
      <c r="L260" s="254"/>
      <c r="M260" s="255" t="s">
        <v>1</v>
      </c>
      <c r="N260" s="256" t="s">
        <v>45</v>
      </c>
      <c r="O260" s="73"/>
      <c r="P260" s="201">
        <f>O260*H260</f>
        <v>0</v>
      </c>
      <c r="Q260" s="201">
        <v>4.2500000000000003E-2</v>
      </c>
      <c r="R260" s="201">
        <f>Q260*H260</f>
        <v>4.2500000000000003E-2</v>
      </c>
      <c r="S260" s="201">
        <v>0</v>
      </c>
      <c r="T260" s="202">
        <f>S260*H260</f>
        <v>0</v>
      </c>
      <c r="U260" s="36"/>
      <c r="V260" s="36"/>
      <c r="W260" s="36"/>
      <c r="X260" s="36"/>
      <c r="Y260" s="36"/>
      <c r="Z260" s="36"/>
      <c r="AA260" s="36"/>
      <c r="AB260" s="36"/>
      <c r="AC260" s="36"/>
      <c r="AD260" s="36"/>
      <c r="AE260" s="36"/>
      <c r="AR260" s="203" t="s">
        <v>266</v>
      </c>
      <c r="AT260" s="203" t="s">
        <v>329</v>
      </c>
      <c r="AU260" s="203" t="s">
        <v>19</v>
      </c>
      <c r="AY260" s="18" t="s">
        <v>220</v>
      </c>
      <c r="BE260" s="204">
        <f>IF(N260="základní",J260,0)</f>
        <v>0</v>
      </c>
      <c r="BF260" s="204">
        <f>IF(N260="snížená",J260,0)</f>
        <v>0</v>
      </c>
      <c r="BG260" s="204">
        <f>IF(N260="zákl. přenesená",J260,0)</f>
        <v>0</v>
      </c>
      <c r="BH260" s="204">
        <f>IF(N260="sníž. přenesená",J260,0)</f>
        <v>0</v>
      </c>
      <c r="BI260" s="204">
        <f>IF(N260="nulová",J260,0)</f>
        <v>0</v>
      </c>
      <c r="BJ260" s="18" t="s">
        <v>87</v>
      </c>
      <c r="BK260" s="204">
        <f>ROUND(I260*H260,2)</f>
        <v>0</v>
      </c>
      <c r="BL260" s="18" t="s">
        <v>223</v>
      </c>
      <c r="BM260" s="203" t="s">
        <v>5104</v>
      </c>
    </row>
    <row r="261" spans="1:65" s="13" customFormat="1" ht="11.25">
      <c r="B261" s="212"/>
      <c r="C261" s="213"/>
      <c r="D261" s="210" t="s">
        <v>235</v>
      </c>
      <c r="E261" s="214" t="s">
        <v>1</v>
      </c>
      <c r="F261" s="215" t="s">
        <v>87</v>
      </c>
      <c r="G261" s="213"/>
      <c r="H261" s="216">
        <v>1</v>
      </c>
      <c r="I261" s="217"/>
      <c r="J261" s="213"/>
      <c r="K261" s="213"/>
      <c r="L261" s="218"/>
      <c r="M261" s="219"/>
      <c r="N261" s="220"/>
      <c r="O261" s="220"/>
      <c r="P261" s="220"/>
      <c r="Q261" s="220"/>
      <c r="R261" s="220"/>
      <c r="S261" s="220"/>
      <c r="T261" s="221"/>
      <c r="AT261" s="222" t="s">
        <v>235</v>
      </c>
      <c r="AU261" s="222" t="s">
        <v>19</v>
      </c>
      <c r="AV261" s="13" t="s">
        <v>19</v>
      </c>
      <c r="AW261" s="13" t="s">
        <v>36</v>
      </c>
      <c r="AX261" s="13" t="s">
        <v>87</v>
      </c>
      <c r="AY261" s="222" t="s">
        <v>220</v>
      </c>
    </row>
    <row r="262" spans="1:65" s="2" customFormat="1" ht="16.5" customHeight="1">
      <c r="A262" s="36"/>
      <c r="B262" s="37"/>
      <c r="C262" s="192" t="s">
        <v>1402</v>
      </c>
      <c r="D262" s="192" t="s">
        <v>224</v>
      </c>
      <c r="E262" s="193" t="s">
        <v>3961</v>
      </c>
      <c r="F262" s="194" t="s">
        <v>3962</v>
      </c>
      <c r="G262" s="195" t="s">
        <v>664</v>
      </c>
      <c r="H262" s="196">
        <v>1</v>
      </c>
      <c r="I262" s="197"/>
      <c r="J262" s="198">
        <f>ROUND(I262*H262,2)</f>
        <v>0</v>
      </c>
      <c r="K262" s="194" t="s">
        <v>228</v>
      </c>
      <c r="L262" s="41"/>
      <c r="M262" s="199" t="s">
        <v>1</v>
      </c>
      <c r="N262" s="200" t="s">
        <v>45</v>
      </c>
      <c r="O262" s="73"/>
      <c r="P262" s="201">
        <f>O262*H262</f>
        <v>0</v>
      </c>
      <c r="Q262" s="201">
        <v>0.12303</v>
      </c>
      <c r="R262" s="201">
        <f>Q262*H262</f>
        <v>0.12303</v>
      </c>
      <c r="S262" s="201">
        <v>0</v>
      </c>
      <c r="T262" s="202">
        <f>S262*H262</f>
        <v>0</v>
      </c>
      <c r="U262" s="36"/>
      <c r="V262" s="36"/>
      <c r="W262" s="36"/>
      <c r="X262" s="36"/>
      <c r="Y262" s="36"/>
      <c r="Z262" s="36"/>
      <c r="AA262" s="36"/>
      <c r="AB262" s="36"/>
      <c r="AC262" s="36"/>
      <c r="AD262" s="36"/>
      <c r="AE262" s="36"/>
      <c r="AR262" s="203" t="s">
        <v>223</v>
      </c>
      <c r="AT262" s="203" t="s">
        <v>224</v>
      </c>
      <c r="AU262" s="203" t="s">
        <v>19</v>
      </c>
      <c r="AY262" s="18" t="s">
        <v>220</v>
      </c>
      <c r="BE262" s="204">
        <f>IF(N262="základní",J262,0)</f>
        <v>0</v>
      </c>
      <c r="BF262" s="204">
        <f>IF(N262="snížená",J262,0)</f>
        <v>0</v>
      </c>
      <c r="BG262" s="204">
        <f>IF(N262="zákl. přenesená",J262,0)</f>
        <v>0</v>
      </c>
      <c r="BH262" s="204">
        <f>IF(N262="sníž. přenesená",J262,0)</f>
        <v>0</v>
      </c>
      <c r="BI262" s="204">
        <f>IF(N262="nulová",J262,0)</f>
        <v>0</v>
      </c>
      <c r="BJ262" s="18" t="s">
        <v>87</v>
      </c>
      <c r="BK262" s="204">
        <f>ROUND(I262*H262,2)</f>
        <v>0</v>
      </c>
      <c r="BL262" s="18" t="s">
        <v>223</v>
      </c>
      <c r="BM262" s="203" t="s">
        <v>5105</v>
      </c>
    </row>
    <row r="263" spans="1:65" s="2" customFormat="1" ht="11.25">
      <c r="A263" s="36"/>
      <c r="B263" s="37"/>
      <c r="C263" s="38"/>
      <c r="D263" s="205" t="s">
        <v>231</v>
      </c>
      <c r="E263" s="38"/>
      <c r="F263" s="206" t="s">
        <v>3964</v>
      </c>
      <c r="G263" s="38"/>
      <c r="H263" s="38"/>
      <c r="I263" s="207"/>
      <c r="J263" s="38"/>
      <c r="K263" s="38"/>
      <c r="L263" s="41"/>
      <c r="M263" s="208"/>
      <c r="N263" s="209"/>
      <c r="O263" s="73"/>
      <c r="P263" s="73"/>
      <c r="Q263" s="73"/>
      <c r="R263" s="73"/>
      <c r="S263" s="73"/>
      <c r="T263" s="74"/>
      <c r="U263" s="36"/>
      <c r="V263" s="36"/>
      <c r="W263" s="36"/>
      <c r="X263" s="36"/>
      <c r="Y263" s="36"/>
      <c r="Z263" s="36"/>
      <c r="AA263" s="36"/>
      <c r="AB263" s="36"/>
      <c r="AC263" s="36"/>
      <c r="AD263" s="36"/>
      <c r="AE263" s="36"/>
      <c r="AT263" s="18" t="s">
        <v>231</v>
      </c>
      <c r="AU263" s="18" t="s">
        <v>19</v>
      </c>
    </row>
    <row r="264" spans="1:65" s="13" customFormat="1" ht="11.25">
      <c r="B264" s="212"/>
      <c r="C264" s="213"/>
      <c r="D264" s="210" t="s">
        <v>235</v>
      </c>
      <c r="E264" s="214" t="s">
        <v>1</v>
      </c>
      <c r="F264" s="215" t="s">
        <v>87</v>
      </c>
      <c r="G264" s="213"/>
      <c r="H264" s="216">
        <v>1</v>
      </c>
      <c r="I264" s="217"/>
      <c r="J264" s="213"/>
      <c r="K264" s="213"/>
      <c r="L264" s="218"/>
      <c r="M264" s="219"/>
      <c r="N264" s="220"/>
      <c r="O264" s="220"/>
      <c r="P264" s="220"/>
      <c r="Q264" s="220"/>
      <c r="R264" s="220"/>
      <c r="S264" s="220"/>
      <c r="T264" s="221"/>
      <c r="AT264" s="222" t="s">
        <v>235</v>
      </c>
      <c r="AU264" s="222" t="s">
        <v>19</v>
      </c>
      <c r="AV264" s="13" t="s">
        <v>19</v>
      </c>
      <c r="AW264" s="13" t="s">
        <v>36</v>
      </c>
      <c r="AX264" s="13" t="s">
        <v>87</v>
      </c>
      <c r="AY264" s="222" t="s">
        <v>220</v>
      </c>
    </row>
    <row r="265" spans="1:65" s="2" customFormat="1" ht="24.2" customHeight="1">
      <c r="A265" s="36"/>
      <c r="B265" s="37"/>
      <c r="C265" s="247" t="s">
        <v>1408</v>
      </c>
      <c r="D265" s="247" t="s">
        <v>329</v>
      </c>
      <c r="E265" s="248" t="s">
        <v>5106</v>
      </c>
      <c r="F265" s="249" t="s">
        <v>5107</v>
      </c>
      <c r="G265" s="250" t="s">
        <v>664</v>
      </c>
      <c r="H265" s="251">
        <v>1</v>
      </c>
      <c r="I265" s="252"/>
      <c r="J265" s="253">
        <f>ROUND(I265*H265,2)</f>
        <v>0</v>
      </c>
      <c r="K265" s="249" t="s">
        <v>228</v>
      </c>
      <c r="L265" s="254"/>
      <c r="M265" s="255" t="s">
        <v>1</v>
      </c>
      <c r="N265" s="256" t="s">
        <v>45</v>
      </c>
      <c r="O265" s="73"/>
      <c r="P265" s="201">
        <f>O265*H265</f>
        <v>0</v>
      </c>
      <c r="Q265" s="201">
        <v>1.3299999999999999E-2</v>
      </c>
      <c r="R265" s="201">
        <f>Q265*H265</f>
        <v>1.3299999999999999E-2</v>
      </c>
      <c r="S265" s="201">
        <v>0</v>
      </c>
      <c r="T265" s="202">
        <f>S265*H265</f>
        <v>0</v>
      </c>
      <c r="U265" s="36"/>
      <c r="V265" s="36"/>
      <c r="W265" s="36"/>
      <c r="X265" s="36"/>
      <c r="Y265" s="36"/>
      <c r="Z265" s="36"/>
      <c r="AA265" s="36"/>
      <c r="AB265" s="36"/>
      <c r="AC265" s="36"/>
      <c r="AD265" s="36"/>
      <c r="AE265" s="36"/>
      <c r="AR265" s="203" t="s">
        <v>266</v>
      </c>
      <c r="AT265" s="203" t="s">
        <v>329</v>
      </c>
      <c r="AU265" s="203" t="s">
        <v>19</v>
      </c>
      <c r="AY265" s="18" t="s">
        <v>220</v>
      </c>
      <c r="BE265" s="204">
        <f>IF(N265="základní",J265,0)</f>
        <v>0</v>
      </c>
      <c r="BF265" s="204">
        <f>IF(N265="snížená",J265,0)</f>
        <v>0</v>
      </c>
      <c r="BG265" s="204">
        <f>IF(N265="zákl. přenesená",J265,0)</f>
        <v>0</v>
      </c>
      <c r="BH265" s="204">
        <f>IF(N265="sníž. přenesená",J265,0)</f>
        <v>0</v>
      </c>
      <c r="BI265" s="204">
        <f>IF(N265="nulová",J265,0)</f>
        <v>0</v>
      </c>
      <c r="BJ265" s="18" t="s">
        <v>87</v>
      </c>
      <c r="BK265" s="204">
        <f>ROUND(I265*H265,2)</f>
        <v>0</v>
      </c>
      <c r="BL265" s="18" t="s">
        <v>223</v>
      </c>
      <c r="BM265" s="203" t="s">
        <v>5108</v>
      </c>
    </row>
    <row r="266" spans="1:65" s="2" customFormat="1" ht="24.2" customHeight="1">
      <c r="A266" s="36"/>
      <c r="B266" s="37"/>
      <c r="C266" s="247" t="s">
        <v>1414</v>
      </c>
      <c r="D266" s="247" t="s">
        <v>329</v>
      </c>
      <c r="E266" s="248" t="s">
        <v>5109</v>
      </c>
      <c r="F266" s="249" t="s">
        <v>5110</v>
      </c>
      <c r="G266" s="250" t="s">
        <v>664</v>
      </c>
      <c r="H266" s="251">
        <v>1</v>
      </c>
      <c r="I266" s="252"/>
      <c r="J266" s="253">
        <f>ROUND(I266*H266,2)</f>
        <v>0</v>
      </c>
      <c r="K266" s="249" t="s">
        <v>228</v>
      </c>
      <c r="L266" s="254"/>
      <c r="M266" s="255" t="s">
        <v>1</v>
      </c>
      <c r="N266" s="256" t="s">
        <v>45</v>
      </c>
      <c r="O266" s="73"/>
      <c r="P266" s="201">
        <f>O266*H266</f>
        <v>0</v>
      </c>
      <c r="Q266" s="201">
        <v>8.9999999999999998E-4</v>
      </c>
      <c r="R266" s="201">
        <f>Q266*H266</f>
        <v>8.9999999999999998E-4</v>
      </c>
      <c r="S266" s="201">
        <v>0</v>
      </c>
      <c r="T266" s="202">
        <f>S266*H266</f>
        <v>0</v>
      </c>
      <c r="U266" s="36"/>
      <c r="V266" s="36"/>
      <c r="W266" s="36"/>
      <c r="X266" s="36"/>
      <c r="Y266" s="36"/>
      <c r="Z266" s="36"/>
      <c r="AA266" s="36"/>
      <c r="AB266" s="36"/>
      <c r="AC266" s="36"/>
      <c r="AD266" s="36"/>
      <c r="AE266" s="36"/>
      <c r="AR266" s="203" t="s">
        <v>266</v>
      </c>
      <c r="AT266" s="203" t="s">
        <v>329</v>
      </c>
      <c r="AU266" s="203" t="s">
        <v>19</v>
      </c>
      <c r="AY266" s="18" t="s">
        <v>220</v>
      </c>
      <c r="BE266" s="204">
        <f>IF(N266="základní",J266,0)</f>
        <v>0</v>
      </c>
      <c r="BF266" s="204">
        <f>IF(N266="snížená",J266,0)</f>
        <v>0</v>
      </c>
      <c r="BG266" s="204">
        <f>IF(N266="zákl. přenesená",J266,0)</f>
        <v>0</v>
      </c>
      <c r="BH266" s="204">
        <f>IF(N266="sníž. přenesená",J266,0)</f>
        <v>0</v>
      </c>
      <c r="BI266" s="204">
        <f>IF(N266="nulová",J266,0)</f>
        <v>0</v>
      </c>
      <c r="BJ266" s="18" t="s">
        <v>87</v>
      </c>
      <c r="BK266" s="204">
        <f>ROUND(I266*H266,2)</f>
        <v>0</v>
      </c>
      <c r="BL266" s="18" t="s">
        <v>223</v>
      </c>
      <c r="BM266" s="203" t="s">
        <v>5111</v>
      </c>
    </row>
    <row r="267" spans="1:65" s="2" customFormat="1" ht="16.5" customHeight="1">
      <c r="A267" s="36"/>
      <c r="B267" s="37"/>
      <c r="C267" s="192" t="s">
        <v>1419</v>
      </c>
      <c r="D267" s="192" t="s">
        <v>224</v>
      </c>
      <c r="E267" s="193" t="s">
        <v>716</v>
      </c>
      <c r="F267" s="194" t="s">
        <v>1685</v>
      </c>
      <c r="G267" s="195" t="s">
        <v>664</v>
      </c>
      <c r="H267" s="196">
        <v>1</v>
      </c>
      <c r="I267" s="197"/>
      <c r="J267" s="198">
        <f>ROUND(I267*H267,2)</f>
        <v>0</v>
      </c>
      <c r="K267" s="194" t="s">
        <v>228</v>
      </c>
      <c r="L267" s="41"/>
      <c r="M267" s="199" t="s">
        <v>1</v>
      </c>
      <c r="N267" s="200" t="s">
        <v>45</v>
      </c>
      <c r="O267" s="73"/>
      <c r="P267" s="201">
        <f>O267*H267</f>
        <v>0</v>
      </c>
      <c r="Q267" s="201">
        <v>0.32906000000000002</v>
      </c>
      <c r="R267" s="201">
        <f>Q267*H267</f>
        <v>0.32906000000000002</v>
      </c>
      <c r="S267" s="201">
        <v>0</v>
      </c>
      <c r="T267" s="202">
        <f>S267*H267</f>
        <v>0</v>
      </c>
      <c r="U267" s="36"/>
      <c r="V267" s="36"/>
      <c r="W267" s="36"/>
      <c r="X267" s="36"/>
      <c r="Y267" s="36"/>
      <c r="Z267" s="36"/>
      <c r="AA267" s="36"/>
      <c r="AB267" s="36"/>
      <c r="AC267" s="36"/>
      <c r="AD267" s="36"/>
      <c r="AE267" s="36"/>
      <c r="AR267" s="203" t="s">
        <v>223</v>
      </c>
      <c r="AT267" s="203" t="s">
        <v>224</v>
      </c>
      <c r="AU267" s="203" t="s">
        <v>19</v>
      </c>
      <c r="AY267" s="18" t="s">
        <v>220</v>
      </c>
      <c r="BE267" s="204">
        <f>IF(N267="základní",J267,0)</f>
        <v>0</v>
      </c>
      <c r="BF267" s="204">
        <f>IF(N267="snížená",J267,0)</f>
        <v>0</v>
      </c>
      <c r="BG267" s="204">
        <f>IF(N267="zákl. přenesená",J267,0)</f>
        <v>0</v>
      </c>
      <c r="BH267" s="204">
        <f>IF(N267="sníž. přenesená",J267,0)</f>
        <v>0</v>
      </c>
      <c r="BI267" s="204">
        <f>IF(N267="nulová",J267,0)</f>
        <v>0</v>
      </c>
      <c r="BJ267" s="18" t="s">
        <v>87</v>
      </c>
      <c r="BK267" s="204">
        <f>ROUND(I267*H267,2)</f>
        <v>0</v>
      </c>
      <c r="BL267" s="18" t="s">
        <v>223</v>
      </c>
      <c r="BM267" s="203" t="s">
        <v>5112</v>
      </c>
    </row>
    <row r="268" spans="1:65" s="2" customFormat="1" ht="11.25">
      <c r="A268" s="36"/>
      <c r="B268" s="37"/>
      <c r="C268" s="38"/>
      <c r="D268" s="205" t="s">
        <v>231</v>
      </c>
      <c r="E268" s="38"/>
      <c r="F268" s="206" t="s">
        <v>719</v>
      </c>
      <c r="G268" s="38"/>
      <c r="H268" s="38"/>
      <c r="I268" s="207"/>
      <c r="J268" s="38"/>
      <c r="K268" s="38"/>
      <c r="L268" s="41"/>
      <c r="M268" s="208"/>
      <c r="N268" s="209"/>
      <c r="O268" s="73"/>
      <c r="P268" s="73"/>
      <c r="Q268" s="73"/>
      <c r="R268" s="73"/>
      <c r="S268" s="73"/>
      <c r="T268" s="74"/>
      <c r="U268" s="36"/>
      <c r="V268" s="36"/>
      <c r="W268" s="36"/>
      <c r="X268" s="36"/>
      <c r="Y268" s="36"/>
      <c r="Z268" s="36"/>
      <c r="AA268" s="36"/>
      <c r="AB268" s="36"/>
      <c r="AC268" s="36"/>
      <c r="AD268" s="36"/>
      <c r="AE268" s="36"/>
      <c r="AT268" s="18" t="s">
        <v>231</v>
      </c>
      <c r="AU268" s="18" t="s">
        <v>19</v>
      </c>
    </row>
    <row r="269" spans="1:65" s="13" customFormat="1" ht="11.25">
      <c r="B269" s="212"/>
      <c r="C269" s="213"/>
      <c r="D269" s="210" t="s">
        <v>235</v>
      </c>
      <c r="E269" s="214" t="s">
        <v>1</v>
      </c>
      <c r="F269" s="215" t="s">
        <v>87</v>
      </c>
      <c r="G269" s="213"/>
      <c r="H269" s="216">
        <v>1</v>
      </c>
      <c r="I269" s="217"/>
      <c r="J269" s="213"/>
      <c r="K269" s="213"/>
      <c r="L269" s="218"/>
      <c r="M269" s="219"/>
      <c r="N269" s="220"/>
      <c r="O269" s="220"/>
      <c r="P269" s="220"/>
      <c r="Q269" s="220"/>
      <c r="R269" s="220"/>
      <c r="S269" s="220"/>
      <c r="T269" s="221"/>
      <c r="AT269" s="222" t="s">
        <v>235</v>
      </c>
      <c r="AU269" s="222" t="s">
        <v>19</v>
      </c>
      <c r="AV269" s="13" t="s">
        <v>19</v>
      </c>
      <c r="AW269" s="13" t="s">
        <v>36</v>
      </c>
      <c r="AX269" s="13" t="s">
        <v>87</v>
      </c>
      <c r="AY269" s="222" t="s">
        <v>220</v>
      </c>
    </row>
    <row r="270" spans="1:65" s="2" customFormat="1" ht="16.5" customHeight="1">
      <c r="A270" s="36"/>
      <c r="B270" s="37"/>
      <c r="C270" s="247" t="s">
        <v>1422</v>
      </c>
      <c r="D270" s="247" t="s">
        <v>329</v>
      </c>
      <c r="E270" s="248" t="s">
        <v>722</v>
      </c>
      <c r="F270" s="249" t="s">
        <v>5113</v>
      </c>
      <c r="G270" s="250" t="s">
        <v>664</v>
      </c>
      <c r="H270" s="251">
        <v>1</v>
      </c>
      <c r="I270" s="252"/>
      <c r="J270" s="253">
        <f>ROUND(I270*H270,2)</f>
        <v>0</v>
      </c>
      <c r="K270" s="249" t="s">
        <v>228</v>
      </c>
      <c r="L270" s="254"/>
      <c r="M270" s="255" t="s">
        <v>1</v>
      </c>
      <c r="N270" s="256" t="s">
        <v>45</v>
      </c>
      <c r="O270" s="73"/>
      <c r="P270" s="201">
        <f>O270*H270</f>
        <v>0</v>
      </c>
      <c r="Q270" s="201">
        <v>2.9499999999999998E-2</v>
      </c>
      <c r="R270" s="201">
        <f>Q270*H270</f>
        <v>2.9499999999999998E-2</v>
      </c>
      <c r="S270" s="201">
        <v>0</v>
      </c>
      <c r="T270" s="202">
        <f>S270*H270</f>
        <v>0</v>
      </c>
      <c r="U270" s="36"/>
      <c r="V270" s="36"/>
      <c r="W270" s="36"/>
      <c r="X270" s="36"/>
      <c r="Y270" s="36"/>
      <c r="Z270" s="36"/>
      <c r="AA270" s="36"/>
      <c r="AB270" s="36"/>
      <c r="AC270" s="36"/>
      <c r="AD270" s="36"/>
      <c r="AE270" s="36"/>
      <c r="AR270" s="203" t="s">
        <v>266</v>
      </c>
      <c r="AT270" s="203" t="s">
        <v>329</v>
      </c>
      <c r="AU270" s="203" t="s">
        <v>19</v>
      </c>
      <c r="AY270" s="18" t="s">
        <v>220</v>
      </c>
      <c r="BE270" s="204">
        <f>IF(N270="základní",J270,0)</f>
        <v>0</v>
      </c>
      <c r="BF270" s="204">
        <f>IF(N270="snížená",J270,0)</f>
        <v>0</v>
      </c>
      <c r="BG270" s="204">
        <f>IF(N270="zákl. přenesená",J270,0)</f>
        <v>0</v>
      </c>
      <c r="BH270" s="204">
        <f>IF(N270="sníž. přenesená",J270,0)</f>
        <v>0</v>
      </c>
      <c r="BI270" s="204">
        <f>IF(N270="nulová",J270,0)</f>
        <v>0</v>
      </c>
      <c r="BJ270" s="18" t="s">
        <v>87</v>
      </c>
      <c r="BK270" s="204">
        <f>ROUND(I270*H270,2)</f>
        <v>0</v>
      </c>
      <c r="BL270" s="18" t="s">
        <v>223</v>
      </c>
      <c r="BM270" s="203" t="s">
        <v>5114</v>
      </c>
    </row>
    <row r="271" spans="1:65" s="2" customFormat="1" ht="24.2" customHeight="1">
      <c r="A271" s="36"/>
      <c r="B271" s="37"/>
      <c r="C271" s="247" t="s">
        <v>1427</v>
      </c>
      <c r="D271" s="247" t="s">
        <v>329</v>
      </c>
      <c r="E271" s="248" t="s">
        <v>5115</v>
      </c>
      <c r="F271" s="249" t="s">
        <v>5116</v>
      </c>
      <c r="G271" s="250" t="s">
        <v>664</v>
      </c>
      <c r="H271" s="251">
        <v>1</v>
      </c>
      <c r="I271" s="252"/>
      <c r="J271" s="253">
        <f>ROUND(I271*H271,2)</f>
        <v>0</v>
      </c>
      <c r="K271" s="249" t="s">
        <v>228</v>
      </c>
      <c r="L271" s="254"/>
      <c r="M271" s="255" t="s">
        <v>1</v>
      </c>
      <c r="N271" s="256" t="s">
        <v>45</v>
      </c>
      <c r="O271" s="73"/>
      <c r="P271" s="201">
        <f>O271*H271</f>
        <v>0</v>
      </c>
      <c r="Q271" s="201">
        <v>1.9E-3</v>
      </c>
      <c r="R271" s="201">
        <f>Q271*H271</f>
        <v>1.9E-3</v>
      </c>
      <c r="S271" s="201">
        <v>0</v>
      </c>
      <c r="T271" s="202">
        <f>S271*H271</f>
        <v>0</v>
      </c>
      <c r="U271" s="36"/>
      <c r="V271" s="36"/>
      <c r="W271" s="36"/>
      <c r="X271" s="36"/>
      <c r="Y271" s="36"/>
      <c r="Z271" s="36"/>
      <c r="AA271" s="36"/>
      <c r="AB271" s="36"/>
      <c r="AC271" s="36"/>
      <c r="AD271" s="36"/>
      <c r="AE271" s="36"/>
      <c r="AR271" s="203" t="s">
        <v>266</v>
      </c>
      <c r="AT271" s="203" t="s">
        <v>329</v>
      </c>
      <c r="AU271" s="203" t="s">
        <v>19</v>
      </c>
      <c r="AY271" s="18" t="s">
        <v>220</v>
      </c>
      <c r="BE271" s="204">
        <f>IF(N271="základní",J271,0)</f>
        <v>0</v>
      </c>
      <c r="BF271" s="204">
        <f>IF(N271="snížená",J271,0)</f>
        <v>0</v>
      </c>
      <c r="BG271" s="204">
        <f>IF(N271="zákl. přenesená",J271,0)</f>
        <v>0</v>
      </c>
      <c r="BH271" s="204">
        <f>IF(N271="sníž. přenesená",J271,0)</f>
        <v>0</v>
      </c>
      <c r="BI271" s="204">
        <f>IF(N271="nulová",J271,0)</f>
        <v>0</v>
      </c>
      <c r="BJ271" s="18" t="s">
        <v>87</v>
      </c>
      <c r="BK271" s="204">
        <f>ROUND(I271*H271,2)</f>
        <v>0</v>
      </c>
      <c r="BL271" s="18" t="s">
        <v>223</v>
      </c>
      <c r="BM271" s="203" t="s">
        <v>5117</v>
      </c>
    </row>
    <row r="272" spans="1:65" s="2" customFormat="1" ht="33" customHeight="1">
      <c r="A272" s="36"/>
      <c r="B272" s="37"/>
      <c r="C272" s="192" t="s">
        <v>1432</v>
      </c>
      <c r="D272" s="192" t="s">
        <v>224</v>
      </c>
      <c r="E272" s="193" t="s">
        <v>5118</v>
      </c>
      <c r="F272" s="194" t="s">
        <v>5119</v>
      </c>
      <c r="G272" s="195" t="s">
        <v>664</v>
      </c>
      <c r="H272" s="196">
        <v>1</v>
      </c>
      <c r="I272" s="197"/>
      <c r="J272" s="198">
        <f>ROUND(I272*H272,2)</f>
        <v>0</v>
      </c>
      <c r="K272" s="194" t="s">
        <v>228</v>
      </c>
      <c r="L272" s="41"/>
      <c r="M272" s="199" t="s">
        <v>1</v>
      </c>
      <c r="N272" s="200" t="s">
        <v>45</v>
      </c>
      <c r="O272" s="73"/>
      <c r="P272" s="201">
        <f>O272*H272</f>
        <v>0</v>
      </c>
      <c r="Q272" s="201">
        <v>1.6000000000000001E-4</v>
      </c>
      <c r="R272" s="201">
        <f>Q272*H272</f>
        <v>1.6000000000000001E-4</v>
      </c>
      <c r="S272" s="201">
        <v>0</v>
      </c>
      <c r="T272" s="202">
        <f>S272*H272</f>
        <v>0</v>
      </c>
      <c r="U272" s="36"/>
      <c r="V272" s="36"/>
      <c r="W272" s="36"/>
      <c r="X272" s="36"/>
      <c r="Y272" s="36"/>
      <c r="Z272" s="36"/>
      <c r="AA272" s="36"/>
      <c r="AB272" s="36"/>
      <c r="AC272" s="36"/>
      <c r="AD272" s="36"/>
      <c r="AE272" s="36"/>
      <c r="AR272" s="203" t="s">
        <v>223</v>
      </c>
      <c r="AT272" s="203" t="s">
        <v>224</v>
      </c>
      <c r="AU272" s="203" t="s">
        <v>19</v>
      </c>
      <c r="AY272" s="18" t="s">
        <v>220</v>
      </c>
      <c r="BE272" s="204">
        <f>IF(N272="základní",J272,0)</f>
        <v>0</v>
      </c>
      <c r="BF272" s="204">
        <f>IF(N272="snížená",J272,0)</f>
        <v>0</v>
      </c>
      <c r="BG272" s="204">
        <f>IF(N272="zákl. přenesená",J272,0)</f>
        <v>0</v>
      </c>
      <c r="BH272" s="204">
        <f>IF(N272="sníž. přenesená",J272,0)</f>
        <v>0</v>
      </c>
      <c r="BI272" s="204">
        <f>IF(N272="nulová",J272,0)</f>
        <v>0</v>
      </c>
      <c r="BJ272" s="18" t="s">
        <v>87</v>
      </c>
      <c r="BK272" s="204">
        <f>ROUND(I272*H272,2)</f>
        <v>0</v>
      </c>
      <c r="BL272" s="18" t="s">
        <v>223</v>
      </c>
      <c r="BM272" s="203" t="s">
        <v>5120</v>
      </c>
    </row>
    <row r="273" spans="1:65" s="2" customFormat="1" ht="11.25">
      <c r="A273" s="36"/>
      <c r="B273" s="37"/>
      <c r="C273" s="38"/>
      <c r="D273" s="205" t="s">
        <v>231</v>
      </c>
      <c r="E273" s="38"/>
      <c r="F273" s="206" t="s">
        <v>5121</v>
      </c>
      <c r="G273" s="38"/>
      <c r="H273" s="38"/>
      <c r="I273" s="207"/>
      <c r="J273" s="38"/>
      <c r="K273" s="38"/>
      <c r="L273" s="41"/>
      <c r="M273" s="208"/>
      <c r="N273" s="209"/>
      <c r="O273" s="73"/>
      <c r="P273" s="73"/>
      <c r="Q273" s="73"/>
      <c r="R273" s="73"/>
      <c r="S273" s="73"/>
      <c r="T273" s="74"/>
      <c r="U273" s="36"/>
      <c r="V273" s="36"/>
      <c r="W273" s="36"/>
      <c r="X273" s="36"/>
      <c r="Y273" s="36"/>
      <c r="Z273" s="36"/>
      <c r="AA273" s="36"/>
      <c r="AB273" s="36"/>
      <c r="AC273" s="36"/>
      <c r="AD273" s="36"/>
      <c r="AE273" s="36"/>
      <c r="AT273" s="18" t="s">
        <v>231</v>
      </c>
      <c r="AU273" s="18" t="s">
        <v>19</v>
      </c>
    </row>
    <row r="274" spans="1:65" s="2" customFormat="1" ht="16.5" customHeight="1">
      <c r="A274" s="36"/>
      <c r="B274" s="37"/>
      <c r="C274" s="192" t="s">
        <v>1436</v>
      </c>
      <c r="D274" s="192" t="s">
        <v>224</v>
      </c>
      <c r="E274" s="193" t="s">
        <v>5122</v>
      </c>
      <c r="F274" s="194" t="s">
        <v>5123</v>
      </c>
      <c r="G274" s="195" t="s">
        <v>698</v>
      </c>
      <c r="H274" s="196">
        <v>150</v>
      </c>
      <c r="I274" s="197"/>
      <c r="J274" s="198">
        <f>ROUND(I274*H274,2)</f>
        <v>0</v>
      </c>
      <c r="K274" s="194" t="s">
        <v>228</v>
      </c>
      <c r="L274" s="41"/>
      <c r="M274" s="199" t="s">
        <v>1</v>
      </c>
      <c r="N274" s="200" t="s">
        <v>45</v>
      </c>
      <c r="O274" s="73"/>
      <c r="P274" s="201">
        <f>O274*H274</f>
        <v>0</v>
      </c>
      <c r="Q274" s="201">
        <v>2.0000000000000001E-4</v>
      </c>
      <c r="R274" s="201">
        <f>Q274*H274</f>
        <v>3.0000000000000002E-2</v>
      </c>
      <c r="S274" s="201">
        <v>0</v>
      </c>
      <c r="T274" s="202">
        <f>S274*H274</f>
        <v>0</v>
      </c>
      <c r="U274" s="36"/>
      <c r="V274" s="36"/>
      <c r="W274" s="36"/>
      <c r="X274" s="36"/>
      <c r="Y274" s="36"/>
      <c r="Z274" s="36"/>
      <c r="AA274" s="36"/>
      <c r="AB274" s="36"/>
      <c r="AC274" s="36"/>
      <c r="AD274" s="36"/>
      <c r="AE274" s="36"/>
      <c r="AR274" s="203" t="s">
        <v>223</v>
      </c>
      <c r="AT274" s="203" t="s">
        <v>224</v>
      </c>
      <c r="AU274" s="203" t="s">
        <v>19</v>
      </c>
      <c r="AY274" s="18" t="s">
        <v>220</v>
      </c>
      <c r="BE274" s="204">
        <f>IF(N274="základní",J274,0)</f>
        <v>0</v>
      </c>
      <c r="BF274" s="204">
        <f>IF(N274="snížená",J274,0)</f>
        <v>0</v>
      </c>
      <c r="BG274" s="204">
        <f>IF(N274="zákl. přenesená",J274,0)</f>
        <v>0</v>
      </c>
      <c r="BH274" s="204">
        <f>IF(N274="sníž. přenesená",J274,0)</f>
        <v>0</v>
      </c>
      <c r="BI274" s="204">
        <f>IF(N274="nulová",J274,0)</f>
        <v>0</v>
      </c>
      <c r="BJ274" s="18" t="s">
        <v>87</v>
      </c>
      <c r="BK274" s="204">
        <f>ROUND(I274*H274,2)</f>
        <v>0</v>
      </c>
      <c r="BL274" s="18" t="s">
        <v>223</v>
      </c>
      <c r="BM274" s="203" t="s">
        <v>5124</v>
      </c>
    </row>
    <row r="275" spans="1:65" s="2" customFormat="1" ht="11.25">
      <c r="A275" s="36"/>
      <c r="B275" s="37"/>
      <c r="C275" s="38"/>
      <c r="D275" s="205" t="s">
        <v>231</v>
      </c>
      <c r="E275" s="38"/>
      <c r="F275" s="206" t="s">
        <v>5125</v>
      </c>
      <c r="G275" s="38"/>
      <c r="H275" s="38"/>
      <c r="I275" s="207"/>
      <c r="J275" s="38"/>
      <c r="K275" s="38"/>
      <c r="L275" s="41"/>
      <c r="M275" s="208"/>
      <c r="N275" s="209"/>
      <c r="O275" s="73"/>
      <c r="P275" s="73"/>
      <c r="Q275" s="73"/>
      <c r="R275" s="73"/>
      <c r="S275" s="73"/>
      <c r="T275" s="74"/>
      <c r="U275" s="36"/>
      <c r="V275" s="36"/>
      <c r="W275" s="36"/>
      <c r="X275" s="36"/>
      <c r="Y275" s="36"/>
      <c r="Z275" s="36"/>
      <c r="AA275" s="36"/>
      <c r="AB275" s="36"/>
      <c r="AC275" s="36"/>
      <c r="AD275" s="36"/>
      <c r="AE275" s="36"/>
      <c r="AT275" s="18" t="s">
        <v>231</v>
      </c>
      <c r="AU275" s="18" t="s">
        <v>19</v>
      </c>
    </row>
    <row r="276" spans="1:65" s="2" customFormat="1" ht="21.75" customHeight="1">
      <c r="A276" s="36"/>
      <c r="B276" s="37"/>
      <c r="C276" s="192" t="s">
        <v>1442</v>
      </c>
      <c r="D276" s="192" t="s">
        <v>224</v>
      </c>
      <c r="E276" s="193" t="s">
        <v>5126</v>
      </c>
      <c r="F276" s="194" t="s">
        <v>5127</v>
      </c>
      <c r="G276" s="195" t="s">
        <v>698</v>
      </c>
      <c r="H276" s="196">
        <v>120</v>
      </c>
      <c r="I276" s="197"/>
      <c r="J276" s="198">
        <f>ROUND(I276*H276,2)</f>
        <v>0</v>
      </c>
      <c r="K276" s="194" t="s">
        <v>228</v>
      </c>
      <c r="L276" s="41"/>
      <c r="M276" s="199" t="s">
        <v>1</v>
      </c>
      <c r="N276" s="200" t="s">
        <v>45</v>
      </c>
      <c r="O276" s="73"/>
      <c r="P276" s="201">
        <f>O276*H276</f>
        <v>0</v>
      </c>
      <c r="Q276" s="201">
        <v>9.0000000000000006E-5</v>
      </c>
      <c r="R276" s="201">
        <f>Q276*H276</f>
        <v>1.0800000000000001E-2</v>
      </c>
      <c r="S276" s="201">
        <v>0</v>
      </c>
      <c r="T276" s="202">
        <f>S276*H276</f>
        <v>0</v>
      </c>
      <c r="U276" s="36"/>
      <c r="V276" s="36"/>
      <c r="W276" s="36"/>
      <c r="X276" s="36"/>
      <c r="Y276" s="36"/>
      <c r="Z276" s="36"/>
      <c r="AA276" s="36"/>
      <c r="AB276" s="36"/>
      <c r="AC276" s="36"/>
      <c r="AD276" s="36"/>
      <c r="AE276" s="36"/>
      <c r="AR276" s="203" t="s">
        <v>223</v>
      </c>
      <c r="AT276" s="203" t="s">
        <v>224</v>
      </c>
      <c r="AU276" s="203" t="s">
        <v>19</v>
      </c>
      <c r="AY276" s="18" t="s">
        <v>220</v>
      </c>
      <c r="BE276" s="204">
        <f>IF(N276="základní",J276,0)</f>
        <v>0</v>
      </c>
      <c r="BF276" s="204">
        <f>IF(N276="snížená",J276,0)</f>
        <v>0</v>
      </c>
      <c r="BG276" s="204">
        <f>IF(N276="zákl. přenesená",J276,0)</f>
        <v>0</v>
      </c>
      <c r="BH276" s="204">
        <f>IF(N276="sníž. přenesená",J276,0)</f>
        <v>0</v>
      </c>
      <c r="BI276" s="204">
        <f>IF(N276="nulová",J276,0)</f>
        <v>0</v>
      </c>
      <c r="BJ276" s="18" t="s">
        <v>87</v>
      </c>
      <c r="BK276" s="204">
        <f>ROUND(I276*H276,2)</f>
        <v>0</v>
      </c>
      <c r="BL276" s="18" t="s">
        <v>223</v>
      </c>
      <c r="BM276" s="203" t="s">
        <v>5128</v>
      </c>
    </row>
    <row r="277" spans="1:65" s="2" customFormat="1" ht="11.25">
      <c r="A277" s="36"/>
      <c r="B277" s="37"/>
      <c r="C277" s="38"/>
      <c r="D277" s="205" t="s">
        <v>231</v>
      </c>
      <c r="E277" s="38"/>
      <c r="F277" s="206" t="s">
        <v>5129</v>
      </c>
      <c r="G277" s="38"/>
      <c r="H277" s="38"/>
      <c r="I277" s="207"/>
      <c r="J277" s="38"/>
      <c r="K277" s="38"/>
      <c r="L277" s="41"/>
      <c r="M277" s="208"/>
      <c r="N277" s="209"/>
      <c r="O277" s="73"/>
      <c r="P277" s="73"/>
      <c r="Q277" s="73"/>
      <c r="R277" s="73"/>
      <c r="S277" s="73"/>
      <c r="T277" s="74"/>
      <c r="U277" s="36"/>
      <c r="V277" s="36"/>
      <c r="W277" s="36"/>
      <c r="X277" s="36"/>
      <c r="Y277" s="36"/>
      <c r="Z277" s="36"/>
      <c r="AA277" s="36"/>
      <c r="AB277" s="36"/>
      <c r="AC277" s="36"/>
      <c r="AD277" s="36"/>
      <c r="AE277" s="36"/>
      <c r="AT277" s="18" t="s">
        <v>231</v>
      </c>
      <c r="AU277" s="18" t="s">
        <v>19</v>
      </c>
    </row>
    <row r="278" spans="1:65" s="2" customFormat="1" ht="39">
      <c r="A278" s="36"/>
      <c r="B278" s="37"/>
      <c r="C278" s="38"/>
      <c r="D278" s="210" t="s">
        <v>233</v>
      </c>
      <c r="E278" s="38"/>
      <c r="F278" s="211" t="s">
        <v>5130</v>
      </c>
      <c r="G278" s="38"/>
      <c r="H278" s="38"/>
      <c r="I278" s="207"/>
      <c r="J278" s="38"/>
      <c r="K278" s="38"/>
      <c r="L278" s="41"/>
      <c r="M278" s="208"/>
      <c r="N278" s="209"/>
      <c r="O278" s="73"/>
      <c r="P278" s="73"/>
      <c r="Q278" s="73"/>
      <c r="R278" s="73"/>
      <c r="S278" s="73"/>
      <c r="T278" s="74"/>
      <c r="U278" s="36"/>
      <c r="V278" s="36"/>
      <c r="W278" s="36"/>
      <c r="X278" s="36"/>
      <c r="Y278" s="36"/>
      <c r="Z278" s="36"/>
      <c r="AA278" s="36"/>
      <c r="AB278" s="36"/>
      <c r="AC278" s="36"/>
      <c r="AD278" s="36"/>
      <c r="AE278" s="36"/>
      <c r="AT278" s="18" t="s">
        <v>233</v>
      </c>
      <c r="AU278" s="18" t="s">
        <v>19</v>
      </c>
    </row>
    <row r="279" spans="1:65" s="2" customFormat="1" ht="24.2" customHeight="1">
      <c r="A279" s="36"/>
      <c r="B279" s="37"/>
      <c r="C279" s="192" t="s">
        <v>1446</v>
      </c>
      <c r="D279" s="192" t="s">
        <v>224</v>
      </c>
      <c r="E279" s="193" t="s">
        <v>5131</v>
      </c>
      <c r="F279" s="194" t="s">
        <v>5132</v>
      </c>
      <c r="G279" s="195" t="s">
        <v>698</v>
      </c>
      <c r="H279" s="196">
        <v>120</v>
      </c>
      <c r="I279" s="197"/>
      <c r="J279" s="198">
        <f>ROUND(I279*H279,2)</f>
        <v>0</v>
      </c>
      <c r="K279" s="194" t="s">
        <v>228</v>
      </c>
      <c r="L279" s="41"/>
      <c r="M279" s="199" t="s">
        <v>1</v>
      </c>
      <c r="N279" s="200" t="s">
        <v>45</v>
      </c>
      <c r="O279" s="73"/>
      <c r="P279" s="201">
        <f>O279*H279</f>
        <v>0</v>
      </c>
      <c r="Q279" s="201">
        <v>0</v>
      </c>
      <c r="R279" s="201">
        <f>Q279*H279</f>
        <v>0</v>
      </c>
      <c r="S279" s="201">
        <v>0</v>
      </c>
      <c r="T279" s="202">
        <f>S279*H279</f>
        <v>0</v>
      </c>
      <c r="U279" s="36"/>
      <c r="V279" s="36"/>
      <c r="W279" s="36"/>
      <c r="X279" s="36"/>
      <c r="Y279" s="36"/>
      <c r="Z279" s="36"/>
      <c r="AA279" s="36"/>
      <c r="AB279" s="36"/>
      <c r="AC279" s="36"/>
      <c r="AD279" s="36"/>
      <c r="AE279" s="36"/>
      <c r="AR279" s="203" t="s">
        <v>223</v>
      </c>
      <c r="AT279" s="203" t="s">
        <v>224</v>
      </c>
      <c r="AU279" s="203" t="s">
        <v>19</v>
      </c>
      <c r="AY279" s="18" t="s">
        <v>220</v>
      </c>
      <c r="BE279" s="204">
        <f>IF(N279="základní",J279,0)</f>
        <v>0</v>
      </c>
      <c r="BF279" s="204">
        <f>IF(N279="snížená",J279,0)</f>
        <v>0</v>
      </c>
      <c r="BG279" s="204">
        <f>IF(N279="zákl. přenesená",J279,0)</f>
        <v>0</v>
      </c>
      <c r="BH279" s="204">
        <f>IF(N279="sníž. přenesená",J279,0)</f>
        <v>0</v>
      </c>
      <c r="BI279" s="204">
        <f>IF(N279="nulová",J279,0)</f>
        <v>0</v>
      </c>
      <c r="BJ279" s="18" t="s">
        <v>87</v>
      </c>
      <c r="BK279" s="204">
        <f>ROUND(I279*H279,2)</f>
        <v>0</v>
      </c>
      <c r="BL279" s="18" t="s">
        <v>223</v>
      </c>
      <c r="BM279" s="203" t="s">
        <v>5133</v>
      </c>
    </row>
    <row r="280" spans="1:65" s="2" customFormat="1" ht="11.25">
      <c r="A280" s="36"/>
      <c r="B280" s="37"/>
      <c r="C280" s="38"/>
      <c r="D280" s="205" t="s">
        <v>231</v>
      </c>
      <c r="E280" s="38"/>
      <c r="F280" s="206" t="s">
        <v>5134</v>
      </c>
      <c r="G280" s="38"/>
      <c r="H280" s="38"/>
      <c r="I280" s="207"/>
      <c r="J280" s="38"/>
      <c r="K280" s="38"/>
      <c r="L280" s="41"/>
      <c r="M280" s="208"/>
      <c r="N280" s="209"/>
      <c r="O280" s="73"/>
      <c r="P280" s="73"/>
      <c r="Q280" s="73"/>
      <c r="R280" s="73"/>
      <c r="S280" s="73"/>
      <c r="T280" s="74"/>
      <c r="U280" s="36"/>
      <c r="V280" s="36"/>
      <c r="W280" s="36"/>
      <c r="X280" s="36"/>
      <c r="Y280" s="36"/>
      <c r="Z280" s="36"/>
      <c r="AA280" s="36"/>
      <c r="AB280" s="36"/>
      <c r="AC280" s="36"/>
      <c r="AD280" s="36"/>
      <c r="AE280" s="36"/>
      <c r="AT280" s="18" t="s">
        <v>231</v>
      </c>
      <c r="AU280" s="18" t="s">
        <v>19</v>
      </c>
    </row>
    <row r="281" spans="1:65" s="2" customFormat="1" ht="97.5">
      <c r="A281" s="36"/>
      <c r="B281" s="37"/>
      <c r="C281" s="38"/>
      <c r="D281" s="210" t="s">
        <v>311</v>
      </c>
      <c r="E281" s="38"/>
      <c r="F281" s="211" t="s">
        <v>5135</v>
      </c>
      <c r="G281" s="38"/>
      <c r="H281" s="38"/>
      <c r="I281" s="207"/>
      <c r="J281" s="38"/>
      <c r="K281" s="38"/>
      <c r="L281" s="41"/>
      <c r="M281" s="208"/>
      <c r="N281" s="209"/>
      <c r="O281" s="73"/>
      <c r="P281" s="73"/>
      <c r="Q281" s="73"/>
      <c r="R281" s="73"/>
      <c r="S281" s="73"/>
      <c r="T281" s="74"/>
      <c r="U281" s="36"/>
      <c r="V281" s="36"/>
      <c r="W281" s="36"/>
      <c r="X281" s="36"/>
      <c r="Y281" s="36"/>
      <c r="Z281" s="36"/>
      <c r="AA281" s="36"/>
      <c r="AB281" s="36"/>
      <c r="AC281" s="36"/>
      <c r="AD281" s="36"/>
      <c r="AE281" s="36"/>
      <c r="AT281" s="18" t="s">
        <v>311</v>
      </c>
      <c r="AU281" s="18" t="s">
        <v>19</v>
      </c>
    </row>
    <row r="282" spans="1:65" s="2" customFormat="1" ht="39">
      <c r="A282" s="36"/>
      <c r="B282" s="37"/>
      <c r="C282" s="38"/>
      <c r="D282" s="210" t="s">
        <v>233</v>
      </c>
      <c r="E282" s="38"/>
      <c r="F282" s="211" t="s">
        <v>5136</v>
      </c>
      <c r="G282" s="38"/>
      <c r="H282" s="38"/>
      <c r="I282" s="207"/>
      <c r="J282" s="38"/>
      <c r="K282" s="38"/>
      <c r="L282" s="41"/>
      <c r="M282" s="208"/>
      <c r="N282" s="209"/>
      <c r="O282" s="73"/>
      <c r="P282" s="73"/>
      <c r="Q282" s="73"/>
      <c r="R282" s="73"/>
      <c r="S282" s="73"/>
      <c r="T282" s="74"/>
      <c r="U282" s="36"/>
      <c r="V282" s="36"/>
      <c r="W282" s="36"/>
      <c r="X282" s="36"/>
      <c r="Y282" s="36"/>
      <c r="Z282" s="36"/>
      <c r="AA282" s="36"/>
      <c r="AB282" s="36"/>
      <c r="AC282" s="36"/>
      <c r="AD282" s="36"/>
      <c r="AE282" s="36"/>
      <c r="AT282" s="18" t="s">
        <v>233</v>
      </c>
      <c r="AU282" s="18" t="s">
        <v>19</v>
      </c>
    </row>
    <row r="283" spans="1:65" s="2" customFormat="1" ht="33" customHeight="1">
      <c r="A283" s="36"/>
      <c r="B283" s="37"/>
      <c r="C283" s="192" t="s">
        <v>1450</v>
      </c>
      <c r="D283" s="192" t="s">
        <v>224</v>
      </c>
      <c r="E283" s="193" t="s">
        <v>5137</v>
      </c>
      <c r="F283" s="194" t="s">
        <v>5138</v>
      </c>
      <c r="G283" s="195" t="s">
        <v>698</v>
      </c>
      <c r="H283" s="196">
        <v>120</v>
      </c>
      <c r="I283" s="197"/>
      <c r="J283" s="198">
        <f>ROUND(I283*H283,2)</f>
        <v>0</v>
      </c>
      <c r="K283" s="194" t="s">
        <v>228</v>
      </c>
      <c r="L283" s="41"/>
      <c r="M283" s="199" t="s">
        <v>1</v>
      </c>
      <c r="N283" s="200" t="s">
        <v>45</v>
      </c>
      <c r="O283" s="73"/>
      <c r="P283" s="201">
        <f>O283*H283</f>
        <v>0</v>
      </c>
      <c r="Q283" s="201">
        <v>0</v>
      </c>
      <c r="R283" s="201">
        <f>Q283*H283</f>
        <v>0</v>
      </c>
      <c r="S283" s="201">
        <v>0</v>
      </c>
      <c r="T283" s="202">
        <f>S283*H283</f>
        <v>0</v>
      </c>
      <c r="U283" s="36"/>
      <c r="V283" s="36"/>
      <c r="W283" s="36"/>
      <c r="X283" s="36"/>
      <c r="Y283" s="36"/>
      <c r="Z283" s="36"/>
      <c r="AA283" s="36"/>
      <c r="AB283" s="36"/>
      <c r="AC283" s="36"/>
      <c r="AD283" s="36"/>
      <c r="AE283" s="36"/>
      <c r="AR283" s="203" t="s">
        <v>223</v>
      </c>
      <c r="AT283" s="203" t="s">
        <v>224</v>
      </c>
      <c r="AU283" s="203" t="s">
        <v>19</v>
      </c>
      <c r="AY283" s="18" t="s">
        <v>220</v>
      </c>
      <c r="BE283" s="204">
        <f>IF(N283="základní",J283,0)</f>
        <v>0</v>
      </c>
      <c r="BF283" s="204">
        <f>IF(N283="snížená",J283,0)</f>
        <v>0</v>
      </c>
      <c r="BG283" s="204">
        <f>IF(N283="zákl. přenesená",J283,0)</f>
        <v>0</v>
      </c>
      <c r="BH283" s="204">
        <f>IF(N283="sníž. přenesená",J283,0)</f>
        <v>0</v>
      </c>
      <c r="BI283" s="204">
        <f>IF(N283="nulová",J283,0)</f>
        <v>0</v>
      </c>
      <c r="BJ283" s="18" t="s">
        <v>87</v>
      </c>
      <c r="BK283" s="204">
        <f>ROUND(I283*H283,2)</f>
        <v>0</v>
      </c>
      <c r="BL283" s="18" t="s">
        <v>223</v>
      </c>
      <c r="BM283" s="203" t="s">
        <v>5139</v>
      </c>
    </row>
    <row r="284" spans="1:65" s="2" customFormat="1" ht="11.25">
      <c r="A284" s="36"/>
      <c r="B284" s="37"/>
      <c r="C284" s="38"/>
      <c r="D284" s="205" t="s">
        <v>231</v>
      </c>
      <c r="E284" s="38"/>
      <c r="F284" s="206" t="s">
        <v>5140</v>
      </c>
      <c r="G284" s="38"/>
      <c r="H284" s="38"/>
      <c r="I284" s="207"/>
      <c r="J284" s="38"/>
      <c r="K284" s="38"/>
      <c r="L284" s="41"/>
      <c r="M284" s="208"/>
      <c r="N284" s="209"/>
      <c r="O284" s="73"/>
      <c r="P284" s="73"/>
      <c r="Q284" s="73"/>
      <c r="R284" s="73"/>
      <c r="S284" s="73"/>
      <c r="T284" s="74"/>
      <c r="U284" s="36"/>
      <c r="V284" s="36"/>
      <c r="W284" s="36"/>
      <c r="X284" s="36"/>
      <c r="Y284" s="36"/>
      <c r="Z284" s="36"/>
      <c r="AA284" s="36"/>
      <c r="AB284" s="36"/>
      <c r="AC284" s="36"/>
      <c r="AD284" s="36"/>
      <c r="AE284" s="36"/>
      <c r="AT284" s="18" t="s">
        <v>231</v>
      </c>
      <c r="AU284" s="18" t="s">
        <v>19</v>
      </c>
    </row>
    <row r="285" spans="1:65" s="2" customFormat="1" ht="29.25">
      <c r="A285" s="36"/>
      <c r="B285" s="37"/>
      <c r="C285" s="38"/>
      <c r="D285" s="210" t="s">
        <v>311</v>
      </c>
      <c r="E285" s="38"/>
      <c r="F285" s="211" t="s">
        <v>5141</v>
      </c>
      <c r="G285" s="38"/>
      <c r="H285" s="38"/>
      <c r="I285" s="207"/>
      <c r="J285" s="38"/>
      <c r="K285" s="38"/>
      <c r="L285" s="41"/>
      <c r="M285" s="208"/>
      <c r="N285" s="209"/>
      <c r="O285" s="73"/>
      <c r="P285" s="73"/>
      <c r="Q285" s="73"/>
      <c r="R285" s="73"/>
      <c r="S285" s="73"/>
      <c r="T285" s="74"/>
      <c r="U285" s="36"/>
      <c r="V285" s="36"/>
      <c r="W285" s="36"/>
      <c r="X285" s="36"/>
      <c r="Y285" s="36"/>
      <c r="Z285" s="36"/>
      <c r="AA285" s="36"/>
      <c r="AB285" s="36"/>
      <c r="AC285" s="36"/>
      <c r="AD285" s="36"/>
      <c r="AE285" s="36"/>
      <c r="AT285" s="18" t="s">
        <v>311</v>
      </c>
      <c r="AU285" s="18" t="s">
        <v>19</v>
      </c>
    </row>
    <row r="286" spans="1:65" s="2" customFormat="1" ht="39">
      <c r="A286" s="36"/>
      <c r="B286" s="37"/>
      <c r="C286" s="38"/>
      <c r="D286" s="210" t="s">
        <v>233</v>
      </c>
      <c r="E286" s="38"/>
      <c r="F286" s="211" t="s">
        <v>5136</v>
      </c>
      <c r="G286" s="38"/>
      <c r="H286" s="38"/>
      <c r="I286" s="207"/>
      <c r="J286" s="38"/>
      <c r="K286" s="38"/>
      <c r="L286" s="41"/>
      <c r="M286" s="208"/>
      <c r="N286" s="209"/>
      <c r="O286" s="73"/>
      <c r="P286" s="73"/>
      <c r="Q286" s="73"/>
      <c r="R286" s="73"/>
      <c r="S286" s="73"/>
      <c r="T286" s="74"/>
      <c r="U286" s="36"/>
      <c r="V286" s="36"/>
      <c r="W286" s="36"/>
      <c r="X286" s="36"/>
      <c r="Y286" s="36"/>
      <c r="Z286" s="36"/>
      <c r="AA286" s="36"/>
      <c r="AB286" s="36"/>
      <c r="AC286" s="36"/>
      <c r="AD286" s="36"/>
      <c r="AE286" s="36"/>
      <c r="AT286" s="18" t="s">
        <v>233</v>
      </c>
      <c r="AU286" s="18" t="s">
        <v>19</v>
      </c>
    </row>
    <row r="287" spans="1:65" s="2" customFormat="1" ht="21.75" customHeight="1">
      <c r="A287" s="36"/>
      <c r="B287" s="37"/>
      <c r="C287" s="192" t="s">
        <v>1454</v>
      </c>
      <c r="D287" s="192" t="s">
        <v>224</v>
      </c>
      <c r="E287" s="193" t="s">
        <v>5142</v>
      </c>
      <c r="F287" s="194" t="s">
        <v>5143</v>
      </c>
      <c r="G287" s="195" t="s">
        <v>698</v>
      </c>
      <c r="H287" s="196">
        <v>100</v>
      </c>
      <c r="I287" s="197"/>
      <c r="J287" s="198">
        <f>ROUND(I287*H287,2)</f>
        <v>0</v>
      </c>
      <c r="K287" s="194" t="s">
        <v>1</v>
      </c>
      <c r="L287" s="41"/>
      <c r="M287" s="199" t="s">
        <v>1</v>
      </c>
      <c r="N287" s="200" t="s">
        <v>45</v>
      </c>
      <c r="O287" s="73"/>
      <c r="P287" s="201">
        <f>O287*H287</f>
        <v>0</v>
      </c>
      <c r="Q287" s="201">
        <v>0</v>
      </c>
      <c r="R287" s="201">
        <f>Q287*H287</f>
        <v>0</v>
      </c>
      <c r="S287" s="201">
        <v>0.05</v>
      </c>
      <c r="T287" s="202">
        <f>S287*H287</f>
        <v>5</v>
      </c>
      <c r="U287" s="36"/>
      <c r="V287" s="36"/>
      <c r="W287" s="36"/>
      <c r="X287" s="36"/>
      <c r="Y287" s="36"/>
      <c r="Z287" s="36"/>
      <c r="AA287" s="36"/>
      <c r="AB287" s="36"/>
      <c r="AC287" s="36"/>
      <c r="AD287" s="36"/>
      <c r="AE287" s="36"/>
      <c r="AR287" s="203" t="s">
        <v>223</v>
      </c>
      <c r="AT287" s="203" t="s">
        <v>224</v>
      </c>
      <c r="AU287" s="203" t="s">
        <v>19</v>
      </c>
      <c r="AY287" s="18" t="s">
        <v>220</v>
      </c>
      <c r="BE287" s="204">
        <f>IF(N287="základní",J287,0)</f>
        <v>0</v>
      </c>
      <c r="BF287" s="204">
        <f>IF(N287="snížená",J287,0)</f>
        <v>0</v>
      </c>
      <c r="BG287" s="204">
        <f>IF(N287="zákl. přenesená",J287,0)</f>
        <v>0</v>
      </c>
      <c r="BH287" s="204">
        <f>IF(N287="sníž. přenesená",J287,0)</f>
        <v>0</v>
      </c>
      <c r="BI287" s="204">
        <f>IF(N287="nulová",J287,0)</f>
        <v>0</v>
      </c>
      <c r="BJ287" s="18" t="s">
        <v>87</v>
      </c>
      <c r="BK287" s="204">
        <f>ROUND(I287*H287,2)</f>
        <v>0</v>
      </c>
      <c r="BL287" s="18" t="s">
        <v>223</v>
      </c>
      <c r="BM287" s="203" t="s">
        <v>5144</v>
      </c>
    </row>
    <row r="288" spans="1:65" s="2" customFormat="1" ht="39">
      <c r="A288" s="36"/>
      <c r="B288" s="37"/>
      <c r="C288" s="38"/>
      <c r="D288" s="210" t="s">
        <v>233</v>
      </c>
      <c r="E288" s="38"/>
      <c r="F288" s="211" t="s">
        <v>5145</v>
      </c>
      <c r="G288" s="38"/>
      <c r="H288" s="38"/>
      <c r="I288" s="207"/>
      <c r="J288" s="38"/>
      <c r="K288" s="38"/>
      <c r="L288" s="41"/>
      <c r="M288" s="208"/>
      <c r="N288" s="209"/>
      <c r="O288" s="73"/>
      <c r="P288" s="73"/>
      <c r="Q288" s="73"/>
      <c r="R288" s="73"/>
      <c r="S288" s="73"/>
      <c r="T288" s="74"/>
      <c r="U288" s="36"/>
      <c r="V288" s="36"/>
      <c r="W288" s="36"/>
      <c r="X288" s="36"/>
      <c r="Y288" s="36"/>
      <c r="Z288" s="36"/>
      <c r="AA288" s="36"/>
      <c r="AB288" s="36"/>
      <c r="AC288" s="36"/>
      <c r="AD288" s="36"/>
      <c r="AE288" s="36"/>
      <c r="AT288" s="18" t="s">
        <v>233</v>
      </c>
      <c r="AU288" s="18" t="s">
        <v>19</v>
      </c>
    </row>
    <row r="289" spans="1:65" s="2" customFormat="1" ht="24.2" customHeight="1">
      <c r="A289" s="36"/>
      <c r="B289" s="37"/>
      <c r="C289" s="192" t="s">
        <v>1459</v>
      </c>
      <c r="D289" s="192" t="s">
        <v>224</v>
      </c>
      <c r="E289" s="193" t="s">
        <v>5146</v>
      </c>
      <c r="F289" s="194" t="s">
        <v>5147</v>
      </c>
      <c r="G289" s="195" t="s">
        <v>514</v>
      </c>
      <c r="H289" s="196">
        <v>30</v>
      </c>
      <c r="I289" s="197"/>
      <c r="J289" s="198">
        <f>ROUND(I289*H289,2)</f>
        <v>0</v>
      </c>
      <c r="K289" s="194" t="s">
        <v>228</v>
      </c>
      <c r="L289" s="41"/>
      <c r="M289" s="199" t="s">
        <v>1</v>
      </c>
      <c r="N289" s="200" t="s">
        <v>45</v>
      </c>
      <c r="O289" s="73"/>
      <c r="P289" s="201">
        <f>O289*H289</f>
        <v>0</v>
      </c>
      <c r="Q289" s="201">
        <v>2.2563399999999998</v>
      </c>
      <c r="R289" s="201">
        <f>Q289*H289</f>
        <v>67.69019999999999</v>
      </c>
      <c r="S289" s="201">
        <v>0</v>
      </c>
      <c r="T289" s="202">
        <f>S289*H289</f>
        <v>0</v>
      </c>
      <c r="U289" s="36"/>
      <c r="V289" s="36"/>
      <c r="W289" s="36"/>
      <c r="X289" s="36"/>
      <c r="Y289" s="36"/>
      <c r="Z289" s="36"/>
      <c r="AA289" s="36"/>
      <c r="AB289" s="36"/>
      <c r="AC289" s="36"/>
      <c r="AD289" s="36"/>
      <c r="AE289" s="36"/>
      <c r="AR289" s="203" t="s">
        <v>223</v>
      </c>
      <c r="AT289" s="203" t="s">
        <v>224</v>
      </c>
      <c r="AU289" s="203" t="s">
        <v>19</v>
      </c>
      <c r="AY289" s="18" t="s">
        <v>220</v>
      </c>
      <c r="BE289" s="204">
        <f>IF(N289="základní",J289,0)</f>
        <v>0</v>
      </c>
      <c r="BF289" s="204">
        <f>IF(N289="snížená",J289,0)</f>
        <v>0</v>
      </c>
      <c r="BG289" s="204">
        <f>IF(N289="zákl. přenesená",J289,0)</f>
        <v>0</v>
      </c>
      <c r="BH289" s="204">
        <f>IF(N289="sníž. přenesená",J289,0)</f>
        <v>0</v>
      </c>
      <c r="BI289" s="204">
        <f>IF(N289="nulová",J289,0)</f>
        <v>0</v>
      </c>
      <c r="BJ289" s="18" t="s">
        <v>87</v>
      </c>
      <c r="BK289" s="204">
        <f>ROUND(I289*H289,2)</f>
        <v>0</v>
      </c>
      <c r="BL289" s="18" t="s">
        <v>223</v>
      </c>
      <c r="BM289" s="203" t="s">
        <v>5148</v>
      </c>
    </row>
    <row r="290" spans="1:65" s="2" customFormat="1" ht="11.25">
      <c r="A290" s="36"/>
      <c r="B290" s="37"/>
      <c r="C290" s="38"/>
      <c r="D290" s="205" t="s">
        <v>231</v>
      </c>
      <c r="E290" s="38"/>
      <c r="F290" s="206" t="s">
        <v>5149</v>
      </c>
      <c r="G290" s="38"/>
      <c r="H290" s="38"/>
      <c r="I290" s="207"/>
      <c r="J290" s="38"/>
      <c r="K290" s="38"/>
      <c r="L290" s="41"/>
      <c r="M290" s="208"/>
      <c r="N290" s="209"/>
      <c r="O290" s="73"/>
      <c r="P290" s="73"/>
      <c r="Q290" s="73"/>
      <c r="R290" s="73"/>
      <c r="S290" s="73"/>
      <c r="T290" s="74"/>
      <c r="U290" s="36"/>
      <c r="V290" s="36"/>
      <c r="W290" s="36"/>
      <c r="X290" s="36"/>
      <c r="Y290" s="36"/>
      <c r="Z290" s="36"/>
      <c r="AA290" s="36"/>
      <c r="AB290" s="36"/>
      <c r="AC290" s="36"/>
      <c r="AD290" s="36"/>
      <c r="AE290" s="36"/>
      <c r="AT290" s="18" t="s">
        <v>231</v>
      </c>
      <c r="AU290" s="18" t="s">
        <v>19</v>
      </c>
    </row>
    <row r="291" spans="1:65" s="2" customFormat="1" ht="39">
      <c r="A291" s="36"/>
      <c r="B291" s="37"/>
      <c r="C291" s="38"/>
      <c r="D291" s="210" t="s">
        <v>311</v>
      </c>
      <c r="E291" s="38"/>
      <c r="F291" s="211" t="s">
        <v>1134</v>
      </c>
      <c r="G291" s="38"/>
      <c r="H291" s="38"/>
      <c r="I291" s="207"/>
      <c r="J291" s="38"/>
      <c r="K291" s="38"/>
      <c r="L291" s="41"/>
      <c r="M291" s="208"/>
      <c r="N291" s="209"/>
      <c r="O291" s="73"/>
      <c r="P291" s="73"/>
      <c r="Q291" s="73"/>
      <c r="R291" s="73"/>
      <c r="S291" s="73"/>
      <c r="T291" s="74"/>
      <c r="U291" s="36"/>
      <c r="V291" s="36"/>
      <c r="W291" s="36"/>
      <c r="X291" s="36"/>
      <c r="Y291" s="36"/>
      <c r="Z291" s="36"/>
      <c r="AA291" s="36"/>
      <c r="AB291" s="36"/>
      <c r="AC291" s="36"/>
      <c r="AD291" s="36"/>
      <c r="AE291" s="36"/>
      <c r="AT291" s="18" t="s">
        <v>311</v>
      </c>
      <c r="AU291" s="18" t="s">
        <v>19</v>
      </c>
    </row>
    <row r="292" spans="1:65" s="2" customFormat="1" ht="48.75">
      <c r="A292" s="36"/>
      <c r="B292" s="37"/>
      <c r="C292" s="38"/>
      <c r="D292" s="210" t="s">
        <v>233</v>
      </c>
      <c r="E292" s="38"/>
      <c r="F292" s="211" t="s">
        <v>5150</v>
      </c>
      <c r="G292" s="38"/>
      <c r="H292" s="38"/>
      <c r="I292" s="207"/>
      <c r="J292" s="38"/>
      <c r="K292" s="38"/>
      <c r="L292" s="41"/>
      <c r="M292" s="208"/>
      <c r="N292" s="209"/>
      <c r="O292" s="73"/>
      <c r="P292" s="73"/>
      <c r="Q292" s="73"/>
      <c r="R292" s="73"/>
      <c r="S292" s="73"/>
      <c r="T292" s="74"/>
      <c r="U292" s="36"/>
      <c r="V292" s="36"/>
      <c r="W292" s="36"/>
      <c r="X292" s="36"/>
      <c r="Y292" s="36"/>
      <c r="Z292" s="36"/>
      <c r="AA292" s="36"/>
      <c r="AB292" s="36"/>
      <c r="AC292" s="36"/>
      <c r="AD292" s="36"/>
      <c r="AE292" s="36"/>
      <c r="AT292" s="18" t="s">
        <v>233</v>
      </c>
      <c r="AU292" s="18" t="s">
        <v>19</v>
      </c>
    </row>
    <row r="293" spans="1:65" s="2" customFormat="1" ht="16.5" customHeight="1">
      <c r="A293" s="36"/>
      <c r="B293" s="37"/>
      <c r="C293" s="192" t="s">
        <v>1466</v>
      </c>
      <c r="D293" s="192" t="s">
        <v>224</v>
      </c>
      <c r="E293" s="193" t="s">
        <v>5151</v>
      </c>
      <c r="F293" s="194" t="s">
        <v>5152</v>
      </c>
      <c r="G293" s="195" t="s">
        <v>506</v>
      </c>
      <c r="H293" s="196">
        <v>25</v>
      </c>
      <c r="I293" s="197"/>
      <c r="J293" s="198">
        <f>ROUND(I293*H293,2)</f>
        <v>0</v>
      </c>
      <c r="K293" s="194" t="s">
        <v>228</v>
      </c>
      <c r="L293" s="41"/>
      <c r="M293" s="199" t="s">
        <v>1</v>
      </c>
      <c r="N293" s="200" t="s">
        <v>45</v>
      </c>
      <c r="O293" s="73"/>
      <c r="P293" s="201">
        <f>O293*H293</f>
        <v>0</v>
      </c>
      <c r="Q293" s="201">
        <v>4.0200000000000001E-3</v>
      </c>
      <c r="R293" s="201">
        <f>Q293*H293</f>
        <v>0.10050000000000001</v>
      </c>
      <c r="S293" s="201">
        <v>0</v>
      </c>
      <c r="T293" s="202">
        <f>S293*H293</f>
        <v>0</v>
      </c>
      <c r="U293" s="36"/>
      <c r="V293" s="36"/>
      <c r="W293" s="36"/>
      <c r="X293" s="36"/>
      <c r="Y293" s="36"/>
      <c r="Z293" s="36"/>
      <c r="AA293" s="36"/>
      <c r="AB293" s="36"/>
      <c r="AC293" s="36"/>
      <c r="AD293" s="36"/>
      <c r="AE293" s="36"/>
      <c r="AR293" s="203" t="s">
        <v>223</v>
      </c>
      <c r="AT293" s="203" t="s">
        <v>224</v>
      </c>
      <c r="AU293" s="203" t="s">
        <v>19</v>
      </c>
      <c r="AY293" s="18" t="s">
        <v>220</v>
      </c>
      <c r="BE293" s="204">
        <f>IF(N293="základní",J293,0)</f>
        <v>0</v>
      </c>
      <c r="BF293" s="204">
        <f>IF(N293="snížená",J293,0)</f>
        <v>0</v>
      </c>
      <c r="BG293" s="204">
        <f>IF(N293="zákl. přenesená",J293,0)</f>
        <v>0</v>
      </c>
      <c r="BH293" s="204">
        <f>IF(N293="sníž. přenesená",J293,0)</f>
        <v>0</v>
      </c>
      <c r="BI293" s="204">
        <f>IF(N293="nulová",J293,0)</f>
        <v>0</v>
      </c>
      <c r="BJ293" s="18" t="s">
        <v>87</v>
      </c>
      <c r="BK293" s="204">
        <f>ROUND(I293*H293,2)</f>
        <v>0</v>
      </c>
      <c r="BL293" s="18" t="s">
        <v>223</v>
      </c>
      <c r="BM293" s="203" t="s">
        <v>5153</v>
      </c>
    </row>
    <row r="294" spans="1:65" s="2" customFormat="1" ht="11.25">
      <c r="A294" s="36"/>
      <c r="B294" s="37"/>
      <c r="C294" s="38"/>
      <c r="D294" s="205" t="s">
        <v>231</v>
      </c>
      <c r="E294" s="38"/>
      <c r="F294" s="206" t="s">
        <v>5154</v>
      </c>
      <c r="G294" s="38"/>
      <c r="H294" s="38"/>
      <c r="I294" s="207"/>
      <c r="J294" s="38"/>
      <c r="K294" s="38"/>
      <c r="L294" s="41"/>
      <c r="M294" s="208"/>
      <c r="N294" s="209"/>
      <c r="O294" s="73"/>
      <c r="P294" s="73"/>
      <c r="Q294" s="73"/>
      <c r="R294" s="73"/>
      <c r="S294" s="73"/>
      <c r="T294" s="74"/>
      <c r="U294" s="36"/>
      <c r="V294" s="36"/>
      <c r="W294" s="36"/>
      <c r="X294" s="36"/>
      <c r="Y294" s="36"/>
      <c r="Z294" s="36"/>
      <c r="AA294" s="36"/>
      <c r="AB294" s="36"/>
      <c r="AC294" s="36"/>
      <c r="AD294" s="36"/>
      <c r="AE294" s="36"/>
      <c r="AT294" s="18" t="s">
        <v>231</v>
      </c>
      <c r="AU294" s="18" t="s">
        <v>19</v>
      </c>
    </row>
    <row r="295" spans="1:65" s="2" customFormat="1" ht="48.75">
      <c r="A295" s="36"/>
      <c r="B295" s="37"/>
      <c r="C295" s="38"/>
      <c r="D295" s="210" t="s">
        <v>233</v>
      </c>
      <c r="E295" s="38"/>
      <c r="F295" s="211" t="s">
        <v>5155</v>
      </c>
      <c r="G295" s="38"/>
      <c r="H295" s="38"/>
      <c r="I295" s="207"/>
      <c r="J295" s="38"/>
      <c r="K295" s="38"/>
      <c r="L295" s="41"/>
      <c r="M295" s="208"/>
      <c r="N295" s="209"/>
      <c r="O295" s="73"/>
      <c r="P295" s="73"/>
      <c r="Q295" s="73"/>
      <c r="R295" s="73"/>
      <c r="S295" s="73"/>
      <c r="T295" s="74"/>
      <c r="U295" s="36"/>
      <c r="V295" s="36"/>
      <c r="W295" s="36"/>
      <c r="X295" s="36"/>
      <c r="Y295" s="36"/>
      <c r="Z295" s="36"/>
      <c r="AA295" s="36"/>
      <c r="AB295" s="36"/>
      <c r="AC295" s="36"/>
      <c r="AD295" s="36"/>
      <c r="AE295" s="36"/>
      <c r="AT295" s="18" t="s">
        <v>233</v>
      </c>
      <c r="AU295" s="18" t="s">
        <v>19</v>
      </c>
    </row>
    <row r="296" spans="1:65" s="2" customFormat="1" ht="24.2" customHeight="1">
      <c r="A296" s="36"/>
      <c r="B296" s="37"/>
      <c r="C296" s="192" t="s">
        <v>1472</v>
      </c>
      <c r="D296" s="192" t="s">
        <v>224</v>
      </c>
      <c r="E296" s="193" t="s">
        <v>5156</v>
      </c>
      <c r="F296" s="194" t="s">
        <v>5157</v>
      </c>
      <c r="G296" s="195" t="s">
        <v>1430</v>
      </c>
      <c r="H296" s="196">
        <v>2</v>
      </c>
      <c r="I296" s="197"/>
      <c r="J296" s="198">
        <f>ROUND(I296*H296,2)</f>
        <v>0</v>
      </c>
      <c r="K296" s="194" t="s">
        <v>1</v>
      </c>
      <c r="L296" s="41"/>
      <c r="M296" s="199" t="s">
        <v>1</v>
      </c>
      <c r="N296" s="200" t="s">
        <v>45</v>
      </c>
      <c r="O296" s="73"/>
      <c r="P296" s="201">
        <f>O296*H296</f>
        <v>0</v>
      </c>
      <c r="Q296" s="201">
        <v>1.17E-2</v>
      </c>
      <c r="R296" s="201">
        <f>Q296*H296</f>
        <v>2.3400000000000001E-2</v>
      </c>
      <c r="S296" s="201">
        <v>0</v>
      </c>
      <c r="T296" s="202">
        <f>S296*H296</f>
        <v>0</v>
      </c>
      <c r="U296" s="36"/>
      <c r="V296" s="36"/>
      <c r="W296" s="36"/>
      <c r="X296" s="36"/>
      <c r="Y296" s="36"/>
      <c r="Z296" s="36"/>
      <c r="AA296" s="36"/>
      <c r="AB296" s="36"/>
      <c r="AC296" s="36"/>
      <c r="AD296" s="36"/>
      <c r="AE296" s="36"/>
      <c r="AR296" s="203" t="s">
        <v>223</v>
      </c>
      <c r="AT296" s="203" t="s">
        <v>224</v>
      </c>
      <c r="AU296" s="203" t="s">
        <v>19</v>
      </c>
      <c r="AY296" s="18" t="s">
        <v>220</v>
      </c>
      <c r="BE296" s="204">
        <f>IF(N296="základní",J296,0)</f>
        <v>0</v>
      </c>
      <c r="BF296" s="204">
        <f>IF(N296="snížená",J296,0)</f>
        <v>0</v>
      </c>
      <c r="BG296" s="204">
        <f>IF(N296="zákl. přenesená",J296,0)</f>
        <v>0</v>
      </c>
      <c r="BH296" s="204">
        <f>IF(N296="sníž. přenesená",J296,0)</f>
        <v>0</v>
      </c>
      <c r="BI296" s="204">
        <f>IF(N296="nulová",J296,0)</f>
        <v>0</v>
      </c>
      <c r="BJ296" s="18" t="s">
        <v>87</v>
      </c>
      <c r="BK296" s="204">
        <f>ROUND(I296*H296,2)</f>
        <v>0</v>
      </c>
      <c r="BL296" s="18" t="s">
        <v>223</v>
      </c>
      <c r="BM296" s="203" t="s">
        <v>5158</v>
      </c>
    </row>
    <row r="297" spans="1:65" s="2" customFormat="1" ht="39">
      <c r="A297" s="36"/>
      <c r="B297" s="37"/>
      <c r="C297" s="38"/>
      <c r="D297" s="210" t="s">
        <v>233</v>
      </c>
      <c r="E297" s="38"/>
      <c r="F297" s="211" t="s">
        <v>5159</v>
      </c>
      <c r="G297" s="38"/>
      <c r="H297" s="38"/>
      <c r="I297" s="207"/>
      <c r="J297" s="38"/>
      <c r="K297" s="38"/>
      <c r="L297" s="41"/>
      <c r="M297" s="208"/>
      <c r="N297" s="209"/>
      <c r="O297" s="73"/>
      <c r="P297" s="73"/>
      <c r="Q297" s="73"/>
      <c r="R297" s="73"/>
      <c r="S297" s="73"/>
      <c r="T297" s="74"/>
      <c r="U297" s="36"/>
      <c r="V297" s="36"/>
      <c r="W297" s="36"/>
      <c r="X297" s="36"/>
      <c r="Y297" s="36"/>
      <c r="Z297" s="36"/>
      <c r="AA297" s="36"/>
      <c r="AB297" s="36"/>
      <c r="AC297" s="36"/>
      <c r="AD297" s="36"/>
      <c r="AE297" s="36"/>
      <c r="AT297" s="18" t="s">
        <v>233</v>
      </c>
      <c r="AU297" s="18" t="s">
        <v>19</v>
      </c>
    </row>
    <row r="298" spans="1:65" s="12" customFormat="1" ht="22.9" customHeight="1">
      <c r="B298" s="176"/>
      <c r="C298" s="177"/>
      <c r="D298" s="178" t="s">
        <v>79</v>
      </c>
      <c r="E298" s="190" t="s">
        <v>741</v>
      </c>
      <c r="F298" s="190" t="s">
        <v>742</v>
      </c>
      <c r="G298" s="177"/>
      <c r="H298" s="177"/>
      <c r="I298" s="180"/>
      <c r="J298" s="191">
        <f>BK298</f>
        <v>0</v>
      </c>
      <c r="K298" s="177"/>
      <c r="L298" s="182"/>
      <c r="M298" s="183"/>
      <c r="N298" s="184"/>
      <c r="O298" s="184"/>
      <c r="P298" s="185">
        <f>SUM(P299:P303)</f>
        <v>0</v>
      </c>
      <c r="Q298" s="184"/>
      <c r="R298" s="185">
        <f>SUM(R299:R303)</f>
        <v>0</v>
      </c>
      <c r="S298" s="184"/>
      <c r="T298" s="186">
        <f>SUM(T299:T303)</f>
        <v>0</v>
      </c>
      <c r="AR298" s="187" t="s">
        <v>87</v>
      </c>
      <c r="AT298" s="188" t="s">
        <v>79</v>
      </c>
      <c r="AU298" s="188" t="s">
        <v>87</v>
      </c>
      <c r="AY298" s="187" t="s">
        <v>220</v>
      </c>
      <c r="BK298" s="189">
        <f>SUM(BK299:BK303)</f>
        <v>0</v>
      </c>
    </row>
    <row r="299" spans="1:65" s="2" customFormat="1" ht="49.15" customHeight="1">
      <c r="A299" s="36"/>
      <c r="B299" s="37"/>
      <c r="C299" s="192" t="s">
        <v>1347</v>
      </c>
      <c r="D299" s="192" t="s">
        <v>224</v>
      </c>
      <c r="E299" s="193" t="s">
        <v>5160</v>
      </c>
      <c r="F299" s="194" t="s">
        <v>5161</v>
      </c>
      <c r="G299" s="195" t="s">
        <v>650</v>
      </c>
      <c r="H299" s="196">
        <v>275.38299999999998</v>
      </c>
      <c r="I299" s="197"/>
      <c r="J299" s="198">
        <f>ROUND(I299*H299,2)</f>
        <v>0</v>
      </c>
      <c r="K299" s="194" t="s">
        <v>228</v>
      </c>
      <c r="L299" s="41"/>
      <c r="M299" s="199" t="s">
        <v>1</v>
      </c>
      <c r="N299" s="200" t="s">
        <v>45</v>
      </c>
      <c r="O299" s="73"/>
      <c r="P299" s="201">
        <f>O299*H299</f>
        <v>0</v>
      </c>
      <c r="Q299" s="201">
        <v>0</v>
      </c>
      <c r="R299" s="201">
        <f>Q299*H299</f>
        <v>0</v>
      </c>
      <c r="S299" s="201">
        <v>0</v>
      </c>
      <c r="T299" s="202">
        <f>S299*H299</f>
        <v>0</v>
      </c>
      <c r="U299" s="36"/>
      <c r="V299" s="36"/>
      <c r="W299" s="36"/>
      <c r="X299" s="36"/>
      <c r="Y299" s="36"/>
      <c r="Z299" s="36"/>
      <c r="AA299" s="36"/>
      <c r="AB299" s="36"/>
      <c r="AC299" s="36"/>
      <c r="AD299" s="36"/>
      <c r="AE299" s="36"/>
      <c r="AR299" s="203" t="s">
        <v>223</v>
      </c>
      <c r="AT299" s="203" t="s">
        <v>224</v>
      </c>
      <c r="AU299" s="203" t="s">
        <v>19</v>
      </c>
      <c r="AY299" s="18" t="s">
        <v>220</v>
      </c>
      <c r="BE299" s="204">
        <f>IF(N299="základní",J299,0)</f>
        <v>0</v>
      </c>
      <c r="BF299" s="204">
        <f>IF(N299="snížená",J299,0)</f>
        <v>0</v>
      </c>
      <c r="BG299" s="204">
        <f>IF(N299="zákl. přenesená",J299,0)</f>
        <v>0</v>
      </c>
      <c r="BH299" s="204">
        <f>IF(N299="sníž. přenesená",J299,0)</f>
        <v>0</v>
      </c>
      <c r="BI299" s="204">
        <f>IF(N299="nulová",J299,0)</f>
        <v>0</v>
      </c>
      <c r="BJ299" s="18" t="s">
        <v>87</v>
      </c>
      <c r="BK299" s="204">
        <f>ROUND(I299*H299,2)</f>
        <v>0</v>
      </c>
      <c r="BL299" s="18" t="s">
        <v>223</v>
      </c>
      <c r="BM299" s="203" t="s">
        <v>5162</v>
      </c>
    </row>
    <row r="300" spans="1:65" s="2" customFormat="1" ht="11.25">
      <c r="A300" s="36"/>
      <c r="B300" s="37"/>
      <c r="C300" s="38"/>
      <c r="D300" s="205" t="s">
        <v>231</v>
      </c>
      <c r="E300" s="38"/>
      <c r="F300" s="206" t="s">
        <v>5163</v>
      </c>
      <c r="G300" s="38"/>
      <c r="H300" s="38"/>
      <c r="I300" s="207"/>
      <c r="J300" s="38"/>
      <c r="K300" s="38"/>
      <c r="L300" s="41"/>
      <c r="M300" s="208"/>
      <c r="N300" s="209"/>
      <c r="O300" s="73"/>
      <c r="P300" s="73"/>
      <c r="Q300" s="73"/>
      <c r="R300" s="73"/>
      <c r="S300" s="73"/>
      <c r="T300" s="74"/>
      <c r="U300" s="36"/>
      <c r="V300" s="36"/>
      <c r="W300" s="36"/>
      <c r="X300" s="36"/>
      <c r="Y300" s="36"/>
      <c r="Z300" s="36"/>
      <c r="AA300" s="36"/>
      <c r="AB300" s="36"/>
      <c r="AC300" s="36"/>
      <c r="AD300" s="36"/>
      <c r="AE300" s="36"/>
      <c r="AT300" s="18" t="s">
        <v>231</v>
      </c>
      <c r="AU300" s="18" t="s">
        <v>19</v>
      </c>
    </row>
    <row r="301" spans="1:65" s="2" customFormat="1" ht="48.75">
      <c r="A301" s="36"/>
      <c r="B301" s="37"/>
      <c r="C301" s="38"/>
      <c r="D301" s="210" t="s">
        <v>311</v>
      </c>
      <c r="E301" s="38"/>
      <c r="F301" s="211" t="s">
        <v>5164</v>
      </c>
      <c r="G301" s="38"/>
      <c r="H301" s="38"/>
      <c r="I301" s="207"/>
      <c r="J301" s="38"/>
      <c r="K301" s="38"/>
      <c r="L301" s="41"/>
      <c r="M301" s="208"/>
      <c r="N301" s="209"/>
      <c r="O301" s="73"/>
      <c r="P301" s="73"/>
      <c r="Q301" s="73"/>
      <c r="R301" s="73"/>
      <c r="S301" s="73"/>
      <c r="T301" s="74"/>
      <c r="U301" s="36"/>
      <c r="V301" s="36"/>
      <c r="W301" s="36"/>
      <c r="X301" s="36"/>
      <c r="Y301" s="36"/>
      <c r="Z301" s="36"/>
      <c r="AA301" s="36"/>
      <c r="AB301" s="36"/>
      <c r="AC301" s="36"/>
      <c r="AD301" s="36"/>
      <c r="AE301" s="36"/>
      <c r="AT301" s="18" t="s">
        <v>311</v>
      </c>
      <c r="AU301" s="18" t="s">
        <v>19</v>
      </c>
    </row>
    <row r="302" spans="1:65" s="2" customFormat="1" ht="55.5" customHeight="1">
      <c r="A302" s="36"/>
      <c r="B302" s="37"/>
      <c r="C302" s="192" t="s">
        <v>1354</v>
      </c>
      <c r="D302" s="192" t="s">
        <v>224</v>
      </c>
      <c r="E302" s="193" t="s">
        <v>5165</v>
      </c>
      <c r="F302" s="194" t="s">
        <v>5166</v>
      </c>
      <c r="G302" s="195" t="s">
        <v>650</v>
      </c>
      <c r="H302" s="196">
        <v>275.38299999999998</v>
      </c>
      <c r="I302" s="197"/>
      <c r="J302" s="198">
        <f>ROUND(I302*H302,2)</f>
        <v>0</v>
      </c>
      <c r="K302" s="194" t="s">
        <v>228</v>
      </c>
      <c r="L302" s="41"/>
      <c r="M302" s="199" t="s">
        <v>1</v>
      </c>
      <c r="N302" s="200" t="s">
        <v>45</v>
      </c>
      <c r="O302" s="73"/>
      <c r="P302" s="201">
        <f>O302*H302</f>
        <v>0</v>
      </c>
      <c r="Q302" s="201">
        <v>0</v>
      </c>
      <c r="R302" s="201">
        <f>Q302*H302</f>
        <v>0</v>
      </c>
      <c r="S302" s="201">
        <v>0</v>
      </c>
      <c r="T302" s="202">
        <f>S302*H302</f>
        <v>0</v>
      </c>
      <c r="U302" s="36"/>
      <c r="V302" s="36"/>
      <c r="W302" s="36"/>
      <c r="X302" s="36"/>
      <c r="Y302" s="36"/>
      <c r="Z302" s="36"/>
      <c r="AA302" s="36"/>
      <c r="AB302" s="36"/>
      <c r="AC302" s="36"/>
      <c r="AD302" s="36"/>
      <c r="AE302" s="36"/>
      <c r="AR302" s="203" t="s">
        <v>223</v>
      </c>
      <c r="AT302" s="203" t="s">
        <v>224</v>
      </c>
      <c r="AU302" s="203" t="s">
        <v>19</v>
      </c>
      <c r="AY302" s="18" t="s">
        <v>220</v>
      </c>
      <c r="BE302" s="204">
        <f>IF(N302="základní",J302,0)</f>
        <v>0</v>
      </c>
      <c r="BF302" s="204">
        <f>IF(N302="snížená",J302,0)</f>
        <v>0</v>
      </c>
      <c r="BG302" s="204">
        <f>IF(N302="zákl. přenesená",J302,0)</f>
        <v>0</v>
      </c>
      <c r="BH302" s="204">
        <f>IF(N302="sníž. přenesená",J302,0)</f>
        <v>0</v>
      </c>
      <c r="BI302" s="204">
        <f>IF(N302="nulová",J302,0)</f>
        <v>0</v>
      </c>
      <c r="BJ302" s="18" t="s">
        <v>87</v>
      </c>
      <c r="BK302" s="204">
        <f>ROUND(I302*H302,2)</f>
        <v>0</v>
      </c>
      <c r="BL302" s="18" t="s">
        <v>223</v>
      </c>
      <c r="BM302" s="203" t="s">
        <v>5167</v>
      </c>
    </row>
    <row r="303" spans="1:65" s="2" customFormat="1" ht="11.25">
      <c r="A303" s="36"/>
      <c r="B303" s="37"/>
      <c r="C303" s="38"/>
      <c r="D303" s="205" t="s">
        <v>231</v>
      </c>
      <c r="E303" s="38"/>
      <c r="F303" s="206" t="s">
        <v>5168</v>
      </c>
      <c r="G303" s="38"/>
      <c r="H303" s="38"/>
      <c r="I303" s="207"/>
      <c r="J303" s="38"/>
      <c r="K303" s="38"/>
      <c r="L303" s="41"/>
      <c r="M303" s="208"/>
      <c r="N303" s="209"/>
      <c r="O303" s="73"/>
      <c r="P303" s="73"/>
      <c r="Q303" s="73"/>
      <c r="R303" s="73"/>
      <c r="S303" s="73"/>
      <c r="T303" s="74"/>
      <c r="U303" s="36"/>
      <c r="V303" s="36"/>
      <c r="W303" s="36"/>
      <c r="X303" s="36"/>
      <c r="Y303" s="36"/>
      <c r="Z303" s="36"/>
      <c r="AA303" s="36"/>
      <c r="AB303" s="36"/>
      <c r="AC303" s="36"/>
      <c r="AD303" s="36"/>
      <c r="AE303" s="36"/>
      <c r="AT303" s="18" t="s">
        <v>231</v>
      </c>
      <c r="AU303" s="18" t="s">
        <v>19</v>
      </c>
    </row>
    <row r="304" spans="1:65" s="12" customFormat="1" ht="25.9" customHeight="1">
      <c r="B304" s="176"/>
      <c r="C304" s="177"/>
      <c r="D304" s="178" t="s">
        <v>79</v>
      </c>
      <c r="E304" s="179" t="s">
        <v>329</v>
      </c>
      <c r="F304" s="179" t="s">
        <v>966</v>
      </c>
      <c r="G304" s="177"/>
      <c r="H304" s="177"/>
      <c r="I304" s="180"/>
      <c r="J304" s="181">
        <f>BK304</f>
        <v>0</v>
      </c>
      <c r="K304" s="177"/>
      <c r="L304" s="182"/>
      <c r="M304" s="183"/>
      <c r="N304" s="184"/>
      <c r="O304" s="184"/>
      <c r="P304" s="185">
        <f>P305</f>
        <v>0</v>
      </c>
      <c r="Q304" s="184"/>
      <c r="R304" s="185">
        <f>R305</f>
        <v>0</v>
      </c>
      <c r="S304" s="184"/>
      <c r="T304" s="186">
        <f>T305</f>
        <v>0</v>
      </c>
      <c r="AR304" s="187" t="s">
        <v>156</v>
      </c>
      <c r="AT304" s="188" t="s">
        <v>79</v>
      </c>
      <c r="AU304" s="188" t="s">
        <v>80</v>
      </c>
      <c r="AY304" s="187" t="s">
        <v>220</v>
      </c>
      <c r="BK304" s="189">
        <f>BK305</f>
        <v>0</v>
      </c>
    </row>
    <row r="305" spans="1:65" s="12" customFormat="1" ht="22.9" customHeight="1">
      <c r="B305" s="176"/>
      <c r="C305" s="177"/>
      <c r="D305" s="178" t="s">
        <v>79</v>
      </c>
      <c r="E305" s="190" t="s">
        <v>1464</v>
      </c>
      <c r="F305" s="190" t="s">
        <v>1465</v>
      </c>
      <c r="G305" s="177"/>
      <c r="H305" s="177"/>
      <c r="I305" s="180"/>
      <c r="J305" s="191">
        <f>BK305</f>
        <v>0</v>
      </c>
      <c r="K305" s="177"/>
      <c r="L305" s="182"/>
      <c r="M305" s="183"/>
      <c r="N305" s="184"/>
      <c r="O305" s="184"/>
      <c r="P305" s="185">
        <f>SUM(P306:P307)</f>
        <v>0</v>
      </c>
      <c r="Q305" s="184"/>
      <c r="R305" s="185">
        <f>SUM(R306:R307)</f>
        <v>0</v>
      </c>
      <c r="S305" s="184"/>
      <c r="T305" s="186">
        <f>SUM(T306:T307)</f>
        <v>0</v>
      </c>
      <c r="AR305" s="187" t="s">
        <v>156</v>
      </c>
      <c r="AT305" s="188" t="s">
        <v>79</v>
      </c>
      <c r="AU305" s="188" t="s">
        <v>87</v>
      </c>
      <c r="AY305" s="187" t="s">
        <v>220</v>
      </c>
      <c r="BK305" s="189">
        <f>SUM(BK306:BK307)</f>
        <v>0</v>
      </c>
    </row>
    <row r="306" spans="1:65" s="2" customFormat="1" ht="16.5" customHeight="1">
      <c r="A306" s="36"/>
      <c r="B306" s="37"/>
      <c r="C306" s="192" t="s">
        <v>1359</v>
      </c>
      <c r="D306" s="192" t="s">
        <v>224</v>
      </c>
      <c r="E306" s="193" t="s">
        <v>5169</v>
      </c>
      <c r="F306" s="194" t="s">
        <v>5170</v>
      </c>
      <c r="G306" s="195" t="s">
        <v>664</v>
      </c>
      <c r="H306" s="196">
        <v>1</v>
      </c>
      <c r="I306" s="197"/>
      <c r="J306" s="198">
        <f>ROUND(I306*H306,2)</f>
        <v>0</v>
      </c>
      <c r="K306" s="194" t="s">
        <v>1</v>
      </c>
      <c r="L306" s="41"/>
      <c r="M306" s="199" t="s">
        <v>1</v>
      </c>
      <c r="N306" s="200" t="s">
        <v>45</v>
      </c>
      <c r="O306" s="73"/>
      <c r="P306" s="201">
        <f>O306*H306</f>
        <v>0</v>
      </c>
      <c r="Q306" s="201">
        <v>0</v>
      </c>
      <c r="R306" s="201">
        <f>Q306*H306</f>
        <v>0</v>
      </c>
      <c r="S306" s="201">
        <v>0</v>
      </c>
      <c r="T306" s="202">
        <f>S306*H306</f>
        <v>0</v>
      </c>
      <c r="U306" s="36"/>
      <c r="V306" s="36"/>
      <c r="W306" s="36"/>
      <c r="X306" s="36"/>
      <c r="Y306" s="36"/>
      <c r="Z306" s="36"/>
      <c r="AA306" s="36"/>
      <c r="AB306" s="36"/>
      <c r="AC306" s="36"/>
      <c r="AD306" s="36"/>
      <c r="AE306" s="36"/>
      <c r="AR306" s="203" t="s">
        <v>1469</v>
      </c>
      <c r="AT306" s="203" t="s">
        <v>224</v>
      </c>
      <c r="AU306" s="203" t="s">
        <v>19</v>
      </c>
      <c r="AY306" s="18" t="s">
        <v>220</v>
      </c>
      <c r="BE306" s="204">
        <f>IF(N306="základní",J306,0)</f>
        <v>0</v>
      </c>
      <c r="BF306" s="204">
        <f>IF(N306="snížená",J306,0)</f>
        <v>0</v>
      </c>
      <c r="BG306" s="204">
        <f>IF(N306="zákl. přenesená",J306,0)</f>
        <v>0</v>
      </c>
      <c r="BH306" s="204">
        <f>IF(N306="sníž. přenesená",J306,0)</f>
        <v>0</v>
      </c>
      <c r="BI306" s="204">
        <f>IF(N306="nulová",J306,0)</f>
        <v>0</v>
      </c>
      <c r="BJ306" s="18" t="s">
        <v>87</v>
      </c>
      <c r="BK306" s="204">
        <f>ROUND(I306*H306,2)</f>
        <v>0</v>
      </c>
      <c r="BL306" s="18" t="s">
        <v>1469</v>
      </c>
      <c r="BM306" s="203" t="s">
        <v>5171</v>
      </c>
    </row>
    <row r="307" spans="1:65" s="2" customFormat="1" ht="19.5">
      <c r="A307" s="36"/>
      <c r="B307" s="37"/>
      <c r="C307" s="38"/>
      <c r="D307" s="210" t="s">
        <v>233</v>
      </c>
      <c r="E307" s="38"/>
      <c r="F307" s="211" t="s">
        <v>5172</v>
      </c>
      <c r="G307" s="38"/>
      <c r="H307" s="38"/>
      <c r="I307" s="207"/>
      <c r="J307" s="38"/>
      <c r="K307" s="38"/>
      <c r="L307" s="41"/>
      <c r="M307" s="257"/>
      <c r="N307" s="258"/>
      <c r="O307" s="259"/>
      <c r="P307" s="259"/>
      <c r="Q307" s="259"/>
      <c r="R307" s="259"/>
      <c r="S307" s="259"/>
      <c r="T307" s="260"/>
      <c r="U307" s="36"/>
      <c r="V307" s="36"/>
      <c r="W307" s="36"/>
      <c r="X307" s="36"/>
      <c r="Y307" s="36"/>
      <c r="Z307" s="36"/>
      <c r="AA307" s="36"/>
      <c r="AB307" s="36"/>
      <c r="AC307" s="36"/>
      <c r="AD307" s="36"/>
      <c r="AE307" s="36"/>
      <c r="AT307" s="18" t="s">
        <v>233</v>
      </c>
      <c r="AU307" s="18" t="s">
        <v>19</v>
      </c>
    </row>
    <row r="308" spans="1:65" s="2" customFormat="1" ht="6.95" customHeight="1">
      <c r="A308" s="36"/>
      <c r="B308" s="56"/>
      <c r="C308" s="57"/>
      <c r="D308" s="57"/>
      <c r="E308" s="57"/>
      <c r="F308" s="57"/>
      <c r="G308" s="57"/>
      <c r="H308" s="57"/>
      <c r="I308" s="57"/>
      <c r="J308" s="57"/>
      <c r="K308" s="57"/>
      <c r="L308" s="41"/>
      <c r="M308" s="36"/>
      <c r="O308" s="36"/>
      <c r="P308" s="36"/>
      <c r="Q308" s="36"/>
      <c r="R308" s="36"/>
      <c r="S308" s="36"/>
      <c r="T308" s="36"/>
      <c r="U308" s="36"/>
      <c r="V308" s="36"/>
      <c r="W308" s="36"/>
      <c r="X308" s="36"/>
      <c r="Y308" s="36"/>
      <c r="Z308" s="36"/>
      <c r="AA308" s="36"/>
      <c r="AB308" s="36"/>
      <c r="AC308" s="36"/>
      <c r="AD308" s="36"/>
      <c r="AE308" s="36"/>
    </row>
  </sheetData>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3" r:id="rId1"/>
    <hyperlink ref="F137" r:id="rId2"/>
    <hyperlink ref="F141" r:id="rId3"/>
    <hyperlink ref="F145" r:id="rId4"/>
    <hyperlink ref="F149" r:id="rId5"/>
    <hyperlink ref="F153" r:id="rId6"/>
    <hyperlink ref="F156" r:id="rId7"/>
    <hyperlink ref="F160" r:id="rId8"/>
    <hyperlink ref="F164" r:id="rId9"/>
    <hyperlink ref="F168" r:id="rId10"/>
    <hyperlink ref="F172" r:id="rId11"/>
    <hyperlink ref="F176" r:id="rId12"/>
    <hyperlink ref="F180" r:id="rId13"/>
    <hyperlink ref="F185" r:id="rId14"/>
    <hyperlink ref="F189" r:id="rId15"/>
    <hyperlink ref="F194" r:id="rId16"/>
    <hyperlink ref="F199" r:id="rId17"/>
    <hyperlink ref="F204" r:id="rId18"/>
    <hyperlink ref="F209" r:id="rId19"/>
    <hyperlink ref="F213" r:id="rId20"/>
    <hyperlink ref="F218" r:id="rId21"/>
    <hyperlink ref="F230" r:id="rId22"/>
    <hyperlink ref="F238" r:id="rId23"/>
    <hyperlink ref="F243" r:id="rId24"/>
    <hyperlink ref="F252" r:id="rId25"/>
    <hyperlink ref="F263" r:id="rId26"/>
    <hyperlink ref="F268" r:id="rId27"/>
    <hyperlink ref="F273" r:id="rId28"/>
    <hyperlink ref="F275" r:id="rId29"/>
    <hyperlink ref="F277" r:id="rId30"/>
    <hyperlink ref="F280" r:id="rId31"/>
    <hyperlink ref="F284" r:id="rId32"/>
    <hyperlink ref="F290" r:id="rId33"/>
    <hyperlink ref="F294" r:id="rId34"/>
    <hyperlink ref="F300" r:id="rId35"/>
    <hyperlink ref="F303" r:id="rId36"/>
  </hyperlinks>
  <pageMargins left="0.39374999999999999" right="0.39374999999999999" top="0.39374999999999999" bottom="0.39374999999999999" header="0" footer="0"/>
  <pageSetup orientation="portrait" blackAndWhite="1"/>
</worksheet>
</file>

<file path=xl/worksheets/sheet18.xml><?xml version="1.0" encoding="utf-8"?>
<worksheet xmlns="http://schemas.openxmlformats.org/spreadsheetml/2006/main" xmlns:r="http://schemas.openxmlformats.org/officeDocument/2006/relationships">
  <sheetPr>
    <pageSetUpPr fitToPage="1"/>
  </sheetPr>
  <dimension ref="A2:BM27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157</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ht="12.75">
      <c r="B8" s="21"/>
      <c r="D8" s="120" t="s">
        <v>188</v>
      </c>
      <c r="L8" s="21"/>
    </row>
    <row r="9" spans="1:46" s="1" customFormat="1" ht="16.5" customHeight="1">
      <c r="B9" s="21"/>
      <c r="E9" s="332" t="s">
        <v>4961</v>
      </c>
      <c r="F9" s="305"/>
      <c r="G9" s="305"/>
      <c r="H9" s="305"/>
      <c r="L9" s="21"/>
    </row>
    <row r="10" spans="1:46" s="1" customFormat="1" ht="12" customHeight="1">
      <c r="B10" s="21"/>
      <c r="D10" s="120" t="s">
        <v>485</v>
      </c>
      <c r="L10" s="21"/>
    </row>
    <row r="11" spans="1:46" s="2" customFormat="1" ht="16.5" customHeight="1">
      <c r="A11" s="36"/>
      <c r="B11" s="41"/>
      <c r="C11" s="36"/>
      <c r="D11" s="36"/>
      <c r="E11" s="342" t="s">
        <v>5173</v>
      </c>
      <c r="F11" s="335"/>
      <c r="G11" s="335"/>
      <c r="H11" s="33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0" t="s">
        <v>5174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34" t="s">
        <v>5175</v>
      </c>
      <c r="F13" s="335"/>
      <c r="G13" s="335"/>
      <c r="H13" s="33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0" t="s">
        <v>17</v>
      </c>
      <c r="E15" s="36"/>
      <c r="F15" s="111" t="s">
        <v>1</v>
      </c>
      <c r="G15" s="36"/>
      <c r="H15" s="36"/>
      <c r="I15" s="120" t="s">
        <v>18</v>
      </c>
      <c r="J15" s="111"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0" t="s">
        <v>20</v>
      </c>
      <c r="E16" s="36"/>
      <c r="F16" s="111" t="s">
        <v>21</v>
      </c>
      <c r="G16" s="36"/>
      <c r="H16" s="36"/>
      <c r="I16" s="120" t="s">
        <v>22</v>
      </c>
      <c r="J16" s="121" t="str">
        <f>'Rekapitulace stavby'!AN8</f>
        <v>30. 11. 2020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0" t="s">
        <v>28</v>
      </c>
      <c r="E18" s="36"/>
      <c r="F18" s="36"/>
      <c r="G18" s="36"/>
      <c r="H18" s="36"/>
      <c r="I18" s="120" t="s">
        <v>29</v>
      </c>
      <c r="J18" s="111"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1" t="s">
        <v>30</v>
      </c>
      <c r="F19" s="36"/>
      <c r="G19" s="36"/>
      <c r="H19" s="36"/>
      <c r="I19" s="120" t="s">
        <v>31</v>
      </c>
      <c r="J19" s="111"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0" t="s">
        <v>32</v>
      </c>
      <c r="E21" s="36"/>
      <c r="F21" s="36"/>
      <c r="G21" s="36"/>
      <c r="H21" s="36"/>
      <c r="I21" s="120" t="s">
        <v>29</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36" t="str">
        <f>'Rekapitulace stavby'!E14</f>
        <v>Vyplň údaj</v>
      </c>
      <c r="F22" s="337"/>
      <c r="G22" s="337"/>
      <c r="H22" s="337"/>
      <c r="I22" s="120" t="s">
        <v>31</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0" t="s">
        <v>34</v>
      </c>
      <c r="E24" s="36"/>
      <c r="F24" s="36"/>
      <c r="G24" s="36"/>
      <c r="H24" s="36"/>
      <c r="I24" s="120" t="s">
        <v>29</v>
      </c>
      <c r="J24" s="111"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1" t="s">
        <v>5176</v>
      </c>
      <c r="F25" s="36"/>
      <c r="G25" s="36"/>
      <c r="H25" s="36"/>
      <c r="I25" s="120" t="s">
        <v>31</v>
      </c>
      <c r="J25" s="111"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0" t="s">
        <v>37</v>
      </c>
      <c r="E27" s="36"/>
      <c r="F27" s="36"/>
      <c r="G27" s="36"/>
      <c r="H27" s="36"/>
      <c r="I27" s="120" t="s">
        <v>29</v>
      </c>
      <c r="J27" s="111"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1" t="str">
        <f>IF('Rekapitulace stavby'!E20="","",'Rekapitulace stavby'!E20)</f>
        <v xml:space="preserve"> </v>
      </c>
      <c r="F28" s="36"/>
      <c r="G28" s="36"/>
      <c r="H28" s="36"/>
      <c r="I28" s="120" t="s">
        <v>31</v>
      </c>
      <c r="J28" s="111"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0" t="s">
        <v>39</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2"/>
      <c r="B31" s="123"/>
      <c r="C31" s="122"/>
      <c r="D31" s="122"/>
      <c r="E31" s="338" t="s">
        <v>1</v>
      </c>
      <c r="F31" s="338"/>
      <c r="G31" s="338"/>
      <c r="H31" s="338"/>
      <c r="I31" s="122"/>
      <c r="J31" s="122"/>
      <c r="K31" s="122"/>
      <c r="L31" s="124"/>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25.35" customHeight="1">
      <c r="A34" s="36"/>
      <c r="B34" s="41"/>
      <c r="C34" s="36"/>
      <c r="D34" s="126" t="s">
        <v>40</v>
      </c>
      <c r="E34" s="36"/>
      <c r="F34" s="36"/>
      <c r="G34" s="36"/>
      <c r="H34" s="36"/>
      <c r="I34" s="36"/>
      <c r="J34" s="127">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5"/>
      <c r="J35" s="125"/>
      <c r="K35" s="125"/>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8" t="s">
        <v>42</v>
      </c>
      <c r="G36" s="36"/>
      <c r="H36" s="36"/>
      <c r="I36" s="128" t="s">
        <v>41</v>
      </c>
      <c r="J36" s="128" t="s">
        <v>43</v>
      </c>
      <c r="K36" s="36"/>
      <c r="L36" s="53"/>
      <c r="S36" s="36"/>
      <c r="T36" s="36"/>
      <c r="U36" s="36"/>
      <c r="V36" s="36"/>
      <c r="W36" s="36"/>
      <c r="X36" s="36"/>
      <c r="Y36" s="36"/>
      <c r="Z36" s="36"/>
      <c r="AA36" s="36"/>
      <c r="AB36" s="36"/>
      <c r="AC36" s="36"/>
      <c r="AD36" s="36"/>
      <c r="AE36" s="36"/>
    </row>
    <row r="37" spans="1:31" s="2" customFormat="1" ht="14.45" customHeight="1">
      <c r="A37" s="36"/>
      <c r="B37" s="41"/>
      <c r="C37" s="36"/>
      <c r="D37" s="129" t="s">
        <v>44</v>
      </c>
      <c r="E37" s="120" t="s">
        <v>45</v>
      </c>
      <c r="F37" s="130">
        <f>ROUND((SUM(BE132:BE274)),  2)</f>
        <v>0</v>
      </c>
      <c r="G37" s="36"/>
      <c r="H37" s="36"/>
      <c r="I37" s="131">
        <v>0.2</v>
      </c>
      <c r="J37" s="130">
        <f>ROUND(((SUM(BE132:BE274))*I37),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0" t="s">
        <v>46</v>
      </c>
      <c r="F38" s="130">
        <f>ROUND((SUM(BF132:BF274)),  2)</f>
        <v>0</v>
      </c>
      <c r="G38" s="36"/>
      <c r="H38" s="36"/>
      <c r="I38" s="131">
        <v>0.2</v>
      </c>
      <c r="J38" s="130">
        <f>ROUND(((SUM(BF132:BF274))*I38),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47</v>
      </c>
      <c r="F39" s="130">
        <f>ROUND((SUM(BG132:BG274)),  2)</f>
        <v>0</v>
      </c>
      <c r="G39" s="36"/>
      <c r="H39" s="36"/>
      <c r="I39" s="131">
        <v>0.2</v>
      </c>
      <c r="J39" s="130">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0" t="s">
        <v>48</v>
      </c>
      <c r="F40" s="130">
        <f>ROUND((SUM(BH132:BH274)),  2)</f>
        <v>0</v>
      </c>
      <c r="G40" s="36"/>
      <c r="H40" s="36"/>
      <c r="I40" s="131">
        <v>0.2</v>
      </c>
      <c r="J40" s="130">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0" t="s">
        <v>49</v>
      </c>
      <c r="F41" s="130">
        <f>ROUND((SUM(BI132:BI274)),  2)</f>
        <v>0</v>
      </c>
      <c r="G41" s="36"/>
      <c r="H41" s="36"/>
      <c r="I41" s="131">
        <v>0</v>
      </c>
      <c r="J41" s="130">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2"/>
      <c r="D43" s="133" t="s">
        <v>50</v>
      </c>
      <c r="E43" s="134"/>
      <c r="F43" s="134"/>
      <c r="G43" s="135" t="s">
        <v>51</v>
      </c>
      <c r="H43" s="136" t="s">
        <v>52</v>
      </c>
      <c r="I43" s="134"/>
      <c r="J43" s="137">
        <f>SUM(J34:J41)</f>
        <v>0</v>
      </c>
      <c r="K43" s="138"/>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1" customFormat="1" ht="16.5" customHeight="1">
      <c r="B87" s="22"/>
      <c r="C87" s="23"/>
      <c r="D87" s="23"/>
      <c r="E87" s="339" t="s">
        <v>4961</v>
      </c>
      <c r="F87" s="290"/>
      <c r="G87" s="290"/>
      <c r="H87" s="290"/>
      <c r="I87" s="23"/>
      <c r="J87" s="23"/>
      <c r="K87" s="23"/>
      <c r="L87" s="21"/>
    </row>
    <row r="88" spans="1:31" s="1" customFormat="1" ht="12" customHeight="1">
      <c r="B88" s="22"/>
      <c r="C88" s="30" t="s">
        <v>485</v>
      </c>
      <c r="D88" s="23"/>
      <c r="E88" s="23"/>
      <c r="F88" s="23"/>
      <c r="G88" s="23"/>
      <c r="H88" s="23"/>
      <c r="I88" s="23"/>
      <c r="J88" s="23"/>
      <c r="K88" s="23"/>
      <c r="L88" s="21"/>
    </row>
    <row r="89" spans="1:31" s="2" customFormat="1" ht="16.5" customHeight="1">
      <c r="A89" s="36"/>
      <c r="B89" s="37"/>
      <c r="C89" s="38"/>
      <c r="D89" s="38"/>
      <c r="E89" s="343" t="s">
        <v>5173</v>
      </c>
      <c r="F89" s="341"/>
      <c r="G89" s="341"/>
      <c r="H89" s="34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5174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2" t="str">
        <f>E13</f>
        <v>SO-06.02.1 - Přeložka VTL plynovodu v km 2,290</v>
      </c>
      <c r="F91" s="341"/>
      <c r="G91" s="341"/>
      <c r="H91" s="34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20</v>
      </c>
      <c r="D93" s="38"/>
      <c r="E93" s="38"/>
      <c r="F93" s="28" t="str">
        <f>F16</f>
        <v>Bohumín</v>
      </c>
      <c r="G93" s="38"/>
      <c r="H93" s="38"/>
      <c r="I93" s="30" t="s">
        <v>22</v>
      </c>
      <c r="J93" s="68" t="str">
        <f>IF(J16="","",J16)</f>
        <v>30. 11. 2020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28</v>
      </c>
      <c r="D95" s="38"/>
      <c r="E95" s="38"/>
      <c r="F95" s="28" t="str">
        <f>E19</f>
        <v>Povodí Odry, s.p.</v>
      </c>
      <c r="G95" s="38"/>
      <c r="H95" s="38"/>
      <c r="I95" s="30" t="s">
        <v>34</v>
      </c>
      <c r="J95" s="34" t="str">
        <f>E25</f>
        <v>PROJEKT 2010, s.r.o.</v>
      </c>
      <c r="K95" s="38"/>
      <c r="L95" s="53"/>
      <c r="S95" s="36"/>
      <c r="T95" s="36"/>
      <c r="U95" s="36"/>
      <c r="V95" s="36"/>
      <c r="W95" s="36"/>
      <c r="X95" s="36"/>
      <c r="Y95" s="36"/>
      <c r="Z95" s="36"/>
      <c r="AA95" s="36"/>
      <c r="AB95" s="36"/>
      <c r="AC95" s="36"/>
      <c r="AD95" s="36"/>
      <c r="AE95" s="36"/>
    </row>
    <row r="96" spans="1:31" s="2" customFormat="1" ht="15.2" customHeight="1">
      <c r="A96" s="36"/>
      <c r="B96" s="37"/>
      <c r="C96" s="30" t="s">
        <v>32</v>
      </c>
      <c r="D96" s="38"/>
      <c r="E96" s="38"/>
      <c r="F96" s="28" t="str">
        <f>IF(E22="","",E22)</f>
        <v>Vyplň údaj</v>
      </c>
      <c r="G96" s="38"/>
      <c r="H96" s="38"/>
      <c r="I96" s="30" t="s">
        <v>37</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0" t="s">
        <v>191</v>
      </c>
      <c r="D98" s="151"/>
      <c r="E98" s="151"/>
      <c r="F98" s="151"/>
      <c r="G98" s="151"/>
      <c r="H98" s="151"/>
      <c r="I98" s="151"/>
      <c r="J98" s="152" t="s">
        <v>192</v>
      </c>
      <c r="K98" s="151"/>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3" t="s">
        <v>193</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194</v>
      </c>
    </row>
    <row r="101" spans="1:47" s="9" customFormat="1" ht="24.95" customHeight="1">
      <c r="B101" s="154"/>
      <c r="C101" s="155"/>
      <c r="D101" s="156" t="s">
        <v>491</v>
      </c>
      <c r="E101" s="157"/>
      <c r="F101" s="157"/>
      <c r="G101" s="157"/>
      <c r="H101" s="157"/>
      <c r="I101" s="157"/>
      <c r="J101" s="158">
        <f>J133</f>
        <v>0</v>
      </c>
      <c r="K101" s="155"/>
      <c r="L101" s="159"/>
    </row>
    <row r="102" spans="1:47" s="10" customFormat="1" ht="19.899999999999999" customHeight="1">
      <c r="B102" s="160"/>
      <c r="C102" s="105"/>
      <c r="D102" s="161" t="s">
        <v>492</v>
      </c>
      <c r="E102" s="162"/>
      <c r="F102" s="162"/>
      <c r="G102" s="162"/>
      <c r="H102" s="162"/>
      <c r="I102" s="162"/>
      <c r="J102" s="163">
        <f>J134</f>
        <v>0</v>
      </c>
      <c r="K102" s="105"/>
      <c r="L102" s="164"/>
    </row>
    <row r="103" spans="1:47" s="10" customFormat="1" ht="19.899999999999999" customHeight="1">
      <c r="B103" s="160"/>
      <c r="C103" s="105"/>
      <c r="D103" s="161" t="s">
        <v>763</v>
      </c>
      <c r="E103" s="162"/>
      <c r="F103" s="162"/>
      <c r="G103" s="162"/>
      <c r="H103" s="162"/>
      <c r="I103" s="162"/>
      <c r="J103" s="163">
        <f>J211</f>
        <v>0</v>
      </c>
      <c r="K103" s="105"/>
      <c r="L103" s="164"/>
    </row>
    <row r="104" spans="1:47" s="10" customFormat="1" ht="19.899999999999999" customHeight="1">
      <c r="B104" s="160"/>
      <c r="C104" s="105"/>
      <c r="D104" s="161" t="s">
        <v>498</v>
      </c>
      <c r="E104" s="162"/>
      <c r="F104" s="162"/>
      <c r="G104" s="162"/>
      <c r="H104" s="162"/>
      <c r="I104" s="162"/>
      <c r="J104" s="163">
        <f>J214</f>
        <v>0</v>
      </c>
      <c r="K104" s="105"/>
      <c r="L104" s="164"/>
    </row>
    <row r="105" spans="1:47" s="9" customFormat="1" ht="24.95" customHeight="1">
      <c r="B105" s="154"/>
      <c r="C105" s="155"/>
      <c r="D105" s="156" t="s">
        <v>499</v>
      </c>
      <c r="E105" s="157"/>
      <c r="F105" s="157"/>
      <c r="G105" s="157"/>
      <c r="H105" s="157"/>
      <c r="I105" s="157"/>
      <c r="J105" s="158">
        <f>J218</f>
        <v>0</v>
      </c>
      <c r="K105" s="155"/>
      <c r="L105" s="159"/>
    </row>
    <row r="106" spans="1:47" s="10" customFormat="1" ht="19.899999999999999" customHeight="1">
      <c r="B106" s="160"/>
      <c r="C106" s="105"/>
      <c r="D106" s="161" t="s">
        <v>5177</v>
      </c>
      <c r="E106" s="162"/>
      <c r="F106" s="162"/>
      <c r="G106" s="162"/>
      <c r="H106" s="162"/>
      <c r="I106" s="162"/>
      <c r="J106" s="163">
        <f>J219</f>
        <v>0</v>
      </c>
      <c r="K106" s="105"/>
      <c r="L106" s="164"/>
    </row>
    <row r="107" spans="1:47" s="9" customFormat="1" ht="24.95" customHeight="1">
      <c r="B107" s="154"/>
      <c r="C107" s="155"/>
      <c r="D107" s="156" t="s">
        <v>765</v>
      </c>
      <c r="E107" s="157"/>
      <c r="F107" s="157"/>
      <c r="G107" s="157"/>
      <c r="H107" s="157"/>
      <c r="I107" s="157"/>
      <c r="J107" s="158">
        <f>J224</f>
        <v>0</v>
      </c>
      <c r="K107" s="155"/>
      <c r="L107" s="159"/>
    </row>
    <row r="108" spans="1:47" s="10" customFormat="1" ht="19.899999999999999" customHeight="1">
      <c r="B108" s="160"/>
      <c r="C108" s="105"/>
      <c r="D108" s="161" t="s">
        <v>1246</v>
      </c>
      <c r="E108" s="162"/>
      <c r="F108" s="162"/>
      <c r="G108" s="162"/>
      <c r="H108" s="162"/>
      <c r="I108" s="162"/>
      <c r="J108" s="163">
        <f>J225</f>
        <v>0</v>
      </c>
      <c r="K108" s="105"/>
      <c r="L108" s="164"/>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204</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15</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26.25" customHeight="1">
      <c r="A118" s="36"/>
      <c r="B118" s="37"/>
      <c r="C118" s="38"/>
      <c r="D118" s="38"/>
      <c r="E118" s="339" t="str">
        <f>E7</f>
        <v>Ochranná hráz na Odře a Orlovské Stružce, Bohumín-Pudlov, stavba č. 5047_2021_soutez</v>
      </c>
      <c r="F118" s="340"/>
      <c r="G118" s="340"/>
      <c r="H118" s="34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188</v>
      </c>
      <c r="D119" s="23"/>
      <c r="E119" s="23"/>
      <c r="F119" s="23"/>
      <c r="G119" s="23"/>
      <c r="H119" s="23"/>
      <c r="I119" s="23"/>
      <c r="J119" s="23"/>
      <c r="K119" s="23"/>
      <c r="L119" s="21"/>
    </row>
    <row r="120" spans="1:31" s="1" customFormat="1" ht="16.5" customHeight="1">
      <c r="B120" s="22"/>
      <c r="C120" s="23"/>
      <c r="D120" s="23"/>
      <c r="E120" s="339" t="s">
        <v>4961</v>
      </c>
      <c r="F120" s="290"/>
      <c r="G120" s="290"/>
      <c r="H120" s="290"/>
      <c r="I120" s="23"/>
      <c r="J120" s="23"/>
      <c r="K120" s="23"/>
      <c r="L120" s="21"/>
    </row>
    <row r="121" spans="1:31" s="1" customFormat="1" ht="12" customHeight="1">
      <c r="B121" s="22"/>
      <c r="C121" s="30" t="s">
        <v>485</v>
      </c>
      <c r="D121" s="23"/>
      <c r="E121" s="23"/>
      <c r="F121" s="23"/>
      <c r="G121" s="23"/>
      <c r="H121" s="23"/>
      <c r="I121" s="23"/>
      <c r="J121" s="23"/>
      <c r="K121" s="23"/>
      <c r="L121" s="21"/>
    </row>
    <row r="122" spans="1:31" s="2" customFormat="1" ht="16.5" customHeight="1">
      <c r="A122" s="36"/>
      <c r="B122" s="37"/>
      <c r="C122" s="38"/>
      <c r="D122" s="38"/>
      <c r="E122" s="343" t="s">
        <v>5173</v>
      </c>
      <c r="F122" s="341"/>
      <c r="G122" s="341"/>
      <c r="H122" s="341"/>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5174</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12" t="str">
        <f>E13</f>
        <v>SO-06.02.1 - Přeložka VTL plynovodu v km 2,290</v>
      </c>
      <c r="F124" s="341"/>
      <c r="G124" s="341"/>
      <c r="H124" s="341"/>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20</v>
      </c>
      <c r="D126" s="38"/>
      <c r="E126" s="38"/>
      <c r="F126" s="28" t="str">
        <f>F16</f>
        <v>Bohumín</v>
      </c>
      <c r="G126" s="38"/>
      <c r="H126" s="38"/>
      <c r="I126" s="30" t="s">
        <v>22</v>
      </c>
      <c r="J126" s="68" t="str">
        <f>IF(J16="","",J16)</f>
        <v>30. 11. 2020</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28</v>
      </c>
      <c r="D128" s="38"/>
      <c r="E128" s="38"/>
      <c r="F128" s="28" t="str">
        <f>E19</f>
        <v>Povodí Odry, s.p.</v>
      </c>
      <c r="G128" s="38"/>
      <c r="H128" s="38"/>
      <c r="I128" s="30" t="s">
        <v>34</v>
      </c>
      <c r="J128" s="34" t="str">
        <f>E25</f>
        <v>PROJEKT 2010, s.r.o.</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32</v>
      </c>
      <c r="D129" s="38"/>
      <c r="E129" s="38"/>
      <c r="F129" s="28" t="str">
        <f>IF(E22="","",E22)</f>
        <v>Vyplň údaj</v>
      </c>
      <c r="G129" s="38"/>
      <c r="H129" s="38"/>
      <c r="I129" s="30" t="s">
        <v>37</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5"/>
      <c r="B131" s="166"/>
      <c r="C131" s="167" t="s">
        <v>205</v>
      </c>
      <c r="D131" s="168" t="s">
        <v>65</v>
      </c>
      <c r="E131" s="168" t="s">
        <v>61</v>
      </c>
      <c r="F131" s="168" t="s">
        <v>62</v>
      </c>
      <c r="G131" s="168" t="s">
        <v>206</v>
      </c>
      <c r="H131" s="168" t="s">
        <v>207</v>
      </c>
      <c r="I131" s="168" t="s">
        <v>208</v>
      </c>
      <c r="J131" s="168" t="s">
        <v>192</v>
      </c>
      <c r="K131" s="169" t="s">
        <v>209</v>
      </c>
      <c r="L131" s="170"/>
      <c r="M131" s="77" t="s">
        <v>1</v>
      </c>
      <c r="N131" s="78" t="s">
        <v>44</v>
      </c>
      <c r="O131" s="78" t="s">
        <v>210</v>
      </c>
      <c r="P131" s="78" t="s">
        <v>211</v>
      </c>
      <c r="Q131" s="78" t="s">
        <v>212</v>
      </c>
      <c r="R131" s="78" t="s">
        <v>213</v>
      </c>
      <c r="S131" s="78" t="s">
        <v>214</v>
      </c>
      <c r="T131" s="79" t="s">
        <v>215</v>
      </c>
      <c r="U131" s="165"/>
      <c r="V131" s="165"/>
      <c r="W131" s="165"/>
      <c r="X131" s="165"/>
      <c r="Y131" s="165"/>
      <c r="Z131" s="165"/>
      <c r="AA131" s="165"/>
      <c r="AB131" s="165"/>
      <c r="AC131" s="165"/>
      <c r="AD131" s="165"/>
      <c r="AE131" s="165"/>
    </row>
    <row r="132" spans="1:65" s="2" customFormat="1" ht="22.9" customHeight="1">
      <c r="A132" s="36"/>
      <c r="B132" s="37"/>
      <c r="C132" s="84" t="s">
        <v>216</v>
      </c>
      <c r="D132" s="38"/>
      <c r="E132" s="38"/>
      <c r="F132" s="38"/>
      <c r="G132" s="38"/>
      <c r="H132" s="38"/>
      <c r="I132" s="38"/>
      <c r="J132" s="171">
        <f>BK132</f>
        <v>0</v>
      </c>
      <c r="K132" s="38"/>
      <c r="L132" s="41"/>
      <c r="M132" s="80"/>
      <c r="N132" s="172"/>
      <c r="O132" s="81"/>
      <c r="P132" s="173">
        <f>P133+P218+P224</f>
        <v>0</v>
      </c>
      <c r="Q132" s="81"/>
      <c r="R132" s="173">
        <f>R133+R218+R224</f>
        <v>0</v>
      </c>
      <c r="S132" s="81"/>
      <c r="T132" s="174">
        <f>T133+T218+T224</f>
        <v>0</v>
      </c>
      <c r="U132" s="36"/>
      <c r="V132" s="36"/>
      <c r="W132" s="36"/>
      <c r="X132" s="36"/>
      <c r="Y132" s="36"/>
      <c r="Z132" s="36"/>
      <c r="AA132" s="36"/>
      <c r="AB132" s="36"/>
      <c r="AC132" s="36"/>
      <c r="AD132" s="36"/>
      <c r="AE132" s="36"/>
      <c r="AT132" s="18" t="s">
        <v>79</v>
      </c>
      <c r="AU132" s="18" t="s">
        <v>194</v>
      </c>
      <c r="BK132" s="175">
        <f>BK133+BK218+BK224</f>
        <v>0</v>
      </c>
    </row>
    <row r="133" spans="1:65" s="12" customFormat="1" ht="25.9" customHeight="1">
      <c r="B133" s="176"/>
      <c r="C133" s="177"/>
      <c r="D133" s="178" t="s">
        <v>79</v>
      </c>
      <c r="E133" s="179" t="s">
        <v>501</v>
      </c>
      <c r="F133" s="179" t="s">
        <v>502</v>
      </c>
      <c r="G133" s="177"/>
      <c r="H133" s="177"/>
      <c r="I133" s="180"/>
      <c r="J133" s="181">
        <f>BK133</f>
        <v>0</v>
      </c>
      <c r="K133" s="177"/>
      <c r="L133" s="182"/>
      <c r="M133" s="183"/>
      <c r="N133" s="184"/>
      <c r="O133" s="184"/>
      <c r="P133" s="185">
        <f>P134+P211+P214</f>
        <v>0</v>
      </c>
      <c r="Q133" s="184"/>
      <c r="R133" s="185">
        <f>R134+R211+R214</f>
        <v>0</v>
      </c>
      <c r="S133" s="184"/>
      <c r="T133" s="186">
        <f>T134+T211+T214</f>
        <v>0</v>
      </c>
      <c r="AR133" s="187" t="s">
        <v>87</v>
      </c>
      <c r="AT133" s="188" t="s">
        <v>79</v>
      </c>
      <c r="AU133" s="188" t="s">
        <v>80</v>
      </c>
      <c r="AY133" s="187" t="s">
        <v>220</v>
      </c>
      <c r="BK133" s="189">
        <f>BK134+BK211+BK214</f>
        <v>0</v>
      </c>
    </row>
    <row r="134" spans="1:65" s="12" customFormat="1" ht="22.9" customHeight="1">
      <c r="B134" s="176"/>
      <c r="C134" s="177"/>
      <c r="D134" s="178" t="s">
        <v>79</v>
      </c>
      <c r="E134" s="190" t="s">
        <v>87</v>
      </c>
      <c r="F134" s="190" t="s">
        <v>503</v>
      </c>
      <c r="G134" s="177"/>
      <c r="H134" s="177"/>
      <c r="I134" s="180"/>
      <c r="J134" s="191">
        <f>BK134</f>
        <v>0</v>
      </c>
      <c r="K134" s="177"/>
      <c r="L134" s="182"/>
      <c r="M134" s="183"/>
      <c r="N134" s="184"/>
      <c r="O134" s="184"/>
      <c r="P134" s="185">
        <f>SUM(P135:P210)</f>
        <v>0</v>
      </c>
      <c r="Q134" s="184"/>
      <c r="R134" s="185">
        <f>SUM(R135:R210)</f>
        <v>0</v>
      </c>
      <c r="S134" s="184"/>
      <c r="T134" s="186">
        <f>SUM(T135:T210)</f>
        <v>0</v>
      </c>
      <c r="AR134" s="187" t="s">
        <v>87</v>
      </c>
      <c r="AT134" s="188" t="s">
        <v>79</v>
      </c>
      <c r="AU134" s="188" t="s">
        <v>87</v>
      </c>
      <c r="AY134" s="187" t="s">
        <v>220</v>
      </c>
      <c r="BK134" s="189">
        <f>SUM(BK135:BK210)</f>
        <v>0</v>
      </c>
    </row>
    <row r="135" spans="1:65" s="2" customFormat="1" ht="21.75" customHeight="1">
      <c r="A135" s="36"/>
      <c r="B135" s="37"/>
      <c r="C135" s="192" t="s">
        <v>87</v>
      </c>
      <c r="D135" s="192" t="s">
        <v>224</v>
      </c>
      <c r="E135" s="193" t="s">
        <v>5178</v>
      </c>
      <c r="F135" s="194" t="s">
        <v>5179</v>
      </c>
      <c r="G135" s="195" t="s">
        <v>514</v>
      </c>
      <c r="H135" s="196">
        <v>63</v>
      </c>
      <c r="I135" s="197"/>
      <c r="J135" s="198">
        <f>ROUND(I135*H135,2)</f>
        <v>0</v>
      </c>
      <c r="K135" s="194" t="s">
        <v>1</v>
      </c>
      <c r="L135" s="41"/>
      <c r="M135" s="199" t="s">
        <v>1</v>
      </c>
      <c r="N135" s="200" t="s">
        <v>45</v>
      </c>
      <c r="O135" s="73"/>
      <c r="P135" s="201">
        <f>O135*H135</f>
        <v>0</v>
      </c>
      <c r="Q135" s="201">
        <v>0</v>
      </c>
      <c r="R135" s="201">
        <f>Q135*H135</f>
        <v>0</v>
      </c>
      <c r="S135" s="201">
        <v>0</v>
      </c>
      <c r="T135" s="202">
        <f>S135*H135</f>
        <v>0</v>
      </c>
      <c r="U135" s="36"/>
      <c r="V135" s="36"/>
      <c r="W135" s="36"/>
      <c r="X135" s="36"/>
      <c r="Y135" s="36"/>
      <c r="Z135" s="36"/>
      <c r="AA135" s="36"/>
      <c r="AB135" s="36"/>
      <c r="AC135" s="36"/>
      <c r="AD135" s="36"/>
      <c r="AE135" s="36"/>
      <c r="AR135" s="203" t="s">
        <v>223</v>
      </c>
      <c r="AT135" s="203" t="s">
        <v>224</v>
      </c>
      <c r="AU135" s="203" t="s">
        <v>19</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223</v>
      </c>
      <c r="BM135" s="203" t="s">
        <v>5180</v>
      </c>
    </row>
    <row r="136" spans="1:65" s="14" customFormat="1" ht="11.25">
      <c r="B136" s="223"/>
      <c r="C136" s="224"/>
      <c r="D136" s="210" t="s">
        <v>235</v>
      </c>
      <c r="E136" s="225" t="s">
        <v>1</v>
      </c>
      <c r="F136" s="226" t="s">
        <v>5181</v>
      </c>
      <c r="G136" s="224"/>
      <c r="H136" s="225" t="s">
        <v>1</v>
      </c>
      <c r="I136" s="227"/>
      <c r="J136" s="224"/>
      <c r="K136" s="224"/>
      <c r="L136" s="228"/>
      <c r="M136" s="229"/>
      <c r="N136" s="230"/>
      <c r="O136" s="230"/>
      <c r="P136" s="230"/>
      <c r="Q136" s="230"/>
      <c r="R136" s="230"/>
      <c r="S136" s="230"/>
      <c r="T136" s="231"/>
      <c r="AT136" s="232" t="s">
        <v>235</v>
      </c>
      <c r="AU136" s="232" t="s">
        <v>19</v>
      </c>
      <c r="AV136" s="14" t="s">
        <v>87</v>
      </c>
      <c r="AW136" s="14" t="s">
        <v>36</v>
      </c>
      <c r="AX136" s="14" t="s">
        <v>80</v>
      </c>
      <c r="AY136" s="232" t="s">
        <v>220</v>
      </c>
    </row>
    <row r="137" spans="1:65" s="14" customFormat="1" ht="11.25">
      <c r="B137" s="223"/>
      <c r="C137" s="224"/>
      <c r="D137" s="210" t="s">
        <v>235</v>
      </c>
      <c r="E137" s="225" t="s">
        <v>1</v>
      </c>
      <c r="F137" s="226" t="s">
        <v>5182</v>
      </c>
      <c r="G137" s="224"/>
      <c r="H137" s="225" t="s">
        <v>1</v>
      </c>
      <c r="I137" s="227"/>
      <c r="J137" s="224"/>
      <c r="K137" s="224"/>
      <c r="L137" s="228"/>
      <c r="M137" s="229"/>
      <c r="N137" s="230"/>
      <c r="O137" s="230"/>
      <c r="P137" s="230"/>
      <c r="Q137" s="230"/>
      <c r="R137" s="230"/>
      <c r="S137" s="230"/>
      <c r="T137" s="231"/>
      <c r="AT137" s="232" t="s">
        <v>235</v>
      </c>
      <c r="AU137" s="232" t="s">
        <v>19</v>
      </c>
      <c r="AV137" s="14" t="s">
        <v>87</v>
      </c>
      <c r="AW137" s="14" t="s">
        <v>36</v>
      </c>
      <c r="AX137" s="14" t="s">
        <v>80</v>
      </c>
      <c r="AY137" s="232" t="s">
        <v>220</v>
      </c>
    </row>
    <row r="138" spans="1:65" s="13" customFormat="1" ht="11.25">
      <c r="B138" s="212"/>
      <c r="C138" s="213"/>
      <c r="D138" s="210" t="s">
        <v>235</v>
      </c>
      <c r="E138" s="214" t="s">
        <v>1</v>
      </c>
      <c r="F138" s="215" t="s">
        <v>5183</v>
      </c>
      <c r="G138" s="213"/>
      <c r="H138" s="216">
        <v>39</v>
      </c>
      <c r="I138" s="217"/>
      <c r="J138" s="213"/>
      <c r="K138" s="213"/>
      <c r="L138" s="218"/>
      <c r="M138" s="219"/>
      <c r="N138" s="220"/>
      <c r="O138" s="220"/>
      <c r="P138" s="220"/>
      <c r="Q138" s="220"/>
      <c r="R138" s="220"/>
      <c r="S138" s="220"/>
      <c r="T138" s="221"/>
      <c r="AT138" s="222" t="s">
        <v>235</v>
      </c>
      <c r="AU138" s="222" t="s">
        <v>19</v>
      </c>
      <c r="AV138" s="13" t="s">
        <v>19</v>
      </c>
      <c r="AW138" s="13" t="s">
        <v>36</v>
      </c>
      <c r="AX138" s="13" t="s">
        <v>80</v>
      </c>
      <c r="AY138" s="222" t="s">
        <v>220</v>
      </c>
    </row>
    <row r="139" spans="1:65" s="14" customFormat="1" ht="11.25">
      <c r="B139" s="223"/>
      <c r="C139" s="224"/>
      <c r="D139" s="210" t="s">
        <v>235</v>
      </c>
      <c r="E139" s="225" t="s">
        <v>1</v>
      </c>
      <c r="F139" s="226" t="s">
        <v>5184</v>
      </c>
      <c r="G139" s="224"/>
      <c r="H139" s="225" t="s">
        <v>1</v>
      </c>
      <c r="I139" s="227"/>
      <c r="J139" s="224"/>
      <c r="K139" s="224"/>
      <c r="L139" s="228"/>
      <c r="M139" s="229"/>
      <c r="N139" s="230"/>
      <c r="O139" s="230"/>
      <c r="P139" s="230"/>
      <c r="Q139" s="230"/>
      <c r="R139" s="230"/>
      <c r="S139" s="230"/>
      <c r="T139" s="231"/>
      <c r="AT139" s="232" t="s">
        <v>235</v>
      </c>
      <c r="AU139" s="232" t="s">
        <v>19</v>
      </c>
      <c r="AV139" s="14" t="s">
        <v>87</v>
      </c>
      <c r="AW139" s="14" t="s">
        <v>36</v>
      </c>
      <c r="AX139" s="14" t="s">
        <v>80</v>
      </c>
      <c r="AY139" s="232" t="s">
        <v>220</v>
      </c>
    </row>
    <row r="140" spans="1:65" s="13" customFormat="1" ht="11.25">
      <c r="B140" s="212"/>
      <c r="C140" s="213"/>
      <c r="D140" s="210" t="s">
        <v>235</v>
      </c>
      <c r="E140" s="214" t="s">
        <v>1</v>
      </c>
      <c r="F140" s="215" t="s">
        <v>5185</v>
      </c>
      <c r="G140" s="213"/>
      <c r="H140" s="216">
        <v>14.4</v>
      </c>
      <c r="I140" s="217"/>
      <c r="J140" s="213"/>
      <c r="K140" s="213"/>
      <c r="L140" s="218"/>
      <c r="M140" s="219"/>
      <c r="N140" s="220"/>
      <c r="O140" s="220"/>
      <c r="P140" s="220"/>
      <c r="Q140" s="220"/>
      <c r="R140" s="220"/>
      <c r="S140" s="220"/>
      <c r="T140" s="221"/>
      <c r="AT140" s="222" t="s">
        <v>235</v>
      </c>
      <c r="AU140" s="222" t="s">
        <v>19</v>
      </c>
      <c r="AV140" s="13" t="s">
        <v>19</v>
      </c>
      <c r="AW140" s="13" t="s">
        <v>36</v>
      </c>
      <c r="AX140" s="13" t="s">
        <v>80</v>
      </c>
      <c r="AY140" s="222" t="s">
        <v>220</v>
      </c>
    </row>
    <row r="141" spans="1:65" s="13" customFormat="1" ht="11.25">
      <c r="B141" s="212"/>
      <c r="C141" s="213"/>
      <c r="D141" s="210" t="s">
        <v>235</v>
      </c>
      <c r="E141" s="214" t="s">
        <v>1</v>
      </c>
      <c r="F141" s="215" t="s">
        <v>5186</v>
      </c>
      <c r="G141" s="213"/>
      <c r="H141" s="216">
        <v>9.6</v>
      </c>
      <c r="I141" s="217"/>
      <c r="J141" s="213"/>
      <c r="K141" s="213"/>
      <c r="L141" s="218"/>
      <c r="M141" s="219"/>
      <c r="N141" s="220"/>
      <c r="O141" s="220"/>
      <c r="P141" s="220"/>
      <c r="Q141" s="220"/>
      <c r="R141" s="220"/>
      <c r="S141" s="220"/>
      <c r="T141" s="221"/>
      <c r="AT141" s="222" t="s">
        <v>235</v>
      </c>
      <c r="AU141" s="222" t="s">
        <v>19</v>
      </c>
      <c r="AV141" s="13" t="s">
        <v>19</v>
      </c>
      <c r="AW141" s="13" t="s">
        <v>36</v>
      </c>
      <c r="AX141" s="13" t="s">
        <v>80</v>
      </c>
      <c r="AY141" s="222" t="s">
        <v>220</v>
      </c>
    </row>
    <row r="142" spans="1:65" s="15" customFormat="1" ht="11.25">
      <c r="B142" s="233"/>
      <c r="C142" s="234"/>
      <c r="D142" s="210" t="s">
        <v>235</v>
      </c>
      <c r="E142" s="235" t="s">
        <v>1</v>
      </c>
      <c r="F142" s="236" t="s">
        <v>355</v>
      </c>
      <c r="G142" s="234"/>
      <c r="H142" s="237">
        <v>63</v>
      </c>
      <c r="I142" s="238"/>
      <c r="J142" s="234"/>
      <c r="K142" s="234"/>
      <c r="L142" s="239"/>
      <c r="M142" s="240"/>
      <c r="N142" s="241"/>
      <c r="O142" s="241"/>
      <c r="P142" s="241"/>
      <c r="Q142" s="241"/>
      <c r="R142" s="241"/>
      <c r="S142" s="241"/>
      <c r="T142" s="242"/>
      <c r="AT142" s="243" t="s">
        <v>235</v>
      </c>
      <c r="AU142" s="243" t="s">
        <v>19</v>
      </c>
      <c r="AV142" s="15" t="s">
        <v>223</v>
      </c>
      <c r="AW142" s="15" t="s">
        <v>36</v>
      </c>
      <c r="AX142" s="15" t="s">
        <v>87</v>
      </c>
      <c r="AY142" s="243" t="s">
        <v>220</v>
      </c>
    </row>
    <row r="143" spans="1:65" s="2" customFormat="1" ht="24.2" customHeight="1">
      <c r="A143" s="36"/>
      <c r="B143" s="37"/>
      <c r="C143" s="192" t="s">
        <v>19</v>
      </c>
      <c r="D143" s="192" t="s">
        <v>224</v>
      </c>
      <c r="E143" s="193" t="s">
        <v>5187</v>
      </c>
      <c r="F143" s="194" t="s">
        <v>5188</v>
      </c>
      <c r="G143" s="195" t="s">
        <v>514</v>
      </c>
      <c r="H143" s="196">
        <v>34.200000000000003</v>
      </c>
      <c r="I143" s="197"/>
      <c r="J143" s="198">
        <f>ROUND(I143*H143,2)</f>
        <v>0</v>
      </c>
      <c r="K143" s="194" t="s">
        <v>1</v>
      </c>
      <c r="L143" s="41"/>
      <c r="M143" s="199" t="s">
        <v>1</v>
      </c>
      <c r="N143" s="200" t="s">
        <v>45</v>
      </c>
      <c r="O143" s="73"/>
      <c r="P143" s="201">
        <f>O143*H143</f>
        <v>0</v>
      </c>
      <c r="Q143" s="201">
        <v>0</v>
      </c>
      <c r="R143" s="201">
        <f>Q143*H143</f>
        <v>0</v>
      </c>
      <c r="S143" s="201">
        <v>0</v>
      </c>
      <c r="T143" s="202">
        <f>S143*H143</f>
        <v>0</v>
      </c>
      <c r="U143" s="36"/>
      <c r="V143" s="36"/>
      <c r="W143" s="36"/>
      <c r="X143" s="36"/>
      <c r="Y143" s="36"/>
      <c r="Z143" s="36"/>
      <c r="AA143" s="36"/>
      <c r="AB143" s="36"/>
      <c r="AC143" s="36"/>
      <c r="AD143" s="36"/>
      <c r="AE143" s="36"/>
      <c r="AR143" s="203" t="s">
        <v>223</v>
      </c>
      <c r="AT143" s="203" t="s">
        <v>224</v>
      </c>
      <c r="AU143" s="203" t="s">
        <v>19</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223</v>
      </c>
      <c r="BM143" s="203" t="s">
        <v>5189</v>
      </c>
    </row>
    <row r="144" spans="1:65" s="14" customFormat="1" ht="11.25">
      <c r="B144" s="223"/>
      <c r="C144" s="224"/>
      <c r="D144" s="210" t="s">
        <v>235</v>
      </c>
      <c r="E144" s="225" t="s">
        <v>1</v>
      </c>
      <c r="F144" s="226" t="s">
        <v>5190</v>
      </c>
      <c r="G144" s="224"/>
      <c r="H144" s="225" t="s">
        <v>1</v>
      </c>
      <c r="I144" s="227"/>
      <c r="J144" s="224"/>
      <c r="K144" s="224"/>
      <c r="L144" s="228"/>
      <c r="M144" s="229"/>
      <c r="N144" s="230"/>
      <c r="O144" s="230"/>
      <c r="P144" s="230"/>
      <c r="Q144" s="230"/>
      <c r="R144" s="230"/>
      <c r="S144" s="230"/>
      <c r="T144" s="231"/>
      <c r="AT144" s="232" t="s">
        <v>235</v>
      </c>
      <c r="AU144" s="232" t="s">
        <v>19</v>
      </c>
      <c r="AV144" s="14" t="s">
        <v>87</v>
      </c>
      <c r="AW144" s="14" t="s">
        <v>36</v>
      </c>
      <c r="AX144" s="14" t="s">
        <v>80</v>
      </c>
      <c r="AY144" s="232" t="s">
        <v>220</v>
      </c>
    </row>
    <row r="145" spans="1:65" s="13" customFormat="1" ht="11.25">
      <c r="B145" s="212"/>
      <c r="C145" s="213"/>
      <c r="D145" s="210" t="s">
        <v>235</v>
      </c>
      <c r="E145" s="214" t="s">
        <v>1</v>
      </c>
      <c r="F145" s="215" t="s">
        <v>5191</v>
      </c>
      <c r="G145" s="213"/>
      <c r="H145" s="216">
        <v>34.200000000000003</v>
      </c>
      <c r="I145" s="217"/>
      <c r="J145" s="213"/>
      <c r="K145" s="213"/>
      <c r="L145" s="218"/>
      <c r="M145" s="219"/>
      <c r="N145" s="220"/>
      <c r="O145" s="220"/>
      <c r="P145" s="220"/>
      <c r="Q145" s="220"/>
      <c r="R145" s="220"/>
      <c r="S145" s="220"/>
      <c r="T145" s="221"/>
      <c r="AT145" s="222" t="s">
        <v>235</v>
      </c>
      <c r="AU145" s="222" t="s">
        <v>19</v>
      </c>
      <c r="AV145" s="13" t="s">
        <v>19</v>
      </c>
      <c r="AW145" s="13" t="s">
        <v>36</v>
      </c>
      <c r="AX145" s="13" t="s">
        <v>80</v>
      </c>
      <c r="AY145" s="222" t="s">
        <v>220</v>
      </c>
    </row>
    <row r="146" spans="1:65" s="15" customFormat="1" ht="11.25">
      <c r="B146" s="233"/>
      <c r="C146" s="234"/>
      <c r="D146" s="210" t="s">
        <v>235</v>
      </c>
      <c r="E146" s="235" t="s">
        <v>1</v>
      </c>
      <c r="F146" s="236" t="s">
        <v>355</v>
      </c>
      <c r="G146" s="234"/>
      <c r="H146" s="237">
        <v>34.200000000000003</v>
      </c>
      <c r="I146" s="238"/>
      <c r="J146" s="234"/>
      <c r="K146" s="234"/>
      <c r="L146" s="239"/>
      <c r="M146" s="240"/>
      <c r="N146" s="241"/>
      <c r="O146" s="241"/>
      <c r="P146" s="241"/>
      <c r="Q146" s="241"/>
      <c r="R146" s="241"/>
      <c r="S146" s="241"/>
      <c r="T146" s="242"/>
      <c r="AT146" s="243" t="s">
        <v>235</v>
      </c>
      <c r="AU146" s="243" t="s">
        <v>19</v>
      </c>
      <c r="AV146" s="15" t="s">
        <v>223</v>
      </c>
      <c r="AW146" s="15" t="s">
        <v>36</v>
      </c>
      <c r="AX146" s="15" t="s">
        <v>87</v>
      </c>
      <c r="AY146" s="243" t="s">
        <v>220</v>
      </c>
    </row>
    <row r="147" spans="1:65" s="2" customFormat="1" ht="24.2" customHeight="1">
      <c r="A147" s="36"/>
      <c r="B147" s="37"/>
      <c r="C147" s="192" t="s">
        <v>156</v>
      </c>
      <c r="D147" s="192" t="s">
        <v>224</v>
      </c>
      <c r="E147" s="193" t="s">
        <v>5192</v>
      </c>
      <c r="F147" s="194" t="s">
        <v>5193</v>
      </c>
      <c r="G147" s="195" t="s">
        <v>514</v>
      </c>
      <c r="H147" s="196">
        <v>55.4</v>
      </c>
      <c r="I147" s="197"/>
      <c r="J147" s="198">
        <f>ROUND(I147*H147,2)</f>
        <v>0</v>
      </c>
      <c r="K147" s="194" t="s">
        <v>1</v>
      </c>
      <c r="L147" s="41"/>
      <c r="M147" s="199" t="s">
        <v>1</v>
      </c>
      <c r="N147" s="200" t="s">
        <v>45</v>
      </c>
      <c r="O147" s="73"/>
      <c r="P147" s="201">
        <f>O147*H147</f>
        <v>0</v>
      </c>
      <c r="Q147" s="201">
        <v>0</v>
      </c>
      <c r="R147" s="201">
        <f>Q147*H147</f>
        <v>0</v>
      </c>
      <c r="S147" s="201">
        <v>0</v>
      </c>
      <c r="T147" s="202">
        <f>S147*H147</f>
        <v>0</v>
      </c>
      <c r="U147" s="36"/>
      <c r="V147" s="36"/>
      <c r="W147" s="36"/>
      <c r="X147" s="36"/>
      <c r="Y147" s="36"/>
      <c r="Z147" s="36"/>
      <c r="AA147" s="36"/>
      <c r="AB147" s="36"/>
      <c r="AC147" s="36"/>
      <c r="AD147" s="36"/>
      <c r="AE147" s="36"/>
      <c r="AR147" s="203" t="s">
        <v>223</v>
      </c>
      <c r="AT147" s="203" t="s">
        <v>224</v>
      </c>
      <c r="AU147" s="203" t="s">
        <v>19</v>
      </c>
      <c r="AY147" s="18" t="s">
        <v>220</v>
      </c>
      <c r="BE147" s="204">
        <f>IF(N147="základní",J147,0)</f>
        <v>0</v>
      </c>
      <c r="BF147" s="204">
        <f>IF(N147="snížená",J147,0)</f>
        <v>0</v>
      </c>
      <c r="BG147" s="204">
        <f>IF(N147="zákl. přenesená",J147,0)</f>
        <v>0</v>
      </c>
      <c r="BH147" s="204">
        <f>IF(N147="sníž. přenesená",J147,0)</f>
        <v>0</v>
      </c>
      <c r="BI147" s="204">
        <f>IF(N147="nulová",J147,0)</f>
        <v>0</v>
      </c>
      <c r="BJ147" s="18" t="s">
        <v>87</v>
      </c>
      <c r="BK147" s="204">
        <f>ROUND(I147*H147,2)</f>
        <v>0</v>
      </c>
      <c r="BL147" s="18" t="s">
        <v>223</v>
      </c>
      <c r="BM147" s="203" t="s">
        <v>5194</v>
      </c>
    </row>
    <row r="148" spans="1:65" s="14" customFormat="1" ht="11.25">
      <c r="B148" s="223"/>
      <c r="C148" s="224"/>
      <c r="D148" s="210" t="s">
        <v>235</v>
      </c>
      <c r="E148" s="225" t="s">
        <v>1</v>
      </c>
      <c r="F148" s="226" t="s">
        <v>5190</v>
      </c>
      <c r="G148" s="224"/>
      <c r="H148" s="225" t="s">
        <v>1</v>
      </c>
      <c r="I148" s="227"/>
      <c r="J148" s="224"/>
      <c r="K148" s="224"/>
      <c r="L148" s="228"/>
      <c r="M148" s="229"/>
      <c r="N148" s="230"/>
      <c r="O148" s="230"/>
      <c r="P148" s="230"/>
      <c r="Q148" s="230"/>
      <c r="R148" s="230"/>
      <c r="S148" s="230"/>
      <c r="T148" s="231"/>
      <c r="AT148" s="232" t="s">
        <v>235</v>
      </c>
      <c r="AU148" s="232" t="s">
        <v>19</v>
      </c>
      <c r="AV148" s="14" t="s">
        <v>87</v>
      </c>
      <c r="AW148" s="14" t="s">
        <v>36</v>
      </c>
      <c r="AX148" s="14" t="s">
        <v>80</v>
      </c>
      <c r="AY148" s="232" t="s">
        <v>220</v>
      </c>
    </row>
    <row r="149" spans="1:65" s="13" customFormat="1" ht="11.25">
      <c r="B149" s="212"/>
      <c r="C149" s="213"/>
      <c r="D149" s="210" t="s">
        <v>235</v>
      </c>
      <c r="E149" s="214" t="s">
        <v>1</v>
      </c>
      <c r="F149" s="215" t="s">
        <v>5191</v>
      </c>
      <c r="G149" s="213"/>
      <c r="H149" s="216">
        <v>34.200000000000003</v>
      </c>
      <c r="I149" s="217"/>
      <c r="J149" s="213"/>
      <c r="K149" s="213"/>
      <c r="L149" s="218"/>
      <c r="M149" s="219"/>
      <c r="N149" s="220"/>
      <c r="O149" s="220"/>
      <c r="P149" s="220"/>
      <c r="Q149" s="220"/>
      <c r="R149" s="220"/>
      <c r="S149" s="220"/>
      <c r="T149" s="221"/>
      <c r="AT149" s="222" t="s">
        <v>235</v>
      </c>
      <c r="AU149" s="222" t="s">
        <v>19</v>
      </c>
      <c r="AV149" s="13" t="s">
        <v>19</v>
      </c>
      <c r="AW149" s="13" t="s">
        <v>36</v>
      </c>
      <c r="AX149" s="13" t="s">
        <v>80</v>
      </c>
      <c r="AY149" s="222" t="s">
        <v>220</v>
      </c>
    </row>
    <row r="150" spans="1:65" s="14" customFormat="1" ht="11.25">
      <c r="B150" s="223"/>
      <c r="C150" s="224"/>
      <c r="D150" s="210" t="s">
        <v>235</v>
      </c>
      <c r="E150" s="225" t="s">
        <v>1</v>
      </c>
      <c r="F150" s="226" t="s">
        <v>5195</v>
      </c>
      <c r="G150" s="224"/>
      <c r="H150" s="225" t="s">
        <v>1</v>
      </c>
      <c r="I150" s="227"/>
      <c r="J150" s="224"/>
      <c r="K150" s="224"/>
      <c r="L150" s="228"/>
      <c r="M150" s="229"/>
      <c r="N150" s="230"/>
      <c r="O150" s="230"/>
      <c r="P150" s="230"/>
      <c r="Q150" s="230"/>
      <c r="R150" s="230"/>
      <c r="S150" s="230"/>
      <c r="T150" s="231"/>
      <c r="AT150" s="232" t="s">
        <v>235</v>
      </c>
      <c r="AU150" s="232" t="s">
        <v>19</v>
      </c>
      <c r="AV150" s="14" t="s">
        <v>87</v>
      </c>
      <c r="AW150" s="14" t="s">
        <v>36</v>
      </c>
      <c r="AX150" s="14" t="s">
        <v>80</v>
      </c>
      <c r="AY150" s="232" t="s">
        <v>220</v>
      </c>
    </row>
    <row r="151" spans="1:65" s="13" customFormat="1" ht="11.25">
      <c r="B151" s="212"/>
      <c r="C151" s="213"/>
      <c r="D151" s="210" t="s">
        <v>235</v>
      </c>
      <c r="E151" s="214" t="s">
        <v>1</v>
      </c>
      <c r="F151" s="215" t="s">
        <v>5196</v>
      </c>
      <c r="G151" s="213"/>
      <c r="H151" s="216">
        <v>10.4</v>
      </c>
      <c r="I151" s="217"/>
      <c r="J151" s="213"/>
      <c r="K151" s="213"/>
      <c r="L151" s="218"/>
      <c r="M151" s="219"/>
      <c r="N151" s="220"/>
      <c r="O151" s="220"/>
      <c r="P151" s="220"/>
      <c r="Q151" s="220"/>
      <c r="R151" s="220"/>
      <c r="S151" s="220"/>
      <c r="T151" s="221"/>
      <c r="AT151" s="222" t="s">
        <v>235</v>
      </c>
      <c r="AU151" s="222" t="s">
        <v>19</v>
      </c>
      <c r="AV151" s="13" t="s">
        <v>19</v>
      </c>
      <c r="AW151" s="13" t="s">
        <v>36</v>
      </c>
      <c r="AX151" s="13" t="s">
        <v>80</v>
      </c>
      <c r="AY151" s="222" t="s">
        <v>220</v>
      </c>
    </row>
    <row r="152" spans="1:65" s="13" customFormat="1" ht="11.25">
      <c r="B152" s="212"/>
      <c r="C152" s="213"/>
      <c r="D152" s="210" t="s">
        <v>235</v>
      </c>
      <c r="E152" s="214" t="s">
        <v>1</v>
      </c>
      <c r="F152" s="215" t="s">
        <v>5197</v>
      </c>
      <c r="G152" s="213"/>
      <c r="H152" s="216">
        <v>10.8</v>
      </c>
      <c r="I152" s="217"/>
      <c r="J152" s="213"/>
      <c r="K152" s="213"/>
      <c r="L152" s="218"/>
      <c r="M152" s="219"/>
      <c r="N152" s="220"/>
      <c r="O152" s="220"/>
      <c r="P152" s="220"/>
      <c r="Q152" s="220"/>
      <c r="R152" s="220"/>
      <c r="S152" s="220"/>
      <c r="T152" s="221"/>
      <c r="AT152" s="222" t="s">
        <v>235</v>
      </c>
      <c r="AU152" s="222" t="s">
        <v>19</v>
      </c>
      <c r="AV152" s="13" t="s">
        <v>19</v>
      </c>
      <c r="AW152" s="13" t="s">
        <v>36</v>
      </c>
      <c r="AX152" s="13" t="s">
        <v>80</v>
      </c>
      <c r="AY152" s="222" t="s">
        <v>220</v>
      </c>
    </row>
    <row r="153" spans="1:65" s="15" customFormat="1" ht="11.25">
      <c r="B153" s="233"/>
      <c r="C153" s="234"/>
      <c r="D153" s="210" t="s">
        <v>235</v>
      </c>
      <c r="E153" s="235" t="s">
        <v>1</v>
      </c>
      <c r="F153" s="236" t="s">
        <v>355</v>
      </c>
      <c r="G153" s="234"/>
      <c r="H153" s="237">
        <v>55.4</v>
      </c>
      <c r="I153" s="238"/>
      <c r="J153" s="234"/>
      <c r="K153" s="234"/>
      <c r="L153" s="239"/>
      <c r="M153" s="240"/>
      <c r="N153" s="241"/>
      <c r="O153" s="241"/>
      <c r="P153" s="241"/>
      <c r="Q153" s="241"/>
      <c r="R153" s="241"/>
      <c r="S153" s="241"/>
      <c r="T153" s="242"/>
      <c r="AT153" s="243" t="s">
        <v>235</v>
      </c>
      <c r="AU153" s="243" t="s">
        <v>19</v>
      </c>
      <c r="AV153" s="15" t="s">
        <v>223</v>
      </c>
      <c r="AW153" s="15" t="s">
        <v>36</v>
      </c>
      <c r="AX153" s="15" t="s">
        <v>87</v>
      </c>
      <c r="AY153" s="243" t="s">
        <v>220</v>
      </c>
    </row>
    <row r="154" spans="1:65" s="2" customFormat="1" ht="24.2" customHeight="1">
      <c r="A154" s="36"/>
      <c r="B154" s="37"/>
      <c r="C154" s="192" t="s">
        <v>223</v>
      </c>
      <c r="D154" s="192" t="s">
        <v>224</v>
      </c>
      <c r="E154" s="193" t="s">
        <v>5198</v>
      </c>
      <c r="F154" s="194" t="s">
        <v>5199</v>
      </c>
      <c r="G154" s="195" t="s">
        <v>514</v>
      </c>
      <c r="H154" s="196">
        <v>17.28</v>
      </c>
      <c r="I154" s="197"/>
      <c r="J154" s="198">
        <f>ROUND(I154*H154,2)</f>
        <v>0</v>
      </c>
      <c r="K154" s="194" t="s">
        <v>1</v>
      </c>
      <c r="L154" s="41"/>
      <c r="M154" s="199" t="s">
        <v>1</v>
      </c>
      <c r="N154" s="200" t="s">
        <v>45</v>
      </c>
      <c r="O154" s="73"/>
      <c r="P154" s="201">
        <f>O154*H154</f>
        <v>0</v>
      </c>
      <c r="Q154" s="201">
        <v>0</v>
      </c>
      <c r="R154" s="201">
        <f>Q154*H154</f>
        <v>0</v>
      </c>
      <c r="S154" s="201">
        <v>0</v>
      </c>
      <c r="T154" s="202">
        <f>S154*H154</f>
        <v>0</v>
      </c>
      <c r="U154" s="36"/>
      <c r="V154" s="36"/>
      <c r="W154" s="36"/>
      <c r="X154" s="36"/>
      <c r="Y154" s="36"/>
      <c r="Z154" s="36"/>
      <c r="AA154" s="36"/>
      <c r="AB154" s="36"/>
      <c r="AC154" s="36"/>
      <c r="AD154" s="36"/>
      <c r="AE154" s="36"/>
      <c r="AR154" s="203" t="s">
        <v>223</v>
      </c>
      <c r="AT154" s="203" t="s">
        <v>224</v>
      </c>
      <c r="AU154" s="203" t="s">
        <v>19</v>
      </c>
      <c r="AY154" s="18" t="s">
        <v>220</v>
      </c>
      <c r="BE154" s="204">
        <f>IF(N154="základní",J154,0)</f>
        <v>0</v>
      </c>
      <c r="BF154" s="204">
        <f>IF(N154="snížená",J154,0)</f>
        <v>0</v>
      </c>
      <c r="BG154" s="204">
        <f>IF(N154="zákl. přenesená",J154,0)</f>
        <v>0</v>
      </c>
      <c r="BH154" s="204">
        <f>IF(N154="sníž. přenesená",J154,0)</f>
        <v>0</v>
      </c>
      <c r="BI154" s="204">
        <f>IF(N154="nulová",J154,0)</f>
        <v>0</v>
      </c>
      <c r="BJ154" s="18" t="s">
        <v>87</v>
      </c>
      <c r="BK154" s="204">
        <f>ROUND(I154*H154,2)</f>
        <v>0</v>
      </c>
      <c r="BL154" s="18" t="s">
        <v>223</v>
      </c>
      <c r="BM154" s="203" t="s">
        <v>5200</v>
      </c>
    </row>
    <row r="155" spans="1:65" s="13" customFormat="1" ht="11.25">
      <c r="B155" s="212"/>
      <c r="C155" s="213"/>
      <c r="D155" s="210" t="s">
        <v>235</v>
      </c>
      <c r="E155" s="214" t="s">
        <v>1</v>
      </c>
      <c r="F155" s="215" t="s">
        <v>5201</v>
      </c>
      <c r="G155" s="213"/>
      <c r="H155" s="216">
        <v>17.28</v>
      </c>
      <c r="I155" s="217"/>
      <c r="J155" s="213"/>
      <c r="K155" s="213"/>
      <c r="L155" s="218"/>
      <c r="M155" s="219"/>
      <c r="N155" s="220"/>
      <c r="O155" s="220"/>
      <c r="P155" s="220"/>
      <c r="Q155" s="220"/>
      <c r="R155" s="220"/>
      <c r="S155" s="220"/>
      <c r="T155" s="221"/>
      <c r="AT155" s="222" t="s">
        <v>235</v>
      </c>
      <c r="AU155" s="222" t="s">
        <v>19</v>
      </c>
      <c r="AV155" s="13" t="s">
        <v>19</v>
      </c>
      <c r="AW155" s="13" t="s">
        <v>36</v>
      </c>
      <c r="AX155" s="13" t="s">
        <v>80</v>
      </c>
      <c r="AY155" s="222" t="s">
        <v>220</v>
      </c>
    </row>
    <row r="156" spans="1:65" s="15" customFormat="1" ht="11.25">
      <c r="B156" s="233"/>
      <c r="C156" s="234"/>
      <c r="D156" s="210" t="s">
        <v>235</v>
      </c>
      <c r="E156" s="235" t="s">
        <v>1</v>
      </c>
      <c r="F156" s="236" t="s">
        <v>355</v>
      </c>
      <c r="G156" s="234"/>
      <c r="H156" s="237">
        <v>17.28</v>
      </c>
      <c r="I156" s="238"/>
      <c r="J156" s="234"/>
      <c r="K156" s="234"/>
      <c r="L156" s="239"/>
      <c r="M156" s="240"/>
      <c r="N156" s="241"/>
      <c r="O156" s="241"/>
      <c r="P156" s="241"/>
      <c r="Q156" s="241"/>
      <c r="R156" s="241"/>
      <c r="S156" s="241"/>
      <c r="T156" s="242"/>
      <c r="AT156" s="243" t="s">
        <v>235</v>
      </c>
      <c r="AU156" s="243" t="s">
        <v>19</v>
      </c>
      <c r="AV156" s="15" t="s">
        <v>223</v>
      </c>
      <c r="AW156" s="15" t="s">
        <v>36</v>
      </c>
      <c r="AX156" s="15" t="s">
        <v>87</v>
      </c>
      <c r="AY156" s="243" t="s">
        <v>220</v>
      </c>
    </row>
    <row r="157" spans="1:65" s="2" customFormat="1" ht="24.2" customHeight="1">
      <c r="A157" s="36"/>
      <c r="B157" s="37"/>
      <c r="C157" s="192" t="s">
        <v>219</v>
      </c>
      <c r="D157" s="192" t="s">
        <v>224</v>
      </c>
      <c r="E157" s="193" t="s">
        <v>5202</v>
      </c>
      <c r="F157" s="194" t="s">
        <v>5203</v>
      </c>
      <c r="G157" s="195" t="s">
        <v>514</v>
      </c>
      <c r="H157" s="196">
        <v>60.249000000000002</v>
      </c>
      <c r="I157" s="197"/>
      <c r="J157" s="198">
        <f>ROUND(I157*H157,2)</f>
        <v>0</v>
      </c>
      <c r="K157" s="194" t="s">
        <v>1</v>
      </c>
      <c r="L157" s="41"/>
      <c r="M157" s="199" t="s">
        <v>1</v>
      </c>
      <c r="N157" s="200" t="s">
        <v>45</v>
      </c>
      <c r="O157" s="73"/>
      <c r="P157" s="201">
        <f>O157*H157</f>
        <v>0</v>
      </c>
      <c r="Q157" s="201">
        <v>0</v>
      </c>
      <c r="R157" s="201">
        <f>Q157*H157</f>
        <v>0</v>
      </c>
      <c r="S157" s="201">
        <v>0</v>
      </c>
      <c r="T157" s="202">
        <f>S157*H157</f>
        <v>0</v>
      </c>
      <c r="U157" s="36"/>
      <c r="V157" s="36"/>
      <c r="W157" s="36"/>
      <c r="X157" s="36"/>
      <c r="Y157" s="36"/>
      <c r="Z157" s="36"/>
      <c r="AA157" s="36"/>
      <c r="AB157" s="36"/>
      <c r="AC157" s="36"/>
      <c r="AD157" s="36"/>
      <c r="AE157" s="36"/>
      <c r="AR157" s="203" t="s">
        <v>223</v>
      </c>
      <c r="AT157" s="203" t="s">
        <v>224</v>
      </c>
      <c r="AU157" s="203" t="s">
        <v>19</v>
      </c>
      <c r="AY157" s="18" t="s">
        <v>220</v>
      </c>
      <c r="BE157" s="204">
        <f>IF(N157="základní",J157,0)</f>
        <v>0</v>
      </c>
      <c r="BF157" s="204">
        <f>IF(N157="snížená",J157,0)</f>
        <v>0</v>
      </c>
      <c r="BG157" s="204">
        <f>IF(N157="zákl. přenesená",J157,0)</f>
        <v>0</v>
      </c>
      <c r="BH157" s="204">
        <f>IF(N157="sníž. přenesená",J157,0)</f>
        <v>0</v>
      </c>
      <c r="BI157" s="204">
        <f>IF(N157="nulová",J157,0)</f>
        <v>0</v>
      </c>
      <c r="BJ157" s="18" t="s">
        <v>87</v>
      </c>
      <c r="BK157" s="204">
        <f>ROUND(I157*H157,2)</f>
        <v>0</v>
      </c>
      <c r="BL157" s="18" t="s">
        <v>223</v>
      </c>
      <c r="BM157" s="203" t="s">
        <v>5204</v>
      </c>
    </row>
    <row r="158" spans="1:65" s="13" customFormat="1" ht="11.25">
      <c r="B158" s="212"/>
      <c r="C158" s="213"/>
      <c r="D158" s="210" t="s">
        <v>235</v>
      </c>
      <c r="E158" s="214" t="s">
        <v>1</v>
      </c>
      <c r="F158" s="215" t="s">
        <v>5205</v>
      </c>
      <c r="G158" s="213"/>
      <c r="H158" s="216">
        <v>7.28</v>
      </c>
      <c r="I158" s="217"/>
      <c r="J158" s="213"/>
      <c r="K158" s="213"/>
      <c r="L158" s="218"/>
      <c r="M158" s="219"/>
      <c r="N158" s="220"/>
      <c r="O158" s="220"/>
      <c r="P158" s="220"/>
      <c r="Q158" s="220"/>
      <c r="R158" s="220"/>
      <c r="S158" s="220"/>
      <c r="T158" s="221"/>
      <c r="AT158" s="222" t="s">
        <v>235</v>
      </c>
      <c r="AU158" s="222" t="s">
        <v>19</v>
      </c>
      <c r="AV158" s="13" t="s">
        <v>19</v>
      </c>
      <c r="AW158" s="13" t="s">
        <v>36</v>
      </c>
      <c r="AX158" s="13" t="s">
        <v>80</v>
      </c>
      <c r="AY158" s="222" t="s">
        <v>220</v>
      </c>
    </row>
    <row r="159" spans="1:65" s="13" customFormat="1" ht="11.25">
      <c r="B159" s="212"/>
      <c r="C159" s="213"/>
      <c r="D159" s="210" t="s">
        <v>235</v>
      </c>
      <c r="E159" s="214" t="s">
        <v>1</v>
      </c>
      <c r="F159" s="215" t="s">
        <v>5206</v>
      </c>
      <c r="G159" s="213"/>
      <c r="H159" s="216">
        <v>52.969000000000001</v>
      </c>
      <c r="I159" s="217"/>
      <c r="J159" s="213"/>
      <c r="K159" s="213"/>
      <c r="L159" s="218"/>
      <c r="M159" s="219"/>
      <c r="N159" s="220"/>
      <c r="O159" s="220"/>
      <c r="P159" s="220"/>
      <c r="Q159" s="220"/>
      <c r="R159" s="220"/>
      <c r="S159" s="220"/>
      <c r="T159" s="221"/>
      <c r="AT159" s="222" t="s">
        <v>235</v>
      </c>
      <c r="AU159" s="222" t="s">
        <v>19</v>
      </c>
      <c r="AV159" s="13" t="s">
        <v>19</v>
      </c>
      <c r="AW159" s="13" t="s">
        <v>36</v>
      </c>
      <c r="AX159" s="13" t="s">
        <v>80</v>
      </c>
      <c r="AY159" s="222" t="s">
        <v>220</v>
      </c>
    </row>
    <row r="160" spans="1:65" s="15" customFormat="1" ht="11.25">
      <c r="B160" s="233"/>
      <c r="C160" s="234"/>
      <c r="D160" s="210" t="s">
        <v>235</v>
      </c>
      <c r="E160" s="235" t="s">
        <v>1</v>
      </c>
      <c r="F160" s="236" t="s">
        <v>355</v>
      </c>
      <c r="G160" s="234"/>
      <c r="H160" s="237">
        <v>60.249000000000002</v>
      </c>
      <c r="I160" s="238"/>
      <c r="J160" s="234"/>
      <c r="K160" s="234"/>
      <c r="L160" s="239"/>
      <c r="M160" s="240"/>
      <c r="N160" s="241"/>
      <c r="O160" s="241"/>
      <c r="P160" s="241"/>
      <c r="Q160" s="241"/>
      <c r="R160" s="241"/>
      <c r="S160" s="241"/>
      <c r="T160" s="242"/>
      <c r="AT160" s="243" t="s">
        <v>235</v>
      </c>
      <c r="AU160" s="243" t="s">
        <v>19</v>
      </c>
      <c r="AV160" s="15" t="s">
        <v>223</v>
      </c>
      <c r="AW160" s="15" t="s">
        <v>36</v>
      </c>
      <c r="AX160" s="15" t="s">
        <v>87</v>
      </c>
      <c r="AY160" s="243" t="s">
        <v>220</v>
      </c>
    </row>
    <row r="161" spans="1:65" s="2" customFormat="1" ht="24.2" customHeight="1">
      <c r="A161" s="36"/>
      <c r="B161" s="37"/>
      <c r="C161" s="192" t="s">
        <v>256</v>
      </c>
      <c r="D161" s="192" t="s">
        <v>224</v>
      </c>
      <c r="E161" s="193" t="s">
        <v>5207</v>
      </c>
      <c r="F161" s="194" t="s">
        <v>5208</v>
      </c>
      <c r="G161" s="195" t="s">
        <v>698</v>
      </c>
      <c r="H161" s="196">
        <v>25.2</v>
      </c>
      <c r="I161" s="197"/>
      <c r="J161" s="198">
        <f>ROUND(I161*H161,2)</f>
        <v>0</v>
      </c>
      <c r="K161" s="194" t="s">
        <v>1</v>
      </c>
      <c r="L161" s="41"/>
      <c r="M161" s="199" t="s">
        <v>1</v>
      </c>
      <c r="N161" s="200" t="s">
        <v>45</v>
      </c>
      <c r="O161" s="73"/>
      <c r="P161" s="201">
        <f>O161*H161</f>
        <v>0</v>
      </c>
      <c r="Q161" s="201">
        <v>0</v>
      </c>
      <c r="R161" s="201">
        <f>Q161*H161</f>
        <v>0</v>
      </c>
      <c r="S161" s="201">
        <v>0</v>
      </c>
      <c r="T161" s="202">
        <f>S161*H161</f>
        <v>0</v>
      </c>
      <c r="U161" s="36"/>
      <c r="V161" s="36"/>
      <c r="W161" s="36"/>
      <c r="X161" s="36"/>
      <c r="Y161" s="36"/>
      <c r="Z161" s="36"/>
      <c r="AA161" s="36"/>
      <c r="AB161" s="36"/>
      <c r="AC161" s="36"/>
      <c r="AD161" s="36"/>
      <c r="AE161" s="36"/>
      <c r="AR161" s="203" t="s">
        <v>223</v>
      </c>
      <c r="AT161" s="203" t="s">
        <v>224</v>
      </c>
      <c r="AU161" s="203" t="s">
        <v>19</v>
      </c>
      <c r="AY161" s="18" t="s">
        <v>220</v>
      </c>
      <c r="BE161" s="204">
        <f>IF(N161="základní",J161,0)</f>
        <v>0</v>
      </c>
      <c r="BF161" s="204">
        <f>IF(N161="snížená",J161,0)</f>
        <v>0</v>
      </c>
      <c r="BG161" s="204">
        <f>IF(N161="zákl. přenesená",J161,0)</f>
        <v>0</v>
      </c>
      <c r="BH161" s="204">
        <f>IF(N161="sníž. přenesená",J161,0)</f>
        <v>0</v>
      </c>
      <c r="BI161" s="204">
        <f>IF(N161="nulová",J161,0)</f>
        <v>0</v>
      </c>
      <c r="BJ161" s="18" t="s">
        <v>87</v>
      </c>
      <c r="BK161" s="204">
        <f>ROUND(I161*H161,2)</f>
        <v>0</v>
      </c>
      <c r="BL161" s="18" t="s">
        <v>223</v>
      </c>
      <c r="BM161" s="203" t="s">
        <v>5209</v>
      </c>
    </row>
    <row r="162" spans="1:65" s="2" customFormat="1" ht="24.2" customHeight="1">
      <c r="A162" s="36"/>
      <c r="B162" s="37"/>
      <c r="C162" s="192" t="s">
        <v>261</v>
      </c>
      <c r="D162" s="192" t="s">
        <v>224</v>
      </c>
      <c r="E162" s="193" t="s">
        <v>5210</v>
      </c>
      <c r="F162" s="194" t="s">
        <v>5211</v>
      </c>
      <c r="G162" s="195" t="s">
        <v>506</v>
      </c>
      <c r="H162" s="196">
        <v>93.6</v>
      </c>
      <c r="I162" s="197"/>
      <c r="J162" s="198">
        <f>ROUND(I162*H162,2)</f>
        <v>0</v>
      </c>
      <c r="K162" s="194" t="s">
        <v>1</v>
      </c>
      <c r="L162" s="41"/>
      <c r="M162" s="199" t="s">
        <v>1</v>
      </c>
      <c r="N162" s="200" t="s">
        <v>45</v>
      </c>
      <c r="O162" s="73"/>
      <c r="P162" s="201">
        <f>O162*H162</f>
        <v>0</v>
      </c>
      <c r="Q162" s="201">
        <v>0</v>
      </c>
      <c r="R162" s="201">
        <f>Q162*H162</f>
        <v>0</v>
      </c>
      <c r="S162" s="201">
        <v>0</v>
      </c>
      <c r="T162" s="202">
        <f>S162*H162</f>
        <v>0</v>
      </c>
      <c r="U162" s="36"/>
      <c r="V162" s="36"/>
      <c r="W162" s="36"/>
      <c r="X162" s="36"/>
      <c r="Y162" s="36"/>
      <c r="Z162" s="36"/>
      <c r="AA162" s="36"/>
      <c r="AB162" s="36"/>
      <c r="AC162" s="36"/>
      <c r="AD162" s="36"/>
      <c r="AE162" s="36"/>
      <c r="AR162" s="203" t="s">
        <v>223</v>
      </c>
      <c r="AT162" s="203" t="s">
        <v>224</v>
      </c>
      <c r="AU162" s="203" t="s">
        <v>19</v>
      </c>
      <c r="AY162" s="18" t="s">
        <v>220</v>
      </c>
      <c r="BE162" s="204">
        <f>IF(N162="základní",J162,0)</f>
        <v>0</v>
      </c>
      <c r="BF162" s="204">
        <f>IF(N162="snížená",J162,0)</f>
        <v>0</v>
      </c>
      <c r="BG162" s="204">
        <f>IF(N162="zákl. přenesená",J162,0)</f>
        <v>0</v>
      </c>
      <c r="BH162" s="204">
        <f>IF(N162="sníž. přenesená",J162,0)</f>
        <v>0</v>
      </c>
      <c r="BI162" s="204">
        <f>IF(N162="nulová",J162,0)</f>
        <v>0</v>
      </c>
      <c r="BJ162" s="18" t="s">
        <v>87</v>
      </c>
      <c r="BK162" s="204">
        <f>ROUND(I162*H162,2)</f>
        <v>0</v>
      </c>
      <c r="BL162" s="18" t="s">
        <v>223</v>
      </c>
      <c r="BM162" s="203" t="s">
        <v>5212</v>
      </c>
    </row>
    <row r="163" spans="1:65" s="14" customFormat="1" ht="11.25">
      <c r="B163" s="223"/>
      <c r="C163" s="224"/>
      <c r="D163" s="210" t="s">
        <v>235</v>
      </c>
      <c r="E163" s="225" t="s">
        <v>1</v>
      </c>
      <c r="F163" s="226" t="s">
        <v>5190</v>
      </c>
      <c r="G163" s="224"/>
      <c r="H163" s="225" t="s">
        <v>1</v>
      </c>
      <c r="I163" s="227"/>
      <c r="J163" s="224"/>
      <c r="K163" s="224"/>
      <c r="L163" s="228"/>
      <c r="M163" s="229"/>
      <c r="N163" s="230"/>
      <c r="O163" s="230"/>
      <c r="P163" s="230"/>
      <c r="Q163" s="230"/>
      <c r="R163" s="230"/>
      <c r="S163" s="230"/>
      <c r="T163" s="231"/>
      <c r="AT163" s="232" t="s">
        <v>235</v>
      </c>
      <c r="AU163" s="232" t="s">
        <v>19</v>
      </c>
      <c r="AV163" s="14" t="s">
        <v>87</v>
      </c>
      <c r="AW163" s="14" t="s">
        <v>36</v>
      </c>
      <c r="AX163" s="14" t="s">
        <v>80</v>
      </c>
      <c r="AY163" s="232" t="s">
        <v>220</v>
      </c>
    </row>
    <row r="164" spans="1:65" s="13" customFormat="1" ht="11.25">
      <c r="B164" s="212"/>
      <c r="C164" s="213"/>
      <c r="D164" s="210" t="s">
        <v>235</v>
      </c>
      <c r="E164" s="214" t="s">
        <v>1</v>
      </c>
      <c r="F164" s="215" t="s">
        <v>5213</v>
      </c>
      <c r="G164" s="213"/>
      <c r="H164" s="216">
        <v>51.2</v>
      </c>
      <c r="I164" s="217"/>
      <c r="J164" s="213"/>
      <c r="K164" s="213"/>
      <c r="L164" s="218"/>
      <c r="M164" s="219"/>
      <c r="N164" s="220"/>
      <c r="O164" s="220"/>
      <c r="P164" s="220"/>
      <c r="Q164" s="220"/>
      <c r="R164" s="220"/>
      <c r="S164" s="220"/>
      <c r="T164" s="221"/>
      <c r="AT164" s="222" t="s">
        <v>235</v>
      </c>
      <c r="AU164" s="222" t="s">
        <v>19</v>
      </c>
      <c r="AV164" s="13" t="s">
        <v>19</v>
      </c>
      <c r="AW164" s="13" t="s">
        <v>36</v>
      </c>
      <c r="AX164" s="13" t="s">
        <v>80</v>
      </c>
      <c r="AY164" s="222" t="s">
        <v>220</v>
      </c>
    </row>
    <row r="165" spans="1:65" s="14" customFormat="1" ht="11.25">
      <c r="B165" s="223"/>
      <c r="C165" s="224"/>
      <c r="D165" s="210" t="s">
        <v>235</v>
      </c>
      <c r="E165" s="225" t="s">
        <v>1</v>
      </c>
      <c r="F165" s="226" t="s">
        <v>5195</v>
      </c>
      <c r="G165" s="224"/>
      <c r="H165" s="225" t="s">
        <v>1</v>
      </c>
      <c r="I165" s="227"/>
      <c r="J165" s="224"/>
      <c r="K165" s="224"/>
      <c r="L165" s="228"/>
      <c r="M165" s="229"/>
      <c r="N165" s="230"/>
      <c r="O165" s="230"/>
      <c r="P165" s="230"/>
      <c r="Q165" s="230"/>
      <c r="R165" s="230"/>
      <c r="S165" s="230"/>
      <c r="T165" s="231"/>
      <c r="AT165" s="232" t="s">
        <v>235</v>
      </c>
      <c r="AU165" s="232" t="s">
        <v>19</v>
      </c>
      <c r="AV165" s="14" t="s">
        <v>87</v>
      </c>
      <c r="AW165" s="14" t="s">
        <v>36</v>
      </c>
      <c r="AX165" s="14" t="s">
        <v>80</v>
      </c>
      <c r="AY165" s="232" t="s">
        <v>220</v>
      </c>
    </row>
    <row r="166" spans="1:65" s="13" customFormat="1" ht="11.25">
      <c r="B166" s="212"/>
      <c r="C166" s="213"/>
      <c r="D166" s="210" t="s">
        <v>235</v>
      </c>
      <c r="E166" s="214" t="s">
        <v>1</v>
      </c>
      <c r="F166" s="215" t="s">
        <v>5214</v>
      </c>
      <c r="G166" s="213"/>
      <c r="H166" s="216">
        <v>20.8</v>
      </c>
      <c r="I166" s="217"/>
      <c r="J166" s="213"/>
      <c r="K166" s="213"/>
      <c r="L166" s="218"/>
      <c r="M166" s="219"/>
      <c r="N166" s="220"/>
      <c r="O166" s="220"/>
      <c r="P166" s="220"/>
      <c r="Q166" s="220"/>
      <c r="R166" s="220"/>
      <c r="S166" s="220"/>
      <c r="T166" s="221"/>
      <c r="AT166" s="222" t="s">
        <v>235</v>
      </c>
      <c r="AU166" s="222" t="s">
        <v>19</v>
      </c>
      <c r="AV166" s="13" t="s">
        <v>19</v>
      </c>
      <c r="AW166" s="13" t="s">
        <v>36</v>
      </c>
      <c r="AX166" s="13" t="s">
        <v>80</v>
      </c>
      <c r="AY166" s="222" t="s">
        <v>220</v>
      </c>
    </row>
    <row r="167" spans="1:65" s="13" customFormat="1" ht="11.25">
      <c r="B167" s="212"/>
      <c r="C167" s="213"/>
      <c r="D167" s="210" t="s">
        <v>235</v>
      </c>
      <c r="E167" s="214" t="s">
        <v>1</v>
      </c>
      <c r="F167" s="215" t="s">
        <v>5215</v>
      </c>
      <c r="G167" s="213"/>
      <c r="H167" s="216">
        <v>21.6</v>
      </c>
      <c r="I167" s="217"/>
      <c r="J167" s="213"/>
      <c r="K167" s="213"/>
      <c r="L167" s="218"/>
      <c r="M167" s="219"/>
      <c r="N167" s="220"/>
      <c r="O167" s="220"/>
      <c r="P167" s="220"/>
      <c r="Q167" s="220"/>
      <c r="R167" s="220"/>
      <c r="S167" s="220"/>
      <c r="T167" s="221"/>
      <c r="AT167" s="222" t="s">
        <v>235</v>
      </c>
      <c r="AU167" s="222" t="s">
        <v>19</v>
      </c>
      <c r="AV167" s="13" t="s">
        <v>19</v>
      </c>
      <c r="AW167" s="13" t="s">
        <v>36</v>
      </c>
      <c r="AX167" s="13" t="s">
        <v>80</v>
      </c>
      <c r="AY167" s="222" t="s">
        <v>220</v>
      </c>
    </row>
    <row r="168" spans="1:65" s="15" customFormat="1" ht="11.25">
      <c r="B168" s="233"/>
      <c r="C168" s="234"/>
      <c r="D168" s="210" t="s">
        <v>235</v>
      </c>
      <c r="E168" s="235" t="s">
        <v>1</v>
      </c>
      <c r="F168" s="236" t="s">
        <v>355</v>
      </c>
      <c r="G168" s="234"/>
      <c r="H168" s="237">
        <v>93.6</v>
      </c>
      <c r="I168" s="238"/>
      <c r="J168" s="234"/>
      <c r="K168" s="234"/>
      <c r="L168" s="239"/>
      <c r="M168" s="240"/>
      <c r="N168" s="241"/>
      <c r="O168" s="241"/>
      <c r="P168" s="241"/>
      <c r="Q168" s="241"/>
      <c r="R168" s="241"/>
      <c r="S168" s="241"/>
      <c r="T168" s="242"/>
      <c r="AT168" s="243" t="s">
        <v>235</v>
      </c>
      <c r="AU168" s="243" t="s">
        <v>19</v>
      </c>
      <c r="AV168" s="15" t="s">
        <v>223</v>
      </c>
      <c r="AW168" s="15" t="s">
        <v>36</v>
      </c>
      <c r="AX168" s="15" t="s">
        <v>87</v>
      </c>
      <c r="AY168" s="243" t="s">
        <v>220</v>
      </c>
    </row>
    <row r="169" spans="1:65" s="2" customFormat="1" ht="24.2" customHeight="1">
      <c r="A169" s="36"/>
      <c r="B169" s="37"/>
      <c r="C169" s="192" t="s">
        <v>266</v>
      </c>
      <c r="D169" s="192" t="s">
        <v>224</v>
      </c>
      <c r="E169" s="193" t="s">
        <v>5216</v>
      </c>
      <c r="F169" s="194" t="s">
        <v>5217</v>
      </c>
      <c r="G169" s="195" t="s">
        <v>514</v>
      </c>
      <c r="H169" s="196">
        <v>115.649</v>
      </c>
      <c r="I169" s="197"/>
      <c r="J169" s="198">
        <f>ROUND(I169*H169,2)</f>
        <v>0</v>
      </c>
      <c r="K169" s="194" t="s">
        <v>1</v>
      </c>
      <c r="L169" s="41"/>
      <c r="M169" s="199" t="s">
        <v>1</v>
      </c>
      <c r="N169" s="200" t="s">
        <v>45</v>
      </c>
      <c r="O169" s="73"/>
      <c r="P169" s="201">
        <f>O169*H169</f>
        <v>0</v>
      </c>
      <c r="Q169" s="201">
        <v>0</v>
      </c>
      <c r="R169" s="201">
        <f>Q169*H169</f>
        <v>0</v>
      </c>
      <c r="S169" s="201">
        <v>0</v>
      </c>
      <c r="T169" s="202">
        <f>S169*H169</f>
        <v>0</v>
      </c>
      <c r="U169" s="36"/>
      <c r="V169" s="36"/>
      <c r="W169" s="36"/>
      <c r="X169" s="36"/>
      <c r="Y169" s="36"/>
      <c r="Z169" s="36"/>
      <c r="AA169" s="36"/>
      <c r="AB169" s="36"/>
      <c r="AC169" s="36"/>
      <c r="AD169" s="36"/>
      <c r="AE169" s="36"/>
      <c r="AR169" s="203" t="s">
        <v>223</v>
      </c>
      <c r="AT169" s="203" t="s">
        <v>224</v>
      </c>
      <c r="AU169" s="203" t="s">
        <v>19</v>
      </c>
      <c r="AY169" s="18" t="s">
        <v>220</v>
      </c>
      <c r="BE169" s="204">
        <f>IF(N169="základní",J169,0)</f>
        <v>0</v>
      </c>
      <c r="BF169" s="204">
        <f>IF(N169="snížená",J169,0)</f>
        <v>0</v>
      </c>
      <c r="BG169" s="204">
        <f>IF(N169="zákl. přenesená",J169,0)</f>
        <v>0</v>
      </c>
      <c r="BH169" s="204">
        <f>IF(N169="sníž. přenesená",J169,0)</f>
        <v>0</v>
      </c>
      <c r="BI169" s="204">
        <f>IF(N169="nulová",J169,0)</f>
        <v>0</v>
      </c>
      <c r="BJ169" s="18" t="s">
        <v>87</v>
      </c>
      <c r="BK169" s="204">
        <f>ROUND(I169*H169,2)</f>
        <v>0</v>
      </c>
      <c r="BL169" s="18" t="s">
        <v>223</v>
      </c>
      <c r="BM169" s="203" t="s">
        <v>5218</v>
      </c>
    </row>
    <row r="170" spans="1:65" s="14" customFormat="1" ht="11.25">
      <c r="B170" s="223"/>
      <c r="C170" s="224"/>
      <c r="D170" s="210" t="s">
        <v>235</v>
      </c>
      <c r="E170" s="225" t="s">
        <v>1</v>
      </c>
      <c r="F170" s="226" t="s">
        <v>5219</v>
      </c>
      <c r="G170" s="224"/>
      <c r="H170" s="225" t="s">
        <v>1</v>
      </c>
      <c r="I170" s="227"/>
      <c r="J170" s="224"/>
      <c r="K170" s="224"/>
      <c r="L170" s="228"/>
      <c r="M170" s="229"/>
      <c r="N170" s="230"/>
      <c r="O170" s="230"/>
      <c r="P170" s="230"/>
      <c r="Q170" s="230"/>
      <c r="R170" s="230"/>
      <c r="S170" s="230"/>
      <c r="T170" s="231"/>
      <c r="AT170" s="232" t="s">
        <v>235</v>
      </c>
      <c r="AU170" s="232" t="s">
        <v>19</v>
      </c>
      <c r="AV170" s="14" t="s">
        <v>87</v>
      </c>
      <c r="AW170" s="14" t="s">
        <v>36</v>
      </c>
      <c r="AX170" s="14" t="s">
        <v>80</v>
      </c>
      <c r="AY170" s="232" t="s">
        <v>220</v>
      </c>
    </row>
    <row r="171" spans="1:65" s="13" customFormat="1" ht="11.25">
      <c r="B171" s="212"/>
      <c r="C171" s="213"/>
      <c r="D171" s="210" t="s">
        <v>235</v>
      </c>
      <c r="E171" s="214" t="s">
        <v>1</v>
      </c>
      <c r="F171" s="215" t="s">
        <v>5220</v>
      </c>
      <c r="G171" s="213"/>
      <c r="H171" s="216">
        <v>60.249000000000002</v>
      </c>
      <c r="I171" s="217"/>
      <c r="J171" s="213"/>
      <c r="K171" s="213"/>
      <c r="L171" s="218"/>
      <c r="M171" s="219"/>
      <c r="N171" s="220"/>
      <c r="O171" s="220"/>
      <c r="P171" s="220"/>
      <c r="Q171" s="220"/>
      <c r="R171" s="220"/>
      <c r="S171" s="220"/>
      <c r="T171" s="221"/>
      <c r="AT171" s="222" t="s">
        <v>235</v>
      </c>
      <c r="AU171" s="222" t="s">
        <v>19</v>
      </c>
      <c r="AV171" s="13" t="s">
        <v>19</v>
      </c>
      <c r="AW171" s="13" t="s">
        <v>36</v>
      </c>
      <c r="AX171" s="13" t="s">
        <v>80</v>
      </c>
      <c r="AY171" s="222" t="s">
        <v>220</v>
      </c>
    </row>
    <row r="172" spans="1:65" s="14" customFormat="1" ht="11.25">
      <c r="B172" s="223"/>
      <c r="C172" s="224"/>
      <c r="D172" s="210" t="s">
        <v>235</v>
      </c>
      <c r="E172" s="225" t="s">
        <v>1</v>
      </c>
      <c r="F172" s="226" t="s">
        <v>5221</v>
      </c>
      <c r="G172" s="224"/>
      <c r="H172" s="225" t="s">
        <v>1</v>
      </c>
      <c r="I172" s="227"/>
      <c r="J172" s="224"/>
      <c r="K172" s="224"/>
      <c r="L172" s="228"/>
      <c r="M172" s="229"/>
      <c r="N172" s="230"/>
      <c r="O172" s="230"/>
      <c r="P172" s="230"/>
      <c r="Q172" s="230"/>
      <c r="R172" s="230"/>
      <c r="S172" s="230"/>
      <c r="T172" s="231"/>
      <c r="AT172" s="232" t="s">
        <v>235</v>
      </c>
      <c r="AU172" s="232" t="s">
        <v>19</v>
      </c>
      <c r="AV172" s="14" t="s">
        <v>87</v>
      </c>
      <c r="AW172" s="14" t="s">
        <v>36</v>
      </c>
      <c r="AX172" s="14" t="s">
        <v>80</v>
      </c>
      <c r="AY172" s="232" t="s">
        <v>220</v>
      </c>
    </row>
    <row r="173" spans="1:65" s="13" customFormat="1" ht="11.25">
      <c r="B173" s="212"/>
      <c r="C173" s="213"/>
      <c r="D173" s="210" t="s">
        <v>235</v>
      </c>
      <c r="E173" s="214" t="s">
        <v>1</v>
      </c>
      <c r="F173" s="215" t="s">
        <v>5222</v>
      </c>
      <c r="G173" s="213"/>
      <c r="H173" s="216">
        <v>55.4</v>
      </c>
      <c r="I173" s="217"/>
      <c r="J173" s="213"/>
      <c r="K173" s="213"/>
      <c r="L173" s="218"/>
      <c r="M173" s="219"/>
      <c r="N173" s="220"/>
      <c r="O173" s="220"/>
      <c r="P173" s="220"/>
      <c r="Q173" s="220"/>
      <c r="R173" s="220"/>
      <c r="S173" s="220"/>
      <c r="T173" s="221"/>
      <c r="AT173" s="222" t="s">
        <v>235</v>
      </c>
      <c r="AU173" s="222" t="s">
        <v>19</v>
      </c>
      <c r="AV173" s="13" t="s">
        <v>19</v>
      </c>
      <c r="AW173" s="13" t="s">
        <v>36</v>
      </c>
      <c r="AX173" s="13" t="s">
        <v>80</v>
      </c>
      <c r="AY173" s="222" t="s">
        <v>220</v>
      </c>
    </row>
    <row r="174" spans="1:65" s="15" customFormat="1" ht="11.25">
      <c r="B174" s="233"/>
      <c r="C174" s="234"/>
      <c r="D174" s="210" t="s">
        <v>235</v>
      </c>
      <c r="E174" s="235" t="s">
        <v>1</v>
      </c>
      <c r="F174" s="236" t="s">
        <v>355</v>
      </c>
      <c r="G174" s="234"/>
      <c r="H174" s="237">
        <v>115.649</v>
      </c>
      <c r="I174" s="238"/>
      <c r="J174" s="234"/>
      <c r="K174" s="234"/>
      <c r="L174" s="239"/>
      <c r="M174" s="240"/>
      <c r="N174" s="241"/>
      <c r="O174" s="241"/>
      <c r="P174" s="241"/>
      <c r="Q174" s="241"/>
      <c r="R174" s="241"/>
      <c r="S174" s="241"/>
      <c r="T174" s="242"/>
      <c r="AT174" s="243" t="s">
        <v>235</v>
      </c>
      <c r="AU174" s="243" t="s">
        <v>19</v>
      </c>
      <c r="AV174" s="15" t="s">
        <v>223</v>
      </c>
      <c r="AW174" s="15" t="s">
        <v>36</v>
      </c>
      <c r="AX174" s="15" t="s">
        <v>87</v>
      </c>
      <c r="AY174" s="243" t="s">
        <v>220</v>
      </c>
    </row>
    <row r="175" spans="1:65" s="2" customFormat="1" ht="24.2" customHeight="1">
      <c r="A175" s="36"/>
      <c r="B175" s="37"/>
      <c r="C175" s="192" t="s">
        <v>271</v>
      </c>
      <c r="D175" s="192" t="s">
        <v>224</v>
      </c>
      <c r="E175" s="193" t="s">
        <v>5223</v>
      </c>
      <c r="F175" s="194" t="s">
        <v>5224</v>
      </c>
      <c r="G175" s="195" t="s">
        <v>514</v>
      </c>
      <c r="H175" s="196">
        <v>129.42400000000001</v>
      </c>
      <c r="I175" s="197"/>
      <c r="J175" s="198">
        <f>ROUND(I175*H175,2)</f>
        <v>0</v>
      </c>
      <c r="K175" s="194" t="s">
        <v>1</v>
      </c>
      <c r="L175" s="41"/>
      <c r="M175" s="199" t="s">
        <v>1</v>
      </c>
      <c r="N175" s="200" t="s">
        <v>45</v>
      </c>
      <c r="O175" s="73"/>
      <c r="P175" s="201">
        <f>O175*H175</f>
        <v>0</v>
      </c>
      <c r="Q175" s="201">
        <v>0</v>
      </c>
      <c r="R175" s="201">
        <f>Q175*H175</f>
        <v>0</v>
      </c>
      <c r="S175" s="201">
        <v>0</v>
      </c>
      <c r="T175" s="202">
        <f>S175*H175</f>
        <v>0</v>
      </c>
      <c r="U175" s="36"/>
      <c r="V175" s="36"/>
      <c r="W175" s="36"/>
      <c r="X175" s="36"/>
      <c r="Y175" s="36"/>
      <c r="Z175" s="36"/>
      <c r="AA175" s="36"/>
      <c r="AB175" s="36"/>
      <c r="AC175" s="36"/>
      <c r="AD175" s="36"/>
      <c r="AE175" s="36"/>
      <c r="AR175" s="203" t="s">
        <v>223</v>
      </c>
      <c r="AT175" s="203" t="s">
        <v>224</v>
      </c>
      <c r="AU175" s="203" t="s">
        <v>19</v>
      </c>
      <c r="AY175" s="18" t="s">
        <v>220</v>
      </c>
      <c r="BE175" s="204">
        <f>IF(N175="základní",J175,0)</f>
        <v>0</v>
      </c>
      <c r="BF175" s="204">
        <f>IF(N175="snížená",J175,0)</f>
        <v>0</v>
      </c>
      <c r="BG175" s="204">
        <f>IF(N175="zákl. přenesená",J175,0)</f>
        <v>0</v>
      </c>
      <c r="BH175" s="204">
        <f>IF(N175="sníž. přenesená",J175,0)</f>
        <v>0</v>
      </c>
      <c r="BI175" s="204">
        <f>IF(N175="nulová",J175,0)</f>
        <v>0</v>
      </c>
      <c r="BJ175" s="18" t="s">
        <v>87</v>
      </c>
      <c r="BK175" s="204">
        <f>ROUND(I175*H175,2)</f>
        <v>0</v>
      </c>
      <c r="BL175" s="18" t="s">
        <v>223</v>
      </c>
      <c r="BM175" s="203" t="s">
        <v>5225</v>
      </c>
    </row>
    <row r="176" spans="1:65" s="13" customFormat="1" ht="11.25">
      <c r="B176" s="212"/>
      <c r="C176" s="213"/>
      <c r="D176" s="210" t="s">
        <v>235</v>
      </c>
      <c r="E176" s="214" t="s">
        <v>1</v>
      </c>
      <c r="F176" s="215" t="s">
        <v>5226</v>
      </c>
      <c r="G176" s="213"/>
      <c r="H176" s="216">
        <v>129.42400000000001</v>
      </c>
      <c r="I176" s="217"/>
      <c r="J176" s="213"/>
      <c r="K176" s="213"/>
      <c r="L176" s="218"/>
      <c r="M176" s="219"/>
      <c r="N176" s="220"/>
      <c r="O176" s="220"/>
      <c r="P176" s="220"/>
      <c r="Q176" s="220"/>
      <c r="R176" s="220"/>
      <c r="S176" s="220"/>
      <c r="T176" s="221"/>
      <c r="AT176" s="222" t="s">
        <v>235</v>
      </c>
      <c r="AU176" s="222" t="s">
        <v>19</v>
      </c>
      <c r="AV176" s="13" t="s">
        <v>19</v>
      </c>
      <c r="AW176" s="13" t="s">
        <v>36</v>
      </c>
      <c r="AX176" s="13" t="s">
        <v>80</v>
      </c>
      <c r="AY176" s="222" t="s">
        <v>220</v>
      </c>
    </row>
    <row r="177" spans="1:65" s="15" customFormat="1" ht="11.25">
      <c r="B177" s="233"/>
      <c r="C177" s="234"/>
      <c r="D177" s="210" t="s">
        <v>235</v>
      </c>
      <c r="E177" s="235" t="s">
        <v>1</v>
      </c>
      <c r="F177" s="236" t="s">
        <v>355</v>
      </c>
      <c r="G177" s="234"/>
      <c r="H177" s="237">
        <v>129.42400000000001</v>
      </c>
      <c r="I177" s="238"/>
      <c r="J177" s="234"/>
      <c r="K177" s="234"/>
      <c r="L177" s="239"/>
      <c r="M177" s="240"/>
      <c r="N177" s="241"/>
      <c r="O177" s="241"/>
      <c r="P177" s="241"/>
      <c r="Q177" s="241"/>
      <c r="R177" s="241"/>
      <c r="S177" s="241"/>
      <c r="T177" s="242"/>
      <c r="AT177" s="243" t="s">
        <v>235</v>
      </c>
      <c r="AU177" s="243" t="s">
        <v>19</v>
      </c>
      <c r="AV177" s="15" t="s">
        <v>223</v>
      </c>
      <c r="AW177" s="15" t="s">
        <v>36</v>
      </c>
      <c r="AX177" s="15" t="s">
        <v>87</v>
      </c>
      <c r="AY177" s="243" t="s">
        <v>220</v>
      </c>
    </row>
    <row r="178" spans="1:65" s="2" customFormat="1" ht="24.2" customHeight="1">
      <c r="A178" s="36"/>
      <c r="B178" s="37"/>
      <c r="C178" s="192" t="s">
        <v>276</v>
      </c>
      <c r="D178" s="192" t="s">
        <v>224</v>
      </c>
      <c r="E178" s="193" t="s">
        <v>5227</v>
      </c>
      <c r="F178" s="194" t="s">
        <v>5228</v>
      </c>
      <c r="G178" s="195" t="s">
        <v>514</v>
      </c>
      <c r="H178" s="196">
        <v>3.5049999999999999</v>
      </c>
      <c r="I178" s="197"/>
      <c r="J178" s="198">
        <f>ROUND(I178*H178,2)</f>
        <v>0</v>
      </c>
      <c r="K178" s="194" t="s">
        <v>1</v>
      </c>
      <c r="L178" s="41"/>
      <c r="M178" s="199" t="s">
        <v>1</v>
      </c>
      <c r="N178" s="200" t="s">
        <v>45</v>
      </c>
      <c r="O178" s="73"/>
      <c r="P178" s="201">
        <f>O178*H178</f>
        <v>0</v>
      </c>
      <c r="Q178" s="201">
        <v>0</v>
      </c>
      <c r="R178" s="201">
        <f>Q178*H178</f>
        <v>0</v>
      </c>
      <c r="S178" s="201">
        <v>0</v>
      </c>
      <c r="T178" s="202">
        <f>S178*H178</f>
        <v>0</v>
      </c>
      <c r="U178" s="36"/>
      <c r="V178" s="36"/>
      <c r="W178" s="36"/>
      <c r="X178" s="36"/>
      <c r="Y178" s="36"/>
      <c r="Z178" s="36"/>
      <c r="AA178" s="36"/>
      <c r="AB178" s="36"/>
      <c r="AC178" s="36"/>
      <c r="AD178" s="36"/>
      <c r="AE178" s="36"/>
      <c r="AR178" s="203" t="s">
        <v>223</v>
      </c>
      <c r="AT178" s="203" t="s">
        <v>224</v>
      </c>
      <c r="AU178" s="203" t="s">
        <v>19</v>
      </c>
      <c r="AY178" s="18" t="s">
        <v>220</v>
      </c>
      <c r="BE178" s="204">
        <f>IF(N178="základní",J178,0)</f>
        <v>0</v>
      </c>
      <c r="BF178" s="204">
        <f>IF(N178="snížená",J178,0)</f>
        <v>0</v>
      </c>
      <c r="BG178" s="204">
        <f>IF(N178="zákl. přenesená",J178,0)</f>
        <v>0</v>
      </c>
      <c r="BH178" s="204">
        <f>IF(N178="sníž. přenesená",J178,0)</f>
        <v>0</v>
      </c>
      <c r="BI178" s="204">
        <f>IF(N178="nulová",J178,0)</f>
        <v>0</v>
      </c>
      <c r="BJ178" s="18" t="s">
        <v>87</v>
      </c>
      <c r="BK178" s="204">
        <f>ROUND(I178*H178,2)</f>
        <v>0</v>
      </c>
      <c r="BL178" s="18" t="s">
        <v>223</v>
      </c>
      <c r="BM178" s="203" t="s">
        <v>5229</v>
      </c>
    </row>
    <row r="179" spans="1:65" s="13" customFormat="1" ht="11.25">
      <c r="B179" s="212"/>
      <c r="C179" s="213"/>
      <c r="D179" s="210" t="s">
        <v>235</v>
      </c>
      <c r="E179" s="214" t="s">
        <v>1</v>
      </c>
      <c r="F179" s="215" t="s">
        <v>5230</v>
      </c>
      <c r="G179" s="213"/>
      <c r="H179" s="216">
        <v>3.5049999999999999</v>
      </c>
      <c r="I179" s="217"/>
      <c r="J179" s="213"/>
      <c r="K179" s="213"/>
      <c r="L179" s="218"/>
      <c r="M179" s="219"/>
      <c r="N179" s="220"/>
      <c r="O179" s="220"/>
      <c r="P179" s="220"/>
      <c r="Q179" s="220"/>
      <c r="R179" s="220"/>
      <c r="S179" s="220"/>
      <c r="T179" s="221"/>
      <c r="AT179" s="222" t="s">
        <v>235</v>
      </c>
      <c r="AU179" s="222" t="s">
        <v>19</v>
      </c>
      <c r="AV179" s="13" t="s">
        <v>19</v>
      </c>
      <c r="AW179" s="13" t="s">
        <v>36</v>
      </c>
      <c r="AX179" s="13" t="s">
        <v>80</v>
      </c>
      <c r="AY179" s="222" t="s">
        <v>220</v>
      </c>
    </row>
    <row r="180" spans="1:65" s="15" customFormat="1" ht="11.25">
      <c r="B180" s="233"/>
      <c r="C180" s="234"/>
      <c r="D180" s="210" t="s">
        <v>235</v>
      </c>
      <c r="E180" s="235" t="s">
        <v>1</v>
      </c>
      <c r="F180" s="236" t="s">
        <v>355</v>
      </c>
      <c r="G180" s="234"/>
      <c r="H180" s="237">
        <v>3.5049999999999999</v>
      </c>
      <c r="I180" s="238"/>
      <c r="J180" s="234"/>
      <c r="K180" s="234"/>
      <c r="L180" s="239"/>
      <c r="M180" s="240"/>
      <c r="N180" s="241"/>
      <c r="O180" s="241"/>
      <c r="P180" s="241"/>
      <c r="Q180" s="241"/>
      <c r="R180" s="241"/>
      <c r="S180" s="241"/>
      <c r="T180" s="242"/>
      <c r="AT180" s="243" t="s">
        <v>235</v>
      </c>
      <c r="AU180" s="243" t="s">
        <v>19</v>
      </c>
      <c r="AV180" s="15" t="s">
        <v>223</v>
      </c>
      <c r="AW180" s="15" t="s">
        <v>36</v>
      </c>
      <c r="AX180" s="15" t="s">
        <v>87</v>
      </c>
      <c r="AY180" s="243" t="s">
        <v>220</v>
      </c>
    </row>
    <row r="181" spans="1:65" s="2" customFormat="1" ht="16.5" customHeight="1">
      <c r="A181" s="36"/>
      <c r="B181" s="37"/>
      <c r="C181" s="192" t="s">
        <v>282</v>
      </c>
      <c r="D181" s="192" t="s">
        <v>224</v>
      </c>
      <c r="E181" s="193" t="s">
        <v>559</v>
      </c>
      <c r="F181" s="194" t="s">
        <v>560</v>
      </c>
      <c r="G181" s="195" t="s">
        <v>514</v>
      </c>
      <c r="H181" s="196">
        <v>3.5049999999999999</v>
      </c>
      <c r="I181" s="197"/>
      <c r="J181" s="198">
        <f>ROUND(I181*H181,2)</f>
        <v>0</v>
      </c>
      <c r="K181" s="194" t="s">
        <v>1</v>
      </c>
      <c r="L181" s="41"/>
      <c r="M181" s="199" t="s">
        <v>1</v>
      </c>
      <c r="N181" s="200" t="s">
        <v>45</v>
      </c>
      <c r="O181" s="73"/>
      <c r="P181" s="201">
        <f>O181*H181</f>
        <v>0</v>
      </c>
      <c r="Q181" s="201">
        <v>0</v>
      </c>
      <c r="R181" s="201">
        <f>Q181*H181</f>
        <v>0</v>
      </c>
      <c r="S181" s="201">
        <v>0</v>
      </c>
      <c r="T181" s="202">
        <f>S181*H181</f>
        <v>0</v>
      </c>
      <c r="U181" s="36"/>
      <c r="V181" s="36"/>
      <c r="W181" s="36"/>
      <c r="X181" s="36"/>
      <c r="Y181" s="36"/>
      <c r="Z181" s="36"/>
      <c r="AA181" s="36"/>
      <c r="AB181" s="36"/>
      <c r="AC181" s="36"/>
      <c r="AD181" s="36"/>
      <c r="AE181" s="36"/>
      <c r="AR181" s="203" t="s">
        <v>223</v>
      </c>
      <c r="AT181" s="203" t="s">
        <v>224</v>
      </c>
      <c r="AU181" s="203" t="s">
        <v>19</v>
      </c>
      <c r="AY181" s="18" t="s">
        <v>220</v>
      </c>
      <c r="BE181" s="204">
        <f>IF(N181="základní",J181,0)</f>
        <v>0</v>
      </c>
      <c r="BF181" s="204">
        <f>IF(N181="snížená",J181,0)</f>
        <v>0</v>
      </c>
      <c r="BG181" s="204">
        <f>IF(N181="zákl. přenesená",J181,0)</f>
        <v>0</v>
      </c>
      <c r="BH181" s="204">
        <f>IF(N181="sníž. přenesená",J181,0)</f>
        <v>0</v>
      </c>
      <c r="BI181" s="204">
        <f>IF(N181="nulová",J181,0)</f>
        <v>0</v>
      </c>
      <c r="BJ181" s="18" t="s">
        <v>87</v>
      </c>
      <c r="BK181" s="204">
        <f>ROUND(I181*H181,2)</f>
        <v>0</v>
      </c>
      <c r="BL181" s="18" t="s">
        <v>223</v>
      </c>
      <c r="BM181" s="203" t="s">
        <v>5231</v>
      </c>
    </row>
    <row r="182" spans="1:65" s="2" customFormat="1" ht="24.2" customHeight="1">
      <c r="A182" s="36"/>
      <c r="B182" s="37"/>
      <c r="C182" s="192" t="s">
        <v>287</v>
      </c>
      <c r="D182" s="192" t="s">
        <v>224</v>
      </c>
      <c r="E182" s="193" t="s">
        <v>5232</v>
      </c>
      <c r="F182" s="194" t="s">
        <v>5233</v>
      </c>
      <c r="G182" s="195" t="s">
        <v>650</v>
      </c>
      <c r="H182" s="196">
        <v>6.3090000000000002</v>
      </c>
      <c r="I182" s="197"/>
      <c r="J182" s="198">
        <f>ROUND(I182*H182,2)</f>
        <v>0</v>
      </c>
      <c r="K182" s="194" t="s">
        <v>1</v>
      </c>
      <c r="L182" s="41"/>
      <c r="M182" s="199" t="s">
        <v>1</v>
      </c>
      <c r="N182" s="200" t="s">
        <v>45</v>
      </c>
      <c r="O182" s="73"/>
      <c r="P182" s="201">
        <f>O182*H182</f>
        <v>0</v>
      </c>
      <c r="Q182" s="201">
        <v>0</v>
      </c>
      <c r="R182" s="201">
        <f>Q182*H182</f>
        <v>0</v>
      </c>
      <c r="S182" s="201">
        <v>0</v>
      </c>
      <c r="T182" s="202">
        <f>S182*H182</f>
        <v>0</v>
      </c>
      <c r="U182" s="36"/>
      <c r="V182" s="36"/>
      <c r="W182" s="36"/>
      <c r="X182" s="36"/>
      <c r="Y182" s="36"/>
      <c r="Z182" s="36"/>
      <c r="AA182" s="36"/>
      <c r="AB182" s="36"/>
      <c r="AC182" s="36"/>
      <c r="AD182" s="36"/>
      <c r="AE182" s="36"/>
      <c r="AR182" s="203" t="s">
        <v>223</v>
      </c>
      <c r="AT182" s="203" t="s">
        <v>224</v>
      </c>
      <c r="AU182" s="203" t="s">
        <v>19</v>
      </c>
      <c r="AY182" s="18" t="s">
        <v>220</v>
      </c>
      <c r="BE182" s="204">
        <f>IF(N182="základní",J182,0)</f>
        <v>0</v>
      </c>
      <c r="BF182" s="204">
        <f>IF(N182="snížená",J182,0)</f>
        <v>0</v>
      </c>
      <c r="BG182" s="204">
        <f>IF(N182="zákl. přenesená",J182,0)</f>
        <v>0</v>
      </c>
      <c r="BH182" s="204">
        <f>IF(N182="sníž. přenesená",J182,0)</f>
        <v>0</v>
      </c>
      <c r="BI182" s="204">
        <f>IF(N182="nulová",J182,0)</f>
        <v>0</v>
      </c>
      <c r="BJ182" s="18" t="s">
        <v>87</v>
      </c>
      <c r="BK182" s="204">
        <f>ROUND(I182*H182,2)</f>
        <v>0</v>
      </c>
      <c r="BL182" s="18" t="s">
        <v>223</v>
      </c>
      <c r="BM182" s="203" t="s">
        <v>5234</v>
      </c>
    </row>
    <row r="183" spans="1:65" s="13" customFormat="1" ht="11.25">
      <c r="B183" s="212"/>
      <c r="C183" s="213"/>
      <c r="D183" s="210" t="s">
        <v>235</v>
      </c>
      <c r="E183" s="214" t="s">
        <v>1</v>
      </c>
      <c r="F183" s="215" t="s">
        <v>5235</v>
      </c>
      <c r="G183" s="213"/>
      <c r="H183" s="216">
        <v>6.3090000000000002</v>
      </c>
      <c r="I183" s="217"/>
      <c r="J183" s="213"/>
      <c r="K183" s="213"/>
      <c r="L183" s="218"/>
      <c r="M183" s="219"/>
      <c r="N183" s="220"/>
      <c r="O183" s="220"/>
      <c r="P183" s="220"/>
      <c r="Q183" s="220"/>
      <c r="R183" s="220"/>
      <c r="S183" s="220"/>
      <c r="T183" s="221"/>
      <c r="AT183" s="222" t="s">
        <v>235</v>
      </c>
      <c r="AU183" s="222" t="s">
        <v>19</v>
      </c>
      <c r="AV183" s="13" t="s">
        <v>19</v>
      </c>
      <c r="AW183" s="13" t="s">
        <v>36</v>
      </c>
      <c r="AX183" s="13" t="s">
        <v>80</v>
      </c>
      <c r="AY183" s="222" t="s">
        <v>220</v>
      </c>
    </row>
    <row r="184" spans="1:65" s="15" customFormat="1" ht="11.25">
      <c r="B184" s="233"/>
      <c r="C184" s="234"/>
      <c r="D184" s="210" t="s">
        <v>235</v>
      </c>
      <c r="E184" s="235" t="s">
        <v>1</v>
      </c>
      <c r="F184" s="236" t="s">
        <v>355</v>
      </c>
      <c r="G184" s="234"/>
      <c r="H184" s="237">
        <v>6.3090000000000002</v>
      </c>
      <c r="I184" s="238"/>
      <c r="J184" s="234"/>
      <c r="K184" s="234"/>
      <c r="L184" s="239"/>
      <c r="M184" s="240"/>
      <c r="N184" s="241"/>
      <c r="O184" s="241"/>
      <c r="P184" s="241"/>
      <c r="Q184" s="241"/>
      <c r="R184" s="241"/>
      <c r="S184" s="241"/>
      <c r="T184" s="242"/>
      <c r="AT184" s="243" t="s">
        <v>235</v>
      </c>
      <c r="AU184" s="243" t="s">
        <v>19</v>
      </c>
      <c r="AV184" s="15" t="s">
        <v>223</v>
      </c>
      <c r="AW184" s="15" t="s">
        <v>36</v>
      </c>
      <c r="AX184" s="15" t="s">
        <v>87</v>
      </c>
      <c r="AY184" s="243" t="s">
        <v>220</v>
      </c>
    </row>
    <row r="185" spans="1:65" s="2" customFormat="1" ht="24.2" customHeight="1">
      <c r="A185" s="36"/>
      <c r="B185" s="37"/>
      <c r="C185" s="192" t="s">
        <v>294</v>
      </c>
      <c r="D185" s="192" t="s">
        <v>224</v>
      </c>
      <c r="E185" s="193" t="s">
        <v>538</v>
      </c>
      <c r="F185" s="194" t="s">
        <v>5236</v>
      </c>
      <c r="G185" s="195" t="s">
        <v>514</v>
      </c>
      <c r="H185" s="196">
        <v>85.704999999999998</v>
      </c>
      <c r="I185" s="197"/>
      <c r="J185" s="198">
        <f>ROUND(I185*H185,2)</f>
        <v>0</v>
      </c>
      <c r="K185" s="194" t="s">
        <v>1</v>
      </c>
      <c r="L185" s="41"/>
      <c r="M185" s="199" t="s">
        <v>1</v>
      </c>
      <c r="N185" s="200" t="s">
        <v>45</v>
      </c>
      <c r="O185" s="73"/>
      <c r="P185" s="201">
        <f>O185*H185</f>
        <v>0</v>
      </c>
      <c r="Q185" s="201">
        <v>0</v>
      </c>
      <c r="R185" s="201">
        <f>Q185*H185</f>
        <v>0</v>
      </c>
      <c r="S185" s="201">
        <v>0</v>
      </c>
      <c r="T185" s="202">
        <f>S185*H185</f>
        <v>0</v>
      </c>
      <c r="U185" s="36"/>
      <c r="V185" s="36"/>
      <c r="W185" s="36"/>
      <c r="X185" s="36"/>
      <c r="Y185" s="36"/>
      <c r="Z185" s="36"/>
      <c r="AA185" s="36"/>
      <c r="AB185" s="36"/>
      <c r="AC185" s="36"/>
      <c r="AD185" s="36"/>
      <c r="AE185" s="36"/>
      <c r="AR185" s="203" t="s">
        <v>223</v>
      </c>
      <c r="AT185" s="203" t="s">
        <v>224</v>
      </c>
      <c r="AU185" s="203" t="s">
        <v>19</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223</v>
      </c>
      <c r="BM185" s="203" t="s">
        <v>5237</v>
      </c>
    </row>
    <row r="186" spans="1:65" s="13" customFormat="1" ht="11.25">
      <c r="B186" s="212"/>
      <c r="C186" s="213"/>
      <c r="D186" s="210" t="s">
        <v>235</v>
      </c>
      <c r="E186" s="214" t="s">
        <v>1</v>
      </c>
      <c r="F186" s="215" t="s">
        <v>5238</v>
      </c>
      <c r="G186" s="213"/>
      <c r="H186" s="216">
        <v>77.528999999999996</v>
      </c>
      <c r="I186" s="217"/>
      <c r="J186" s="213"/>
      <c r="K186" s="213"/>
      <c r="L186" s="218"/>
      <c r="M186" s="219"/>
      <c r="N186" s="220"/>
      <c r="O186" s="220"/>
      <c r="P186" s="220"/>
      <c r="Q186" s="220"/>
      <c r="R186" s="220"/>
      <c r="S186" s="220"/>
      <c r="T186" s="221"/>
      <c r="AT186" s="222" t="s">
        <v>235</v>
      </c>
      <c r="AU186" s="222" t="s">
        <v>19</v>
      </c>
      <c r="AV186" s="13" t="s">
        <v>19</v>
      </c>
      <c r="AW186" s="13" t="s">
        <v>36</v>
      </c>
      <c r="AX186" s="13" t="s">
        <v>80</v>
      </c>
      <c r="AY186" s="222" t="s">
        <v>220</v>
      </c>
    </row>
    <row r="187" spans="1:65" s="13" customFormat="1" ht="11.25">
      <c r="B187" s="212"/>
      <c r="C187" s="213"/>
      <c r="D187" s="210" t="s">
        <v>235</v>
      </c>
      <c r="E187" s="214" t="s">
        <v>1</v>
      </c>
      <c r="F187" s="215" t="s">
        <v>5239</v>
      </c>
      <c r="G187" s="213"/>
      <c r="H187" s="216">
        <v>55.4</v>
      </c>
      <c r="I187" s="217"/>
      <c r="J187" s="213"/>
      <c r="K187" s="213"/>
      <c r="L187" s="218"/>
      <c r="M187" s="219"/>
      <c r="N187" s="220"/>
      <c r="O187" s="220"/>
      <c r="P187" s="220"/>
      <c r="Q187" s="220"/>
      <c r="R187" s="220"/>
      <c r="S187" s="220"/>
      <c r="T187" s="221"/>
      <c r="AT187" s="222" t="s">
        <v>235</v>
      </c>
      <c r="AU187" s="222" t="s">
        <v>19</v>
      </c>
      <c r="AV187" s="13" t="s">
        <v>19</v>
      </c>
      <c r="AW187" s="13" t="s">
        <v>36</v>
      </c>
      <c r="AX187" s="13" t="s">
        <v>80</v>
      </c>
      <c r="AY187" s="222" t="s">
        <v>220</v>
      </c>
    </row>
    <row r="188" spans="1:65" s="13" customFormat="1" ht="11.25">
      <c r="B188" s="212"/>
      <c r="C188" s="213"/>
      <c r="D188" s="210" t="s">
        <v>235</v>
      </c>
      <c r="E188" s="214" t="s">
        <v>1</v>
      </c>
      <c r="F188" s="215" t="s">
        <v>5240</v>
      </c>
      <c r="G188" s="213"/>
      <c r="H188" s="216">
        <v>-43.719000000000001</v>
      </c>
      <c r="I188" s="217"/>
      <c r="J188" s="213"/>
      <c r="K188" s="213"/>
      <c r="L188" s="218"/>
      <c r="M188" s="219"/>
      <c r="N188" s="220"/>
      <c r="O188" s="220"/>
      <c r="P188" s="220"/>
      <c r="Q188" s="220"/>
      <c r="R188" s="220"/>
      <c r="S188" s="220"/>
      <c r="T188" s="221"/>
      <c r="AT188" s="222" t="s">
        <v>235</v>
      </c>
      <c r="AU188" s="222" t="s">
        <v>19</v>
      </c>
      <c r="AV188" s="13" t="s">
        <v>19</v>
      </c>
      <c r="AW188" s="13" t="s">
        <v>36</v>
      </c>
      <c r="AX188" s="13" t="s">
        <v>80</v>
      </c>
      <c r="AY188" s="222" t="s">
        <v>220</v>
      </c>
    </row>
    <row r="189" spans="1:65" s="13" customFormat="1" ht="11.25">
      <c r="B189" s="212"/>
      <c r="C189" s="213"/>
      <c r="D189" s="210" t="s">
        <v>235</v>
      </c>
      <c r="E189" s="214" t="s">
        <v>1</v>
      </c>
      <c r="F189" s="215" t="s">
        <v>5241</v>
      </c>
      <c r="G189" s="213"/>
      <c r="H189" s="216">
        <v>-3.5049999999999999</v>
      </c>
      <c r="I189" s="217"/>
      <c r="J189" s="213"/>
      <c r="K189" s="213"/>
      <c r="L189" s="218"/>
      <c r="M189" s="219"/>
      <c r="N189" s="220"/>
      <c r="O189" s="220"/>
      <c r="P189" s="220"/>
      <c r="Q189" s="220"/>
      <c r="R189" s="220"/>
      <c r="S189" s="220"/>
      <c r="T189" s="221"/>
      <c r="AT189" s="222" t="s">
        <v>235</v>
      </c>
      <c r="AU189" s="222" t="s">
        <v>19</v>
      </c>
      <c r="AV189" s="13" t="s">
        <v>19</v>
      </c>
      <c r="AW189" s="13" t="s">
        <v>36</v>
      </c>
      <c r="AX189" s="13" t="s">
        <v>80</v>
      </c>
      <c r="AY189" s="222" t="s">
        <v>220</v>
      </c>
    </row>
    <row r="190" spans="1:65" s="15" customFormat="1" ht="11.25">
      <c r="B190" s="233"/>
      <c r="C190" s="234"/>
      <c r="D190" s="210" t="s">
        <v>235</v>
      </c>
      <c r="E190" s="235" t="s">
        <v>1</v>
      </c>
      <c r="F190" s="236" t="s">
        <v>355</v>
      </c>
      <c r="G190" s="234"/>
      <c r="H190" s="237">
        <v>85.704999999999998</v>
      </c>
      <c r="I190" s="238"/>
      <c r="J190" s="234"/>
      <c r="K190" s="234"/>
      <c r="L190" s="239"/>
      <c r="M190" s="240"/>
      <c r="N190" s="241"/>
      <c r="O190" s="241"/>
      <c r="P190" s="241"/>
      <c r="Q190" s="241"/>
      <c r="R190" s="241"/>
      <c r="S190" s="241"/>
      <c r="T190" s="242"/>
      <c r="AT190" s="243" t="s">
        <v>235</v>
      </c>
      <c r="AU190" s="243" t="s">
        <v>19</v>
      </c>
      <c r="AV190" s="15" t="s">
        <v>223</v>
      </c>
      <c r="AW190" s="15" t="s">
        <v>36</v>
      </c>
      <c r="AX190" s="15" t="s">
        <v>87</v>
      </c>
      <c r="AY190" s="243" t="s">
        <v>220</v>
      </c>
    </row>
    <row r="191" spans="1:65" s="2" customFormat="1" ht="24.2" customHeight="1">
      <c r="A191" s="36"/>
      <c r="B191" s="37"/>
      <c r="C191" s="192" t="s">
        <v>302</v>
      </c>
      <c r="D191" s="192" t="s">
        <v>224</v>
      </c>
      <c r="E191" s="193" t="s">
        <v>5242</v>
      </c>
      <c r="F191" s="194" t="s">
        <v>5243</v>
      </c>
      <c r="G191" s="195" t="s">
        <v>514</v>
      </c>
      <c r="H191" s="196">
        <v>43.719000000000001</v>
      </c>
      <c r="I191" s="197"/>
      <c r="J191" s="198">
        <f>ROUND(I191*H191,2)</f>
        <v>0</v>
      </c>
      <c r="K191" s="194" t="s">
        <v>1</v>
      </c>
      <c r="L191" s="41"/>
      <c r="M191" s="199" t="s">
        <v>1</v>
      </c>
      <c r="N191" s="200" t="s">
        <v>45</v>
      </c>
      <c r="O191" s="73"/>
      <c r="P191" s="201">
        <f>O191*H191</f>
        <v>0</v>
      </c>
      <c r="Q191" s="201">
        <v>0</v>
      </c>
      <c r="R191" s="201">
        <f>Q191*H191</f>
        <v>0</v>
      </c>
      <c r="S191" s="201">
        <v>0</v>
      </c>
      <c r="T191" s="202">
        <f>S191*H191</f>
        <v>0</v>
      </c>
      <c r="U191" s="36"/>
      <c r="V191" s="36"/>
      <c r="W191" s="36"/>
      <c r="X191" s="36"/>
      <c r="Y191" s="36"/>
      <c r="Z191" s="36"/>
      <c r="AA191" s="36"/>
      <c r="AB191" s="36"/>
      <c r="AC191" s="36"/>
      <c r="AD191" s="36"/>
      <c r="AE191" s="36"/>
      <c r="AR191" s="203" t="s">
        <v>223</v>
      </c>
      <c r="AT191" s="203" t="s">
        <v>224</v>
      </c>
      <c r="AU191" s="203" t="s">
        <v>19</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223</v>
      </c>
      <c r="BM191" s="203" t="s">
        <v>5244</v>
      </c>
    </row>
    <row r="192" spans="1:65" s="14" customFormat="1" ht="11.25">
      <c r="B192" s="223"/>
      <c r="C192" s="224"/>
      <c r="D192" s="210" t="s">
        <v>235</v>
      </c>
      <c r="E192" s="225" t="s">
        <v>1</v>
      </c>
      <c r="F192" s="226" t="s">
        <v>5245</v>
      </c>
      <c r="G192" s="224"/>
      <c r="H192" s="225" t="s">
        <v>1</v>
      </c>
      <c r="I192" s="227"/>
      <c r="J192" s="224"/>
      <c r="K192" s="224"/>
      <c r="L192" s="228"/>
      <c r="M192" s="229"/>
      <c r="N192" s="230"/>
      <c r="O192" s="230"/>
      <c r="P192" s="230"/>
      <c r="Q192" s="230"/>
      <c r="R192" s="230"/>
      <c r="S192" s="230"/>
      <c r="T192" s="231"/>
      <c r="AT192" s="232" t="s">
        <v>235</v>
      </c>
      <c r="AU192" s="232" t="s">
        <v>19</v>
      </c>
      <c r="AV192" s="14" t="s">
        <v>87</v>
      </c>
      <c r="AW192" s="14" t="s">
        <v>36</v>
      </c>
      <c r="AX192" s="14" t="s">
        <v>80</v>
      </c>
      <c r="AY192" s="232" t="s">
        <v>220</v>
      </c>
    </row>
    <row r="193" spans="1:65" s="13" customFormat="1" ht="11.25">
      <c r="B193" s="212"/>
      <c r="C193" s="213"/>
      <c r="D193" s="210" t="s">
        <v>235</v>
      </c>
      <c r="E193" s="214" t="s">
        <v>1</v>
      </c>
      <c r="F193" s="215" t="s">
        <v>5246</v>
      </c>
      <c r="G193" s="213"/>
      <c r="H193" s="216">
        <v>4.16</v>
      </c>
      <c r="I193" s="217"/>
      <c r="J193" s="213"/>
      <c r="K193" s="213"/>
      <c r="L193" s="218"/>
      <c r="M193" s="219"/>
      <c r="N193" s="220"/>
      <c r="O193" s="220"/>
      <c r="P193" s="220"/>
      <c r="Q193" s="220"/>
      <c r="R193" s="220"/>
      <c r="S193" s="220"/>
      <c r="T193" s="221"/>
      <c r="AT193" s="222" t="s">
        <v>235</v>
      </c>
      <c r="AU193" s="222" t="s">
        <v>19</v>
      </c>
      <c r="AV193" s="13" t="s">
        <v>19</v>
      </c>
      <c r="AW193" s="13" t="s">
        <v>36</v>
      </c>
      <c r="AX193" s="13" t="s">
        <v>80</v>
      </c>
      <c r="AY193" s="222" t="s">
        <v>220</v>
      </c>
    </row>
    <row r="194" spans="1:65" s="13" customFormat="1" ht="11.25">
      <c r="B194" s="212"/>
      <c r="C194" s="213"/>
      <c r="D194" s="210" t="s">
        <v>235</v>
      </c>
      <c r="E194" s="214" t="s">
        <v>1</v>
      </c>
      <c r="F194" s="215" t="s">
        <v>5247</v>
      </c>
      <c r="G194" s="213"/>
      <c r="H194" s="216">
        <v>30.263999999999999</v>
      </c>
      <c r="I194" s="217"/>
      <c r="J194" s="213"/>
      <c r="K194" s="213"/>
      <c r="L194" s="218"/>
      <c r="M194" s="219"/>
      <c r="N194" s="220"/>
      <c r="O194" s="220"/>
      <c r="P194" s="220"/>
      <c r="Q194" s="220"/>
      <c r="R194" s="220"/>
      <c r="S194" s="220"/>
      <c r="T194" s="221"/>
      <c r="AT194" s="222" t="s">
        <v>235</v>
      </c>
      <c r="AU194" s="222" t="s">
        <v>19</v>
      </c>
      <c r="AV194" s="13" t="s">
        <v>19</v>
      </c>
      <c r="AW194" s="13" t="s">
        <v>36</v>
      </c>
      <c r="AX194" s="13" t="s">
        <v>80</v>
      </c>
      <c r="AY194" s="222" t="s">
        <v>220</v>
      </c>
    </row>
    <row r="195" spans="1:65" s="13" customFormat="1" ht="11.25">
      <c r="B195" s="212"/>
      <c r="C195" s="213"/>
      <c r="D195" s="210" t="s">
        <v>235</v>
      </c>
      <c r="E195" s="214" t="s">
        <v>1</v>
      </c>
      <c r="F195" s="215" t="s">
        <v>5248</v>
      </c>
      <c r="G195" s="213"/>
      <c r="H195" s="216">
        <v>3.2</v>
      </c>
      <c r="I195" s="217"/>
      <c r="J195" s="213"/>
      <c r="K195" s="213"/>
      <c r="L195" s="218"/>
      <c r="M195" s="219"/>
      <c r="N195" s="220"/>
      <c r="O195" s="220"/>
      <c r="P195" s="220"/>
      <c r="Q195" s="220"/>
      <c r="R195" s="220"/>
      <c r="S195" s="220"/>
      <c r="T195" s="221"/>
      <c r="AT195" s="222" t="s">
        <v>235</v>
      </c>
      <c r="AU195" s="222" t="s">
        <v>19</v>
      </c>
      <c r="AV195" s="13" t="s">
        <v>19</v>
      </c>
      <c r="AW195" s="13" t="s">
        <v>36</v>
      </c>
      <c r="AX195" s="13" t="s">
        <v>80</v>
      </c>
      <c r="AY195" s="222" t="s">
        <v>220</v>
      </c>
    </row>
    <row r="196" spans="1:65" s="13" customFormat="1" ht="11.25">
      <c r="B196" s="212"/>
      <c r="C196" s="213"/>
      <c r="D196" s="210" t="s">
        <v>235</v>
      </c>
      <c r="E196" s="214" t="s">
        <v>1</v>
      </c>
      <c r="F196" s="215" t="s">
        <v>5249</v>
      </c>
      <c r="G196" s="213"/>
      <c r="H196" s="216">
        <v>9.6</v>
      </c>
      <c r="I196" s="217"/>
      <c r="J196" s="213"/>
      <c r="K196" s="213"/>
      <c r="L196" s="218"/>
      <c r="M196" s="219"/>
      <c r="N196" s="220"/>
      <c r="O196" s="220"/>
      <c r="P196" s="220"/>
      <c r="Q196" s="220"/>
      <c r="R196" s="220"/>
      <c r="S196" s="220"/>
      <c r="T196" s="221"/>
      <c r="AT196" s="222" t="s">
        <v>235</v>
      </c>
      <c r="AU196" s="222" t="s">
        <v>19</v>
      </c>
      <c r="AV196" s="13" t="s">
        <v>19</v>
      </c>
      <c r="AW196" s="13" t="s">
        <v>36</v>
      </c>
      <c r="AX196" s="13" t="s">
        <v>80</v>
      </c>
      <c r="AY196" s="222" t="s">
        <v>220</v>
      </c>
    </row>
    <row r="197" spans="1:65" s="14" customFormat="1" ht="11.25">
      <c r="B197" s="223"/>
      <c r="C197" s="224"/>
      <c r="D197" s="210" t="s">
        <v>235</v>
      </c>
      <c r="E197" s="225" t="s">
        <v>1</v>
      </c>
      <c r="F197" s="226" t="s">
        <v>5250</v>
      </c>
      <c r="G197" s="224"/>
      <c r="H197" s="225" t="s">
        <v>1</v>
      </c>
      <c r="I197" s="227"/>
      <c r="J197" s="224"/>
      <c r="K197" s="224"/>
      <c r="L197" s="228"/>
      <c r="M197" s="229"/>
      <c r="N197" s="230"/>
      <c r="O197" s="230"/>
      <c r="P197" s="230"/>
      <c r="Q197" s="230"/>
      <c r="R197" s="230"/>
      <c r="S197" s="230"/>
      <c r="T197" s="231"/>
      <c r="AT197" s="232" t="s">
        <v>235</v>
      </c>
      <c r="AU197" s="232" t="s">
        <v>19</v>
      </c>
      <c r="AV197" s="14" t="s">
        <v>87</v>
      </c>
      <c r="AW197" s="14" t="s">
        <v>36</v>
      </c>
      <c r="AX197" s="14" t="s">
        <v>80</v>
      </c>
      <c r="AY197" s="232" t="s">
        <v>220</v>
      </c>
    </row>
    <row r="198" spans="1:65" s="13" customFormat="1" ht="11.25">
      <c r="B198" s="212"/>
      <c r="C198" s="213"/>
      <c r="D198" s="210" t="s">
        <v>235</v>
      </c>
      <c r="E198" s="214" t="s">
        <v>1</v>
      </c>
      <c r="F198" s="215" t="s">
        <v>5251</v>
      </c>
      <c r="G198" s="213"/>
      <c r="H198" s="216">
        <v>-3.5049999999999999</v>
      </c>
      <c r="I198" s="217"/>
      <c r="J198" s="213"/>
      <c r="K198" s="213"/>
      <c r="L198" s="218"/>
      <c r="M198" s="219"/>
      <c r="N198" s="220"/>
      <c r="O198" s="220"/>
      <c r="P198" s="220"/>
      <c r="Q198" s="220"/>
      <c r="R198" s="220"/>
      <c r="S198" s="220"/>
      <c r="T198" s="221"/>
      <c r="AT198" s="222" t="s">
        <v>235</v>
      </c>
      <c r="AU198" s="222" t="s">
        <v>19</v>
      </c>
      <c r="AV198" s="13" t="s">
        <v>19</v>
      </c>
      <c r="AW198" s="13" t="s">
        <v>36</v>
      </c>
      <c r="AX198" s="13" t="s">
        <v>80</v>
      </c>
      <c r="AY198" s="222" t="s">
        <v>220</v>
      </c>
    </row>
    <row r="199" spans="1:65" s="15" customFormat="1" ht="11.25">
      <c r="B199" s="233"/>
      <c r="C199" s="234"/>
      <c r="D199" s="210" t="s">
        <v>235</v>
      </c>
      <c r="E199" s="235" t="s">
        <v>1</v>
      </c>
      <c r="F199" s="236" t="s">
        <v>355</v>
      </c>
      <c r="G199" s="234"/>
      <c r="H199" s="237">
        <v>43.719000000000001</v>
      </c>
      <c r="I199" s="238"/>
      <c r="J199" s="234"/>
      <c r="K199" s="234"/>
      <c r="L199" s="239"/>
      <c r="M199" s="240"/>
      <c r="N199" s="241"/>
      <c r="O199" s="241"/>
      <c r="P199" s="241"/>
      <c r="Q199" s="241"/>
      <c r="R199" s="241"/>
      <c r="S199" s="241"/>
      <c r="T199" s="242"/>
      <c r="AT199" s="243" t="s">
        <v>235</v>
      </c>
      <c r="AU199" s="243" t="s">
        <v>19</v>
      </c>
      <c r="AV199" s="15" t="s">
        <v>223</v>
      </c>
      <c r="AW199" s="15" t="s">
        <v>36</v>
      </c>
      <c r="AX199" s="15" t="s">
        <v>87</v>
      </c>
      <c r="AY199" s="243" t="s">
        <v>220</v>
      </c>
    </row>
    <row r="200" spans="1:65" s="2" customFormat="1" ht="24.2" customHeight="1">
      <c r="A200" s="36"/>
      <c r="B200" s="37"/>
      <c r="C200" s="192" t="s">
        <v>306</v>
      </c>
      <c r="D200" s="192" t="s">
        <v>224</v>
      </c>
      <c r="E200" s="193" t="s">
        <v>5252</v>
      </c>
      <c r="F200" s="194" t="s">
        <v>5253</v>
      </c>
      <c r="G200" s="195" t="s">
        <v>514</v>
      </c>
      <c r="H200" s="196">
        <v>43.719000000000001</v>
      </c>
      <c r="I200" s="197"/>
      <c r="J200" s="198">
        <f>ROUND(I200*H200,2)</f>
        <v>0</v>
      </c>
      <c r="K200" s="194" t="s">
        <v>1</v>
      </c>
      <c r="L200" s="41"/>
      <c r="M200" s="199" t="s">
        <v>1</v>
      </c>
      <c r="N200" s="200" t="s">
        <v>45</v>
      </c>
      <c r="O200" s="73"/>
      <c r="P200" s="201">
        <f>O200*H200</f>
        <v>0</v>
      </c>
      <c r="Q200" s="201">
        <v>0</v>
      </c>
      <c r="R200" s="201">
        <f>Q200*H200</f>
        <v>0</v>
      </c>
      <c r="S200" s="201">
        <v>0</v>
      </c>
      <c r="T200" s="202">
        <f>S200*H200</f>
        <v>0</v>
      </c>
      <c r="U200" s="36"/>
      <c r="V200" s="36"/>
      <c r="W200" s="36"/>
      <c r="X200" s="36"/>
      <c r="Y200" s="36"/>
      <c r="Z200" s="36"/>
      <c r="AA200" s="36"/>
      <c r="AB200" s="36"/>
      <c r="AC200" s="36"/>
      <c r="AD200" s="36"/>
      <c r="AE200" s="36"/>
      <c r="AR200" s="203" t="s">
        <v>223</v>
      </c>
      <c r="AT200" s="203" t="s">
        <v>224</v>
      </c>
      <c r="AU200" s="203" t="s">
        <v>19</v>
      </c>
      <c r="AY200" s="18" t="s">
        <v>220</v>
      </c>
      <c r="BE200" s="204">
        <f>IF(N200="základní",J200,0)</f>
        <v>0</v>
      </c>
      <c r="BF200" s="204">
        <f>IF(N200="snížená",J200,0)</f>
        <v>0</v>
      </c>
      <c r="BG200" s="204">
        <f>IF(N200="zákl. přenesená",J200,0)</f>
        <v>0</v>
      </c>
      <c r="BH200" s="204">
        <f>IF(N200="sníž. přenesená",J200,0)</f>
        <v>0</v>
      </c>
      <c r="BI200" s="204">
        <f>IF(N200="nulová",J200,0)</f>
        <v>0</v>
      </c>
      <c r="BJ200" s="18" t="s">
        <v>87</v>
      </c>
      <c r="BK200" s="204">
        <f>ROUND(I200*H200,2)</f>
        <v>0</v>
      </c>
      <c r="BL200" s="18" t="s">
        <v>223</v>
      </c>
      <c r="BM200" s="203" t="s">
        <v>5254</v>
      </c>
    </row>
    <row r="201" spans="1:65" s="2" customFormat="1" ht="24.2" customHeight="1">
      <c r="A201" s="36"/>
      <c r="B201" s="37"/>
      <c r="C201" s="192" t="s">
        <v>315</v>
      </c>
      <c r="D201" s="192" t="s">
        <v>224</v>
      </c>
      <c r="E201" s="193" t="s">
        <v>5255</v>
      </c>
      <c r="F201" s="194" t="s">
        <v>5256</v>
      </c>
      <c r="G201" s="195" t="s">
        <v>506</v>
      </c>
      <c r="H201" s="196">
        <v>210</v>
      </c>
      <c r="I201" s="197"/>
      <c r="J201" s="198">
        <f>ROUND(I201*H201,2)</f>
        <v>0</v>
      </c>
      <c r="K201" s="194" t="s">
        <v>1</v>
      </c>
      <c r="L201" s="41"/>
      <c r="M201" s="199" t="s">
        <v>1</v>
      </c>
      <c r="N201" s="200" t="s">
        <v>45</v>
      </c>
      <c r="O201" s="73"/>
      <c r="P201" s="201">
        <f>O201*H201</f>
        <v>0</v>
      </c>
      <c r="Q201" s="201">
        <v>0</v>
      </c>
      <c r="R201" s="201">
        <f>Q201*H201</f>
        <v>0</v>
      </c>
      <c r="S201" s="201">
        <v>0</v>
      </c>
      <c r="T201" s="202">
        <f>S201*H201</f>
        <v>0</v>
      </c>
      <c r="U201" s="36"/>
      <c r="V201" s="36"/>
      <c r="W201" s="36"/>
      <c r="X201" s="36"/>
      <c r="Y201" s="36"/>
      <c r="Z201" s="36"/>
      <c r="AA201" s="36"/>
      <c r="AB201" s="36"/>
      <c r="AC201" s="36"/>
      <c r="AD201" s="36"/>
      <c r="AE201" s="36"/>
      <c r="AR201" s="203" t="s">
        <v>223</v>
      </c>
      <c r="AT201" s="203" t="s">
        <v>224</v>
      </c>
      <c r="AU201" s="203" t="s">
        <v>19</v>
      </c>
      <c r="AY201" s="18" t="s">
        <v>220</v>
      </c>
      <c r="BE201" s="204">
        <f>IF(N201="základní",J201,0)</f>
        <v>0</v>
      </c>
      <c r="BF201" s="204">
        <f>IF(N201="snížená",J201,0)</f>
        <v>0</v>
      </c>
      <c r="BG201" s="204">
        <f>IF(N201="zákl. přenesená",J201,0)</f>
        <v>0</v>
      </c>
      <c r="BH201" s="204">
        <f>IF(N201="sníž. přenesená",J201,0)</f>
        <v>0</v>
      </c>
      <c r="BI201" s="204">
        <f>IF(N201="nulová",J201,0)</f>
        <v>0</v>
      </c>
      <c r="BJ201" s="18" t="s">
        <v>87</v>
      </c>
      <c r="BK201" s="204">
        <f>ROUND(I201*H201,2)</f>
        <v>0</v>
      </c>
      <c r="BL201" s="18" t="s">
        <v>223</v>
      </c>
      <c r="BM201" s="203" t="s">
        <v>5257</v>
      </c>
    </row>
    <row r="202" spans="1:65" s="14" customFormat="1" ht="11.25">
      <c r="B202" s="223"/>
      <c r="C202" s="224"/>
      <c r="D202" s="210" t="s">
        <v>235</v>
      </c>
      <c r="E202" s="225" t="s">
        <v>1</v>
      </c>
      <c r="F202" s="226" t="s">
        <v>5181</v>
      </c>
      <c r="G202" s="224"/>
      <c r="H202" s="225" t="s">
        <v>1</v>
      </c>
      <c r="I202" s="227"/>
      <c r="J202" s="224"/>
      <c r="K202" s="224"/>
      <c r="L202" s="228"/>
      <c r="M202" s="229"/>
      <c r="N202" s="230"/>
      <c r="O202" s="230"/>
      <c r="P202" s="230"/>
      <c r="Q202" s="230"/>
      <c r="R202" s="230"/>
      <c r="S202" s="230"/>
      <c r="T202" s="231"/>
      <c r="AT202" s="232" t="s">
        <v>235</v>
      </c>
      <c r="AU202" s="232" t="s">
        <v>19</v>
      </c>
      <c r="AV202" s="14" t="s">
        <v>87</v>
      </c>
      <c r="AW202" s="14" t="s">
        <v>36</v>
      </c>
      <c r="AX202" s="14" t="s">
        <v>80</v>
      </c>
      <c r="AY202" s="232" t="s">
        <v>220</v>
      </c>
    </row>
    <row r="203" spans="1:65" s="14" customFormat="1" ht="11.25">
      <c r="B203" s="223"/>
      <c r="C203" s="224"/>
      <c r="D203" s="210" t="s">
        <v>235</v>
      </c>
      <c r="E203" s="225" t="s">
        <v>1</v>
      </c>
      <c r="F203" s="226" t="s">
        <v>5182</v>
      </c>
      <c r="G203" s="224"/>
      <c r="H203" s="225" t="s">
        <v>1</v>
      </c>
      <c r="I203" s="227"/>
      <c r="J203" s="224"/>
      <c r="K203" s="224"/>
      <c r="L203" s="228"/>
      <c r="M203" s="229"/>
      <c r="N203" s="230"/>
      <c r="O203" s="230"/>
      <c r="P203" s="230"/>
      <c r="Q203" s="230"/>
      <c r="R203" s="230"/>
      <c r="S203" s="230"/>
      <c r="T203" s="231"/>
      <c r="AT203" s="232" t="s">
        <v>235</v>
      </c>
      <c r="AU203" s="232" t="s">
        <v>19</v>
      </c>
      <c r="AV203" s="14" t="s">
        <v>87</v>
      </c>
      <c r="AW203" s="14" t="s">
        <v>36</v>
      </c>
      <c r="AX203" s="14" t="s">
        <v>80</v>
      </c>
      <c r="AY203" s="232" t="s">
        <v>220</v>
      </c>
    </row>
    <row r="204" spans="1:65" s="13" customFormat="1" ht="11.25">
      <c r="B204" s="212"/>
      <c r="C204" s="213"/>
      <c r="D204" s="210" t="s">
        <v>235</v>
      </c>
      <c r="E204" s="214" t="s">
        <v>1</v>
      </c>
      <c r="F204" s="215" t="s">
        <v>5258</v>
      </c>
      <c r="G204" s="213"/>
      <c r="H204" s="216">
        <v>130</v>
      </c>
      <c r="I204" s="217"/>
      <c r="J204" s="213"/>
      <c r="K204" s="213"/>
      <c r="L204" s="218"/>
      <c r="M204" s="219"/>
      <c r="N204" s="220"/>
      <c r="O204" s="220"/>
      <c r="P204" s="220"/>
      <c r="Q204" s="220"/>
      <c r="R204" s="220"/>
      <c r="S204" s="220"/>
      <c r="T204" s="221"/>
      <c r="AT204" s="222" t="s">
        <v>235</v>
      </c>
      <c r="AU204" s="222" t="s">
        <v>19</v>
      </c>
      <c r="AV204" s="13" t="s">
        <v>19</v>
      </c>
      <c r="AW204" s="13" t="s">
        <v>36</v>
      </c>
      <c r="AX204" s="13" t="s">
        <v>80</v>
      </c>
      <c r="AY204" s="222" t="s">
        <v>220</v>
      </c>
    </row>
    <row r="205" spans="1:65" s="14" customFormat="1" ht="11.25">
      <c r="B205" s="223"/>
      <c r="C205" s="224"/>
      <c r="D205" s="210" t="s">
        <v>235</v>
      </c>
      <c r="E205" s="225" t="s">
        <v>1</v>
      </c>
      <c r="F205" s="226" t="s">
        <v>5184</v>
      </c>
      <c r="G205" s="224"/>
      <c r="H205" s="225" t="s">
        <v>1</v>
      </c>
      <c r="I205" s="227"/>
      <c r="J205" s="224"/>
      <c r="K205" s="224"/>
      <c r="L205" s="228"/>
      <c r="M205" s="229"/>
      <c r="N205" s="230"/>
      <c r="O205" s="230"/>
      <c r="P205" s="230"/>
      <c r="Q205" s="230"/>
      <c r="R205" s="230"/>
      <c r="S205" s="230"/>
      <c r="T205" s="231"/>
      <c r="AT205" s="232" t="s">
        <v>235</v>
      </c>
      <c r="AU205" s="232" t="s">
        <v>19</v>
      </c>
      <c r="AV205" s="14" t="s">
        <v>87</v>
      </c>
      <c r="AW205" s="14" t="s">
        <v>36</v>
      </c>
      <c r="AX205" s="14" t="s">
        <v>80</v>
      </c>
      <c r="AY205" s="232" t="s">
        <v>220</v>
      </c>
    </row>
    <row r="206" spans="1:65" s="13" customFormat="1" ht="11.25">
      <c r="B206" s="212"/>
      <c r="C206" s="213"/>
      <c r="D206" s="210" t="s">
        <v>235</v>
      </c>
      <c r="E206" s="214" t="s">
        <v>1</v>
      </c>
      <c r="F206" s="215" t="s">
        <v>5259</v>
      </c>
      <c r="G206" s="213"/>
      <c r="H206" s="216">
        <v>48</v>
      </c>
      <c r="I206" s="217"/>
      <c r="J206" s="213"/>
      <c r="K206" s="213"/>
      <c r="L206" s="218"/>
      <c r="M206" s="219"/>
      <c r="N206" s="220"/>
      <c r="O206" s="220"/>
      <c r="P206" s="220"/>
      <c r="Q206" s="220"/>
      <c r="R206" s="220"/>
      <c r="S206" s="220"/>
      <c r="T206" s="221"/>
      <c r="AT206" s="222" t="s">
        <v>235</v>
      </c>
      <c r="AU206" s="222" t="s">
        <v>19</v>
      </c>
      <c r="AV206" s="13" t="s">
        <v>19</v>
      </c>
      <c r="AW206" s="13" t="s">
        <v>36</v>
      </c>
      <c r="AX206" s="13" t="s">
        <v>80</v>
      </c>
      <c r="AY206" s="222" t="s">
        <v>220</v>
      </c>
    </row>
    <row r="207" spans="1:65" s="13" customFormat="1" ht="11.25">
      <c r="B207" s="212"/>
      <c r="C207" s="213"/>
      <c r="D207" s="210" t="s">
        <v>235</v>
      </c>
      <c r="E207" s="214" t="s">
        <v>1</v>
      </c>
      <c r="F207" s="215" t="s">
        <v>5260</v>
      </c>
      <c r="G207" s="213"/>
      <c r="H207" s="216">
        <v>32</v>
      </c>
      <c r="I207" s="217"/>
      <c r="J207" s="213"/>
      <c r="K207" s="213"/>
      <c r="L207" s="218"/>
      <c r="M207" s="219"/>
      <c r="N207" s="220"/>
      <c r="O207" s="220"/>
      <c r="P207" s="220"/>
      <c r="Q207" s="220"/>
      <c r="R207" s="220"/>
      <c r="S207" s="220"/>
      <c r="T207" s="221"/>
      <c r="AT207" s="222" t="s">
        <v>235</v>
      </c>
      <c r="AU207" s="222" t="s">
        <v>19</v>
      </c>
      <c r="AV207" s="13" t="s">
        <v>19</v>
      </c>
      <c r="AW207" s="13" t="s">
        <v>36</v>
      </c>
      <c r="AX207" s="13" t="s">
        <v>80</v>
      </c>
      <c r="AY207" s="222" t="s">
        <v>220</v>
      </c>
    </row>
    <row r="208" spans="1:65" s="15" customFormat="1" ht="11.25">
      <c r="B208" s="233"/>
      <c r="C208" s="234"/>
      <c r="D208" s="210" t="s">
        <v>235</v>
      </c>
      <c r="E208" s="235" t="s">
        <v>1</v>
      </c>
      <c r="F208" s="236" t="s">
        <v>355</v>
      </c>
      <c r="G208" s="234"/>
      <c r="H208" s="237">
        <v>210</v>
      </c>
      <c r="I208" s="238"/>
      <c r="J208" s="234"/>
      <c r="K208" s="234"/>
      <c r="L208" s="239"/>
      <c r="M208" s="240"/>
      <c r="N208" s="241"/>
      <c r="O208" s="241"/>
      <c r="P208" s="241"/>
      <c r="Q208" s="241"/>
      <c r="R208" s="241"/>
      <c r="S208" s="241"/>
      <c r="T208" s="242"/>
      <c r="AT208" s="243" t="s">
        <v>235</v>
      </c>
      <c r="AU208" s="243" t="s">
        <v>19</v>
      </c>
      <c r="AV208" s="15" t="s">
        <v>223</v>
      </c>
      <c r="AW208" s="15" t="s">
        <v>36</v>
      </c>
      <c r="AX208" s="15" t="s">
        <v>87</v>
      </c>
      <c r="AY208" s="243" t="s">
        <v>220</v>
      </c>
    </row>
    <row r="209" spans="1:65" s="2" customFormat="1" ht="24.2" customHeight="1">
      <c r="A209" s="36"/>
      <c r="B209" s="37"/>
      <c r="C209" s="192" t="s">
        <v>320</v>
      </c>
      <c r="D209" s="192" t="s">
        <v>224</v>
      </c>
      <c r="E209" s="193" t="s">
        <v>5261</v>
      </c>
      <c r="F209" s="194" t="s">
        <v>5262</v>
      </c>
      <c r="G209" s="195" t="s">
        <v>506</v>
      </c>
      <c r="H209" s="196">
        <v>210</v>
      </c>
      <c r="I209" s="197"/>
      <c r="J209" s="198">
        <f>ROUND(I209*H209,2)</f>
        <v>0</v>
      </c>
      <c r="K209" s="194" t="s">
        <v>1</v>
      </c>
      <c r="L209" s="41"/>
      <c r="M209" s="199" t="s">
        <v>1</v>
      </c>
      <c r="N209" s="200" t="s">
        <v>45</v>
      </c>
      <c r="O209" s="73"/>
      <c r="P209" s="201">
        <f>O209*H209</f>
        <v>0</v>
      </c>
      <c r="Q209" s="201">
        <v>0</v>
      </c>
      <c r="R209" s="201">
        <f>Q209*H209</f>
        <v>0</v>
      </c>
      <c r="S209" s="201">
        <v>0</v>
      </c>
      <c r="T209" s="202">
        <f>S209*H209</f>
        <v>0</v>
      </c>
      <c r="U209" s="36"/>
      <c r="V209" s="36"/>
      <c r="W209" s="36"/>
      <c r="X209" s="36"/>
      <c r="Y209" s="36"/>
      <c r="Z209" s="36"/>
      <c r="AA209" s="36"/>
      <c r="AB209" s="36"/>
      <c r="AC209" s="36"/>
      <c r="AD209" s="36"/>
      <c r="AE209" s="36"/>
      <c r="AR209" s="203" t="s">
        <v>223</v>
      </c>
      <c r="AT209" s="203" t="s">
        <v>224</v>
      </c>
      <c r="AU209" s="203" t="s">
        <v>19</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223</v>
      </c>
      <c r="BM209" s="203" t="s">
        <v>5263</v>
      </c>
    </row>
    <row r="210" spans="1:65" s="2" customFormat="1" ht="16.5" customHeight="1">
      <c r="A210" s="36"/>
      <c r="B210" s="37"/>
      <c r="C210" s="247" t="s">
        <v>326</v>
      </c>
      <c r="D210" s="247" t="s">
        <v>329</v>
      </c>
      <c r="E210" s="248" t="s">
        <v>1283</v>
      </c>
      <c r="F210" s="249" t="s">
        <v>1284</v>
      </c>
      <c r="G210" s="250" t="s">
        <v>583</v>
      </c>
      <c r="H210" s="251">
        <v>5.25</v>
      </c>
      <c r="I210" s="252"/>
      <c r="J210" s="253">
        <f>ROUND(I210*H210,2)</f>
        <v>0</v>
      </c>
      <c r="K210" s="249" t="s">
        <v>1</v>
      </c>
      <c r="L210" s="254"/>
      <c r="M210" s="255" t="s">
        <v>1</v>
      </c>
      <c r="N210" s="256" t="s">
        <v>45</v>
      </c>
      <c r="O210" s="73"/>
      <c r="P210" s="201">
        <f>O210*H210</f>
        <v>0</v>
      </c>
      <c r="Q210" s="201">
        <v>0</v>
      </c>
      <c r="R210" s="201">
        <f>Q210*H210</f>
        <v>0</v>
      </c>
      <c r="S210" s="201">
        <v>0</v>
      </c>
      <c r="T210" s="202">
        <f>S210*H210</f>
        <v>0</v>
      </c>
      <c r="U210" s="36"/>
      <c r="V210" s="36"/>
      <c r="W210" s="36"/>
      <c r="X210" s="36"/>
      <c r="Y210" s="36"/>
      <c r="Z210" s="36"/>
      <c r="AA210" s="36"/>
      <c r="AB210" s="36"/>
      <c r="AC210" s="36"/>
      <c r="AD210" s="36"/>
      <c r="AE210" s="36"/>
      <c r="AR210" s="203" t="s">
        <v>266</v>
      </c>
      <c r="AT210" s="203" t="s">
        <v>329</v>
      </c>
      <c r="AU210" s="203" t="s">
        <v>19</v>
      </c>
      <c r="AY210" s="18" t="s">
        <v>220</v>
      </c>
      <c r="BE210" s="204">
        <f>IF(N210="základní",J210,0)</f>
        <v>0</v>
      </c>
      <c r="BF210" s="204">
        <f>IF(N210="snížená",J210,0)</f>
        <v>0</v>
      </c>
      <c r="BG210" s="204">
        <f>IF(N210="zákl. přenesená",J210,0)</f>
        <v>0</v>
      </c>
      <c r="BH210" s="204">
        <f>IF(N210="sníž. přenesená",J210,0)</f>
        <v>0</v>
      </c>
      <c r="BI210" s="204">
        <f>IF(N210="nulová",J210,0)</f>
        <v>0</v>
      </c>
      <c r="BJ210" s="18" t="s">
        <v>87</v>
      </c>
      <c r="BK210" s="204">
        <f>ROUND(I210*H210,2)</f>
        <v>0</v>
      </c>
      <c r="BL210" s="18" t="s">
        <v>223</v>
      </c>
      <c r="BM210" s="203" t="s">
        <v>5264</v>
      </c>
    </row>
    <row r="211" spans="1:65" s="12" customFormat="1" ht="22.9" customHeight="1">
      <c r="B211" s="176"/>
      <c r="C211" s="177"/>
      <c r="D211" s="178" t="s">
        <v>79</v>
      </c>
      <c r="E211" s="190" t="s">
        <v>219</v>
      </c>
      <c r="F211" s="190" t="s">
        <v>861</v>
      </c>
      <c r="G211" s="177"/>
      <c r="H211" s="177"/>
      <c r="I211" s="180"/>
      <c r="J211" s="191">
        <f>BK211</f>
        <v>0</v>
      </c>
      <c r="K211" s="177"/>
      <c r="L211" s="182"/>
      <c r="M211" s="183"/>
      <c r="N211" s="184"/>
      <c r="O211" s="184"/>
      <c r="P211" s="185">
        <f>SUM(P212:P213)</f>
        <v>0</v>
      </c>
      <c r="Q211" s="184"/>
      <c r="R211" s="185">
        <f>SUM(R212:R213)</f>
        <v>0</v>
      </c>
      <c r="S211" s="184"/>
      <c r="T211" s="186">
        <f>SUM(T212:T213)</f>
        <v>0</v>
      </c>
      <c r="AR211" s="187" t="s">
        <v>87</v>
      </c>
      <c r="AT211" s="188" t="s">
        <v>79</v>
      </c>
      <c r="AU211" s="188" t="s">
        <v>87</v>
      </c>
      <c r="AY211" s="187" t="s">
        <v>220</v>
      </c>
      <c r="BK211" s="189">
        <f>SUM(BK212:BK213)</f>
        <v>0</v>
      </c>
    </row>
    <row r="212" spans="1:65" s="2" customFormat="1" ht="24.2" customHeight="1">
      <c r="A212" s="36"/>
      <c r="B212" s="37"/>
      <c r="C212" s="192" t="s">
        <v>336</v>
      </c>
      <c r="D212" s="192" t="s">
        <v>224</v>
      </c>
      <c r="E212" s="193" t="s">
        <v>5265</v>
      </c>
      <c r="F212" s="194" t="s">
        <v>5266</v>
      </c>
      <c r="G212" s="195" t="s">
        <v>664</v>
      </c>
      <c r="H212" s="196">
        <v>1</v>
      </c>
      <c r="I212" s="197"/>
      <c r="J212" s="198">
        <f>ROUND(I212*H212,2)</f>
        <v>0</v>
      </c>
      <c r="K212" s="194" t="s">
        <v>1</v>
      </c>
      <c r="L212" s="41"/>
      <c r="M212" s="199" t="s">
        <v>1</v>
      </c>
      <c r="N212" s="200" t="s">
        <v>45</v>
      </c>
      <c r="O212" s="73"/>
      <c r="P212" s="201">
        <f>O212*H212</f>
        <v>0</v>
      </c>
      <c r="Q212" s="201">
        <v>0</v>
      </c>
      <c r="R212" s="201">
        <f>Q212*H212</f>
        <v>0</v>
      </c>
      <c r="S212" s="201">
        <v>0</v>
      </c>
      <c r="T212" s="202">
        <f>S212*H212</f>
        <v>0</v>
      </c>
      <c r="U212" s="36"/>
      <c r="V212" s="36"/>
      <c r="W212" s="36"/>
      <c r="X212" s="36"/>
      <c r="Y212" s="36"/>
      <c r="Z212" s="36"/>
      <c r="AA212" s="36"/>
      <c r="AB212" s="36"/>
      <c r="AC212" s="36"/>
      <c r="AD212" s="36"/>
      <c r="AE212" s="36"/>
      <c r="AR212" s="203" t="s">
        <v>223</v>
      </c>
      <c r="AT212" s="203" t="s">
        <v>224</v>
      </c>
      <c r="AU212" s="203" t="s">
        <v>19</v>
      </c>
      <c r="AY212" s="18" t="s">
        <v>220</v>
      </c>
      <c r="BE212" s="204">
        <f>IF(N212="základní",J212,0)</f>
        <v>0</v>
      </c>
      <c r="BF212" s="204">
        <f>IF(N212="snížená",J212,0)</f>
        <v>0</v>
      </c>
      <c r="BG212" s="204">
        <f>IF(N212="zákl. přenesená",J212,0)</f>
        <v>0</v>
      </c>
      <c r="BH212" s="204">
        <f>IF(N212="sníž. přenesená",J212,0)</f>
        <v>0</v>
      </c>
      <c r="BI212" s="204">
        <f>IF(N212="nulová",J212,0)</f>
        <v>0</v>
      </c>
      <c r="BJ212" s="18" t="s">
        <v>87</v>
      </c>
      <c r="BK212" s="204">
        <f>ROUND(I212*H212,2)</f>
        <v>0</v>
      </c>
      <c r="BL212" s="18" t="s">
        <v>223</v>
      </c>
      <c r="BM212" s="203" t="s">
        <v>5267</v>
      </c>
    </row>
    <row r="213" spans="1:65" s="2" customFormat="1" ht="16.5" customHeight="1">
      <c r="A213" s="36"/>
      <c r="B213" s="37"/>
      <c r="C213" s="247" t="s">
        <v>7</v>
      </c>
      <c r="D213" s="247" t="s">
        <v>329</v>
      </c>
      <c r="E213" s="248" t="s">
        <v>5268</v>
      </c>
      <c r="F213" s="249" t="s">
        <v>5269</v>
      </c>
      <c r="G213" s="250" t="s">
        <v>664</v>
      </c>
      <c r="H213" s="251">
        <v>1</v>
      </c>
      <c r="I213" s="252"/>
      <c r="J213" s="253">
        <f>ROUND(I213*H213,2)</f>
        <v>0</v>
      </c>
      <c r="K213" s="249" t="s">
        <v>1</v>
      </c>
      <c r="L213" s="254"/>
      <c r="M213" s="255" t="s">
        <v>1</v>
      </c>
      <c r="N213" s="256" t="s">
        <v>45</v>
      </c>
      <c r="O213" s="73"/>
      <c r="P213" s="201">
        <f>O213*H213</f>
        <v>0</v>
      </c>
      <c r="Q213" s="201">
        <v>0</v>
      </c>
      <c r="R213" s="201">
        <f>Q213*H213</f>
        <v>0</v>
      </c>
      <c r="S213" s="201">
        <v>0</v>
      </c>
      <c r="T213" s="202">
        <f>S213*H213</f>
        <v>0</v>
      </c>
      <c r="U213" s="36"/>
      <c r="V213" s="36"/>
      <c r="W213" s="36"/>
      <c r="X213" s="36"/>
      <c r="Y213" s="36"/>
      <c r="Z213" s="36"/>
      <c r="AA213" s="36"/>
      <c r="AB213" s="36"/>
      <c r="AC213" s="36"/>
      <c r="AD213" s="36"/>
      <c r="AE213" s="36"/>
      <c r="AR213" s="203" t="s">
        <v>266</v>
      </c>
      <c r="AT213" s="203" t="s">
        <v>329</v>
      </c>
      <c r="AU213" s="203" t="s">
        <v>19</v>
      </c>
      <c r="AY213" s="18" t="s">
        <v>220</v>
      </c>
      <c r="BE213" s="204">
        <f>IF(N213="základní",J213,0)</f>
        <v>0</v>
      </c>
      <c r="BF213" s="204">
        <f>IF(N213="snížená",J213,0)</f>
        <v>0</v>
      </c>
      <c r="BG213" s="204">
        <f>IF(N213="zákl. přenesená",J213,0)</f>
        <v>0</v>
      </c>
      <c r="BH213" s="204">
        <f>IF(N213="sníž. přenesená",J213,0)</f>
        <v>0</v>
      </c>
      <c r="BI213" s="204">
        <f>IF(N213="nulová",J213,0)</f>
        <v>0</v>
      </c>
      <c r="BJ213" s="18" t="s">
        <v>87</v>
      </c>
      <c r="BK213" s="204">
        <f>ROUND(I213*H213,2)</f>
        <v>0</v>
      </c>
      <c r="BL213" s="18" t="s">
        <v>223</v>
      </c>
      <c r="BM213" s="203" t="s">
        <v>5270</v>
      </c>
    </row>
    <row r="214" spans="1:65" s="12" customFormat="1" ht="22.9" customHeight="1">
      <c r="B214" s="176"/>
      <c r="C214" s="177"/>
      <c r="D214" s="178" t="s">
        <v>79</v>
      </c>
      <c r="E214" s="190" t="s">
        <v>741</v>
      </c>
      <c r="F214" s="190" t="s">
        <v>742</v>
      </c>
      <c r="G214" s="177"/>
      <c r="H214" s="177"/>
      <c r="I214" s="180"/>
      <c r="J214" s="191">
        <f>BK214</f>
        <v>0</v>
      </c>
      <c r="K214" s="177"/>
      <c r="L214" s="182"/>
      <c r="M214" s="183"/>
      <c r="N214" s="184"/>
      <c r="O214" s="184"/>
      <c r="P214" s="185">
        <f>SUM(P215:P217)</f>
        <v>0</v>
      </c>
      <c r="Q214" s="184"/>
      <c r="R214" s="185">
        <f>SUM(R215:R217)</f>
        <v>0</v>
      </c>
      <c r="S214" s="184"/>
      <c r="T214" s="186">
        <f>SUM(T215:T217)</f>
        <v>0</v>
      </c>
      <c r="AR214" s="187" t="s">
        <v>87</v>
      </c>
      <c r="AT214" s="188" t="s">
        <v>79</v>
      </c>
      <c r="AU214" s="188" t="s">
        <v>87</v>
      </c>
      <c r="AY214" s="187" t="s">
        <v>220</v>
      </c>
      <c r="BK214" s="189">
        <f>SUM(BK215:BK217)</f>
        <v>0</v>
      </c>
    </row>
    <row r="215" spans="1:65" s="2" customFormat="1" ht="24.2" customHeight="1">
      <c r="A215" s="36"/>
      <c r="B215" s="37"/>
      <c r="C215" s="192" t="s">
        <v>346</v>
      </c>
      <c r="D215" s="192" t="s">
        <v>224</v>
      </c>
      <c r="E215" s="193" t="s">
        <v>5271</v>
      </c>
      <c r="F215" s="194" t="s">
        <v>5272</v>
      </c>
      <c r="G215" s="195" t="s">
        <v>650</v>
      </c>
      <c r="H215" s="196">
        <v>6.2919999999999998</v>
      </c>
      <c r="I215" s="197"/>
      <c r="J215" s="198">
        <f>ROUND(I215*H215,2)</f>
        <v>0</v>
      </c>
      <c r="K215" s="194" t="s">
        <v>1</v>
      </c>
      <c r="L215" s="41"/>
      <c r="M215" s="199" t="s">
        <v>1</v>
      </c>
      <c r="N215" s="200" t="s">
        <v>45</v>
      </c>
      <c r="O215" s="73"/>
      <c r="P215" s="201">
        <f>O215*H215</f>
        <v>0</v>
      </c>
      <c r="Q215" s="201">
        <v>0</v>
      </c>
      <c r="R215" s="201">
        <f>Q215*H215</f>
        <v>0</v>
      </c>
      <c r="S215" s="201">
        <v>0</v>
      </c>
      <c r="T215" s="202">
        <f>S215*H215</f>
        <v>0</v>
      </c>
      <c r="U215" s="36"/>
      <c r="V215" s="36"/>
      <c r="W215" s="36"/>
      <c r="X215" s="36"/>
      <c r="Y215" s="36"/>
      <c r="Z215" s="36"/>
      <c r="AA215" s="36"/>
      <c r="AB215" s="36"/>
      <c r="AC215" s="36"/>
      <c r="AD215" s="36"/>
      <c r="AE215" s="36"/>
      <c r="AR215" s="203" t="s">
        <v>223</v>
      </c>
      <c r="AT215" s="203" t="s">
        <v>224</v>
      </c>
      <c r="AU215" s="203" t="s">
        <v>19</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223</v>
      </c>
      <c r="BM215" s="203" t="s">
        <v>5273</v>
      </c>
    </row>
    <row r="216" spans="1:65" s="13" customFormat="1" ht="11.25">
      <c r="B216" s="212"/>
      <c r="C216" s="213"/>
      <c r="D216" s="210" t="s">
        <v>235</v>
      </c>
      <c r="E216" s="214" t="s">
        <v>1</v>
      </c>
      <c r="F216" s="215" t="s">
        <v>5274</v>
      </c>
      <c r="G216" s="213"/>
      <c r="H216" s="216">
        <v>6.2919999999999998</v>
      </c>
      <c r="I216" s="217"/>
      <c r="J216" s="213"/>
      <c r="K216" s="213"/>
      <c r="L216" s="218"/>
      <c r="M216" s="219"/>
      <c r="N216" s="220"/>
      <c r="O216" s="220"/>
      <c r="P216" s="220"/>
      <c r="Q216" s="220"/>
      <c r="R216" s="220"/>
      <c r="S216" s="220"/>
      <c r="T216" s="221"/>
      <c r="AT216" s="222" t="s">
        <v>235</v>
      </c>
      <c r="AU216" s="222" t="s">
        <v>19</v>
      </c>
      <c r="AV216" s="13" t="s">
        <v>19</v>
      </c>
      <c r="AW216" s="13" t="s">
        <v>36</v>
      </c>
      <c r="AX216" s="13" t="s">
        <v>80</v>
      </c>
      <c r="AY216" s="222" t="s">
        <v>220</v>
      </c>
    </row>
    <row r="217" spans="1:65" s="15" customFormat="1" ht="11.25">
      <c r="B217" s="233"/>
      <c r="C217" s="234"/>
      <c r="D217" s="210" t="s">
        <v>235</v>
      </c>
      <c r="E217" s="235" t="s">
        <v>1</v>
      </c>
      <c r="F217" s="236" t="s">
        <v>355</v>
      </c>
      <c r="G217" s="234"/>
      <c r="H217" s="237">
        <v>6.2919999999999998</v>
      </c>
      <c r="I217" s="238"/>
      <c r="J217" s="234"/>
      <c r="K217" s="234"/>
      <c r="L217" s="239"/>
      <c r="M217" s="240"/>
      <c r="N217" s="241"/>
      <c r="O217" s="241"/>
      <c r="P217" s="241"/>
      <c r="Q217" s="241"/>
      <c r="R217" s="241"/>
      <c r="S217" s="241"/>
      <c r="T217" s="242"/>
      <c r="AT217" s="243" t="s">
        <v>235</v>
      </c>
      <c r="AU217" s="243" t="s">
        <v>19</v>
      </c>
      <c r="AV217" s="15" t="s">
        <v>223</v>
      </c>
      <c r="AW217" s="15" t="s">
        <v>36</v>
      </c>
      <c r="AX217" s="15" t="s">
        <v>87</v>
      </c>
      <c r="AY217" s="243" t="s">
        <v>220</v>
      </c>
    </row>
    <row r="218" spans="1:65" s="12" customFormat="1" ht="25.9" customHeight="1">
      <c r="B218" s="176"/>
      <c r="C218" s="177"/>
      <c r="D218" s="178" t="s">
        <v>79</v>
      </c>
      <c r="E218" s="179" t="s">
        <v>752</v>
      </c>
      <c r="F218" s="179" t="s">
        <v>753</v>
      </c>
      <c r="G218" s="177"/>
      <c r="H218" s="177"/>
      <c r="I218" s="180"/>
      <c r="J218" s="181">
        <f>BK218</f>
        <v>0</v>
      </c>
      <c r="K218" s="177"/>
      <c r="L218" s="182"/>
      <c r="M218" s="183"/>
      <c r="N218" s="184"/>
      <c r="O218" s="184"/>
      <c r="P218" s="185">
        <f>P219</f>
        <v>0</v>
      </c>
      <c r="Q218" s="184"/>
      <c r="R218" s="185">
        <f>R219</f>
        <v>0</v>
      </c>
      <c r="S218" s="184"/>
      <c r="T218" s="186">
        <f>T219</f>
        <v>0</v>
      </c>
      <c r="AR218" s="187" t="s">
        <v>19</v>
      </c>
      <c r="AT218" s="188" t="s">
        <v>79</v>
      </c>
      <c r="AU218" s="188" t="s">
        <v>80</v>
      </c>
      <c r="AY218" s="187" t="s">
        <v>220</v>
      </c>
      <c r="BK218" s="189">
        <f>BK219</f>
        <v>0</v>
      </c>
    </row>
    <row r="219" spans="1:65" s="12" customFormat="1" ht="22.9" customHeight="1">
      <c r="B219" s="176"/>
      <c r="C219" s="177"/>
      <c r="D219" s="178" t="s">
        <v>79</v>
      </c>
      <c r="E219" s="190" t="s">
        <v>5275</v>
      </c>
      <c r="F219" s="190" t="s">
        <v>5276</v>
      </c>
      <c r="G219" s="177"/>
      <c r="H219" s="177"/>
      <c r="I219" s="180"/>
      <c r="J219" s="191">
        <f>BK219</f>
        <v>0</v>
      </c>
      <c r="K219" s="177"/>
      <c r="L219" s="182"/>
      <c r="M219" s="183"/>
      <c r="N219" s="184"/>
      <c r="O219" s="184"/>
      <c r="P219" s="185">
        <f>SUM(P220:P223)</f>
        <v>0</v>
      </c>
      <c r="Q219" s="184"/>
      <c r="R219" s="185">
        <f>SUM(R220:R223)</f>
        <v>0</v>
      </c>
      <c r="S219" s="184"/>
      <c r="T219" s="186">
        <f>SUM(T220:T223)</f>
        <v>0</v>
      </c>
      <c r="AR219" s="187" t="s">
        <v>19</v>
      </c>
      <c r="AT219" s="188" t="s">
        <v>79</v>
      </c>
      <c r="AU219" s="188" t="s">
        <v>87</v>
      </c>
      <c r="AY219" s="187" t="s">
        <v>220</v>
      </c>
      <c r="BK219" s="189">
        <f>SUM(BK220:BK223)</f>
        <v>0</v>
      </c>
    </row>
    <row r="220" spans="1:65" s="2" customFormat="1" ht="16.5" customHeight="1">
      <c r="A220" s="36"/>
      <c r="B220" s="37"/>
      <c r="C220" s="192" t="s">
        <v>358</v>
      </c>
      <c r="D220" s="192" t="s">
        <v>224</v>
      </c>
      <c r="E220" s="193" t="s">
        <v>5277</v>
      </c>
      <c r="F220" s="194" t="s">
        <v>5278</v>
      </c>
      <c r="G220" s="195" t="s">
        <v>506</v>
      </c>
      <c r="H220" s="196">
        <v>18.306999999999999</v>
      </c>
      <c r="I220" s="197"/>
      <c r="J220" s="198">
        <f>ROUND(I220*H220,2)</f>
        <v>0</v>
      </c>
      <c r="K220" s="194" t="s">
        <v>1</v>
      </c>
      <c r="L220" s="41"/>
      <c r="M220" s="199" t="s">
        <v>1</v>
      </c>
      <c r="N220" s="200" t="s">
        <v>45</v>
      </c>
      <c r="O220" s="73"/>
      <c r="P220" s="201">
        <f>O220*H220</f>
        <v>0</v>
      </c>
      <c r="Q220" s="201">
        <v>0</v>
      </c>
      <c r="R220" s="201">
        <f>Q220*H220</f>
        <v>0</v>
      </c>
      <c r="S220" s="201">
        <v>0</v>
      </c>
      <c r="T220" s="202">
        <f>S220*H220</f>
        <v>0</v>
      </c>
      <c r="U220" s="36"/>
      <c r="V220" s="36"/>
      <c r="W220" s="36"/>
      <c r="X220" s="36"/>
      <c r="Y220" s="36"/>
      <c r="Z220" s="36"/>
      <c r="AA220" s="36"/>
      <c r="AB220" s="36"/>
      <c r="AC220" s="36"/>
      <c r="AD220" s="36"/>
      <c r="AE220" s="36"/>
      <c r="AR220" s="203" t="s">
        <v>315</v>
      </c>
      <c r="AT220" s="203" t="s">
        <v>224</v>
      </c>
      <c r="AU220" s="203" t="s">
        <v>19</v>
      </c>
      <c r="AY220" s="18" t="s">
        <v>220</v>
      </c>
      <c r="BE220" s="204">
        <f>IF(N220="základní",J220,0)</f>
        <v>0</v>
      </c>
      <c r="BF220" s="204">
        <f>IF(N220="snížená",J220,0)</f>
        <v>0</v>
      </c>
      <c r="BG220" s="204">
        <f>IF(N220="zákl. přenesená",J220,0)</f>
        <v>0</v>
      </c>
      <c r="BH220" s="204">
        <f>IF(N220="sníž. přenesená",J220,0)</f>
        <v>0</v>
      </c>
      <c r="BI220" s="204">
        <f>IF(N220="nulová",J220,0)</f>
        <v>0</v>
      </c>
      <c r="BJ220" s="18" t="s">
        <v>87</v>
      </c>
      <c r="BK220" s="204">
        <f>ROUND(I220*H220,2)</f>
        <v>0</v>
      </c>
      <c r="BL220" s="18" t="s">
        <v>315</v>
      </c>
      <c r="BM220" s="203" t="s">
        <v>5279</v>
      </c>
    </row>
    <row r="221" spans="1:65" s="13" customFormat="1" ht="11.25">
      <c r="B221" s="212"/>
      <c r="C221" s="213"/>
      <c r="D221" s="210" t="s">
        <v>235</v>
      </c>
      <c r="E221" s="214" t="s">
        <v>1</v>
      </c>
      <c r="F221" s="215" t="s">
        <v>5280</v>
      </c>
      <c r="G221" s="213"/>
      <c r="H221" s="216">
        <v>18.306999999999999</v>
      </c>
      <c r="I221" s="217"/>
      <c r="J221" s="213"/>
      <c r="K221" s="213"/>
      <c r="L221" s="218"/>
      <c r="M221" s="219"/>
      <c r="N221" s="220"/>
      <c r="O221" s="220"/>
      <c r="P221" s="220"/>
      <c r="Q221" s="220"/>
      <c r="R221" s="220"/>
      <c r="S221" s="220"/>
      <c r="T221" s="221"/>
      <c r="AT221" s="222" t="s">
        <v>235</v>
      </c>
      <c r="AU221" s="222" t="s">
        <v>19</v>
      </c>
      <c r="AV221" s="13" t="s">
        <v>19</v>
      </c>
      <c r="AW221" s="13" t="s">
        <v>36</v>
      </c>
      <c r="AX221" s="13" t="s">
        <v>80</v>
      </c>
      <c r="AY221" s="222" t="s">
        <v>220</v>
      </c>
    </row>
    <row r="222" spans="1:65" s="15" customFormat="1" ht="11.25">
      <c r="B222" s="233"/>
      <c r="C222" s="234"/>
      <c r="D222" s="210" t="s">
        <v>235</v>
      </c>
      <c r="E222" s="235" t="s">
        <v>1</v>
      </c>
      <c r="F222" s="236" t="s">
        <v>355</v>
      </c>
      <c r="G222" s="234"/>
      <c r="H222" s="237">
        <v>18.306999999999999</v>
      </c>
      <c r="I222" s="238"/>
      <c r="J222" s="234"/>
      <c r="K222" s="234"/>
      <c r="L222" s="239"/>
      <c r="M222" s="240"/>
      <c r="N222" s="241"/>
      <c r="O222" s="241"/>
      <c r="P222" s="241"/>
      <c r="Q222" s="241"/>
      <c r="R222" s="241"/>
      <c r="S222" s="241"/>
      <c r="T222" s="242"/>
      <c r="AT222" s="243" t="s">
        <v>235</v>
      </c>
      <c r="AU222" s="243" t="s">
        <v>19</v>
      </c>
      <c r="AV222" s="15" t="s">
        <v>223</v>
      </c>
      <c r="AW222" s="15" t="s">
        <v>36</v>
      </c>
      <c r="AX222" s="15" t="s">
        <v>87</v>
      </c>
      <c r="AY222" s="243" t="s">
        <v>220</v>
      </c>
    </row>
    <row r="223" spans="1:65" s="2" customFormat="1" ht="24.2" customHeight="1">
      <c r="A223" s="36"/>
      <c r="B223" s="37"/>
      <c r="C223" s="192" t="s">
        <v>364</v>
      </c>
      <c r="D223" s="192" t="s">
        <v>224</v>
      </c>
      <c r="E223" s="193" t="s">
        <v>5281</v>
      </c>
      <c r="F223" s="194" t="s">
        <v>5282</v>
      </c>
      <c r="G223" s="195" t="s">
        <v>506</v>
      </c>
      <c r="H223" s="196">
        <v>18.306999999999999</v>
      </c>
      <c r="I223" s="197"/>
      <c r="J223" s="198">
        <f>ROUND(I223*H223,2)</f>
        <v>0</v>
      </c>
      <c r="K223" s="194" t="s">
        <v>1</v>
      </c>
      <c r="L223" s="41"/>
      <c r="M223" s="199" t="s">
        <v>1</v>
      </c>
      <c r="N223" s="200" t="s">
        <v>45</v>
      </c>
      <c r="O223" s="73"/>
      <c r="P223" s="201">
        <f>O223*H223</f>
        <v>0</v>
      </c>
      <c r="Q223" s="201">
        <v>0</v>
      </c>
      <c r="R223" s="201">
        <f>Q223*H223</f>
        <v>0</v>
      </c>
      <c r="S223" s="201">
        <v>0</v>
      </c>
      <c r="T223" s="202">
        <f>S223*H223</f>
        <v>0</v>
      </c>
      <c r="U223" s="36"/>
      <c r="V223" s="36"/>
      <c r="W223" s="36"/>
      <c r="X223" s="36"/>
      <c r="Y223" s="36"/>
      <c r="Z223" s="36"/>
      <c r="AA223" s="36"/>
      <c r="AB223" s="36"/>
      <c r="AC223" s="36"/>
      <c r="AD223" s="36"/>
      <c r="AE223" s="36"/>
      <c r="AR223" s="203" t="s">
        <v>315</v>
      </c>
      <c r="AT223" s="203" t="s">
        <v>224</v>
      </c>
      <c r="AU223" s="203" t="s">
        <v>19</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315</v>
      </c>
      <c r="BM223" s="203" t="s">
        <v>5283</v>
      </c>
    </row>
    <row r="224" spans="1:65" s="12" customFormat="1" ht="25.9" customHeight="1">
      <c r="B224" s="176"/>
      <c r="C224" s="177"/>
      <c r="D224" s="178" t="s">
        <v>79</v>
      </c>
      <c r="E224" s="179" t="s">
        <v>329</v>
      </c>
      <c r="F224" s="179" t="s">
        <v>966</v>
      </c>
      <c r="G224" s="177"/>
      <c r="H224" s="177"/>
      <c r="I224" s="180"/>
      <c r="J224" s="181">
        <f>BK224</f>
        <v>0</v>
      </c>
      <c r="K224" s="177"/>
      <c r="L224" s="182"/>
      <c r="M224" s="183"/>
      <c r="N224" s="184"/>
      <c r="O224" s="184"/>
      <c r="P224" s="185">
        <f>P225</f>
        <v>0</v>
      </c>
      <c r="Q224" s="184"/>
      <c r="R224" s="185">
        <f>R225</f>
        <v>0</v>
      </c>
      <c r="S224" s="184"/>
      <c r="T224" s="186">
        <f>T225</f>
        <v>0</v>
      </c>
      <c r="AR224" s="187" t="s">
        <v>156</v>
      </c>
      <c r="AT224" s="188" t="s">
        <v>79</v>
      </c>
      <c r="AU224" s="188" t="s">
        <v>80</v>
      </c>
      <c r="AY224" s="187" t="s">
        <v>220</v>
      </c>
      <c r="BK224" s="189">
        <f>BK225</f>
        <v>0</v>
      </c>
    </row>
    <row r="225" spans="1:65" s="12" customFormat="1" ht="22.9" customHeight="1">
      <c r="B225" s="176"/>
      <c r="C225" s="177"/>
      <c r="D225" s="178" t="s">
        <v>79</v>
      </c>
      <c r="E225" s="190" t="s">
        <v>1464</v>
      </c>
      <c r="F225" s="190" t="s">
        <v>1465</v>
      </c>
      <c r="G225" s="177"/>
      <c r="H225" s="177"/>
      <c r="I225" s="180"/>
      <c r="J225" s="191">
        <f>BK225</f>
        <v>0</v>
      </c>
      <c r="K225" s="177"/>
      <c r="L225" s="182"/>
      <c r="M225" s="183"/>
      <c r="N225" s="184"/>
      <c r="O225" s="184"/>
      <c r="P225" s="185">
        <f>SUM(P226:P274)</f>
        <v>0</v>
      </c>
      <c r="Q225" s="184"/>
      <c r="R225" s="185">
        <f>SUM(R226:R274)</f>
        <v>0</v>
      </c>
      <c r="S225" s="184"/>
      <c r="T225" s="186">
        <f>SUM(T226:T274)</f>
        <v>0</v>
      </c>
      <c r="AR225" s="187" t="s">
        <v>156</v>
      </c>
      <c r="AT225" s="188" t="s">
        <v>79</v>
      </c>
      <c r="AU225" s="188" t="s">
        <v>87</v>
      </c>
      <c r="AY225" s="187" t="s">
        <v>220</v>
      </c>
      <c r="BK225" s="189">
        <f>SUM(BK226:BK274)</f>
        <v>0</v>
      </c>
    </row>
    <row r="226" spans="1:65" s="2" customFormat="1" ht="24.2" customHeight="1">
      <c r="A226" s="36"/>
      <c r="B226" s="37"/>
      <c r="C226" s="192" t="s">
        <v>370</v>
      </c>
      <c r="D226" s="192" t="s">
        <v>224</v>
      </c>
      <c r="E226" s="193" t="s">
        <v>5284</v>
      </c>
      <c r="F226" s="194" t="s">
        <v>5285</v>
      </c>
      <c r="G226" s="195" t="s">
        <v>698</v>
      </c>
      <c r="H226" s="196">
        <v>23</v>
      </c>
      <c r="I226" s="197"/>
      <c r="J226" s="198">
        <f>ROUND(I226*H226,2)</f>
        <v>0</v>
      </c>
      <c r="K226" s="194" t="s">
        <v>1</v>
      </c>
      <c r="L226" s="41"/>
      <c r="M226" s="199" t="s">
        <v>1</v>
      </c>
      <c r="N226" s="200" t="s">
        <v>45</v>
      </c>
      <c r="O226" s="73"/>
      <c r="P226" s="201">
        <f>O226*H226</f>
        <v>0</v>
      </c>
      <c r="Q226" s="201">
        <v>0</v>
      </c>
      <c r="R226" s="201">
        <f>Q226*H226</f>
        <v>0</v>
      </c>
      <c r="S226" s="201">
        <v>0</v>
      </c>
      <c r="T226" s="202">
        <f>S226*H226</f>
        <v>0</v>
      </c>
      <c r="U226" s="36"/>
      <c r="V226" s="36"/>
      <c r="W226" s="36"/>
      <c r="X226" s="36"/>
      <c r="Y226" s="36"/>
      <c r="Z226" s="36"/>
      <c r="AA226" s="36"/>
      <c r="AB226" s="36"/>
      <c r="AC226" s="36"/>
      <c r="AD226" s="36"/>
      <c r="AE226" s="36"/>
      <c r="AR226" s="203" t="s">
        <v>1469</v>
      </c>
      <c r="AT226" s="203" t="s">
        <v>224</v>
      </c>
      <c r="AU226" s="203" t="s">
        <v>19</v>
      </c>
      <c r="AY226" s="18" t="s">
        <v>220</v>
      </c>
      <c r="BE226" s="204">
        <f>IF(N226="základní",J226,0)</f>
        <v>0</v>
      </c>
      <c r="BF226" s="204">
        <f>IF(N226="snížená",J226,0)</f>
        <v>0</v>
      </c>
      <c r="BG226" s="204">
        <f>IF(N226="zákl. přenesená",J226,0)</f>
        <v>0</v>
      </c>
      <c r="BH226" s="204">
        <f>IF(N226="sníž. přenesená",J226,0)</f>
        <v>0</v>
      </c>
      <c r="BI226" s="204">
        <f>IF(N226="nulová",J226,0)</f>
        <v>0</v>
      </c>
      <c r="BJ226" s="18" t="s">
        <v>87</v>
      </c>
      <c r="BK226" s="204">
        <f>ROUND(I226*H226,2)</f>
        <v>0</v>
      </c>
      <c r="BL226" s="18" t="s">
        <v>1469</v>
      </c>
      <c r="BM226" s="203" t="s">
        <v>5286</v>
      </c>
    </row>
    <row r="227" spans="1:65" s="2" customFormat="1" ht="49.15" customHeight="1">
      <c r="A227" s="36"/>
      <c r="B227" s="37"/>
      <c r="C227" s="247" t="s">
        <v>375</v>
      </c>
      <c r="D227" s="247" t="s">
        <v>329</v>
      </c>
      <c r="E227" s="248" t="s">
        <v>5287</v>
      </c>
      <c r="F227" s="249" t="s">
        <v>5288</v>
      </c>
      <c r="G227" s="250" t="s">
        <v>698</v>
      </c>
      <c r="H227" s="251">
        <v>48</v>
      </c>
      <c r="I227" s="252"/>
      <c r="J227" s="253">
        <f>ROUND(I227*H227,2)</f>
        <v>0</v>
      </c>
      <c r="K227" s="249" t="s">
        <v>1</v>
      </c>
      <c r="L227" s="254"/>
      <c r="M227" s="255" t="s">
        <v>1</v>
      </c>
      <c r="N227" s="256" t="s">
        <v>45</v>
      </c>
      <c r="O227" s="73"/>
      <c r="P227" s="201">
        <f>O227*H227</f>
        <v>0</v>
      </c>
      <c r="Q227" s="201">
        <v>0</v>
      </c>
      <c r="R227" s="201">
        <f>Q227*H227</f>
        <v>0</v>
      </c>
      <c r="S227" s="201">
        <v>0</v>
      </c>
      <c r="T227" s="202">
        <f>S227*H227</f>
        <v>0</v>
      </c>
      <c r="U227" s="36"/>
      <c r="V227" s="36"/>
      <c r="W227" s="36"/>
      <c r="X227" s="36"/>
      <c r="Y227" s="36"/>
      <c r="Z227" s="36"/>
      <c r="AA227" s="36"/>
      <c r="AB227" s="36"/>
      <c r="AC227" s="36"/>
      <c r="AD227" s="36"/>
      <c r="AE227" s="36"/>
      <c r="AR227" s="203" t="s">
        <v>5289</v>
      </c>
      <c r="AT227" s="203" t="s">
        <v>329</v>
      </c>
      <c r="AU227" s="203" t="s">
        <v>19</v>
      </c>
      <c r="AY227" s="18" t="s">
        <v>220</v>
      </c>
      <c r="BE227" s="204">
        <f>IF(N227="základní",J227,0)</f>
        <v>0</v>
      </c>
      <c r="BF227" s="204">
        <f>IF(N227="snížená",J227,0)</f>
        <v>0</v>
      </c>
      <c r="BG227" s="204">
        <f>IF(N227="zákl. přenesená",J227,0)</f>
        <v>0</v>
      </c>
      <c r="BH227" s="204">
        <f>IF(N227="sníž. přenesená",J227,0)</f>
        <v>0</v>
      </c>
      <c r="BI227" s="204">
        <f>IF(N227="nulová",J227,0)</f>
        <v>0</v>
      </c>
      <c r="BJ227" s="18" t="s">
        <v>87</v>
      </c>
      <c r="BK227" s="204">
        <f>ROUND(I227*H227,2)</f>
        <v>0</v>
      </c>
      <c r="BL227" s="18" t="s">
        <v>1469</v>
      </c>
      <c r="BM227" s="203" t="s">
        <v>5290</v>
      </c>
    </row>
    <row r="228" spans="1:65" s="13" customFormat="1" ht="11.25">
      <c r="B228" s="212"/>
      <c r="C228" s="213"/>
      <c r="D228" s="210" t="s">
        <v>235</v>
      </c>
      <c r="E228" s="214" t="s">
        <v>1</v>
      </c>
      <c r="F228" s="215" t="s">
        <v>5291</v>
      </c>
      <c r="G228" s="213"/>
      <c r="H228" s="216">
        <v>48</v>
      </c>
      <c r="I228" s="217"/>
      <c r="J228" s="213"/>
      <c r="K228" s="213"/>
      <c r="L228" s="218"/>
      <c r="M228" s="219"/>
      <c r="N228" s="220"/>
      <c r="O228" s="220"/>
      <c r="P228" s="220"/>
      <c r="Q228" s="220"/>
      <c r="R228" s="220"/>
      <c r="S228" s="220"/>
      <c r="T228" s="221"/>
      <c r="AT228" s="222" t="s">
        <v>235</v>
      </c>
      <c r="AU228" s="222" t="s">
        <v>19</v>
      </c>
      <c r="AV228" s="13" t="s">
        <v>19</v>
      </c>
      <c r="AW228" s="13" t="s">
        <v>36</v>
      </c>
      <c r="AX228" s="13" t="s">
        <v>80</v>
      </c>
      <c r="AY228" s="222" t="s">
        <v>220</v>
      </c>
    </row>
    <row r="229" spans="1:65" s="15" customFormat="1" ht="11.25">
      <c r="B229" s="233"/>
      <c r="C229" s="234"/>
      <c r="D229" s="210" t="s">
        <v>235</v>
      </c>
      <c r="E229" s="235" t="s">
        <v>1</v>
      </c>
      <c r="F229" s="236" t="s">
        <v>355</v>
      </c>
      <c r="G229" s="234"/>
      <c r="H229" s="237">
        <v>48</v>
      </c>
      <c r="I229" s="238"/>
      <c r="J229" s="234"/>
      <c r="K229" s="234"/>
      <c r="L229" s="239"/>
      <c r="M229" s="240"/>
      <c r="N229" s="241"/>
      <c r="O229" s="241"/>
      <c r="P229" s="241"/>
      <c r="Q229" s="241"/>
      <c r="R229" s="241"/>
      <c r="S229" s="241"/>
      <c r="T229" s="242"/>
      <c r="AT229" s="243" t="s">
        <v>235</v>
      </c>
      <c r="AU229" s="243" t="s">
        <v>19</v>
      </c>
      <c r="AV229" s="15" t="s">
        <v>223</v>
      </c>
      <c r="AW229" s="15" t="s">
        <v>36</v>
      </c>
      <c r="AX229" s="15" t="s">
        <v>87</v>
      </c>
      <c r="AY229" s="243" t="s">
        <v>220</v>
      </c>
    </row>
    <row r="230" spans="1:65" s="2" customFormat="1" ht="24.2" customHeight="1">
      <c r="A230" s="36"/>
      <c r="B230" s="37"/>
      <c r="C230" s="192" t="s">
        <v>380</v>
      </c>
      <c r="D230" s="192" t="s">
        <v>224</v>
      </c>
      <c r="E230" s="193" t="s">
        <v>5292</v>
      </c>
      <c r="F230" s="194" t="s">
        <v>5293</v>
      </c>
      <c r="G230" s="195" t="s">
        <v>664</v>
      </c>
      <c r="H230" s="196">
        <v>1</v>
      </c>
      <c r="I230" s="197"/>
      <c r="J230" s="198">
        <f t="shared" ref="J230:J245" si="0">ROUND(I230*H230,2)</f>
        <v>0</v>
      </c>
      <c r="K230" s="194" t="s">
        <v>1</v>
      </c>
      <c r="L230" s="41"/>
      <c r="M230" s="199" t="s">
        <v>1</v>
      </c>
      <c r="N230" s="200" t="s">
        <v>45</v>
      </c>
      <c r="O230" s="73"/>
      <c r="P230" s="201">
        <f t="shared" ref="P230:P245" si="1">O230*H230</f>
        <v>0</v>
      </c>
      <c r="Q230" s="201">
        <v>0</v>
      </c>
      <c r="R230" s="201">
        <f t="shared" ref="R230:R245" si="2">Q230*H230</f>
        <v>0</v>
      </c>
      <c r="S230" s="201">
        <v>0</v>
      </c>
      <c r="T230" s="202">
        <f t="shared" ref="T230:T245" si="3">S230*H230</f>
        <v>0</v>
      </c>
      <c r="U230" s="36"/>
      <c r="V230" s="36"/>
      <c r="W230" s="36"/>
      <c r="X230" s="36"/>
      <c r="Y230" s="36"/>
      <c r="Z230" s="36"/>
      <c r="AA230" s="36"/>
      <c r="AB230" s="36"/>
      <c r="AC230" s="36"/>
      <c r="AD230" s="36"/>
      <c r="AE230" s="36"/>
      <c r="AR230" s="203" t="s">
        <v>1469</v>
      </c>
      <c r="AT230" s="203" t="s">
        <v>224</v>
      </c>
      <c r="AU230" s="203" t="s">
        <v>19</v>
      </c>
      <c r="AY230" s="18" t="s">
        <v>220</v>
      </c>
      <c r="BE230" s="204">
        <f t="shared" ref="BE230:BE245" si="4">IF(N230="základní",J230,0)</f>
        <v>0</v>
      </c>
      <c r="BF230" s="204">
        <f t="shared" ref="BF230:BF245" si="5">IF(N230="snížená",J230,0)</f>
        <v>0</v>
      </c>
      <c r="BG230" s="204">
        <f t="shared" ref="BG230:BG245" si="6">IF(N230="zákl. přenesená",J230,0)</f>
        <v>0</v>
      </c>
      <c r="BH230" s="204">
        <f t="shared" ref="BH230:BH245" si="7">IF(N230="sníž. přenesená",J230,0)</f>
        <v>0</v>
      </c>
      <c r="BI230" s="204">
        <f t="shared" ref="BI230:BI245" si="8">IF(N230="nulová",J230,0)</f>
        <v>0</v>
      </c>
      <c r="BJ230" s="18" t="s">
        <v>87</v>
      </c>
      <c r="BK230" s="204">
        <f t="shared" ref="BK230:BK245" si="9">ROUND(I230*H230,2)</f>
        <v>0</v>
      </c>
      <c r="BL230" s="18" t="s">
        <v>1469</v>
      </c>
      <c r="BM230" s="203" t="s">
        <v>5294</v>
      </c>
    </row>
    <row r="231" spans="1:65" s="2" customFormat="1" ht="24.2" customHeight="1">
      <c r="A231" s="36"/>
      <c r="B231" s="37"/>
      <c r="C231" s="247" t="s">
        <v>386</v>
      </c>
      <c r="D231" s="247" t="s">
        <v>329</v>
      </c>
      <c r="E231" s="248" t="s">
        <v>5295</v>
      </c>
      <c r="F231" s="249" t="s">
        <v>5296</v>
      </c>
      <c r="G231" s="250" t="s">
        <v>664</v>
      </c>
      <c r="H231" s="251">
        <v>1</v>
      </c>
      <c r="I231" s="252"/>
      <c r="J231" s="253">
        <f t="shared" si="0"/>
        <v>0</v>
      </c>
      <c r="K231" s="249" t="s">
        <v>1</v>
      </c>
      <c r="L231" s="254"/>
      <c r="M231" s="255" t="s">
        <v>1</v>
      </c>
      <c r="N231" s="256" t="s">
        <v>45</v>
      </c>
      <c r="O231" s="73"/>
      <c r="P231" s="201">
        <f t="shared" si="1"/>
        <v>0</v>
      </c>
      <c r="Q231" s="201">
        <v>0</v>
      </c>
      <c r="R231" s="201">
        <f t="shared" si="2"/>
        <v>0</v>
      </c>
      <c r="S231" s="201">
        <v>0</v>
      </c>
      <c r="T231" s="202">
        <f t="shared" si="3"/>
        <v>0</v>
      </c>
      <c r="U231" s="36"/>
      <c r="V231" s="36"/>
      <c r="W231" s="36"/>
      <c r="X231" s="36"/>
      <c r="Y231" s="36"/>
      <c r="Z231" s="36"/>
      <c r="AA231" s="36"/>
      <c r="AB231" s="36"/>
      <c r="AC231" s="36"/>
      <c r="AD231" s="36"/>
      <c r="AE231" s="36"/>
      <c r="AR231" s="203" t="s">
        <v>5289</v>
      </c>
      <c r="AT231" s="203" t="s">
        <v>329</v>
      </c>
      <c r="AU231" s="203" t="s">
        <v>19</v>
      </c>
      <c r="AY231" s="18" t="s">
        <v>220</v>
      </c>
      <c r="BE231" s="204">
        <f t="shared" si="4"/>
        <v>0</v>
      </c>
      <c r="BF231" s="204">
        <f t="shared" si="5"/>
        <v>0</v>
      </c>
      <c r="BG231" s="204">
        <f t="shared" si="6"/>
        <v>0</v>
      </c>
      <c r="BH231" s="204">
        <f t="shared" si="7"/>
        <v>0</v>
      </c>
      <c r="BI231" s="204">
        <f t="shared" si="8"/>
        <v>0</v>
      </c>
      <c r="BJ231" s="18" t="s">
        <v>87</v>
      </c>
      <c r="BK231" s="204">
        <f t="shared" si="9"/>
        <v>0</v>
      </c>
      <c r="BL231" s="18" t="s">
        <v>1469</v>
      </c>
      <c r="BM231" s="203" t="s">
        <v>5297</v>
      </c>
    </row>
    <row r="232" spans="1:65" s="2" customFormat="1" ht="24.2" customHeight="1">
      <c r="A232" s="36"/>
      <c r="B232" s="37"/>
      <c r="C232" s="192" t="s">
        <v>392</v>
      </c>
      <c r="D232" s="192" t="s">
        <v>224</v>
      </c>
      <c r="E232" s="193" t="s">
        <v>5298</v>
      </c>
      <c r="F232" s="194" t="s">
        <v>5299</v>
      </c>
      <c r="G232" s="195" t="s">
        <v>664</v>
      </c>
      <c r="H232" s="196">
        <v>3</v>
      </c>
      <c r="I232" s="197"/>
      <c r="J232" s="198">
        <f t="shared" si="0"/>
        <v>0</v>
      </c>
      <c r="K232" s="194" t="s">
        <v>1</v>
      </c>
      <c r="L232" s="41"/>
      <c r="M232" s="199" t="s">
        <v>1</v>
      </c>
      <c r="N232" s="200" t="s">
        <v>45</v>
      </c>
      <c r="O232" s="73"/>
      <c r="P232" s="201">
        <f t="shared" si="1"/>
        <v>0</v>
      </c>
      <c r="Q232" s="201">
        <v>0</v>
      </c>
      <c r="R232" s="201">
        <f t="shared" si="2"/>
        <v>0</v>
      </c>
      <c r="S232" s="201">
        <v>0</v>
      </c>
      <c r="T232" s="202">
        <f t="shared" si="3"/>
        <v>0</v>
      </c>
      <c r="U232" s="36"/>
      <c r="V232" s="36"/>
      <c r="W232" s="36"/>
      <c r="X232" s="36"/>
      <c r="Y232" s="36"/>
      <c r="Z232" s="36"/>
      <c r="AA232" s="36"/>
      <c r="AB232" s="36"/>
      <c r="AC232" s="36"/>
      <c r="AD232" s="36"/>
      <c r="AE232" s="36"/>
      <c r="AR232" s="203" t="s">
        <v>1469</v>
      </c>
      <c r="AT232" s="203" t="s">
        <v>224</v>
      </c>
      <c r="AU232" s="203" t="s">
        <v>19</v>
      </c>
      <c r="AY232" s="18" t="s">
        <v>220</v>
      </c>
      <c r="BE232" s="204">
        <f t="shared" si="4"/>
        <v>0</v>
      </c>
      <c r="BF232" s="204">
        <f t="shared" si="5"/>
        <v>0</v>
      </c>
      <c r="BG232" s="204">
        <f t="shared" si="6"/>
        <v>0</v>
      </c>
      <c r="BH232" s="204">
        <f t="shared" si="7"/>
        <v>0</v>
      </c>
      <c r="BI232" s="204">
        <f t="shared" si="8"/>
        <v>0</v>
      </c>
      <c r="BJ232" s="18" t="s">
        <v>87</v>
      </c>
      <c r="BK232" s="204">
        <f t="shared" si="9"/>
        <v>0</v>
      </c>
      <c r="BL232" s="18" t="s">
        <v>1469</v>
      </c>
      <c r="BM232" s="203" t="s">
        <v>5300</v>
      </c>
    </row>
    <row r="233" spans="1:65" s="2" customFormat="1" ht="33" customHeight="1">
      <c r="A233" s="36"/>
      <c r="B233" s="37"/>
      <c r="C233" s="247" t="s">
        <v>397</v>
      </c>
      <c r="D233" s="247" t="s">
        <v>329</v>
      </c>
      <c r="E233" s="248" t="s">
        <v>5301</v>
      </c>
      <c r="F233" s="249" t="s">
        <v>5302</v>
      </c>
      <c r="G233" s="250" t="s">
        <v>664</v>
      </c>
      <c r="H233" s="251">
        <v>1</v>
      </c>
      <c r="I233" s="252"/>
      <c r="J233" s="253">
        <f t="shared" si="0"/>
        <v>0</v>
      </c>
      <c r="K233" s="249" t="s">
        <v>1</v>
      </c>
      <c r="L233" s="254"/>
      <c r="M233" s="255" t="s">
        <v>1</v>
      </c>
      <c r="N233" s="256" t="s">
        <v>45</v>
      </c>
      <c r="O233" s="73"/>
      <c r="P233" s="201">
        <f t="shared" si="1"/>
        <v>0</v>
      </c>
      <c r="Q233" s="201">
        <v>0</v>
      </c>
      <c r="R233" s="201">
        <f t="shared" si="2"/>
        <v>0</v>
      </c>
      <c r="S233" s="201">
        <v>0</v>
      </c>
      <c r="T233" s="202">
        <f t="shared" si="3"/>
        <v>0</v>
      </c>
      <c r="U233" s="36"/>
      <c r="V233" s="36"/>
      <c r="W233" s="36"/>
      <c r="X233" s="36"/>
      <c r="Y233" s="36"/>
      <c r="Z233" s="36"/>
      <c r="AA233" s="36"/>
      <c r="AB233" s="36"/>
      <c r="AC233" s="36"/>
      <c r="AD233" s="36"/>
      <c r="AE233" s="36"/>
      <c r="AR233" s="203" t="s">
        <v>5289</v>
      </c>
      <c r="AT233" s="203" t="s">
        <v>329</v>
      </c>
      <c r="AU233" s="203" t="s">
        <v>19</v>
      </c>
      <c r="AY233" s="18" t="s">
        <v>220</v>
      </c>
      <c r="BE233" s="204">
        <f t="shared" si="4"/>
        <v>0</v>
      </c>
      <c r="BF233" s="204">
        <f t="shared" si="5"/>
        <v>0</v>
      </c>
      <c r="BG233" s="204">
        <f t="shared" si="6"/>
        <v>0</v>
      </c>
      <c r="BH233" s="204">
        <f t="shared" si="7"/>
        <v>0</v>
      </c>
      <c r="BI233" s="204">
        <f t="shared" si="8"/>
        <v>0</v>
      </c>
      <c r="BJ233" s="18" t="s">
        <v>87</v>
      </c>
      <c r="BK233" s="204">
        <f t="shared" si="9"/>
        <v>0</v>
      </c>
      <c r="BL233" s="18" t="s">
        <v>1469</v>
      </c>
      <c r="BM233" s="203" t="s">
        <v>5303</v>
      </c>
    </row>
    <row r="234" spans="1:65" s="2" customFormat="1" ht="24.2" customHeight="1">
      <c r="A234" s="36"/>
      <c r="B234" s="37"/>
      <c r="C234" s="247" t="s">
        <v>403</v>
      </c>
      <c r="D234" s="247" t="s">
        <v>329</v>
      </c>
      <c r="E234" s="248" t="s">
        <v>5304</v>
      </c>
      <c r="F234" s="249" t="s">
        <v>5305</v>
      </c>
      <c r="G234" s="250" t="s">
        <v>664</v>
      </c>
      <c r="H234" s="251">
        <v>1</v>
      </c>
      <c r="I234" s="252"/>
      <c r="J234" s="253">
        <f t="shared" si="0"/>
        <v>0</v>
      </c>
      <c r="K234" s="249" t="s">
        <v>1</v>
      </c>
      <c r="L234" s="254"/>
      <c r="M234" s="255" t="s">
        <v>1</v>
      </c>
      <c r="N234" s="256" t="s">
        <v>45</v>
      </c>
      <c r="O234" s="73"/>
      <c r="P234" s="201">
        <f t="shared" si="1"/>
        <v>0</v>
      </c>
      <c r="Q234" s="201">
        <v>0</v>
      </c>
      <c r="R234" s="201">
        <f t="shared" si="2"/>
        <v>0</v>
      </c>
      <c r="S234" s="201">
        <v>0</v>
      </c>
      <c r="T234" s="202">
        <f t="shared" si="3"/>
        <v>0</v>
      </c>
      <c r="U234" s="36"/>
      <c r="V234" s="36"/>
      <c r="W234" s="36"/>
      <c r="X234" s="36"/>
      <c r="Y234" s="36"/>
      <c r="Z234" s="36"/>
      <c r="AA234" s="36"/>
      <c r="AB234" s="36"/>
      <c r="AC234" s="36"/>
      <c r="AD234" s="36"/>
      <c r="AE234" s="36"/>
      <c r="AR234" s="203" t="s">
        <v>5289</v>
      </c>
      <c r="AT234" s="203" t="s">
        <v>329</v>
      </c>
      <c r="AU234" s="203" t="s">
        <v>19</v>
      </c>
      <c r="AY234" s="18" t="s">
        <v>220</v>
      </c>
      <c r="BE234" s="204">
        <f t="shared" si="4"/>
        <v>0</v>
      </c>
      <c r="BF234" s="204">
        <f t="shared" si="5"/>
        <v>0</v>
      </c>
      <c r="BG234" s="204">
        <f t="shared" si="6"/>
        <v>0</v>
      </c>
      <c r="BH234" s="204">
        <f t="shared" si="7"/>
        <v>0</v>
      </c>
      <c r="BI234" s="204">
        <f t="shared" si="8"/>
        <v>0</v>
      </c>
      <c r="BJ234" s="18" t="s">
        <v>87</v>
      </c>
      <c r="BK234" s="204">
        <f t="shared" si="9"/>
        <v>0</v>
      </c>
      <c r="BL234" s="18" t="s">
        <v>1469</v>
      </c>
      <c r="BM234" s="203" t="s">
        <v>5306</v>
      </c>
    </row>
    <row r="235" spans="1:65" s="2" customFormat="1" ht="24.2" customHeight="1">
      <c r="A235" s="36"/>
      <c r="B235" s="37"/>
      <c r="C235" s="247" t="s">
        <v>409</v>
      </c>
      <c r="D235" s="247" t="s">
        <v>329</v>
      </c>
      <c r="E235" s="248" t="s">
        <v>5307</v>
      </c>
      <c r="F235" s="249" t="s">
        <v>5308</v>
      </c>
      <c r="G235" s="250" t="s">
        <v>664</v>
      </c>
      <c r="H235" s="251">
        <v>1</v>
      </c>
      <c r="I235" s="252"/>
      <c r="J235" s="253">
        <f t="shared" si="0"/>
        <v>0</v>
      </c>
      <c r="K235" s="249" t="s">
        <v>1</v>
      </c>
      <c r="L235" s="254"/>
      <c r="M235" s="255" t="s">
        <v>1</v>
      </c>
      <c r="N235" s="256" t="s">
        <v>45</v>
      </c>
      <c r="O235" s="73"/>
      <c r="P235" s="201">
        <f t="shared" si="1"/>
        <v>0</v>
      </c>
      <c r="Q235" s="201">
        <v>0</v>
      </c>
      <c r="R235" s="201">
        <f t="shared" si="2"/>
        <v>0</v>
      </c>
      <c r="S235" s="201">
        <v>0</v>
      </c>
      <c r="T235" s="202">
        <f t="shared" si="3"/>
        <v>0</v>
      </c>
      <c r="U235" s="36"/>
      <c r="V235" s="36"/>
      <c r="W235" s="36"/>
      <c r="X235" s="36"/>
      <c r="Y235" s="36"/>
      <c r="Z235" s="36"/>
      <c r="AA235" s="36"/>
      <c r="AB235" s="36"/>
      <c r="AC235" s="36"/>
      <c r="AD235" s="36"/>
      <c r="AE235" s="36"/>
      <c r="AR235" s="203" t="s">
        <v>5289</v>
      </c>
      <c r="AT235" s="203" t="s">
        <v>329</v>
      </c>
      <c r="AU235" s="203" t="s">
        <v>19</v>
      </c>
      <c r="AY235" s="18" t="s">
        <v>220</v>
      </c>
      <c r="BE235" s="204">
        <f t="shared" si="4"/>
        <v>0</v>
      </c>
      <c r="BF235" s="204">
        <f t="shared" si="5"/>
        <v>0</v>
      </c>
      <c r="BG235" s="204">
        <f t="shared" si="6"/>
        <v>0</v>
      </c>
      <c r="BH235" s="204">
        <f t="shared" si="7"/>
        <v>0</v>
      </c>
      <c r="BI235" s="204">
        <f t="shared" si="8"/>
        <v>0</v>
      </c>
      <c r="BJ235" s="18" t="s">
        <v>87</v>
      </c>
      <c r="BK235" s="204">
        <f t="shared" si="9"/>
        <v>0</v>
      </c>
      <c r="BL235" s="18" t="s">
        <v>1469</v>
      </c>
      <c r="BM235" s="203" t="s">
        <v>5309</v>
      </c>
    </row>
    <row r="236" spans="1:65" s="2" customFormat="1" ht="24.2" customHeight="1">
      <c r="A236" s="36"/>
      <c r="B236" s="37"/>
      <c r="C236" s="192" t="s">
        <v>1459</v>
      </c>
      <c r="D236" s="192" t="s">
        <v>224</v>
      </c>
      <c r="E236" s="193" t="s">
        <v>5310</v>
      </c>
      <c r="F236" s="194" t="s">
        <v>5311</v>
      </c>
      <c r="G236" s="195" t="s">
        <v>664</v>
      </c>
      <c r="H236" s="196">
        <v>32</v>
      </c>
      <c r="I236" s="197"/>
      <c r="J236" s="198">
        <f t="shared" si="0"/>
        <v>0</v>
      </c>
      <c r="K236" s="194" t="s">
        <v>1</v>
      </c>
      <c r="L236" s="41"/>
      <c r="M236" s="199" t="s">
        <v>1</v>
      </c>
      <c r="N236" s="200" t="s">
        <v>45</v>
      </c>
      <c r="O236" s="73"/>
      <c r="P236" s="201">
        <f t="shared" si="1"/>
        <v>0</v>
      </c>
      <c r="Q236" s="201">
        <v>0</v>
      </c>
      <c r="R236" s="201">
        <f t="shared" si="2"/>
        <v>0</v>
      </c>
      <c r="S236" s="201">
        <v>0</v>
      </c>
      <c r="T236" s="202">
        <f t="shared" si="3"/>
        <v>0</v>
      </c>
      <c r="U236" s="36"/>
      <c r="V236" s="36"/>
      <c r="W236" s="36"/>
      <c r="X236" s="36"/>
      <c r="Y236" s="36"/>
      <c r="Z236" s="36"/>
      <c r="AA236" s="36"/>
      <c r="AB236" s="36"/>
      <c r="AC236" s="36"/>
      <c r="AD236" s="36"/>
      <c r="AE236" s="36"/>
      <c r="AR236" s="203" t="s">
        <v>1469</v>
      </c>
      <c r="AT236" s="203" t="s">
        <v>224</v>
      </c>
      <c r="AU236" s="203" t="s">
        <v>19</v>
      </c>
      <c r="AY236" s="18" t="s">
        <v>220</v>
      </c>
      <c r="BE236" s="204">
        <f t="shared" si="4"/>
        <v>0</v>
      </c>
      <c r="BF236" s="204">
        <f t="shared" si="5"/>
        <v>0</v>
      </c>
      <c r="BG236" s="204">
        <f t="shared" si="6"/>
        <v>0</v>
      </c>
      <c r="BH236" s="204">
        <f t="shared" si="7"/>
        <v>0</v>
      </c>
      <c r="BI236" s="204">
        <f t="shared" si="8"/>
        <v>0</v>
      </c>
      <c r="BJ236" s="18" t="s">
        <v>87</v>
      </c>
      <c r="BK236" s="204">
        <f t="shared" si="9"/>
        <v>0</v>
      </c>
      <c r="BL236" s="18" t="s">
        <v>1469</v>
      </c>
      <c r="BM236" s="203" t="s">
        <v>5312</v>
      </c>
    </row>
    <row r="237" spans="1:65" s="2" customFormat="1" ht="21.75" customHeight="1">
      <c r="A237" s="36"/>
      <c r="B237" s="37"/>
      <c r="C237" s="192" t="s">
        <v>460</v>
      </c>
      <c r="D237" s="192" t="s">
        <v>224</v>
      </c>
      <c r="E237" s="193" t="s">
        <v>5313</v>
      </c>
      <c r="F237" s="194" t="s">
        <v>5314</v>
      </c>
      <c r="G237" s="195" t="s">
        <v>698</v>
      </c>
      <c r="H237" s="196">
        <v>62</v>
      </c>
      <c r="I237" s="197"/>
      <c r="J237" s="198">
        <f t="shared" si="0"/>
        <v>0</v>
      </c>
      <c r="K237" s="194" t="s">
        <v>1</v>
      </c>
      <c r="L237" s="41"/>
      <c r="M237" s="199" t="s">
        <v>1</v>
      </c>
      <c r="N237" s="200" t="s">
        <v>45</v>
      </c>
      <c r="O237" s="73"/>
      <c r="P237" s="201">
        <f t="shared" si="1"/>
        <v>0</v>
      </c>
      <c r="Q237" s="201">
        <v>0</v>
      </c>
      <c r="R237" s="201">
        <f t="shared" si="2"/>
        <v>0</v>
      </c>
      <c r="S237" s="201">
        <v>0</v>
      </c>
      <c r="T237" s="202">
        <f t="shared" si="3"/>
        <v>0</v>
      </c>
      <c r="U237" s="36"/>
      <c r="V237" s="36"/>
      <c r="W237" s="36"/>
      <c r="X237" s="36"/>
      <c r="Y237" s="36"/>
      <c r="Z237" s="36"/>
      <c r="AA237" s="36"/>
      <c r="AB237" s="36"/>
      <c r="AC237" s="36"/>
      <c r="AD237" s="36"/>
      <c r="AE237" s="36"/>
      <c r="AR237" s="203" t="s">
        <v>1469</v>
      </c>
      <c r="AT237" s="203" t="s">
        <v>224</v>
      </c>
      <c r="AU237" s="203" t="s">
        <v>19</v>
      </c>
      <c r="AY237" s="18" t="s">
        <v>220</v>
      </c>
      <c r="BE237" s="204">
        <f t="shared" si="4"/>
        <v>0</v>
      </c>
      <c r="BF237" s="204">
        <f t="shared" si="5"/>
        <v>0</v>
      </c>
      <c r="BG237" s="204">
        <f t="shared" si="6"/>
        <v>0</v>
      </c>
      <c r="BH237" s="204">
        <f t="shared" si="7"/>
        <v>0</v>
      </c>
      <c r="BI237" s="204">
        <f t="shared" si="8"/>
        <v>0</v>
      </c>
      <c r="BJ237" s="18" t="s">
        <v>87</v>
      </c>
      <c r="BK237" s="204">
        <f t="shared" si="9"/>
        <v>0</v>
      </c>
      <c r="BL237" s="18" t="s">
        <v>1469</v>
      </c>
      <c r="BM237" s="203" t="s">
        <v>5315</v>
      </c>
    </row>
    <row r="238" spans="1:65" s="2" customFormat="1" ht="33" customHeight="1">
      <c r="A238" s="36"/>
      <c r="B238" s="37"/>
      <c r="C238" s="192" t="s">
        <v>415</v>
      </c>
      <c r="D238" s="192" t="s">
        <v>224</v>
      </c>
      <c r="E238" s="193" t="s">
        <v>5316</v>
      </c>
      <c r="F238" s="194" t="s">
        <v>5317</v>
      </c>
      <c r="G238" s="195" t="s">
        <v>1430</v>
      </c>
      <c r="H238" s="196">
        <v>2</v>
      </c>
      <c r="I238" s="197"/>
      <c r="J238" s="198">
        <f t="shared" si="0"/>
        <v>0</v>
      </c>
      <c r="K238" s="194" t="s">
        <v>1</v>
      </c>
      <c r="L238" s="41"/>
      <c r="M238" s="199" t="s">
        <v>1</v>
      </c>
      <c r="N238" s="200" t="s">
        <v>45</v>
      </c>
      <c r="O238" s="73"/>
      <c r="P238" s="201">
        <f t="shared" si="1"/>
        <v>0</v>
      </c>
      <c r="Q238" s="201">
        <v>0</v>
      </c>
      <c r="R238" s="201">
        <f t="shared" si="2"/>
        <v>0</v>
      </c>
      <c r="S238" s="201">
        <v>0</v>
      </c>
      <c r="T238" s="202">
        <f t="shared" si="3"/>
        <v>0</v>
      </c>
      <c r="U238" s="36"/>
      <c r="V238" s="36"/>
      <c r="W238" s="36"/>
      <c r="X238" s="36"/>
      <c r="Y238" s="36"/>
      <c r="Z238" s="36"/>
      <c r="AA238" s="36"/>
      <c r="AB238" s="36"/>
      <c r="AC238" s="36"/>
      <c r="AD238" s="36"/>
      <c r="AE238" s="36"/>
      <c r="AR238" s="203" t="s">
        <v>1469</v>
      </c>
      <c r="AT238" s="203" t="s">
        <v>224</v>
      </c>
      <c r="AU238" s="203" t="s">
        <v>19</v>
      </c>
      <c r="AY238" s="18" t="s">
        <v>220</v>
      </c>
      <c r="BE238" s="204">
        <f t="shared" si="4"/>
        <v>0</v>
      </c>
      <c r="BF238" s="204">
        <f t="shared" si="5"/>
        <v>0</v>
      </c>
      <c r="BG238" s="204">
        <f t="shared" si="6"/>
        <v>0</v>
      </c>
      <c r="BH238" s="204">
        <f t="shared" si="7"/>
        <v>0</v>
      </c>
      <c r="BI238" s="204">
        <f t="shared" si="8"/>
        <v>0</v>
      </c>
      <c r="BJ238" s="18" t="s">
        <v>87</v>
      </c>
      <c r="BK238" s="204">
        <f t="shared" si="9"/>
        <v>0</v>
      </c>
      <c r="BL238" s="18" t="s">
        <v>1469</v>
      </c>
      <c r="BM238" s="203" t="s">
        <v>5318</v>
      </c>
    </row>
    <row r="239" spans="1:65" s="2" customFormat="1" ht="16.5" customHeight="1">
      <c r="A239" s="36"/>
      <c r="B239" s="37"/>
      <c r="C239" s="247" t="s">
        <v>420</v>
      </c>
      <c r="D239" s="247" t="s">
        <v>329</v>
      </c>
      <c r="E239" s="248" t="s">
        <v>5319</v>
      </c>
      <c r="F239" s="249" t="s">
        <v>5320</v>
      </c>
      <c r="G239" s="250" t="s">
        <v>664</v>
      </c>
      <c r="H239" s="251">
        <v>4</v>
      </c>
      <c r="I239" s="252"/>
      <c r="J239" s="253">
        <f t="shared" si="0"/>
        <v>0</v>
      </c>
      <c r="K239" s="249" t="s">
        <v>1</v>
      </c>
      <c r="L239" s="254"/>
      <c r="M239" s="255" t="s">
        <v>1</v>
      </c>
      <c r="N239" s="256" t="s">
        <v>45</v>
      </c>
      <c r="O239" s="73"/>
      <c r="P239" s="201">
        <f t="shared" si="1"/>
        <v>0</v>
      </c>
      <c r="Q239" s="201">
        <v>0</v>
      </c>
      <c r="R239" s="201">
        <f t="shared" si="2"/>
        <v>0</v>
      </c>
      <c r="S239" s="201">
        <v>0</v>
      </c>
      <c r="T239" s="202">
        <f t="shared" si="3"/>
        <v>0</v>
      </c>
      <c r="U239" s="36"/>
      <c r="V239" s="36"/>
      <c r="W239" s="36"/>
      <c r="X239" s="36"/>
      <c r="Y239" s="36"/>
      <c r="Z239" s="36"/>
      <c r="AA239" s="36"/>
      <c r="AB239" s="36"/>
      <c r="AC239" s="36"/>
      <c r="AD239" s="36"/>
      <c r="AE239" s="36"/>
      <c r="AR239" s="203" t="s">
        <v>5289</v>
      </c>
      <c r="AT239" s="203" t="s">
        <v>329</v>
      </c>
      <c r="AU239" s="203" t="s">
        <v>19</v>
      </c>
      <c r="AY239" s="18" t="s">
        <v>220</v>
      </c>
      <c r="BE239" s="204">
        <f t="shared" si="4"/>
        <v>0</v>
      </c>
      <c r="BF239" s="204">
        <f t="shared" si="5"/>
        <v>0</v>
      </c>
      <c r="BG239" s="204">
        <f t="shared" si="6"/>
        <v>0</v>
      </c>
      <c r="BH239" s="204">
        <f t="shared" si="7"/>
        <v>0</v>
      </c>
      <c r="BI239" s="204">
        <f t="shared" si="8"/>
        <v>0</v>
      </c>
      <c r="BJ239" s="18" t="s">
        <v>87</v>
      </c>
      <c r="BK239" s="204">
        <f t="shared" si="9"/>
        <v>0</v>
      </c>
      <c r="BL239" s="18" t="s">
        <v>1469</v>
      </c>
      <c r="BM239" s="203" t="s">
        <v>5321</v>
      </c>
    </row>
    <row r="240" spans="1:65" s="2" customFormat="1" ht="16.5" customHeight="1">
      <c r="A240" s="36"/>
      <c r="B240" s="37"/>
      <c r="C240" s="192" t="s">
        <v>426</v>
      </c>
      <c r="D240" s="192" t="s">
        <v>224</v>
      </c>
      <c r="E240" s="193" t="s">
        <v>5322</v>
      </c>
      <c r="F240" s="194" t="s">
        <v>5323</v>
      </c>
      <c r="G240" s="195" t="s">
        <v>506</v>
      </c>
      <c r="H240" s="196">
        <v>49</v>
      </c>
      <c r="I240" s="197"/>
      <c r="J240" s="198">
        <f t="shared" si="0"/>
        <v>0</v>
      </c>
      <c r="K240" s="194" t="s">
        <v>1</v>
      </c>
      <c r="L240" s="41"/>
      <c r="M240" s="199" t="s">
        <v>1</v>
      </c>
      <c r="N240" s="200" t="s">
        <v>45</v>
      </c>
      <c r="O240" s="73"/>
      <c r="P240" s="201">
        <f t="shared" si="1"/>
        <v>0</v>
      </c>
      <c r="Q240" s="201">
        <v>0</v>
      </c>
      <c r="R240" s="201">
        <f t="shared" si="2"/>
        <v>0</v>
      </c>
      <c r="S240" s="201">
        <v>0</v>
      </c>
      <c r="T240" s="202">
        <f t="shared" si="3"/>
        <v>0</v>
      </c>
      <c r="U240" s="36"/>
      <c r="V240" s="36"/>
      <c r="W240" s="36"/>
      <c r="X240" s="36"/>
      <c r="Y240" s="36"/>
      <c r="Z240" s="36"/>
      <c r="AA240" s="36"/>
      <c r="AB240" s="36"/>
      <c r="AC240" s="36"/>
      <c r="AD240" s="36"/>
      <c r="AE240" s="36"/>
      <c r="AR240" s="203" t="s">
        <v>1469</v>
      </c>
      <c r="AT240" s="203" t="s">
        <v>224</v>
      </c>
      <c r="AU240" s="203" t="s">
        <v>19</v>
      </c>
      <c r="AY240" s="18" t="s">
        <v>220</v>
      </c>
      <c r="BE240" s="204">
        <f t="shared" si="4"/>
        <v>0</v>
      </c>
      <c r="BF240" s="204">
        <f t="shared" si="5"/>
        <v>0</v>
      </c>
      <c r="BG240" s="204">
        <f t="shared" si="6"/>
        <v>0</v>
      </c>
      <c r="BH240" s="204">
        <f t="shared" si="7"/>
        <v>0</v>
      </c>
      <c r="BI240" s="204">
        <f t="shared" si="8"/>
        <v>0</v>
      </c>
      <c r="BJ240" s="18" t="s">
        <v>87</v>
      </c>
      <c r="BK240" s="204">
        <f t="shared" si="9"/>
        <v>0</v>
      </c>
      <c r="BL240" s="18" t="s">
        <v>1469</v>
      </c>
      <c r="BM240" s="203" t="s">
        <v>5324</v>
      </c>
    </row>
    <row r="241" spans="1:65" s="2" customFormat="1" ht="24.2" customHeight="1">
      <c r="A241" s="36"/>
      <c r="B241" s="37"/>
      <c r="C241" s="247" t="s">
        <v>434</v>
      </c>
      <c r="D241" s="247" t="s">
        <v>329</v>
      </c>
      <c r="E241" s="248" t="s">
        <v>5325</v>
      </c>
      <c r="F241" s="249" t="s">
        <v>5326</v>
      </c>
      <c r="G241" s="250" t="s">
        <v>506</v>
      </c>
      <c r="H241" s="251">
        <v>17.3</v>
      </c>
      <c r="I241" s="252"/>
      <c r="J241" s="253">
        <f t="shared" si="0"/>
        <v>0</v>
      </c>
      <c r="K241" s="249" t="s">
        <v>1</v>
      </c>
      <c r="L241" s="254"/>
      <c r="M241" s="255" t="s">
        <v>1</v>
      </c>
      <c r="N241" s="256" t="s">
        <v>45</v>
      </c>
      <c r="O241" s="73"/>
      <c r="P241" s="201">
        <f t="shared" si="1"/>
        <v>0</v>
      </c>
      <c r="Q241" s="201">
        <v>0</v>
      </c>
      <c r="R241" s="201">
        <f t="shared" si="2"/>
        <v>0</v>
      </c>
      <c r="S241" s="201">
        <v>0</v>
      </c>
      <c r="T241" s="202">
        <f t="shared" si="3"/>
        <v>0</v>
      </c>
      <c r="U241" s="36"/>
      <c r="V241" s="36"/>
      <c r="W241" s="36"/>
      <c r="X241" s="36"/>
      <c r="Y241" s="36"/>
      <c r="Z241" s="36"/>
      <c r="AA241" s="36"/>
      <c r="AB241" s="36"/>
      <c r="AC241" s="36"/>
      <c r="AD241" s="36"/>
      <c r="AE241" s="36"/>
      <c r="AR241" s="203" t="s">
        <v>5289</v>
      </c>
      <c r="AT241" s="203" t="s">
        <v>329</v>
      </c>
      <c r="AU241" s="203" t="s">
        <v>19</v>
      </c>
      <c r="AY241" s="18" t="s">
        <v>220</v>
      </c>
      <c r="BE241" s="204">
        <f t="shared" si="4"/>
        <v>0</v>
      </c>
      <c r="BF241" s="204">
        <f t="shared" si="5"/>
        <v>0</v>
      </c>
      <c r="BG241" s="204">
        <f t="shared" si="6"/>
        <v>0</v>
      </c>
      <c r="BH241" s="204">
        <f t="shared" si="7"/>
        <v>0</v>
      </c>
      <c r="BI241" s="204">
        <f t="shared" si="8"/>
        <v>0</v>
      </c>
      <c r="BJ241" s="18" t="s">
        <v>87</v>
      </c>
      <c r="BK241" s="204">
        <f t="shared" si="9"/>
        <v>0</v>
      </c>
      <c r="BL241" s="18" t="s">
        <v>1469</v>
      </c>
      <c r="BM241" s="203" t="s">
        <v>5327</v>
      </c>
    </row>
    <row r="242" spans="1:65" s="2" customFormat="1" ht="24.2" customHeight="1">
      <c r="A242" s="36"/>
      <c r="B242" s="37"/>
      <c r="C242" s="247" t="s">
        <v>441</v>
      </c>
      <c r="D242" s="247" t="s">
        <v>329</v>
      </c>
      <c r="E242" s="248" t="s">
        <v>5328</v>
      </c>
      <c r="F242" s="249" t="s">
        <v>5329</v>
      </c>
      <c r="G242" s="250" t="s">
        <v>5330</v>
      </c>
      <c r="H242" s="251">
        <v>10</v>
      </c>
      <c r="I242" s="252"/>
      <c r="J242" s="253">
        <f t="shared" si="0"/>
        <v>0</v>
      </c>
      <c r="K242" s="249" t="s">
        <v>1</v>
      </c>
      <c r="L242" s="254"/>
      <c r="M242" s="255" t="s">
        <v>1</v>
      </c>
      <c r="N242" s="256" t="s">
        <v>45</v>
      </c>
      <c r="O242" s="73"/>
      <c r="P242" s="201">
        <f t="shared" si="1"/>
        <v>0</v>
      </c>
      <c r="Q242" s="201">
        <v>0</v>
      </c>
      <c r="R242" s="201">
        <f t="shared" si="2"/>
        <v>0</v>
      </c>
      <c r="S242" s="201">
        <v>0</v>
      </c>
      <c r="T242" s="202">
        <f t="shared" si="3"/>
        <v>0</v>
      </c>
      <c r="U242" s="36"/>
      <c r="V242" s="36"/>
      <c r="W242" s="36"/>
      <c r="X242" s="36"/>
      <c r="Y242" s="36"/>
      <c r="Z242" s="36"/>
      <c r="AA242" s="36"/>
      <c r="AB242" s="36"/>
      <c r="AC242" s="36"/>
      <c r="AD242" s="36"/>
      <c r="AE242" s="36"/>
      <c r="AR242" s="203" t="s">
        <v>5289</v>
      </c>
      <c r="AT242" s="203" t="s">
        <v>329</v>
      </c>
      <c r="AU242" s="203" t="s">
        <v>19</v>
      </c>
      <c r="AY242" s="18" t="s">
        <v>220</v>
      </c>
      <c r="BE242" s="204">
        <f t="shared" si="4"/>
        <v>0</v>
      </c>
      <c r="BF242" s="204">
        <f t="shared" si="5"/>
        <v>0</v>
      </c>
      <c r="BG242" s="204">
        <f t="shared" si="6"/>
        <v>0</v>
      </c>
      <c r="BH242" s="204">
        <f t="shared" si="7"/>
        <v>0</v>
      </c>
      <c r="BI242" s="204">
        <f t="shared" si="8"/>
        <v>0</v>
      </c>
      <c r="BJ242" s="18" t="s">
        <v>87</v>
      </c>
      <c r="BK242" s="204">
        <f t="shared" si="9"/>
        <v>0</v>
      </c>
      <c r="BL242" s="18" t="s">
        <v>1469</v>
      </c>
      <c r="BM242" s="203" t="s">
        <v>5331</v>
      </c>
    </row>
    <row r="243" spans="1:65" s="2" customFormat="1" ht="24.2" customHeight="1">
      <c r="A243" s="36"/>
      <c r="B243" s="37"/>
      <c r="C243" s="247" t="s">
        <v>446</v>
      </c>
      <c r="D243" s="247" t="s">
        <v>329</v>
      </c>
      <c r="E243" s="248" t="s">
        <v>5332</v>
      </c>
      <c r="F243" s="249" t="s">
        <v>5333</v>
      </c>
      <c r="G243" s="250" t="s">
        <v>506</v>
      </c>
      <c r="H243" s="251">
        <v>2.1</v>
      </c>
      <c r="I243" s="252"/>
      <c r="J243" s="253">
        <f t="shared" si="0"/>
        <v>0</v>
      </c>
      <c r="K243" s="249" t="s">
        <v>1</v>
      </c>
      <c r="L243" s="254"/>
      <c r="M243" s="255" t="s">
        <v>1</v>
      </c>
      <c r="N243" s="256" t="s">
        <v>45</v>
      </c>
      <c r="O243" s="73"/>
      <c r="P243" s="201">
        <f t="shared" si="1"/>
        <v>0</v>
      </c>
      <c r="Q243" s="201">
        <v>0</v>
      </c>
      <c r="R243" s="201">
        <f t="shared" si="2"/>
        <v>0</v>
      </c>
      <c r="S243" s="201">
        <v>0</v>
      </c>
      <c r="T243" s="202">
        <f t="shared" si="3"/>
        <v>0</v>
      </c>
      <c r="U243" s="36"/>
      <c r="V243" s="36"/>
      <c r="W243" s="36"/>
      <c r="X243" s="36"/>
      <c r="Y243" s="36"/>
      <c r="Z243" s="36"/>
      <c r="AA243" s="36"/>
      <c r="AB243" s="36"/>
      <c r="AC243" s="36"/>
      <c r="AD243" s="36"/>
      <c r="AE243" s="36"/>
      <c r="AR243" s="203" t="s">
        <v>5289</v>
      </c>
      <c r="AT243" s="203" t="s">
        <v>329</v>
      </c>
      <c r="AU243" s="203" t="s">
        <v>19</v>
      </c>
      <c r="AY243" s="18" t="s">
        <v>220</v>
      </c>
      <c r="BE243" s="204">
        <f t="shared" si="4"/>
        <v>0</v>
      </c>
      <c r="BF243" s="204">
        <f t="shared" si="5"/>
        <v>0</v>
      </c>
      <c r="BG243" s="204">
        <f t="shared" si="6"/>
        <v>0</v>
      </c>
      <c r="BH243" s="204">
        <f t="shared" si="7"/>
        <v>0</v>
      </c>
      <c r="BI243" s="204">
        <f t="shared" si="8"/>
        <v>0</v>
      </c>
      <c r="BJ243" s="18" t="s">
        <v>87</v>
      </c>
      <c r="BK243" s="204">
        <f t="shared" si="9"/>
        <v>0</v>
      </c>
      <c r="BL243" s="18" t="s">
        <v>1469</v>
      </c>
      <c r="BM243" s="203" t="s">
        <v>5334</v>
      </c>
    </row>
    <row r="244" spans="1:65" s="2" customFormat="1" ht="24.2" customHeight="1">
      <c r="A244" s="36"/>
      <c r="B244" s="37"/>
      <c r="C244" s="247" t="s">
        <v>454</v>
      </c>
      <c r="D244" s="247" t="s">
        <v>329</v>
      </c>
      <c r="E244" s="248" t="s">
        <v>5335</v>
      </c>
      <c r="F244" s="249" t="s">
        <v>5336</v>
      </c>
      <c r="G244" s="250" t="s">
        <v>506</v>
      </c>
      <c r="H244" s="251">
        <v>24.5</v>
      </c>
      <c r="I244" s="252"/>
      <c r="J244" s="253">
        <f t="shared" si="0"/>
        <v>0</v>
      </c>
      <c r="K244" s="249" t="s">
        <v>1</v>
      </c>
      <c r="L244" s="254"/>
      <c r="M244" s="255" t="s">
        <v>1</v>
      </c>
      <c r="N244" s="256" t="s">
        <v>45</v>
      </c>
      <c r="O244" s="73"/>
      <c r="P244" s="201">
        <f t="shared" si="1"/>
        <v>0</v>
      </c>
      <c r="Q244" s="201">
        <v>0</v>
      </c>
      <c r="R244" s="201">
        <f t="shared" si="2"/>
        <v>0</v>
      </c>
      <c r="S244" s="201">
        <v>0</v>
      </c>
      <c r="T244" s="202">
        <f t="shared" si="3"/>
        <v>0</v>
      </c>
      <c r="U244" s="36"/>
      <c r="V244" s="36"/>
      <c r="W244" s="36"/>
      <c r="X244" s="36"/>
      <c r="Y244" s="36"/>
      <c r="Z244" s="36"/>
      <c r="AA244" s="36"/>
      <c r="AB244" s="36"/>
      <c r="AC244" s="36"/>
      <c r="AD244" s="36"/>
      <c r="AE244" s="36"/>
      <c r="AR244" s="203" t="s">
        <v>5289</v>
      </c>
      <c r="AT244" s="203" t="s">
        <v>329</v>
      </c>
      <c r="AU244" s="203" t="s">
        <v>19</v>
      </c>
      <c r="AY244" s="18" t="s">
        <v>220</v>
      </c>
      <c r="BE244" s="204">
        <f t="shared" si="4"/>
        <v>0</v>
      </c>
      <c r="BF244" s="204">
        <f t="shared" si="5"/>
        <v>0</v>
      </c>
      <c r="BG244" s="204">
        <f t="shared" si="6"/>
        <v>0</v>
      </c>
      <c r="BH244" s="204">
        <f t="shared" si="7"/>
        <v>0</v>
      </c>
      <c r="BI244" s="204">
        <f t="shared" si="8"/>
        <v>0</v>
      </c>
      <c r="BJ244" s="18" t="s">
        <v>87</v>
      </c>
      <c r="BK244" s="204">
        <f t="shared" si="9"/>
        <v>0</v>
      </c>
      <c r="BL244" s="18" t="s">
        <v>1469</v>
      </c>
      <c r="BM244" s="203" t="s">
        <v>5337</v>
      </c>
    </row>
    <row r="245" spans="1:65" s="2" customFormat="1" ht="24.2" customHeight="1">
      <c r="A245" s="36"/>
      <c r="B245" s="37"/>
      <c r="C245" s="192" t="s">
        <v>466</v>
      </c>
      <c r="D245" s="192" t="s">
        <v>224</v>
      </c>
      <c r="E245" s="193" t="s">
        <v>5338</v>
      </c>
      <c r="F245" s="194" t="s">
        <v>5339</v>
      </c>
      <c r="G245" s="195" t="s">
        <v>1430</v>
      </c>
      <c r="H245" s="196">
        <v>1</v>
      </c>
      <c r="I245" s="197"/>
      <c r="J245" s="198">
        <f t="shared" si="0"/>
        <v>0</v>
      </c>
      <c r="K245" s="194" t="s">
        <v>1</v>
      </c>
      <c r="L245" s="41"/>
      <c r="M245" s="199" t="s">
        <v>1</v>
      </c>
      <c r="N245" s="200" t="s">
        <v>45</v>
      </c>
      <c r="O245" s="73"/>
      <c r="P245" s="201">
        <f t="shared" si="1"/>
        <v>0</v>
      </c>
      <c r="Q245" s="201">
        <v>0</v>
      </c>
      <c r="R245" s="201">
        <f t="shared" si="2"/>
        <v>0</v>
      </c>
      <c r="S245" s="201">
        <v>0</v>
      </c>
      <c r="T245" s="202">
        <f t="shared" si="3"/>
        <v>0</v>
      </c>
      <c r="U245" s="36"/>
      <c r="V245" s="36"/>
      <c r="W245" s="36"/>
      <c r="X245" s="36"/>
      <c r="Y245" s="36"/>
      <c r="Z245" s="36"/>
      <c r="AA245" s="36"/>
      <c r="AB245" s="36"/>
      <c r="AC245" s="36"/>
      <c r="AD245" s="36"/>
      <c r="AE245" s="36"/>
      <c r="AR245" s="203" t="s">
        <v>1469</v>
      </c>
      <c r="AT245" s="203" t="s">
        <v>224</v>
      </c>
      <c r="AU245" s="203" t="s">
        <v>19</v>
      </c>
      <c r="AY245" s="18" t="s">
        <v>220</v>
      </c>
      <c r="BE245" s="204">
        <f t="shared" si="4"/>
        <v>0</v>
      </c>
      <c r="BF245" s="204">
        <f t="shared" si="5"/>
        <v>0</v>
      </c>
      <c r="BG245" s="204">
        <f t="shared" si="6"/>
        <v>0</v>
      </c>
      <c r="BH245" s="204">
        <f t="shared" si="7"/>
        <v>0</v>
      </c>
      <c r="BI245" s="204">
        <f t="shared" si="8"/>
        <v>0</v>
      </c>
      <c r="BJ245" s="18" t="s">
        <v>87</v>
      </c>
      <c r="BK245" s="204">
        <f t="shared" si="9"/>
        <v>0</v>
      </c>
      <c r="BL245" s="18" t="s">
        <v>1469</v>
      </c>
      <c r="BM245" s="203" t="s">
        <v>5340</v>
      </c>
    </row>
    <row r="246" spans="1:65" s="13" customFormat="1" ht="11.25">
      <c r="B246" s="212"/>
      <c r="C246" s="213"/>
      <c r="D246" s="210" t="s">
        <v>235</v>
      </c>
      <c r="E246" s="214" t="s">
        <v>1</v>
      </c>
      <c r="F246" s="215" t="s">
        <v>87</v>
      </c>
      <c r="G246" s="213"/>
      <c r="H246" s="216">
        <v>1</v>
      </c>
      <c r="I246" s="217"/>
      <c r="J246" s="213"/>
      <c r="K246" s="213"/>
      <c r="L246" s="218"/>
      <c r="M246" s="219"/>
      <c r="N246" s="220"/>
      <c r="O246" s="220"/>
      <c r="P246" s="220"/>
      <c r="Q246" s="220"/>
      <c r="R246" s="220"/>
      <c r="S246" s="220"/>
      <c r="T246" s="221"/>
      <c r="AT246" s="222" t="s">
        <v>235</v>
      </c>
      <c r="AU246" s="222" t="s">
        <v>19</v>
      </c>
      <c r="AV246" s="13" t="s">
        <v>19</v>
      </c>
      <c r="AW246" s="13" t="s">
        <v>36</v>
      </c>
      <c r="AX246" s="13" t="s">
        <v>80</v>
      </c>
      <c r="AY246" s="222" t="s">
        <v>220</v>
      </c>
    </row>
    <row r="247" spans="1:65" s="14" customFormat="1" ht="11.25">
      <c r="B247" s="223"/>
      <c r="C247" s="224"/>
      <c r="D247" s="210" t="s">
        <v>235</v>
      </c>
      <c r="E247" s="225" t="s">
        <v>1</v>
      </c>
      <c r="F247" s="226" t="s">
        <v>5341</v>
      </c>
      <c r="G247" s="224"/>
      <c r="H247" s="225" t="s">
        <v>1</v>
      </c>
      <c r="I247" s="227"/>
      <c r="J247" s="224"/>
      <c r="K247" s="224"/>
      <c r="L247" s="228"/>
      <c r="M247" s="229"/>
      <c r="N247" s="230"/>
      <c r="O247" s="230"/>
      <c r="P247" s="230"/>
      <c r="Q247" s="230"/>
      <c r="R247" s="230"/>
      <c r="S247" s="230"/>
      <c r="T247" s="231"/>
      <c r="AT247" s="232" t="s">
        <v>235</v>
      </c>
      <c r="AU247" s="232" t="s">
        <v>19</v>
      </c>
      <c r="AV247" s="14" t="s">
        <v>87</v>
      </c>
      <c r="AW247" s="14" t="s">
        <v>36</v>
      </c>
      <c r="AX247" s="14" t="s">
        <v>80</v>
      </c>
      <c r="AY247" s="232" t="s">
        <v>220</v>
      </c>
    </row>
    <row r="248" spans="1:65" s="14" customFormat="1" ht="11.25">
      <c r="B248" s="223"/>
      <c r="C248" s="224"/>
      <c r="D248" s="210" t="s">
        <v>235</v>
      </c>
      <c r="E248" s="225" t="s">
        <v>1</v>
      </c>
      <c r="F248" s="226" t="s">
        <v>5342</v>
      </c>
      <c r="G248" s="224"/>
      <c r="H248" s="225" t="s">
        <v>1</v>
      </c>
      <c r="I248" s="227"/>
      <c r="J248" s="224"/>
      <c r="K248" s="224"/>
      <c r="L248" s="228"/>
      <c r="M248" s="229"/>
      <c r="N248" s="230"/>
      <c r="O248" s="230"/>
      <c r="P248" s="230"/>
      <c r="Q248" s="230"/>
      <c r="R248" s="230"/>
      <c r="S248" s="230"/>
      <c r="T248" s="231"/>
      <c r="AT248" s="232" t="s">
        <v>235</v>
      </c>
      <c r="AU248" s="232" t="s">
        <v>19</v>
      </c>
      <c r="AV248" s="14" t="s">
        <v>87</v>
      </c>
      <c r="AW248" s="14" t="s">
        <v>36</v>
      </c>
      <c r="AX248" s="14" t="s">
        <v>80</v>
      </c>
      <c r="AY248" s="232" t="s">
        <v>220</v>
      </c>
    </row>
    <row r="249" spans="1:65" s="14" customFormat="1" ht="11.25">
      <c r="B249" s="223"/>
      <c r="C249" s="224"/>
      <c r="D249" s="210" t="s">
        <v>235</v>
      </c>
      <c r="E249" s="225" t="s">
        <v>1</v>
      </c>
      <c r="F249" s="226" t="s">
        <v>5343</v>
      </c>
      <c r="G249" s="224"/>
      <c r="H249" s="225" t="s">
        <v>1</v>
      </c>
      <c r="I249" s="227"/>
      <c r="J249" s="224"/>
      <c r="K249" s="224"/>
      <c r="L249" s="228"/>
      <c r="M249" s="229"/>
      <c r="N249" s="230"/>
      <c r="O249" s="230"/>
      <c r="P249" s="230"/>
      <c r="Q249" s="230"/>
      <c r="R249" s="230"/>
      <c r="S249" s="230"/>
      <c r="T249" s="231"/>
      <c r="AT249" s="232" t="s">
        <v>235</v>
      </c>
      <c r="AU249" s="232" t="s">
        <v>19</v>
      </c>
      <c r="AV249" s="14" t="s">
        <v>87</v>
      </c>
      <c r="AW249" s="14" t="s">
        <v>36</v>
      </c>
      <c r="AX249" s="14" t="s">
        <v>80</v>
      </c>
      <c r="AY249" s="232" t="s">
        <v>220</v>
      </c>
    </row>
    <row r="250" spans="1:65" s="14" customFormat="1" ht="11.25">
      <c r="B250" s="223"/>
      <c r="C250" s="224"/>
      <c r="D250" s="210" t="s">
        <v>235</v>
      </c>
      <c r="E250" s="225" t="s">
        <v>1</v>
      </c>
      <c r="F250" s="226" t="s">
        <v>5344</v>
      </c>
      <c r="G250" s="224"/>
      <c r="H250" s="225" t="s">
        <v>1</v>
      </c>
      <c r="I250" s="227"/>
      <c r="J250" s="224"/>
      <c r="K250" s="224"/>
      <c r="L250" s="228"/>
      <c r="M250" s="229"/>
      <c r="N250" s="230"/>
      <c r="O250" s="230"/>
      <c r="P250" s="230"/>
      <c r="Q250" s="230"/>
      <c r="R250" s="230"/>
      <c r="S250" s="230"/>
      <c r="T250" s="231"/>
      <c r="AT250" s="232" t="s">
        <v>235</v>
      </c>
      <c r="AU250" s="232" t="s">
        <v>19</v>
      </c>
      <c r="AV250" s="14" t="s">
        <v>87</v>
      </c>
      <c r="AW250" s="14" t="s">
        <v>36</v>
      </c>
      <c r="AX250" s="14" t="s">
        <v>80</v>
      </c>
      <c r="AY250" s="232" t="s">
        <v>220</v>
      </c>
    </row>
    <row r="251" spans="1:65" s="14" customFormat="1" ht="11.25">
      <c r="B251" s="223"/>
      <c r="C251" s="224"/>
      <c r="D251" s="210" t="s">
        <v>235</v>
      </c>
      <c r="E251" s="225" t="s">
        <v>1</v>
      </c>
      <c r="F251" s="226" t="s">
        <v>5345</v>
      </c>
      <c r="G251" s="224"/>
      <c r="H251" s="225" t="s">
        <v>1</v>
      </c>
      <c r="I251" s="227"/>
      <c r="J251" s="224"/>
      <c r="K251" s="224"/>
      <c r="L251" s="228"/>
      <c r="M251" s="229"/>
      <c r="N251" s="230"/>
      <c r="O251" s="230"/>
      <c r="P251" s="230"/>
      <c r="Q251" s="230"/>
      <c r="R251" s="230"/>
      <c r="S251" s="230"/>
      <c r="T251" s="231"/>
      <c r="AT251" s="232" t="s">
        <v>235</v>
      </c>
      <c r="AU251" s="232" t="s">
        <v>19</v>
      </c>
      <c r="AV251" s="14" t="s">
        <v>87</v>
      </c>
      <c r="AW251" s="14" t="s">
        <v>36</v>
      </c>
      <c r="AX251" s="14" t="s">
        <v>80</v>
      </c>
      <c r="AY251" s="232" t="s">
        <v>220</v>
      </c>
    </row>
    <row r="252" spans="1:65" s="14" customFormat="1" ht="11.25">
      <c r="B252" s="223"/>
      <c r="C252" s="224"/>
      <c r="D252" s="210" t="s">
        <v>235</v>
      </c>
      <c r="E252" s="225" t="s">
        <v>1</v>
      </c>
      <c r="F252" s="226" t="s">
        <v>5346</v>
      </c>
      <c r="G252" s="224"/>
      <c r="H252" s="225" t="s">
        <v>1</v>
      </c>
      <c r="I252" s="227"/>
      <c r="J252" s="224"/>
      <c r="K252" s="224"/>
      <c r="L252" s="228"/>
      <c r="M252" s="229"/>
      <c r="N252" s="230"/>
      <c r="O252" s="230"/>
      <c r="P252" s="230"/>
      <c r="Q252" s="230"/>
      <c r="R252" s="230"/>
      <c r="S252" s="230"/>
      <c r="T252" s="231"/>
      <c r="AT252" s="232" t="s">
        <v>235</v>
      </c>
      <c r="AU252" s="232" t="s">
        <v>19</v>
      </c>
      <c r="AV252" s="14" t="s">
        <v>87</v>
      </c>
      <c r="AW252" s="14" t="s">
        <v>36</v>
      </c>
      <c r="AX252" s="14" t="s">
        <v>80</v>
      </c>
      <c r="AY252" s="232" t="s">
        <v>220</v>
      </c>
    </row>
    <row r="253" spans="1:65" s="14" customFormat="1" ht="11.25">
      <c r="B253" s="223"/>
      <c r="C253" s="224"/>
      <c r="D253" s="210" t="s">
        <v>235</v>
      </c>
      <c r="E253" s="225" t="s">
        <v>1</v>
      </c>
      <c r="F253" s="226" t="s">
        <v>5347</v>
      </c>
      <c r="G253" s="224"/>
      <c r="H253" s="225" t="s">
        <v>1</v>
      </c>
      <c r="I253" s="227"/>
      <c r="J253" s="224"/>
      <c r="K253" s="224"/>
      <c r="L253" s="228"/>
      <c r="M253" s="229"/>
      <c r="N253" s="230"/>
      <c r="O253" s="230"/>
      <c r="P253" s="230"/>
      <c r="Q253" s="230"/>
      <c r="R253" s="230"/>
      <c r="S253" s="230"/>
      <c r="T253" s="231"/>
      <c r="AT253" s="232" t="s">
        <v>235</v>
      </c>
      <c r="AU253" s="232" t="s">
        <v>19</v>
      </c>
      <c r="AV253" s="14" t="s">
        <v>87</v>
      </c>
      <c r="AW253" s="14" t="s">
        <v>36</v>
      </c>
      <c r="AX253" s="14" t="s">
        <v>80</v>
      </c>
      <c r="AY253" s="232" t="s">
        <v>220</v>
      </c>
    </row>
    <row r="254" spans="1:65" s="14" customFormat="1" ht="11.25">
      <c r="B254" s="223"/>
      <c r="C254" s="224"/>
      <c r="D254" s="210" t="s">
        <v>235</v>
      </c>
      <c r="E254" s="225" t="s">
        <v>1</v>
      </c>
      <c r="F254" s="226" t="s">
        <v>5348</v>
      </c>
      <c r="G254" s="224"/>
      <c r="H254" s="225" t="s">
        <v>1</v>
      </c>
      <c r="I254" s="227"/>
      <c r="J254" s="224"/>
      <c r="K254" s="224"/>
      <c r="L254" s="228"/>
      <c r="M254" s="229"/>
      <c r="N254" s="230"/>
      <c r="O254" s="230"/>
      <c r="P254" s="230"/>
      <c r="Q254" s="230"/>
      <c r="R254" s="230"/>
      <c r="S254" s="230"/>
      <c r="T254" s="231"/>
      <c r="AT254" s="232" t="s">
        <v>235</v>
      </c>
      <c r="AU254" s="232" t="s">
        <v>19</v>
      </c>
      <c r="AV254" s="14" t="s">
        <v>87</v>
      </c>
      <c r="AW254" s="14" t="s">
        <v>36</v>
      </c>
      <c r="AX254" s="14" t="s">
        <v>80</v>
      </c>
      <c r="AY254" s="232" t="s">
        <v>220</v>
      </c>
    </row>
    <row r="255" spans="1:65" s="14" customFormat="1" ht="11.25">
      <c r="B255" s="223"/>
      <c r="C255" s="224"/>
      <c r="D255" s="210" t="s">
        <v>235</v>
      </c>
      <c r="E255" s="225" t="s">
        <v>1</v>
      </c>
      <c r="F255" s="226" t="s">
        <v>5349</v>
      </c>
      <c r="G255" s="224"/>
      <c r="H255" s="225" t="s">
        <v>1</v>
      </c>
      <c r="I255" s="227"/>
      <c r="J255" s="224"/>
      <c r="K255" s="224"/>
      <c r="L255" s="228"/>
      <c r="M255" s="229"/>
      <c r="N255" s="230"/>
      <c r="O255" s="230"/>
      <c r="P255" s="230"/>
      <c r="Q255" s="230"/>
      <c r="R255" s="230"/>
      <c r="S255" s="230"/>
      <c r="T255" s="231"/>
      <c r="AT255" s="232" t="s">
        <v>235</v>
      </c>
      <c r="AU255" s="232" t="s">
        <v>19</v>
      </c>
      <c r="AV255" s="14" t="s">
        <v>87</v>
      </c>
      <c r="AW255" s="14" t="s">
        <v>36</v>
      </c>
      <c r="AX255" s="14" t="s">
        <v>80</v>
      </c>
      <c r="AY255" s="232" t="s">
        <v>220</v>
      </c>
    </row>
    <row r="256" spans="1:65" s="15" customFormat="1" ht="11.25">
      <c r="B256" s="233"/>
      <c r="C256" s="234"/>
      <c r="D256" s="210" t="s">
        <v>235</v>
      </c>
      <c r="E256" s="235" t="s">
        <v>1</v>
      </c>
      <c r="F256" s="236" t="s">
        <v>355</v>
      </c>
      <c r="G256" s="234"/>
      <c r="H256" s="237">
        <v>1</v>
      </c>
      <c r="I256" s="238"/>
      <c r="J256" s="234"/>
      <c r="K256" s="234"/>
      <c r="L256" s="239"/>
      <c r="M256" s="240"/>
      <c r="N256" s="241"/>
      <c r="O256" s="241"/>
      <c r="P256" s="241"/>
      <c r="Q256" s="241"/>
      <c r="R256" s="241"/>
      <c r="S256" s="241"/>
      <c r="T256" s="242"/>
      <c r="AT256" s="243" t="s">
        <v>235</v>
      </c>
      <c r="AU256" s="243" t="s">
        <v>19</v>
      </c>
      <c r="AV256" s="15" t="s">
        <v>223</v>
      </c>
      <c r="AW256" s="15" t="s">
        <v>36</v>
      </c>
      <c r="AX256" s="15" t="s">
        <v>87</v>
      </c>
      <c r="AY256" s="243" t="s">
        <v>220</v>
      </c>
    </row>
    <row r="257" spans="1:65" s="2" customFormat="1" ht="37.9" customHeight="1">
      <c r="A257" s="36"/>
      <c r="B257" s="37"/>
      <c r="C257" s="192" t="s">
        <v>474</v>
      </c>
      <c r="D257" s="192" t="s">
        <v>224</v>
      </c>
      <c r="E257" s="193" t="s">
        <v>5350</v>
      </c>
      <c r="F257" s="194" t="s">
        <v>5351</v>
      </c>
      <c r="G257" s="195" t="s">
        <v>1430</v>
      </c>
      <c r="H257" s="196">
        <v>1</v>
      </c>
      <c r="I257" s="197"/>
      <c r="J257" s="198">
        <f>ROUND(I257*H257,2)</f>
        <v>0</v>
      </c>
      <c r="K257" s="194" t="s">
        <v>1</v>
      </c>
      <c r="L257" s="41"/>
      <c r="M257" s="199" t="s">
        <v>1</v>
      </c>
      <c r="N257" s="200" t="s">
        <v>45</v>
      </c>
      <c r="O257" s="73"/>
      <c r="P257" s="201">
        <f>O257*H257</f>
        <v>0</v>
      </c>
      <c r="Q257" s="201">
        <v>0</v>
      </c>
      <c r="R257" s="201">
        <f>Q257*H257</f>
        <v>0</v>
      </c>
      <c r="S257" s="201">
        <v>0</v>
      </c>
      <c r="T257" s="202">
        <f>S257*H257</f>
        <v>0</v>
      </c>
      <c r="U257" s="36"/>
      <c r="V257" s="36"/>
      <c r="W257" s="36"/>
      <c r="X257" s="36"/>
      <c r="Y257" s="36"/>
      <c r="Z257" s="36"/>
      <c r="AA257" s="36"/>
      <c r="AB257" s="36"/>
      <c r="AC257" s="36"/>
      <c r="AD257" s="36"/>
      <c r="AE257" s="36"/>
      <c r="AR257" s="203" t="s">
        <v>1469</v>
      </c>
      <c r="AT257" s="203" t="s">
        <v>224</v>
      </c>
      <c r="AU257" s="203" t="s">
        <v>19</v>
      </c>
      <c r="AY257" s="18" t="s">
        <v>220</v>
      </c>
      <c r="BE257" s="204">
        <f>IF(N257="základní",J257,0)</f>
        <v>0</v>
      </c>
      <c r="BF257" s="204">
        <f>IF(N257="snížená",J257,0)</f>
        <v>0</v>
      </c>
      <c r="BG257" s="204">
        <f>IF(N257="zákl. přenesená",J257,0)</f>
        <v>0</v>
      </c>
      <c r="BH257" s="204">
        <f>IF(N257="sníž. přenesená",J257,0)</f>
        <v>0</v>
      </c>
      <c r="BI257" s="204">
        <f>IF(N257="nulová",J257,0)</f>
        <v>0</v>
      </c>
      <c r="BJ257" s="18" t="s">
        <v>87</v>
      </c>
      <c r="BK257" s="204">
        <f>ROUND(I257*H257,2)</f>
        <v>0</v>
      </c>
      <c r="BL257" s="18" t="s">
        <v>1469</v>
      </c>
      <c r="BM257" s="203" t="s">
        <v>5352</v>
      </c>
    </row>
    <row r="258" spans="1:65" s="13" customFormat="1" ht="11.25">
      <c r="B258" s="212"/>
      <c r="C258" s="213"/>
      <c r="D258" s="210" t="s">
        <v>235</v>
      </c>
      <c r="E258" s="214" t="s">
        <v>1</v>
      </c>
      <c r="F258" s="215" t="s">
        <v>5353</v>
      </c>
      <c r="G258" s="213"/>
      <c r="H258" s="216">
        <v>1</v>
      </c>
      <c r="I258" s="217"/>
      <c r="J258" s="213"/>
      <c r="K258" s="213"/>
      <c r="L258" s="218"/>
      <c r="M258" s="219"/>
      <c r="N258" s="220"/>
      <c r="O258" s="220"/>
      <c r="P258" s="220"/>
      <c r="Q258" s="220"/>
      <c r="R258" s="220"/>
      <c r="S258" s="220"/>
      <c r="T258" s="221"/>
      <c r="AT258" s="222" t="s">
        <v>235</v>
      </c>
      <c r="AU258" s="222" t="s">
        <v>19</v>
      </c>
      <c r="AV258" s="13" t="s">
        <v>19</v>
      </c>
      <c r="AW258" s="13" t="s">
        <v>36</v>
      </c>
      <c r="AX258" s="13" t="s">
        <v>80</v>
      </c>
      <c r="AY258" s="222" t="s">
        <v>220</v>
      </c>
    </row>
    <row r="259" spans="1:65" s="15" customFormat="1" ht="11.25">
      <c r="B259" s="233"/>
      <c r="C259" s="234"/>
      <c r="D259" s="210" t="s">
        <v>235</v>
      </c>
      <c r="E259" s="235" t="s">
        <v>1</v>
      </c>
      <c r="F259" s="236" t="s">
        <v>355</v>
      </c>
      <c r="G259" s="234"/>
      <c r="H259" s="237">
        <v>1</v>
      </c>
      <c r="I259" s="238"/>
      <c r="J259" s="234"/>
      <c r="K259" s="234"/>
      <c r="L259" s="239"/>
      <c r="M259" s="240"/>
      <c r="N259" s="241"/>
      <c r="O259" s="241"/>
      <c r="P259" s="241"/>
      <c r="Q259" s="241"/>
      <c r="R259" s="241"/>
      <c r="S259" s="241"/>
      <c r="T259" s="242"/>
      <c r="AT259" s="243" t="s">
        <v>235</v>
      </c>
      <c r="AU259" s="243" t="s">
        <v>19</v>
      </c>
      <c r="AV259" s="15" t="s">
        <v>223</v>
      </c>
      <c r="AW259" s="15" t="s">
        <v>36</v>
      </c>
      <c r="AX259" s="15" t="s">
        <v>87</v>
      </c>
      <c r="AY259" s="243" t="s">
        <v>220</v>
      </c>
    </row>
    <row r="260" spans="1:65" s="2" customFormat="1" ht="24.2" customHeight="1">
      <c r="A260" s="36"/>
      <c r="B260" s="37"/>
      <c r="C260" s="192" t="s">
        <v>27</v>
      </c>
      <c r="D260" s="192" t="s">
        <v>224</v>
      </c>
      <c r="E260" s="193" t="s">
        <v>5354</v>
      </c>
      <c r="F260" s="194" t="s">
        <v>5355</v>
      </c>
      <c r="G260" s="195" t="s">
        <v>664</v>
      </c>
      <c r="H260" s="196">
        <v>3</v>
      </c>
      <c r="I260" s="197"/>
      <c r="J260" s="198">
        <f t="shared" ref="J260:J274" si="10">ROUND(I260*H260,2)</f>
        <v>0</v>
      </c>
      <c r="K260" s="194" t="s">
        <v>1</v>
      </c>
      <c r="L260" s="41"/>
      <c r="M260" s="199" t="s">
        <v>1</v>
      </c>
      <c r="N260" s="200" t="s">
        <v>45</v>
      </c>
      <c r="O260" s="73"/>
      <c r="P260" s="201">
        <f t="shared" ref="P260:P274" si="11">O260*H260</f>
        <v>0</v>
      </c>
      <c r="Q260" s="201">
        <v>0</v>
      </c>
      <c r="R260" s="201">
        <f t="shared" ref="R260:R274" si="12">Q260*H260</f>
        <v>0</v>
      </c>
      <c r="S260" s="201">
        <v>0</v>
      </c>
      <c r="T260" s="202">
        <f t="shared" ref="T260:T274" si="13">S260*H260</f>
        <v>0</v>
      </c>
      <c r="U260" s="36"/>
      <c r="V260" s="36"/>
      <c r="W260" s="36"/>
      <c r="X260" s="36"/>
      <c r="Y260" s="36"/>
      <c r="Z260" s="36"/>
      <c r="AA260" s="36"/>
      <c r="AB260" s="36"/>
      <c r="AC260" s="36"/>
      <c r="AD260" s="36"/>
      <c r="AE260" s="36"/>
      <c r="AR260" s="203" t="s">
        <v>1469</v>
      </c>
      <c r="AT260" s="203" t="s">
        <v>224</v>
      </c>
      <c r="AU260" s="203" t="s">
        <v>19</v>
      </c>
      <c r="AY260" s="18" t="s">
        <v>220</v>
      </c>
      <c r="BE260" s="204">
        <f t="shared" ref="BE260:BE274" si="14">IF(N260="základní",J260,0)</f>
        <v>0</v>
      </c>
      <c r="BF260" s="204">
        <f t="shared" ref="BF260:BF274" si="15">IF(N260="snížená",J260,0)</f>
        <v>0</v>
      </c>
      <c r="BG260" s="204">
        <f t="shared" ref="BG260:BG274" si="16">IF(N260="zákl. přenesená",J260,0)</f>
        <v>0</v>
      </c>
      <c r="BH260" s="204">
        <f t="shared" ref="BH260:BH274" si="17">IF(N260="sníž. přenesená",J260,0)</f>
        <v>0</v>
      </c>
      <c r="BI260" s="204">
        <f t="shared" ref="BI260:BI274" si="18">IF(N260="nulová",J260,0)</f>
        <v>0</v>
      </c>
      <c r="BJ260" s="18" t="s">
        <v>87</v>
      </c>
      <c r="BK260" s="204">
        <f t="shared" ref="BK260:BK274" si="19">ROUND(I260*H260,2)</f>
        <v>0</v>
      </c>
      <c r="BL260" s="18" t="s">
        <v>1469</v>
      </c>
      <c r="BM260" s="203" t="s">
        <v>5356</v>
      </c>
    </row>
    <row r="261" spans="1:65" s="2" customFormat="1" ht="16.5" customHeight="1">
      <c r="A261" s="36"/>
      <c r="B261" s="37"/>
      <c r="C261" s="192" t="s">
        <v>1450</v>
      </c>
      <c r="D261" s="192" t="s">
        <v>224</v>
      </c>
      <c r="E261" s="193" t="s">
        <v>5357</v>
      </c>
      <c r="F261" s="194" t="s">
        <v>5358</v>
      </c>
      <c r="G261" s="195" t="s">
        <v>1430</v>
      </c>
      <c r="H261" s="196">
        <v>1</v>
      </c>
      <c r="I261" s="197"/>
      <c r="J261" s="198">
        <f t="shared" si="10"/>
        <v>0</v>
      </c>
      <c r="K261" s="194" t="s">
        <v>1</v>
      </c>
      <c r="L261" s="41"/>
      <c r="M261" s="199" t="s">
        <v>1</v>
      </c>
      <c r="N261" s="200" t="s">
        <v>45</v>
      </c>
      <c r="O261" s="73"/>
      <c r="P261" s="201">
        <f t="shared" si="11"/>
        <v>0</v>
      </c>
      <c r="Q261" s="201">
        <v>0</v>
      </c>
      <c r="R261" s="201">
        <f t="shared" si="12"/>
        <v>0</v>
      </c>
      <c r="S261" s="201">
        <v>0</v>
      </c>
      <c r="T261" s="202">
        <f t="shared" si="13"/>
        <v>0</v>
      </c>
      <c r="U261" s="36"/>
      <c r="V261" s="36"/>
      <c r="W261" s="36"/>
      <c r="X261" s="36"/>
      <c r="Y261" s="36"/>
      <c r="Z261" s="36"/>
      <c r="AA261" s="36"/>
      <c r="AB261" s="36"/>
      <c r="AC261" s="36"/>
      <c r="AD261" s="36"/>
      <c r="AE261" s="36"/>
      <c r="AR261" s="203" t="s">
        <v>1469</v>
      </c>
      <c r="AT261" s="203" t="s">
        <v>224</v>
      </c>
      <c r="AU261" s="203" t="s">
        <v>19</v>
      </c>
      <c r="AY261" s="18" t="s">
        <v>220</v>
      </c>
      <c r="BE261" s="204">
        <f t="shared" si="14"/>
        <v>0</v>
      </c>
      <c r="BF261" s="204">
        <f t="shared" si="15"/>
        <v>0</v>
      </c>
      <c r="BG261" s="204">
        <f t="shared" si="16"/>
        <v>0</v>
      </c>
      <c r="BH261" s="204">
        <f t="shared" si="17"/>
        <v>0</v>
      </c>
      <c r="BI261" s="204">
        <f t="shared" si="18"/>
        <v>0</v>
      </c>
      <c r="BJ261" s="18" t="s">
        <v>87</v>
      </c>
      <c r="BK261" s="204">
        <f t="shared" si="19"/>
        <v>0</v>
      </c>
      <c r="BL261" s="18" t="s">
        <v>1469</v>
      </c>
      <c r="BM261" s="203" t="s">
        <v>5359</v>
      </c>
    </row>
    <row r="262" spans="1:65" s="2" customFormat="1" ht="16.5" customHeight="1">
      <c r="A262" s="36"/>
      <c r="B262" s="37"/>
      <c r="C262" s="192" t="s">
        <v>756</v>
      </c>
      <c r="D262" s="192" t="s">
        <v>224</v>
      </c>
      <c r="E262" s="193" t="s">
        <v>5360</v>
      </c>
      <c r="F262" s="194" t="s">
        <v>5361</v>
      </c>
      <c r="G262" s="195" t="s">
        <v>698</v>
      </c>
      <c r="H262" s="196">
        <v>62</v>
      </c>
      <c r="I262" s="197"/>
      <c r="J262" s="198">
        <f t="shared" si="10"/>
        <v>0</v>
      </c>
      <c r="K262" s="194" t="s">
        <v>1</v>
      </c>
      <c r="L262" s="41"/>
      <c r="M262" s="199" t="s">
        <v>1</v>
      </c>
      <c r="N262" s="200" t="s">
        <v>45</v>
      </c>
      <c r="O262" s="73"/>
      <c r="P262" s="201">
        <f t="shared" si="11"/>
        <v>0</v>
      </c>
      <c r="Q262" s="201">
        <v>0</v>
      </c>
      <c r="R262" s="201">
        <f t="shared" si="12"/>
        <v>0</v>
      </c>
      <c r="S262" s="201">
        <v>0</v>
      </c>
      <c r="T262" s="202">
        <f t="shared" si="13"/>
        <v>0</v>
      </c>
      <c r="U262" s="36"/>
      <c r="V262" s="36"/>
      <c r="W262" s="36"/>
      <c r="X262" s="36"/>
      <c r="Y262" s="36"/>
      <c r="Z262" s="36"/>
      <c r="AA262" s="36"/>
      <c r="AB262" s="36"/>
      <c r="AC262" s="36"/>
      <c r="AD262" s="36"/>
      <c r="AE262" s="36"/>
      <c r="AR262" s="203" t="s">
        <v>1469</v>
      </c>
      <c r="AT262" s="203" t="s">
        <v>224</v>
      </c>
      <c r="AU262" s="203" t="s">
        <v>19</v>
      </c>
      <c r="AY262" s="18" t="s">
        <v>220</v>
      </c>
      <c r="BE262" s="204">
        <f t="shared" si="14"/>
        <v>0</v>
      </c>
      <c r="BF262" s="204">
        <f t="shared" si="15"/>
        <v>0</v>
      </c>
      <c r="BG262" s="204">
        <f t="shared" si="16"/>
        <v>0</v>
      </c>
      <c r="BH262" s="204">
        <f t="shared" si="17"/>
        <v>0</v>
      </c>
      <c r="BI262" s="204">
        <f t="shared" si="18"/>
        <v>0</v>
      </c>
      <c r="BJ262" s="18" t="s">
        <v>87</v>
      </c>
      <c r="BK262" s="204">
        <f t="shared" si="19"/>
        <v>0</v>
      </c>
      <c r="BL262" s="18" t="s">
        <v>1469</v>
      </c>
      <c r="BM262" s="203" t="s">
        <v>5362</v>
      </c>
    </row>
    <row r="263" spans="1:65" s="2" customFormat="1" ht="33" customHeight="1">
      <c r="A263" s="36"/>
      <c r="B263" s="37"/>
      <c r="C263" s="192" t="s">
        <v>1398</v>
      </c>
      <c r="D263" s="192" t="s">
        <v>224</v>
      </c>
      <c r="E263" s="193" t="s">
        <v>5363</v>
      </c>
      <c r="F263" s="194" t="s">
        <v>5364</v>
      </c>
      <c r="G263" s="195" t="s">
        <v>698</v>
      </c>
      <c r="H263" s="196">
        <v>24</v>
      </c>
      <c r="I263" s="197"/>
      <c r="J263" s="198">
        <f t="shared" si="10"/>
        <v>0</v>
      </c>
      <c r="K263" s="194" t="s">
        <v>1</v>
      </c>
      <c r="L263" s="41"/>
      <c r="M263" s="199" t="s">
        <v>1</v>
      </c>
      <c r="N263" s="200" t="s">
        <v>45</v>
      </c>
      <c r="O263" s="73"/>
      <c r="P263" s="201">
        <f t="shared" si="11"/>
        <v>0</v>
      </c>
      <c r="Q263" s="201">
        <v>0</v>
      </c>
      <c r="R263" s="201">
        <f t="shared" si="12"/>
        <v>0</v>
      </c>
      <c r="S263" s="201">
        <v>0</v>
      </c>
      <c r="T263" s="202">
        <f t="shared" si="13"/>
        <v>0</v>
      </c>
      <c r="U263" s="36"/>
      <c r="V263" s="36"/>
      <c r="W263" s="36"/>
      <c r="X263" s="36"/>
      <c r="Y263" s="36"/>
      <c r="Z263" s="36"/>
      <c r="AA263" s="36"/>
      <c r="AB263" s="36"/>
      <c r="AC263" s="36"/>
      <c r="AD263" s="36"/>
      <c r="AE263" s="36"/>
      <c r="AR263" s="203" t="s">
        <v>1469</v>
      </c>
      <c r="AT263" s="203" t="s">
        <v>224</v>
      </c>
      <c r="AU263" s="203" t="s">
        <v>19</v>
      </c>
      <c r="AY263" s="18" t="s">
        <v>220</v>
      </c>
      <c r="BE263" s="204">
        <f t="shared" si="14"/>
        <v>0</v>
      </c>
      <c r="BF263" s="204">
        <f t="shared" si="15"/>
        <v>0</v>
      </c>
      <c r="BG263" s="204">
        <f t="shared" si="16"/>
        <v>0</v>
      </c>
      <c r="BH263" s="204">
        <f t="shared" si="17"/>
        <v>0</v>
      </c>
      <c r="BI263" s="204">
        <f t="shared" si="18"/>
        <v>0</v>
      </c>
      <c r="BJ263" s="18" t="s">
        <v>87</v>
      </c>
      <c r="BK263" s="204">
        <f t="shared" si="19"/>
        <v>0</v>
      </c>
      <c r="BL263" s="18" t="s">
        <v>1469</v>
      </c>
      <c r="BM263" s="203" t="s">
        <v>5365</v>
      </c>
    </row>
    <row r="264" spans="1:65" s="2" customFormat="1" ht="16.5" customHeight="1">
      <c r="A264" s="36"/>
      <c r="B264" s="37"/>
      <c r="C264" s="192" t="s">
        <v>1402</v>
      </c>
      <c r="D264" s="192" t="s">
        <v>224</v>
      </c>
      <c r="E264" s="193" t="s">
        <v>5366</v>
      </c>
      <c r="F264" s="194" t="s">
        <v>5367</v>
      </c>
      <c r="G264" s="195" t="s">
        <v>664</v>
      </c>
      <c r="H264" s="196">
        <v>12</v>
      </c>
      <c r="I264" s="197"/>
      <c r="J264" s="198">
        <f t="shared" si="10"/>
        <v>0</v>
      </c>
      <c r="K264" s="194" t="s">
        <v>1</v>
      </c>
      <c r="L264" s="41"/>
      <c r="M264" s="199" t="s">
        <v>1</v>
      </c>
      <c r="N264" s="200" t="s">
        <v>45</v>
      </c>
      <c r="O264" s="73"/>
      <c r="P264" s="201">
        <f t="shared" si="11"/>
        <v>0</v>
      </c>
      <c r="Q264" s="201">
        <v>0</v>
      </c>
      <c r="R264" s="201">
        <f t="shared" si="12"/>
        <v>0</v>
      </c>
      <c r="S264" s="201">
        <v>0</v>
      </c>
      <c r="T264" s="202">
        <f t="shared" si="13"/>
        <v>0</v>
      </c>
      <c r="U264" s="36"/>
      <c r="V264" s="36"/>
      <c r="W264" s="36"/>
      <c r="X264" s="36"/>
      <c r="Y264" s="36"/>
      <c r="Z264" s="36"/>
      <c r="AA264" s="36"/>
      <c r="AB264" s="36"/>
      <c r="AC264" s="36"/>
      <c r="AD264" s="36"/>
      <c r="AE264" s="36"/>
      <c r="AR264" s="203" t="s">
        <v>1469</v>
      </c>
      <c r="AT264" s="203" t="s">
        <v>224</v>
      </c>
      <c r="AU264" s="203" t="s">
        <v>19</v>
      </c>
      <c r="AY264" s="18" t="s">
        <v>220</v>
      </c>
      <c r="BE264" s="204">
        <f t="shared" si="14"/>
        <v>0</v>
      </c>
      <c r="BF264" s="204">
        <f t="shared" si="15"/>
        <v>0</v>
      </c>
      <c r="BG264" s="204">
        <f t="shared" si="16"/>
        <v>0</v>
      </c>
      <c r="BH264" s="204">
        <f t="shared" si="17"/>
        <v>0</v>
      </c>
      <c r="BI264" s="204">
        <f t="shared" si="18"/>
        <v>0</v>
      </c>
      <c r="BJ264" s="18" t="s">
        <v>87</v>
      </c>
      <c r="BK264" s="204">
        <f t="shared" si="19"/>
        <v>0</v>
      </c>
      <c r="BL264" s="18" t="s">
        <v>1469</v>
      </c>
      <c r="BM264" s="203" t="s">
        <v>5368</v>
      </c>
    </row>
    <row r="265" spans="1:65" s="2" customFormat="1" ht="16.5" customHeight="1">
      <c r="A265" s="36"/>
      <c r="B265" s="37"/>
      <c r="C265" s="192" t="s">
        <v>1454</v>
      </c>
      <c r="D265" s="192" t="s">
        <v>224</v>
      </c>
      <c r="E265" s="193" t="s">
        <v>5369</v>
      </c>
      <c r="F265" s="194" t="s">
        <v>5370</v>
      </c>
      <c r="G265" s="195" t="s">
        <v>698</v>
      </c>
      <c r="H265" s="196">
        <v>47</v>
      </c>
      <c r="I265" s="197"/>
      <c r="J265" s="198">
        <f t="shared" si="10"/>
        <v>0</v>
      </c>
      <c r="K265" s="194" t="s">
        <v>1</v>
      </c>
      <c r="L265" s="41"/>
      <c r="M265" s="199" t="s">
        <v>1</v>
      </c>
      <c r="N265" s="200" t="s">
        <v>45</v>
      </c>
      <c r="O265" s="73"/>
      <c r="P265" s="201">
        <f t="shared" si="11"/>
        <v>0</v>
      </c>
      <c r="Q265" s="201">
        <v>0</v>
      </c>
      <c r="R265" s="201">
        <f t="shared" si="12"/>
        <v>0</v>
      </c>
      <c r="S265" s="201">
        <v>0</v>
      </c>
      <c r="T265" s="202">
        <f t="shared" si="13"/>
        <v>0</v>
      </c>
      <c r="U265" s="36"/>
      <c r="V265" s="36"/>
      <c r="W265" s="36"/>
      <c r="X265" s="36"/>
      <c r="Y265" s="36"/>
      <c r="Z265" s="36"/>
      <c r="AA265" s="36"/>
      <c r="AB265" s="36"/>
      <c r="AC265" s="36"/>
      <c r="AD265" s="36"/>
      <c r="AE265" s="36"/>
      <c r="AR265" s="203" t="s">
        <v>1469</v>
      </c>
      <c r="AT265" s="203" t="s">
        <v>224</v>
      </c>
      <c r="AU265" s="203" t="s">
        <v>19</v>
      </c>
      <c r="AY265" s="18" t="s">
        <v>220</v>
      </c>
      <c r="BE265" s="204">
        <f t="shared" si="14"/>
        <v>0</v>
      </c>
      <c r="BF265" s="204">
        <f t="shared" si="15"/>
        <v>0</v>
      </c>
      <c r="BG265" s="204">
        <f t="shared" si="16"/>
        <v>0</v>
      </c>
      <c r="BH265" s="204">
        <f t="shared" si="17"/>
        <v>0</v>
      </c>
      <c r="BI265" s="204">
        <f t="shared" si="18"/>
        <v>0</v>
      </c>
      <c r="BJ265" s="18" t="s">
        <v>87</v>
      </c>
      <c r="BK265" s="204">
        <f t="shared" si="19"/>
        <v>0</v>
      </c>
      <c r="BL265" s="18" t="s">
        <v>1469</v>
      </c>
      <c r="BM265" s="203" t="s">
        <v>5371</v>
      </c>
    </row>
    <row r="266" spans="1:65" s="2" customFormat="1" ht="16.5" customHeight="1">
      <c r="A266" s="36"/>
      <c r="B266" s="37"/>
      <c r="C266" s="192" t="s">
        <v>1408</v>
      </c>
      <c r="D266" s="192" t="s">
        <v>224</v>
      </c>
      <c r="E266" s="193" t="s">
        <v>5372</v>
      </c>
      <c r="F266" s="194" t="s">
        <v>5373</v>
      </c>
      <c r="G266" s="195" t="s">
        <v>5374</v>
      </c>
      <c r="H266" s="196">
        <v>1</v>
      </c>
      <c r="I266" s="197"/>
      <c r="J266" s="198">
        <f t="shared" si="10"/>
        <v>0</v>
      </c>
      <c r="K266" s="194" t="s">
        <v>1</v>
      </c>
      <c r="L266" s="41"/>
      <c r="M266" s="199" t="s">
        <v>1</v>
      </c>
      <c r="N266" s="200" t="s">
        <v>45</v>
      </c>
      <c r="O266" s="73"/>
      <c r="P266" s="201">
        <f t="shared" si="11"/>
        <v>0</v>
      </c>
      <c r="Q266" s="201">
        <v>0</v>
      </c>
      <c r="R266" s="201">
        <f t="shared" si="12"/>
        <v>0</v>
      </c>
      <c r="S266" s="201">
        <v>0</v>
      </c>
      <c r="T266" s="202">
        <f t="shared" si="13"/>
        <v>0</v>
      </c>
      <c r="U266" s="36"/>
      <c r="V266" s="36"/>
      <c r="W266" s="36"/>
      <c r="X266" s="36"/>
      <c r="Y266" s="36"/>
      <c r="Z266" s="36"/>
      <c r="AA266" s="36"/>
      <c r="AB266" s="36"/>
      <c r="AC266" s="36"/>
      <c r="AD266" s="36"/>
      <c r="AE266" s="36"/>
      <c r="AR266" s="203" t="s">
        <v>1469</v>
      </c>
      <c r="AT266" s="203" t="s">
        <v>224</v>
      </c>
      <c r="AU266" s="203" t="s">
        <v>19</v>
      </c>
      <c r="AY266" s="18" t="s">
        <v>220</v>
      </c>
      <c r="BE266" s="204">
        <f t="shared" si="14"/>
        <v>0</v>
      </c>
      <c r="BF266" s="204">
        <f t="shared" si="15"/>
        <v>0</v>
      </c>
      <c r="BG266" s="204">
        <f t="shared" si="16"/>
        <v>0</v>
      </c>
      <c r="BH266" s="204">
        <f t="shared" si="17"/>
        <v>0</v>
      </c>
      <c r="BI266" s="204">
        <f t="shared" si="18"/>
        <v>0</v>
      </c>
      <c r="BJ266" s="18" t="s">
        <v>87</v>
      </c>
      <c r="BK266" s="204">
        <f t="shared" si="19"/>
        <v>0</v>
      </c>
      <c r="BL266" s="18" t="s">
        <v>1469</v>
      </c>
      <c r="BM266" s="203" t="s">
        <v>5375</v>
      </c>
    </row>
    <row r="267" spans="1:65" s="2" customFormat="1" ht="16.5" customHeight="1">
      <c r="A267" s="36"/>
      <c r="B267" s="37"/>
      <c r="C267" s="192" t="s">
        <v>1414</v>
      </c>
      <c r="D267" s="192" t="s">
        <v>224</v>
      </c>
      <c r="E267" s="193" t="s">
        <v>5376</v>
      </c>
      <c r="F267" s="194" t="s">
        <v>5377</v>
      </c>
      <c r="G267" s="195" t="s">
        <v>664</v>
      </c>
      <c r="H267" s="196">
        <v>4</v>
      </c>
      <c r="I267" s="197"/>
      <c r="J267" s="198">
        <f t="shared" si="10"/>
        <v>0</v>
      </c>
      <c r="K267" s="194" t="s">
        <v>1</v>
      </c>
      <c r="L267" s="41"/>
      <c r="M267" s="199" t="s">
        <v>1</v>
      </c>
      <c r="N267" s="200" t="s">
        <v>45</v>
      </c>
      <c r="O267" s="73"/>
      <c r="P267" s="201">
        <f t="shared" si="11"/>
        <v>0</v>
      </c>
      <c r="Q267" s="201">
        <v>0</v>
      </c>
      <c r="R267" s="201">
        <f t="shared" si="12"/>
        <v>0</v>
      </c>
      <c r="S267" s="201">
        <v>0</v>
      </c>
      <c r="T267" s="202">
        <f t="shared" si="13"/>
        <v>0</v>
      </c>
      <c r="U267" s="36"/>
      <c r="V267" s="36"/>
      <c r="W267" s="36"/>
      <c r="X267" s="36"/>
      <c r="Y267" s="36"/>
      <c r="Z267" s="36"/>
      <c r="AA267" s="36"/>
      <c r="AB267" s="36"/>
      <c r="AC267" s="36"/>
      <c r="AD267" s="36"/>
      <c r="AE267" s="36"/>
      <c r="AR267" s="203" t="s">
        <v>1469</v>
      </c>
      <c r="AT267" s="203" t="s">
        <v>224</v>
      </c>
      <c r="AU267" s="203" t="s">
        <v>19</v>
      </c>
      <c r="AY267" s="18" t="s">
        <v>220</v>
      </c>
      <c r="BE267" s="204">
        <f t="shared" si="14"/>
        <v>0</v>
      </c>
      <c r="BF267" s="204">
        <f t="shared" si="15"/>
        <v>0</v>
      </c>
      <c r="BG267" s="204">
        <f t="shared" si="16"/>
        <v>0</v>
      </c>
      <c r="BH267" s="204">
        <f t="shared" si="17"/>
        <v>0</v>
      </c>
      <c r="BI267" s="204">
        <f t="shared" si="18"/>
        <v>0</v>
      </c>
      <c r="BJ267" s="18" t="s">
        <v>87</v>
      </c>
      <c r="BK267" s="204">
        <f t="shared" si="19"/>
        <v>0</v>
      </c>
      <c r="BL267" s="18" t="s">
        <v>1469</v>
      </c>
      <c r="BM267" s="203" t="s">
        <v>5378</v>
      </c>
    </row>
    <row r="268" spans="1:65" s="2" customFormat="1" ht="24.2" customHeight="1">
      <c r="A268" s="36"/>
      <c r="B268" s="37"/>
      <c r="C268" s="192" t="s">
        <v>1419</v>
      </c>
      <c r="D268" s="192" t="s">
        <v>224</v>
      </c>
      <c r="E268" s="193" t="s">
        <v>5379</v>
      </c>
      <c r="F268" s="194" t="s">
        <v>5380</v>
      </c>
      <c r="G268" s="195" t="s">
        <v>698</v>
      </c>
      <c r="H268" s="196">
        <v>62</v>
      </c>
      <c r="I268" s="197"/>
      <c r="J268" s="198">
        <f t="shared" si="10"/>
        <v>0</v>
      </c>
      <c r="K268" s="194" t="s">
        <v>1</v>
      </c>
      <c r="L268" s="41"/>
      <c r="M268" s="199" t="s">
        <v>1</v>
      </c>
      <c r="N268" s="200" t="s">
        <v>45</v>
      </c>
      <c r="O268" s="73"/>
      <c r="P268" s="201">
        <f t="shared" si="11"/>
        <v>0</v>
      </c>
      <c r="Q268" s="201">
        <v>0</v>
      </c>
      <c r="R268" s="201">
        <f t="shared" si="12"/>
        <v>0</v>
      </c>
      <c r="S268" s="201">
        <v>0</v>
      </c>
      <c r="T268" s="202">
        <f t="shared" si="13"/>
        <v>0</v>
      </c>
      <c r="U268" s="36"/>
      <c r="V268" s="36"/>
      <c r="W268" s="36"/>
      <c r="X268" s="36"/>
      <c r="Y268" s="36"/>
      <c r="Z268" s="36"/>
      <c r="AA268" s="36"/>
      <c r="AB268" s="36"/>
      <c r="AC268" s="36"/>
      <c r="AD268" s="36"/>
      <c r="AE268" s="36"/>
      <c r="AR268" s="203" t="s">
        <v>1469</v>
      </c>
      <c r="AT268" s="203" t="s">
        <v>224</v>
      </c>
      <c r="AU268" s="203" t="s">
        <v>19</v>
      </c>
      <c r="AY268" s="18" t="s">
        <v>220</v>
      </c>
      <c r="BE268" s="204">
        <f t="shared" si="14"/>
        <v>0</v>
      </c>
      <c r="BF268" s="204">
        <f t="shared" si="15"/>
        <v>0</v>
      </c>
      <c r="BG268" s="204">
        <f t="shared" si="16"/>
        <v>0</v>
      </c>
      <c r="BH268" s="204">
        <f t="shared" si="17"/>
        <v>0</v>
      </c>
      <c r="BI268" s="204">
        <f t="shared" si="18"/>
        <v>0</v>
      </c>
      <c r="BJ268" s="18" t="s">
        <v>87</v>
      </c>
      <c r="BK268" s="204">
        <f t="shared" si="19"/>
        <v>0</v>
      </c>
      <c r="BL268" s="18" t="s">
        <v>1469</v>
      </c>
      <c r="BM268" s="203" t="s">
        <v>5381</v>
      </c>
    </row>
    <row r="269" spans="1:65" s="2" customFormat="1" ht="16.5" customHeight="1">
      <c r="A269" s="36"/>
      <c r="B269" s="37"/>
      <c r="C269" s="192" t="s">
        <v>1422</v>
      </c>
      <c r="D269" s="192" t="s">
        <v>224</v>
      </c>
      <c r="E269" s="193" t="s">
        <v>5382</v>
      </c>
      <c r="F269" s="194" t="s">
        <v>5383</v>
      </c>
      <c r="G269" s="195" t="s">
        <v>698</v>
      </c>
      <c r="H269" s="196">
        <v>49</v>
      </c>
      <c r="I269" s="197"/>
      <c r="J269" s="198">
        <f t="shared" si="10"/>
        <v>0</v>
      </c>
      <c r="K269" s="194" t="s">
        <v>1</v>
      </c>
      <c r="L269" s="41"/>
      <c r="M269" s="199" t="s">
        <v>1</v>
      </c>
      <c r="N269" s="200" t="s">
        <v>45</v>
      </c>
      <c r="O269" s="73"/>
      <c r="P269" s="201">
        <f t="shared" si="11"/>
        <v>0</v>
      </c>
      <c r="Q269" s="201">
        <v>0</v>
      </c>
      <c r="R269" s="201">
        <f t="shared" si="12"/>
        <v>0</v>
      </c>
      <c r="S269" s="201">
        <v>0</v>
      </c>
      <c r="T269" s="202">
        <f t="shared" si="13"/>
        <v>0</v>
      </c>
      <c r="U269" s="36"/>
      <c r="V269" s="36"/>
      <c r="W269" s="36"/>
      <c r="X269" s="36"/>
      <c r="Y269" s="36"/>
      <c r="Z269" s="36"/>
      <c r="AA269" s="36"/>
      <c r="AB269" s="36"/>
      <c r="AC269" s="36"/>
      <c r="AD269" s="36"/>
      <c r="AE269" s="36"/>
      <c r="AR269" s="203" t="s">
        <v>1469</v>
      </c>
      <c r="AT269" s="203" t="s">
        <v>224</v>
      </c>
      <c r="AU269" s="203" t="s">
        <v>19</v>
      </c>
      <c r="AY269" s="18" t="s">
        <v>220</v>
      </c>
      <c r="BE269" s="204">
        <f t="shared" si="14"/>
        <v>0</v>
      </c>
      <c r="BF269" s="204">
        <f t="shared" si="15"/>
        <v>0</v>
      </c>
      <c r="BG269" s="204">
        <f t="shared" si="16"/>
        <v>0</v>
      </c>
      <c r="BH269" s="204">
        <f t="shared" si="17"/>
        <v>0</v>
      </c>
      <c r="BI269" s="204">
        <f t="shared" si="18"/>
        <v>0</v>
      </c>
      <c r="BJ269" s="18" t="s">
        <v>87</v>
      </c>
      <c r="BK269" s="204">
        <f t="shared" si="19"/>
        <v>0</v>
      </c>
      <c r="BL269" s="18" t="s">
        <v>1469</v>
      </c>
      <c r="BM269" s="203" t="s">
        <v>5384</v>
      </c>
    </row>
    <row r="270" spans="1:65" s="2" customFormat="1" ht="16.5" customHeight="1">
      <c r="A270" s="36"/>
      <c r="B270" s="37"/>
      <c r="C270" s="192" t="s">
        <v>1427</v>
      </c>
      <c r="D270" s="192" t="s">
        <v>224</v>
      </c>
      <c r="E270" s="193" t="s">
        <v>5385</v>
      </c>
      <c r="F270" s="194" t="s">
        <v>5386</v>
      </c>
      <c r="G270" s="195" t="s">
        <v>698</v>
      </c>
      <c r="H270" s="196">
        <v>62</v>
      </c>
      <c r="I270" s="197"/>
      <c r="J270" s="198">
        <f t="shared" si="10"/>
        <v>0</v>
      </c>
      <c r="K270" s="194" t="s">
        <v>1</v>
      </c>
      <c r="L270" s="41"/>
      <c r="M270" s="199" t="s">
        <v>1</v>
      </c>
      <c r="N270" s="200" t="s">
        <v>45</v>
      </c>
      <c r="O270" s="73"/>
      <c r="P270" s="201">
        <f t="shared" si="11"/>
        <v>0</v>
      </c>
      <c r="Q270" s="201">
        <v>0</v>
      </c>
      <c r="R270" s="201">
        <f t="shared" si="12"/>
        <v>0</v>
      </c>
      <c r="S270" s="201">
        <v>0</v>
      </c>
      <c r="T270" s="202">
        <f t="shared" si="13"/>
        <v>0</v>
      </c>
      <c r="U270" s="36"/>
      <c r="V270" s="36"/>
      <c r="W270" s="36"/>
      <c r="X270" s="36"/>
      <c r="Y270" s="36"/>
      <c r="Z270" s="36"/>
      <c r="AA270" s="36"/>
      <c r="AB270" s="36"/>
      <c r="AC270" s="36"/>
      <c r="AD270" s="36"/>
      <c r="AE270" s="36"/>
      <c r="AR270" s="203" t="s">
        <v>1469</v>
      </c>
      <c r="AT270" s="203" t="s">
        <v>224</v>
      </c>
      <c r="AU270" s="203" t="s">
        <v>19</v>
      </c>
      <c r="AY270" s="18" t="s">
        <v>220</v>
      </c>
      <c r="BE270" s="204">
        <f t="shared" si="14"/>
        <v>0</v>
      </c>
      <c r="BF270" s="204">
        <f t="shared" si="15"/>
        <v>0</v>
      </c>
      <c r="BG270" s="204">
        <f t="shared" si="16"/>
        <v>0</v>
      </c>
      <c r="BH270" s="204">
        <f t="shared" si="17"/>
        <v>0</v>
      </c>
      <c r="BI270" s="204">
        <f t="shared" si="18"/>
        <v>0</v>
      </c>
      <c r="BJ270" s="18" t="s">
        <v>87</v>
      </c>
      <c r="BK270" s="204">
        <f t="shared" si="19"/>
        <v>0</v>
      </c>
      <c r="BL270" s="18" t="s">
        <v>1469</v>
      </c>
      <c r="BM270" s="203" t="s">
        <v>5387</v>
      </c>
    </row>
    <row r="271" spans="1:65" s="2" customFormat="1" ht="24.2" customHeight="1">
      <c r="A271" s="36"/>
      <c r="B271" s="37"/>
      <c r="C271" s="247" t="s">
        <v>1432</v>
      </c>
      <c r="D271" s="247" t="s">
        <v>329</v>
      </c>
      <c r="E271" s="248" t="s">
        <v>5388</v>
      </c>
      <c r="F271" s="249" t="s">
        <v>5389</v>
      </c>
      <c r="G271" s="250" t="s">
        <v>1430</v>
      </c>
      <c r="H271" s="251">
        <v>1</v>
      </c>
      <c r="I271" s="252"/>
      <c r="J271" s="253">
        <f t="shared" si="10"/>
        <v>0</v>
      </c>
      <c r="K271" s="249" t="s">
        <v>1</v>
      </c>
      <c r="L271" s="254"/>
      <c r="M271" s="255" t="s">
        <v>1</v>
      </c>
      <c r="N271" s="256" t="s">
        <v>45</v>
      </c>
      <c r="O271" s="73"/>
      <c r="P271" s="201">
        <f t="shared" si="11"/>
        <v>0</v>
      </c>
      <c r="Q271" s="201">
        <v>0</v>
      </c>
      <c r="R271" s="201">
        <f t="shared" si="12"/>
        <v>0</v>
      </c>
      <c r="S271" s="201">
        <v>0</v>
      </c>
      <c r="T271" s="202">
        <f t="shared" si="13"/>
        <v>0</v>
      </c>
      <c r="U271" s="36"/>
      <c r="V271" s="36"/>
      <c r="W271" s="36"/>
      <c r="X271" s="36"/>
      <c r="Y271" s="36"/>
      <c r="Z271" s="36"/>
      <c r="AA271" s="36"/>
      <c r="AB271" s="36"/>
      <c r="AC271" s="36"/>
      <c r="AD271" s="36"/>
      <c r="AE271" s="36"/>
      <c r="AR271" s="203" t="s">
        <v>5289</v>
      </c>
      <c r="AT271" s="203" t="s">
        <v>329</v>
      </c>
      <c r="AU271" s="203" t="s">
        <v>19</v>
      </c>
      <c r="AY271" s="18" t="s">
        <v>220</v>
      </c>
      <c r="BE271" s="204">
        <f t="shared" si="14"/>
        <v>0</v>
      </c>
      <c r="BF271" s="204">
        <f t="shared" si="15"/>
        <v>0</v>
      </c>
      <c r="BG271" s="204">
        <f t="shared" si="16"/>
        <v>0</v>
      </c>
      <c r="BH271" s="204">
        <f t="shared" si="17"/>
        <v>0</v>
      </c>
      <c r="BI271" s="204">
        <f t="shared" si="18"/>
        <v>0</v>
      </c>
      <c r="BJ271" s="18" t="s">
        <v>87</v>
      </c>
      <c r="BK271" s="204">
        <f t="shared" si="19"/>
        <v>0</v>
      </c>
      <c r="BL271" s="18" t="s">
        <v>1469</v>
      </c>
      <c r="BM271" s="203" t="s">
        <v>5390</v>
      </c>
    </row>
    <row r="272" spans="1:65" s="2" customFormat="1" ht="16.5" customHeight="1">
      <c r="A272" s="36"/>
      <c r="B272" s="37"/>
      <c r="C272" s="192" t="s">
        <v>1436</v>
      </c>
      <c r="D272" s="192" t="s">
        <v>224</v>
      </c>
      <c r="E272" s="193" t="s">
        <v>5391</v>
      </c>
      <c r="F272" s="194" t="s">
        <v>5392</v>
      </c>
      <c r="G272" s="195" t="s">
        <v>1430</v>
      </c>
      <c r="H272" s="196">
        <v>1</v>
      </c>
      <c r="I272" s="197"/>
      <c r="J272" s="198">
        <f t="shared" si="10"/>
        <v>0</v>
      </c>
      <c r="K272" s="194" t="s">
        <v>1</v>
      </c>
      <c r="L272" s="41"/>
      <c r="M272" s="199" t="s">
        <v>1</v>
      </c>
      <c r="N272" s="200" t="s">
        <v>45</v>
      </c>
      <c r="O272" s="73"/>
      <c r="P272" s="201">
        <f t="shared" si="11"/>
        <v>0</v>
      </c>
      <c r="Q272" s="201">
        <v>0</v>
      </c>
      <c r="R272" s="201">
        <f t="shared" si="12"/>
        <v>0</v>
      </c>
      <c r="S272" s="201">
        <v>0</v>
      </c>
      <c r="T272" s="202">
        <f t="shared" si="13"/>
        <v>0</v>
      </c>
      <c r="U272" s="36"/>
      <c r="V272" s="36"/>
      <c r="W272" s="36"/>
      <c r="X272" s="36"/>
      <c r="Y272" s="36"/>
      <c r="Z272" s="36"/>
      <c r="AA272" s="36"/>
      <c r="AB272" s="36"/>
      <c r="AC272" s="36"/>
      <c r="AD272" s="36"/>
      <c r="AE272" s="36"/>
      <c r="AR272" s="203" t="s">
        <v>1469</v>
      </c>
      <c r="AT272" s="203" t="s">
        <v>224</v>
      </c>
      <c r="AU272" s="203" t="s">
        <v>19</v>
      </c>
      <c r="AY272" s="18" t="s">
        <v>220</v>
      </c>
      <c r="BE272" s="204">
        <f t="shared" si="14"/>
        <v>0</v>
      </c>
      <c r="BF272" s="204">
        <f t="shared" si="15"/>
        <v>0</v>
      </c>
      <c r="BG272" s="204">
        <f t="shared" si="16"/>
        <v>0</v>
      </c>
      <c r="BH272" s="204">
        <f t="shared" si="17"/>
        <v>0</v>
      </c>
      <c r="BI272" s="204">
        <f t="shared" si="18"/>
        <v>0</v>
      </c>
      <c r="BJ272" s="18" t="s">
        <v>87</v>
      </c>
      <c r="BK272" s="204">
        <f t="shared" si="19"/>
        <v>0</v>
      </c>
      <c r="BL272" s="18" t="s">
        <v>1469</v>
      </c>
      <c r="BM272" s="203" t="s">
        <v>5393</v>
      </c>
    </row>
    <row r="273" spans="1:65" s="2" customFormat="1" ht="16.5" customHeight="1">
      <c r="A273" s="36"/>
      <c r="B273" s="37"/>
      <c r="C273" s="192" t="s">
        <v>1442</v>
      </c>
      <c r="D273" s="192" t="s">
        <v>224</v>
      </c>
      <c r="E273" s="193" t="s">
        <v>5394</v>
      </c>
      <c r="F273" s="194" t="s">
        <v>5395</v>
      </c>
      <c r="G273" s="195" t="s">
        <v>1430</v>
      </c>
      <c r="H273" s="196">
        <v>1</v>
      </c>
      <c r="I273" s="197"/>
      <c r="J273" s="198">
        <f t="shared" si="10"/>
        <v>0</v>
      </c>
      <c r="K273" s="194" t="s">
        <v>1</v>
      </c>
      <c r="L273" s="41"/>
      <c r="M273" s="199" t="s">
        <v>1</v>
      </c>
      <c r="N273" s="200" t="s">
        <v>45</v>
      </c>
      <c r="O273" s="73"/>
      <c r="P273" s="201">
        <f t="shared" si="11"/>
        <v>0</v>
      </c>
      <c r="Q273" s="201">
        <v>0</v>
      </c>
      <c r="R273" s="201">
        <f t="shared" si="12"/>
        <v>0</v>
      </c>
      <c r="S273" s="201">
        <v>0</v>
      </c>
      <c r="T273" s="202">
        <f t="shared" si="13"/>
        <v>0</v>
      </c>
      <c r="U273" s="36"/>
      <c r="V273" s="36"/>
      <c r="W273" s="36"/>
      <c r="X273" s="36"/>
      <c r="Y273" s="36"/>
      <c r="Z273" s="36"/>
      <c r="AA273" s="36"/>
      <c r="AB273" s="36"/>
      <c r="AC273" s="36"/>
      <c r="AD273" s="36"/>
      <c r="AE273" s="36"/>
      <c r="AR273" s="203" t="s">
        <v>1469</v>
      </c>
      <c r="AT273" s="203" t="s">
        <v>224</v>
      </c>
      <c r="AU273" s="203" t="s">
        <v>19</v>
      </c>
      <c r="AY273" s="18" t="s">
        <v>220</v>
      </c>
      <c r="BE273" s="204">
        <f t="shared" si="14"/>
        <v>0</v>
      </c>
      <c r="BF273" s="204">
        <f t="shared" si="15"/>
        <v>0</v>
      </c>
      <c r="BG273" s="204">
        <f t="shared" si="16"/>
        <v>0</v>
      </c>
      <c r="BH273" s="204">
        <f t="shared" si="17"/>
        <v>0</v>
      </c>
      <c r="BI273" s="204">
        <f t="shared" si="18"/>
        <v>0</v>
      </c>
      <c r="BJ273" s="18" t="s">
        <v>87</v>
      </c>
      <c r="BK273" s="204">
        <f t="shared" si="19"/>
        <v>0</v>
      </c>
      <c r="BL273" s="18" t="s">
        <v>1469</v>
      </c>
      <c r="BM273" s="203" t="s">
        <v>5396</v>
      </c>
    </row>
    <row r="274" spans="1:65" s="2" customFormat="1" ht="16.5" customHeight="1">
      <c r="A274" s="36"/>
      <c r="B274" s="37"/>
      <c r="C274" s="192" t="s">
        <v>1446</v>
      </c>
      <c r="D274" s="192" t="s">
        <v>224</v>
      </c>
      <c r="E274" s="193" t="s">
        <v>5397</v>
      </c>
      <c r="F274" s="194" t="s">
        <v>5398</v>
      </c>
      <c r="G274" s="195" t="s">
        <v>1430</v>
      </c>
      <c r="H274" s="196">
        <v>1</v>
      </c>
      <c r="I274" s="197"/>
      <c r="J274" s="198">
        <f t="shared" si="10"/>
        <v>0</v>
      </c>
      <c r="K274" s="194" t="s">
        <v>1</v>
      </c>
      <c r="L274" s="41"/>
      <c r="M274" s="284" t="s">
        <v>1</v>
      </c>
      <c r="N274" s="285" t="s">
        <v>45</v>
      </c>
      <c r="O274" s="259"/>
      <c r="P274" s="265">
        <f t="shared" si="11"/>
        <v>0</v>
      </c>
      <c r="Q274" s="265">
        <v>0</v>
      </c>
      <c r="R274" s="265">
        <f t="shared" si="12"/>
        <v>0</v>
      </c>
      <c r="S274" s="265">
        <v>0</v>
      </c>
      <c r="T274" s="266">
        <f t="shared" si="13"/>
        <v>0</v>
      </c>
      <c r="U274" s="36"/>
      <c r="V274" s="36"/>
      <c r="W274" s="36"/>
      <c r="X274" s="36"/>
      <c r="Y274" s="36"/>
      <c r="Z274" s="36"/>
      <c r="AA274" s="36"/>
      <c r="AB274" s="36"/>
      <c r="AC274" s="36"/>
      <c r="AD274" s="36"/>
      <c r="AE274" s="36"/>
      <c r="AR274" s="203" t="s">
        <v>1469</v>
      </c>
      <c r="AT274" s="203" t="s">
        <v>224</v>
      </c>
      <c r="AU274" s="203" t="s">
        <v>19</v>
      </c>
      <c r="AY274" s="18" t="s">
        <v>220</v>
      </c>
      <c r="BE274" s="204">
        <f t="shared" si="14"/>
        <v>0</v>
      </c>
      <c r="BF274" s="204">
        <f t="shared" si="15"/>
        <v>0</v>
      </c>
      <c r="BG274" s="204">
        <f t="shared" si="16"/>
        <v>0</v>
      </c>
      <c r="BH274" s="204">
        <f t="shared" si="17"/>
        <v>0</v>
      </c>
      <c r="BI274" s="204">
        <f t="shared" si="18"/>
        <v>0</v>
      </c>
      <c r="BJ274" s="18" t="s">
        <v>87</v>
      </c>
      <c r="BK274" s="204">
        <f t="shared" si="19"/>
        <v>0</v>
      </c>
      <c r="BL274" s="18" t="s">
        <v>1469</v>
      </c>
      <c r="BM274" s="203" t="s">
        <v>5399</v>
      </c>
    </row>
    <row r="275" spans="1:65" s="2" customFormat="1" ht="6.95" customHeight="1">
      <c r="A275" s="36"/>
      <c r="B275" s="56"/>
      <c r="C275" s="57"/>
      <c r="D275" s="57"/>
      <c r="E275" s="57"/>
      <c r="F275" s="57"/>
      <c r="G275" s="57"/>
      <c r="H275" s="57"/>
      <c r="I275" s="57"/>
      <c r="J275" s="57"/>
      <c r="K275" s="57"/>
      <c r="L275" s="41"/>
      <c r="M275" s="36"/>
      <c r="O275" s="36"/>
      <c r="P275" s="36"/>
      <c r="Q275" s="36"/>
      <c r="R275" s="36"/>
      <c r="S275" s="36"/>
      <c r="T275" s="36"/>
      <c r="U275" s="36"/>
      <c r="V275" s="36"/>
      <c r="W275" s="36"/>
      <c r="X275" s="36"/>
      <c r="Y275" s="36"/>
      <c r="Z275" s="36"/>
      <c r="AA275" s="36"/>
      <c r="AB275" s="36"/>
      <c r="AC275" s="36"/>
      <c r="AD275" s="36"/>
      <c r="AE275" s="36"/>
    </row>
  </sheetData>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orientation="portrait" blackAndWhite="1"/>
</worksheet>
</file>

<file path=xl/worksheets/sheet19.xml><?xml version="1.0" encoding="utf-8"?>
<worksheet xmlns="http://schemas.openxmlformats.org/spreadsheetml/2006/main" xmlns:r="http://schemas.openxmlformats.org/officeDocument/2006/relationships">
  <sheetPr>
    <pageSetUpPr fitToPage="1"/>
  </sheetPr>
  <dimension ref="A2:BM2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160</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ht="12.75">
      <c r="B8" s="21"/>
      <c r="D8" s="120" t="s">
        <v>188</v>
      </c>
      <c r="L8" s="21"/>
    </row>
    <row r="9" spans="1:46" s="1" customFormat="1" ht="16.5" customHeight="1">
      <c r="B9" s="21"/>
      <c r="E9" s="332" t="s">
        <v>4961</v>
      </c>
      <c r="F9" s="305"/>
      <c r="G9" s="305"/>
      <c r="H9" s="305"/>
      <c r="L9" s="21"/>
    </row>
    <row r="10" spans="1:46" s="1" customFormat="1" ht="12" customHeight="1">
      <c r="B10" s="21"/>
      <c r="D10" s="120" t="s">
        <v>485</v>
      </c>
      <c r="L10" s="21"/>
    </row>
    <row r="11" spans="1:46" s="2" customFormat="1" ht="16.5" customHeight="1">
      <c r="A11" s="36"/>
      <c r="B11" s="41"/>
      <c r="C11" s="36"/>
      <c r="D11" s="36"/>
      <c r="E11" s="342" t="s">
        <v>5173</v>
      </c>
      <c r="F11" s="335"/>
      <c r="G11" s="335"/>
      <c r="H11" s="335"/>
      <c r="I11" s="36"/>
      <c r="J11" s="36"/>
      <c r="K11" s="36"/>
      <c r="L11" s="53"/>
      <c r="S11" s="36"/>
      <c r="T11" s="36"/>
      <c r="U11" s="36"/>
      <c r="V11" s="36"/>
      <c r="W11" s="36"/>
      <c r="X11" s="36"/>
      <c r="Y11" s="36"/>
      <c r="Z11" s="36"/>
      <c r="AA11" s="36"/>
      <c r="AB11" s="36"/>
      <c r="AC11" s="36"/>
      <c r="AD11" s="36"/>
      <c r="AE11" s="36"/>
    </row>
    <row r="12" spans="1:46" s="2" customFormat="1" ht="12" customHeight="1">
      <c r="A12" s="36"/>
      <c r="B12" s="41"/>
      <c r="C12" s="36"/>
      <c r="D12" s="120" t="s">
        <v>5174</v>
      </c>
      <c r="E12" s="36"/>
      <c r="F12" s="36"/>
      <c r="G12" s="36"/>
      <c r="H12" s="36"/>
      <c r="I12" s="36"/>
      <c r="J12" s="36"/>
      <c r="K12" s="36"/>
      <c r="L12" s="53"/>
      <c r="S12" s="36"/>
      <c r="T12" s="36"/>
      <c r="U12" s="36"/>
      <c r="V12" s="36"/>
      <c r="W12" s="36"/>
      <c r="X12" s="36"/>
      <c r="Y12" s="36"/>
      <c r="Z12" s="36"/>
      <c r="AA12" s="36"/>
      <c r="AB12" s="36"/>
      <c r="AC12" s="36"/>
      <c r="AD12" s="36"/>
      <c r="AE12" s="36"/>
    </row>
    <row r="13" spans="1:46" s="2" customFormat="1" ht="16.5" customHeight="1">
      <c r="A13" s="36"/>
      <c r="B13" s="41"/>
      <c r="C13" s="36"/>
      <c r="D13" s="36"/>
      <c r="E13" s="334" t="s">
        <v>5400</v>
      </c>
      <c r="F13" s="335"/>
      <c r="G13" s="335"/>
      <c r="H13" s="335"/>
      <c r="I13" s="36"/>
      <c r="J13" s="36"/>
      <c r="K13" s="36"/>
      <c r="L13" s="53"/>
      <c r="S13" s="36"/>
      <c r="T13" s="36"/>
      <c r="U13" s="36"/>
      <c r="V13" s="36"/>
      <c r="W13" s="36"/>
      <c r="X13" s="36"/>
      <c r="Y13" s="36"/>
      <c r="Z13" s="36"/>
      <c r="AA13" s="36"/>
      <c r="AB13" s="36"/>
      <c r="AC13" s="36"/>
      <c r="AD13" s="36"/>
      <c r="AE13" s="36"/>
    </row>
    <row r="14" spans="1:46" s="2" customFormat="1" ht="11.25">
      <c r="A14" s="36"/>
      <c r="B14" s="41"/>
      <c r="C14" s="36"/>
      <c r="D14" s="36"/>
      <c r="E14" s="36"/>
      <c r="F14" s="36"/>
      <c r="G14" s="36"/>
      <c r="H14" s="36"/>
      <c r="I14" s="36"/>
      <c r="J14" s="36"/>
      <c r="K14" s="36"/>
      <c r="L14" s="53"/>
      <c r="S14" s="36"/>
      <c r="T14" s="36"/>
      <c r="U14" s="36"/>
      <c r="V14" s="36"/>
      <c r="W14" s="36"/>
      <c r="X14" s="36"/>
      <c r="Y14" s="36"/>
      <c r="Z14" s="36"/>
      <c r="AA14" s="36"/>
      <c r="AB14" s="36"/>
      <c r="AC14" s="36"/>
      <c r="AD14" s="36"/>
      <c r="AE14" s="36"/>
    </row>
    <row r="15" spans="1:46" s="2" customFormat="1" ht="12" customHeight="1">
      <c r="A15" s="36"/>
      <c r="B15" s="41"/>
      <c r="C15" s="36"/>
      <c r="D15" s="120" t="s">
        <v>17</v>
      </c>
      <c r="E15" s="36"/>
      <c r="F15" s="111" t="s">
        <v>1</v>
      </c>
      <c r="G15" s="36"/>
      <c r="H15" s="36"/>
      <c r="I15" s="120" t="s">
        <v>18</v>
      </c>
      <c r="J15" s="111" t="s">
        <v>1</v>
      </c>
      <c r="K15" s="36"/>
      <c r="L15" s="53"/>
      <c r="S15" s="36"/>
      <c r="T15" s="36"/>
      <c r="U15" s="36"/>
      <c r="V15" s="36"/>
      <c r="W15" s="36"/>
      <c r="X15" s="36"/>
      <c r="Y15" s="36"/>
      <c r="Z15" s="36"/>
      <c r="AA15" s="36"/>
      <c r="AB15" s="36"/>
      <c r="AC15" s="36"/>
      <c r="AD15" s="36"/>
      <c r="AE15" s="36"/>
    </row>
    <row r="16" spans="1:46" s="2" customFormat="1" ht="12" customHeight="1">
      <c r="A16" s="36"/>
      <c r="B16" s="41"/>
      <c r="C16" s="36"/>
      <c r="D16" s="120" t="s">
        <v>20</v>
      </c>
      <c r="E16" s="36"/>
      <c r="F16" s="111" t="s">
        <v>21</v>
      </c>
      <c r="G16" s="36"/>
      <c r="H16" s="36"/>
      <c r="I16" s="120" t="s">
        <v>22</v>
      </c>
      <c r="J16" s="121" t="str">
        <f>'Rekapitulace stavby'!AN8</f>
        <v>30. 11. 2020</v>
      </c>
      <c r="K16" s="36"/>
      <c r="L16" s="53"/>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53"/>
      <c r="S17" s="36"/>
      <c r="T17" s="36"/>
      <c r="U17" s="36"/>
      <c r="V17" s="36"/>
      <c r="W17" s="36"/>
      <c r="X17" s="36"/>
      <c r="Y17" s="36"/>
      <c r="Z17" s="36"/>
      <c r="AA17" s="36"/>
      <c r="AB17" s="36"/>
      <c r="AC17" s="36"/>
      <c r="AD17" s="36"/>
      <c r="AE17" s="36"/>
    </row>
    <row r="18" spans="1:31" s="2" customFormat="1" ht="12" customHeight="1">
      <c r="A18" s="36"/>
      <c r="B18" s="41"/>
      <c r="C18" s="36"/>
      <c r="D18" s="120" t="s">
        <v>28</v>
      </c>
      <c r="E18" s="36"/>
      <c r="F18" s="36"/>
      <c r="G18" s="36"/>
      <c r="H18" s="36"/>
      <c r="I18" s="120" t="s">
        <v>29</v>
      </c>
      <c r="J18" s="111" t="s">
        <v>1</v>
      </c>
      <c r="K18" s="36"/>
      <c r="L18" s="53"/>
      <c r="S18" s="36"/>
      <c r="T18" s="36"/>
      <c r="U18" s="36"/>
      <c r="V18" s="36"/>
      <c r="W18" s="36"/>
      <c r="X18" s="36"/>
      <c r="Y18" s="36"/>
      <c r="Z18" s="36"/>
      <c r="AA18" s="36"/>
      <c r="AB18" s="36"/>
      <c r="AC18" s="36"/>
      <c r="AD18" s="36"/>
      <c r="AE18" s="36"/>
    </row>
    <row r="19" spans="1:31" s="2" customFormat="1" ht="18" customHeight="1">
      <c r="A19" s="36"/>
      <c r="B19" s="41"/>
      <c r="C19" s="36"/>
      <c r="D19" s="36"/>
      <c r="E19" s="111" t="s">
        <v>30</v>
      </c>
      <c r="F19" s="36"/>
      <c r="G19" s="36"/>
      <c r="H19" s="36"/>
      <c r="I19" s="120" t="s">
        <v>31</v>
      </c>
      <c r="J19" s="111" t="s">
        <v>1</v>
      </c>
      <c r="K19" s="36"/>
      <c r="L19" s="53"/>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53"/>
      <c r="S20" s="36"/>
      <c r="T20" s="36"/>
      <c r="U20" s="36"/>
      <c r="V20" s="36"/>
      <c r="W20" s="36"/>
      <c r="X20" s="36"/>
      <c r="Y20" s="36"/>
      <c r="Z20" s="36"/>
      <c r="AA20" s="36"/>
      <c r="AB20" s="36"/>
      <c r="AC20" s="36"/>
      <c r="AD20" s="36"/>
      <c r="AE20" s="36"/>
    </row>
    <row r="21" spans="1:31" s="2" customFormat="1" ht="12" customHeight="1">
      <c r="A21" s="36"/>
      <c r="B21" s="41"/>
      <c r="C21" s="36"/>
      <c r="D21" s="120" t="s">
        <v>32</v>
      </c>
      <c r="E21" s="36"/>
      <c r="F21" s="36"/>
      <c r="G21" s="36"/>
      <c r="H21" s="36"/>
      <c r="I21" s="120" t="s">
        <v>29</v>
      </c>
      <c r="J21" s="31" t="str">
        <f>'Rekapitulace stavby'!AN13</f>
        <v>Vyplň údaj</v>
      </c>
      <c r="K21" s="36"/>
      <c r="L21" s="53"/>
      <c r="S21" s="36"/>
      <c r="T21" s="36"/>
      <c r="U21" s="36"/>
      <c r="V21" s="36"/>
      <c r="W21" s="36"/>
      <c r="X21" s="36"/>
      <c r="Y21" s="36"/>
      <c r="Z21" s="36"/>
      <c r="AA21" s="36"/>
      <c r="AB21" s="36"/>
      <c r="AC21" s="36"/>
      <c r="AD21" s="36"/>
      <c r="AE21" s="36"/>
    </row>
    <row r="22" spans="1:31" s="2" customFormat="1" ht="18" customHeight="1">
      <c r="A22" s="36"/>
      <c r="B22" s="41"/>
      <c r="C22" s="36"/>
      <c r="D22" s="36"/>
      <c r="E22" s="336" t="str">
        <f>'Rekapitulace stavby'!E14</f>
        <v>Vyplň údaj</v>
      </c>
      <c r="F22" s="337"/>
      <c r="G22" s="337"/>
      <c r="H22" s="337"/>
      <c r="I22" s="120" t="s">
        <v>31</v>
      </c>
      <c r="J22" s="31" t="str">
        <f>'Rekapitulace stavby'!AN14</f>
        <v>Vyplň údaj</v>
      </c>
      <c r="K22" s="36"/>
      <c r="L22" s="53"/>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53"/>
      <c r="S23" s="36"/>
      <c r="T23" s="36"/>
      <c r="U23" s="36"/>
      <c r="V23" s="36"/>
      <c r="W23" s="36"/>
      <c r="X23" s="36"/>
      <c r="Y23" s="36"/>
      <c r="Z23" s="36"/>
      <c r="AA23" s="36"/>
      <c r="AB23" s="36"/>
      <c r="AC23" s="36"/>
      <c r="AD23" s="36"/>
      <c r="AE23" s="36"/>
    </row>
    <row r="24" spans="1:31" s="2" customFormat="1" ht="12" customHeight="1">
      <c r="A24" s="36"/>
      <c r="B24" s="41"/>
      <c r="C24" s="36"/>
      <c r="D24" s="120" t="s">
        <v>34</v>
      </c>
      <c r="E24" s="36"/>
      <c r="F24" s="36"/>
      <c r="G24" s="36"/>
      <c r="H24" s="36"/>
      <c r="I24" s="120" t="s">
        <v>29</v>
      </c>
      <c r="J24" s="111" t="s">
        <v>1</v>
      </c>
      <c r="K24" s="36"/>
      <c r="L24" s="53"/>
      <c r="S24" s="36"/>
      <c r="T24" s="36"/>
      <c r="U24" s="36"/>
      <c r="V24" s="36"/>
      <c r="W24" s="36"/>
      <c r="X24" s="36"/>
      <c r="Y24" s="36"/>
      <c r="Z24" s="36"/>
      <c r="AA24" s="36"/>
      <c r="AB24" s="36"/>
      <c r="AC24" s="36"/>
      <c r="AD24" s="36"/>
      <c r="AE24" s="36"/>
    </row>
    <row r="25" spans="1:31" s="2" customFormat="1" ht="18" customHeight="1">
      <c r="A25" s="36"/>
      <c r="B25" s="41"/>
      <c r="C25" s="36"/>
      <c r="D25" s="36"/>
      <c r="E25" s="111" t="s">
        <v>5176</v>
      </c>
      <c r="F25" s="36"/>
      <c r="G25" s="36"/>
      <c r="H25" s="36"/>
      <c r="I25" s="120" t="s">
        <v>31</v>
      </c>
      <c r="J25" s="111" t="s">
        <v>1</v>
      </c>
      <c r="K25" s="36"/>
      <c r="L25" s="53"/>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53"/>
      <c r="S26" s="36"/>
      <c r="T26" s="36"/>
      <c r="U26" s="36"/>
      <c r="V26" s="36"/>
      <c r="W26" s="36"/>
      <c r="X26" s="36"/>
      <c r="Y26" s="36"/>
      <c r="Z26" s="36"/>
      <c r="AA26" s="36"/>
      <c r="AB26" s="36"/>
      <c r="AC26" s="36"/>
      <c r="AD26" s="36"/>
      <c r="AE26" s="36"/>
    </row>
    <row r="27" spans="1:31" s="2" customFormat="1" ht="12" customHeight="1">
      <c r="A27" s="36"/>
      <c r="B27" s="41"/>
      <c r="C27" s="36"/>
      <c r="D27" s="120" t="s">
        <v>37</v>
      </c>
      <c r="E27" s="36"/>
      <c r="F27" s="36"/>
      <c r="G27" s="36"/>
      <c r="H27" s="36"/>
      <c r="I27" s="120" t="s">
        <v>29</v>
      </c>
      <c r="J27" s="111" t="str">
        <f>IF('Rekapitulace stavby'!AN19="","",'Rekapitulace stavby'!AN19)</f>
        <v/>
      </c>
      <c r="K27" s="36"/>
      <c r="L27" s="53"/>
      <c r="S27" s="36"/>
      <c r="T27" s="36"/>
      <c r="U27" s="36"/>
      <c r="V27" s="36"/>
      <c r="W27" s="36"/>
      <c r="X27" s="36"/>
      <c r="Y27" s="36"/>
      <c r="Z27" s="36"/>
      <c r="AA27" s="36"/>
      <c r="AB27" s="36"/>
      <c r="AC27" s="36"/>
      <c r="AD27" s="36"/>
      <c r="AE27" s="36"/>
    </row>
    <row r="28" spans="1:31" s="2" customFormat="1" ht="18" customHeight="1">
      <c r="A28" s="36"/>
      <c r="B28" s="41"/>
      <c r="C28" s="36"/>
      <c r="D28" s="36"/>
      <c r="E28" s="111" t="str">
        <f>IF('Rekapitulace stavby'!E20="","",'Rekapitulace stavby'!E20)</f>
        <v xml:space="preserve"> </v>
      </c>
      <c r="F28" s="36"/>
      <c r="G28" s="36"/>
      <c r="H28" s="36"/>
      <c r="I28" s="120" t="s">
        <v>31</v>
      </c>
      <c r="J28" s="111" t="str">
        <f>IF('Rekapitulace stavby'!AN20="","",'Rekapitulace stavby'!AN20)</f>
        <v/>
      </c>
      <c r="K28" s="36"/>
      <c r="L28" s="53"/>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53"/>
      <c r="S29" s="36"/>
      <c r="T29" s="36"/>
      <c r="U29" s="36"/>
      <c r="V29" s="36"/>
      <c r="W29" s="36"/>
      <c r="X29" s="36"/>
      <c r="Y29" s="36"/>
      <c r="Z29" s="36"/>
      <c r="AA29" s="36"/>
      <c r="AB29" s="36"/>
      <c r="AC29" s="36"/>
      <c r="AD29" s="36"/>
      <c r="AE29" s="36"/>
    </row>
    <row r="30" spans="1:31" s="2" customFormat="1" ht="12" customHeight="1">
      <c r="A30" s="36"/>
      <c r="B30" s="41"/>
      <c r="C30" s="36"/>
      <c r="D30" s="120" t="s">
        <v>39</v>
      </c>
      <c r="E30" s="36"/>
      <c r="F30" s="36"/>
      <c r="G30" s="36"/>
      <c r="H30" s="36"/>
      <c r="I30" s="36"/>
      <c r="J30" s="36"/>
      <c r="K30" s="36"/>
      <c r="L30" s="53"/>
      <c r="S30" s="36"/>
      <c r="T30" s="36"/>
      <c r="U30" s="36"/>
      <c r="V30" s="36"/>
      <c r="W30" s="36"/>
      <c r="X30" s="36"/>
      <c r="Y30" s="36"/>
      <c r="Z30" s="36"/>
      <c r="AA30" s="36"/>
      <c r="AB30" s="36"/>
      <c r="AC30" s="36"/>
      <c r="AD30" s="36"/>
      <c r="AE30" s="36"/>
    </row>
    <row r="31" spans="1:31" s="8" customFormat="1" ht="16.5" customHeight="1">
      <c r="A31" s="122"/>
      <c r="B31" s="123"/>
      <c r="C31" s="122"/>
      <c r="D31" s="122"/>
      <c r="E31" s="338" t="s">
        <v>1</v>
      </c>
      <c r="F31" s="338"/>
      <c r="G31" s="338"/>
      <c r="H31" s="338"/>
      <c r="I31" s="122"/>
      <c r="J31" s="122"/>
      <c r="K31" s="122"/>
      <c r="L31" s="124"/>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36"/>
      <c r="J32" s="36"/>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25.35" customHeight="1">
      <c r="A34" s="36"/>
      <c r="B34" s="41"/>
      <c r="C34" s="36"/>
      <c r="D34" s="126" t="s">
        <v>40</v>
      </c>
      <c r="E34" s="36"/>
      <c r="F34" s="36"/>
      <c r="G34" s="36"/>
      <c r="H34" s="36"/>
      <c r="I34" s="36"/>
      <c r="J34" s="127">
        <f>ROUND(J132, 2)</f>
        <v>0</v>
      </c>
      <c r="K34" s="36"/>
      <c r="L34" s="53"/>
      <c r="S34" s="36"/>
      <c r="T34" s="36"/>
      <c r="U34" s="36"/>
      <c r="V34" s="36"/>
      <c r="W34" s="36"/>
      <c r="X34" s="36"/>
      <c r="Y34" s="36"/>
      <c r="Z34" s="36"/>
      <c r="AA34" s="36"/>
      <c r="AB34" s="36"/>
      <c r="AC34" s="36"/>
      <c r="AD34" s="36"/>
      <c r="AE34" s="36"/>
    </row>
    <row r="35" spans="1:31" s="2" customFormat="1" ht="6.95" customHeight="1">
      <c r="A35" s="36"/>
      <c r="B35" s="41"/>
      <c r="C35" s="36"/>
      <c r="D35" s="125"/>
      <c r="E35" s="125"/>
      <c r="F35" s="125"/>
      <c r="G35" s="125"/>
      <c r="H35" s="125"/>
      <c r="I35" s="125"/>
      <c r="J35" s="125"/>
      <c r="K35" s="125"/>
      <c r="L35" s="53"/>
      <c r="S35" s="36"/>
      <c r="T35" s="36"/>
      <c r="U35" s="36"/>
      <c r="V35" s="36"/>
      <c r="W35" s="36"/>
      <c r="X35" s="36"/>
      <c r="Y35" s="36"/>
      <c r="Z35" s="36"/>
      <c r="AA35" s="36"/>
      <c r="AB35" s="36"/>
      <c r="AC35" s="36"/>
      <c r="AD35" s="36"/>
      <c r="AE35" s="36"/>
    </row>
    <row r="36" spans="1:31" s="2" customFormat="1" ht="14.45" customHeight="1">
      <c r="A36" s="36"/>
      <c r="B36" s="41"/>
      <c r="C36" s="36"/>
      <c r="D36" s="36"/>
      <c r="E36" s="36"/>
      <c r="F36" s="128" t="s">
        <v>42</v>
      </c>
      <c r="G36" s="36"/>
      <c r="H36" s="36"/>
      <c r="I36" s="128" t="s">
        <v>41</v>
      </c>
      <c r="J36" s="128" t="s">
        <v>43</v>
      </c>
      <c r="K36" s="36"/>
      <c r="L36" s="53"/>
      <c r="S36" s="36"/>
      <c r="T36" s="36"/>
      <c r="U36" s="36"/>
      <c r="V36" s="36"/>
      <c r="W36" s="36"/>
      <c r="X36" s="36"/>
      <c r="Y36" s="36"/>
      <c r="Z36" s="36"/>
      <c r="AA36" s="36"/>
      <c r="AB36" s="36"/>
      <c r="AC36" s="36"/>
      <c r="AD36" s="36"/>
      <c r="AE36" s="36"/>
    </row>
    <row r="37" spans="1:31" s="2" customFormat="1" ht="14.45" customHeight="1">
      <c r="A37" s="36"/>
      <c r="B37" s="41"/>
      <c r="C37" s="36"/>
      <c r="D37" s="129" t="s">
        <v>44</v>
      </c>
      <c r="E37" s="120" t="s">
        <v>45</v>
      </c>
      <c r="F37" s="130">
        <f>ROUND((SUM(BE132:BE270)),  2)</f>
        <v>0</v>
      </c>
      <c r="G37" s="36"/>
      <c r="H37" s="36"/>
      <c r="I37" s="131">
        <v>0.2</v>
      </c>
      <c r="J37" s="130">
        <f>ROUND(((SUM(BE132:BE270))*I37),  2)</f>
        <v>0</v>
      </c>
      <c r="K37" s="36"/>
      <c r="L37" s="53"/>
      <c r="S37" s="36"/>
      <c r="T37" s="36"/>
      <c r="U37" s="36"/>
      <c r="V37" s="36"/>
      <c r="W37" s="36"/>
      <c r="X37" s="36"/>
      <c r="Y37" s="36"/>
      <c r="Z37" s="36"/>
      <c r="AA37" s="36"/>
      <c r="AB37" s="36"/>
      <c r="AC37" s="36"/>
      <c r="AD37" s="36"/>
      <c r="AE37" s="36"/>
    </row>
    <row r="38" spans="1:31" s="2" customFormat="1" ht="14.45" customHeight="1">
      <c r="A38" s="36"/>
      <c r="B38" s="41"/>
      <c r="C38" s="36"/>
      <c r="D38" s="36"/>
      <c r="E38" s="120" t="s">
        <v>46</v>
      </c>
      <c r="F38" s="130">
        <f>ROUND((SUM(BF132:BF270)),  2)</f>
        <v>0</v>
      </c>
      <c r="G38" s="36"/>
      <c r="H38" s="36"/>
      <c r="I38" s="131">
        <v>0.2</v>
      </c>
      <c r="J38" s="130">
        <f>ROUND(((SUM(BF132:BF270))*I38),  2)</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47</v>
      </c>
      <c r="F39" s="130">
        <f>ROUND((SUM(BG132:BG270)),  2)</f>
        <v>0</v>
      </c>
      <c r="G39" s="36"/>
      <c r="H39" s="36"/>
      <c r="I39" s="131">
        <v>0.2</v>
      </c>
      <c r="J39" s="130">
        <f>0</f>
        <v>0</v>
      </c>
      <c r="K39" s="36"/>
      <c r="L39" s="53"/>
      <c r="S39" s="36"/>
      <c r="T39" s="36"/>
      <c r="U39" s="36"/>
      <c r="V39" s="36"/>
      <c r="W39" s="36"/>
      <c r="X39" s="36"/>
      <c r="Y39" s="36"/>
      <c r="Z39" s="36"/>
      <c r="AA39" s="36"/>
      <c r="AB39" s="36"/>
      <c r="AC39" s="36"/>
      <c r="AD39" s="36"/>
      <c r="AE39" s="36"/>
    </row>
    <row r="40" spans="1:31" s="2" customFormat="1" ht="14.45" hidden="1" customHeight="1">
      <c r="A40" s="36"/>
      <c r="B40" s="41"/>
      <c r="C40" s="36"/>
      <c r="D40" s="36"/>
      <c r="E40" s="120" t="s">
        <v>48</v>
      </c>
      <c r="F40" s="130">
        <f>ROUND((SUM(BH132:BH270)),  2)</f>
        <v>0</v>
      </c>
      <c r="G40" s="36"/>
      <c r="H40" s="36"/>
      <c r="I40" s="131">
        <v>0.2</v>
      </c>
      <c r="J40" s="130">
        <f>0</f>
        <v>0</v>
      </c>
      <c r="K40" s="36"/>
      <c r="L40" s="53"/>
      <c r="S40" s="36"/>
      <c r="T40" s="36"/>
      <c r="U40" s="36"/>
      <c r="V40" s="36"/>
      <c r="W40" s="36"/>
      <c r="X40" s="36"/>
      <c r="Y40" s="36"/>
      <c r="Z40" s="36"/>
      <c r="AA40" s="36"/>
      <c r="AB40" s="36"/>
      <c r="AC40" s="36"/>
      <c r="AD40" s="36"/>
      <c r="AE40" s="36"/>
    </row>
    <row r="41" spans="1:31" s="2" customFormat="1" ht="14.45" hidden="1" customHeight="1">
      <c r="A41" s="36"/>
      <c r="B41" s="41"/>
      <c r="C41" s="36"/>
      <c r="D41" s="36"/>
      <c r="E41" s="120" t="s">
        <v>49</v>
      </c>
      <c r="F41" s="130">
        <f>ROUND((SUM(BI132:BI270)),  2)</f>
        <v>0</v>
      </c>
      <c r="G41" s="36"/>
      <c r="H41" s="36"/>
      <c r="I41" s="131">
        <v>0</v>
      </c>
      <c r="J41" s="130">
        <f>0</f>
        <v>0</v>
      </c>
      <c r="K41" s="36"/>
      <c r="L41" s="53"/>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2" customFormat="1" ht="25.35" customHeight="1">
      <c r="A43" s="36"/>
      <c r="B43" s="41"/>
      <c r="C43" s="132"/>
      <c r="D43" s="133" t="s">
        <v>50</v>
      </c>
      <c r="E43" s="134"/>
      <c r="F43" s="134"/>
      <c r="G43" s="135" t="s">
        <v>51</v>
      </c>
      <c r="H43" s="136" t="s">
        <v>52</v>
      </c>
      <c r="I43" s="134"/>
      <c r="J43" s="137">
        <f>SUM(J34:J41)</f>
        <v>0</v>
      </c>
      <c r="K43" s="138"/>
      <c r="L43" s="53"/>
      <c r="S43" s="36"/>
      <c r="T43" s="36"/>
      <c r="U43" s="36"/>
      <c r="V43" s="36"/>
      <c r="W43" s="36"/>
      <c r="X43" s="36"/>
      <c r="Y43" s="36"/>
      <c r="Z43" s="36"/>
      <c r="AA43" s="36"/>
      <c r="AB43" s="36"/>
      <c r="AC43" s="36"/>
      <c r="AD43" s="36"/>
      <c r="AE43" s="36"/>
    </row>
    <row r="44" spans="1:31" s="2" customFormat="1" ht="14.45" customHeight="1">
      <c r="A44" s="36"/>
      <c r="B44" s="41"/>
      <c r="C44" s="36"/>
      <c r="D44" s="36"/>
      <c r="E44" s="36"/>
      <c r="F44" s="36"/>
      <c r="G44" s="36"/>
      <c r="H44" s="36"/>
      <c r="I44" s="36"/>
      <c r="J44" s="36"/>
      <c r="K44" s="36"/>
      <c r="L44" s="53"/>
      <c r="S44" s="36"/>
      <c r="T44" s="36"/>
      <c r="U44" s="36"/>
      <c r="V44" s="36"/>
      <c r="W44" s="36"/>
      <c r="X44" s="36"/>
      <c r="Y44" s="36"/>
      <c r="Z44" s="36"/>
      <c r="AA44" s="36"/>
      <c r="AB44" s="36"/>
      <c r="AC44" s="36"/>
      <c r="AD44" s="36"/>
      <c r="AE44" s="36"/>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1" customFormat="1" ht="16.5" customHeight="1">
      <c r="B87" s="22"/>
      <c r="C87" s="23"/>
      <c r="D87" s="23"/>
      <c r="E87" s="339" t="s">
        <v>4961</v>
      </c>
      <c r="F87" s="290"/>
      <c r="G87" s="290"/>
      <c r="H87" s="290"/>
      <c r="I87" s="23"/>
      <c r="J87" s="23"/>
      <c r="K87" s="23"/>
      <c r="L87" s="21"/>
    </row>
    <row r="88" spans="1:31" s="1" customFormat="1" ht="12" customHeight="1">
      <c r="B88" s="22"/>
      <c r="C88" s="30" t="s">
        <v>485</v>
      </c>
      <c r="D88" s="23"/>
      <c r="E88" s="23"/>
      <c r="F88" s="23"/>
      <c r="G88" s="23"/>
      <c r="H88" s="23"/>
      <c r="I88" s="23"/>
      <c r="J88" s="23"/>
      <c r="K88" s="23"/>
      <c r="L88" s="21"/>
    </row>
    <row r="89" spans="1:31" s="2" customFormat="1" ht="16.5" customHeight="1">
      <c r="A89" s="36"/>
      <c r="B89" s="37"/>
      <c r="C89" s="38"/>
      <c r="D89" s="38"/>
      <c r="E89" s="343" t="s">
        <v>5173</v>
      </c>
      <c r="F89" s="341"/>
      <c r="G89" s="341"/>
      <c r="H89" s="341"/>
      <c r="I89" s="38"/>
      <c r="J89" s="38"/>
      <c r="K89" s="38"/>
      <c r="L89" s="53"/>
      <c r="S89" s="36"/>
      <c r="T89" s="36"/>
      <c r="U89" s="36"/>
      <c r="V89" s="36"/>
      <c r="W89" s="36"/>
      <c r="X89" s="36"/>
      <c r="Y89" s="36"/>
      <c r="Z89" s="36"/>
      <c r="AA89" s="36"/>
      <c r="AB89" s="36"/>
      <c r="AC89" s="36"/>
      <c r="AD89" s="36"/>
      <c r="AE89" s="36"/>
    </row>
    <row r="90" spans="1:31" s="2" customFormat="1" ht="12" customHeight="1">
      <c r="A90" s="36"/>
      <c r="B90" s="37"/>
      <c r="C90" s="30" t="s">
        <v>5174</v>
      </c>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6.5" customHeight="1">
      <c r="A91" s="36"/>
      <c r="B91" s="37"/>
      <c r="C91" s="38"/>
      <c r="D91" s="38"/>
      <c r="E91" s="312" t="str">
        <f>E13</f>
        <v>SO-06.02.2 - Přeložka VTL plynovodu v km 2,721</v>
      </c>
      <c r="F91" s="341"/>
      <c r="G91" s="341"/>
      <c r="H91" s="341"/>
      <c r="I91" s="38"/>
      <c r="J91" s="38"/>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12" customHeight="1">
      <c r="A93" s="36"/>
      <c r="B93" s="37"/>
      <c r="C93" s="30" t="s">
        <v>20</v>
      </c>
      <c r="D93" s="38"/>
      <c r="E93" s="38"/>
      <c r="F93" s="28" t="str">
        <f>F16</f>
        <v>Bohumín</v>
      </c>
      <c r="G93" s="38"/>
      <c r="H93" s="38"/>
      <c r="I93" s="30" t="s">
        <v>22</v>
      </c>
      <c r="J93" s="68" t="str">
        <f>IF(J16="","",J16)</f>
        <v>30. 11. 2020</v>
      </c>
      <c r="K93" s="38"/>
      <c r="L93" s="53"/>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53"/>
      <c r="S94" s="36"/>
      <c r="T94" s="36"/>
      <c r="U94" s="36"/>
      <c r="V94" s="36"/>
      <c r="W94" s="36"/>
      <c r="X94" s="36"/>
      <c r="Y94" s="36"/>
      <c r="Z94" s="36"/>
      <c r="AA94" s="36"/>
      <c r="AB94" s="36"/>
      <c r="AC94" s="36"/>
      <c r="AD94" s="36"/>
      <c r="AE94" s="36"/>
    </row>
    <row r="95" spans="1:31" s="2" customFormat="1" ht="15.2" customHeight="1">
      <c r="A95" s="36"/>
      <c r="B95" s="37"/>
      <c r="C95" s="30" t="s">
        <v>28</v>
      </c>
      <c r="D95" s="38"/>
      <c r="E95" s="38"/>
      <c r="F95" s="28" t="str">
        <f>E19</f>
        <v>Povodí Odry, s.p.</v>
      </c>
      <c r="G95" s="38"/>
      <c r="H95" s="38"/>
      <c r="I95" s="30" t="s">
        <v>34</v>
      </c>
      <c r="J95" s="34" t="str">
        <f>E25</f>
        <v>PROJEKT 2010, s.r.o.</v>
      </c>
      <c r="K95" s="38"/>
      <c r="L95" s="53"/>
      <c r="S95" s="36"/>
      <c r="T95" s="36"/>
      <c r="U95" s="36"/>
      <c r="V95" s="36"/>
      <c r="W95" s="36"/>
      <c r="X95" s="36"/>
      <c r="Y95" s="36"/>
      <c r="Z95" s="36"/>
      <c r="AA95" s="36"/>
      <c r="AB95" s="36"/>
      <c r="AC95" s="36"/>
      <c r="AD95" s="36"/>
      <c r="AE95" s="36"/>
    </row>
    <row r="96" spans="1:31" s="2" customFormat="1" ht="15.2" customHeight="1">
      <c r="A96" s="36"/>
      <c r="B96" s="37"/>
      <c r="C96" s="30" t="s">
        <v>32</v>
      </c>
      <c r="D96" s="38"/>
      <c r="E96" s="38"/>
      <c r="F96" s="28" t="str">
        <f>IF(E22="","",E22)</f>
        <v>Vyplň údaj</v>
      </c>
      <c r="G96" s="38"/>
      <c r="H96" s="38"/>
      <c r="I96" s="30" t="s">
        <v>37</v>
      </c>
      <c r="J96" s="34" t="str">
        <f>E28</f>
        <v xml:space="preserve"> </v>
      </c>
      <c r="K96" s="38"/>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9.25" customHeight="1">
      <c r="A98" s="36"/>
      <c r="B98" s="37"/>
      <c r="C98" s="150" t="s">
        <v>191</v>
      </c>
      <c r="D98" s="151"/>
      <c r="E98" s="151"/>
      <c r="F98" s="151"/>
      <c r="G98" s="151"/>
      <c r="H98" s="151"/>
      <c r="I98" s="151"/>
      <c r="J98" s="152" t="s">
        <v>192</v>
      </c>
      <c r="K98" s="151"/>
      <c r="L98" s="53"/>
      <c r="S98" s="36"/>
      <c r="T98" s="36"/>
      <c r="U98" s="36"/>
      <c r="V98" s="36"/>
      <c r="W98" s="36"/>
      <c r="X98" s="36"/>
      <c r="Y98" s="36"/>
      <c r="Z98" s="36"/>
      <c r="AA98" s="36"/>
      <c r="AB98" s="36"/>
      <c r="AC98" s="36"/>
      <c r="AD98" s="36"/>
      <c r="AE98" s="36"/>
    </row>
    <row r="99" spans="1:47" s="2" customFormat="1" ht="10.35" customHeight="1">
      <c r="A99" s="36"/>
      <c r="B99" s="37"/>
      <c r="C99" s="38"/>
      <c r="D99" s="38"/>
      <c r="E99" s="38"/>
      <c r="F99" s="38"/>
      <c r="G99" s="38"/>
      <c r="H99" s="38"/>
      <c r="I99" s="38"/>
      <c r="J99" s="38"/>
      <c r="K99" s="38"/>
      <c r="L99" s="53"/>
      <c r="S99" s="36"/>
      <c r="T99" s="36"/>
      <c r="U99" s="36"/>
      <c r="V99" s="36"/>
      <c r="W99" s="36"/>
      <c r="X99" s="36"/>
      <c r="Y99" s="36"/>
      <c r="Z99" s="36"/>
      <c r="AA99" s="36"/>
      <c r="AB99" s="36"/>
      <c r="AC99" s="36"/>
      <c r="AD99" s="36"/>
      <c r="AE99" s="36"/>
    </row>
    <row r="100" spans="1:47" s="2" customFormat="1" ht="22.9" customHeight="1">
      <c r="A100" s="36"/>
      <c r="B100" s="37"/>
      <c r="C100" s="153" t="s">
        <v>193</v>
      </c>
      <c r="D100" s="38"/>
      <c r="E100" s="38"/>
      <c r="F100" s="38"/>
      <c r="G100" s="38"/>
      <c r="H100" s="38"/>
      <c r="I100" s="38"/>
      <c r="J100" s="86">
        <f>J132</f>
        <v>0</v>
      </c>
      <c r="K100" s="38"/>
      <c r="L100" s="53"/>
      <c r="S100" s="36"/>
      <c r="T100" s="36"/>
      <c r="U100" s="36"/>
      <c r="V100" s="36"/>
      <c r="W100" s="36"/>
      <c r="X100" s="36"/>
      <c r="Y100" s="36"/>
      <c r="Z100" s="36"/>
      <c r="AA100" s="36"/>
      <c r="AB100" s="36"/>
      <c r="AC100" s="36"/>
      <c r="AD100" s="36"/>
      <c r="AE100" s="36"/>
      <c r="AU100" s="18" t="s">
        <v>194</v>
      </c>
    </row>
    <row r="101" spans="1:47" s="9" customFormat="1" ht="24.95" customHeight="1">
      <c r="B101" s="154"/>
      <c r="C101" s="155"/>
      <c r="D101" s="156" t="s">
        <v>491</v>
      </c>
      <c r="E101" s="157"/>
      <c r="F101" s="157"/>
      <c r="G101" s="157"/>
      <c r="H101" s="157"/>
      <c r="I101" s="157"/>
      <c r="J101" s="158">
        <f>J133</f>
        <v>0</v>
      </c>
      <c r="K101" s="155"/>
      <c r="L101" s="159"/>
    </row>
    <row r="102" spans="1:47" s="10" customFormat="1" ht="19.899999999999999" customHeight="1">
      <c r="B102" s="160"/>
      <c r="C102" s="105"/>
      <c r="D102" s="161" t="s">
        <v>492</v>
      </c>
      <c r="E102" s="162"/>
      <c r="F102" s="162"/>
      <c r="G102" s="162"/>
      <c r="H102" s="162"/>
      <c r="I102" s="162"/>
      <c r="J102" s="163">
        <f>J134</f>
        <v>0</v>
      </c>
      <c r="K102" s="105"/>
      <c r="L102" s="164"/>
    </row>
    <row r="103" spans="1:47" s="10" customFormat="1" ht="19.899999999999999" customHeight="1">
      <c r="B103" s="160"/>
      <c r="C103" s="105"/>
      <c r="D103" s="161" t="s">
        <v>763</v>
      </c>
      <c r="E103" s="162"/>
      <c r="F103" s="162"/>
      <c r="G103" s="162"/>
      <c r="H103" s="162"/>
      <c r="I103" s="162"/>
      <c r="J103" s="163">
        <f>J207</f>
        <v>0</v>
      </c>
      <c r="K103" s="105"/>
      <c r="L103" s="164"/>
    </row>
    <row r="104" spans="1:47" s="10" customFormat="1" ht="19.899999999999999" customHeight="1">
      <c r="B104" s="160"/>
      <c r="C104" s="105"/>
      <c r="D104" s="161" t="s">
        <v>498</v>
      </c>
      <c r="E104" s="162"/>
      <c r="F104" s="162"/>
      <c r="G104" s="162"/>
      <c r="H104" s="162"/>
      <c r="I104" s="162"/>
      <c r="J104" s="163">
        <f>J210</f>
        <v>0</v>
      </c>
      <c r="K104" s="105"/>
      <c r="L104" s="164"/>
    </row>
    <row r="105" spans="1:47" s="9" customFormat="1" ht="24.95" customHeight="1">
      <c r="B105" s="154"/>
      <c r="C105" s="155"/>
      <c r="D105" s="156" t="s">
        <v>499</v>
      </c>
      <c r="E105" s="157"/>
      <c r="F105" s="157"/>
      <c r="G105" s="157"/>
      <c r="H105" s="157"/>
      <c r="I105" s="157"/>
      <c r="J105" s="158">
        <f>J214</f>
        <v>0</v>
      </c>
      <c r="K105" s="155"/>
      <c r="L105" s="159"/>
    </row>
    <row r="106" spans="1:47" s="10" customFormat="1" ht="19.899999999999999" customHeight="1">
      <c r="B106" s="160"/>
      <c r="C106" s="105"/>
      <c r="D106" s="161" t="s">
        <v>5177</v>
      </c>
      <c r="E106" s="162"/>
      <c r="F106" s="162"/>
      <c r="G106" s="162"/>
      <c r="H106" s="162"/>
      <c r="I106" s="162"/>
      <c r="J106" s="163">
        <f>J215</f>
        <v>0</v>
      </c>
      <c r="K106" s="105"/>
      <c r="L106" s="164"/>
    </row>
    <row r="107" spans="1:47" s="9" customFormat="1" ht="24.95" customHeight="1">
      <c r="B107" s="154"/>
      <c r="C107" s="155"/>
      <c r="D107" s="156" t="s">
        <v>765</v>
      </c>
      <c r="E107" s="157"/>
      <c r="F107" s="157"/>
      <c r="G107" s="157"/>
      <c r="H107" s="157"/>
      <c r="I107" s="157"/>
      <c r="J107" s="158">
        <f>J220</f>
        <v>0</v>
      </c>
      <c r="K107" s="155"/>
      <c r="L107" s="159"/>
    </row>
    <row r="108" spans="1:47" s="10" customFormat="1" ht="19.899999999999999" customHeight="1">
      <c r="B108" s="160"/>
      <c r="C108" s="105"/>
      <c r="D108" s="161" t="s">
        <v>1246</v>
      </c>
      <c r="E108" s="162"/>
      <c r="F108" s="162"/>
      <c r="G108" s="162"/>
      <c r="H108" s="162"/>
      <c r="I108" s="162"/>
      <c r="J108" s="163">
        <f>J221</f>
        <v>0</v>
      </c>
      <c r="K108" s="105"/>
      <c r="L108" s="164"/>
    </row>
    <row r="109" spans="1:47" s="2" customFormat="1" ht="21.75" customHeight="1">
      <c r="A109" s="36"/>
      <c r="B109" s="37"/>
      <c r="C109" s="38"/>
      <c r="D109" s="38"/>
      <c r="E109" s="38"/>
      <c r="F109" s="38"/>
      <c r="G109" s="38"/>
      <c r="H109" s="38"/>
      <c r="I109" s="38"/>
      <c r="J109" s="38"/>
      <c r="K109" s="38"/>
      <c r="L109" s="53"/>
      <c r="S109" s="36"/>
      <c r="T109" s="36"/>
      <c r="U109" s="36"/>
      <c r="V109" s="36"/>
      <c r="W109" s="36"/>
      <c r="X109" s="36"/>
      <c r="Y109" s="36"/>
      <c r="Z109" s="36"/>
      <c r="AA109" s="36"/>
      <c r="AB109" s="36"/>
      <c r="AC109" s="36"/>
      <c r="AD109" s="36"/>
      <c r="AE109" s="36"/>
    </row>
    <row r="110" spans="1:47" s="2" customFormat="1" ht="6.95" customHeight="1">
      <c r="A110" s="36"/>
      <c r="B110" s="56"/>
      <c r="C110" s="57"/>
      <c r="D110" s="57"/>
      <c r="E110" s="57"/>
      <c r="F110" s="57"/>
      <c r="G110" s="57"/>
      <c r="H110" s="57"/>
      <c r="I110" s="57"/>
      <c r="J110" s="57"/>
      <c r="K110" s="57"/>
      <c r="L110" s="53"/>
      <c r="S110" s="36"/>
      <c r="T110" s="36"/>
      <c r="U110" s="36"/>
      <c r="V110" s="36"/>
      <c r="W110" s="36"/>
      <c r="X110" s="36"/>
      <c r="Y110" s="36"/>
      <c r="Z110" s="36"/>
      <c r="AA110" s="36"/>
      <c r="AB110" s="36"/>
      <c r="AC110" s="36"/>
      <c r="AD110" s="36"/>
      <c r="AE110" s="36"/>
    </row>
    <row r="114" spans="1:31" s="2" customFormat="1" ht="6.95" customHeight="1">
      <c r="A114" s="36"/>
      <c r="B114" s="58"/>
      <c r="C114" s="59"/>
      <c r="D114" s="59"/>
      <c r="E114" s="59"/>
      <c r="F114" s="59"/>
      <c r="G114" s="59"/>
      <c r="H114" s="59"/>
      <c r="I114" s="59"/>
      <c r="J114" s="59"/>
      <c r="K114" s="59"/>
      <c r="L114" s="53"/>
      <c r="S114" s="36"/>
      <c r="T114" s="36"/>
      <c r="U114" s="36"/>
      <c r="V114" s="36"/>
      <c r="W114" s="36"/>
      <c r="X114" s="36"/>
      <c r="Y114" s="36"/>
      <c r="Z114" s="36"/>
      <c r="AA114" s="36"/>
      <c r="AB114" s="36"/>
      <c r="AC114" s="36"/>
      <c r="AD114" s="36"/>
      <c r="AE114" s="36"/>
    </row>
    <row r="115" spans="1:31" s="2" customFormat="1" ht="24.95" customHeight="1">
      <c r="A115" s="36"/>
      <c r="B115" s="37"/>
      <c r="C115" s="24" t="s">
        <v>204</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6.95" customHeight="1">
      <c r="A116" s="36"/>
      <c r="B116" s="37"/>
      <c r="C116" s="38"/>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12" customHeight="1">
      <c r="A117" s="36"/>
      <c r="B117" s="37"/>
      <c r="C117" s="30" t="s">
        <v>15</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31" s="2" customFormat="1" ht="26.25" customHeight="1">
      <c r="A118" s="36"/>
      <c r="B118" s="37"/>
      <c r="C118" s="38"/>
      <c r="D118" s="38"/>
      <c r="E118" s="339" t="str">
        <f>E7</f>
        <v>Ochranná hráz na Odře a Orlovské Stružce, Bohumín-Pudlov, stavba č. 5047_2021_soutez</v>
      </c>
      <c r="F118" s="340"/>
      <c r="G118" s="340"/>
      <c r="H118" s="340"/>
      <c r="I118" s="38"/>
      <c r="J118" s="38"/>
      <c r="K118" s="38"/>
      <c r="L118" s="53"/>
      <c r="S118" s="36"/>
      <c r="T118" s="36"/>
      <c r="U118" s="36"/>
      <c r="V118" s="36"/>
      <c r="W118" s="36"/>
      <c r="X118" s="36"/>
      <c r="Y118" s="36"/>
      <c r="Z118" s="36"/>
      <c r="AA118" s="36"/>
      <c r="AB118" s="36"/>
      <c r="AC118" s="36"/>
      <c r="AD118" s="36"/>
      <c r="AE118" s="36"/>
    </row>
    <row r="119" spans="1:31" s="1" customFormat="1" ht="12" customHeight="1">
      <c r="B119" s="22"/>
      <c r="C119" s="30" t="s">
        <v>188</v>
      </c>
      <c r="D119" s="23"/>
      <c r="E119" s="23"/>
      <c r="F119" s="23"/>
      <c r="G119" s="23"/>
      <c r="H119" s="23"/>
      <c r="I119" s="23"/>
      <c r="J119" s="23"/>
      <c r="K119" s="23"/>
      <c r="L119" s="21"/>
    </row>
    <row r="120" spans="1:31" s="1" customFormat="1" ht="16.5" customHeight="1">
      <c r="B120" s="22"/>
      <c r="C120" s="23"/>
      <c r="D120" s="23"/>
      <c r="E120" s="339" t="s">
        <v>4961</v>
      </c>
      <c r="F120" s="290"/>
      <c r="G120" s="290"/>
      <c r="H120" s="290"/>
      <c r="I120" s="23"/>
      <c r="J120" s="23"/>
      <c r="K120" s="23"/>
      <c r="L120" s="21"/>
    </row>
    <row r="121" spans="1:31" s="1" customFormat="1" ht="12" customHeight="1">
      <c r="B121" s="22"/>
      <c r="C121" s="30" t="s">
        <v>485</v>
      </c>
      <c r="D121" s="23"/>
      <c r="E121" s="23"/>
      <c r="F121" s="23"/>
      <c r="G121" s="23"/>
      <c r="H121" s="23"/>
      <c r="I121" s="23"/>
      <c r="J121" s="23"/>
      <c r="K121" s="23"/>
      <c r="L121" s="21"/>
    </row>
    <row r="122" spans="1:31" s="2" customFormat="1" ht="16.5" customHeight="1">
      <c r="A122" s="36"/>
      <c r="B122" s="37"/>
      <c r="C122" s="38"/>
      <c r="D122" s="38"/>
      <c r="E122" s="343" t="s">
        <v>5173</v>
      </c>
      <c r="F122" s="341"/>
      <c r="G122" s="341"/>
      <c r="H122" s="341"/>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5174</v>
      </c>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31" s="2" customFormat="1" ht="16.5" customHeight="1">
      <c r="A124" s="36"/>
      <c r="B124" s="37"/>
      <c r="C124" s="38"/>
      <c r="D124" s="38"/>
      <c r="E124" s="312" t="str">
        <f>E13</f>
        <v>SO-06.02.2 - Přeložka VTL plynovodu v km 2,721</v>
      </c>
      <c r="F124" s="341"/>
      <c r="G124" s="341"/>
      <c r="H124" s="341"/>
      <c r="I124" s="38"/>
      <c r="J124" s="38"/>
      <c r="K124" s="38"/>
      <c r="L124" s="53"/>
      <c r="S124" s="36"/>
      <c r="T124" s="36"/>
      <c r="U124" s="36"/>
      <c r="V124" s="36"/>
      <c r="W124" s="36"/>
      <c r="X124" s="36"/>
      <c r="Y124" s="36"/>
      <c r="Z124" s="36"/>
      <c r="AA124" s="36"/>
      <c r="AB124" s="36"/>
      <c r="AC124" s="36"/>
      <c r="AD124" s="36"/>
      <c r="AE124" s="36"/>
    </row>
    <row r="125" spans="1:31" s="2" customFormat="1" ht="6.9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31" s="2" customFormat="1" ht="12" customHeight="1">
      <c r="A126" s="36"/>
      <c r="B126" s="37"/>
      <c r="C126" s="30" t="s">
        <v>20</v>
      </c>
      <c r="D126" s="38"/>
      <c r="E126" s="38"/>
      <c r="F126" s="28" t="str">
        <f>F16</f>
        <v>Bohumín</v>
      </c>
      <c r="G126" s="38"/>
      <c r="H126" s="38"/>
      <c r="I126" s="30" t="s">
        <v>22</v>
      </c>
      <c r="J126" s="68" t="str">
        <f>IF(J16="","",J16)</f>
        <v>30. 11. 2020</v>
      </c>
      <c r="K126" s="38"/>
      <c r="L126" s="53"/>
      <c r="S126" s="36"/>
      <c r="T126" s="36"/>
      <c r="U126" s="36"/>
      <c r="V126" s="36"/>
      <c r="W126" s="36"/>
      <c r="X126" s="36"/>
      <c r="Y126" s="36"/>
      <c r="Z126" s="36"/>
      <c r="AA126" s="36"/>
      <c r="AB126" s="36"/>
      <c r="AC126" s="36"/>
      <c r="AD126" s="36"/>
      <c r="AE126" s="36"/>
    </row>
    <row r="127" spans="1:31" s="2" customFormat="1" ht="6.9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2" customFormat="1" ht="15.2" customHeight="1">
      <c r="A128" s="36"/>
      <c r="B128" s="37"/>
      <c r="C128" s="30" t="s">
        <v>28</v>
      </c>
      <c r="D128" s="38"/>
      <c r="E128" s="38"/>
      <c r="F128" s="28" t="str">
        <f>E19</f>
        <v>Povodí Odry, s.p.</v>
      </c>
      <c r="G128" s="38"/>
      <c r="H128" s="38"/>
      <c r="I128" s="30" t="s">
        <v>34</v>
      </c>
      <c r="J128" s="34" t="str">
        <f>E25</f>
        <v>PROJEKT 2010, s.r.o.</v>
      </c>
      <c r="K128" s="38"/>
      <c r="L128" s="53"/>
      <c r="S128" s="36"/>
      <c r="T128" s="36"/>
      <c r="U128" s="36"/>
      <c r="V128" s="36"/>
      <c r="W128" s="36"/>
      <c r="X128" s="36"/>
      <c r="Y128" s="36"/>
      <c r="Z128" s="36"/>
      <c r="AA128" s="36"/>
      <c r="AB128" s="36"/>
      <c r="AC128" s="36"/>
      <c r="AD128" s="36"/>
      <c r="AE128" s="36"/>
    </row>
    <row r="129" spans="1:65" s="2" customFormat="1" ht="15.2" customHeight="1">
      <c r="A129" s="36"/>
      <c r="B129" s="37"/>
      <c r="C129" s="30" t="s">
        <v>32</v>
      </c>
      <c r="D129" s="38"/>
      <c r="E129" s="38"/>
      <c r="F129" s="28" t="str">
        <f>IF(E22="","",E22)</f>
        <v>Vyplň údaj</v>
      </c>
      <c r="G129" s="38"/>
      <c r="H129" s="38"/>
      <c r="I129" s="30" t="s">
        <v>37</v>
      </c>
      <c r="J129" s="34" t="str">
        <f>E28</f>
        <v xml:space="preserve"> </v>
      </c>
      <c r="K129" s="38"/>
      <c r="L129" s="53"/>
      <c r="S129" s="36"/>
      <c r="T129" s="36"/>
      <c r="U129" s="36"/>
      <c r="V129" s="36"/>
      <c r="W129" s="36"/>
      <c r="X129" s="36"/>
      <c r="Y129" s="36"/>
      <c r="Z129" s="36"/>
      <c r="AA129" s="36"/>
      <c r="AB129" s="36"/>
      <c r="AC129" s="36"/>
      <c r="AD129" s="36"/>
      <c r="AE129" s="36"/>
    </row>
    <row r="130" spans="1:65" s="2" customFormat="1" ht="10.35" customHeight="1">
      <c r="A130" s="36"/>
      <c r="B130" s="37"/>
      <c r="C130" s="38"/>
      <c r="D130" s="38"/>
      <c r="E130" s="38"/>
      <c r="F130" s="38"/>
      <c r="G130" s="38"/>
      <c r="H130" s="38"/>
      <c r="I130" s="38"/>
      <c r="J130" s="38"/>
      <c r="K130" s="38"/>
      <c r="L130" s="53"/>
      <c r="S130" s="36"/>
      <c r="T130" s="36"/>
      <c r="U130" s="36"/>
      <c r="V130" s="36"/>
      <c r="W130" s="36"/>
      <c r="X130" s="36"/>
      <c r="Y130" s="36"/>
      <c r="Z130" s="36"/>
      <c r="AA130" s="36"/>
      <c r="AB130" s="36"/>
      <c r="AC130" s="36"/>
      <c r="AD130" s="36"/>
      <c r="AE130" s="36"/>
    </row>
    <row r="131" spans="1:65" s="11" customFormat="1" ht="29.25" customHeight="1">
      <c r="A131" s="165"/>
      <c r="B131" s="166"/>
      <c r="C131" s="167" t="s">
        <v>205</v>
      </c>
      <c r="D131" s="168" t="s">
        <v>65</v>
      </c>
      <c r="E131" s="168" t="s">
        <v>61</v>
      </c>
      <c r="F131" s="168" t="s">
        <v>62</v>
      </c>
      <c r="G131" s="168" t="s">
        <v>206</v>
      </c>
      <c r="H131" s="168" t="s">
        <v>207</v>
      </c>
      <c r="I131" s="168" t="s">
        <v>208</v>
      </c>
      <c r="J131" s="168" t="s">
        <v>192</v>
      </c>
      <c r="K131" s="169" t="s">
        <v>209</v>
      </c>
      <c r="L131" s="170"/>
      <c r="M131" s="77" t="s">
        <v>1</v>
      </c>
      <c r="N131" s="78" t="s">
        <v>44</v>
      </c>
      <c r="O131" s="78" t="s">
        <v>210</v>
      </c>
      <c r="P131" s="78" t="s">
        <v>211</v>
      </c>
      <c r="Q131" s="78" t="s">
        <v>212</v>
      </c>
      <c r="R131" s="78" t="s">
        <v>213</v>
      </c>
      <c r="S131" s="78" t="s">
        <v>214</v>
      </c>
      <c r="T131" s="79" t="s">
        <v>215</v>
      </c>
      <c r="U131" s="165"/>
      <c r="V131" s="165"/>
      <c r="W131" s="165"/>
      <c r="X131" s="165"/>
      <c r="Y131" s="165"/>
      <c r="Z131" s="165"/>
      <c r="AA131" s="165"/>
      <c r="AB131" s="165"/>
      <c r="AC131" s="165"/>
      <c r="AD131" s="165"/>
      <c r="AE131" s="165"/>
    </row>
    <row r="132" spans="1:65" s="2" customFormat="1" ht="22.9" customHeight="1">
      <c r="A132" s="36"/>
      <c r="B132" s="37"/>
      <c r="C132" s="84" t="s">
        <v>216</v>
      </c>
      <c r="D132" s="38"/>
      <c r="E132" s="38"/>
      <c r="F132" s="38"/>
      <c r="G132" s="38"/>
      <c r="H132" s="38"/>
      <c r="I132" s="38"/>
      <c r="J132" s="171">
        <f>BK132</f>
        <v>0</v>
      </c>
      <c r="K132" s="38"/>
      <c r="L132" s="41"/>
      <c r="M132" s="80"/>
      <c r="N132" s="172"/>
      <c r="O132" s="81"/>
      <c r="P132" s="173">
        <f>P133+P214+P220</f>
        <v>0</v>
      </c>
      <c r="Q132" s="81"/>
      <c r="R132" s="173">
        <f>R133+R214+R220</f>
        <v>0</v>
      </c>
      <c r="S132" s="81"/>
      <c r="T132" s="174">
        <f>T133+T214+T220</f>
        <v>0</v>
      </c>
      <c r="U132" s="36"/>
      <c r="V132" s="36"/>
      <c r="W132" s="36"/>
      <c r="X132" s="36"/>
      <c r="Y132" s="36"/>
      <c r="Z132" s="36"/>
      <c r="AA132" s="36"/>
      <c r="AB132" s="36"/>
      <c r="AC132" s="36"/>
      <c r="AD132" s="36"/>
      <c r="AE132" s="36"/>
      <c r="AT132" s="18" t="s">
        <v>79</v>
      </c>
      <c r="AU132" s="18" t="s">
        <v>194</v>
      </c>
      <c r="BK132" s="175">
        <f>BK133+BK214+BK220</f>
        <v>0</v>
      </c>
    </row>
    <row r="133" spans="1:65" s="12" customFormat="1" ht="25.9" customHeight="1">
      <c r="B133" s="176"/>
      <c r="C133" s="177"/>
      <c r="D133" s="178" t="s">
        <v>79</v>
      </c>
      <c r="E133" s="179" t="s">
        <v>501</v>
      </c>
      <c r="F133" s="179" t="s">
        <v>502</v>
      </c>
      <c r="G133" s="177"/>
      <c r="H133" s="177"/>
      <c r="I133" s="180"/>
      <c r="J133" s="181">
        <f>BK133</f>
        <v>0</v>
      </c>
      <c r="K133" s="177"/>
      <c r="L133" s="182"/>
      <c r="M133" s="183"/>
      <c r="N133" s="184"/>
      <c r="O133" s="184"/>
      <c r="P133" s="185">
        <f>P134+P207+P210</f>
        <v>0</v>
      </c>
      <c r="Q133" s="184"/>
      <c r="R133" s="185">
        <f>R134+R207+R210</f>
        <v>0</v>
      </c>
      <c r="S133" s="184"/>
      <c r="T133" s="186">
        <f>T134+T207+T210</f>
        <v>0</v>
      </c>
      <c r="AR133" s="187" t="s">
        <v>87</v>
      </c>
      <c r="AT133" s="188" t="s">
        <v>79</v>
      </c>
      <c r="AU133" s="188" t="s">
        <v>80</v>
      </c>
      <c r="AY133" s="187" t="s">
        <v>220</v>
      </c>
      <c r="BK133" s="189">
        <f>BK134+BK207+BK210</f>
        <v>0</v>
      </c>
    </row>
    <row r="134" spans="1:65" s="12" customFormat="1" ht="22.9" customHeight="1">
      <c r="B134" s="176"/>
      <c r="C134" s="177"/>
      <c r="D134" s="178" t="s">
        <v>79</v>
      </c>
      <c r="E134" s="190" t="s">
        <v>87</v>
      </c>
      <c r="F134" s="190" t="s">
        <v>503</v>
      </c>
      <c r="G134" s="177"/>
      <c r="H134" s="177"/>
      <c r="I134" s="180"/>
      <c r="J134" s="191">
        <f>BK134</f>
        <v>0</v>
      </c>
      <c r="K134" s="177"/>
      <c r="L134" s="182"/>
      <c r="M134" s="183"/>
      <c r="N134" s="184"/>
      <c r="O134" s="184"/>
      <c r="P134" s="185">
        <f>SUM(P135:P206)</f>
        <v>0</v>
      </c>
      <c r="Q134" s="184"/>
      <c r="R134" s="185">
        <f>SUM(R135:R206)</f>
        <v>0</v>
      </c>
      <c r="S134" s="184"/>
      <c r="T134" s="186">
        <f>SUM(T135:T206)</f>
        <v>0</v>
      </c>
      <c r="AR134" s="187" t="s">
        <v>87</v>
      </c>
      <c r="AT134" s="188" t="s">
        <v>79</v>
      </c>
      <c r="AU134" s="188" t="s">
        <v>87</v>
      </c>
      <c r="AY134" s="187" t="s">
        <v>220</v>
      </c>
      <c r="BK134" s="189">
        <f>SUM(BK135:BK206)</f>
        <v>0</v>
      </c>
    </row>
    <row r="135" spans="1:65" s="2" customFormat="1" ht="21.75" customHeight="1">
      <c r="A135" s="36"/>
      <c r="B135" s="37"/>
      <c r="C135" s="192" t="s">
        <v>87</v>
      </c>
      <c r="D135" s="192" t="s">
        <v>224</v>
      </c>
      <c r="E135" s="193" t="s">
        <v>5178</v>
      </c>
      <c r="F135" s="194" t="s">
        <v>5179</v>
      </c>
      <c r="G135" s="195" t="s">
        <v>514</v>
      </c>
      <c r="H135" s="196">
        <v>75.239999999999995</v>
      </c>
      <c r="I135" s="197"/>
      <c r="J135" s="198">
        <f>ROUND(I135*H135,2)</f>
        <v>0</v>
      </c>
      <c r="K135" s="194" t="s">
        <v>1</v>
      </c>
      <c r="L135" s="41"/>
      <c r="M135" s="199" t="s">
        <v>1</v>
      </c>
      <c r="N135" s="200" t="s">
        <v>45</v>
      </c>
      <c r="O135" s="73"/>
      <c r="P135" s="201">
        <f>O135*H135</f>
        <v>0</v>
      </c>
      <c r="Q135" s="201">
        <v>0</v>
      </c>
      <c r="R135" s="201">
        <f>Q135*H135</f>
        <v>0</v>
      </c>
      <c r="S135" s="201">
        <v>0</v>
      </c>
      <c r="T135" s="202">
        <f>S135*H135</f>
        <v>0</v>
      </c>
      <c r="U135" s="36"/>
      <c r="V135" s="36"/>
      <c r="W135" s="36"/>
      <c r="X135" s="36"/>
      <c r="Y135" s="36"/>
      <c r="Z135" s="36"/>
      <c r="AA135" s="36"/>
      <c r="AB135" s="36"/>
      <c r="AC135" s="36"/>
      <c r="AD135" s="36"/>
      <c r="AE135" s="36"/>
      <c r="AR135" s="203" t="s">
        <v>223</v>
      </c>
      <c r="AT135" s="203" t="s">
        <v>224</v>
      </c>
      <c r="AU135" s="203" t="s">
        <v>19</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223</v>
      </c>
      <c r="BM135" s="203" t="s">
        <v>5401</v>
      </c>
    </row>
    <row r="136" spans="1:65" s="14" customFormat="1" ht="11.25">
      <c r="B136" s="223"/>
      <c r="C136" s="224"/>
      <c r="D136" s="210" t="s">
        <v>235</v>
      </c>
      <c r="E136" s="225" t="s">
        <v>1</v>
      </c>
      <c r="F136" s="226" t="s">
        <v>5181</v>
      </c>
      <c r="G136" s="224"/>
      <c r="H136" s="225" t="s">
        <v>1</v>
      </c>
      <c r="I136" s="227"/>
      <c r="J136" s="224"/>
      <c r="K136" s="224"/>
      <c r="L136" s="228"/>
      <c r="M136" s="229"/>
      <c r="N136" s="230"/>
      <c r="O136" s="230"/>
      <c r="P136" s="230"/>
      <c r="Q136" s="230"/>
      <c r="R136" s="230"/>
      <c r="S136" s="230"/>
      <c r="T136" s="231"/>
      <c r="AT136" s="232" t="s">
        <v>235</v>
      </c>
      <c r="AU136" s="232" t="s">
        <v>19</v>
      </c>
      <c r="AV136" s="14" t="s">
        <v>87</v>
      </c>
      <c r="AW136" s="14" t="s">
        <v>36</v>
      </c>
      <c r="AX136" s="14" t="s">
        <v>80</v>
      </c>
      <c r="AY136" s="232" t="s">
        <v>220</v>
      </c>
    </row>
    <row r="137" spans="1:65" s="14" customFormat="1" ht="11.25">
      <c r="B137" s="223"/>
      <c r="C137" s="224"/>
      <c r="D137" s="210" t="s">
        <v>235</v>
      </c>
      <c r="E137" s="225" t="s">
        <v>1</v>
      </c>
      <c r="F137" s="226" t="s">
        <v>5182</v>
      </c>
      <c r="G137" s="224"/>
      <c r="H137" s="225" t="s">
        <v>1</v>
      </c>
      <c r="I137" s="227"/>
      <c r="J137" s="224"/>
      <c r="K137" s="224"/>
      <c r="L137" s="228"/>
      <c r="M137" s="229"/>
      <c r="N137" s="230"/>
      <c r="O137" s="230"/>
      <c r="P137" s="230"/>
      <c r="Q137" s="230"/>
      <c r="R137" s="230"/>
      <c r="S137" s="230"/>
      <c r="T137" s="231"/>
      <c r="AT137" s="232" t="s">
        <v>235</v>
      </c>
      <c r="AU137" s="232" t="s">
        <v>19</v>
      </c>
      <c r="AV137" s="14" t="s">
        <v>87</v>
      </c>
      <c r="AW137" s="14" t="s">
        <v>36</v>
      </c>
      <c r="AX137" s="14" t="s">
        <v>80</v>
      </c>
      <c r="AY137" s="232" t="s">
        <v>220</v>
      </c>
    </row>
    <row r="138" spans="1:65" s="13" customFormat="1" ht="11.25">
      <c r="B138" s="212"/>
      <c r="C138" s="213"/>
      <c r="D138" s="210" t="s">
        <v>235</v>
      </c>
      <c r="E138" s="214" t="s">
        <v>1</v>
      </c>
      <c r="F138" s="215" t="s">
        <v>5402</v>
      </c>
      <c r="G138" s="213"/>
      <c r="H138" s="216">
        <v>51.24</v>
      </c>
      <c r="I138" s="217"/>
      <c r="J138" s="213"/>
      <c r="K138" s="213"/>
      <c r="L138" s="218"/>
      <c r="M138" s="219"/>
      <c r="N138" s="220"/>
      <c r="O138" s="220"/>
      <c r="P138" s="220"/>
      <c r="Q138" s="220"/>
      <c r="R138" s="220"/>
      <c r="S138" s="220"/>
      <c r="T138" s="221"/>
      <c r="AT138" s="222" t="s">
        <v>235</v>
      </c>
      <c r="AU138" s="222" t="s">
        <v>19</v>
      </c>
      <c r="AV138" s="13" t="s">
        <v>19</v>
      </c>
      <c r="AW138" s="13" t="s">
        <v>36</v>
      </c>
      <c r="AX138" s="13" t="s">
        <v>80</v>
      </c>
      <c r="AY138" s="222" t="s">
        <v>220</v>
      </c>
    </row>
    <row r="139" spans="1:65" s="14" customFormat="1" ht="11.25">
      <c r="B139" s="223"/>
      <c r="C139" s="224"/>
      <c r="D139" s="210" t="s">
        <v>235</v>
      </c>
      <c r="E139" s="225" t="s">
        <v>1</v>
      </c>
      <c r="F139" s="226" t="s">
        <v>5184</v>
      </c>
      <c r="G139" s="224"/>
      <c r="H139" s="225" t="s">
        <v>1</v>
      </c>
      <c r="I139" s="227"/>
      <c r="J139" s="224"/>
      <c r="K139" s="224"/>
      <c r="L139" s="228"/>
      <c r="M139" s="229"/>
      <c r="N139" s="230"/>
      <c r="O139" s="230"/>
      <c r="P139" s="230"/>
      <c r="Q139" s="230"/>
      <c r="R139" s="230"/>
      <c r="S139" s="230"/>
      <c r="T139" s="231"/>
      <c r="AT139" s="232" t="s">
        <v>235</v>
      </c>
      <c r="AU139" s="232" t="s">
        <v>19</v>
      </c>
      <c r="AV139" s="14" t="s">
        <v>87</v>
      </c>
      <c r="AW139" s="14" t="s">
        <v>36</v>
      </c>
      <c r="AX139" s="14" t="s">
        <v>80</v>
      </c>
      <c r="AY139" s="232" t="s">
        <v>220</v>
      </c>
    </row>
    <row r="140" spans="1:65" s="13" customFormat="1" ht="11.25">
      <c r="B140" s="212"/>
      <c r="C140" s="213"/>
      <c r="D140" s="210" t="s">
        <v>235</v>
      </c>
      <c r="E140" s="214" t="s">
        <v>1</v>
      </c>
      <c r="F140" s="215" t="s">
        <v>5185</v>
      </c>
      <c r="G140" s="213"/>
      <c r="H140" s="216">
        <v>14.4</v>
      </c>
      <c r="I140" s="217"/>
      <c r="J140" s="213"/>
      <c r="K140" s="213"/>
      <c r="L140" s="218"/>
      <c r="M140" s="219"/>
      <c r="N140" s="220"/>
      <c r="O140" s="220"/>
      <c r="P140" s="220"/>
      <c r="Q140" s="220"/>
      <c r="R140" s="220"/>
      <c r="S140" s="220"/>
      <c r="T140" s="221"/>
      <c r="AT140" s="222" t="s">
        <v>235</v>
      </c>
      <c r="AU140" s="222" t="s">
        <v>19</v>
      </c>
      <c r="AV140" s="13" t="s">
        <v>19</v>
      </c>
      <c r="AW140" s="13" t="s">
        <v>36</v>
      </c>
      <c r="AX140" s="13" t="s">
        <v>80</v>
      </c>
      <c r="AY140" s="222" t="s">
        <v>220</v>
      </c>
    </row>
    <row r="141" spans="1:65" s="13" customFormat="1" ht="11.25">
      <c r="B141" s="212"/>
      <c r="C141" s="213"/>
      <c r="D141" s="210" t="s">
        <v>235</v>
      </c>
      <c r="E141" s="214" t="s">
        <v>1</v>
      </c>
      <c r="F141" s="215" t="s">
        <v>5186</v>
      </c>
      <c r="G141" s="213"/>
      <c r="H141" s="216">
        <v>9.6</v>
      </c>
      <c r="I141" s="217"/>
      <c r="J141" s="213"/>
      <c r="K141" s="213"/>
      <c r="L141" s="218"/>
      <c r="M141" s="219"/>
      <c r="N141" s="220"/>
      <c r="O141" s="220"/>
      <c r="P141" s="220"/>
      <c r="Q141" s="220"/>
      <c r="R141" s="220"/>
      <c r="S141" s="220"/>
      <c r="T141" s="221"/>
      <c r="AT141" s="222" t="s">
        <v>235</v>
      </c>
      <c r="AU141" s="222" t="s">
        <v>19</v>
      </c>
      <c r="AV141" s="13" t="s">
        <v>19</v>
      </c>
      <c r="AW141" s="13" t="s">
        <v>36</v>
      </c>
      <c r="AX141" s="13" t="s">
        <v>80</v>
      </c>
      <c r="AY141" s="222" t="s">
        <v>220</v>
      </c>
    </row>
    <row r="142" spans="1:65" s="15" customFormat="1" ht="11.25">
      <c r="B142" s="233"/>
      <c r="C142" s="234"/>
      <c r="D142" s="210" t="s">
        <v>235</v>
      </c>
      <c r="E142" s="235" t="s">
        <v>1</v>
      </c>
      <c r="F142" s="236" t="s">
        <v>355</v>
      </c>
      <c r="G142" s="234"/>
      <c r="H142" s="237">
        <v>75.239999999999995</v>
      </c>
      <c r="I142" s="238"/>
      <c r="J142" s="234"/>
      <c r="K142" s="234"/>
      <c r="L142" s="239"/>
      <c r="M142" s="240"/>
      <c r="N142" s="241"/>
      <c r="O142" s="241"/>
      <c r="P142" s="241"/>
      <c r="Q142" s="241"/>
      <c r="R142" s="241"/>
      <c r="S142" s="241"/>
      <c r="T142" s="242"/>
      <c r="AT142" s="243" t="s">
        <v>235</v>
      </c>
      <c r="AU142" s="243" t="s">
        <v>19</v>
      </c>
      <c r="AV142" s="15" t="s">
        <v>223</v>
      </c>
      <c r="AW142" s="15" t="s">
        <v>36</v>
      </c>
      <c r="AX142" s="15" t="s">
        <v>87</v>
      </c>
      <c r="AY142" s="243" t="s">
        <v>220</v>
      </c>
    </row>
    <row r="143" spans="1:65" s="2" customFormat="1" ht="24.2" customHeight="1">
      <c r="A143" s="36"/>
      <c r="B143" s="37"/>
      <c r="C143" s="192" t="s">
        <v>19</v>
      </c>
      <c r="D143" s="192" t="s">
        <v>224</v>
      </c>
      <c r="E143" s="193" t="s">
        <v>5187</v>
      </c>
      <c r="F143" s="194" t="s">
        <v>5188</v>
      </c>
      <c r="G143" s="195" t="s">
        <v>514</v>
      </c>
      <c r="H143" s="196">
        <v>28.05</v>
      </c>
      <c r="I143" s="197"/>
      <c r="J143" s="198">
        <f>ROUND(I143*H143,2)</f>
        <v>0</v>
      </c>
      <c r="K143" s="194" t="s">
        <v>1</v>
      </c>
      <c r="L143" s="41"/>
      <c r="M143" s="199" t="s">
        <v>1</v>
      </c>
      <c r="N143" s="200" t="s">
        <v>45</v>
      </c>
      <c r="O143" s="73"/>
      <c r="P143" s="201">
        <f>O143*H143</f>
        <v>0</v>
      </c>
      <c r="Q143" s="201">
        <v>0</v>
      </c>
      <c r="R143" s="201">
        <f>Q143*H143</f>
        <v>0</v>
      </c>
      <c r="S143" s="201">
        <v>0</v>
      </c>
      <c r="T143" s="202">
        <f>S143*H143</f>
        <v>0</v>
      </c>
      <c r="U143" s="36"/>
      <c r="V143" s="36"/>
      <c r="W143" s="36"/>
      <c r="X143" s="36"/>
      <c r="Y143" s="36"/>
      <c r="Z143" s="36"/>
      <c r="AA143" s="36"/>
      <c r="AB143" s="36"/>
      <c r="AC143" s="36"/>
      <c r="AD143" s="36"/>
      <c r="AE143" s="36"/>
      <c r="AR143" s="203" t="s">
        <v>223</v>
      </c>
      <c r="AT143" s="203" t="s">
        <v>224</v>
      </c>
      <c r="AU143" s="203" t="s">
        <v>19</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223</v>
      </c>
      <c r="BM143" s="203" t="s">
        <v>5403</v>
      </c>
    </row>
    <row r="144" spans="1:65" s="14" customFormat="1" ht="11.25">
      <c r="B144" s="223"/>
      <c r="C144" s="224"/>
      <c r="D144" s="210" t="s">
        <v>235</v>
      </c>
      <c r="E144" s="225" t="s">
        <v>1</v>
      </c>
      <c r="F144" s="226" t="s">
        <v>5404</v>
      </c>
      <c r="G144" s="224"/>
      <c r="H144" s="225" t="s">
        <v>1</v>
      </c>
      <c r="I144" s="227"/>
      <c r="J144" s="224"/>
      <c r="K144" s="224"/>
      <c r="L144" s="228"/>
      <c r="M144" s="229"/>
      <c r="N144" s="230"/>
      <c r="O144" s="230"/>
      <c r="P144" s="230"/>
      <c r="Q144" s="230"/>
      <c r="R144" s="230"/>
      <c r="S144" s="230"/>
      <c r="T144" s="231"/>
      <c r="AT144" s="232" t="s">
        <v>235</v>
      </c>
      <c r="AU144" s="232" t="s">
        <v>19</v>
      </c>
      <c r="AV144" s="14" t="s">
        <v>87</v>
      </c>
      <c r="AW144" s="14" t="s">
        <v>36</v>
      </c>
      <c r="AX144" s="14" t="s">
        <v>80</v>
      </c>
      <c r="AY144" s="232" t="s">
        <v>220</v>
      </c>
    </row>
    <row r="145" spans="1:65" s="13" customFormat="1" ht="11.25">
      <c r="B145" s="212"/>
      <c r="C145" s="213"/>
      <c r="D145" s="210" t="s">
        <v>235</v>
      </c>
      <c r="E145" s="214" t="s">
        <v>1</v>
      </c>
      <c r="F145" s="215" t="s">
        <v>5405</v>
      </c>
      <c r="G145" s="213"/>
      <c r="H145" s="216">
        <v>28.05</v>
      </c>
      <c r="I145" s="217"/>
      <c r="J145" s="213"/>
      <c r="K145" s="213"/>
      <c r="L145" s="218"/>
      <c r="M145" s="219"/>
      <c r="N145" s="220"/>
      <c r="O145" s="220"/>
      <c r="P145" s="220"/>
      <c r="Q145" s="220"/>
      <c r="R145" s="220"/>
      <c r="S145" s="220"/>
      <c r="T145" s="221"/>
      <c r="AT145" s="222" t="s">
        <v>235</v>
      </c>
      <c r="AU145" s="222" t="s">
        <v>19</v>
      </c>
      <c r="AV145" s="13" t="s">
        <v>19</v>
      </c>
      <c r="AW145" s="13" t="s">
        <v>36</v>
      </c>
      <c r="AX145" s="13" t="s">
        <v>80</v>
      </c>
      <c r="AY145" s="222" t="s">
        <v>220</v>
      </c>
    </row>
    <row r="146" spans="1:65" s="15" customFormat="1" ht="11.25">
      <c r="B146" s="233"/>
      <c r="C146" s="234"/>
      <c r="D146" s="210" t="s">
        <v>235</v>
      </c>
      <c r="E146" s="235" t="s">
        <v>1</v>
      </c>
      <c r="F146" s="236" t="s">
        <v>355</v>
      </c>
      <c r="G146" s="234"/>
      <c r="H146" s="237">
        <v>28.05</v>
      </c>
      <c r="I146" s="238"/>
      <c r="J146" s="234"/>
      <c r="K146" s="234"/>
      <c r="L146" s="239"/>
      <c r="M146" s="240"/>
      <c r="N146" s="241"/>
      <c r="O146" s="241"/>
      <c r="P146" s="241"/>
      <c r="Q146" s="241"/>
      <c r="R146" s="241"/>
      <c r="S146" s="241"/>
      <c r="T146" s="242"/>
      <c r="AT146" s="243" t="s">
        <v>235</v>
      </c>
      <c r="AU146" s="243" t="s">
        <v>19</v>
      </c>
      <c r="AV146" s="15" t="s">
        <v>223</v>
      </c>
      <c r="AW146" s="15" t="s">
        <v>36</v>
      </c>
      <c r="AX146" s="15" t="s">
        <v>87</v>
      </c>
      <c r="AY146" s="243" t="s">
        <v>220</v>
      </c>
    </row>
    <row r="147" spans="1:65" s="2" customFormat="1" ht="24.2" customHeight="1">
      <c r="A147" s="36"/>
      <c r="B147" s="37"/>
      <c r="C147" s="192" t="s">
        <v>156</v>
      </c>
      <c r="D147" s="192" t="s">
        <v>224</v>
      </c>
      <c r="E147" s="193" t="s">
        <v>5192</v>
      </c>
      <c r="F147" s="194" t="s">
        <v>5193</v>
      </c>
      <c r="G147" s="195" t="s">
        <v>514</v>
      </c>
      <c r="H147" s="196">
        <v>53.4</v>
      </c>
      <c r="I147" s="197"/>
      <c r="J147" s="198">
        <f>ROUND(I147*H147,2)</f>
        <v>0</v>
      </c>
      <c r="K147" s="194" t="s">
        <v>1</v>
      </c>
      <c r="L147" s="41"/>
      <c r="M147" s="199" t="s">
        <v>1</v>
      </c>
      <c r="N147" s="200" t="s">
        <v>45</v>
      </c>
      <c r="O147" s="73"/>
      <c r="P147" s="201">
        <f>O147*H147</f>
        <v>0</v>
      </c>
      <c r="Q147" s="201">
        <v>0</v>
      </c>
      <c r="R147" s="201">
        <f>Q147*H147</f>
        <v>0</v>
      </c>
      <c r="S147" s="201">
        <v>0</v>
      </c>
      <c r="T147" s="202">
        <f>S147*H147</f>
        <v>0</v>
      </c>
      <c r="U147" s="36"/>
      <c r="V147" s="36"/>
      <c r="W147" s="36"/>
      <c r="X147" s="36"/>
      <c r="Y147" s="36"/>
      <c r="Z147" s="36"/>
      <c r="AA147" s="36"/>
      <c r="AB147" s="36"/>
      <c r="AC147" s="36"/>
      <c r="AD147" s="36"/>
      <c r="AE147" s="36"/>
      <c r="AR147" s="203" t="s">
        <v>223</v>
      </c>
      <c r="AT147" s="203" t="s">
        <v>224</v>
      </c>
      <c r="AU147" s="203" t="s">
        <v>19</v>
      </c>
      <c r="AY147" s="18" t="s">
        <v>220</v>
      </c>
      <c r="BE147" s="204">
        <f>IF(N147="základní",J147,0)</f>
        <v>0</v>
      </c>
      <c r="BF147" s="204">
        <f>IF(N147="snížená",J147,0)</f>
        <v>0</v>
      </c>
      <c r="BG147" s="204">
        <f>IF(N147="zákl. přenesená",J147,0)</f>
        <v>0</v>
      </c>
      <c r="BH147" s="204">
        <f>IF(N147="sníž. přenesená",J147,0)</f>
        <v>0</v>
      </c>
      <c r="BI147" s="204">
        <f>IF(N147="nulová",J147,0)</f>
        <v>0</v>
      </c>
      <c r="BJ147" s="18" t="s">
        <v>87</v>
      </c>
      <c r="BK147" s="204">
        <f>ROUND(I147*H147,2)</f>
        <v>0</v>
      </c>
      <c r="BL147" s="18" t="s">
        <v>223</v>
      </c>
      <c r="BM147" s="203" t="s">
        <v>5406</v>
      </c>
    </row>
    <row r="148" spans="1:65" s="14" customFormat="1" ht="11.25">
      <c r="B148" s="223"/>
      <c r="C148" s="224"/>
      <c r="D148" s="210" t="s">
        <v>235</v>
      </c>
      <c r="E148" s="225" t="s">
        <v>1</v>
      </c>
      <c r="F148" s="226" t="s">
        <v>5184</v>
      </c>
      <c r="G148" s="224"/>
      <c r="H148" s="225" t="s">
        <v>1</v>
      </c>
      <c r="I148" s="227"/>
      <c r="J148" s="224"/>
      <c r="K148" s="224"/>
      <c r="L148" s="228"/>
      <c r="M148" s="229"/>
      <c r="N148" s="230"/>
      <c r="O148" s="230"/>
      <c r="P148" s="230"/>
      <c r="Q148" s="230"/>
      <c r="R148" s="230"/>
      <c r="S148" s="230"/>
      <c r="T148" s="231"/>
      <c r="AT148" s="232" t="s">
        <v>235</v>
      </c>
      <c r="AU148" s="232" t="s">
        <v>19</v>
      </c>
      <c r="AV148" s="14" t="s">
        <v>87</v>
      </c>
      <c r="AW148" s="14" t="s">
        <v>36</v>
      </c>
      <c r="AX148" s="14" t="s">
        <v>80</v>
      </c>
      <c r="AY148" s="232" t="s">
        <v>220</v>
      </c>
    </row>
    <row r="149" spans="1:65" s="13" customFormat="1" ht="11.25">
      <c r="B149" s="212"/>
      <c r="C149" s="213"/>
      <c r="D149" s="210" t="s">
        <v>235</v>
      </c>
      <c r="E149" s="214" t="s">
        <v>1</v>
      </c>
      <c r="F149" s="215" t="s">
        <v>5407</v>
      </c>
      <c r="G149" s="213"/>
      <c r="H149" s="216">
        <v>34.200000000000003</v>
      </c>
      <c r="I149" s="217"/>
      <c r="J149" s="213"/>
      <c r="K149" s="213"/>
      <c r="L149" s="218"/>
      <c r="M149" s="219"/>
      <c r="N149" s="220"/>
      <c r="O149" s="220"/>
      <c r="P149" s="220"/>
      <c r="Q149" s="220"/>
      <c r="R149" s="220"/>
      <c r="S149" s="220"/>
      <c r="T149" s="221"/>
      <c r="AT149" s="222" t="s">
        <v>235</v>
      </c>
      <c r="AU149" s="222" t="s">
        <v>19</v>
      </c>
      <c r="AV149" s="13" t="s">
        <v>19</v>
      </c>
      <c r="AW149" s="13" t="s">
        <v>36</v>
      </c>
      <c r="AX149" s="13" t="s">
        <v>80</v>
      </c>
      <c r="AY149" s="222" t="s">
        <v>220</v>
      </c>
    </row>
    <row r="150" spans="1:65" s="13" customFormat="1" ht="11.25">
      <c r="B150" s="212"/>
      <c r="C150" s="213"/>
      <c r="D150" s="210" t="s">
        <v>235</v>
      </c>
      <c r="E150" s="214" t="s">
        <v>1</v>
      </c>
      <c r="F150" s="215" t="s">
        <v>5408</v>
      </c>
      <c r="G150" s="213"/>
      <c r="H150" s="216">
        <v>10</v>
      </c>
      <c r="I150" s="217"/>
      <c r="J150" s="213"/>
      <c r="K150" s="213"/>
      <c r="L150" s="218"/>
      <c r="M150" s="219"/>
      <c r="N150" s="220"/>
      <c r="O150" s="220"/>
      <c r="P150" s="220"/>
      <c r="Q150" s="220"/>
      <c r="R150" s="220"/>
      <c r="S150" s="220"/>
      <c r="T150" s="221"/>
      <c r="AT150" s="222" t="s">
        <v>235</v>
      </c>
      <c r="AU150" s="222" t="s">
        <v>19</v>
      </c>
      <c r="AV150" s="13" t="s">
        <v>19</v>
      </c>
      <c r="AW150" s="13" t="s">
        <v>36</v>
      </c>
      <c r="AX150" s="13" t="s">
        <v>80</v>
      </c>
      <c r="AY150" s="222" t="s">
        <v>220</v>
      </c>
    </row>
    <row r="151" spans="1:65" s="13" customFormat="1" ht="11.25">
      <c r="B151" s="212"/>
      <c r="C151" s="213"/>
      <c r="D151" s="210" t="s">
        <v>235</v>
      </c>
      <c r="E151" s="214" t="s">
        <v>1</v>
      </c>
      <c r="F151" s="215" t="s">
        <v>5409</v>
      </c>
      <c r="G151" s="213"/>
      <c r="H151" s="216">
        <v>9.1999999999999993</v>
      </c>
      <c r="I151" s="217"/>
      <c r="J151" s="213"/>
      <c r="K151" s="213"/>
      <c r="L151" s="218"/>
      <c r="M151" s="219"/>
      <c r="N151" s="220"/>
      <c r="O151" s="220"/>
      <c r="P151" s="220"/>
      <c r="Q151" s="220"/>
      <c r="R151" s="220"/>
      <c r="S151" s="220"/>
      <c r="T151" s="221"/>
      <c r="AT151" s="222" t="s">
        <v>235</v>
      </c>
      <c r="AU151" s="222" t="s">
        <v>19</v>
      </c>
      <c r="AV151" s="13" t="s">
        <v>19</v>
      </c>
      <c r="AW151" s="13" t="s">
        <v>36</v>
      </c>
      <c r="AX151" s="13" t="s">
        <v>80</v>
      </c>
      <c r="AY151" s="222" t="s">
        <v>220</v>
      </c>
    </row>
    <row r="152" spans="1:65" s="15" customFormat="1" ht="11.25">
      <c r="B152" s="233"/>
      <c r="C152" s="234"/>
      <c r="D152" s="210" t="s">
        <v>235</v>
      </c>
      <c r="E152" s="235" t="s">
        <v>1</v>
      </c>
      <c r="F152" s="236" t="s">
        <v>355</v>
      </c>
      <c r="G152" s="234"/>
      <c r="H152" s="237">
        <v>53.4</v>
      </c>
      <c r="I152" s="238"/>
      <c r="J152" s="234"/>
      <c r="K152" s="234"/>
      <c r="L152" s="239"/>
      <c r="M152" s="240"/>
      <c r="N152" s="241"/>
      <c r="O152" s="241"/>
      <c r="P152" s="241"/>
      <c r="Q152" s="241"/>
      <c r="R152" s="241"/>
      <c r="S152" s="241"/>
      <c r="T152" s="242"/>
      <c r="AT152" s="243" t="s">
        <v>235</v>
      </c>
      <c r="AU152" s="243" t="s">
        <v>19</v>
      </c>
      <c r="AV152" s="15" t="s">
        <v>223</v>
      </c>
      <c r="AW152" s="15" t="s">
        <v>36</v>
      </c>
      <c r="AX152" s="15" t="s">
        <v>87</v>
      </c>
      <c r="AY152" s="243" t="s">
        <v>220</v>
      </c>
    </row>
    <row r="153" spans="1:65" s="2" customFormat="1" ht="24.2" customHeight="1">
      <c r="A153" s="36"/>
      <c r="B153" s="37"/>
      <c r="C153" s="192" t="s">
        <v>223</v>
      </c>
      <c r="D153" s="192" t="s">
        <v>224</v>
      </c>
      <c r="E153" s="193" t="s">
        <v>5198</v>
      </c>
      <c r="F153" s="194" t="s">
        <v>5199</v>
      </c>
      <c r="G153" s="195" t="s">
        <v>514</v>
      </c>
      <c r="H153" s="196">
        <v>18.72</v>
      </c>
      <c r="I153" s="197"/>
      <c r="J153" s="198">
        <f>ROUND(I153*H153,2)</f>
        <v>0</v>
      </c>
      <c r="K153" s="194" t="s">
        <v>1</v>
      </c>
      <c r="L153" s="41"/>
      <c r="M153" s="199" t="s">
        <v>1</v>
      </c>
      <c r="N153" s="200" t="s">
        <v>45</v>
      </c>
      <c r="O153" s="73"/>
      <c r="P153" s="201">
        <f>O153*H153</f>
        <v>0</v>
      </c>
      <c r="Q153" s="201">
        <v>0</v>
      </c>
      <c r="R153" s="201">
        <f>Q153*H153</f>
        <v>0</v>
      </c>
      <c r="S153" s="201">
        <v>0</v>
      </c>
      <c r="T153" s="202">
        <f>S153*H153</f>
        <v>0</v>
      </c>
      <c r="U153" s="36"/>
      <c r="V153" s="36"/>
      <c r="W153" s="36"/>
      <c r="X153" s="36"/>
      <c r="Y153" s="36"/>
      <c r="Z153" s="36"/>
      <c r="AA153" s="36"/>
      <c r="AB153" s="36"/>
      <c r="AC153" s="36"/>
      <c r="AD153" s="36"/>
      <c r="AE153" s="36"/>
      <c r="AR153" s="203" t="s">
        <v>223</v>
      </c>
      <c r="AT153" s="203" t="s">
        <v>224</v>
      </c>
      <c r="AU153" s="203" t="s">
        <v>19</v>
      </c>
      <c r="AY153" s="18" t="s">
        <v>220</v>
      </c>
      <c r="BE153" s="204">
        <f>IF(N153="základní",J153,0)</f>
        <v>0</v>
      </c>
      <c r="BF153" s="204">
        <f>IF(N153="snížená",J153,0)</f>
        <v>0</v>
      </c>
      <c r="BG153" s="204">
        <f>IF(N153="zákl. přenesená",J153,0)</f>
        <v>0</v>
      </c>
      <c r="BH153" s="204">
        <f>IF(N153="sníž. přenesená",J153,0)</f>
        <v>0</v>
      </c>
      <c r="BI153" s="204">
        <f>IF(N153="nulová",J153,0)</f>
        <v>0</v>
      </c>
      <c r="BJ153" s="18" t="s">
        <v>87</v>
      </c>
      <c r="BK153" s="204">
        <f>ROUND(I153*H153,2)</f>
        <v>0</v>
      </c>
      <c r="BL153" s="18" t="s">
        <v>223</v>
      </c>
      <c r="BM153" s="203" t="s">
        <v>5410</v>
      </c>
    </row>
    <row r="154" spans="1:65" s="13" customFormat="1" ht="11.25">
      <c r="B154" s="212"/>
      <c r="C154" s="213"/>
      <c r="D154" s="210" t="s">
        <v>235</v>
      </c>
      <c r="E154" s="214" t="s">
        <v>1</v>
      </c>
      <c r="F154" s="215" t="s">
        <v>5411</v>
      </c>
      <c r="G154" s="213"/>
      <c r="H154" s="216">
        <v>18.72</v>
      </c>
      <c r="I154" s="217"/>
      <c r="J154" s="213"/>
      <c r="K154" s="213"/>
      <c r="L154" s="218"/>
      <c r="M154" s="219"/>
      <c r="N154" s="220"/>
      <c r="O154" s="220"/>
      <c r="P154" s="220"/>
      <c r="Q154" s="220"/>
      <c r="R154" s="220"/>
      <c r="S154" s="220"/>
      <c r="T154" s="221"/>
      <c r="AT154" s="222" t="s">
        <v>235</v>
      </c>
      <c r="AU154" s="222" t="s">
        <v>19</v>
      </c>
      <c r="AV154" s="13" t="s">
        <v>19</v>
      </c>
      <c r="AW154" s="13" t="s">
        <v>36</v>
      </c>
      <c r="AX154" s="13" t="s">
        <v>80</v>
      </c>
      <c r="AY154" s="222" t="s">
        <v>220</v>
      </c>
    </row>
    <row r="155" spans="1:65" s="15" customFormat="1" ht="11.25">
      <c r="B155" s="233"/>
      <c r="C155" s="234"/>
      <c r="D155" s="210" t="s">
        <v>235</v>
      </c>
      <c r="E155" s="235" t="s">
        <v>1</v>
      </c>
      <c r="F155" s="236" t="s">
        <v>355</v>
      </c>
      <c r="G155" s="234"/>
      <c r="H155" s="237">
        <v>18.72</v>
      </c>
      <c r="I155" s="238"/>
      <c r="J155" s="234"/>
      <c r="K155" s="234"/>
      <c r="L155" s="239"/>
      <c r="M155" s="240"/>
      <c r="N155" s="241"/>
      <c r="O155" s="241"/>
      <c r="P155" s="241"/>
      <c r="Q155" s="241"/>
      <c r="R155" s="241"/>
      <c r="S155" s="241"/>
      <c r="T155" s="242"/>
      <c r="AT155" s="243" t="s">
        <v>235</v>
      </c>
      <c r="AU155" s="243" t="s">
        <v>19</v>
      </c>
      <c r="AV155" s="15" t="s">
        <v>223</v>
      </c>
      <c r="AW155" s="15" t="s">
        <v>36</v>
      </c>
      <c r="AX155" s="15" t="s">
        <v>87</v>
      </c>
      <c r="AY155" s="243" t="s">
        <v>220</v>
      </c>
    </row>
    <row r="156" spans="1:65" s="2" customFormat="1" ht="24.2" customHeight="1">
      <c r="A156" s="36"/>
      <c r="B156" s="37"/>
      <c r="C156" s="192" t="s">
        <v>219</v>
      </c>
      <c r="D156" s="192" t="s">
        <v>224</v>
      </c>
      <c r="E156" s="193" t="s">
        <v>5412</v>
      </c>
      <c r="F156" s="194" t="s">
        <v>5413</v>
      </c>
      <c r="G156" s="195" t="s">
        <v>514</v>
      </c>
      <c r="H156" s="196">
        <v>85.778000000000006</v>
      </c>
      <c r="I156" s="197"/>
      <c r="J156" s="198">
        <f>ROUND(I156*H156,2)</f>
        <v>0</v>
      </c>
      <c r="K156" s="194" t="s">
        <v>1</v>
      </c>
      <c r="L156" s="41"/>
      <c r="M156" s="199" t="s">
        <v>1</v>
      </c>
      <c r="N156" s="200" t="s">
        <v>45</v>
      </c>
      <c r="O156" s="73"/>
      <c r="P156" s="201">
        <f>O156*H156</f>
        <v>0</v>
      </c>
      <c r="Q156" s="201">
        <v>0</v>
      </c>
      <c r="R156" s="201">
        <f>Q156*H156</f>
        <v>0</v>
      </c>
      <c r="S156" s="201">
        <v>0</v>
      </c>
      <c r="T156" s="202">
        <f>S156*H156</f>
        <v>0</v>
      </c>
      <c r="U156" s="36"/>
      <c r="V156" s="36"/>
      <c r="W156" s="36"/>
      <c r="X156" s="36"/>
      <c r="Y156" s="36"/>
      <c r="Z156" s="36"/>
      <c r="AA156" s="36"/>
      <c r="AB156" s="36"/>
      <c r="AC156" s="36"/>
      <c r="AD156" s="36"/>
      <c r="AE156" s="36"/>
      <c r="AR156" s="203" t="s">
        <v>223</v>
      </c>
      <c r="AT156" s="203" t="s">
        <v>224</v>
      </c>
      <c r="AU156" s="203" t="s">
        <v>19</v>
      </c>
      <c r="AY156" s="18" t="s">
        <v>220</v>
      </c>
      <c r="BE156" s="204">
        <f>IF(N156="základní",J156,0)</f>
        <v>0</v>
      </c>
      <c r="BF156" s="204">
        <f>IF(N156="snížená",J156,0)</f>
        <v>0</v>
      </c>
      <c r="BG156" s="204">
        <f>IF(N156="zákl. přenesená",J156,0)</f>
        <v>0</v>
      </c>
      <c r="BH156" s="204">
        <f>IF(N156="sníž. přenesená",J156,0)</f>
        <v>0</v>
      </c>
      <c r="BI156" s="204">
        <f>IF(N156="nulová",J156,0)</f>
        <v>0</v>
      </c>
      <c r="BJ156" s="18" t="s">
        <v>87</v>
      </c>
      <c r="BK156" s="204">
        <f>ROUND(I156*H156,2)</f>
        <v>0</v>
      </c>
      <c r="BL156" s="18" t="s">
        <v>223</v>
      </c>
      <c r="BM156" s="203" t="s">
        <v>5414</v>
      </c>
    </row>
    <row r="157" spans="1:65" s="13" customFormat="1" ht="11.25">
      <c r="B157" s="212"/>
      <c r="C157" s="213"/>
      <c r="D157" s="210" t="s">
        <v>235</v>
      </c>
      <c r="E157" s="214" t="s">
        <v>1</v>
      </c>
      <c r="F157" s="215" t="s">
        <v>5415</v>
      </c>
      <c r="G157" s="213"/>
      <c r="H157" s="216">
        <v>8.7919999999999998</v>
      </c>
      <c r="I157" s="217"/>
      <c r="J157" s="213"/>
      <c r="K157" s="213"/>
      <c r="L157" s="218"/>
      <c r="M157" s="219"/>
      <c r="N157" s="220"/>
      <c r="O157" s="220"/>
      <c r="P157" s="220"/>
      <c r="Q157" s="220"/>
      <c r="R157" s="220"/>
      <c r="S157" s="220"/>
      <c r="T157" s="221"/>
      <c r="AT157" s="222" t="s">
        <v>235</v>
      </c>
      <c r="AU157" s="222" t="s">
        <v>19</v>
      </c>
      <c r="AV157" s="13" t="s">
        <v>19</v>
      </c>
      <c r="AW157" s="13" t="s">
        <v>36</v>
      </c>
      <c r="AX157" s="13" t="s">
        <v>80</v>
      </c>
      <c r="AY157" s="222" t="s">
        <v>220</v>
      </c>
    </row>
    <row r="158" spans="1:65" s="13" customFormat="1" ht="11.25">
      <c r="B158" s="212"/>
      <c r="C158" s="213"/>
      <c r="D158" s="210" t="s">
        <v>235</v>
      </c>
      <c r="E158" s="214" t="s">
        <v>1</v>
      </c>
      <c r="F158" s="215" t="s">
        <v>5416</v>
      </c>
      <c r="G158" s="213"/>
      <c r="H158" s="216">
        <v>76.986000000000004</v>
      </c>
      <c r="I158" s="217"/>
      <c r="J158" s="213"/>
      <c r="K158" s="213"/>
      <c r="L158" s="218"/>
      <c r="M158" s="219"/>
      <c r="N158" s="220"/>
      <c r="O158" s="220"/>
      <c r="P158" s="220"/>
      <c r="Q158" s="220"/>
      <c r="R158" s="220"/>
      <c r="S158" s="220"/>
      <c r="T158" s="221"/>
      <c r="AT158" s="222" t="s">
        <v>235</v>
      </c>
      <c r="AU158" s="222" t="s">
        <v>19</v>
      </c>
      <c r="AV158" s="13" t="s">
        <v>19</v>
      </c>
      <c r="AW158" s="13" t="s">
        <v>36</v>
      </c>
      <c r="AX158" s="13" t="s">
        <v>80</v>
      </c>
      <c r="AY158" s="222" t="s">
        <v>220</v>
      </c>
    </row>
    <row r="159" spans="1:65" s="15" customFormat="1" ht="11.25">
      <c r="B159" s="233"/>
      <c r="C159" s="234"/>
      <c r="D159" s="210" t="s">
        <v>235</v>
      </c>
      <c r="E159" s="235" t="s">
        <v>1</v>
      </c>
      <c r="F159" s="236" t="s">
        <v>355</v>
      </c>
      <c r="G159" s="234"/>
      <c r="H159" s="237">
        <v>85.778000000000006</v>
      </c>
      <c r="I159" s="238"/>
      <c r="J159" s="234"/>
      <c r="K159" s="234"/>
      <c r="L159" s="239"/>
      <c r="M159" s="240"/>
      <c r="N159" s="241"/>
      <c r="O159" s="241"/>
      <c r="P159" s="241"/>
      <c r="Q159" s="241"/>
      <c r="R159" s="241"/>
      <c r="S159" s="241"/>
      <c r="T159" s="242"/>
      <c r="AT159" s="243" t="s">
        <v>235</v>
      </c>
      <c r="AU159" s="243" t="s">
        <v>19</v>
      </c>
      <c r="AV159" s="15" t="s">
        <v>223</v>
      </c>
      <c r="AW159" s="15" t="s">
        <v>36</v>
      </c>
      <c r="AX159" s="15" t="s">
        <v>87</v>
      </c>
      <c r="AY159" s="243" t="s">
        <v>220</v>
      </c>
    </row>
    <row r="160" spans="1:65" s="2" customFormat="1" ht="24.2" customHeight="1">
      <c r="A160" s="36"/>
      <c r="B160" s="37"/>
      <c r="C160" s="192" t="s">
        <v>256</v>
      </c>
      <c r="D160" s="192" t="s">
        <v>224</v>
      </c>
      <c r="E160" s="193" t="s">
        <v>5207</v>
      </c>
      <c r="F160" s="194" t="s">
        <v>5208</v>
      </c>
      <c r="G160" s="195" t="s">
        <v>698</v>
      </c>
      <c r="H160" s="196">
        <v>27.2</v>
      </c>
      <c r="I160" s="197"/>
      <c r="J160" s="198">
        <f>ROUND(I160*H160,2)</f>
        <v>0</v>
      </c>
      <c r="K160" s="194" t="s">
        <v>1</v>
      </c>
      <c r="L160" s="41"/>
      <c r="M160" s="199" t="s">
        <v>1</v>
      </c>
      <c r="N160" s="200" t="s">
        <v>45</v>
      </c>
      <c r="O160" s="73"/>
      <c r="P160" s="201">
        <f>O160*H160</f>
        <v>0</v>
      </c>
      <c r="Q160" s="201">
        <v>0</v>
      </c>
      <c r="R160" s="201">
        <f>Q160*H160</f>
        <v>0</v>
      </c>
      <c r="S160" s="201">
        <v>0</v>
      </c>
      <c r="T160" s="202">
        <f>S160*H160</f>
        <v>0</v>
      </c>
      <c r="U160" s="36"/>
      <c r="V160" s="36"/>
      <c r="W160" s="36"/>
      <c r="X160" s="36"/>
      <c r="Y160" s="36"/>
      <c r="Z160" s="36"/>
      <c r="AA160" s="36"/>
      <c r="AB160" s="36"/>
      <c r="AC160" s="36"/>
      <c r="AD160" s="36"/>
      <c r="AE160" s="36"/>
      <c r="AR160" s="203" t="s">
        <v>223</v>
      </c>
      <c r="AT160" s="203" t="s">
        <v>224</v>
      </c>
      <c r="AU160" s="203" t="s">
        <v>19</v>
      </c>
      <c r="AY160" s="18" t="s">
        <v>220</v>
      </c>
      <c r="BE160" s="204">
        <f>IF(N160="základní",J160,0)</f>
        <v>0</v>
      </c>
      <c r="BF160" s="204">
        <f>IF(N160="snížená",J160,0)</f>
        <v>0</v>
      </c>
      <c r="BG160" s="204">
        <f>IF(N160="zákl. přenesená",J160,0)</f>
        <v>0</v>
      </c>
      <c r="BH160" s="204">
        <f>IF(N160="sníž. přenesená",J160,0)</f>
        <v>0</v>
      </c>
      <c r="BI160" s="204">
        <f>IF(N160="nulová",J160,0)</f>
        <v>0</v>
      </c>
      <c r="BJ160" s="18" t="s">
        <v>87</v>
      </c>
      <c r="BK160" s="204">
        <f>ROUND(I160*H160,2)</f>
        <v>0</v>
      </c>
      <c r="BL160" s="18" t="s">
        <v>223</v>
      </c>
      <c r="BM160" s="203" t="s">
        <v>5417</v>
      </c>
    </row>
    <row r="161" spans="1:65" s="2" customFormat="1" ht="24.2" customHeight="1">
      <c r="A161" s="36"/>
      <c r="B161" s="37"/>
      <c r="C161" s="192" t="s">
        <v>261</v>
      </c>
      <c r="D161" s="192" t="s">
        <v>224</v>
      </c>
      <c r="E161" s="193" t="s">
        <v>5210</v>
      </c>
      <c r="F161" s="194" t="s">
        <v>5211</v>
      </c>
      <c r="G161" s="195" t="s">
        <v>506</v>
      </c>
      <c r="H161" s="196">
        <v>89.6</v>
      </c>
      <c r="I161" s="197"/>
      <c r="J161" s="198">
        <f>ROUND(I161*H161,2)</f>
        <v>0</v>
      </c>
      <c r="K161" s="194" t="s">
        <v>1</v>
      </c>
      <c r="L161" s="41"/>
      <c r="M161" s="199" t="s">
        <v>1</v>
      </c>
      <c r="N161" s="200" t="s">
        <v>45</v>
      </c>
      <c r="O161" s="73"/>
      <c r="P161" s="201">
        <f>O161*H161</f>
        <v>0</v>
      </c>
      <c r="Q161" s="201">
        <v>0</v>
      </c>
      <c r="R161" s="201">
        <f>Q161*H161</f>
        <v>0</v>
      </c>
      <c r="S161" s="201">
        <v>0</v>
      </c>
      <c r="T161" s="202">
        <f>S161*H161</f>
        <v>0</v>
      </c>
      <c r="U161" s="36"/>
      <c r="V161" s="36"/>
      <c r="W161" s="36"/>
      <c r="X161" s="36"/>
      <c r="Y161" s="36"/>
      <c r="Z161" s="36"/>
      <c r="AA161" s="36"/>
      <c r="AB161" s="36"/>
      <c r="AC161" s="36"/>
      <c r="AD161" s="36"/>
      <c r="AE161" s="36"/>
      <c r="AR161" s="203" t="s">
        <v>223</v>
      </c>
      <c r="AT161" s="203" t="s">
        <v>224</v>
      </c>
      <c r="AU161" s="203" t="s">
        <v>19</v>
      </c>
      <c r="AY161" s="18" t="s">
        <v>220</v>
      </c>
      <c r="BE161" s="204">
        <f>IF(N161="základní",J161,0)</f>
        <v>0</v>
      </c>
      <c r="BF161" s="204">
        <f>IF(N161="snížená",J161,0)</f>
        <v>0</v>
      </c>
      <c r="BG161" s="204">
        <f>IF(N161="zákl. přenesená",J161,0)</f>
        <v>0</v>
      </c>
      <c r="BH161" s="204">
        <f>IF(N161="sníž. přenesená",J161,0)</f>
        <v>0</v>
      </c>
      <c r="BI161" s="204">
        <f>IF(N161="nulová",J161,0)</f>
        <v>0</v>
      </c>
      <c r="BJ161" s="18" t="s">
        <v>87</v>
      </c>
      <c r="BK161" s="204">
        <f>ROUND(I161*H161,2)</f>
        <v>0</v>
      </c>
      <c r="BL161" s="18" t="s">
        <v>223</v>
      </c>
      <c r="BM161" s="203" t="s">
        <v>5418</v>
      </c>
    </row>
    <row r="162" spans="1:65" s="13" customFormat="1" ht="11.25">
      <c r="B162" s="212"/>
      <c r="C162" s="213"/>
      <c r="D162" s="210" t="s">
        <v>235</v>
      </c>
      <c r="E162" s="214" t="s">
        <v>1</v>
      </c>
      <c r="F162" s="215" t="s">
        <v>5419</v>
      </c>
      <c r="G162" s="213"/>
      <c r="H162" s="216">
        <v>51.2</v>
      </c>
      <c r="I162" s="217"/>
      <c r="J162" s="213"/>
      <c r="K162" s="213"/>
      <c r="L162" s="218"/>
      <c r="M162" s="219"/>
      <c r="N162" s="220"/>
      <c r="O162" s="220"/>
      <c r="P162" s="220"/>
      <c r="Q162" s="220"/>
      <c r="R162" s="220"/>
      <c r="S162" s="220"/>
      <c r="T162" s="221"/>
      <c r="AT162" s="222" t="s">
        <v>235</v>
      </c>
      <c r="AU162" s="222" t="s">
        <v>19</v>
      </c>
      <c r="AV162" s="13" t="s">
        <v>19</v>
      </c>
      <c r="AW162" s="13" t="s">
        <v>36</v>
      </c>
      <c r="AX162" s="13" t="s">
        <v>80</v>
      </c>
      <c r="AY162" s="222" t="s">
        <v>220</v>
      </c>
    </row>
    <row r="163" spans="1:65" s="13" customFormat="1" ht="11.25">
      <c r="B163" s="212"/>
      <c r="C163" s="213"/>
      <c r="D163" s="210" t="s">
        <v>235</v>
      </c>
      <c r="E163" s="214" t="s">
        <v>1</v>
      </c>
      <c r="F163" s="215" t="s">
        <v>5420</v>
      </c>
      <c r="G163" s="213"/>
      <c r="H163" s="216">
        <v>20</v>
      </c>
      <c r="I163" s="217"/>
      <c r="J163" s="213"/>
      <c r="K163" s="213"/>
      <c r="L163" s="218"/>
      <c r="M163" s="219"/>
      <c r="N163" s="220"/>
      <c r="O163" s="220"/>
      <c r="P163" s="220"/>
      <c r="Q163" s="220"/>
      <c r="R163" s="220"/>
      <c r="S163" s="220"/>
      <c r="T163" s="221"/>
      <c r="AT163" s="222" t="s">
        <v>235</v>
      </c>
      <c r="AU163" s="222" t="s">
        <v>19</v>
      </c>
      <c r="AV163" s="13" t="s">
        <v>19</v>
      </c>
      <c r="AW163" s="13" t="s">
        <v>36</v>
      </c>
      <c r="AX163" s="13" t="s">
        <v>80</v>
      </c>
      <c r="AY163" s="222" t="s">
        <v>220</v>
      </c>
    </row>
    <row r="164" spans="1:65" s="13" customFormat="1" ht="11.25">
      <c r="B164" s="212"/>
      <c r="C164" s="213"/>
      <c r="D164" s="210" t="s">
        <v>235</v>
      </c>
      <c r="E164" s="214" t="s">
        <v>1</v>
      </c>
      <c r="F164" s="215" t="s">
        <v>5421</v>
      </c>
      <c r="G164" s="213"/>
      <c r="H164" s="216">
        <v>18.399999999999999</v>
      </c>
      <c r="I164" s="217"/>
      <c r="J164" s="213"/>
      <c r="K164" s="213"/>
      <c r="L164" s="218"/>
      <c r="M164" s="219"/>
      <c r="N164" s="220"/>
      <c r="O164" s="220"/>
      <c r="P164" s="220"/>
      <c r="Q164" s="220"/>
      <c r="R164" s="220"/>
      <c r="S164" s="220"/>
      <c r="T164" s="221"/>
      <c r="AT164" s="222" t="s">
        <v>235</v>
      </c>
      <c r="AU164" s="222" t="s">
        <v>19</v>
      </c>
      <c r="AV164" s="13" t="s">
        <v>19</v>
      </c>
      <c r="AW164" s="13" t="s">
        <v>36</v>
      </c>
      <c r="AX164" s="13" t="s">
        <v>80</v>
      </c>
      <c r="AY164" s="222" t="s">
        <v>220</v>
      </c>
    </row>
    <row r="165" spans="1:65" s="15" customFormat="1" ht="11.25">
      <c r="B165" s="233"/>
      <c r="C165" s="234"/>
      <c r="D165" s="210" t="s">
        <v>235</v>
      </c>
      <c r="E165" s="235" t="s">
        <v>1</v>
      </c>
      <c r="F165" s="236" t="s">
        <v>355</v>
      </c>
      <c r="G165" s="234"/>
      <c r="H165" s="237">
        <v>89.6</v>
      </c>
      <c r="I165" s="238"/>
      <c r="J165" s="234"/>
      <c r="K165" s="234"/>
      <c r="L165" s="239"/>
      <c r="M165" s="240"/>
      <c r="N165" s="241"/>
      <c r="O165" s="241"/>
      <c r="P165" s="241"/>
      <c r="Q165" s="241"/>
      <c r="R165" s="241"/>
      <c r="S165" s="241"/>
      <c r="T165" s="242"/>
      <c r="AT165" s="243" t="s">
        <v>235</v>
      </c>
      <c r="AU165" s="243" t="s">
        <v>19</v>
      </c>
      <c r="AV165" s="15" t="s">
        <v>223</v>
      </c>
      <c r="AW165" s="15" t="s">
        <v>36</v>
      </c>
      <c r="AX165" s="15" t="s">
        <v>87</v>
      </c>
      <c r="AY165" s="243" t="s">
        <v>220</v>
      </c>
    </row>
    <row r="166" spans="1:65" s="2" customFormat="1" ht="24.2" customHeight="1">
      <c r="A166" s="36"/>
      <c r="B166" s="37"/>
      <c r="C166" s="192" t="s">
        <v>266</v>
      </c>
      <c r="D166" s="192" t="s">
        <v>224</v>
      </c>
      <c r="E166" s="193" t="s">
        <v>5216</v>
      </c>
      <c r="F166" s="194" t="s">
        <v>5217</v>
      </c>
      <c r="G166" s="195" t="s">
        <v>514</v>
      </c>
      <c r="H166" s="196">
        <v>139.178</v>
      </c>
      <c r="I166" s="197"/>
      <c r="J166" s="198">
        <f>ROUND(I166*H166,2)</f>
        <v>0</v>
      </c>
      <c r="K166" s="194" t="s">
        <v>1</v>
      </c>
      <c r="L166" s="41"/>
      <c r="M166" s="199" t="s">
        <v>1</v>
      </c>
      <c r="N166" s="200" t="s">
        <v>45</v>
      </c>
      <c r="O166" s="73"/>
      <c r="P166" s="201">
        <f>O166*H166</f>
        <v>0</v>
      </c>
      <c r="Q166" s="201">
        <v>0</v>
      </c>
      <c r="R166" s="201">
        <f>Q166*H166</f>
        <v>0</v>
      </c>
      <c r="S166" s="201">
        <v>0</v>
      </c>
      <c r="T166" s="202">
        <f>S166*H166</f>
        <v>0</v>
      </c>
      <c r="U166" s="36"/>
      <c r="V166" s="36"/>
      <c r="W166" s="36"/>
      <c r="X166" s="36"/>
      <c r="Y166" s="36"/>
      <c r="Z166" s="36"/>
      <c r="AA166" s="36"/>
      <c r="AB166" s="36"/>
      <c r="AC166" s="36"/>
      <c r="AD166" s="36"/>
      <c r="AE166" s="36"/>
      <c r="AR166" s="203" t="s">
        <v>223</v>
      </c>
      <c r="AT166" s="203" t="s">
        <v>224</v>
      </c>
      <c r="AU166" s="203" t="s">
        <v>19</v>
      </c>
      <c r="AY166" s="18" t="s">
        <v>220</v>
      </c>
      <c r="BE166" s="204">
        <f>IF(N166="základní",J166,0)</f>
        <v>0</v>
      </c>
      <c r="BF166" s="204">
        <f>IF(N166="snížená",J166,0)</f>
        <v>0</v>
      </c>
      <c r="BG166" s="204">
        <f>IF(N166="zákl. přenesená",J166,0)</f>
        <v>0</v>
      </c>
      <c r="BH166" s="204">
        <f>IF(N166="sníž. přenesená",J166,0)</f>
        <v>0</v>
      </c>
      <c r="BI166" s="204">
        <f>IF(N166="nulová",J166,0)</f>
        <v>0</v>
      </c>
      <c r="BJ166" s="18" t="s">
        <v>87</v>
      </c>
      <c r="BK166" s="204">
        <f>ROUND(I166*H166,2)</f>
        <v>0</v>
      </c>
      <c r="BL166" s="18" t="s">
        <v>223</v>
      </c>
      <c r="BM166" s="203" t="s">
        <v>5422</v>
      </c>
    </row>
    <row r="167" spans="1:65" s="14" customFormat="1" ht="11.25">
      <c r="B167" s="223"/>
      <c r="C167" s="224"/>
      <c r="D167" s="210" t="s">
        <v>235</v>
      </c>
      <c r="E167" s="225" t="s">
        <v>1</v>
      </c>
      <c r="F167" s="226" t="s">
        <v>5219</v>
      </c>
      <c r="G167" s="224"/>
      <c r="H167" s="225" t="s">
        <v>1</v>
      </c>
      <c r="I167" s="227"/>
      <c r="J167" s="224"/>
      <c r="K167" s="224"/>
      <c r="L167" s="228"/>
      <c r="M167" s="229"/>
      <c r="N167" s="230"/>
      <c r="O167" s="230"/>
      <c r="P167" s="230"/>
      <c r="Q167" s="230"/>
      <c r="R167" s="230"/>
      <c r="S167" s="230"/>
      <c r="T167" s="231"/>
      <c r="AT167" s="232" t="s">
        <v>235</v>
      </c>
      <c r="AU167" s="232" t="s">
        <v>19</v>
      </c>
      <c r="AV167" s="14" t="s">
        <v>87</v>
      </c>
      <c r="AW167" s="14" t="s">
        <v>36</v>
      </c>
      <c r="AX167" s="14" t="s">
        <v>80</v>
      </c>
      <c r="AY167" s="232" t="s">
        <v>220</v>
      </c>
    </row>
    <row r="168" spans="1:65" s="13" customFormat="1" ht="11.25">
      <c r="B168" s="212"/>
      <c r="C168" s="213"/>
      <c r="D168" s="210" t="s">
        <v>235</v>
      </c>
      <c r="E168" s="214" t="s">
        <v>1</v>
      </c>
      <c r="F168" s="215" t="s">
        <v>5423</v>
      </c>
      <c r="G168" s="213"/>
      <c r="H168" s="216">
        <v>85.778000000000006</v>
      </c>
      <c r="I168" s="217"/>
      <c r="J168" s="213"/>
      <c r="K168" s="213"/>
      <c r="L168" s="218"/>
      <c r="M168" s="219"/>
      <c r="N168" s="220"/>
      <c r="O168" s="220"/>
      <c r="P168" s="220"/>
      <c r="Q168" s="220"/>
      <c r="R168" s="220"/>
      <c r="S168" s="220"/>
      <c r="T168" s="221"/>
      <c r="AT168" s="222" t="s">
        <v>235</v>
      </c>
      <c r="AU168" s="222" t="s">
        <v>19</v>
      </c>
      <c r="AV168" s="13" t="s">
        <v>19</v>
      </c>
      <c r="AW168" s="13" t="s">
        <v>36</v>
      </c>
      <c r="AX168" s="13" t="s">
        <v>80</v>
      </c>
      <c r="AY168" s="222" t="s">
        <v>220</v>
      </c>
    </row>
    <row r="169" spans="1:65" s="14" customFormat="1" ht="11.25">
      <c r="B169" s="223"/>
      <c r="C169" s="224"/>
      <c r="D169" s="210" t="s">
        <v>235</v>
      </c>
      <c r="E169" s="225" t="s">
        <v>1</v>
      </c>
      <c r="F169" s="226" t="s">
        <v>5221</v>
      </c>
      <c r="G169" s="224"/>
      <c r="H169" s="225" t="s">
        <v>1</v>
      </c>
      <c r="I169" s="227"/>
      <c r="J169" s="224"/>
      <c r="K169" s="224"/>
      <c r="L169" s="228"/>
      <c r="M169" s="229"/>
      <c r="N169" s="230"/>
      <c r="O169" s="230"/>
      <c r="P169" s="230"/>
      <c r="Q169" s="230"/>
      <c r="R169" s="230"/>
      <c r="S169" s="230"/>
      <c r="T169" s="231"/>
      <c r="AT169" s="232" t="s">
        <v>235</v>
      </c>
      <c r="AU169" s="232" t="s">
        <v>19</v>
      </c>
      <c r="AV169" s="14" t="s">
        <v>87</v>
      </c>
      <c r="AW169" s="14" t="s">
        <v>36</v>
      </c>
      <c r="AX169" s="14" t="s">
        <v>80</v>
      </c>
      <c r="AY169" s="232" t="s">
        <v>220</v>
      </c>
    </row>
    <row r="170" spans="1:65" s="13" customFormat="1" ht="11.25">
      <c r="B170" s="212"/>
      <c r="C170" s="213"/>
      <c r="D170" s="210" t="s">
        <v>235</v>
      </c>
      <c r="E170" s="214" t="s">
        <v>1</v>
      </c>
      <c r="F170" s="215" t="s">
        <v>5424</v>
      </c>
      <c r="G170" s="213"/>
      <c r="H170" s="216">
        <v>53.4</v>
      </c>
      <c r="I170" s="217"/>
      <c r="J170" s="213"/>
      <c r="K170" s="213"/>
      <c r="L170" s="218"/>
      <c r="M170" s="219"/>
      <c r="N170" s="220"/>
      <c r="O170" s="220"/>
      <c r="P170" s="220"/>
      <c r="Q170" s="220"/>
      <c r="R170" s="220"/>
      <c r="S170" s="220"/>
      <c r="T170" s="221"/>
      <c r="AT170" s="222" t="s">
        <v>235</v>
      </c>
      <c r="AU170" s="222" t="s">
        <v>19</v>
      </c>
      <c r="AV170" s="13" t="s">
        <v>19</v>
      </c>
      <c r="AW170" s="13" t="s">
        <v>36</v>
      </c>
      <c r="AX170" s="13" t="s">
        <v>80</v>
      </c>
      <c r="AY170" s="222" t="s">
        <v>220</v>
      </c>
    </row>
    <row r="171" spans="1:65" s="15" customFormat="1" ht="11.25">
      <c r="B171" s="233"/>
      <c r="C171" s="234"/>
      <c r="D171" s="210" t="s">
        <v>235</v>
      </c>
      <c r="E171" s="235" t="s">
        <v>1</v>
      </c>
      <c r="F171" s="236" t="s">
        <v>355</v>
      </c>
      <c r="G171" s="234"/>
      <c r="H171" s="237">
        <v>139.178</v>
      </c>
      <c r="I171" s="238"/>
      <c r="J171" s="234"/>
      <c r="K171" s="234"/>
      <c r="L171" s="239"/>
      <c r="M171" s="240"/>
      <c r="N171" s="241"/>
      <c r="O171" s="241"/>
      <c r="P171" s="241"/>
      <c r="Q171" s="241"/>
      <c r="R171" s="241"/>
      <c r="S171" s="241"/>
      <c r="T171" s="242"/>
      <c r="AT171" s="243" t="s">
        <v>235</v>
      </c>
      <c r="AU171" s="243" t="s">
        <v>19</v>
      </c>
      <c r="AV171" s="15" t="s">
        <v>223</v>
      </c>
      <c r="AW171" s="15" t="s">
        <v>36</v>
      </c>
      <c r="AX171" s="15" t="s">
        <v>87</v>
      </c>
      <c r="AY171" s="243" t="s">
        <v>220</v>
      </c>
    </row>
    <row r="172" spans="1:65" s="2" customFormat="1" ht="24.2" customHeight="1">
      <c r="A172" s="36"/>
      <c r="B172" s="37"/>
      <c r="C172" s="192" t="s">
        <v>271</v>
      </c>
      <c r="D172" s="192" t="s">
        <v>224</v>
      </c>
      <c r="E172" s="193" t="s">
        <v>5223</v>
      </c>
      <c r="F172" s="194" t="s">
        <v>5224</v>
      </c>
      <c r="G172" s="195" t="s">
        <v>514</v>
      </c>
      <c r="H172" s="196">
        <v>88.89</v>
      </c>
      <c r="I172" s="197"/>
      <c r="J172" s="198">
        <f>ROUND(I172*H172,2)</f>
        <v>0</v>
      </c>
      <c r="K172" s="194" t="s">
        <v>1</v>
      </c>
      <c r="L172" s="41"/>
      <c r="M172" s="199" t="s">
        <v>1</v>
      </c>
      <c r="N172" s="200" t="s">
        <v>45</v>
      </c>
      <c r="O172" s="73"/>
      <c r="P172" s="201">
        <f>O172*H172</f>
        <v>0</v>
      </c>
      <c r="Q172" s="201">
        <v>0</v>
      </c>
      <c r="R172" s="201">
        <f>Q172*H172</f>
        <v>0</v>
      </c>
      <c r="S172" s="201">
        <v>0</v>
      </c>
      <c r="T172" s="202">
        <f>S172*H172</f>
        <v>0</v>
      </c>
      <c r="U172" s="36"/>
      <c r="V172" s="36"/>
      <c r="W172" s="36"/>
      <c r="X172" s="36"/>
      <c r="Y172" s="36"/>
      <c r="Z172" s="36"/>
      <c r="AA172" s="36"/>
      <c r="AB172" s="36"/>
      <c r="AC172" s="36"/>
      <c r="AD172" s="36"/>
      <c r="AE172" s="36"/>
      <c r="AR172" s="203" t="s">
        <v>223</v>
      </c>
      <c r="AT172" s="203" t="s">
        <v>224</v>
      </c>
      <c r="AU172" s="203" t="s">
        <v>19</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223</v>
      </c>
      <c r="BM172" s="203" t="s">
        <v>5425</v>
      </c>
    </row>
    <row r="173" spans="1:65" s="13" customFormat="1" ht="11.25">
      <c r="B173" s="212"/>
      <c r="C173" s="213"/>
      <c r="D173" s="210" t="s">
        <v>235</v>
      </c>
      <c r="E173" s="214" t="s">
        <v>1</v>
      </c>
      <c r="F173" s="215" t="s">
        <v>5426</v>
      </c>
      <c r="G173" s="213"/>
      <c r="H173" s="216">
        <v>88.89</v>
      </c>
      <c r="I173" s="217"/>
      <c r="J173" s="213"/>
      <c r="K173" s="213"/>
      <c r="L173" s="218"/>
      <c r="M173" s="219"/>
      <c r="N173" s="220"/>
      <c r="O173" s="220"/>
      <c r="P173" s="220"/>
      <c r="Q173" s="220"/>
      <c r="R173" s="220"/>
      <c r="S173" s="220"/>
      <c r="T173" s="221"/>
      <c r="AT173" s="222" t="s">
        <v>235</v>
      </c>
      <c r="AU173" s="222" t="s">
        <v>19</v>
      </c>
      <c r="AV173" s="13" t="s">
        <v>19</v>
      </c>
      <c r="AW173" s="13" t="s">
        <v>36</v>
      </c>
      <c r="AX173" s="13" t="s">
        <v>80</v>
      </c>
      <c r="AY173" s="222" t="s">
        <v>220</v>
      </c>
    </row>
    <row r="174" spans="1:65" s="15" customFormat="1" ht="11.25">
      <c r="B174" s="233"/>
      <c r="C174" s="234"/>
      <c r="D174" s="210" t="s">
        <v>235</v>
      </c>
      <c r="E174" s="235" t="s">
        <v>1</v>
      </c>
      <c r="F174" s="236" t="s">
        <v>355</v>
      </c>
      <c r="G174" s="234"/>
      <c r="H174" s="237">
        <v>88.89</v>
      </c>
      <c r="I174" s="238"/>
      <c r="J174" s="234"/>
      <c r="K174" s="234"/>
      <c r="L174" s="239"/>
      <c r="M174" s="240"/>
      <c r="N174" s="241"/>
      <c r="O174" s="241"/>
      <c r="P174" s="241"/>
      <c r="Q174" s="241"/>
      <c r="R174" s="241"/>
      <c r="S174" s="241"/>
      <c r="T174" s="242"/>
      <c r="AT174" s="243" t="s">
        <v>235</v>
      </c>
      <c r="AU174" s="243" t="s">
        <v>19</v>
      </c>
      <c r="AV174" s="15" t="s">
        <v>223</v>
      </c>
      <c r="AW174" s="15" t="s">
        <v>36</v>
      </c>
      <c r="AX174" s="15" t="s">
        <v>87</v>
      </c>
      <c r="AY174" s="243" t="s">
        <v>220</v>
      </c>
    </row>
    <row r="175" spans="1:65" s="2" customFormat="1" ht="24.2" customHeight="1">
      <c r="A175" s="36"/>
      <c r="B175" s="37"/>
      <c r="C175" s="192" t="s">
        <v>276</v>
      </c>
      <c r="D175" s="192" t="s">
        <v>224</v>
      </c>
      <c r="E175" s="193" t="s">
        <v>5227</v>
      </c>
      <c r="F175" s="194" t="s">
        <v>5228</v>
      </c>
      <c r="G175" s="195" t="s">
        <v>514</v>
      </c>
      <c r="H175" s="196">
        <v>4.3600000000000003</v>
      </c>
      <c r="I175" s="197"/>
      <c r="J175" s="198">
        <f>ROUND(I175*H175,2)</f>
        <v>0</v>
      </c>
      <c r="K175" s="194" t="s">
        <v>1</v>
      </c>
      <c r="L175" s="41"/>
      <c r="M175" s="199" t="s">
        <v>1</v>
      </c>
      <c r="N175" s="200" t="s">
        <v>45</v>
      </c>
      <c r="O175" s="73"/>
      <c r="P175" s="201">
        <f>O175*H175</f>
        <v>0</v>
      </c>
      <c r="Q175" s="201">
        <v>0</v>
      </c>
      <c r="R175" s="201">
        <f>Q175*H175</f>
        <v>0</v>
      </c>
      <c r="S175" s="201">
        <v>0</v>
      </c>
      <c r="T175" s="202">
        <f>S175*H175</f>
        <v>0</v>
      </c>
      <c r="U175" s="36"/>
      <c r="V175" s="36"/>
      <c r="W175" s="36"/>
      <c r="X175" s="36"/>
      <c r="Y175" s="36"/>
      <c r="Z175" s="36"/>
      <c r="AA175" s="36"/>
      <c r="AB175" s="36"/>
      <c r="AC175" s="36"/>
      <c r="AD175" s="36"/>
      <c r="AE175" s="36"/>
      <c r="AR175" s="203" t="s">
        <v>223</v>
      </c>
      <c r="AT175" s="203" t="s">
        <v>224</v>
      </c>
      <c r="AU175" s="203" t="s">
        <v>19</v>
      </c>
      <c r="AY175" s="18" t="s">
        <v>220</v>
      </c>
      <c r="BE175" s="204">
        <f>IF(N175="základní",J175,0)</f>
        <v>0</v>
      </c>
      <c r="BF175" s="204">
        <f>IF(N175="snížená",J175,0)</f>
        <v>0</v>
      </c>
      <c r="BG175" s="204">
        <f>IF(N175="zákl. přenesená",J175,0)</f>
        <v>0</v>
      </c>
      <c r="BH175" s="204">
        <f>IF(N175="sníž. přenesená",J175,0)</f>
        <v>0</v>
      </c>
      <c r="BI175" s="204">
        <f>IF(N175="nulová",J175,0)</f>
        <v>0</v>
      </c>
      <c r="BJ175" s="18" t="s">
        <v>87</v>
      </c>
      <c r="BK175" s="204">
        <f>ROUND(I175*H175,2)</f>
        <v>0</v>
      </c>
      <c r="BL175" s="18" t="s">
        <v>223</v>
      </c>
      <c r="BM175" s="203" t="s">
        <v>5427</v>
      </c>
    </row>
    <row r="176" spans="1:65" s="13" customFormat="1" ht="11.25">
      <c r="B176" s="212"/>
      <c r="C176" s="213"/>
      <c r="D176" s="210" t="s">
        <v>235</v>
      </c>
      <c r="E176" s="214" t="s">
        <v>1</v>
      </c>
      <c r="F176" s="215" t="s">
        <v>5428</v>
      </c>
      <c r="G176" s="213"/>
      <c r="H176" s="216">
        <v>4.3600000000000003</v>
      </c>
      <c r="I176" s="217"/>
      <c r="J176" s="213"/>
      <c r="K176" s="213"/>
      <c r="L176" s="218"/>
      <c r="M176" s="219"/>
      <c r="N176" s="220"/>
      <c r="O176" s="220"/>
      <c r="P176" s="220"/>
      <c r="Q176" s="220"/>
      <c r="R176" s="220"/>
      <c r="S176" s="220"/>
      <c r="T176" s="221"/>
      <c r="AT176" s="222" t="s">
        <v>235</v>
      </c>
      <c r="AU176" s="222" t="s">
        <v>19</v>
      </c>
      <c r="AV176" s="13" t="s">
        <v>19</v>
      </c>
      <c r="AW176" s="13" t="s">
        <v>36</v>
      </c>
      <c r="AX176" s="13" t="s">
        <v>80</v>
      </c>
      <c r="AY176" s="222" t="s">
        <v>220</v>
      </c>
    </row>
    <row r="177" spans="1:65" s="15" customFormat="1" ht="11.25">
      <c r="B177" s="233"/>
      <c r="C177" s="234"/>
      <c r="D177" s="210" t="s">
        <v>235</v>
      </c>
      <c r="E177" s="235" t="s">
        <v>1</v>
      </c>
      <c r="F177" s="236" t="s">
        <v>355</v>
      </c>
      <c r="G177" s="234"/>
      <c r="H177" s="237">
        <v>4.3600000000000003</v>
      </c>
      <c r="I177" s="238"/>
      <c r="J177" s="234"/>
      <c r="K177" s="234"/>
      <c r="L177" s="239"/>
      <c r="M177" s="240"/>
      <c r="N177" s="241"/>
      <c r="O177" s="241"/>
      <c r="P177" s="241"/>
      <c r="Q177" s="241"/>
      <c r="R177" s="241"/>
      <c r="S177" s="241"/>
      <c r="T177" s="242"/>
      <c r="AT177" s="243" t="s">
        <v>235</v>
      </c>
      <c r="AU177" s="243" t="s">
        <v>19</v>
      </c>
      <c r="AV177" s="15" t="s">
        <v>223</v>
      </c>
      <c r="AW177" s="15" t="s">
        <v>36</v>
      </c>
      <c r="AX177" s="15" t="s">
        <v>87</v>
      </c>
      <c r="AY177" s="243" t="s">
        <v>220</v>
      </c>
    </row>
    <row r="178" spans="1:65" s="2" customFormat="1" ht="16.5" customHeight="1">
      <c r="A178" s="36"/>
      <c r="B178" s="37"/>
      <c r="C178" s="192" t="s">
        <v>282</v>
      </c>
      <c r="D178" s="192" t="s">
        <v>224</v>
      </c>
      <c r="E178" s="193" t="s">
        <v>559</v>
      </c>
      <c r="F178" s="194" t="s">
        <v>560</v>
      </c>
      <c r="G178" s="195" t="s">
        <v>514</v>
      </c>
      <c r="H178" s="196">
        <v>4.3600000000000003</v>
      </c>
      <c r="I178" s="197"/>
      <c r="J178" s="198">
        <f>ROUND(I178*H178,2)</f>
        <v>0</v>
      </c>
      <c r="K178" s="194" t="s">
        <v>1</v>
      </c>
      <c r="L178" s="41"/>
      <c r="M178" s="199" t="s">
        <v>1</v>
      </c>
      <c r="N178" s="200" t="s">
        <v>45</v>
      </c>
      <c r="O178" s="73"/>
      <c r="P178" s="201">
        <f>O178*H178</f>
        <v>0</v>
      </c>
      <c r="Q178" s="201">
        <v>0</v>
      </c>
      <c r="R178" s="201">
        <f>Q178*H178</f>
        <v>0</v>
      </c>
      <c r="S178" s="201">
        <v>0</v>
      </c>
      <c r="T178" s="202">
        <f>S178*H178</f>
        <v>0</v>
      </c>
      <c r="U178" s="36"/>
      <c r="V178" s="36"/>
      <c r="W178" s="36"/>
      <c r="X178" s="36"/>
      <c r="Y178" s="36"/>
      <c r="Z178" s="36"/>
      <c r="AA178" s="36"/>
      <c r="AB178" s="36"/>
      <c r="AC178" s="36"/>
      <c r="AD178" s="36"/>
      <c r="AE178" s="36"/>
      <c r="AR178" s="203" t="s">
        <v>223</v>
      </c>
      <c r="AT178" s="203" t="s">
        <v>224</v>
      </c>
      <c r="AU178" s="203" t="s">
        <v>19</v>
      </c>
      <c r="AY178" s="18" t="s">
        <v>220</v>
      </c>
      <c r="BE178" s="204">
        <f>IF(N178="základní",J178,0)</f>
        <v>0</v>
      </c>
      <c r="BF178" s="204">
        <f>IF(N178="snížená",J178,0)</f>
        <v>0</v>
      </c>
      <c r="BG178" s="204">
        <f>IF(N178="zákl. přenesená",J178,0)</f>
        <v>0</v>
      </c>
      <c r="BH178" s="204">
        <f>IF(N178="sníž. přenesená",J178,0)</f>
        <v>0</v>
      </c>
      <c r="BI178" s="204">
        <f>IF(N178="nulová",J178,0)</f>
        <v>0</v>
      </c>
      <c r="BJ178" s="18" t="s">
        <v>87</v>
      </c>
      <c r="BK178" s="204">
        <f>ROUND(I178*H178,2)</f>
        <v>0</v>
      </c>
      <c r="BL178" s="18" t="s">
        <v>223</v>
      </c>
      <c r="BM178" s="203" t="s">
        <v>5429</v>
      </c>
    </row>
    <row r="179" spans="1:65" s="2" customFormat="1" ht="24.2" customHeight="1">
      <c r="A179" s="36"/>
      <c r="B179" s="37"/>
      <c r="C179" s="192" t="s">
        <v>287</v>
      </c>
      <c r="D179" s="192" t="s">
        <v>224</v>
      </c>
      <c r="E179" s="193" t="s">
        <v>5232</v>
      </c>
      <c r="F179" s="194" t="s">
        <v>5233</v>
      </c>
      <c r="G179" s="195" t="s">
        <v>650</v>
      </c>
      <c r="H179" s="196">
        <v>7.8479999999999999</v>
      </c>
      <c r="I179" s="197"/>
      <c r="J179" s="198">
        <f>ROUND(I179*H179,2)</f>
        <v>0</v>
      </c>
      <c r="K179" s="194" t="s">
        <v>1</v>
      </c>
      <c r="L179" s="41"/>
      <c r="M179" s="199" t="s">
        <v>1</v>
      </c>
      <c r="N179" s="200" t="s">
        <v>45</v>
      </c>
      <c r="O179" s="73"/>
      <c r="P179" s="201">
        <f>O179*H179</f>
        <v>0</v>
      </c>
      <c r="Q179" s="201">
        <v>0</v>
      </c>
      <c r="R179" s="201">
        <f>Q179*H179</f>
        <v>0</v>
      </c>
      <c r="S179" s="201">
        <v>0</v>
      </c>
      <c r="T179" s="202">
        <f>S179*H179</f>
        <v>0</v>
      </c>
      <c r="U179" s="36"/>
      <c r="V179" s="36"/>
      <c r="W179" s="36"/>
      <c r="X179" s="36"/>
      <c r="Y179" s="36"/>
      <c r="Z179" s="36"/>
      <c r="AA179" s="36"/>
      <c r="AB179" s="36"/>
      <c r="AC179" s="36"/>
      <c r="AD179" s="36"/>
      <c r="AE179" s="36"/>
      <c r="AR179" s="203" t="s">
        <v>223</v>
      </c>
      <c r="AT179" s="203" t="s">
        <v>224</v>
      </c>
      <c r="AU179" s="203" t="s">
        <v>19</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223</v>
      </c>
      <c r="BM179" s="203" t="s">
        <v>5430</v>
      </c>
    </row>
    <row r="180" spans="1:65" s="13" customFormat="1" ht="11.25">
      <c r="B180" s="212"/>
      <c r="C180" s="213"/>
      <c r="D180" s="210" t="s">
        <v>235</v>
      </c>
      <c r="E180" s="214" t="s">
        <v>1</v>
      </c>
      <c r="F180" s="215" t="s">
        <v>5431</v>
      </c>
      <c r="G180" s="213"/>
      <c r="H180" s="216">
        <v>7.8479999999999999</v>
      </c>
      <c r="I180" s="217"/>
      <c r="J180" s="213"/>
      <c r="K180" s="213"/>
      <c r="L180" s="218"/>
      <c r="M180" s="219"/>
      <c r="N180" s="220"/>
      <c r="O180" s="220"/>
      <c r="P180" s="220"/>
      <c r="Q180" s="220"/>
      <c r="R180" s="220"/>
      <c r="S180" s="220"/>
      <c r="T180" s="221"/>
      <c r="AT180" s="222" t="s">
        <v>235</v>
      </c>
      <c r="AU180" s="222" t="s">
        <v>19</v>
      </c>
      <c r="AV180" s="13" t="s">
        <v>19</v>
      </c>
      <c r="AW180" s="13" t="s">
        <v>36</v>
      </c>
      <c r="AX180" s="13" t="s">
        <v>80</v>
      </c>
      <c r="AY180" s="222" t="s">
        <v>220</v>
      </c>
    </row>
    <row r="181" spans="1:65" s="15" customFormat="1" ht="11.25">
      <c r="B181" s="233"/>
      <c r="C181" s="234"/>
      <c r="D181" s="210" t="s">
        <v>235</v>
      </c>
      <c r="E181" s="235" t="s">
        <v>1</v>
      </c>
      <c r="F181" s="236" t="s">
        <v>355</v>
      </c>
      <c r="G181" s="234"/>
      <c r="H181" s="237">
        <v>7.8479999999999999</v>
      </c>
      <c r="I181" s="238"/>
      <c r="J181" s="234"/>
      <c r="K181" s="234"/>
      <c r="L181" s="239"/>
      <c r="M181" s="240"/>
      <c r="N181" s="241"/>
      <c r="O181" s="241"/>
      <c r="P181" s="241"/>
      <c r="Q181" s="241"/>
      <c r="R181" s="241"/>
      <c r="S181" s="241"/>
      <c r="T181" s="242"/>
      <c r="AT181" s="243" t="s">
        <v>235</v>
      </c>
      <c r="AU181" s="243" t="s">
        <v>19</v>
      </c>
      <c r="AV181" s="15" t="s">
        <v>223</v>
      </c>
      <c r="AW181" s="15" t="s">
        <v>36</v>
      </c>
      <c r="AX181" s="15" t="s">
        <v>87</v>
      </c>
      <c r="AY181" s="243" t="s">
        <v>220</v>
      </c>
    </row>
    <row r="182" spans="1:65" s="2" customFormat="1" ht="24.2" customHeight="1">
      <c r="A182" s="36"/>
      <c r="B182" s="37"/>
      <c r="C182" s="192" t="s">
        <v>294</v>
      </c>
      <c r="D182" s="192" t="s">
        <v>224</v>
      </c>
      <c r="E182" s="193" t="s">
        <v>538</v>
      </c>
      <c r="F182" s="194" t="s">
        <v>5236</v>
      </c>
      <c r="G182" s="195" t="s">
        <v>514</v>
      </c>
      <c r="H182" s="196">
        <v>96.938000000000002</v>
      </c>
      <c r="I182" s="197"/>
      <c r="J182" s="198">
        <f>ROUND(I182*H182,2)</f>
        <v>0</v>
      </c>
      <c r="K182" s="194" t="s">
        <v>1</v>
      </c>
      <c r="L182" s="41"/>
      <c r="M182" s="199" t="s">
        <v>1</v>
      </c>
      <c r="N182" s="200" t="s">
        <v>45</v>
      </c>
      <c r="O182" s="73"/>
      <c r="P182" s="201">
        <f>O182*H182</f>
        <v>0</v>
      </c>
      <c r="Q182" s="201">
        <v>0</v>
      </c>
      <c r="R182" s="201">
        <f>Q182*H182</f>
        <v>0</v>
      </c>
      <c r="S182" s="201">
        <v>0</v>
      </c>
      <c r="T182" s="202">
        <f>S182*H182</f>
        <v>0</v>
      </c>
      <c r="U182" s="36"/>
      <c r="V182" s="36"/>
      <c r="W182" s="36"/>
      <c r="X182" s="36"/>
      <c r="Y182" s="36"/>
      <c r="Z182" s="36"/>
      <c r="AA182" s="36"/>
      <c r="AB182" s="36"/>
      <c r="AC182" s="36"/>
      <c r="AD182" s="36"/>
      <c r="AE182" s="36"/>
      <c r="AR182" s="203" t="s">
        <v>223</v>
      </c>
      <c r="AT182" s="203" t="s">
        <v>224</v>
      </c>
      <c r="AU182" s="203" t="s">
        <v>19</v>
      </c>
      <c r="AY182" s="18" t="s">
        <v>220</v>
      </c>
      <c r="BE182" s="204">
        <f>IF(N182="základní",J182,0)</f>
        <v>0</v>
      </c>
      <c r="BF182" s="204">
        <f>IF(N182="snížená",J182,0)</f>
        <v>0</v>
      </c>
      <c r="BG182" s="204">
        <f>IF(N182="zákl. přenesená",J182,0)</f>
        <v>0</v>
      </c>
      <c r="BH182" s="204">
        <f>IF(N182="sníž. přenesená",J182,0)</f>
        <v>0</v>
      </c>
      <c r="BI182" s="204">
        <f>IF(N182="nulová",J182,0)</f>
        <v>0</v>
      </c>
      <c r="BJ182" s="18" t="s">
        <v>87</v>
      </c>
      <c r="BK182" s="204">
        <f>ROUND(I182*H182,2)</f>
        <v>0</v>
      </c>
      <c r="BL182" s="18" t="s">
        <v>223</v>
      </c>
      <c r="BM182" s="203" t="s">
        <v>5432</v>
      </c>
    </row>
    <row r="183" spans="1:65" s="13" customFormat="1" ht="11.25">
      <c r="B183" s="212"/>
      <c r="C183" s="213"/>
      <c r="D183" s="210" t="s">
        <v>235</v>
      </c>
      <c r="E183" s="214" t="s">
        <v>1</v>
      </c>
      <c r="F183" s="215" t="s">
        <v>5433</v>
      </c>
      <c r="G183" s="213"/>
      <c r="H183" s="216">
        <v>104.498</v>
      </c>
      <c r="I183" s="217"/>
      <c r="J183" s="213"/>
      <c r="K183" s="213"/>
      <c r="L183" s="218"/>
      <c r="M183" s="219"/>
      <c r="N183" s="220"/>
      <c r="O183" s="220"/>
      <c r="P183" s="220"/>
      <c r="Q183" s="220"/>
      <c r="R183" s="220"/>
      <c r="S183" s="220"/>
      <c r="T183" s="221"/>
      <c r="AT183" s="222" t="s">
        <v>235</v>
      </c>
      <c r="AU183" s="222" t="s">
        <v>19</v>
      </c>
      <c r="AV183" s="13" t="s">
        <v>19</v>
      </c>
      <c r="AW183" s="13" t="s">
        <v>36</v>
      </c>
      <c r="AX183" s="13" t="s">
        <v>80</v>
      </c>
      <c r="AY183" s="222" t="s">
        <v>220</v>
      </c>
    </row>
    <row r="184" spans="1:65" s="13" customFormat="1" ht="11.25">
      <c r="B184" s="212"/>
      <c r="C184" s="213"/>
      <c r="D184" s="210" t="s">
        <v>235</v>
      </c>
      <c r="E184" s="214" t="s">
        <v>1</v>
      </c>
      <c r="F184" s="215" t="s">
        <v>5434</v>
      </c>
      <c r="G184" s="213"/>
      <c r="H184" s="216">
        <v>53.4</v>
      </c>
      <c r="I184" s="217"/>
      <c r="J184" s="213"/>
      <c r="K184" s="213"/>
      <c r="L184" s="218"/>
      <c r="M184" s="219"/>
      <c r="N184" s="220"/>
      <c r="O184" s="220"/>
      <c r="P184" s="220"/>
      <c r="Q184" s="220"/>
      <c r="R184" s="220"/>
      <c r="S184" s="220"/>
      <c r="T184" s="221"/>
      <c r="AT184" s="222" t="s">
        <v>235</v>
      </c>
      <c r="AU184" s="222" t="s">
        <v>19</v>
      </c>
      <c r="AV184" s="13" t="s">
        <v>19</v>
      </c>
      <c r="AW184" s="13" t="s">
        <v>36</v>
      </c>
      <c r="AX184" s="13" t="s">
        <v>80</v>
      </c>
      <c r="AY184" s="222" t="s">
        <v>220</v>
      </c>
    </row>
    <row r="185" spans="1:65" s="13" customFormat="1" ht="11.25">
      <c r="B185" s="212"/>
      <c r="C185" s="213"/>
      <c r="D185" s="210" t="s">
        <v>235</v>
      </c>
      <c r="E185" s="214" t="s">
        <v>1</v>
      </c>
      <c r="F185" s="215" t="s">
        <v>5435</v>
      </c>
      <c r="G185" s="213"/>
      <c r="H185" s="216">
        <v>-56.6</v>
      </c>
      <c r="I185" s="217"/>
      <c r="J185" s="213"/>
      <c r="K185" s="213"/>
      <c r="L185" s="218"/>
      <c r="M185" s="219"/>
      <c r="N185" s="220"/>
      <c r="O185" s="220"/>
      <c r="P185" s="220"/>
      <c r="Q185" s="220"/>
      <c r="R185" s="220"/>
      <c r="S185" s="220"/>
      <c r="T185" s="221"/>
      <c r="AT185" s="222" t="s">
        <v>235</v>
      </c>
      <c r="AU185" s="222" t="s">
        <v>19</v>
      </c>
      <c r="AV185" s="13" t="s">
        <v>19</v>
      </c>
      <c r="AW185" s="13" t="s">
        <v>36</v>
      </c>
      <c r="AX185" s="13" t="s">
        <v>80</v>
      </c>
      <c r="AY185" s="222" t="s">
        <v>220</v>
      </c>
    </row>
    <row r="186" spans="1:65" s="13" customFormat="1" ht="11.25">
      <c r="B186" s="212"/>
      <c r="C186" s="213"/>
      <c r="D186" s="210" t="s">
        <v>235</v>
      </c>
      <c r="E186" s="214" t="s">
        <v>1</v>
      </c>
      <c r="F186" s="215" t="s">
        <v>5436</v>
      </c>
      <c r="G186" s="213"/>
      <c r="H186" s="216">
        <v>-4.3600000000000003</v>
      </c>
      <c r="I186" s="217"/>
      <c r="J186" s="213"/>
      <c r="K186" s="213"/>
      <c r="L186" s="218"/>
      <c r="M186" s="219"/>
      <c r="N186" s="220"/>
      <c r="O186" s="220"/>
      <c r="P186" s="220"/>
      <c r="Q186" s="220"/>
      <c r="R186" s="220"/>
      <c r="S186" s="220"/>
      <c r="T186" s="221"/>
      <c r="AT186" s="222" t="s">
        <v>235</v>
      </c>
      <c r="AU186" s="222" t="s">
        <v>19</v>
      </c>
      <c r="AV186" s="13" t="s">
        <v>19</v>
      </c>
      <c r="AW186" s="13" t="s">
        <v>36</v>
      </c>
      <c r="AX186" s="13" t="s">
        <v>80</v>
      </c>
      <c r="AY186" s="222" t="s">
        <v>220</v>
      </c>
    </row>
    <row r="187" spans="1:65" s="15" customFormat="1" ht="11.25">
      <c r="B187" s="233"/>
      <c r="C187" s="234"/>
      <c r="D187" s="210" t="s">
        <v>235</v>
      </c>
      <c r="E187" s="235" t="s">
        <v>1</v>
      </c>
      <c r="F187" s="236" t="s">
        <v>355</v>
      </c>
      <c r="G187" s="234"/>
      <c r="H187" s="237">
        <v>96.938000000000002</v>
      </c>
      <c r="I187" s="238"/>
      <c r="J187" s="234"/>
      <c r="K187" s="234"/>
      <c r="L187" s="239"/>
      <c r="M187" s="240"/>
      <c r="N187" s="241"/>
      <c r="O187" s="241"/>
      <c r="P187" s="241"/>
      <c r="Q187" s="241"/>
      <c r="R187" s="241"/>
      <c r="S187" s="241"/>
      <c r="T187" s="242"/>
      <c r="AT187" s="243" t="s">
        <v>235</v>
      </c>
      <c r="AU187" s="243" t="s">
        <v>19</v>
      </c>
      <c r="AV187" s="15" t="s">
        <v>223</v>
      </c>
      <c r="AW187" s="15" t="s">
        <v>36</v>
      </c>
      <c r="AX187" s="15" t="s">
        <v>87</v>
      </c>
      <c r="AY187" s="243" t="s">
        <v>220</v>
      </c>
    </row>
    <row r="188" spans="1:65" s="2" customFormat="1" ht="24.2" customHeight="1">
      <c r="A188" s="36"/>
      <c r="B188" s="37"/>
      <c r="C188" s="192" t="s">
        <v>302</v>
      </c>
      <c r="D188" s="192" t="s">
        <v>224</v>
      </c>
      <c r="E188" s="193" t="s">
        <v>5242</v>
      </c>
      <c r="F188" s="194" t="s">
        <v>5437</v>
      </c>
      <c r="G188" s="195" t="s">
        <v>514</v>
      </c>
      <c r="H188" s="196">
        <v>56.6</v>
      </c>
      <c r="I188" s="197"/>
      <c r="J188" s="198">
        <f>ROUND(I188*H188,2)</f>
        <v>0</v>
      </c>
      <c r="K188" s="194" t="s">
        <v>1</v>
      </c>
      <c r="L188" s="41"/>
      <c r="M188" s="199" t="s">
        <v>1</v>
      </c>
      <c r="N188" s="200" t="s">
        <v>45</v>
      </c>
      <c r="O188" s="73"/>
      <c r="P188" s="201">
        <f>O188*H188</f>
        <v>0</v>
      </c>
      <c r="Q188" s="201">
        <v>0</v>
      </c>
      <c r="R188" s="201">
        <f>Q188*H188</f>
        <v>0</v>
      </c>
      <c r="S188" s="201">
        <v>0</v>
      </c>
      <c r="T188" s="202">
        <f>S188*H188</f>
        <v>0</v>
      </c>
      <c r="U188" s="36"/>
      <c r="V188" s="36"/>
      <c r="W188" s="36"/>
      <c r="X188" s="36"/>
      <c r="Y188" s="36"/>
      <c r="Z188" s="36"/>
      <c r="AA188" s="36"/>
      <c r="AB188" s="36"/>
      <c r="AC188" s="36"/>
      <c r="AD188" s="36"/>
      <c r="AE188" s="36"/>
      <c r="AR188" s="203" t="s">
        <v>223</v>
      </c>
      <c r="AT188" s="203" t="s">
        <v>224</v>
      </c>
      <c r="AU188" s="203" t="s">
        <v>19</v>
      </c>
      <c r="AY188" s="18" t="s">
        <v>220</v>
      </c>
      <c r="BE188" s="204">
        <f>IF(N188="základní",J188,0)</f>
        <v>0</v>
      </c>
      <c r="BF188" s="204">
        <f>IF(N188="snížená",J188,0)</f>
        <v>0</v>
      </c>
      <c r="BG188" s="204">
        <f>IF(N188="zákl. přenesená",J188,0)</f>
        <v>0</v>
      </c>
      <c r="BH188" s="204">
        <f>IF(N188="sníž. přenesená",J188,0)</f>
        <v>0</v>
      </c>
      <c r="BI188" s="204">
        <f>IF(N188="nulová",J188,0)</f>
        <v>0</v>
      </c>
      <c r="BJ188" s="18" t="s">
        <v>87</v>
      </c>
      <c r="BK188" s="204">
        <f>ROUND(I188*H188,2)</f>
        <v>0</v>
      </c>
      <c r="BL188" s="18" t="s">
        <v>223</v>
      </c>
      <c r="BM188" s="203" t="s">
        <v>5438</v>
      </c>
    </row>
    <row r="189" spans="1:65" s="14" customFormat="1" ht="11.25">
      <c r="B189" s="223"/>
      <c r="C189" s="224"/>
      <c r="D189" s="210" t="s">
        <v>235</v>
      </c>
      <c r="E189" s="225" t="s">
        <v>1</v>
      </c>
      <c r="F189" s="226" t="s">
        <v>5245</v>
      </c>
      <c r="G189" s="224"/>
      <c r="H189" s="225" t="s">
        <v>1</v>
      </c>
      <c r="I189" s="227"/>
      <c r="J189" s="224"/>
      <c r="K189" s="224"/>
      <c r="L189" s="228"/>
      <c r="M189" s="229"/>
      <c r="N189" s="230"/>
      <c r="O189" s="230"/>
      <c r="P189" s="230"/>
      <c r="Q189" s="230"/>
      <c r="R189" s="230"/>
      <c r="S189" s="230"/>
      <c r="T189" s="231"/>
      <c r="AT189" s="232" t="s">
        <v>235</v>
      </c>
      <c r="AU189" s="232" t="s">
        <v>19</v>
      </c>
      <c r="AV189" s="14" t="s">
        <v>87</v>
      </c>
      <c r="AW189" s="14" t="s">
        <v>36</v>
      </c>
      <c r="AX189" s="14" t="s">
        <v>80</v>
      </c>
      <c r="AY189" s="232" t="s">
        <v>220</v>
      </c>
    </row>
    <row r="190" spans="1:65" s="13" customFormat="1" ht="11.25">
      <c r="B190" s="212"/>
      <c r="C190" s="213"/>
      <c r="D190" s="210" t="s">
        <v>235</v>
      </c>
      <c r="E190" s="214" t="s">
        <v>1</v>
      </c>
      <c r="F190" s="215" t="s">
        <v>5439</v>
      </c>
      <c r="G190" s="213"/>
      <c r="H190" s="216">
        <v>4.4800000000000004</v>
      </c>
      <c r="I190" s="217"/>
      <c r="J190" s="213"/>
      <c r="K190" s="213"/>
      <c r="L190" s="218"/>
      <c r="M190" s="219"/>
      <c r="N190" s="220"/>
      <c r="O190" s="220"/>
      <c r="P190" s="220"/>
      <c r="Q190" s="220"/>
      <c r="R190" s="220"/>
      <c r="S190" s="220"/>
      <c r="T190" s="221"/>
      <c r="AT190" s="222" t="s">
        <v>235</v>
      </c>
      <c r="AU190" s="222" t="s">
        <v>19</v>
      </c>
      <c r="AV190" s="13" t="s">
        <v>19</v>
      </c>
      <c r="AW190" s="13" t="s">
        <v>36</v>
      </c>
      <c r="AX190" s="13" t="s">
        <v>80</v>
      </c>
      <c r="AY190" s="222" t="s">
        <v>220</v>
      </c>
    </row>
    <row r="191" spans="1:65" s="13" customFormat="1" ht="11.25">
      <c r="B191" s="212"/>
      <c r="C191" s="213"/>
      <c r="D191" s="210" t="s">
        <v>235</v>
      </c>
      <c r="E191" s="214" t="s">
        <v>1</v>
      </c>
      <c r="F191" s="215" t="s">
        <v>5440</v>
      </c>
      <c r="G191" s="213"/>
      <c r="H191" s="216">
        <v>43.68</v>
      </c>
      <c r="I191" s="217"/>
      <c r="J191" s="213"/>
      <c r="K191" s="213"/>
      <c r="L191" s="218"/>
      <c r="M191" s="219"/>
      <c r="N191" s="220"/>
      <c r="O191" s="220"/>
      <c r="P191" s="220"/>
      <c r="Q191" s="220"/>
      <c r="R191" s="220"/>
      <c r="S191" s="220"/>
      <c r="T191" s="221"/>
      <c r="AT191" s="222" t="s">
        <v>235</v>
      </c>
      <c r="AU191" s="222" t="s">
        <v>19</v>
      </c>
      <c r="AV191" s="13" t="s">
        <v>19</v>
      </c>
      <c r="AW191" s="13" t="s">
        <v>36</v>
      </c>
      <c r="AX191" s="13" t="s">
        <v>80</v>
      </c>
      <c r="AY191" s="222" t="s">
        <v>220</v>
      </c>
    </row>
    <row r="192" spans="1:65" s="13" customFormat="1" ht="11.25">
      <c r="B192" s="212"/>
      <c r="C192" s="213"/>
      <c r="D192" s="210" t="s">
        <v>235</v>
      </c>
      <c r="E192" s="214" t="s">
        <v>1</v>
      </c>
      <c r="F192" s="215" t="s">
        <v>5248</v>
      </c>
      <c r="G192" s="213"/>
      <c r="H192" s="216">
        <v>3.2</v>
      </c>
      <c r="I192" s="217"/>
      <c r="J192" s="213"/>
      <c r="K192" s="213"/>
      <c r="L192" s="218"/>
      <c r="M192" s="219"/>
      <c r="N192" s="220"/>
      <c r="O192" s="220"/>
      <c r="P192" s="220"/>
      <c r="Q192" s="220"/>
      <c r="R192" s="220"/>
      <c r="S192" s="220"/>
      <c r="T192" s="221"/>
      <c r="AT192" s="222" t="s">
        <v>235</v>
      </c>
      <c r="AU192" s="222" t="s">
        <v>19</v>
      </c>
      <c r="AV192" s="13" t="s">
        <v>19</v>
      </c>
      <c r="AW192" s="13" t="s">
        <v>36</v>
      </c>
      <c r="AX192" s="13" t="s">
        <v>80</v>
      </c>
      <c r="AY192" s="222" t="s">
        <v>220</v>
      </c>
    </row>
    <row r="193" spans="1:65" s="13" customFormat="1" ht="11.25">
      <c r="B193" s="212"/>
      <c r="C193" s="213"/>
      <c r="D193" s="210" t="s">
        <v>235</v>
      </c>
      <c r="E193" s="214" t="s">
        <v>1</v>
      </c>
      <c r="F193" s="215" t="s">
        <v>5249</v>
      </c>
      <c r="G193" s="213"/>
      <c r="H193" s="216">
        <v>9.6</v>
      </c>
      <c r="I193" s="217"/>
      <c r="J193" s="213"/>
      <c r="K193" s="213"/>
      <c r="L193" s="218"/>
      <c r="M193" s="219"/>
      <c r="N193" s="220"/>
      <c r="O193" s="220"/>
      <c r="P193" s="220"/>
      <c r="Q193" s="220"/>
      <c r="R193" s="220"/>
      <c r="S193" s="220"/>
      <c r="T193" s="221"/>
      <c r="AT193" s="222" t="s">
        <v>235</v>
      </c>
      <c r="AU193" s="222" t="s">
        <v>19</v>
      </c>
      <c r="AV193" s="13" t="s">
        <v>19</v>
      </c>
      <c r="AW193" s="13" t="s">
        <v>36</v>
      </c>
      <c r="AX193" s="13" t="s">
        <v>80</v>
      </c>
      <c r="AY193" s="222" t="s">
        <v>220</v>
      </c>
    </row>
    <row r="194" spans="1:65" s="14" customFormat="1" ht="11.25">
      <c r="B194" s="223"/>
      <c r="C194" s="224"/>
      <c r="D194" s="210" t="s">
        <v>235</v>
      </c>
      <c r="E194" s="225" t="s">
        <v>1</v>
      </c>
      <c r="F194" s="226" t="s">
        <v>5250</v>
      </c>
      <c r="G194" s="224"/>
      <c r="H194" s="225" t="s">
        <v>1</v>
      </c>
      <c r="I194" s="227"/>
      <c r="J194" s="224"/>
      <c r="K194" s="224"/>
      <c r="L194" s="228"/>
      <c r="M194" s="229"/>
      <c r="N194" s="230"/>
      <c r="O194" s="230"/>
      <c r="P194" s="230"/>
      <c r="Q194" s="230"/>
      <c r="R194" s="230"/>
      <c r="S194" s="230"/>
      <c r="T194" s="231"/>
      <c r="AT194" s="232" t="s">
        <v>235</v>
      </c>
      <c r="AU194" s="232" t="s">
        <v>19</v>
      </c>
      <c r="AV194" s="14" t="s">
        <v>87</v>
      </c>
      <c r="AW194" s="14" t="s">
        <v>36</v>
      </c>
      <c r="AX194" s="14" t="s">
        <v>80</v>
      </c>
      <c r="AY194" s="232" t="s">
        <v>220</v>
      </c>
    </row>
    <row r="195" spans="1:65" s="13" customFormat="1" ht="11.25">
      <c r="B195" s="212"/>
      <c r="C195" s="213"/>
      <c r="D195" s="210" t="s">
        <v>235</v>
      </c>
      <c r="E195" s="214" t="s">
        <v>1</v>
      </c>
      <c r="F195" s="215" t="s">
        <v>5441</v>
      </c>
      <c r="G195" s="213"/>
      <c r="H195" s="216">
        <v>-4.3600000000000003</v>
      </c>
      <c r="I195" s="217"/>
      <c r="J195" s="213"/>
      <c r="K195" s="213"/>
      <c r="L195" s="218"/>
      <c r="M195" s="219"/>
      <c r="N195" s="220"/>
      <c r="O195" s="220"/>
      <c r="P195" s="220"/>
      <c r="Q195" s="220"/>
      <c r="R195" s="220"/>
      <c r="S195" s="220"/>
      <c r="T195" s="221"/>
      <c r="AT195" s="222" t="s">
        <v>235</v>
      </c>
      <c r="AU195" s="222" t="s">
        <v>19</v>
      </c>
      <c r="AV195" s="13" t="s">
        <v>19</v>
      </c>
      <c r="AW195" s="13" t="s">
        <v>36</v>
      </c>
      <c r="AX195" s="13" t="s">
        <v>80</v>
      </c>
      <c r="AY195" s="222" t="s">
        <v>220</v>
      </c>
    </row>
    <row r="196" spans="1:65" s="15" customFormat="1" ht="11.25">
      <c r="B196" s="233"/>
      <c r="C196" s="234"/>
      <c r="D196" s="210" t="s">
        <v>235</v>
      </c>
      <c r="E196" s="235" t="s">
        <v>1</v>
      </c>
      <c r="F196" s="236" t="s">
        <v>355</v>
      </c>
      <c r="G196" s="234"/>
      <c r="H196" s="237">
        <v>56.6</v>
      </c>
      <c r="I196" s="238"/>
      <c r="J196" s="234"/>
      <c r="K196" s="234"/>
      <c r="L196" s="239"/>
      <c r="M196" s="240"/>
      <c r="N196" s="241"/>
      <c r="O196" s="241"/>
      <c r="P196" s="241"/>
      <c r="Q196" s="241"/>
      <c r="R196" s="241"/>
      <c r="S196" s="241"/>
      <c r="T196" s="242"/>
      <c r="AT196" s="243" t="s">
        <v>235</v>
      </c>
      <c r="AU196" s="243" t="s">
        <v>19</v>
      </c>
      <c r="AV196" s="15" t="s">
        <v>223</v>
      </c>
      <c r="AW196" s="15" t="s">
        <v>36</v>
      </c>
      <c r="AX196" s="15" t="s">
        <v>87</v>
      </c>
      <c r="AY196" s="243" t="s">
        <v>220</v>
      </c>
    </row>
    <row r="197" spans="1:65" s="2" customFormat="1" ht="24.2" customHeight="1">
      <c r="A197" s="36"/>
      <c r="B197" s="37"/>
      <c r="C197" s="192" t="s">
        <v>306</v>
      </c>
      <c r="D197" s="192" t="s">
        <v>224</v>
      </c>
      <c r="E197" s="193" t="s">
        <v>5252</v>
      </c>
      <c r="F197" s="194" t="s">
        <v>5253</v>
      </c>
      <c r="G197" s="195" t="s">
        <v>514</v>
      </c>
      <c r="H197" s="196">
        <v>56.6</v>
      </c>
      <c r="I197" s="197"/>
      <c r="J197" s="198">
        <f>ROUND(I197*H197,2)</f>
        <v>0</v>
      </c>
      <c r="K197" s="194" t="s">
        <v>1</v>
      </c>
      <c r="L197" s="41"/>
      <c r="M197" s="199" t="s">
        <v>1</v>
      </c>
      <c r="N197" s="200" t="s">
        <v>45</v>
      </c>
      <c r="O197" s="73"/>
      <c r="P197" s="201">
        <f>O197*H197</f>
        <v>0</v>
      </c>
      <c r="Q197" s="201">
        <v>0</v>
      </c>
      <c r="R197" s="201">
        <f>Q197*H197</f>
        <v>0</v>
      </c>
      <c r="S197" s="201">
        <v>0</v>
      </c>
      <c r="T197" s="202">
        <f>S197*H197</f>
        <v>0</v>
      </c>
      <c r="U197" s="36"/>
      <c r="V197" s="36"/>
      <c r="W197" s="36"/>
      <c r="X197" s="36"/>
      <c r="Y197" s="36"/>
      <c r="Z197" s="36"/>
      <c r="AA197" s="36"/>
      <c r="AB197" s="36"/>
      <c r="AC197" s="36"/>
      <c r="AD197" s="36"/>
      <c r="AE197" s="36"/>
      <c r="AR197" s="203" t="s">
        <v>223</v>
      </c>
      <c r="AT197" s="203" t="s">
        <v>224</v>
      </c>
      <c r="AU197" s="203" t="s">
        <v>19</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223</v>
      </c>
      <c r="BM197" s="203" t="s">
        <v>5442</v>
      </c>
    </row>
    <row r="198" spans="1:65" s="2" customFormat="1" ht="24.2" customHeight="1">
      <c r="A198" s="36"/>
      <c r="B198" s="37"/>
      <c r="C198" s="192" t="s">
        <v>315</v>
      </c>
      <c r="D198" s="192" t="s">
        <v>224</v>
      </c>
      <c r="E198" s="193" t="s">
        <v>5255</v>
      </c>
      <c r="F198" s="194" t="s">
        <v>5256</v>
      </c>
      <c r="G198" s="195" t="s">
        <v>506</v>
      </c>
      <c r="H198" s="196">
        <v>250.8</v>
      </c>
      <c r="I198" s="197"/>
      <c r="J198" s="198">
        <f>ROUND(I198*H198,2)</f>
        <v>0</v>
      </c>
      <c r="K198" s="194" t="s">
        <v>1</v>
      </c>
      <c r="L198" s="41"/>
      <c r="M198" s="199" t="s">
        <v>1</v>
      </c>
      <c r="N198" s="200" t="s">
        <v>45</v>
      </c>
      <c r="O198" s="73"/>
      <c r="P198" s="201">
        <f>O198*H198</f>
        <v>0</v>
      </c>
      <c r="Q198" s="201">
        <v>0</v>
      </c>
      <c r="R198" s="201">
        <f>Q198*H198</f>
        <v>0</v>
      </c>
      <c r="S198" s="201">
        <v>0</v>
      </c>
      <c r="T198" s="202">
        <f>S198*H198</f>
        <v>0</v>
      </c>
      <c r="U198" s="36"/>
      <c r="V198" s="36"/>
      <c r="W198" s="36"/>
      <c r="X198" s="36"/>
      <c r="Y198" s="36"/>
      <c r="Z198" s="36"/>
      <c r="AA198" s="36"/>
      <c r="AB198" s="36"/>
      <c r="AC198" s="36"/>
      <c r="AD198" s="36"/>
      <c r="AE198" s="36"/>
      <c r="AR198" s="203" t="s">
        <v>223</v>
      </c>
      <c r="AT198" s="203" t="s">
        <v>224</v>
      </c>
      <c r="AU198" s="203" t="s">
        <v>19</v>
      </c>
      <c r="AY198" s="18" t="s">
        <v>220</v>
      </c>
      <c r="BE198" s="204">
        <f>IF(N198="základní",J198,0)</f>
        <v>0</v>
      </c>
      <c r="BF198" s="204">
        <f>IF(N198="snížená",J198,0)</f>
        <v>0</v>
      </c>
      <c r="BG198" s="204">
        <f>IF(N198="zákl. přenesená",J198,0)</f>
        <v>0</v>
      </c>
      <c r="BH198" s="204">
        <f>IF(N198="sníž. přenesená",J198,0)</f>
        <v>0</v>
      </c>
      <c r="BI198" s="204">
        <f>IF(N198="nulová",J198,0)</f>
        <v>0</v>
      </c>
      <c r="BJ198" s="18" t="s">
        <v>87</v>
      </c>
      <c r="BK198" s="204">
        <f>ROUND(I198*H198,2)</f>
        <v>0</v>
      </c>
      <c r="BL198" s="18" t="s">
        <v>223</v>
      </c>
      <c r="BM198" s="203" t="s">
        <v>5443</v>
      </c>
    </row>
    <row r="199" spans="1:65" s="14" customFormat="1" ht="11.25">
      <c r="B199" s="223"/>
      <c r="C199" s="224"/>
      <c r="D199" s="210" t="s">
        <v>235</v>
      </c>
      <c r="E199" s="225" t="s">
        <v>1</v>
      </c>
      <c r="F199" s="226" t="s">
        <v>5182</v>
      </c>
      <c r="G199" s="224"/>
      <c r="H199" s="225" t="s">
        <v>1</v>
      </c>
      <c r="I199" s="227"/>
      <c r="J199" s="224"/>
      <c r="K199" s="224"/>
      <c r="L199" s="228"/>
      <c r="M199" s="229"/>
      <c r="N199" s="230"/>
      <c r="O199" s="230"/>
      <c r="P199" s="230"/>
      <c r="Q199" s="230"/>
      <c r="R199" s="230"/>
      <c r="S199" s="230"/>
      <c r="T199" s="231"/>
      <c r="AT199" s="232" t="s">
        <v>235</v>
      </c>
      <c r="AU199" s="232" t="s">
        <v>19</v>
      </c>
      <c r="AV199" s="14" t="s">
        <v>87</v>
      </c>
      <c r="AW199" s="14" t="s">
        <v>36</v>
      </c>
      <c r="AX199" s="14" t="s">
        <v>80</v>
      </c>
      <c r="AY199" s="232" t="s">
        <v>220</v>
      </c>
    </row>
    <row r="200" spans="1:65" s="13" customFormat="1" ht="11.25">
      <c r="B200" s="212"/>
      <c r="C200" s="213"/>
      <c r="D200" s="210" t="s">
        <v>235</v>
      </c>
      <c r="E200" s="214" t="s">
        <v>1</v>
      </c>
      <c r="F200" s="215" t="s">
        <v>5444</v>
      </c>
      <c r="G200" s="213"/>
      <c r="H200" s="216">
        <v>170.8</v>
      </c>
      <c r="I200" s="217"/>
      <c r="J200" s="213"/>
      <c r="K200" s="213"/>
      <c r="L200" s="218"/>
      <c r="M200" s="219"/>
      <c r="N200" s="220"/>
      <c r="O200" s="220"/>
      <c r="P200" s="220"/>
      <c r="Q200" s="220"/>
      <c r="R200" s="220"/>
      <c r="S200" s="220"/>
      <c r="T200" s="221"/>
      <c r="AT200" s="222" t="s">
        <v>235</v>
      </c>
      <c r="AU200" s="222" t="s">
        <v>19</v>
      </c>
      <c r="AV200" s="13" t="s">
        <v>19</v>
      </c>
      <c r="AW200" s="13" t="s">
        <v>36</v>
      </c>
      <c r="AX200" s="13" t="s">
        <v>80</v>
      </c>
      <c r="AY200" s="222" t="s">
        <v>220</v>
      </c>
    </row>
    <row r="201" spans="1:65" s="14" customFormat="1" ht="11.25">
      <c r="B201" s="223"/>
      <c r="C201" s="224"/>
      <c r="D201" s="210" t="s">
        <v>235</v>
      </c>
      <c r="E201" s="225" t="s">
        <v>1</v>
      </c>
      <c r="F201" s="226" t="s">
        <v>5184</v>
      </c>
      <c r="G201" s="224"/>
      <c r="H201" s="225" t="s">
        <v>1</v>
      </c>
      <c r="I201" s="227"/>
      <c r="J201" s="224"/>
      <c r="K201" s="224"/>
      <c r="L201" s="228"/>
      <c r="M201" s="229"/>
      <c r="N201" s="230"/>
      <c r="O201" s="230"/>
      <c r="P201" s="230"/>
      <c r="Q201" s="230"/>
      <c r="R201" s="230"/>
      <c r="S201" s="230"/>
      <c r="T201" s="231"/>
      <c r="AT201" s="232" t="s">
        <v>235</v>
      </c>
      <c r="AU201" s="232" t="s">
        <v>19</v>
      </c>
      <c r="AV201" s="14" t="s">
        <v>87</v>
      </c>
      <c r="AW201" s="14" t="s">
        <v>36</v>
      </c>
      <c r="AX201" s="14" t="s">
        <v>80</v>
      </c>
      <c r="AY201" s="232" t="s">
        <v>220</v>
      </c>
    </row>
    <row r="202" spans="1:65" s="13" customFormat="1" ht="11.25">
      <c r="B202" s="212"/>
      <c r="C202" s="213"/>
      <c r="D202" s="210" t="s">
        <v>235</v>
      </c>
      <c r="E202" s="214" t="s">
        <v>1</v>
      </c>
      <c r="F202" s="215" t="s">
        <v>5259</v>
      </c>
      <c r="G202" s="213"/>
      <c r="H202" s="216">
        <v>48</v>
      </c>
      <c r="I202" s="217"/>
      <c r="J202" s="213"/>
      <c r="K202" s="213"/>
      <c r="L202" s="218"/>
      <c r="M202" s="219"/>
      <c r="N202" s="220"/>
      <c r="O202" s="220"/>
      <c r="P202" s="220"/>
      <c r="Q202" s="220"/>
      <c r="R202" s="220"/>
      <c r="S202" s="220"/>
      <c r="T202" s="221"/>
      <c r="AT202" s="222" t="s">
        <v>235</v>
      </c>
      <c r="AU202" s="222" t="s">
        <v>19</v>
      </c>
      <c r="AV202" s="13" t="s">
        <v>19</v>
      </c>
      <c r="AW202" s="13" t="s">
        <v>36</v>
      </c>
      <c r="AX202" s="13" t="s">
        <v>80</v>
      </c>
      <c r="AY202" s="222" t="s">
        <v>220</v>
      </c>
    </row>
    <row r="203" spans="1:65" s="13" customFormat="1" ht="11.25">
      <c r="B203" s="212"/>
      <c r="C203" s="213"/>
      <c r="D203" s="210" t="s">
        <v>235</v>
      </c>
      <c r="E203" s="214" t="s">
        <v>1</v>
      </c>
      <c r="F203" s="215" t="s">
        <v>5260</v>
      </c>
      <c r="G203" s="213"/>
      <c r="H203" s="216">
        <v>32</v>
      </c>
      <c r="I203" s="217"/>
      <c r="J203" s="213"/>
      <c r="K203" s="213"/>
      <c r="L203" s="218"/>
      <c r="M203" s="219"/>
      <c r="N203" s="220"/>
      <c r="O203" s="220"/>
      <c r="P203" s="220"/>
      <c r="Q203" s="220"/>
      <c r="R203" s="220"/>
      <c r="S203" s="220"/>
      <c r="T203" s="221"/>
      <c r="AT203" s="222" t="s">
        <v>235</v>
      </c>
      <c r="AU203" s="222" t="s">
        <v>19</v>
      </c>
      <c r="AV203" s="13" t="s">
        <v>19</v>
      </c>
      <c r="AW203" s="13" t="s">
        <v>36</v>
      </c>
      <c r="AX203" s="13" t="s">
        <v>80</v>
      </c>
      <c r="AY203" s="222" t="s">
        <v>220</v>
      </c>
    </row>
    <row r="204" spans="1:65" s="15" customFormat="1" ht="11.25">
      <c r="B204" s="233"/>
      <c r="C204" s="234"/>
      <c r="D204" s="210" t="s">
        <v>235</v>
      </c>
      <c r="E204" s="235" t="s">
        <v>1</v>
      </c>
      <c r="F204" s="236" t="s">
        <v>355</v>
      </c>
      <c r="G204" s="234"/>
      <c r="H204" s="237">
        <v>250.8</v>
      </c>
      <c r="I204" s="238"/>
      <c r="J204" s="234"/>
      <c r="K204" s="234"/>
      <c r="L204" s="239"/>
      <c r="M204" s="240"/>
      <c r="N204" s="241"/>
      <c r="O204" s="241"/>
      <c r="P204" s="241"/>
      <c r="Q204" s="241"/>
      <c r="R204" s="241"/>
      <c r="S204" s="241"/>
      <c r="T204" s="242"/>
      <c r="AT204" s="243" t="s">
        <v>235</v>
      </c>
      <c r="AU204" s="243" t="s">
        <v>19</v>
      </c>
      <c r="AV204" s="15" t="s">
        <v>223</v>
      </c>
      <c r="AW204" s="15" t="s">
        <v>36</v>
      </c>
      <c r="AX204" s="15" t="s">
        <v>87</v>
      </c>
      <c r="AY204" s="243" t="s">
        <v>220</v>
      </c>
    </row>
    <row r="205" spans="1:65" s="2" customFormat="1" ht="24.2" customHeight="1">
      <c r="A205" s="36"/>
      <c r="B205" s="37"/>
      <c r="C205" s="192" t="s">
        <v>320</v>
      </c>
      <c r="D205" s="192" t="s">
        <v>224</v>
      </c>
      <c r="E205" s="193" t="s">
        <v>5261</v>
      </c>
      <c r="F205" s="194" t="s">
        <v>5262</v>
      </c>
      <c r="G205" s="195" t="s">
        <v>506</v>
      </c>
      <c r="H205" s="196">
        <v>250.8</v>
      </c>
      <c r="I205" s="197"/>
      <c r="J205" s="198">
        <f>ROUND(I205*H205,2)</f>
        <v>0</v>
      </c>
      <c r="K205" s="194" t="s">
        <v>1</v>
      </c>
      <c r="L205" s="41"/>
      <c r="M205" s="199" t="s">
        <v>1</v>
      </c>
      <c r="N205" s="200" t="s">
        <v>45</v>
      </c>
      <c r="O205" s="73"/>
      <c r="P205" s="201">
        <f>O205*H205</f>
        <v>0</v>
      </c>
      <c r="Q205" s="201">
        <v>0</v>
      </c>
      <c r="R205" s="201">
        <f>Q205*H205</f>
        <v>0</v>
      </c>
      <c r="S205" s="201">
        <v>0</v>
      </c>
      <c r="T205" s="202">
        <f>S205*H205</f>
        <v>0</v>
      </c>
      <c r="U205" s="36"/>
      <c r="V205" s="36"/>
      <c r="W205" s="36"/>
      <c r="X205" s="36"/>
      <c r="Y205" s="36"/>
      <c r="Z205" s="36"/>
      <c r="AA205" s="36"/>
      <c r="AB205" s="36"/>
      <c r="AC205" s="36"/>
      <c r="AD205" s="36"/>
      <c r="AE205" s="36"/>
      <c r="AR205" s="203" t="s">
        <v>223</v>
      </c>
      <c r="AT205" s="203" t="s">
        <v>224</v>
      </c>
      <c r="AU205" s="203" t="s">
        <v>19</v>
      </c>
      <c r="AY205" s="18" t="s">
        <v>220</v>
      </c>
      <c r="BE205" s="204">
        <f>IF(N205="základní",J205,0)</f>
        <v>0</v>
      </c>
      <c r="BF205" s="204">
        <f>IF(N205="snížená",J205,0)</f>
        <v>0</v>
      </c>
      <c r="BG205" s="204">
        <f>IF(N205="zákl. přenesená",J205,0)</f>
        <v>0</v>
      </c>
      <c r="BH205" s="204">
        <f>IF(N205="sníž. přenesená",J205,0)</f>
        <v>0</v>
      </c>
      <c r="BI205" s="204">
        <f>IF(N205="nulová",J205,0)</f>
        <v>0</v>
      </c>
      <c r="BJ205" s="18" t="s">
        <v>87</v>
      </c>
      <c r="BK205" s="204">
        <f>ROUND(I205*H205,2)</f>
        <v>0</v>
      </c>
      <c r="BL205" s="18" t="s">
        <v>223</v>
      </c>
      <c r="BM205" s="203" t="s">
        <v>5445</v>
      </c>
    </row>
    <row r="206" spans="1:65" s="2" customFormat="1" ht="16.5" customHeight="1">
      <c r="A206" s="36"/>
      <c r="B206" s="37"/>
      <c r="C206" s="247" t="s">
        <v>326</v>
      </c>
      <c r="D206" s="247" t="s">
        <v>329</v>
      </c>
      <c r="E206" s="248" t="s">
        <v>1283</v>
      </c>
      <c r="F206" s="249" t="s">
        <v>1284</v>
      </c>
      <c r="G206" s="250" t="s">
        <v>583</v>
      </c>
      <c r="H206" s="251">
        <v>6.27</v>
      </c>
      <c r="I206" s="252"/>
      <c r="J206" s="253">
        <f>ROUND(I206*H206,2)</f>
        <v>0</v>
      </c>
      <c r="K206" s="249" t="s">
        <v>1</v>
      </c>
      <c r="L206" s="254"/>
      <c r="M206" s="255" t="s">
        <v>1</v>
      </c>
      <c r="N206" s="256" t="s">
        <v>45</v>
      </c>
      <c r="O206" s="73"/>
      <c r="P206" s="201">
        <f>O206*H206</f>
        <v>0</v>
      </c>
      <c r="Q206" s="201">
        <v>0</v>
      </c>
      <c r="R206" s="201">
        <f>Q206*H206</f>
        <v>0</v>
      </c>
      <c r="S206" s="201">
        <v>0</v>
      </c>
      <c r="T206" s="202">
        <f>S206*H206</f>
        <v>0</v>
      </c>
      <c r="U206" s="36"/>
      <c r="V206" s="36"/>
      <c r="W206" s="36"/>
      <c r="X206" s="36"/>
      <c r="Y206" s="36"/>
      <c r="Z206" s="36"/>
      <c r="AA206" s="36"/>
      <c r="AB206" s="36"/>
      <c r="AC206" s="36"/>
      <c r="AD206" s="36"/>
      <c r="AE206" s="36"/>
      <c r="AR206" s="203" t="s">
        <v>266</v>
      </c>
      <c r="AT206" s="203" t="s">
        <v>329</v>
      </c>
      <c r="AU206" s="203" t="s">
        <v>19</v>
      </c>
      <c r="AY206" s="18" t="s">
        <v>220</v>
      </c>
      <c r="BE206" s="204">
        <f>IF(N206="základní",J206,0)</f>
        <v>0</v>
      </c>
      <c r="BF206" s="204">
        <f>IF(N206="snížená",J206,0)</f>
        <v>0</v>
      </c>
      <c r="BG206" s="204">
        <f>IF(N206="zákl. přenesená",J206,0)</f>
        <v>0</v>
      </c>
      <c r="BH206" s="204">
        <f>IF(N206="sníž. přenesená",J206,0)</f>
        <v>0</v>
      </c>
      <c r="BI206" s="204">
        <f>IF(N206="nulová",J206,0)</f>
        <v>0</v>
      </c>
      <c r="BJ206" s="18" t="s">
        <v>87</v>
      </c>
      <c r="BK206" s="204">
        <f>ROUND(I206*H206,2)</f>
        <v>0</v>
      </c>
      <c r="BL206" s="18" t="s">
        <v>223</v>
      </c>
      <c r="BM206" s="203" t="s">
        <v>5446</v>
      </c>
    </row>
    <row r="207" spans="1:65" s="12" customFormat="1" ht="22.9" customHeight="1">
      <c r="B207" s="176"/>
      <c r="C207" s="177"/>
      <c r="D207" s="178" t="s">
        <v>79</v>
      </c>
      <c r="E207" s="190" t="s">
        <v>219</v>
      </c>
      <c r="F207" s="190" t="s">
        <v>861</v>
      </c>
      <c r="G207" s="177"/>
      <c r="H207" s="177"/>
      <c r="I207" s="180"/>
      <c r="J207" s="191">
        <f>BK207</f>
        <v>0</v>
      </c>
      <c r="K207" s="177"/>
      <c r="L207" s="182"/>
      <c r="M207" s="183"/>
      <c r="N207" s="184"/>
      <c r="O207" s="184"/>
      <c r="P207" s="185">
        <f>SUM(P208:P209)</f>
        <v>0</v>
      </c>
      <c r="Q207" s="184"/>
      <c r="R207" s="185">
        <f>SUM(R208:R209)</f>
        <v>0</v>
      </c>
      <c r="S207" s="184"/>
      <c r="T207" s="186">
        <f>SUM(T208:T209)</f>
        <v>0</v>
      </c>
      <c r="AR207" s="187" t="s">
        <v>87</v>
      </c>
      <c r="AT207" s="188" t="s">
        <v>79</v>
      </c>
      <c r="AU207" s="188" t="s">
        <v>87</v>
      </c>
      <c r="AY207" s="187" t="s">
        <v>220</v>
      </c>
      <c r="BK207" s="189">
        <f>SUM(BK208:BK209)</f>
        <v>0</v>
      </c>
    </row>
    <row r="208" spans="1:65" s="2" customFormat="1" ht="24.2" customHeight="1">
      <c r="A208" s="36"/>
      <c r="B208" s="37"/>
      <c r="C208" s="192" t="s">
        <v>336</v>
      </c>
      <c r="D208" s="192" t="s">
        <v>224</v>
      </c>
      <c r="E208" s="193" t="s">
        <v>5265</v>
      </c>
      <c r="F208" s="194" t="s">
        <v>5266</v>
      </c>
      <c r="G208" s="195" t="s">
        <v>664</v>
      </c>
      <c r="H208" s="196">
        <v>1</v>
      </c>
      <c r="I208" s="197"/>
      <c r="J208" s="198">
        <f>ROUND(I208*H208,2)</f>
        <v>0</v>
      </c>
      <c r="K208" s="194" t="s">
        <v>1</v>
      </c>
      <c r="L208" s="41"/>
      <c r="M208" s="199" t="s">
        <v>1</v>
      </c>
      <c r="N208" s="200" t="s">
        <v>45</v>
      </c>
      <c r="O208" s="73"/>
      <c r="P208" s="201">
        <f>O208*H208</f>
        <v>0</v>
      </c>
      <c r="Q208" s="201">
        <v>0</v>
      </c>
      <c r="R208" s="201">
        <f>Q208*H208</f>
        <v>0</v>
      </c>
      <c r="S208" s="201">
        <v>0</v>
      </c>
      <c r="T208" s="202">
        <f>S208*H208</f>
        <v>0</v>
      </c>
      <c r="U208" s="36"/>
      <c r="V208" s="36"/>
      <c r="W208" s="36"/>
      <c r="X208" s="36"/>
      <c r="Y208" s="36"/>
      <c r="Z208" s="36"/>
      <c r="AA208" s="36"/>
      <c r="AB208" s="36"/>
      <c r="AC208" s="36"/>
      <c r="AD208" s="36"/>
      <c r="AE208" s="36"/>
      <c r="AR208" s="203" t="s">
        <v>223</v>
      </c>
      <c r="AT208" s="203" t="s">
        <v>224</v>
      </c>
      <c r="AU208" s="203" t="s">
        <v>19</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223</v>
      </c>
      <c r="BM208" s="203" t="s">
        <v>5447</v>
      </c>
    </row>
    <row r="209" spans="1:65" s="2" customFormat="1" ht="16.5" customHeight="1">
      <c r="A209" s="36"/>
      <c r="B209" s="37"/>
      <c r="C209" s="247" t="s">
        <v>7</v>
      </c>
      <c r="D209" s="247" t="s">
        <v>329</v>
      </c>
      <c r="E209" s="248" t="s">
        <v>5268</v>
      </c>
      <c r="F209" s="249" t="s">
        <v>5269</v>
      </c>
      <c r="G209" s="250" t="s">
        <v>664</v>
      </c>
      <c r="H209" s="251">
        <v>1</v>
      </c>
      <c r="I209" s="252"/>
      <c r="J209" s="253">
        <f>ROUND(I209*H209,2)</f>
        <v>0</v>
      </c>
      <c r="K209" s="249" t="s">
        <v>1</v>
      </c>
      <c r="L209" s="254"/>
      <c r="M209" s="255" t="s">
        <v>1</v>
      </c>
      <c r="N209" s="256" t="s">
        <v>45</v>
      </c>
      <c r="O209" s="73"/>
      <c r="P209" s="201">
        <f>O209*H209</f>
        <v>0</v>
      </c>
      <c r="Q209" s="201">
        <v>0</v>
      </c>
      <c r="R209" s="201">
        <f>Q209*H209</f>
        <v>0</v>
      </c>
      <c r="S209" s="201">
        <v>0</v>
      </c>
      <c r="T209" s="202">
        <f>S209*H209</f>
        <v>0</v>
      </c>
      <c r="U209" s="36"/>
      <c r="V209" s="36"/>
      <c r="W209" s="36"/>
      <c r="X209" s="36"/>
      <c r="Y209" s="36"/>
      <c r="Z209" s="36"/>
      <c r="AA209" s="36"/>
      <c r="AB209" s="36"/>
      <c r="AC209" s="36"/>
      <c r="AD209" s="36"/>
      <c r="AE209" s="36"/>
      <c r="AR209" s="203" t="s">
        <v>266</v>
      </c>
      <c r="AT209" s="203" t="s">
        <v>329</v>
      </c>
      <c r="AU209" s="203" t="s">
        <v>19</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223</v>
      </c>
      <c r="BM209" s="203" t="s">
        <v>5448</v>
      </c>
    </row>
    <row r="210" spans="1:65" s="12" customFormat="1" ht="22.9" customHeight="1">
      <c r="B210" s="176"/>
      <c r="C210" s="177"/>
      <c r="D210" s="178" t="s">
        <v>79</v>
      </c>
      <c r="E210" s="190" t="s">
        <v>741</v>
      </c>
      <c r="F210" s="190" t="s">
        <v>742</v>
      </c>
      <c r="G210" s="177"/>
      <c r="H210" s="177"/>
      <c r="I210" s="180"/>
      <c r="J210" s="191">
        <f>BK210</f>
        <v>0</v>
      </c>
      <c r="K210" s="177"/>
      <c r="L210" s="182"/>
      <c r="M210" s="183"/>
      <c r="N210" s="184"/>
      <c r="O210" s="184"/>
      <c r="P210" s="185">
        <f>SUM(P211:P213)</f>
        <v>0</v>
      </c>
      <c r="Q210" s="184"/>
      <c r="R210" s="185">
        <f>SUM(R211:R213)</f>
        <v>0</v>
      </c>
      <c r="S210" s="184"/>
      <c r="T210" s="186">
        <f>SUM(T211:T213)</f>
        <v>0</v>
      </c>
      <c r="AR210" s="187" t="s">
        <v>87</v>
      </c>
      <c r="AT210" s="188" t="s">
        <v>79</v>
      </c>
      <c r="AU210" s="188" t="s">
        <v>87</v>
      </c>
      <c r="AY210" s="187" t="s">
        <v>220</v>
      </c>
      <c r="BK210" s="189">
        <f>SUM(BK211:BK213)</f>
        <v>0</v>
      </c>
    </row>
    <row r="211" spans="1:65" s="2" customFormat="1" ht="24.2" customHeight="1">
      <c r="A211" s="36"/>
      <c r="B211" s="37"/>
      <c r="C211" s="192" t="s">
        <v>346</v>
      </c>
      <c r="D211" s="192" t="s">
        <v>224</v>
      </c>
      <c r="E211" s="193" t="s">
        <v>5271</v>
      </c>
      <c r="F211" s="194" t="s">
        <v>5272</v>
      </c>
      <c r="G211" s="195" t="s">
        <v>650</v>
      </c>
      <c r="H211" s="196">
        <v>7.0469999999999997</v>
      </c>
      <c r="I211" s="197"/>
      <c r="J211" s="198">
        <f>ROUND(I211*H211,2)</f>
        <v>0</v>
      </c>
      <c r="K211" s="194" t="s">
        <v>1</v>
      </c>
      <c r="L211" s="41"/>
      <c r="M211" s="199" t="s">
        <v>1</v>
      </c>
      <c r="N211" s="200" t="s">
        <v>45</v>
      </c>
      <c r="O211" s="73"/>
      <c r="P211" s="201">
        <f>O211*H211</f>
        <v>0</v>
      </c>
      <c r="Q211" s="201">
        <v>0</v>
      </c>
      <c r="R211" s="201">
        <f>Q211*H211</f>
        <v>0</v>
      </c>
      <c r="S211" s="201">
        <v>0</v>
      </c>
      <c r="T211" s="202">
        <f>S211*H211</f>
        <v>0</v>
      </c>
      <c r="U211" s="36"/>
      <c r="V211" s="36"/>
      <c r="W211" s="36"/>
      <c r="X211" s="36"/>
      <c r="Y211" s="36"/>
      <c r="Z211" s="36"/>
      <c r="AA211" s="36"/>
      <c r="AB211" s="36"/>
      <c r="AC211" s="36"/>
      <c r="AD211" s="36"/>
      <c r="AE211" s="36"/>
      <c r="AR211" s="203" t="s">
        <v>223</v>
      </c>
      <c r="AT211" s="203" t="s">
        <v>224</v>
      </c>
      <c r="AU211" s="203" t="s">
        <v>19</v>
      </c>
      <c r="AY211" s="18" t="s">
        <v>220</v>
      </c>
      <c r="BE211" s="204">
        <f>IF(N211="základní",J211,0)</f>
        <v>0</v>
      </c>
      <c r="BF211" s="204">
        <f>IF(N211="snížená",J211,0)</f>
        <v>0</v>
      </c>
      <c r="BG211" s="204">
        <f>IF(N211="zákl. přenesená",J211,0)</f>
        <v>0</v>
      </c>
      <c r="BH211" s="204">
        <f>IF(N211="sníž. přenesená",J211,0)</f>
        <v>0</v>
      </c>
      <c r="BI211" s="204">
        <f>IF(N211="nulová",J211,0)</f>
        <v>0</v>
      </c>
      <c r="BJ211" s="18" t="s">
        <v>87</v>
      </c>
      <c r="BK211" s="204">
        <f>ROUND(I211*H211,2)</f>
        <v>0</v>
      </c>
      <c r="BL211" s="18" t="s">
        <v>223</v>
      </c>
      <c r="BM211" s="203" t="s">
        <v>5449</v>
      </c>
    </row>
    <row r="212" spans="1:65" s="13" customFormat="1" ht="11.25">
      <c r="B212" s="212"/>
      <c r="C212" s="213"/>
      <c r="D212" s="210" t="s">
        <v>235</v>
      </c>
      <c r="E212" s="214" t="s">
        <v>1</v>
      </c>
      <c r="F212" s="215" t="s">
        <v>5450</v>
      </c>
      <c r="G212" s="213"/>
      <c r="H212" s="216">
        <v>7.0469999999999997</v>
      </c>
      <c r="I212" s="217"/>
      <c r="J212" s="213"/>
      <c r="K212" s="213"/>
      <c r="L212" s="218"/>
      <c r="M212" s="219"/>
      <c r="N212" s="220"/>
      <c r="O212" s="220"/>
      <c r="P212" s="220"/>
      <c r="Q212" s="220"/>
      <c r="R212" s="220"/>
      <c r="S212" s="220"/>
      <c r="T212" s="221"/>
      <c r="AT212" s="222" t="s">
        <v>235</v>
      </c>
      <c r="AU212" s="222" t="s">
        <v>19</v>
      </c>
      <c r="AV212" s="13" t="s">
        <v>19</v>
      </c>
      <c r="AW212" s="13" t="s">
        <v>36</v>
      </c>
      <c r="AX212" s="13" t="s">
        <v>80</v>
      </c>
      <c r="AY212" s="222" t="s">
        <v>220</v>
      </c>
    </row>
    <row r="213" spans="1:65" s="15" customFormat="1" ht="11.25">
      <c r="B213" s="233"/>
      <c r="C213" s="234"/>
      <c r="D213" s="210" t="s">
        <v>235</v>
      </c>
      <c r="E213" s="235" t="s">
        <v>1</v>
      </c>
      <c r="F213" s="236" t="s">
        <v>355</v>
      </c>
      <c r="G213" s="234"/>
      <c r="H213" s="237">
        <v>7.0469999999999997</v>
      </c>
      <c r="I213" s="238"/>
      <c r="J213" s="234"/>
      <c r="K213" s="234"/>
      <c r="L213" s="239"/>
      <c r="M213" s="240"/>
      <c r="N213" s="241"/>
      <c r="O213" s="241"/>
      <c r="P213" s="241"/>
      <c r="Q213" s="241"/>
      <c r="R213" s="241"/>
      <c r="S213" s="241"/>
      <c r="T213" s="242"/>
      <c r="AT213" s="243" t="s">
        <v>235</v>
      </c>
      <c r="AU213" s="243" t="s">
        <v>19</v>
      </c>
      <c r="AV213" s="15" t="s">
        <v>223</v>
      </c>
      <c r="AW213" s="15" t="s">
        <v>36</v>
      </c>
      <c r="AX213" s="15" t="s">
        <v>87</v>
      </c>
      <c r="AY213" s="243" t="s">
        <v>220</v>
      </c>
    </row>
    <row r="214" spans="1:65" s="12" customFormat="1" ht="25.9" customHeight="1">
      <c r="B214" s="176"/>
      <c r="C214" s="177"/>
      <c r="D214" s="178" t="s">
        <v>79</v>
      </c>
      <c r="E214" s="179" t="s">
        <v>752</v>
      </c>
      <c r="F214" s="179" t="s">
        <v>753</v>
      </c>
      <c r="G214" s="177"/>
      <c r="H214" s="177"/>
      <c r="I214" s="180"/>
      <c r="J214" s="181">
        <f>BK214</f>
        <v>0</v>
      </c>
      <c r="K214" s="177"/>
      <c r="L214" s="182"/>
      <c r="M214" s="183"/>
      <c r="N214" s="184"/>
      <c r="O214" s="184"/>
      <c r="P214" s="185">
        <f>P215</f>
        <v>0</v>
      </c>
      <c r="Q214" s="184"/>
      <c r="R214" s="185">
        <f>R215</f>
        <v>0</v>
      </c>
      <c r="S214" s="184"/>
      <c r="T214" s="186">
        <f>T215</f>
        <v>0</v>
      </c>
      <c r="AR214" s="187" t="s">
        <v>19</v>
      </c>
      <c r="AT214" s="188" t="s">
        <v>79</v>
      </c>
      <c r="AU214" s="188" t="s">
        <v>80</v>
      </c>
      <c r="AY214" s="187" t="s">
        <v>220</v>
      </c>
      <c r="BK214" s="189">
        <f>BK215</f>
        <v>0</v>
      </c>
    </row>
    <row r="215" spans="1:65" s="12" customFormat="1" ht="22.9" customHeight="1">
      <c r="B215" s="176"/>
      <c r="C215" s="177"/>
      <c r="D215" s="178" t="s">
        <v>79</v>
      </c>
      <c r="E215" s="190" t="s">
        <v>5275</v>
      </c>
      <c r="F215" s="190" t="s">
        <v>5276</v>
      </c>
      <c r="G215" s="177"/>
      <c r="H215" s="177"/>
      <c r="I215" s="180"/>
      <c r="J215" s="191">
        <f>BK215</f>
        <v>0</v>
      </c>
      <c r="K215" s="177"/>
      <c r="L215" s="182"/>
      <c r="M215" s="183"/>
      <c r="N215" s="184"/>
      <c r="O215" s="184"/>
      <c r="P215" s="185">
        <f>SUM(P216:P219)</f>
        <v>0</v>
      </c>
      <c r="Q215" s="184"/>
      <c r="R215" s="185">
        <f>SUM(R216:R219)</f>
        <v>0</v>
      </c>
      <c r="S215" s="184"/>
      <c r="T215" s="186">
        <f>SUM(T216:T219)</f>
        <v>0</v>
      </c>
      <c r="AR215" s="187" t="s">
        <v>19</v>
      </c>
      <c r="AT215" s="188" t="s">
        <v>79</v>
      </c>
      <c r="AU215" s="188" t="s">
        <v>87</v>
      </c>
      <c r="AY215" s="187" t="s">
        <v>220</v>
      </c>
      <c r="BK215" s="189">
        <f>SUM(BK216:BK219)</f>
        <v>0</v>
      </c>
    </row>
    <row r="216" spans="1:65" s="2" customFormat="1" ht="16.5" customHeight="1">
      <c r="A216" s="36"/>
      <c r="B216" s="37"/>
      <c r="C216" s="192" t="s">
        <v>358</v>
      </c>
      <c r="D216" s="192" t="s">
        <v>224</v>
      </c>
      <c r="E216" s="193" t="s">
        <v>5277</v>
      </c>
      <c r="F216" s="194" t="s">
        <v>5278</v>
      </c>
      <c r="G216" s="195" t="s">
        <v>506</v>
      </c>
      <c r="H216" s="196">
        <v>18.306999999999999</v>
      </c>
      <c r="I216" s="197"/>
      <c r="J216" s="198">
        <f>ROUND(I216*H216,2)</f>
        <v>0</v>
      </c>
      <c r="K216" s="194" t="s">
        <v>1</v>
      </c>
      <c r="L216" s="41"/>
      <c r="M216" s="199" t="s">
        <v>1</v>
      </c>
      <c r="N216" s="200" t="s">
        <v>45</v>
      </c>
      <c r="O216" s="73"/>
      <c r="P216" s="201">
        <f>O216*H216</f>
        <v>0</v>
      </c>
      <c r="Q216" s="201">
        <v>0</v>
      </c>
      <c r="R216" s="201">
        <f>Q216*H216</f>
        <v>0</v>
      </c>
      <c r="S216" s="201">
        <v>0</v>
      </c>
      <c r="T216" s="202">
        <f>S216*H216</f>
        <v>0</v>
      </c>
      <c r="U216" s="36"/>
      <c r="V216" s="36"/>
      <c r="W216" s="36"/>
      <c r="X216" s="36"/>
      <c r="Y216" s="36"/>
      <c r="Z216" s="36"/>
      <c r="AA216" s="36"/>
      <c r="AB216" s="36"/>
      <c r="AC216" s="36"/>
      <c r="AD216" s="36"/>
      <c r="AE216" s="36"/>
      <c r="AR216" s="203" t="s">
        <v>315</v>
      </c>
      <c r="AT216" s="203" t="s">
        <v>224</v>
      </c>
      <c r="AU216" s="203" t="s">
        <v>19</v>
      </c>
      <c r="AY216" s="18" t="s">
        <v>220</v>
      </c>
      <c r="BE216" s="204">
        <f>IF(N216="základní",J216,0)</f>
        <v>0</v>
      </c>
      <c r="BF216" s="204">
        <f>IF(N216="snížená",J216,0)</f>
        <v>0</v>
      </c>
      <c r="BG216" s="204">
        <f>IF(N216="zákl. přenesená",J216,0)</f>
        <v>0</v>
      </c>
      <c r="BH216" s="204">
        <f>IF(N216="sníž. přenesená",J216,0)</f>
        <v>0</v>
      </c>
      <c r="BI216" s="204">
        <f>IF(N216="nulová",J216,0)</f>
        <v>0</v>
      </c>
      <c r="BJ216" s="18" t="s">
        <v>87</v>
      </c>
      <c r="BK216" s="204">
        <f>ROUND(I216*H216,2)</f>
        <v>0</v>
      </c>
      <c r="BL216" s="18" t="s">
        <v>315</v>
      </c>
      <c r="BM216" s="203" t="s">
        <v>5451</v>
      </c>
    </row>
    <row r="217" spans="1:65" s="13" customFormat="1" ht="11.25">
      <c r="B217" s="212"/>
      <c r="C217" s="213"/>
      <c r="D217" s="210" t="s">
        <v>235</v>
      </c>
      <c r="E217" s="214" t="s">
        <v>1</v>
      </c>
      <c r="F217" s="215" t="s">
        <v>5280</v>
      </c>
      <c r="G217" s="213"/>
      <c r="H217" s="216">
        <v>18.306999999999999</v>
      </c>
      <c r="I217" s="217"/>
      <c r="J217" s="213"/>
      <c r="K217" s="213"/>
      <c r="L217" s="218"/>
      <c r="M217" s="219"/>
      <c r="N217" s="220"/>
      <c r="O217" s="220"/>
      <c r="P217" s="220"/>
      <c r="Q217" s="220"/>
      <c r="R217" s="220"/>
      <c r="S217" s="220"/>
      <c r="T217" s="221"/>
      <c r="AT217" s="222" t="s">
        <v>235</v>
      </c>
      <c r="AU217" s="222" t="s">
        <v>19</v>
      </c>
      <c r="AV217" s="13" t="s">
        <v>19</v>
      </c>
      <c r="AW217" s="13" t="s">
        <v>36</v>
      </c>
      <c r="AX217" s="13" t="s">
        <v>80</v>
      </c>
      <c r="AY217" s="222" t="s">
        <v>220</v>
      </c>
    </row>
    <row r="218" spans="1:65" s="15" customFormat="1" ht="11.25">
      <c r="B218" s="233"/>
      <c r="C218" s="234"/>
      <c r="D218" s="210" t="s">
        <v>235</v>
      </c>
      <c r="E218" s="235" t="s">
        <v>1</v>
      </c>
      <c r="F218" s="236" t="s">
        <v>355</v>
      </c>
      <c r="G218" s="234"/>
      <c r="H218" s="237">
        <v>18.306999999999999</v>
      </c>
      <c r="I218" s="238"/>
      <c r="J218" s="234"/>
      <c r="K218" s="234"/>
      <c r="L218" s="239"/>
      <c r="M218" s="240"/>
      <c r="N218" s="241"/>
      <c r="O218" s="241"/>
      <c r="P218" s="241"/>
      <c r="Q218" s="241"/>
      <c r="R218" s="241"/>
      <c r="S218" s="241"/>
      <c r="T218" s="242"/>
      <c r="AT218" s="243" t="s">
        <v>235</v>
      </c>
      <c r="AU218" s="243" t="s">
        <v>19</v>
      </c>
      <c r="AV218" s="15" t="s">
        <v>223</v>
      </c>
      <c r="AW218" s="15" t="s">
        <v>36</v>
      </c>
      <c r="AX218" s="15" t="s">
        <v>87</v>
      </c>
      <c r="AY218" s="243" t="s">
        <v>220</v>
      </c>
    </row>
    <row r="219" spans="1:65" s="2" customFormat="1" ht="24.2" customHeight="1">
      <c r="A219" s="36"/>
      <c r="B219" s="37"/>
      <c r="C219" s="192" t="s">
        <v>364</v>
      </c>
      <c r="D219" s="192" t="s">
        <v>224</v>
      </c>
      <c r="E219" s="193" t="s">
        <v>5281</v>
      </c>
      <c r="F219" s="194" t="s">
        <v>5282</v>
      </c>
      <c r="G219" s="195" t="s">
        <v>506</v>
      </c>
      <c r="H219" s="196">
        <v>18.306999999999999</v>
      </c>
      <c r="I219" s="197"/>
      <c r="J219" s="198">
        <f>ROUND(I219*H219,2)</f>
        <v>0</v>
      </c>
      <c r="K219" s="194" t="s">
        <v>1</v>
      </c>
      <c r="L219" s="41"/>
      <c r="M219" s="199" t="s">
        <v>1</v>
      </c>
      <c r="N219" s="200" t="s">
        <v>45</v>
      </c>
      <c r="O219" s="73"/>
      <c r="P219" s="201">
        <f>O219*H219</f>
        <v>0</v>
      </c>
      <c r="Q219" s="201">
        <v>0</v>
      </c>
      <c r="R219" s="201">
        <f>Q219*H219</f>
        <v>0</v>
      </c>
      <c r="S219" s="201">
        <v>0</v>
      </c>
      <c r="T219" s="202">
        <f>S219*H219</f>
        <v>0</v>
      </c>
      <c r="U219" s="36"/>
      <c r="V219" s="36"/>
      <c r="W219" s="36"/>
      <c r="X219" s="36"/>
      <c r="Y219" s="36"/>
      <c r="Z219" s="36"/>
      <c r="AA219" s="36"/>
      <c r="AB219" s="36"/>
      <c r="AC219" s="36"/>
      <c r="AD219" s="36"/>
      <c r="AE219" s="36"/>
      <c r="AR219" s="203" t="s">
        <v>315</v>
      </c>
      <c r="AT219" s="203" t="s">
        <v>224</v>
      </c>
      <c r="AU219" s="203" t="s">
        <v>19</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315</v>
      </c>
      <c r="BM219" s="203" t="s">
        <v>5452</v>
      </c>
    </row>
    <row r="220" spans="1:65" s="12" customFormat="1" ht="25.9" customHeight="1">
      <c r="B220" s="176"/>
      <c r="C220" s="177"/>
      <c r="D220" s="178" t="s">
        <v>79</v>
      </c>
      <c r="E220" s="179" t="s">
        <v>329</v>
      </c>
      <c r="F220" s="179" t="s">
        <v>966</v>
      </c>
      <c r="G220" s="177"/>
      <c r="H220" s="177"/>
      <c r="I220" s="180"/>
      <c r="J220" s="181">
        <f>BK220</f>
        <v>0</v>
      </c>
      <c r="K220" s="177"/>
      <c r="L220" s="182"/>
      <c r="M220" s="183"/>
      <c r="N220" s="184"/>
      <c r="O220" s="184"/>
      <c r="P220" s="185">
        <f>P221</f>
        <v>0</v>
      </c>
      <c r="Q220" s="184"/>
      <c r="R220" s="185">
        <f>R221</f>
        <v>0</v>
      </c>
      <c r="S220" s="184"/>
      <c r="T220" s="186">
        <f>T221</f>
        <v>0</v>
      </c>
      <c r="AR220" s="187" t="s">
        <v>156</v>
      </c>
      <c r="AT220" s="188" t="s">
        <v>79</v>
      </c>
      <c r="AU220" s="188" t="s">
        <v>80</v>
      </c>
      <c r="AY220" s="187" t="s">
        <v>220</v>
      </c>
      <c r="BK220" s="189">
        <f>BK221</f>
        <v>0</v>
      </c>
    </row>
    <row r="221" spans="1:65" s="12" customFormat="1" ht="22.9" customHeight="1">
      <c r="B221" s="176"/>
      <c r="C221" s="177"/>
      <c r="D221" s="178" t="s">
        <v>79</v>
      </c>
      <c r="E221" s="190" t="s">
        <v>1464</v>
      </c>
      <c r="F221" s="190" t="s">
        <v>1465</v>
      </c>
      <c r="G221" s="177"/>
      <c r="H221" s="177"/>
      <c r="I221" s="180"/>
      <c r="J221" s="191">
        <f>BK221</f>
        <v>0</v>
      </c>
      <c r="K221" s="177"/>
      <c r="L221" s="182"/>
      <c r="M221" s="183"/>
      <c r="N221" s="184"/>
      <c r="O221" s="184"/>
      <c r="P221" s="185">
        <f>SUM(P222:P270)</f>
        <v>0</v>
      </c>
      <c r="Q221" s="184"/>
      <c r="R221" s="185">
        <f>SUM(R222:R270)</f>
        <v>0</v>
      </c>
      <c r="S221" s="184"/>
      <c r="T221" s="186">
        <f>SUM(T222:T270)</f>
        <v>0</v>
      </c>
      <c r="AR221" s="187" t="s">
        <v>156</v>
      </c>
      <c r="AT221" s="188" t="s">
        <v>79</v>
      </c>
      <c r="AU221" s="188" t="s">
        <v>87</v>
      </c>
      <c r="AY221" s="187" t="s">
        <v>220</v>
      </c>
      <c r="BK221" s="189">
        <f>SUM(BK222:BK270)</f>
        <v>0</v>
      </c>
    </row>
    <row r="222" spans="1:65" s="2" customFormat="1" ht="24.2" customHeight="1">
      <c r="A222" s="36"/>
      <c r="B222" s="37"/>
      <c r="C222" s="192" t="s">
        <v>370</v>
      </c>
      <c r="D222" s="192" t="s">
        <v>224</v>
      </c>
      <c r="E222" s="193" t="s">
        <v>5284</v>
      </c>
      <c r="F222" s="194" t="s">
        <v>5285</v>
      </c>
      <c r="G222" s="195" t="s">
        <v>698</v>
      </c>
      <c r="H222" s="196">
        <v>42.8</v>
      </c>
      <c r="I222" s="197"/>
      <c r="J222" s="198">
        <f>ROUND(I222*H222,2)</f>
        <v>0</v>
      </c>
      <c r="K222" s="194" t="s">
        <v>1</v>
      </c>
      <c r="L222" s="41"/>
      <c r="M222" s="199" t="s">
        <v>1</v>
      </c>
      <c r="N222" s="200" t="s">
        <v>45</v>
      </c>
      <c r="O222" s="73"/>
      <c r="P222" s="201">
        <f>O222*H222</f>
        <v>0</v>
      </c>
      <c r="Q222" s="201">
        <v>0</v>
      </c>
      <c r="R222" s="201">
        <f>Q222*H222</f>
        <v>0</v>
      </c>
      <c r="S222" s="201">
        <v>0</v>
      </c>
      <c r="T222" s="202">
        <f>S222*H222</f>
        <v>0</v>
      </c>
      <c r="U222" s="36"/>
      <c r="V222" s="36"/>
      <c r="W222" s="36"/>
      <c r="X222" s="36"/>
      <c r="Y222" s="36"/>
      <c r="Z222" s="36"/>
      <c r="AA222" s="36"/>
      <c r="AB222" s="36"/>
      <c r="AC222" s="36"/>
      <c r="AD222" s="36"/>
      <c r="AE222" s="36"/>
      <c r="AR222" s="203" t="s">
        <v>1469</v>
      </c>
      <c r="AT222" s="203" t="s">
        <v>224</v>
      </c>
      <c r="AU222" s="203" t="s">
        <v>19</v>
      </c>
      <c r="AY222" s="18" t="s">
        <v>220</v>
      </c>
      <c r="BE222" s="204">
        <f>IF(N222="základní",J222,0)</f>
        <v>0</v>
      </c>
      <c r="BF222" s="204">
        <f>IF(N222="snížená",J222,0)</f>
        <v>0</v>
      </c>
      <c r="BG222" s="204">
        <f>IF(N222="zákl. přenesená",J222,0)</f>
        <v>0</v>
      </c>
      <c r="BH222" s="204">
        <f>IF(N222="sníž. přenesená",J222,0)</f>
        <v>0</v>
      </c>
      <c r="BI222" s="204">
        <f>IF(N222="nulová",J222,0)</f>
        <v>0</v>
      </c>
      <c r="BJ222" s="18" t="s">
        <v>87</v>
      </c>
      <c r="BK222" s="204">
        <f>ROUND(I222*H222,2)</f>
        <v>0</v>
      </c>
      <c r="BL222" s="18" t="s">
        <v>1469</v>
      </c>
      <c r="BM222" s="203" t="s">
        <v>5453</v>
      </c>
    </row>
    <row r="223" spans="1:65" s="13" customFormat="1" ht="11.25">
      <c r="B223" s="212"/>
      <c r="C223" s="213"/>
      <c r="D223" s="210" t="s">
        <v>235</v>
      </c>
      <c r="E223" s="214" t="s">
        <v>1</v>
      </c>
      <c r="F223" s="215" t="s">
        <v>5454</v>
      </c>
      <c r="G223" s="213"/>
      <c r="H223" s="216">
        <v>42.8</v>
      </c>
      <c r="I223" s="217"/>
      <c r="J223" s="213"/>
      <c r="K223" s="213"/>
      <c r="L223" s="218"/>
      <c r="M223" s="219"/>
      <c r="N223" s="220"/>
      <c r="O223" s="220"/>
      <c r="P223" s="220"/>
      <c r="Q223" s="220"/>
      <c r="R223" s="220"/>
      <c r="S223" s="220"/>
      <c r="T223" s="221"/>
      <c r="AT223" s="222" t="s">
        <v>235</v>
      </c>
      <c r="AU223" s="222" t="s">
        <v>19</v>
      </c>
      <c r="AV223" s="13" t="s">
        <v>19</v>
      </c>
      <c r="AW223" s="13" t="s">
        <v>36</v>
      </c>
      <c r="AX223" s="13" t="s">
        <v>80</v>
      </c>
      <c r="AY223" s="222" t="s">
        <v>220</v>
      </c>
    </row>
    <row r="224" spans="1:65" s="15" customFormat="1" ht="11.25">
      <c r="B224" s="233"/>
      <c r="C224" s="234"/>
      <c r="D224" s="210" t="s">
        <v>235</v>
      </c>
      <c r="E224" s="235" t="s">
        <v>1</v>
      </c>
      <c r="F224" s="236" t="s">
        <v>355</v>
      </c>
      <c r="G224" s="234"/>
      <c r="H224" s="237">
        <v>42.8</v>
      </c>
      <c r="I224" s="238"/>
      <c r="J224" s="234"/>
      <c r="K224" s="234"/>
      <c r="L224" s="239"/>
      <c r="M224" s="240"/>
      <c r="N224" s="241"/>
      <c r="O224" s="241"/>
      <c r="P224" s="241"/>
      <c r="Q224" s="241"/>
      <c r="R224" s="241"/>
      <c r="S224" s="241"/>
      <c r="T224" s="242"/>
      <c r="AT224" s="243" t="s">
        <v>235</v>
      </c>
      <c r="AU224" s="243" t="s">
        <v>19</v>
      </c>
      <c r="AV224" s="15" t="s">
        <v>223</v>
      </c>
      <c r="AW224" s="15" t="s">
        <v>36</v>
      </c>
      <c r="AX224" s="15" t="s">
        <v>87</v>
      </c>
      <c r="AY224" s="243" t="s">
        <v>220</v>
      </c>
    </row>
    <row r="225" spans="1:65" s="2" customFormat="1" ht="49.15" customHeight="1">
      <c r="A225" s="36"/>
      <c r="B225" s="37"/>
      <c r="C225" s="247" t="s">
        <v>375</v>
      </c>
      <c r="D225" s="247" t="s">
        <v>329</v>
      </c>
      <c r="E225" s="248" t="s">
        <v>5287</v>
      </c>
      <c r="F225" s="249" t="s">
        <v>5288</v>
      </c>
      <c r="G225" s="250" t="s">
        <v>698</v>
      </c>
      <c r="H225" s="251">
        <v>60</v>
      </c>
      <c r="I225" s="252"/>
      <c r="J225" s="253">
        <f t="shared" ref="J225:J241" si="0">ROUND(I225*H225,2)</f>
        <v>0</v>
      </c>
      <c r="K225" s="249" t="s">
        <v>1</v>
      </c>
      <c r="L225" s="254"/>
      <c r="M225" s="255" t="s">
        <v>1</v>
      </c>
      <c r="N225" s="256" t="s">
        <v>45</v>
      </c>
      <c r="O225" s="73"/>
      <c r="P225" s="201">
        <f t="shared" ref="P225:P241" si="1">O225*H225</f>
        <v>0</v>
      </c>
      <c r="Q225" s="201">
        <v>0</v>
      </c>
      <c r="R225" s="201">
        <f t="shared" ref="R225:R241" si="2">Q225*H225</f>
        <v>0</v>
      </c>
      <c r="S225" s="201">
        <v>0</v>
      </c>
      <c r="T225" s="202">
        <f t="shared" ref="T225:T241" si="3">S225*H225</f>
        <v>0</v>
      </c>
      <c r="U225" s="36"/>
      <c r="V225" s="36"/>
      <c r="W225" s="36"/>
      <c r="X225" s="36"/>
      <c r="Y225" s="36"/>
      <c r="Z225" s="36"/>
      <c r="AA225" s="36"/>
      <c r="AB225" s="36"/>
      <c r="AC225" s="36"/>
      <c r="AD225" s="36"/>
      <c r="AE225" s="36"/>
      <c r="AR225" s="203" t="s">
        <v>5289</v>
      </c>
      <c r="AT225" s="203" t="s">
        <v>329</v>
      </c>
      <c r="AU225" s="203" t="s">
        <v>19</v>
      </c>
      <c r="AY225" s="18" t="s">
        <v>220</v>
      </c>
      <c r="BE225" s="204">
        <f t="shared" ref="BE225:BE241" si="4">IF(N225="základní",J225,0)</f>
        <v>0</v>
      </c>
      <c r="BF225" s="204">
        <f t="shared" ref="BF225:BF241" si="5">IF(N225="snížená",J225,0)</f>
        <v>0</v>
      </c>
      <c r="BG225" s="204">
        <f t="shared" ref="BG225:BG241" si="6">IF(N225="zákl. přenesená",J225,0)</f>
        <v>0</v>
      </c>
      <c r="BH225" s="204">
        <f t="shared" ref="BH225:BH241" si="7">IF(N225="sníž. přenesená",J225,0)</f>
        <v>0</v>
      </c>
      <c r="BI225" s="204">
        <f t="shared" ref="BI225:BI241" si="8">IF(N225="nulová",J225,0)</f>
        <v>0</v>
      </c>
      <c r="BJ225" s="18" t="s">
        <v>87</v>
      </c>
      <c r="BK225" s="204">
        <f t="shared" ref="BK225:BK241" si="9">ROUND(I225*H225,2)</f>
        <v>0</v>
      </c>
      <c r="BL225" s="18" t="s">
        <v>1469</v>
      </c>
      <c r="BM225" s="203" t="s">
        <v>5455</v>
      </c>
    </row>
    <row r="226" spans="1:65" s="2" customFormat="1" ht="24.2" customHeight="1">
      <c r="A226" s="36"/>
      <c r="B226" s="37"/>
      <c r="C226" s="192" t="s">
        <v>380</v>
      </c>
      <c r="D226" s="192" t="s">
        <v>224</v>
      </c>
      <c r="E226" s="193" t="s">
        <v>5292</v>
      </c>
      <c r="F226" s="194" t="s">
        <v>5293</v>
      </c>
      <c r="G226" s="195" t="s">
        <v>664</v>
      </c>
      <c r="H226" s="196">
        <v>1</v>
      </c>
      <c r="I226" s="197"/>
      <c r="J226" s="198">
        <f t="shared" si="0"/>
        <v>0</v>
      </c>
      <c r="K226" s="194" t="s">
        <v>1</v>
      </c>
      <c r="L226" s="41"/>
      <c r="M226" s="199" t="s">
        <v>1</v>
      </c>
      <c r="N226" s="200" t="s">
        <v>45</v>
      </c>
      <c r="O226" s="73"/>
      <c r="P226" s="201">
        <f t="shared" si="1"/>
        <v>0</v>
      </c>
      <c r="Q226" s="201">
        <v>0</v>
      </c>
      <c r="R226" s="201">
        <f t="shared" si="2"/>
        <v>0</v>
      </c>
      <c r="S226" s="201">
        <v>0</v>
      </c>
      <c r="T226" s="202">
        <f t="shared" si="3"/>
        <v>0</v>
      </c>
      <c r="U226" s="36"/>
      <c r="V226" s="36"/>
      <c r="W226" s="36"/>
      <c r="X226" s="36"/>
      <c r="Y226" s="36"/>
      <c r="Z226" s="36"/>
      <c r="AA226" s="36"/>
      <c r="AB226" s="36"/>
      <c r="AC226" s="36"/>
      <c r="AD226" s="36"/>
      <c r="AE226" s="36"/>
      <c r="AR226" s="203" t="s">
        <v>1469</v>
      </c>
      <c r="AT226" s="203" t="s">
        <v>224</v>
      </c>
      <c r="AU226" s="203" t="s">
        <v>19</v>
      </c>
      <c r="AY226" s="18" t="s">
        <v>220</v>
      </c>
      <c r="BE226" s="204">
        <f t="shared" si="4"/>
        <v>0</v>
      </c>
      <c r="BF226" s="204">
        <f t="shared" si="5"/>
        <v>0</v>
      </c>
      <c r="BG226" s="204">
        <f t="shared" si="6"/>
        <v>0</v>
      </c>
      <c r="BH226" s="204">
        <f t="shared" si="7"/>
        <v>0</v>
      </c>
      <c r="BI226" s="204">
        <f t="shared" si="8"/>
        <v>0</v>
      </c>
      <c r="BJ226" s="18" t="s">
        <v>87</v>
      </c>
      <c r="BK226" s="204">
        <f t="shared" si="9"/>
        <v>0</v>
      </c>
      <c r="BL226" s="18" t="s">
        <v>1469</v>
      </c>
      <c r="BM226" s="203" t="s">
        <v>5456</v>
      </c>
    </row>
    <row r="227" spans="1:65" s="2" customFormat="1" ht="24.2" customHeight="1">
      <c r="A227" s="36"/>
      <c r="B227" s="37"/>
      <c r="C227" s="247" t="s">
        <v>386</v>
      </c>
      <c r="D227" s="247" t="s">
        <v>329</v>
      </c>
      <c r="E227" s="248" t="s">
        <v>5295</v>
      </c>
      <c r="F227" s="249" t="s">
        <v>5457</v>
      </c>
      <c r="G227" s="250" t="s">
        <v>664</v>
      </c>
      <c r="H227" s="251">
        <v>1</v>
      </c>
      <c r="I227" s="252"/>
      <c r="J227" s="253">
        <f t="shared" si="0"/>
        <v>0</v>
      </c>
      <c r="K227" s="249" t="s">
        <v>1</v>
      </c>
      <c r="L227" s="254"/>
      <c r="M227" s="255" t="s">
        <v>1</v>
      </c>
      <c r="N227" s="256" t="s">
        <v>45</v>
      </c>
      <c r="O227" s="73"/>
      <c r="P227" s="201">
        <f t="shared" si="1"/>
        <v>0</v>
      </c>
      <c r="Q227" s="201">
        <v>0</v>
      </c>
      <c r="R227" s="201">
        <f t="shared" si="2"/>
        <v>0</v>
      </c>
      <c r="S227" s="201">
        <v>0</v>
      </c>
      <c r="T227" s="202">
        <f t="shared" si="3"/>
        <v>0</v>
      </c>
      <c r="U227" s="36"/>
      <c r="V227" s="36"/>
      <c r="W227" s="36"/>
      <c r="X227" s="36"/>
      <c r="Y227" s="36"/>
      <c r="Z227" s="36"/>
      <c r="AA227" s="36"/>
      <c r="AB227" s="36"/>
      <c r="AC227" s="36"/>
      <c r="AD227" s="36"/>
      <c r="AE227" s="36"/>
      <c r="AR227" s="203" t="s">
        <v>5289</v>
      </c>
      <c r="AT227" s="203" t="s">
        <v>329</v>
      </c>
      <c r="AU227" s="203" t="s">
        <v>19</v>
      </c>
      <c r="AY227" s="18" t="s">
        <v>220</v>
      </c>
      <c r="BE227" s="204">
        <f t="shared" si="4"/>
        <v>0</v>
      </c>
      <c r="BF227" s="204">
        <f t="shared" si="5"/>
        <v>0</v>
      </c>
      <c r="BG227" s="204">
        <f t="shared" si="6"/>
        <v>0</v>
      </c>
      <c r="BH227" s="204">
        <f t="shared" si="7"/>
        <v>0</v>
      </c>
      <c r="BI227" s="204">
        <f t="shared" si="8"/>
        <v>0</v>
      </c>
      <c r="BJ227" s="18" t="s">
        <v>87</v>
      </c>
      <c r="BK227" s="204">
        <f t="shared" si="9"/>
        <v>0</v>
      </c>
      <c r="BL227" s="18" t="s">
        <v>1469</v>
      </c>
      <c r="BM227" s="203" t="s">
        <v>5458</v>
      </c>
    </row>
    <row r="228" spans="1:65" s="2" customFormat="1" ht="24.2" customHeight="1">
      <c r="A228" s="36"/>
      <c r="B228" s="37"/>
      <c r="C228" s="192" t="s">
        <v>392</v>
      </c>
      <c r="D228" s="192" t="s">
        <v>224</v>
      </c>
      <c r="E228" s="193" t="s">
        <v>5298</v>
      </c>
      <c r="F228" s="194" t="s">
        <v>5299</v>
      </c>
      <c r="G228" s="195" t="s">
        <v>664</v>
      </c>
      <c r="H228" s="196">
        <v>3</v>
      </c>
      <c r="I228" s="197"/>
      <c r="J228" s="198">
        <f t="shared" si="0"/>
        <v>0</v>
      </c>
      <c r="K228" s="194" t="s">
        <v>1</v>
      </c>
      <c r="L228" s="41"/>
      <c r="M228" s="199" t="s">
        <v>1</v>
      </c>
      <c r="N228" s="200" t="s">
        <v>45</v>
      </c>
      <c r="O228" s="73"/>
      <c r="P228" s="201">
        <f t="shared" si="1"/>
        <v>0</v>
      </c>
      <c r="Q228" s="201">
        <v>0</v>
      </c>
      <c r="R228" s="201">
        <f t="shared" si="2"/>
        <v>0</v>
      </c>
      <c r="S228" s="201">
        <v>0</v>
      </c>
      <c r="T228" s="202">
        <f t="shared" si="3"/>
        <v>0</v>
      </c>
      <c r="U228" s="36"/>
      <c r="V228" s="36"/>
      <c r="W228" s="36"/>
      <c r="X228" s="36"/>
      <c r="Y228" s="36"/>
      <c r="Z228" s="36"/>
      <c r="AA228" s="36"/>
      <c r="AB228" s="36"/>
      <c r="AC228" s="36"/>
      <c r="AD228" s="36"/>
      <c r="AE228" s="36"/>
      <c r="AR228" s="203" t="s">
        <v>1469</v>
      </c>
      <c r="AT228" s="203" t="s">
        <v>224</v>
      </c>
      <c r="AU228" s="203" t="s">
        <v>19</v>
      </c>
      <c r="AY228" s="18" t="s">
        <v>220</v>
      </c>
      <c r="BE228" s="204">
        <f t="shared" si="4"/>
        <v>0</v>
      </c>
      <c r="BF228" s="204">
        <f t="shared" si="5"/>
        <v>0</v>
      </c>
      <c r="BG228" s="204">
        <f t="shared" si="6"/>
        <v>0</v>
      </c>
      <c r="BH228" s="204">
        <f t="shared" si="7"/>
        <v>0</v>
      </c>
      <c r="BI228" s="204">
        <f t="shared" si="8"/>
        <v>0</v>
      </c>
      <c r="BJ228" s="18" t="s">
        <v>87</v>
      </c>
      <c r="BK228" s="204">
        <f t="shared" si="9"/>
        <v>0</v>
      </c>
      <c r="BL228" s="18" t="s">
        <v>1469</v>
      </c>
      <c r="BM228" s="203" t="s">
        <v>5459</v>
      </c>
    </row>
    <row r="229" spans="1:65" s="2" customFormat="1" ht="33" customHeight="1">
      <c r="A229" s="36"/>
      <c r="B229" s="37"/>
      <c r="C229" s="247" t="s">
        <v>397</v>
      </c>
      <c r="D229" s="247" t="s">
        <v>329</v>
      </c>
      <c r="E229" s="248" t="s">
        <v>5301</v>
      </c>
      <c r="F229" s="249" t="s">
        <v>5460</v>
      </c>
      <c r="G229" s="250" t="s">
        <v>664</v>
      </c>
      <c r="H229" s="251">
        <v>1</v>
      </c>
      <c r="I229" s="252"/>
      <c r="J229" s="253">
        <f t="shared" si="0"/>
        <v>0</v>
      </c>
      <c r="K229" s="249" t="s">
        <v>1</v>
      </c>
      <c r="L229" s="254"/>
      <c r="M229" s="255" t="s">
        <v>1</v>
      </c>
      <c r="N229" s="256" t="s">
        <v>45</v>
      </c>
      <c r="O229" s="73"/>
      <c r="P229" s="201">
        <f t="shared" si="1"/>
        <v>0</v>
      </c>
      <c r="Q229" s="201">
        <v>0</v>
      </c>
      <c r="R229" s="201">
        <f t="shared" si="2"/>
        <v>0</v>
      </c>
      <c r="S229" s="201">
        <v>0</v>
      </c>
      <c r="T229" s="202">
        <f t="shared" si="3"/>
        <v>0</v>
      </c>
      <c r="U229" s="36"/>
      <c r="V229" s="36"/>
      <c r="W229" s="36"/>
      <c r="X229" s="36"/>
      <c r="Y229" s="36"/>
      <c r="Z229" s="36"/>
      <c r="AA229" s="36"/>
      <c r="AB229" s="36"/>
      <c r="AC229" s="36"/>
      <c r="AD229" s="36"/>
      <c r="AE229" s="36"/>
      <c r="AR229" s="203" t="s">
        <v>5289</v>
      </c>
      <c r="AT229" s="203" t="s">
        <v>329</v>
      </c>
      <c r="AU229" s="203" t="s">
        <v>19</v>
      </c>
      <c r="AY229" s="18" t="s">
        <v>220</v>
      </c>
      <c r="BE229" s="204">
        <f t="shared" si="4"/>
        <v>0</v>
      </c>
      <c r="BF229" s="204">
        <f t="shared" si="5"/>
        <v>0</v>
      </c>
      <c r="BG229" s="204">
        <f t="shared" si="6"/>
        <v>0</v>
      </c>
      <c r="BH229" s="204">
        <f t="shared" si="7"/>
        <v>0</v>
      </c>
      <c r="BI229" s="204">
        <f t="shared" si="8"/>
        <v>0</v>
      </c>
      <c r="BJ229" s="18" t="s">
        <v>87</v>
      </c>
      <c r="BK229" s="204">
        <f t="shared" si="9"/>
        <v>0</v>
      </c>
      <c r="BL229" s="18" t="s">
        <v>1469</v>
      </c>
      <c r="BM229" s="203" t="s">
        <v>5461</v>
      </c>
    </row>
    <row r="230" spans="1:65" s="2" customFormat="1" ht="24.2" customHeight="1">
      <c r="A230" s="36"/>
      <c r="B230" s="37"/>
      <c r="C230" s="247" t="s">
        <v>403</v>
      </c>
      <c r="D230" s="247" t="s">
        <v>329</v>
      </c>
      <c r="E230" s="248" t="s">
        <v>5304</v>
      </c>
      <c r="F230" s="249" t="s">
        <v>5462</v>
      </c>
      <c r="G230" s="250" t="s">
        <v>664</v>
      </c>
      <c r="H230" s="251">
        <v>1</v>
      </c>
      <c r="I230" s="252"/>
      <c r="J230" s="253">
        <f t="shared" si="0"/>
        <v>0</v>
      </c>
      <c r="K230" s="249" t="s">
        <v>1</v>
      </c>
      <c r="L230" s="254"/>
      <c r="M230" s="255" t="s">
        <v>1</v>
      </c>
      <c r="N230" s="256" t="s">
        <v>45</v>
      </c>
      <c r="O230" s="73"/>
      <c r="P230" s="201">
        <f t="shared" si="1"/>
        <v>0</v>
      </c>
      <c r="Q230" s="201">
        <v>0</v>
      </c>
      <c r="R230" s="201">
        <f t="shared" si="2"/>
        <v>0</v>
      </c>
      <c r="S230" s="201">
        <v>0</v>
      </c>
      <c r="T230" s="202">
        <f t="shared" si="3"/>
        <v>0</v>
      </c>
      <c r="U230" s="36"/>
      <c r="V230" s="36"/>
      <c r="W230" s="36"/>
      <c r="X230" s="36"/>
      <c r="Y230" s="36"/>
      <c r="Z230" s="36"/>
      <c r="AA230" s="36"/>
      <c r="AB230" s="36"/>
      <c r="AC230" s="36"/>
      <c r="AD230" s="36"/>
      <c r="AE230" s="36"/>
      <c r="AR230" s="203" t="s">
        <v>5289</v>
      </c>
      <c r="AT230" s="203" t="s">
        <v>329</v>
      </c>
      <c r="AU230" s="203" t="s">
        <v>19</v>
      </c>
      <c r="AY230" s="18" t="s">
        <v>220</v>
      </c>
      <c r="BE230" s="204">
        <f t="shared" si="4"/>
        <v>0</v>
      </c>
      <c r="BF230" s="204">
        <f t="shared" si="5"/>
        <v>0</v>
      </c>
      <c r="BG230" s="204">
        <f t="shared" si="6"/>
        <v>0</v>
      </c>
      <c r="BH230" s="204">
        <f t="shared" si="7"/>
        <v>0</v>
      </c>
      <c r="BI230" s="204">
        <f t="shared" si="8"/>
        <v>0</v>
      </c>
      <c r="BJ230" s="18" t="s">
        <v>87</v>
      </c>
      <c r="BK230" s="204">
        <f t="shared" si="9"/>
        <v>0</v>
      </c>
      <c r="BL230" s="18" t="s">
        <v>1469</v>
      </c>
      <c r="BM230" s="203" t="s">
        <v>5463</v>
      </c>
    </row>
    <row r="231" spans="1:65" s="2" customFormat="1" ht="24.2" customHeight="1">
      <c r="A231" s="36"/>
      <c r="B231" s="37"/>
      <c r="C231" s="247" t="s">
        <v>409</v>
      </c>
      <c r="D231" s="247" t="s">
        <v>329</v>
      </c>
      <c r="E231" s="248" t="s">
        <v>5307</v>
      </c>
      <c r="F231" s="249" t="s">
        <v>5464</v>
      </c>
      <c r="G231" s="250" t="s">
        <v>664</v>
      </c>
      <c r="H231" s="251">
        <v>1</v>
      </c>
      <c r="I231" s="252"/>
      <c r="J231" s="253">
        <f t="shared" si="0"/>
        <v>0</v>
      </c>
      <c r="K231" s="249" t="s">
        <v>1</v>
      </c>
      <c r="L231" s="254"/>
      <c r="M231" s="255" t="s">
        <v>1</v>
      </c>
      <c r="N231" s="256" t="s">
        <v>45</v>
      </c>
      <c r="O231" s="73"/>
      <c r="P231" s="201">
        <f t="shared" si="1"/>
        <v>0</v>
      </c>
      <c r="Q231" s="201">
        <v>0</v>
      </c>
      <c r="R231" s="201">
        <f t="shared" si="2"/>
        <v>0</v>
      </c>
      <c r="S231" s="201">
        <v>0</v>
      </c>
      <c r="T231" s="202">
        <f t="shared" si="3"/>
        <v>0</v>
      </c>
      <c r="U231" s="36"/>
      <c r="V231" s="36"/>
      <c r="W231" s="36"/>
      <c r="X231" s="36"/>
      <c r="Y231" s="36"/>
      <c r="Z231" s="36"/>
      <c r="AA231" s="36"/>
      <c r="AB231" s="36"/>
      <c r="AC231" s="36"/>
      <c r="AD231" s="36"/>
      <c r="AE231" s="36"/>
      <c r="AR231" s="203" t="s">
        <v>5289</v>
      </c>
      <c r="AT231" s="203" t="s">
        <v>329</v>
      </c>
      <c r="AU231" s="203" t="s">
        <v>19</v>
      </c>
      <c r="AY231" s="18" t="s">
        <v>220</v>
      </c>
      <c r="BE231" s="204">
        <f t="shared" si="4"/>
        <v>0</v>
      </c>
      <c r="BF231" s="204">
        <f t="shared" si="5"/>
        <v>0</v>
      </c>
      <c r="BG231" s="204">
        <f t="shared" si="6"/>
        <v>0</v>
      </c>
      <c r="BH231" s="204">
        <f t="shared" si="7"/>
        <v>0</v>
      </c>
      <c r="BI231" s="204">
        <f t="shared" si="8"/>
        <v>0</v>
      </c>
      <c r="BJ231" s="18" t="s">
        <v>87</v>
      </c>
      <c r="BK231" s="204">
        <f t="shared" si="9"/>
        <v>0</v>
      </c>
      <c r="BL231" s="18" t="s">
        <v>1469</v>
      </c>
      <c r="BM231" s="203" t="s">
        <v>5465</v>
      </c>
    </row>
    <row r="232" spans="1:65" s="2" customFormat="1" ht="24.2" customHeight="1">
      <c r="A232" s="36"/>
      <c r="B232" s="37"/>
      <c r="C232" s="192" t="s">
        <v>1459</v>
      </c>
      <c r="D232" s="192" t="s">
        <v>224</v>
      </c>
      <c r="E232" s="193" t="s">
        <v>5310</v>
      </c>
      <c r="F232" s="194" t="s">
        <v>5311</v>
      </c>
      <c r="G232" s="195" t="s">
        <v>664</v>
      </c>
      <c r="H232" s="196">
        <v>36</v>
      </c>
      <c r="I232" s="197"/>
      <c r="J232" s="198">
        <f t="shared" si="0"/>
        <v>0</v>
      </c>
      <c r="K232" s="194" t="s">
        <v>1</v>
      </c>
      <c r="L232" s="41"/>
      <c r="M232" s="199" t="s">
        <v>1</v>
      </c>
      <c r="N232" s="200" t="s">
        <v>45</v>
      </c>
      <c r="O232" s="73"/>
      <c r="P232" s="201">
        <f t="shared" si="1"/>
        <v>0</v>
      </c>
      <c r="Q232" s="201">
        <v>0</v>
      </c>
      <c r="R232" s="201">
        <f t="shared" si="2"/>
        <v>0</v>
      </c>
      <c r="S232" s="201">
        <v>0</v>
      </c>
      <c r="T232" s="202">
        <f t="shared" si="3"/>
        <v>0</v>
      </c>
      <c r="U232" s="36"/>
      <c r="V232" s="36"/>
      <c r="W232" s="36"/>
      <c r="X232" s="36"/>
      <c r="Y232" s="36"/>
      <c r="Z232" s="36"/>
      <c r="AA232" s="36"/>
      <c r="AB232" s="36"/>
      <c r="AC232" s="36"/>
      <c r="AD232" s="36"/>
      <c r="AE232" s="36"/>
      <c r="AR232" s="203" t="s">
        <v>1469</v>
      </c>
      <c r="AT232" s="203" t="s">
        <v>224</v>
      </c>
      <c r="AU232" s="203" t="s">
        <v>19</v>
      </c>
      <c r="AY232" s="18" t="s">
        <v>220</v>
      </c>
      <c r="BE232" s="204">
        <f t="shared" si="4"/>
        <v>0</v>
      </c>
      <c r="BF232" s="204">
        <f t="shared" si="5"/>
        <v>0</v>
      </c>
      <c r="BG232" s="204">
        <f t="shared" si="6"/>
        <v>0</v>
      </c>
      <c r="BH232" s="204">
        <f t="shared" si="7"/>
        <v>0</v>
      </c>
      <c r="BI232" s="204">
        <f t="shared" si="8"/>
        <v>0</v>
      </c>
      <c r="BJ232" s="18" t="s">
        <v>87</v>
      </c>
      <c r="BK232" s="204">
        <f t="shared" si="9"/>
        <v>0</v>
      </c>
      <c r="BL232" s="18" t="s">
        <v>1469</v>
      </c>
      <c r="BM232" s="203" t="s">
        <v>5466</v>
      </c>
    </row>
    <row r="233" spans="1:65" s="2" customFormat="1" ht="21.75" customHeight="1">
      <c r="A233" s="36"/>
      <c r="B233" s="37"/>
      <c r="C233" s="192" t="s">
        <v>415</v>
      </c>
      <c r="D233" s="192" t="s">
        <v>224</v>
      </c>
      <c r="E233" s="193" t="s">
        <v>5313</v>
      </c>
      <c r="F233" s="194" t="s">
        <v>5314</v>
      </c>
      <c r="G233" s="195" t="s">
        <v>698</v>
      </c>
      <c r="H233" s="196">
        <v>74</v>
      </c>
      <c r="I233" s="197"/>
      <c r="J233" s="198">
        <f t="shared" si="0"/>
        <v>0</v>
      </c>
      <c r="K233" s="194" t="s">
        <v>1</v>
      </c>
      <c r="L233" s="41"/>
      <c r="M233" s="199" t="s">
        <v>1</v>
      </c>
      <c r="N233" s="200" t="s">
        <v>45</v>
      </c>
      <c r="O233" s="73"/>
      <c r="P233" s="201">
        <f t="shared" si="1"/>
        <v>0</v>
      </c>
      <c r="Q233" s="201">
        <v>0</v>
      </c>
      <c r="R233" s="201">
        <f t="shared" si="2"/>
        <v>0</v>
      </c>
      <c r="S233" s="201">
        <v>0</v>
      </c>
      <c r="T233" s="202">
        <f t="shared" si="3"/>
        <v>0</v>
      </c>
      <c r="U233" s="36"/>
      <c r="V233" s="36"/>
      <c r="W233" s="36"/>
      <c r="X233" s="36"/>
      <c r="Y233" s="36"/>
      <c r="Z233" s="36"/>
      <c r="AA233" s="36"/>
      <c r="AB233" s="36"/>
      <c r="AC233" s="36"/>
      <c r="AD233" s="36"/>
      <c r="AE233" s="36"/>
      <c r="AR233" s="203" t="s">
        <v>1469</v>
      </c>
      <c r="AT233" s="203" t="s">
        <v>224</v>
      </c>
      <c r="AU233" s="203" t="s">
        <v>19</v>
      </c>
      <c r="AY233" s="18" t="s">
        <v>220</v>
      </c>
      <c r="BE233" s="204">
        <f t="shared" si="4"/>
        <v>0</v>
      </c>
      <c r="BF233" s="204">
        <f t="shared" si="5"/>
        <v>0</v>
      </c>
      <c r="BG233" s="204">
        <f t="shared" si="6"/>
        <v>0</v>
      </c>
      <c r="BH233" s="204">
        <f t="shared" si="7"/>
        <v>0</v>
      </c>
      <c r="BI233" s="204">
        <f t="shared" si="8"/>
        <v>0</v>
      </c>
      <c r="BJ233" s="18" t="s">
        <v>87</v>
      </c>
      <c r="BK233" s="204">
        <f t="shared" si="9"/>
        <v>0</v>
      </c>
      <c r="BL233" s="18" t="s">
        <v>1469</v>
      </c>
      <c r="BM233" s="203" t="s">
        <v>5467</v>
      </c>
    </row>
    <row r="234" spans="1:65" s="2" customFormat="1" ht="33" customHeight="1">
      <c r="A234" s="36"/>
      <c r="B234" s="37"/>
      <c r="C234" s="192" t="s">
        <v>434</v>
      </c>
      <c r="D234" s="192" t="s">
        <v>224</v>
      </c>
      <c r="E234" s="193" t="s">
        <v>5316</v>
      </c>
      <c r="F234" s="194" t="s">
        <v>5317</v>
      </c>
      <c r="G234" s="195" t="s">
        <v>1430</v>
      </c>
      <c r="H234" s="196">
        <v>2</v>
      </c>
      <c r="I234" s="197"/>
      <c r="J234" s="198">
        <f t="shared" si="0"/>
        <v>0</v>
      </c>
      <c r="K234" s="194" t="s">
        <v>1</v>
      </c>
      <c r="L234" s="41"/>
      <c r="M234" s="199" t="s">
        <v>1</v>
      </c>
      <c r="N234" s="200" t="s">
        <v>45</v>
      </c>
      <c r="O234" s="73"/>
      <c r="P234" s="201">
        <f t="shared" si="1"/>
        <v>0</v>
      </c>
      <c r="Q234" s="201">
        <v>0</v>
      </c>
      <c r="R234" s="201">
        <f t="shared" si="2"/>
        <v>0</v>
      </c>
      <c r="S234" s="201">
        <v>0</v>
      </c>
      <c r="T234" s="202">
        <f t="shared" si="3"/>
        <v>0</v>
      </c>
      <c r="U234" s="36"/>
      <c r="V234" s="36"/>
      <c r="W234" s="36"/>
      <c r="X234" s="36"/>
      <c r="Y234" s="36"/>
      <c r="Z234" s="36"/>
      <c r="AA234" s="36"/>
      <c r="AB234" s="36"/>
      <c r="AC234" s="36"/>
      <c r="AD234" s="36"/>
      <c r="AE234" s="36"/>
      <c r="AR234" s="203" t="s">
        <v>1469</v>
      </c>
      <c r="AT234" s="203" t="s">
        <v>224</v>
      </c>
      <c r="AU234" s="203" t="s">
        <v>19</v>
      </c>
      <c r="AY234" s="18" t="s">
        <v>220</v>
      </c>
      <c r="BE234" s="204">
        <f t="shared" si="4"/>
        <v>0</v>
      </c>
      <c r="BF234" s="204">
        <f t="shared" si="5"/>
        <v>0</v>
      </c>
      <c r="BG234" s="204">
        <f t="shared" si="6"/>
        <v>0</v>
      </c>
      <c r="BH234" s="204">
        <f t="shared" si="7"/>
        <v>0</v>
      </c>
      <c r="BI234" s="204">
        <f t="shared" si="8"/>
        <v>0</v>
      </c>
      <c r="BJ234" s="18" t="s">
        <v>87</v>
      </c>
      <c r="BK234" s="204">
        <f t="shared" si="9"/>
        <v>0</v>
      </c>
      <c r="BL234" s="18" t="s">
        <v>1469</v>
      </c>
      <c r="BM234" s="203" t="s">
        <v>5468</v>
      </c>
    </row>
    <row r="235" spans="1:65" s="2" customFormat="1" ht="16.5" customHeight="1">
      <c r="A235" s="36"/>
      <c r="B235" s="37"/>
      <c r="C235" s="247" t="s">
        <v>441</v>
      </c>
      <c r="D235" s="247" t="s">
        <v>329</v>
      </c>
      <c r="E235" s="248" t="s">
        <v>5319</v>
      </c>
      <c r="F235" s="249" t="s">
        <v>5320</v>
      </c>
      <c r="G235" s="250" t="s">
        <v>664</v>
      </c>
      <c r="H235" s="251">
        <v>4</v>
      </c>
      <c r="I235" s="252"/>
      <c r="J235" s="253">
        <f t="shared" si="0"/>
        <v>0</v>
      </c>
      <c r="K235" s="249" t="s">
        <v>1</v>
      </c>
      <c r="L235" s="254"/>
      <c r="M235" s="255" t="s">
        <v>1</v>
      </c>
      <c r="N235" s="256" t="s">
        <v>45</v>
      </c>
      <c r="O235" s="73"/>
      <c r="P235" s="201">
        <f t="shared" si="1"/>
        <v>0</v>
      </c>
      <c r="Q235" s="201">
        <v>0</v>
      </c>
      <c r="R235" s="201">
        <f t="shared" si="2"/>
        <v>0</v>
      </c>
      <c r="S235" s="201">
        <v>0</v>
      </c>
      <c r="T235" s="202">
        <f t="shared" si="3"/>
        <v>0</v>
      </c>
      <c r="U235" s="36"/>
      <c r="V235" s="36"/>
      <c r="W235" s="36"/>
      <c r="X235" s="36"/>
      <c r="Y235" s="36"/>
      <c r="Z235" s="36"/>
      <c r="AA235" s="36"/>
      <c r="AB235" s="36"/>
      <c r="AC235" s="36"/>
      <c r="AD235" s="36"/>
      <c r="AE235" s="36"/>
      <c r="AR235" s="203" t="s">
        <v>5289</v>
      </c>
      <c r="AT235" s="203" t="s">
        <v>329</v>
      </c>
      <c r="AU235" s="203" t="s">
        <v>19</v>
      </c>
      <c r="AY235" s="18" t="s">
        <v>220</v>
      </c>
      <c r="BE235" s="204">
        <f t="shared" si="4"/>
        <v>0</v>
      </c>
      <c r="BF235" s="204">
        <f t="shared" si="5"/>
        <v>0</v>
      </c>
      <c r="BG235" s="204">
        <f t="shared" si="6"/>
        <v>0</v>
      </c>
      <c r="BH235" s="204">
        <f t="shared" si="7"/>
        <v>0</v>
      </c>
      <c r="BI235" s="204">
        <f t="shared" si="8"/>
        <v>0</v>
      </c>
      <c r="BJ235" s="18" t="s">
        <v>87</v>
      </c>
      <c r="BK235" s="204">
        <f t="shared" si="9"/>
        <v>0</v>
      </c>
      <c r="BL235" s="18" t="s">
        <v>1469</v>
      </c>
      <c r="BM235" s="203" t="s">
        <v>5469</v>
      </c>
    </row>
    <row r="236" spans="1:65" s="2" customFormat="1" ht="16.5" customHeight="1">
      <c r="A236" s="36"/>
      <c r="B236" s="37"/>
      <c r="C236" s="192" t="s">
        <v>446</v>
      </c>
      <c r="D236" s="192" t="s">
        <v>224</v>
      </c>
      <c r="E236" s="193" t="s">
        <v>5322</v>
      </c>
      <c r="F236" s="194" t="s">
        <v>5323</v>
      </c>
      <c r="G236" s="195" t="s">
        <v>506</v>
      </c>
      <c r="H236" s="196">
        <v>51</v>
      </c>
      <c r="I236" s="197"/>
      <c r="J236" s="198">
        <f t="shared" si="0"/>
        <v>0</v>
      </c>
      <c r="K236" s="194" t="s">
        <v>1</v>
      </c>
      <c r="L236" s="41"/>
      <c r="M236" s="199" t="s">
        <v>1</v>
      </c>
      <c r="N236" s="200" t="s">
        <v>45</v>
      </c>
      <c r="O236" s="73"/>
      <c r="P236" s="201">
        <f t="shared" si="1"/>
        <v>0</v>
      </c>
      <c r="Q236" s="201">
        <v>0</v>
      </c>
      <c r="R236" s="201">
        <f t="shared" si="2"/>
        <v>0</v>
      </c>
      <c r="S236" s="201">
        <v>0</v>
      </c>
      <c r="T236" s="202">
        <f t="shared" si="3"/>
        <v>0</v>
      </c>
      <c r="U236" s="36"/>
      <c r="V236" s="36"/>
      <c r="W236" s="36"/>
      <c r="X236" s="36"/>
      <c r="Y236" s="36"/>
      <c r="Z236" s="36"/>
      <c r="AA236" s="36"/>
      <c r="AB236" s="36"/>
      <c r="AC236" s="36"/>
      <c r="AD236" s="36"/>
      <c r="AE236" s="36"/>
      <c r="AR236" s="203" t="s">
        <v>1469</v>
      </c>
      <c r="AT236" s="203" t="s">
        <v>224</v>
      </c>
      <c r="AU236" s="203" t="s">
        <v>19</v>
      </c>
      <c r="AY236" s="18" t="s">
        <v>220</v>
      </c>
      <c r="BE236" s="204">
        <f t="shared" si="4"/>
        <v>0</v>
      </c>
      <c r="BF236" s="204">
        <f t="shared" si="5"/>
        <v>0</v>
      </c>
      <c r="BG236" s="204">
        <f t="shared" si="6"/>
        <v>0</v>
      </c>
      <c r="BH236" s="204">
        <f t="shared" si="7"/>
        <v>0</v>
      </c>
      <c r="BI236" s="204">
        <f t="shared" si="8"/>
        <v>0</v>
      </c>
      <c r="BJ236" s="18" t="s">
        <v>87</v>
      </c>
      <c r="BK236" s="204">
        <f t="shared" si="9"/>
        <v>0</v>
      </c>
      <c r="BL236" s="18" t="s">
        <v>1469</v>
      </c>
      <c r="BM236" s="203" t="s">
        <v>5470</v>
      </c>
    </row>
    <row r="237" spans="1:65" s="2" customFormat="1" ht="24.2" customHeight="1">
      <c r="A237" s="36"/>
      <c r="B237" s="37"/>
      <c r="C237" s="247" t="s">
        <v>454</v>
      </c>
      <c r="D237" s="247" t="s">
        <v>329</v>
      </c>
      <c r="E237" s="248" t="s">
        <v>5325</v>
      </c>
      <c r="F237" s="249" t="s">
        <v>5326</v>
      </c>
      <c r="G237" s="250" t="s">
        <v>506</v>
      </c>
      <c r="H237" s="251">
        <v>17.3</v>
      </c>
      <c r="I237" s="252"/>
      <c r="J237" s="253">
        <f t="shared" si="0"/>
        <v>0</v>
      </c>
      <c r="K237" s="249" t="s">
        <v>1</v>
      </c>
      <c r="L237" s="254"/>
      <c r="M237" s="255" t="s">
        <v>1</v>
      </c>
      <c r="N237" s="256" t="s">
        <v>45</v>
      </c>
      <c r="O237" s="73"/>
      <c r="P237" s="201">
        <f t="shared" si="1"/>
        <v>0</v>
      </c>
      <c r="Q237" s="201">
        <v>0</v>
      </c>
      <c r="R237" s="201">
        <f t="shared" si="2"/>
        <v>0</v>
      </c>
      <c r="S237" s="201">
        <v>0</v>
      </c>
      <c r="T237" s="202">
        <f t="shared" si="3"/>
        <v>0</v>
      </c>
      <c r="U237" s="36"/>
      <c r="V237" s="36"/>
      <c r="W237" s="36"/>
      <c r="X237" s="36"/>
      <c r="Y237" s="36"/>
      <c r="Z237" s="36"/>
      <c r="AA237" s="36"/>
      <c r="AB237" s="36"/>
      <c r="AC237" s="36"/>
      <c r="AD237" s="36"/>
      <c r="AE237" s="36"/>
      <c r="AR237" s="203" t="s">
        <v>5289</v>
      </c>
      <c r="AT237" s="203" t="s">
        <v>329</v>
      </c>
      <c r="AU237" s="203" t="s">
        <v>19</v>
      </c>
      <c r="AY237" s="18" t="s">
        <v>220</v>
      </c>
      <c r="BE237" s="204">
        <f t="shared" si="4"/>
        <v>0</v>
      </c>
      <c r="BF237" s="204">
        <f t="shared" si="5"/>
        <v>0</v>
      </c>
      <c r="BG237" s="204">
        <f t="shared" si="6"/>
        <v>0</v>
      </c>
      <c r="BH237" s="204">
        <f t="shared" si="7"/>
        <v>0</v>
      </c>
      <c r="BI237" s="204">
        <f t="shared" si="8"/>
        <v>0</v>
      </c>
      <c r="BJ237" s="18" t="s">
        <v>87</v>
      </c>
      <c r="BK237" s="204">
        <f t="shared" si="9"/>
        <v>0</v>
      </c>
      <c r="BL237" s="18" t="s">
        <v>1469</v>
      </c>
      <c r="BM237" s="203" t="s">
        <v>5471</v>
      </c>
    </row>
    <row r="238" spans="1:65" s="2" customFormat="1" ht="24.2" customHeight="1">
      <c r="A238" s="36"/>
      <c r="B238" s="37"/>
      <c r="C238" s="247" t="s">
        <v>460</v>
      </c>
      <c r="D238" s="247" t="s">
        <v>329</v>
      </c>
      <c r="E238" s="248" t="s">
        <v>5328</v>
      </c>
      <c r="F238" s="249" t="s">
        <v>5472</v>
      </c>
      <c r="G238" s="250" t="s">
        <v>664</v>
      </c>
      <c r="H238" s="251">
        <v>12</v>
      </c>
      <c r="I238" s="252"/>
      <c r="J238" s="253">
        <f t="shared" si="0"/>
        <v>0</v>
      </c>
      <c r="K238" s="249" t="s">
        <v>1</v>
      </c>
      <c r="L238" s="254"/>
      <c r="M238" s="255" t="s">
        <v>1</v>
      </c>
      <c r="N238" s="256" t="s">
        <v>45</v>
      </c>
      <c r="O238" s="73"/>
      <c r="P238" s="201">
        <f t="shared" si="1"/>
        <v>0</v>
      </c>
      <c r="Q238" s="201">
        <v>0</v>
      </c>
      <c r="R238" s="201">
        <f t="shared" si="2"/>
        <v>0</v>
      </c>
      <c r="S238" s="201">
        <v>0</v>
      </c>
      <c r="T238" s="202">
        <f t="shared" si="3"/>
        <v>0</v>
      </c>
      <c r="U238" s="36"/>
      <c r="V238" s="36"/>
      <c r="W238" s="36"/>
      <c r="X238" s="36"/>
      <c r="Y238" s="36"/>
      <c r="Z238" s="36"/>
      <c r="AA238" s="36"/>
      <c r="AB238" s="36"/>
      <c r="AC238" s="36"/>
      <c r="AD238" s="36"/>
      <c r="AE238" s="36"/>
      <c r="AR238" s="203" t="s">
        <v>5289</v>
      </c>
      <c r="AT238" s="203" t="s">
        <v>329</v>
      </c>
      <c r="AU238" s="203" t="s">
        <v>19</v>
      </c>
      <c r="AY238" s="18" t="s">
        <v>220</v>
      </c>
      <c r="BE238" s="204">
        <f t="shared" si="4"/>
        <v>0</v>
      </c>
      <c r="BF238" s="204">
        <f t="shared" si="5"/>
        <v>0</v>
      </c>
      <c r="BG238" s="204">
        <f t="shared" si="6"/>
        <v>0</v>
      </c>
      <c r="BH238" s="204">
        <f t="shared" si="7"/>
        <v>0</v>
      </c>
      <c r="BI238" s="204">
        <f t="shared" si="8"/>
        <v>0</v>
      </c>
      <c r="BJ238" s="18" t="s">
        <v>87</v>
      </c>
      <c r="BK238" s="204">
        <f t="shared" si="9"/>
        <v>0</v>
      </c>
      <c r="BL238" s="18" t="s">
        <v>1469</v>
      </c>
      <c r="BM238" s="203" t="s">
        <v>5473</v>
      </c>
    </row>
    <row r="239" spans="1:65" s="2" customFormat="1" ht="24.2" customHeight="1">
      <c r="A239" s="36"/>
      <c r="B239" s="37"/>
      <c r="C239" s="247" t="s">
        <v>466</v>
      </c>
      <c r="D239" s="247" t="s">
        <v>329</v>
      </c>
      <c r="E239" s="248" t="s">
        <v>5332</v>
      </c>
      <c r="F239" s="249" t="s">
        <v>5333</v>
      </c>
      <c r="G239" s="250" t="s">
        <v>506</v>
      </c>
      <c r="H239" s="251">
        <v>2.1</v>
      </c>
      <c r="I239" s="252"/>
      <c r="J239" s="253">
        <f t="shared" si="0"/>
        <v>0</v>
      </c>
      <c r="K239" s="249" t="s">
        <v>1</v>
      </c>
      <c r="L239" s="254"/>
      <c r="M239" s="255" t="s">
        <v>1</v>
      </c>
      <c r="N239" s="256" t="s">
        <v>45</v>
      </c>
      <c r="O239" s="73"/>
      <c r="P239" s="201">
        <f t="shared" si="1"/>
        <v>0</v>
      </c>
      <c r="Q239" s="201">
        <v>0</v>
      </c>
      <c r="R239" s="201">
        <f t="shared" si="2"/>
        <v>0</v>
      </c>
      <c r="S239" s="201">
        <v>0</v>
      </c>
      <c r="T239" s="202">
        <f t="shared" si="3"/>
        <v>0</v>
      </c>
      <c r="U239" s="36"/>
      <c r="V239" s="36"/>
      <c r="W239" s="36"/>
      <c r="X239" s="36"/>
      <c r="Y239" s="36"/>
      <c r="Z239" s="36"/>
      <c r="AA239" s="36"/>
      <c r="AB239" s="36"/>
      <c r="AC239" s="36"/>
      <c r="AD239" s="36"/>
      <c r="AE239" s="36"/>
      <c r="AR239" s="203" t="s">
        <v>5289</v>
      </c>
      <c r="AT239" s="203" t="s">
        <v>329</v>
      </c>
      <c r="AU239" s="203" t="s">
        <v>19</v>
      </c>
      <c r="AY239" s="18" t="s">
        <v>220</v>
      </c>
      <c r="BE239" s="204">
        <f t="shared" si="4"/>
        <v>0</v>
      </c>
      <c r="BF239" s="204">
        <f t="shared" si="5"/>
        <v>0</v>
      </c>
      <c r="BG239" s="204">
        <f t="shared" si="6"/>
        <v>0</v>
      </c>
      <c r="BH239" s="204">
        <f t="shared" si="7"/>
        <v>0</v>
      </c>
      <c r="BI239" s="204">
        <f t="shared" si="8"/>
        <v>0</v>
      </c>
      <c r="BJ239" s="18" t="s">
        <v>87</v>
      </c>
      <c r="BK239" s="204">
        <f t="shared" si="9"/>
        <v>0</v>
      </c>
      <c r="BL239" s="18" t="s">
        <v>1469</v>
      </c>
      <c r="BM239" s="203" t="s">
        <v>5474</v>
      </c>
    </row>
    <row r="240" spans="1:65" s="2" customFormat="1" ht="24.2" customHeight="1">
      <c r="A240" s="36"/>
      <c r="B240" s="37"/>
      <c r="C240" s="247" t="s">
        <v>474</v>
      </c>
      <c r="D240" s="247" t="s">
        <v>329</v>
      </c>
      <c r="E240" s="248" t="s">
        <v>5335</v>
      </c>
      <c r="F240" s="249" t="s">
        <v>5475</v>
      </c>
      <c r="G240" s="250" t="s">
        <v>506</v>
      </c>
      <c r="H240" s="251">
        <v>25.5</v>
      </c>
      <c r="I240" s="252"/>
      <c r="J240" s="253">
        <f t="shared" si="0"/>
        <v>0</v>
      </c>
      <c r="K240" s="249" t="s">
        <v>1</v>
      </c>
      <c r="L240" s="254"/>
      <c r="M240" s="255" t="s">
        <v>1</v>
      </c>
      <c r="N240" s="256" t="s">
        <v>45</v>
      </c>
      <c r="O240" s="73"/>
      <c r="P240" s="201">
        <f t="shared" si="1"/>
        <v>0</v>
      </c>
      <c r="Q240" s="201">
        <v>0</v>
      </c>
      <c r="R240" s="201">
        <f t="shared" si="2"/>
        <v>0</v>
      </c>
      <c r="S240" s="201">
        <v>0</v>
      </c>
      <c r="T240" s="202">
        <f t="shared" si="3"/>
        <v>0</v>
      </c>
      <c r="U240" s="36"/>
      <c r="V240" s="36"/>
      <c r="W240" s="36"/>
      <c r="X240" s="36"/>
      <c r="Y240" s="36"/>
      <c r="Z240" s="36"/>
      <c r="AA240" s="36"/>
      <c r="AB240" s="36"/>
      <c r="AC240" s="36"/>
      <c r="AD240" s="36"/>
      <c r="AE240" s="36"/>
      <c r="AR240" s="203" t="s">
        <v>5289</v>
      </c>
      <c r="AT240" s="203" t="s">
        <v>329</v>
      </c>
      <c r="AU240" s="203" t="s">
        <v>19</v>
      </c>
      <c r="AY240" s="18" t="s">
        <v>220</v>
      </c>
      <c r="BE240" s="204">
        <f t="shared" si="4"/>
        <v>0</v>
      </c>
      <c r="BF240" s="204">
        <f t="shared" si="5"/>
        <v>0</v>
      </c>
      <c r="BG240" s="204">
        <f t="shared" si="6"/>
        <v>0</v>
      </c>
      <c r="BH240" s="204">
        <f t="shared" si="7"/>
        <v>0</v>
      </c>
      <c r="BI240" s="204">
        <f t="shared" si="8"/>
        <v>0</v>
      </c>
      <c r="BJ240" s="18" t="s">
        <v>87</v>
      </c>
      <c r="BK240" s="204">
        <f t="shared" si="9"/>
        <v>0</v>
      </c>
      <c r="BL240" s="18" t="s">
        <v>1469</v>
      </c>
      <c r="BM240" s="203" t="s">
        <v>5476</v>
      </c>
    </row>
    <row r="241" spans="1:65" s="2" customFormat="1" ht="24.2" customHeight="1">
      <c r="A241" s="36"/>
      <c r="B241" s="37"/>
      <c r="C241" s="192" t="s">
        <v>420</v>
      </c>
      <c r="D241" s="192" t="s">
        <v>224</v>
      </c>
      <c r="E241" s="193" t="s">
        <v>5477</v>
      </c>
      <c r="F241" s="194" t="s">
        <v>5478</v>
      </c>
      <c r="G241" s="195" t="s">
        <v>1430</v>
      </c>
      <c r="H241" s="196">
        <v>1</v>
      </c>
      <c r="I241" s="197"/>
      <c r="J241" s="198">
        <f t="shared" si="0"/>
        <v>0</v>
      </c>
      <c r="K241" s="194" t="s">
        <v>1</v>
      </c>
      <c r="L241" s="41"/>
      <c r="M241" s="199" t="s">
        <v>1</v>
      </c>
      <c r="N241" s="200" t="s">
        <v>45</v>
      </c>
      <c r="O241" s="73"/>
      <c r="P241" s="201">
        <f t="shared" si="1"/>
        <v>0</v>
      </c>
      <c r="Q241" s="201">
        <v>0</v>
      </c>
      <c r="R241" s="201">
        <f t="shared" si="2"/>
        <v>0</v>
      </c>
      <c r="S241" s="201">
        <v>0</v>
      </c>
      <c r="T241" s="202">
        <f t="shared" si="3"/>
        <v>0</v>
      </c>
      <c r="U241" s="36"/>
      <c r="V241" s="36"/>
      <c r="W241" s="36"/>
      <c r="X241" s="36"/>
      <c r="Y241" s="36"/>
      <c r="Z241" s="36"/>
      <c r="AA241" s="36"/>
      <c r="AB241" s="36"/>
      <c r="AC241" s="36"/>
      <c r="AD241" s="36"/>
      <c r="AE241" s="36"/>
      <c r="AR241" s="203" t="s">
        <v>1469</v>
      </c>
      <c r="AT241" s="203" t="s">
        <v>224</v>
      </c>
      <c r="AU241" s="203" t="s">
        <v>19</v>
      </c>
      <c r="AY241" s="18" t="s">
        <v>220</v>
      </c>
      <c r="BE241" s="204">
        <f t="shared" si="4"/>
        <v>0</v>
      </c>
      <c r="BF241" s="204">
        <f t="shared" si="5"/>
        <v>0</v>
      </c>
      <c r="BG241" s="204">
        <f t="shared" si="6"/>
        <v>0</v>
      </c>
      <c r="BH241" s="204">
        <f t="shared" si="7"/>
        <v>0</v>
      </c>
      <c r="BI241" s="204">
        <f t="shared" si="8"/>
        <v>0</v>
      </c>
      <c r="BJ241" s="18" t="s">
        <v>87</v>
      </c>
      <c r="BK241" s="204">
        <f t="shared" si="9"/>
        <v>0</v>
      </c>
      <c r="BL241" s="18" t="s">
        <v>1469</v>
      </c>
      <c r="BM241" s="203" t="s">
        <v>5479</v>
      </c>
    </row>
    <row r="242" spans="1:65" s="13" customFormat="1" ht="11.25">
      <c r="B242" s="212"/>
      <c r="C242" s="213"/>
      <c r="D242" s="210" t="s">
        <v>235</v>
      </c>
      <c r="E242" s="214" t="s">
        <v>1</v>
      </c>
      <c r="F242" s="215" t="s">
        <v>87</v>
      </c>
      <c r="G242" s="213"/>
      <c r="H242" s="216">
        <v>1</v>
      </c>
      <c r="I242" s="217"/>
      <c r="J242" s="213"/>
      <c r="K242" s="213"/>
      <c r="L242" s="218"/>
      <c r="M242" s="219"/>
      <c r="N242" s="220"/>
      <c r="O242" s="220"/>
      <c r="P242" s="220"/>
      <c r="Q242" s="220"/>
      <c r="R242" s="220"/>
      <c r="S242" s="220"/>
      <c r="T242" s="221"/>
      <c r="AT242" s="222" t="s">
        <v>235</v>
      </c>
      <c r="AU242" s="222" t="s">
        <v>19</v>
      </c>
      <c r="AV242" s="13" t="s">
        <v>19</v>
      </c>
      <c r="AW242" s="13" t="s">
        <v>36</v>
      </c>
      <c r="AX242" s="13" t="s">
        <v>80</v>
      </c>
      <c r="AY242" s="222" t="s">
        <v>220</v>
      </c>
    </row>
    <row r="243" spans="1:65" s="14" customFormat="1" ht="11.25">
      <c r="B243" s="223"/>
      <c r="C243" s="224"/>
      <c r="D243" s="210" t="s">
        <v>235</v>
      </c>
      <c r="E243" s="225" t="s">
        <v>1</v>
      </c>
      <c r="F243" s="226" t="s">
        <v>5341</v>
      </c>
      <c r="G243" s="224"/>
      <c r="H243" s="225" t="s">
        <v>1</v>
      </c>
      <c r="I243" s="227"/>
      <c r="J243" s="224"/>
      <c r="K243" s="224"/>
      <c r="L243" s="228"/>
      <c r="M243" s="229"/>
      <c r="N243" s="230"/>
      <c r="O243" s="230"/>
      <c r="P243" s="230"/>
      <c r="Q243" s="230"/>
      <c r="R243" s="230"/>
      <c r="S243" s="230"/>
      <c r="T243" s="231"/>
      <c r="AT243" s="232" t="s">
        <v>235</v>
      </c>
      <c r="AU243" s="232" t="s">
        <v>19</v>
      </c>
      <c r="AV243" s="14" t="s">
        <v>87</v>
      </c>
      <c r="AW243" s="14" t="s">
        <v>36</v>
      </c>
      <c r="AX243" s="14" t="s">
        <v>80</v>
      </c>
      <c r="AY243" s="232" t="s">
        <v>220</v>
      </c>
    </row>
    <row r="244" spans="1:65" s="14" customFormat="1" ht="11.25">
      <c r="B244" s="223"/>
      <c r="C244" s="224"/>
      <c r="D244" s="210" t="s">
        <v>235</v>
      </c>
      <c r="E244" s="225" t="s">
        <v>1</v>
      </c>
      <c r="F244" s="226" t="s">
        <v>5342</v>
      </c>
      <c r="G244" s="224"/>
      <c r="H244" s="225" t="s">
        <v>1</v>
      </c>
      <c r="I244" s="227"/>
      <c r="J244" s="224"/>
      <c r="K244" s="224"/>
      <c r="L244" s="228"/>
      <c r="M244" s="229"/>
      <c r="N244" s="230"/>
      <c r="O244" s="230"/>
      <c r="P244" s="230"/>
      <c r="Q244" s="230"/>
      <c r="R244" s="230"/>
      <c r="S244" s="230"/>
      <c r="T244" s="231"/>
      <c r="AT244" s="232" t="s">
        <v>235</v>
      </c>
      <c r="AU244" s="232" t="s">
        <v>19</v>
      </c>
      <c r="AV244" s="14" t="s">
        <v>87</v>
      </c>
      <c r="AW244" s="14" t="s">
        <v>36</v>
      </c>
      <c r="AX244" s="14" t="s">
        <v>80</v>
      </c>
      <c r="AY244" s="232" t="s">
        <v>220</v>
      </c>
    </row>
    <row r="245" spans="1:65" s="14" customFormat="1" ht="11.25">
      <c r="B245" s="223"/>
      <c r="C245" s="224"/>
      <c r="D245" s="210" t="s">
        <v>235</v>
      </c>
      <c r="E245" s="225" t="s">
        <v>1</v>
      </c>
      <c r="F245" s="226" t="s">
        <v>5343</v>
      </c>
      <c r="G245" s="224"/>
      <c r="H245" s="225" t="s">
        <v>1</v>
      </c>
      <c r="I245" s="227"/>
      <c r="J245" s="224"/>
      <c r="K245" s="224"/>
      <c r="L245" s="228"/>
      <c r="M245" s="229"/>
      <c r="N245" s="230"/>
      <c r="O245" s="230"/>
      <c r="P245" s="230"/>
      <c r="Q245" s="230"/>
      <c r="R245" s="230"/>
      <c r="S245" s="230"/>
      <c r="T245" s="231"/>
      <c r="AT245" s="232" t="s">
        <v>235</v>
      </c>
      <c r="AU245" s="232" t="s">
        <v>19</v>
      </c>
      <c r="AV245" s="14" t="s">
        <v>87</v>
      </c>
      <c r="AW245" s="14" t="s">
        <v>36</v>
      </c>
      <c r="AX245" s="14" t="s">
        <v>80</v>
      </c>
      <c r="AY245" s="232" t="s">
        <v>220</v>
      </c>
    </row>
    <row r="246" spans="1:65" s="14" customFormat="1" ht="11.25">
      <c r="B246" s="223"/>
      <c r="C246" s="224"/>
      <c r="D246" s="210" t="s">
        <v>235</v>
      </c>
      <c r="E246" s="225" t="s">
        <v>1</v>
      </c>
      <c r="F246" s="226" t="s">
        <v>5344</v>
      </c>
      <c r="G246" s="224"/>
      <c r="H246" s="225" t="s">
        <v>1</v>
      </c>
      <c r="I246" s="227"/>
      <c r="J246" s="224"/>
      <c r="K246" s="224"/>
      <c r="L246" s="228"/>
      <c r="M246" s="229"/>
      <c r="N246" s="230"/>
      <c r="O246" s="230"/>
      <c r="P246" s="230"/>
      <c r="Q246" s="230"/>
      <c r="R246" s="230"/>
      <c r="S246" s="230"/>
      <c r="T246" s="231"/>
      <c r="AT246" s="232" t="s">
        <v>235</v>
      </c>
      <c r="AU246" s="232" t="s">
        <v>19</v>
      </c>
      <c r="AV246" s="14" t="s">
        <v>87</v>
      </c>
      <c r="AW246" s="14" t="s">
        <v>36</v>
      </c>
      <c r="AX246" s="14" t="s">
        <v>80</v>
      </c>
      <c r="AY246" s="232" t="s">
        <v>220</v>
      </c>
    </row>
    <row r="247" spans="1:65" s="14" customFormat="1" ht="11.25">
      <c r="B247" s="223"/>
      <c r="C247" s="224"/>
      <c r="D247" s="210" t="s">
        <v>235</v>
      </c>
      <c r="E247" s="225" t="s">
        <v>1</v>
      </c>
      <c r="F247" s="226" t="s">
        <v>5345</v>
      </c>
      <c r="G247" s="224"/>
      <c r="H247" s="225" t="s">
        <v>1</v>
      </c>
      <c r="I247" s="227"/>
      <c r="J247" s="224"/>
      <c r="K247" s="224"/>
      <c r="L247" s="228"/>
      <c r="M247" s="229"/>
      <c r="N247" s="230"/>
      <c r="O247" s="230"/>
      <c r="P247" s="230"/>
      <c r="Q247" s="230"/>
      <c r="R247" s="230"/>
      <c r="S247" s="230"/>
      <c r="T247" s="231"/>
      <c r="AT247" s="232" t="s">
        <v>235</v>
      </c>
      <c r="AU247" s="232" t="s">
        <v>19</v>
      </c>
      <c r="AV247" s="14" t="s">
        <v>87</v>
      </c>
      <c r="AW247" s="14" t="s">
        <v>36</v>
      </c>
      <c r="AX247" s="14" t="s">
        <v>80</v>
      </c>
      <c r="AY247" s="232" t="s">
        <v>220</v>
      </c>
    </row>
    <row r="248" spans="1:65" s="14" customFormat="1" ht="11.25">
      <c r="B248" s="223"/>
      <c r="C248" s="224"/>
      <c r="D248" s="210" t="s">
        <v>235</v>
      </c>
      <c r="E248" s="225" t="s">
        <v>1</v>
      </c>
      <c r="F248" s="226" t="s">
        <v>5346</v>
      </c>
      <c r="G248" s="224"/>
      <c r="H248" s="225" t="s">
        <v>1</v>
      </c>
      <c r="I248" s="227"/>
      <c r="J248" s="224"/>
      <c r="K248" s="224"/>
      <c r="L248" s="228"/>
      <c r="M248" s="229"/>
      <c r="N248" s="230"/>
      <c r="O248" s="230"/>
      <c r="P248" s="230"/>
      <c r="Q248" s="230"/>
      <c r="R248" s="230"/>
      <c r="S248" s="230"/>
      <c r="T248" s="231"/>
      <c r="AT248" s="232" t="s">
        <v>235</v>
      </c>
      <c r="AU248" s="232" t="s">
        <v>19</v>
      </c>
      <c r="AV248" s="14" t="s">
        <v>87</v>
      </c>
      <c r="AW248" s="14" t="s">
        <v>36</v>
      </c>
      <c r="AX248" s="14" t="s">
        <v>80</v>
      </c>
      <c r="AY248" s="232" t="s">
        <v>220</v>
      </c>
    </row>
    <row r="249" spans="1:65" s="14" customFormat="1" ht="11.25">
      <c r="B249" s="223"/>
      <c r="C249" s="224"/>
      <c r="D249" s="210" t="s">
        <v>235</v>
      </c>
      <c r="E249" s="225" t="s">
        <v>1</v>
      </c>
      <c r="F249" s="226" t="s">
        <v>5480</v>
      </c>
      <c r="G249" s="224"/>
      <c r="H249" s="225" t="s">
        <v>1</v>
      </c>
      <c r="I249" s="227"/>
      <c r="J249" s="224"/>
      <c r="K249" s="224"/>
      <c r="L249" s="228"/>
      <c r="M249" s="229"/>
      <c r="N249" s="230"/>
      <c r="O249" s="230"/>
      <c r="P249" s="230"/>
      <c r="Q249" s="230"/>
      <c r="R249" s="230"/>
      <c r="S249" s="230"/>
      <c r="T249" s="231"/>
      <c r="AT249" s="232" t="s">
        <v>235</v>
      </c>
      <c r="AU249" s="232" t="s">
        <v>19</v>
      </c>
      <c r="AV249" s="14" t="s">
        <v>87</v>
      </c>
      <c r="AW249" s="14" t="s">
        <v>36</v>
      </c>
      <c r="AX249" s="14" t="s">
        <v>80</v>
      </c>
      <c r="AY249" s="232" t="s">
        <v>220</v>
      </c>
    </row>
    <row r="250" spans="1:65" s="14" customFormat="1" ht="11.25">
      <c r="B250" s="223"/>
      <c r="C250" s="224"/>
      <c r="D250" s="210" t="s">
        <v>235</v>
      </c>
      <c r="E250" s="225" t="s">
        <v>1</v>
      </c>
      <c r="F250" s="226" t="s">
        <v>5348</v>
      </c>
      <c r="G250" s="224"/>
      <c r="H250" s="225" t="s">
        <v>1</v>
      </c>
      <c r="I250" s="227"/>
      <c r="J250" s="224"/>
      <c r="K250" s="224"/>
      <c r="L250" s="228"/>
      <c r="M250" s="229"/>
      <c r="N250" s="230"/>
      <c r="O250" s="230"/>
      <c r="P250" s="230"/>
      <c r="Q250" s="230"/>
      <c r="R250" s="230"/>
      <c r="S250" s="230"/>
      <c r="T250" s="231"/>
      <c r="AT250" s="232" t="s">
        <v>235</v>
      </c>
      <c r="AU250" s="232" t="s">
        <v>19</v>
      </c>
      <c r="AV250" s="14" t="s">
        <v>87</v>
      </c>
      <c r="AW250" s="14" t="s">
        <v>36</v>
      </c>
      <c r="AX250" s="14" t="s">
        <v>80</v>
      </c>
      <c r="AY250" s="232" t="s">
        <v>220</v>
      </c>
    </row>
    <row r="251" spans="1:65" s="14" customFormat="1" ht="11.25">
      <c r="B251" s="223"/>
      <c r="C251" s="224"/>
      <c r="D251" s="210" t="s">
        <v>235</v>
      </c>
      <c r="E251" s="225" t="s">
        <v>1</v>
      </c>
      <c r="F251" s="226" t="s">
        <v>5349</v>
      </c>
      <c r="G251" s="224"/>
      <c r="H251" s="225" t="s">
        <v>1</v>
      </c>
      <c r="I251" s="227"/>
      <c r="J251" s="224"/>
      <c r="K251" s="224"/>
      <c r="L251" s="228"/>
      <c r="M251" s="229"/>
      <c r="N251" s="230"/>
      <c r="O251" s="230"/>
      <c r="P251" s="230"/>
      <c r="Q251" s="230"/>
      <c r="R251" s="230"/>
      <c r="S251" s="230"/>
      <c r="T251" s="231"/>
      <c r="AT251" s="232" t="s">
        <v>235</v>
      </c>
      <c r="AU251" s="232" t="s">
        <v>19</v>
      </c>
      <c r="AV251" s="14" t="s">
        <v>87</v>
      </c>
      <c r="AW251" s="14" t="s">
        <v>36</v>
      </c>
      <c r="AX251" s="14" t="s">
        <v>80</v>
      </c>
      <c r="AY251" s="232" t="s">
        <v>220</v>
      </c>
    </row>
    <row r="252" spans="1:65" s="15" customFormat="1" ht="11.25">
      <c r="B252" s="233"/>
      <c r="C252" s="234"/>
      <c r="D252" s="210" t="s">
        <v>235</v>
      </c>
      <c r="E252" s="235" t="s">
        <v>1</v>
      </c>
      <c r="F252" s="236" t="s">
        <v>355</v>
      </c>
      <c r="G252" s="234"/>
      <c r="H252" s="237">
        <v>1</v>
      </c>
      <c r="I252" s="238"/>
      <c r="J252" s="234"/>
      <c r="K252" s="234"/>
      <c r="L252" s="239"/>
      <c r="M252" s="240"/>
      <c r="N252" s="241"/>
      <c r="O252" s="241"/>
      <c r="P252" s="241"/>
      <c r="Q252" s="241"/>
      <c r="R252" s="241"/>
      <c r="S252" s="241"/>
      <c r="T252" s="242"/>
      <c r="AT252" s="243" t="s">
        <v>235</v>
      </c>
      <c r="AU252" s="243" t="s">
        <v>19</v>
      </c>
      <c r="AV252" s="15" t="s">
        <v>223</v>
      </c>
      <c r="AW252" s="15" t="s">
        <v>36</v>
      </c>
      <c r="AX252" s="15" t="s">
        <v>87</v>
      </c>
      <c r="AY252" s="243" t="s">
        <v>220</v>
      </c>
    </row>
    <row r="253" spans="1:65" s="2" customFormat="1" ht="37.9" customHeight="1">
      <c r="A253" s="36"/>
      <c r="B253" s="37"/>
      <c r="C253" s="192" t="s">
        <v>426</v>
      </c>
      <c r="D253" s="192" t="s">
        <v>224</v>
      </c>
      <c r="E253" s="193" t="s">
        <v>5481</v>
      </c>
      <c r="F253" s="194" t="s">
        <v>5351</v>
      </c>
      <c r="G253" s="195" t="s">
        <v>1430</v>
      </c>
      <c r="H253" s="196">
        <v>1</v>
      </c>
      <c r="I253" s="197"/>
      <c r="J253" s="198">
        <f>ROUND(I253*H253,2)</f>
        <v>0</v>
      </c>
      <c r="K253" s="194" t="s">
        <v>1</v>
      </c>
      <c r="L253" s="41"/>
      <c r="M253" s="199" t="s">
        <v>1</v>
      </c>
      <c r="N253" s="200" t="s">
        <v>45</v>
      </c>
      <c r="O253" s="73"/>
      <c r="P253" s="201">
        <f>O253*H253</f>
        <v>0</v>
      </c>
      <c r="Q253" s="201">
        <v>0</v>
      </c>
      <c r="R253" s="201">
        <f>Q253*H253</f>
        <v>0</v>
      </c>
      <c r="S253" s="201">
        <v>0</v>
      </c>
      <c r="T253" s="202">
        <f>S253*H253</f>
        <v>0</v>
      </c>
      <c r="U253" s="36"/>
      <c r="V253" s="36"/>
      <c r="W253" s="36"/>
      <c r="X253" s="36"/>
      <c r="Y253" s="36"/>
      <c r="Z253" s="36"/>
      <c r="AA253" s="36"/>
      <c r="AB253" s="36"/>
      <c r="AC253" s="36"/>
      <c r="AD253" s="36"/>
      <c r="AE253" s="36"/>
      <c r="AR253" s="203" t="s">
        <v>1469</v>
      </c>
      <c r="AT253" s="203" t="s">
        <v>224</v>
      </c>
      <c r="AU253" s="203" t="s">
        <v>19</v>
      </c>
      <c r="AY253" s="18" t="s">
        <v>220</v>
      </c>
      <c r="BE253" s="204">
        <f>IF(N253="základní",J253,0)</f>
        <v>0</v>
      </c>
      <c r="BF253" s="204">
        <f>IF(N253="snížená",J253,0)</f>
        <v>0</v>
      </c>
      <c r="BG253" s="204">
        <f>IF(N253="zákl. přenesená",J253,0)</f>
        <v>0</v>
      </c>
      <c r="BH253" s="204">
        <f>IF(N253="sníž. přenesená",J253,0)</f>
        <v>0</v>
      </c>
      <c r="BI253" s="204">
        <f>IF(N253="nulová",J253,0)</f>
        <v>0</v>
      </c>
      <c r="BJ253" s="18" t="s">
        <v>87</v>
      </c>
      <c r="BK253" s="204">
        <f>ROUND(I253*H253,2)</f>
        <v>0</v>
      </c>
      <c r="BL253" s="18" t="s">
        <v>1469</v>
      </c>
      <c r="BM253" s="203" t="s">
        <v>5482</v>
      </c>
    </row>
    <row r="254" spans="1:65" s="13" customFormat="1" ht="11.25">
      <c r="B254" s="212"/>
      <c r="C254" s="213"/>
      <c r="D254" s="210" t="s">
        <v>235</v>
      </c>
      <c r="E254" s="214" t="s">
        <v>1</v>
      </c>
      <c r="F254" s="215" t="s">
        <v>5483</v>
      </c>
      <c r="G254" s="213"/>
      <c r="H254" s="216">
        <v>1</v>
      </c>
      <c r="I254" s="217"/>
      <c r="J254" s="213"/>
      <c r="K254" s="213"/>
      <c r="L254" s="218"/>
      <c r="M254" s="219"/>
      <c r="N254" s="220"/>
      <c r="O254" s="220"/>
      <c r="P254" s="220"/>
      <c r="Q254" s="220"/>
      <c r="R254" s="220"/>
      <c r="S254" s="220"/>
      <c r="T254" s="221"/>
      <c r="AT254" s="222" t="s">
        <v>235</v>
      </c>
      <c r="AU254" s="222" t="s">
        <v>19</v>
      </c>
      <c r="AV254" s="13" t="s">
        <v>19</v>
      </c>
      <c r="AW254" s="13" t="s">
        <v>36</v>
      </c>
      <c r="AX254" s="13" t="s">
        <v>80</v>
      </c>
      <c r="AY254" s="222" t="s">
        <v>220</v>
      </c>
    </row>
    <row r="255" spans="1:65" s="15" customFormat="1" ht="11.25">
      <c r="B255" s="233"/>
      <c r="C255" s="234"/>
      <c r="D255" s="210" t="s">
        <v>235</v>
      </c>
      <c r="E255" s="235" t="s">
        <v>1</v>
      </c>
      <c r="F255" s="236" t="s">
        <v>355</v>
      </c>
      <c r="G255" s="234"/>
      <c r="H255" s="237">
        <v>1</v>
      </c>
      <c r="I255" s="238"/>
      <c r="J255" s="234"/>
      <c r="K255" s="234"/>
      <c r="L255" s="239"/>
      <c r="M255" s="240"/>
      <c r="N255" s="241"/>
      <c r="O255" s="241"/>
      <c r="P255" s="241"/>
      <c r="Q255" s="241"/>
      <c r="R255" s="241"/>
      <c r="S255" s="241"/>
      <c r="T255" s="242"/>
      <c r="AT255" s="243" t="s">
        <v>235</v>
      </c>
      <c r="AU255" s="243" t="s">
        <v>19</v>
      </c>
      <c r="AV255" s="15" t="s">
        <v>223</v>
      </c>
      <c r="AW255" s="15" t="s">
        <v>36</v>
      </c>
      <c r="AX255" s="15" t="s">
        <v>87</v>
      </c>
      <c r="AY255" s="243" t="s">
        <v>220</v>
      </c>
    </row>
    <row r="256" spans="1:65" s="2" customFormat="1" ht="24.2" customHeight="1">
      <c r="A256" s="36"/>
      <c r="B256" s="37"/>
      <c r="C256" s="192" t="s">
        <v>27</v>
      </c>
      <c r="D256" s="192" t="s">
        <v>224</v>
      </c>
      <c r="E256" s="193" t="s">
        <v>5354</v>
      </c>
      <c r="F256" s="194" t="s">
        <v>5355</v>
      </c>
      <c r="G256" s="195" t="s">
        <v>664</v>
      </c>
      <c r="H256" s="196">
        <v>3</v>
      </c>
      <c r="I256" s="197"/>
      <c r="J256" s="198">
        <f t="shared" ref="J256:J270" si="10">ROUND(I256*H256,2)</f>
        <v>0</v>
      </c>
      <c r="K256" s="194" t="s">
        <v>1</v>
      </c>
      <c r="L256" s="41"/>
      <c r="M256" s="199" t="s">
        <v>1</v>
      </c>
      <c r="N256" s="200" t="s">
        <v>45</v>
      </c>
      <c r="O256" s="73"/>
      <c r="P256" s="201">
        <f t="shared" ref="P256:P270" si="11">O256*H256</f>
        <v>0</v>
      </c>
      <c r="Q256" s="201">
        <v>0</v>
      </c>
      <c r="R256" s="201">
        <f t="shared" ref="R256:R270" si="12">Q256*H256</f>
        <v>0</v>
      </c>
      <c r="S256" s="201">
        <v>0</v>
      </c>
      <c r="T256" s="202">
        <f t="shared" ref="T256:T270" si="13">S256*H256</f>
        <v>0</v>
      </c>
      <c r="U256" s="36"/>
      <c r="V256" s="36"/>
      <c r="W256" s="36"/>
      <c r="X256" s="36"/>
      <c r="Y256" s="36"/>
      <c r="Z256" s="36"/>
      <c r="AA256" s="36"/>
      <c r="AB256" s="36"/>
      <c r="AC256" s="36"/>
      <c r="AD256" s="36"/>
      <c r="AE256" s="36"/>
      <c r="AR256" s="203" t="s">
        <v>1469</v>
      </c>
      <c r="AT256" s="203" t="s">
        <v>224</v>
      </c>
      <c r="AU256" s="203" t="s">
        <v>19</v>
      </c>
      <c r="AY256" s="18" t="s">
        <v>220</v>
      </c>
      <c r="BE256" s="204">
        <f t="shared" ref="BE256:BE270" si="14">IF(N256="základní",J256,0)</f>
        <v>0</v>
      </c>
      <c r="BF256" s="204">
        <f t="shared" ref="BF256:BF270" si="15">IF(N256="snížená",J256,0)</f>
        <v>0</v>
      </c>
      <c r="BG256" s="204">
        <f t="shared" ref="BG256:BG270" si="16">IF(N256="zákl. přenesená",J256,0)</f>
        <v>0</v>
      </c>
      <c r="BH256" s="204">
        <f t="shared" ref="BH256:BH270" si="17">IF(N256="sníž. přenesená",J256,0)</f>
        <v>0</v>
      </c>
      <c r="BI256" s="204">
        <f t="shared" ref="BI256:BI270" si="18">IF(N256="nulová",J256,0)</f>
        <v>0</v>
      </c>
      <c r="BJ256" s="18" t="s">
        <v>87</v>
      </c>
      <c r="BK256" s="204">
        <f t="shared" ref="BK256:BK270" si="19">ROUND(I256*H256,2)</f>
        <v>0</v>
      </c>
      <c r="BL256" s="18" t="s">
        <v>1469</v>
      </c>
      <c r="BM256" s="203" t="s">
        <v>5484</v>
      </c>
    </row>
    <row r="257" spans="1:65" s="2" customFormat="1" ht="16.5" customHeight="1">
      <c r="A257" s="36"/>
      <c r="B257" s="37"/>
      <c r="C257" s="192" t="s">
        <v>1450</v>
      </c>
      <c r="D257" s="192" t="s">
        <v>224</v>
      </c>
      <c r="E257" s="193" t="s">
        <v>5357</v>
      </c>
      <c r="F257" s="194" t="s">
        <v>5358</v>
      </c>
      <c r="G257" s="195" t="s">
        <v>1430</v>
      </c>
      <c r="H257" s="196">
        <v>1</v>
      </c>
      <c r="I257" s="197"/>
      <c r="J257" s="198">
        <f t="shared" si="10"/>
        <v>0</v>
      </c>
      <c r="K257" s="194" t="s">
        <v>1</v>
      </c>
      <c r="L257" s="41"/>
      <c r="M257" s="199" t="s">
        <v>1</v>
      </c>
      <c r="N257" s="200" t="s">
        <v>45</v>
      </c>
      <c r="O257" s="73"/>
      <c r="P257" s="201">
        <f t="shared" si="11"/>
        <v>0</v>
      </c>
      <c r="Q257" s="201">
        <v>0</v>
      </c>
      <c r="R257" s="201">
        <f t="shared" si="12"/>
        <v>0</v>
      </c>
      <c r="S257" s="201">
        <v>0</v>
      </c>
      <c r="T257" s="202">
        <f t="shared" si="13"/>
        <v>0</v>
      </c>
      <c r="U257" s="36"/>
      <c r="V257" s="36"/>
      <c r="W257" s="36"/>
      <c r="X257" s="36"/>
      <c r="Y257" s="36"/>
      <c r="Z257" s="36"/>
      <c r="AA257" s="36"/>
      <c r="AB257" s="36"/>
      <c r="AC257" s="36"/>
      <c r="AD257" s="36"/>
      <c r="AE257" s="36"/>
      <c r="AR257" s="203" t="s">
        <v>1469</v>
      </c>
      <c r="AT257" s="203" t="s">
        <v>224</v>
      </c>
      <c r="AU257" s="203" t="s">
        <v>19</v>
      </c>
      <c r="AY257" s="18" t="s">
        <v>220</v>
      </c>
      <c r="BE257" s="204">
        <f t="shared" si="14"/>
        <v>0</v>
      </c>
      <c r="BF257" s="204">
        <f t="shared" si="15"/>
        <v>0</v>
      </c>
      <c r="BG257" s="204">
        <f t="shared" si="16"/>
        <v>0</v>
      </c>
      <c r="BH257" s="204">
        <f t="shared" si="17"/>
        <v>0</v>
      </c>
      <c r="BI257" s="204">
        <f t="shared" si="18"/>
        <v>0</v>
      </c>
      <c r="BJ257" s="18" t="s">
        <v>87</v>
      </c>
      <c r="BK257" s="204">
        <f t="shared" si="19"/>
        <v>0</v>
      </c>
      <c r="BL257" s="18" t="s">
        <v>1469</v>
      </c>
      <c r="BM257" s="203" t="s">
        <v>5485</v>
      </c>
    </row>
    <row r="258" spans="1:65" s="2" customFormat="1" ht="16.5" customHeight="1">
      <c r="A258" s="36"/>
      <c r="B258" s="37"/>
      <c r="C258" s="192" t="s">
        <v>756</v>
      </c>
      <c r="D258" s="192" t="s">
        <v>224</v>
      </c>
      <c r="E258" s="193" t="s">
        <v>5360</v>
      </c>
      <c r="F258" s="194" t="s">
        <v>5361</v>
      </c>
      <c r="G258" s="195" t="s">
        <v>698</v>
      </c>
      <c r="H258" s="196">
        <v>74</v>
      </c>
      <c r="I258" s="197"/>
      <c r="J258" s="198">
        <f t="shared" si="10"/>
        <v>0</v>
      </c>
      <c r="K258" s="194" t="s">
        <v>1</v>
      </c>
      <c r="L258" s="41"/>
      <c r="M258" s="199" t="s">
        <v>1</v>
      </c>
      <c r="N258" s="200" t="s">
        <v>45</v>
      </c>
      <c r="O258" s="73"/>
      <c r="P258" s="201">
        <f t="shared" si="11"/>
        <v>0</v>
      </c>
      <c r="Q258" s="201">
        <v>0</v>
      </c>
      <c r="R258" s="201">
        <f t="shared" si="12"/>
        <v>0</v>
      </c>
      <c r="S258" s="201">
        <v>0</v>
      </c>
      <c r="T258" s="202">
        <f t="shared" si="13"/>
        <v>0</v>
      </c>
      <c r="U258" s="36"/>
      <c r="V258" s="36"/>
      <c r="W258" s="36"/>
      <c r="X258" s="36"/>
      <c r="Y258" s="36"/>
      <c r="Z258" s="36"/>
      <c r="AA258" s="36"/>
      <c r="AB258" s="36"/>
      <c r="AC258" s="36"/>
      <c r="AD258" s="36"/>
      <c r="AE258" s="36"/>
      <c r="AR258" s="203" t="s">
        <v>1469</v>
      </c>
      <c r="AT258" s="203" t="s">
        <v>224</v>
      </c>
      <c r="AU258" s="203" t="s">
        <v>19</v>
      </c>
      <c r="AY258" s="18" t="s">
        <v>220</v>
      </c>
      <c r="BE258" s="204">
        <f t="shared" si="14"/>
        <v>0</v>
      </c>
      <c r="BF258" s="204">
        <f t="shared" si="15"/>
        <v>0</v>
      </c>
      <c r="BG258" s="204">
        <f t="shared" si="16"/>
        <v>0</v>
      </c>
      <c r="BH258" s="204">
        <f t="shared" si="17"/>
        <v>0</v>
      </c>
      <c r="BI258" s="204">
        <f t="shared" si="18"/>
        <v>0</v>
      </c>
      <c r="BJ258" s="18" t="s">
        <v>87</v>
      </c>
      <c r="BK258" s="204">
        <f t="shared" si="19"/>
        <v>0</v>
      </c>
      <c r="BL258" s="18" t="s">
        <v>1469</v>
      </c>
      <c r="BM258" s="203" t="s">
        <v>5486</v>
      </c>
    </row>
    <row r="259" spans="1:65" s="2" customFormat="1" ht="33" customHeight="1">
      <c r="A259" s="36"/>
      <c r="B259" s="37"/>
      <c r="C259" s="192" t="s">
        <v>1398</v>
      </c>
      <c r="D259" s="192" t="s">
        <v>224</v>
      </c>
      <c r="E259" s="193" t="s">
        <v>5363</v>
      </c>
      <c r="F259" s="194" t="s">
        <v>5364</v>
      </c>
      <c r="G259" s="195" t="s">
        <v>698</v>
      </c>
      <c r="H259" s="196">
        <v>25</v>
      </c>
      <c r="I259" s="197"/>
      <c r="J259" s="198">
        <f t="shared" si="10"/>
        <v>0</v>
      </c>
      <c r="K259" s="194" t="s">
        <v>1</v>
      </c>
      <c r="L259" s="41"/>
      <c r="M259" s="199" t="s">
        <v>1</v>
      </c>
      <c r="N259" s="200" t="s">
        <v>45</v>
      </c>
      <c r="O259" s="73"/>
      <c r="P259" s="201">
        <f t="shared" si="11"/>
        <v>0</v>
      </c>
      <c r="Q259" s="201">
        <v>0</v>
      </c>
      <c r="R259" s="201">
        <f t="shared" si="12"/>
        <v>0</v>
      </c>
      <c r="S259" s="201">
        <v>0</v>
      </c>
      <c r="T259" s="202">
        <f t="shared" si="13"/>
        <v>0</v>
      </c>
      <c r="U259" s="36"/>
      <c r="V259" s="36"/>
      <c r="W259" s="36"/>
      <c r="X259" s="36"/>
      <c r="Y259" s="36"/>
      <c r="Z259" s="36"/>
      <c r="AA259" s="36"/>
      <c r="AB259" s="36"/>
      <c r="AC259" s="36"/>
      <c r="AD259" s="36"/>
      <c r="AE259" s="36"/>
      <c r="AR259" s="203" t="s">
        <v>1469</v>
      </c>
      <c r="AT259" s="203" t="s">
        <v>224</v>
      </c>
      <c r="AU259" s="203" t="s">
        <v>19</v>
      </c>
      <c r="AY259" s="18" t="s">
        <v>220</v>
      </c>
      <c r="BE259" s="204">
        <f t="shared" si="14"/>
        <v>0</v>
      </c>
      <c r="BF259" s="204">
        <f t="shared" si="15"/>
        <v>0</v>
      </c>
      <c r="BG259" s="204">
        <f t="shared" si="16"/>
        <v>0</v>
      </c>
      <c r="BH259" s="204">
        <f t="shared" si="17"/>
        <v>0</v>
      </c>
      <c r="BI259" s="204">
        <f t="shared" si="18"/>
        <v>0</v>
      </c>
      <c r="BJ259" s="18" t="s">
        <v>87</v>
      </c>
      <c r="BK259" s="204">
        <f t="shared" si="19"/>
        <v>0</v>
      </c>
      <c r="BL259" s="18" t="s">
        <v>1469</v>
      </c>
      <c r="BM259" s="203" t="s">
        <v>5487</v>
      </c>
    </row>
    <row r="260" spans="1:65" s="2" customFormat="1" ht="16.5" customHeight="1">
      <c r="A260" s="36"/>
      <c r="B260" s="37"/>
      <c r="C260" s="192" t="s">
        <v>1402</v>
      </c>
      <c r="D260" s="192" t="s">
        <v>224</v>
      </c>
      <c r="E260" s="193" t="s">
        <v>5366</v>
      </c>
      <c r="F260" s="194" t="s">
        <v>5367</v>
      </c>
      <c r="G260" s="195" t="s">
        <v>664</v>
      </c>
      <c r="H260" s="196">
        <v>14</v>
      </c>
      <c r="I260" s="197"/>
      <c r="J260" s="198">
        <f t="shared" si="10"/>
        <v>0</v>
      </c>
      <c r="K260" s="194" t="s">
        <v>1</v>
      </c>
      <c r="L260" s="41"/>
      <c r="M260" s="199" t="s">
        <v>1</v>
      </c>
      <c r="N260" s="200" t="s">
        <v>45</v>
      </c>
      <c r="O260" s="73"/>
      <c r="P260" s="201">
        <f t="shared" si="11"/>
        <v>0</v>
      </c>
      <c r="Q260" s="201">
        <v>0</v>
      </c>
      <c r="R260" s="201">
        <f t="shared" si="12"/>
        <v>0</v>
      </c>
      <c r="S260" s="201">
        <v>0</v>
      </c>
      <c r="T260" s="202">
        <f t="shared" si="13"/>
        <v>0</v>
      </c>
      <c r="U260" s="36"/>
      <c r="V260" s="36"/>
      <c r="W260" s="36"/>
      <c r="X260" s="36"/>
      <c r="Y260" s="36"/>
      <c r="Z260" s="36"/>
      <c r="AA260" s="36"/>
      <c r="AB260" s="36"/>
      <c r="AC260" s="36"/>
      <c r="AD260" s="36"/>
      <c r="AE260" s="36"/>
      <c r="AR260" s="203" t="s">
        <v>1469</v>
      </c>
      <c r="AT260" s="203" t="s">
        <v>224</v>
      </c>
      <c r="AU260" s="203" t="s">
        <v>19</v>
      </c>
      <c r="AY260" s="18" t="s">
        <v>220</v>
      </c>
      <c r="BE260" s="204">
        <f t="shared" si="14"/>
        <v>0</v>
      </c>
      <c r="BF260" s="204">
        <f t="shared" si="15"/>
        <v>0</v>
      </c>
      <c r="BG260" s="204">
        <f t="shared" si="16"/>
        <v>0</v>
      </c>
      <c r="BH260" s="204">
        <f t="shared" si="17"/>
        <v>0</v>
      </c>
      <c r="BI260" s="204">
        <f t="shared" si="18"/>
        <v>0</v>
      </c>
      <c r="BJ260" s="18" t="s">
        <v>87</v>
      </c>
      <c r="BK260" s="204">
        <f t="shared" si="19"/>
        <v>0</v>
      </c>
      <c r="BL260" s="18" t="s">
        <v>1469</v>
      </c>
      <c r="BM260" s="203" t="s">
        <v>5488</v>
      </c>
    </row>
    <row r="261" spans="1:65" s="2" customFormat="1" ht="16.5" customHeight="1">
      <c r="A261" s="36"/>
      <c r="B261" s="37"/>
      <c r="C261" s="192" t="s">
        <v>1454</v>
      </c>
      <c r="D261" s="192" t="s">
        <v>224</v>
      </c>
      <c r="E261" s="193" t="s">
        <v>5369</v>
      </c>
      <c r="F261" s="194" t="s">
        <v>5370</v>
      </c>
      <c r="G261" s="195" t="s">
        <v>698</v>
      </c>
      <c r="H261" s="196">
        <v>54</v>
      </c>
      <c r="I261" s="197"/>
      <c r="J261" s="198">
        <f t="shared" si="10"/>
        <v>0</v>
      </c>
      <c r="K261" s="194" t="s">
        <v>1</v>
      </c>
      <c r="L261" s="41"/>
      <c r="M261" s="199" t="s">
        <v>1</v>
      </c>
      <c r="N261" s="200" t="s">
        <v>45</v>
      </c>
      <c r="O261" s="73"/>
      <c r="P261" s="201">
        <f t="shared" si="11"/>
        <v>0</v>
      </c>
      <c r="Q261" s="201">
        <v>0</v>
      </c>
      <c r="R261" s="201">
        <f t="shared" si="12"/>
        <v>0</v>
      </c>
      <c r="S261" s="201">
        <v>0</v>
      </c>
      <c r="T261" s="202">
        <f t="shared" si="13"/>
        <v>0</v>
      </c>
      <c r="U261" s="36"/>
      <c r="V261" s="36"/>
      <c r="W261" s="36"/>
      <c r="X261" s="36"/>
      <c r="Y261" s="36"/>
      <c r="Z261" s="36"/>
      <c r="AA261" s="36"/>
      <c r="AB261" s="36"/>
      <c r="AC261" s="36"/>
      <c r="AD261" s="36"/>
      <c r="AE261" s="36"/>
      <c r="AR261" s="203" t="s">
        <v>1469</v>
      </c>
      <c r="AT261" s="203" t="s">
        <v>224</v>
      </c>
      <c r="AU261" s="203" t="s">
        <v>19</v>
      </c>
      <c r="AY261" s="18" t="s">
        <v>220</v>
      </c>
      <c r="BE261" s="204">
        <f t="shared" si="14"/>
        <v>0</v>
      </c>
      <c r="BF261" s="204">
        <f t="shared" si="15"/>
        <v>0</v>
      </c>
      <c r="BG261" s="204">
        <f t="shared" si="16"/>
        <v>0</v>
      </c>
      <c r="BH261" s="204">
        <f t="shared" si="17"/>
        <v>0</v>
      </c>
      <c r="BI261" s="204">
        <f t="shared" si="18"/>
        <v>0</v>
      </c>
      <c r="BJ261" s="18" t="s">
        <v>87</v>
      </c>
      <c r="BK261" s="204">
        <f t="shared" si="19"/>
        <v>0</v>
      </c>
      <c r="BL261" s="18" t="s">
        <v>1469</v>
      </c>
      <c r="BM261" s="203" t="s">
        <v>5489</v>
      </c>
    </row>
    <row r="262" spans="1:65" s="2" customFormat="1" ht="16.5" customHeight="1">
      <c r="A262" s="36"/>
      <c r="B262" s="37"/>
      <c r="C262" s="192" t="s">
        <v>1408</v>
      </c>
      <c r="D262" s="192" t="s">
        <v>224</v>
      </c>
      <c r="E262" s="193" t="s">
        <v>5372</v>
      </c>
      <c r="F262" s="194" t="s">
        <v>5373</v>
      </c>
      <c r="G262" s="195" t="s">
        <v>5374</v>
      </c>
      <c r="H262" s="196">
        <v>1</v>
      </c>
      <c r="I262" s="197"/>
      <c r="J262" s="198">
        <f t="shared" si="10"/>
        <v>0</v>
      </c>
      <c r="K262" s="194" t="s">
        <v>1</v>
      </c>
      <c r="L262" s="41"/>
      <c r="M262" s="199" t="s">
        <v>1</v>
      </c>
      <c r="N262" s="200" t="s">
        <v>45</v>
      </c>
      <c r="O262" s="73"/>
      <c r="P262" s="201">
        <f t="shared" si="11"/>
        <v>0</v>
      </c>
      <c r="Q262" s="201">
        <v>0</v>
      </c>
      <c r="R262" s="201">
        <f t="shared" si="12"/>
        <v>0</v>
      </c>
      <c r="S262" s="201">
        <v>0</v>
      </c>
      <c r="T262" s="202">
        <f t="shared" si="13"/>
        <v>0</v>
      </c>
      <c r="U262" s="36"/>
      <c r="V262" s="36"/>
      <c r="W262" s="36"/>
      <c r="X262" s="36"/>
      <c r="Y262" s="36"/>
      <c r="Z262" s="36"/>
      <c r="AA262" s="36"/>
      <c r="AB262" s="36"/>
      <c r="AC262" s="36"/>
      <c r="AD262" s="36"/>
      <c r="AE262" s="36"/>
      <c r="AR262" s="203" t="s">
        <v>1469</v>
      </c>
      <c r="AT262" s="203" t="s">
        <v>224</v>
      </c>
      <c r="AU262" s="203" t="s">
        <v>19</v>
      </c>
      <c r="AY262" s="18" t="s">
        <v>220</v>
      </c>
      <c r="BE262" s="204">
        <f t="shared" si="14"/>
        <v>0</v>
      </c>
      <c r="BF262" s="204">
        <f t="shared" si="15"/>
        <v>0</v>
      </c>
      <c r="BG262" s="204">
        <f t="shared" si="16"/>
        <v>0</v>
      </c>
      <c r="BH262" s="204">
        <f t="shared" si="17"/>
        <v>0</v>
      </c>
      <c r="BI262" s="204">
        <f t="shared" si="18"/>
        <v>0</v>
      </c>
      <c r="BJ262" s="18" t="s">
        <v>87</v>
      </c>
      <c r="BK262" s="204">
        <f t="shared" si="19"/>
        <v>0</v>
      </c>
      <c r="BL262" s="18" t="s">
        <v>1469</v>
      </c>
      <c r="BM262" s="203" t="s">
        <v>5490</v>
      </c>
    </row>
    <row r="263" spans="1:65" s="2" customFormat="1" ht="16.5" customHeight="1">
      <c r="A263" s="36"/>
      <c r="B263" s="37"/>
      <c r="C263" s="192" t="s">
        <v>1414</v>
      </c>
      <c r="D263" s="192" t="s">
        <v>224</v>
      </c>
      <c r="E263" s="193" t="s">
        <v>5376</v>
      </c>
      <c r="F263" s="194" t="s">
        <v>5377</v>
      </c>
      <c r="G263" s="195" t="s">
        <v>664</v>
      </c>
      <c r="H263" s="196">
        <v>4</v>
      </c>
      <c r="I263" s="197"/>
      <c r="J263" s="198">
        <f t="shared" si="10"/>
        <v>0</v>
      </c>
      <c r="K263" s="194" t="s">
        <v>1</v>
      </c>
      <c r="L263" s="41"/>
      <c r="M263" s="199" t="s">
        <v>1</v>
      </c>
      <c r="N263" s="200" t="s">
        <v>45</v>
      </c>
      <c r="O263" s="73"/>
      <c r="P263" s="201">
        <f t="shared" si="11"/>
        <v>0</v>
      </c>
      <c r="Q263" s="201">
        <v>0</v>
      </c>
      <c r="R263" s="201">
        <f t="shared" si="12"/>
        <v>0</v>
      </c>
      <c r="S263" s="201">
        <v>0</v>
      </c>
      <c r="T263" s="202">
        <f t="shared" si="13"/>
        <v>0</v>
      </c>
      <c r="U263" s="36"/>
      <c r="V263" s="36"/>
      <c r="W263" s="36"/>
      <c r="X263" s="36"/>
      <c r="Y263" s="36"/>
      <c r="Z263" s="36"/>
      <c r="AA263" s="36"/>
      <c r="AB263" s="36"/>
      <c r="AC263" s="36"/>
      <c r="AD263" s="36"/>
      <c r="AE263" s="36"/>
      <c r="AR263" s="203" t="s">
        <v>1469</v>
      </c>
      <c r="AT263" s="203" t="s">
        <v>224</v>
      </c>
      <c r="AU263" s="203" t="s">
        <v>19</v>
      </c>
      <c r="AY263" s="18" t="s">
        <v>220</v>
      </c>
      <c r="BE263" s="204">
        <f t="shared" si="14"/>
        <v>0</v>
      </c>
      <c r="BF263" s="204">
        <f t="shared" si="15"/>
        <v>0</v>
      </c>
      <c r="BG263" s="204">
        <f t="shared" si="16"/>
        <v>0</v>
      </c>
      <c r="BH263" s="204">
        <f t="shared" si="17"/>
        <v>0</v>
      </c>
      <c r="BI263" s="204">
        <f t="shared" si="18"/>
        <v>0</v>
      </c>
      <c r="BJ263" s="18" t="s">
        <v>87</v>
      </c>
      <c r="BK263" s="204">
        <f t="shared" si="19"/>
        <v>0</v>
      </c>
      <c r="BL263" s="18" t="s">
        <v>1469</v>
      </c>
      <c r="BM263" s="203" t="s">
        <v>5491</v>
      </c>
    </row>
    <row r="264" spans="1:65" s="2" customFormat="1" ht="24.2" customHeight="1">
      <c r="A264" s="36"/>
      <c r="B264" s="37"/>
      <c r="C264" s="192" t="s">
        <v>1419</v>
      </c>
      <c r="D264" s="192" t="s">
        <v>224</v>
      </c>
      <c r="E264" s="193" t="s">
        <v>5379</v>
      </c>
      <c r="F264" s="194" t="s">
        <v>5380</v>
      </c>
      <c r="G264" s="195" t="s">
        <v>698</v>
      </c>
      <c r="H264" s="196">
        <v>74</v>
      </c>
      <c r="I264" s="197"/>
      <c r="J264" s="198">
        <f t="shared" si="10"/>
        <v>0</v>
      </c>
      <c r="K264" s="194" t="s">
        <v>1</v>
      </c>
      <c r="L264" s="41"/>
      <c r="M264" s="199" t="s">
        <v>1</v>
      </c>
      <c r="N264" s="200" t="s">
        <v>45</v>
      </c>
      <c r="O264" s="73"/>
      <c r="P264" s="201">
        <f t="shared" si="11"/>
        <v>0</v>
      </c>
      <c r="Q264" s="201">
        <v>0</v>
      </c>
      <c r="R264" s="201">
        <f t="shared" si="12"/>
        <v>0</v>
      </c>
      <c r="S264" s="201">
        <v>0</v>
      </c>
      <c r="T264" s="202">
        <f t="shared" si="13"/>
        <v>0</v>
      </c>
      <c r="U264" s="36"/>
      <c r="V264" s="36"/>
      <c r="W264" s="36"/>
      <c r="X264" s="36"/>
      <c r="Y264" s="36"/>
      <c r="Z264" s="36"/>
      <c r="AA264" s="36"/>
      <c r="AB264" s="36"/>
      <c r="AC264" s="36"/>
      <c r="AD264" s="36"/>
      <c r="AE264" s="36"/>
      <c r="AR264" s="203" t="s">
        <v>1469</v>
      </c>
      <c r="AT264" s="203" t="s">
        <v>224</v>
      </c>
      <c r="AU264" s="203" t="s">
        <v>19</v>
      </c>
      <c r="AY264" s="18" t="s">
        <v>220</v>
      </c>
      <c r="BE264" s="204">
        <f t="shared" si="14"/>
        <v>0</v>
      </c>
      <c r="BF264" s="204">
        <f t="shared" si="15"/>
        <v>0</v>
      </c>
      <c r="BG264" s="204">
        <f t="shared" si="16"/>
        <v>0</v>
      </c>
      <c r="BH264" s="204">
        <f t="shared" si="17"/>
        <v>0</v>
      </c>
      <c r="BI264" s="204">
        <f t="shared" si="18"/>
        <v>0</v>
      </c>
      <c r="BJ264" s="18" t="s">
        <v>87</v>
      </c>
      <c r="BK264" s="204">
        <f t="shared" si="19"/>
        <v>0</v>
      </c>
      <c r="BL264" s="18" t="s">
        <v>1469</v>
      </c>
      <c r="BM264" s="203" t="s">
        <v>5492</v>
      </c>
    </row>
    <row r="265" spans="1:65" s="2" customFormat="1" ht="16.5" customHeight="1">
      <c r="A265" s="36"/>
      <c r="B265" s="37"/>
      <c r="C265" s="192" t="s">
        <v>1422</v>
      </c>
      <c r="D265" s="192" t="s">
        <v>224</v>
      </c>
      <c r="E265" s="193" t="s">
        <v>5382</v>
      </c>
      <c r="F265" s="194" t="s">
        <v>5383</v>
      </c>
      <c r="G265" s="195" t="s">
        <v>698</v>
      </c>
      <c r="H265" s="196">
        <v>78</v>
      </c>
      <c r="I265" s="197"/>
      <c r="J265" s="198">
        <f t="shared" si="10"/>
        <v>0</v>
      </c>
      <c r="K265" s="194" t="s">
        <v>1</v>
      </c>
      <c r="L265" s="41"/>
      <c r="M265" s="199" t="s">
        <v>1</v>
      </c>
      <c r="N265" s="200" t="s">
        <v>45</v>
      </c>
      <c r="O265" s="73"/>
      <c r="P265" s="201">
        <f t="shared" si="11"/>
        <v>0</v>
      </c>
      <c r="Q265" s="201">
        <v>0</v>
      </c>
      <c r="R265" s="201">
        <f t="shared" si="12"/>
        <v>0</v>
      </c>
      <c r="S265" s="201">
        <v>0</v>
      </c>
      <c r="T265" s="202">
        <f t="shared" si="13"/>
        <v>0</v>
      </c>
      <c r="U265" s="36"/>
      <c r="V265" s="36"/>
      <c r="W265" s="36"/>
      <c r="X265" s="36"/>
      <c r="Y265" s="36"/>
      <c r="Z265" s="36"/>
      <c r="AA265" s="36"/>
      <c r="AB265" s="36"/>
      <c r="AC265" s="36"/>
      <c r="AD265" s="36"/>
      <c r="AE265" s="36"/>
      <c r="AR265" s="203" t="s">
        <v>1469</v>
      </c>
      <c r="AT265" s="203" t="s">
        <v>224</v>
      </c>
      <c r="AU265" s="203" t="s">
        <v>19</v>
      </c>
      <c r="AY265" s="18" t="s">
        <v>220</v>
      </c>
      <c r="BE265" s="204">
        <f t="shared" si="14"/>
        <v>0</v>
      </c>
      <c r="BF265" s="204">
        <f t="shared" si="15"/>
        <v>0</v>
      </c>
      <c r="BG265" s="204">
        <f t="shared" si="16"/>
        <v>0</v>
      </c>
      <c r="BH265" s="204">
        <f t="shared" si="17"/>
        <v>0</v>
      </c>
      <c r="BI265" s="204">
        <f t="shared" si="18"/>
        <v>0</v>
      </c>
      <c r="BJ265" s="18" t="s">
        <v>87</v>
      </c>
      <c r="BK265" s="204">
        <f t="shared" si="19"/>
        <v>0</v>
      </c>
      <c r="BL265" s="18" t="s">
        <v>1469</v>
      </c>
      <c r="BM265" s="203" t="s">
        <v>5493</v>
      </c>
    </row>
    <row r="266" spans="1:65" s="2" customFormat="1" ht="16.5" customHeight="1">
      <c r="A266" s="36"/>
      <c r="B266" s="37"/>
      <c r="C266" s="192" t="s">
        <v>1427</v>
      </c>
      <c r="D266" s="192" t="s">
        <v>224</v>
      </c>
      <c r="E266" s="193" t="s">
        <v>5385</v>
      </c>
      <c r="F266" s="194" t="s">
        <v>5386</v>
      </c>
      <c r="G266" s="195" t="s">
        <v>698</v>
      </c>
      <c r="H266" s="196">
        <v>74</v>
      </c>
      <c r="I266" s="197"/>
      <c r="J266" s="198">
        <f t="shared" si="10"/>
        <v>0</v>
      </c>
      <c r="K266" s="194" t="s">
        <v>1</v>
      </c>
      <c r="L266" s="41"/>
      <c r="M266" s="199" t="s">
        <v>1</v>
      </c>
      <c r="N266" s="200" t="s">
        <v>45</v>
      </c>
      <c r="O266" s="73"/>
      <c r="P266" s="201">
        <f t="shared" si="11"/>
        <v>0</v>
      </c>
      <c r="Q266" s="201">
        <v>0</v>
      </c>
      <c r="R266" s="201">
        <f t="shared" si="12"/>
        <v>0</v>
      </c>
      <c r="S266" s="201">
        <v>0</v>
      </c>
      <c r="T266" s="202">
        <f t="shared" si="13"/>
        <v>0</v>
      </c>
      <c r="U266" s="36"/>
      <c r="V266" s="36"/>
      <c r="W266" s="36"/>
      <c r="X266" s="36"/>
      <c r="Y266" s="36"/>
      <c r="Z266" s="36"/>
      <c r="AA266" s="36"/>
      <c r="AB266" s="36"/>
      <c r="AC266" s="36"/>
      <c r="AD266" s="36"/>
      <c r="AE266" s="36"/>
      <c r="AR266" s="203" t="s">
        <v>1469</v>
      </c>
      <c r="AT266" s="203" t="s">
        <v>224</v>
      </c>
      <c r="AU266" s="203" t="s">
        <v>19</v>
      </c>
      <c r="AY266" s="18" t="s">
        <v>220</v>
      </c>
      <c r="BE266" s="204">
        <f t="shared" si="14"/>
        <v>0</v>
      </c>
      <c r="BF266" s="204">
        <f t="shared" si="15"/>
        <v>0</v>
      </c>
      <c r="BG266" s="204">
        <f t="shared" si="16"/>
        <v>0</v>
      </c>
      <c r="BH266" s="204">
        <f t="shared" si="17"/>
        <v>0</v>
      </c>
      <c r="BI266" s="204">
        <f t="shared" si="18"/>
        <v>0</v>
      </c>
      <c r="BJ266" s="18" t="s">
        <v>87</v>
      </c>
      <c r="BK266" s="204">
        <f t="shared" si="19"/>
        <v>0</v>
      </c>
      <c r="BL266" s="18" t="s">
        <v>1469</v>
      </c>
      <c r="BM266" s="203" t="s">
        <v>5494</v>
      </c>
    </row>
    <row r="267" spans="1:65" s="2" customFormat="1" ht="24.2" customHeight="1">
      <c r="A267" s="36"/>
      <c r="B267" s="37"/>
      <c r="C267" s="247" t="s">
        <v>1432</v>
      </c>
      <c r="D267" s="247" t="s">
        <v>329</v>
      </c>
      <c r="E267" s="248" t="s">
        <v>5388</v>
      </c>
      <c r="F267" s="249" t="s">
        <v>5495</v>
      </c>
      <c r="G267" s="250" t="s">
        <v>1430</v>
      </c>
      <c r="H267" s="251">
        <v>1</v>
      </c>
      <c r="I267" s="252"/>
      <c r="J267" s="253">
        <f t="shared" si="10"/>
        <v>0</v>
      </c>
      <c r="K267" s="249" t="s">
        <v>1</v>
      </c>
      <c r="L267" s="254"/>
      <c r="M267" s="255" t="s">
        <v>1</v>
      </c>
      <c r="N267" s="256" t="s">
        <v>45</v>
      </c>
      <c r="O267" s="73"/>
      <c r="P267" s="201">
        <f t="shared" si="11"/>
        <v>0</v>
      </c>
      <c r="Q267" s="201">
        <v>0</v>
      </c>
      <c r="R267" s="201">
        <f t="shared" si="12"/>
        <v>0</v>
      </c>
      <c r="S267" s="201">
        <v>0</v>
      </c>
      <c r="T267" s="202">
        <f t="shared" si="13"/>
        <v>0</v>
      </c>
      <c r="U267" s="36"/>
      <c r="V267" s="36"/>
      <c r="W267" s="36"/>
      <c r="X267" s="36"/>
      <c r="Y267" s="36"/>
      <c r="Z267" s="36"/>
      <c r="AA267" s="36"/>
      <c r="AB267" s="36"/>
      <c r="AC267" s="36"/>
      <c r="AD267" s="36"/>
      <c r="AE267" s="36"/>
      <c r="AR267" s="203" t="s">
        <v>5289</v>
      </c>
      <c r="AT267" s="203" t="s">
        <v>329</v>
      </c>
      <c r="AU267" s="203" t="s">
        <v>19</v>
      </c>
      <c r="AY267" s="18" t="s">
        <v>220</v>
      </c>
      <c r="BE267" s="204">
        <f t="shared" si="14"/>
        <v>0</v>
      </c>
      <c r="BF267" s="204">
        <f t="shared" si="15"/>
        <v>0</v>
      </c>
      <c r="BG267" s="204">
        <f t="shared" si="16"/>
        <v>0</v>
      </c>
      <c r="BH267" s="204">
        <f t="shared" si="17"/>
        <v>0</v>
      </c>
      <c r="BI267" s="204">
        <f t="shared" si="18"/>
        <v>0</v>
      </c>
      <c r="BJ267" s="18" t="s">
        <v>87</v>
      </c>
      <c r="BK267" s="204">
        <f t="shared" si="19"/>
        <v>0</v>
      </c>
      <c r="BL267" s="18" t="s">
        <v>1469</v>
      </c>
      <c r="BM267" s="203" t="s">
        <v>5496</v>
      </c>
    </row>
    <row r="268" spans="1:65" s="2" customFormat="1" ht="16.5" customHeight="1">
      <c r="A268" s="36"/>
      <c r="B268" s="37"/>
      <c r="C268" s="192" t="s">
        <v>1436</v>
      </c>
      <c r="D268" s="192" t="s">
        <v>224</v>
      </c>
      <c r="E268" s="193" t="s">
        <v>5391</v>
      </c>
      <c r="F268" s="194" t="s">
        <v>5392</v>
      </c>
      <c r="G268" s="195" t="s">
        <v>1430</v>
      </c>
      <c r="H268" s="196">
        <v>1</v>
      </c>
      <c r="I268" s="197"/>
      <c r="J268" s="198">
        <f t="shared" si="10"/>
        <v>0</v>
      </c>
      <c r="K268" s="194" t="s">
        <v>1</v>
      </c>
      <c r="L268" s="41"/>
      <c r="M268" s="199" t="s">
        <v>1</v>
      </c>
      <c r="N268" s="200" t="s">
        <v>45</v>
      </c>
      <c r="O268" s="73"/>
      <c r="P268" s="201">
        <f t="shared" si="11"/>
        <v>0</v>
      </c>
      <c r="Q268" s="201">
        <v>0</v>
      </c>
      <c r="R268" s="201">
        <f t="shared" si="12"/>
        <v>0</v>
      </c>
      <c r="S268" s="201">
        <v>0</v>
      </c>
      <c r="T268" s="202">
        <f t="shared" si="13"/>
        <v>0</v>
      </c>
      <c r="U268" s="36"/>
      <c r="V268" s="36"/>
      <c r="W268" s="36"/>
      <c r="X268" s="36"/>
      <c r="Y268" s="36"/>
      <c r="Z268" s="36"/>
      <c r="AA268" s="36"/>
      <c r="AB268" s="36"/>
      <c r="AC268" s="36"/>
      <c r="AD268" s="36"/>
      <c r="AE268" s="36"/>
      <c r="AR268" s="203" t="s">
        <v>1469</v>
      </c>
      <c r="AT268" s="203" t="s">
        <v>224</v>
      </c>
      <c r="AU268" s="203" t="s">
        <v>19</v>
      </c>
      <c r="AY268" s="18" t="s">
        <v>220</v>
      </c>
      <c r="BE268" s="204">
        <f t="shared" si="14"/>
        <v>0</v>
      </c>
      <c r="BF268" s="204">
        <f t="shared" si="15"/>
        <v>0</v>
      </c>
      <c r="BG268" s="204">
        <f t="shared" si="16"/>
        <v>0</v>
      </c>
      <c r="BH268" s="204">
        <f t="shared" si="17"/>
        <v>0</v>
      </c>
      <c r="BI268" s="204">
        <f t="shared" si="18"/>
        <v>0</v>
      </c>
      <c r="BJ268" s="18" t="s">
        <v>87</v>
      </c>
      <c r="BK268" s="204">
        <f t="shared" si="19"/>
        <v>0</v>
      </c>
      <c r="BL268" s="18" t="s">
        <v>1469</v>
      </c>
      <c r="BM268" s="203" t="s">
        <v>5497</v>
      </c>
    </row>
    <row r="269" spans="1:65" s="2" customFormat="1" ht="16.5" customHeight="1">
      <c r="A269" s="36"/>
      <c r="B269" s="37"/>
      <c r="C269" s="192" t="s">
        <v>1442</v>
      </c>
      <c r="D269" s="192" t="s">
        <v>224</v>
      </c>
      <c r="E269" s="193" t="s">
        <v>5394</v>
      </c>
      <c r="F269" s="194" t="s">
        <v>5395</v>
      </c>
      <c r="G269" s="195" t="s">
        <v>1430</v>
      </c>
      <c r="H269" s="196">
        <v>1</v>
      </c>
      <c r="I269" s="197"/>
      <c r="J269" s="198">
        <f t="shared" si="10"/>
        <v>0</v>
      </c>
      <c r="K269" s="194" t="s">
        <v>1</v>
      </c>
      <c r="L269" s="41"/>
      <c r="M269" s="199" t="s">
        <v>1</v>
      </c>
      <c r="N269" s="200" t="s">
        <v>45</v>
      </c>
      <c r="O269" s="73"/>
      <c r="P269" s="201">
        <f t="shared" si="11"/>
        <v>0</v>
      </c>
      <c r="Q269" s="201">
        <v>0</v>
      </c>
      <c r="R269" s="201">
        <f t="shared" si="12"/>
        <v>0</v>
      </c>
      <c r="S269" s="201">
        <v>0</v>
      </c>
      <c r="T269" s="202">
        <f t="shared" si="13"/>
        <v>0</v>
      </c>
      <c r="U269" s="36"/>
      <c r="V269" s="36"/>
      <c r="W269" s="36"/>
      <c r="X269" s="36"/>
      <c r="Y269" s="36"/>
      <c r="Z269" s="36"/>
      <c r="AA269" s="36"/>
      <c r="AB269" s="36"/>
      <c r="AC269" s="36"/>
      <c r="AD269" s="36"/>
      <c r="AE269" s="36"/>
      <c r="AR269" s="203" t="s">
        <v>1469</v>
      </c>
      <c r="AT269" s="203" t="s">
        <v>224</v>
      </c>
      <c r="AU269" s="203" t="s">
        <v>19</v>
      </c>
      <c r="AY269" s="18" t="s">
        <v>220</v>
      </c>
      <c r="BE269" s="204">
        <f t="shared" si="14"/>
        <v>0</v>
      </c>
      <c r="BF269" s="204">
        <f t="shared" si="15"/>
        <v>0</v>
      </c>
      <c r="BG269" s="204">
        <f t="shared" si="16"/>
        <v>0</v>
      </c>
      <c r="BH269" s="204">
        <f t="shared" si="17"/>
        <v>0</v>
      </c>
      <c r="BI269" s="204">
        <f t="shared" si="18"/>
        <v>0</v>
      </c>
      <c r="BJ269" s="18" t="s">
        <v>87</v>
      </c>
      <c r="BK269" s="204">
        <f t="shared" si="19"/>
        <v>0</v>
      </c>
      <c r="BL269" s="18" t="s">
        <v>1469</v>
      </c>
      <c r="BM269" s="203" t="s">
        <v>5498</v>
      </c>
    </row>
    <row r="270" spans="1:65" s="2" customFormat="1" ht="16.5" customHeight="1">
      <c r="A270" s="36"/>
      <c r="B270" s="37"/>
      <c r="C270" s="192" t="s">
        <v>1446</v>
      </c>
      <c r="D270" s="192" t="s">
        <v>224</v>
      </c>
      <c r="E270" s="193" t="s">
        <v>5397</v>
      </c>
      <c r="F270" s="194" t="s">
        <v>5398</v>
      </c>
      <c r="G270" s="195" t="s">
        <v>1430</v>
      </c>
      <c r="H270" s="196">
        <v>1</v>
      </c>
      <c r="I270" s="197"/>
      <c r="J270" s="198">
        <f t="shared" si="10"/>
        <v>0</v>
      </c>
      <c r="K270" s="194" t="s">
        <v>1</v>
      </c>
      <c r="L270" s="41"/>
      <c r="M270" s="284" t="s">
        <v>1</v>
      </c>
      <c r="N270" s="285" t="s">
        <v>45</v>
      </c>
      <c r="O270" s="259"/>
      <c r="P270" s="265">
        <f t="shared" si="11"/>
        <v>0</v>
      </c>
      <c r="Q270" s="265">
        <v>0</v>
      </c>
      <c r="R270" s="265">
        <f t="shared" si="12"/>
        <v>0</v>
      </c>
      <c r="S270" s="265">
        <v>0</v>
      </c>
      <c r="T270" s="266">
        <f t="shared" si="13"/>
        <v>0</v>
      </c>
      <c r="U270" s="36"/>
      <c r="V270" s="36"/>
      <c r="W270" s="36"/>
      <c r="X270" s="36"/>
      <c r="Y270" s="36"/>
      <c r="Z270" s="36"/>
      <c r="AA270" s="36"/>
      <c r="AB270" s="36"/>
      <c r="AC270" s="36"/>
      <c r="AD270" s="36"/>
      <c r="AE270" s="36"/>
      <c r="AR270" s="203" t="s">
        <v>1469</v>
      </c>
      <c r="AT270" s="203" t="s">
        <v>224</v>
      </c>
      <c r="AU270" s="203" t="s">
        <v>19</v>
      </c>
      <c r="AY270" s="18" t="s">
        <v>220</v>
      </c>
      <c r="BE270" s="204">
        <f t="shared" si="14"/>
        <v>0</v>
      </c>
      <c r="BF270" s="204">
        <f t="shared" si="15"/>
        <v>0</v>
      </c>
      <c r="BG270" s="204">
        <f t="shared" si="16"/>
        <v>0</v>
      </c>
      <c r="BH270" s="204">
        <f t="shared" si="17"/>
        <v>0</v>
      </c>
      <c r="BI270" s="204">
        <f t="shared" si="18"/>
        <v>0</v>
      </c>
      <c r="BJ270" s="18" t="s">
        <v>87</v>
      </c>
      <c r="BK270" s="204">
        <f t="shared" si="19"/>
        <v>0</v>
      </c>
      <c r="BL270" s="18" t="s">
        <v>1469</v>
      </c>
      <c r="BM270" s="203" t="s">
        <v>5499</v>
      </c>
    </row>
    <row r="271" spans="1:65" s="2" customFormat="1" ht="6.95" customHeight="1">
      <c r="A271" s="36"/>
      <c r="B271" s="56"/>
      <c r="C271" s="57"/>
      <c r="D271" s="57"/>
      <c r="E271" s="57"/>
      <c r="F271" s="57"/>
      <c r="G271" s="57"/>
      <c r="H271" s="57"/>
      <c r="I271" s="57"/>
      <c r="J271" s="57"/>
      <c r="K271" s="57"/>
      <c r="L271" s="41"/>
      <c r="M271" s="36"/>
      <c r="O271" s="36"/>
      <c r="P271" s="36"/>
      <c r="Q271" s="36"/>
      <c r="R271" s="36"/>
      <c r="S271" s="36"/>
      <c r="T271" s="36"/>
      <c r="U271" s="36"/>
      <c r="V271" s="36"/>
      <c r="W271" s="36"/>
      <c r="X271" s="36"/>
      <c r="Y271" s="36"/>
      <c r="Z271" s="36"/>
      <c r="AA271" s="36"/>
      <c r="AB271" s="36"/>
      <c r="AC271" s="36"/>
      <c r="AD271" s="36"/>
      <c r="AE271" s="36"/>
    </row>
  </sheetData>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orientation="portrait" blackAndWhite="1"/>
</worksheet>
</file>

<file path=xl/worksheets/sheet20.xml><?xml version="1.0" encoding="utf-8"?>
<worksheet xmlns="http://schemas.openxmlformats.org/spreadsheetml/2006/main" xmlns:r="http://schemas.openxmlformats.org/officeDocument/2006/relationships">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163</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4961</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5500</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21</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30</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tr">
        <f>IF('Rekapitulace stavby'!E17="","",'Rekapitulace stavby'!E17)</f>
        <v>Dopravoprojekt Brno a.s.</v>
      </c>
      <c r="F23" s="36"/>
      <c r="G23" s="36"/>
      <c r="H23" s="36"/>
      <c r="I23" s="120" t="s">
        <v>31</v>
      </c>
      <c r="J23" s="111"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tr">
        <f>IF('Rekapitulace stavby'!E20="","",'Rekapitulace stavby'!E20)</f>
        <v xml:space="preserve"> </v>
      </c>
      <c r="F26" s="36"/>
      <c r="G26" s="36"/>
      <c r="H26" s="36"/>
      <c r="I26" s="120" t="s">
        <v>31</v>
      </c>
      <c r="J26" s="111"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ROUND((SUM(BE125:BE137)),  2)</f>
        <v>0</v>
      </c>
      <c r="G35" s="36"/>
      <c r="H35" s="36"/>
      <c r="I35" s="131">
        <v>0.2</v>
      </c>
      <c r="J35" s="130">
        <f>ROUND(((SUM(BE125:BE137))*I35),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ROUND((SUM(BF125:BF137)),  2)</f>
        <v>0</v>
      </c>
      <c r="G36" s="36"/>
      <c r="H36" s="36"/>
      <c r="I36" s="131">
        <v>0.2</v>
      </c>
      <c r="J36" s="130">
        <f>ROUND(((SUM(BF125:BF137))*I36),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ROUND((SUM(BG125:BG137)),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ROUND((SUM(BH125:BH137)),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ROUND((SUM(BI125:BI137)),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4961</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SO-06.03 - Přeložky STL plynovodu</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Bohumín</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Dopravoprojekt Brno a.s.</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J125</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491</v>
      </c>
      <c r="E99" s="157"/>
      <c r="F99" s="157"/>
      <c r="G99" s="157"/>
      <c r="H99" s="157"/>
      <c r="I99" s="157"/>
      <c r="J99" s="158">
        <f>J126</f>
        <v>0</v>
      </c>
      <c r="K99" s="155"/>
      <c r="L99" s="159"/>
    </row>
    <row r="100" spans="1:47" s="10" customFormat="1" ht="19.899999999999999" customHeight="1">
      <c r="B100" s="160"/>
      <c r="C100" s="105"/>
      <c r="D100" s="161" t="s">
        <v>496</v>
      </c>
      <c r="E100" s="162"/>
      <c r="F100" s="162"/>
      <c r="G100" s="162"/>
      <c r="H100" s="162"/>
      <c r="I100" s="162"/>
      <c r="J100" s="163">
        <f>J127</f>
        <v>0</v>
      </c>
      <c r="K100" s="105"/>
      <c r="L100" s="164"/>
    </row>
    <row r="101" spans="1:47" s="9" customFormat="1" ht="24.95" customHeight="1">
      <c r="B101" s="154"/>
      <c r="C101" s="155"/>
      <c r="D101" s="156" t="s">
        <v>765</v>
      </c>
      <c r="E101" s="157"/>
      <c r="F101" s="157"/>
      <c r="G101" s="157"/>
      <c r="H101" s="157"/>
      <c r="I101" s="157"/>
      <c r="J101" s="158">
        <f>J130</f>
        <v>0</v>
      </c>
      <c r="K101" s="155"/>
      <c r="L101" s="159"/>
    </row>
    <row r="102" spans="1:47" s="10" customFormat="1" ht="19.899999999999999" customHeight="1">
      <c r="B102" s="160"/>
      <c r="C102" s="105"/>
      <c r="D102" s="161" t="s">
        <v>1246</v>
      </c>
      <c r="E102" s="162"/>
      <c r="F102" s="162"/>
      <c r="G102" s="162"/>
      <c r="H102" s="162"/>
      <c r="I102" s="162"/>
      <c r="J102" s="163">
        <f>J131</f>
        <v>0</v>
      </c>
      <c r="K102" s="105"/>
      <c r="L102" s="164"/>
    </row>
    <row r="103" spans="1:47" s="9" customFormat="1" ht="24.95" customHeight="1">
      <c r="B103" s="154"/>
      <c r="C103" s="155"/>
      <c r="D103" s="156" t="s">
        <v>5501</v>
      </c>
      <c r="E103" s="157"/>
      <c r="F103" s="157"/>
      <c r="G103" s="157"/>
      <c r="H103" s="157"/>
      <c r="I103" s="157"/>
      <c r="J103" s="158">
        <f>J135</f>
        <v>0</v>
      </c>
      <c r="K103" s="155"/>
      <c r="L103" s="159"/>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204</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15</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26.25" customHeight="1">
      <c r="A113" s="36"/>
      <c r="B113" s="37"/>
      <c r="C113" s="38"/>
      <c r="D113" s="38"/>
      <c r="E113" s="339" t="str">
        <f>E7</f>
        <v>Ochranná hráz na Odře a Orlovské Stružce, Bohumín-Pudlov, stavba č. 5047_2021_soutez</v>
      </c>
      <c r="F113" s="340"/>
      <c r="G113" s="340"/>
      <c r="H113" s="340"/>
      <c r="I113" s="38"/>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188</v>
      </c>
      <c r="D114" s="23"/>
      <c r="E114" s="23"/>
      <c r="F114" s="23"/>
      <c r="G114" s="23"/>
      <c r="H114" s="23"/>
      <c r="I114" s="23"/>
      <c r="J114" s="23"/>
      <c r="K114" s="23"/>
      <c r="L114" s="21"/>
    </row>
    <row r="115" spans="1:65" s="2" customFormat="1" ht="16.5" customHeight="1">
      <c r="A115" s="36"/>
      <c r="B115" s="37"/>
      <c r="C115" s="38"/>
      <c r="D115" s="38"/>
      <c r="E115" s="339" t="s">
        <v>4961</v>
      </c>
      <c r="F115" s="341"/>
      <c r="G115" s="341"/>
      <c r="H115" s="34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485</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2" t="str">
        <f>E11</f>
        <v>SO-06.03 - Přeložky STL plynovodu</v>
      </c>
      <c r="F117" s="341"/>
      <c r="G117" s="341"/>
      <c r="H117" s="34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20</v>
      </c>
      <c r="D119" s="38"/>
      <c r="E119" s="38"/>
      <c r="F119" s="28" t="str">
        <f>F14</f>
        <v>Bohumín</v>
      </c>
      <c r="G119" s="38"/>
      <c r="H119" s="38"/>
      <c r="I119" s="30" t="s">
        <v>22</v>
      </c>
      <c r="J119" s="68" t="str">
        <f>IF(J14="","",J14)</f>
        <v>30. 11. 2020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28</v>
      </c>
      <c r="D121" s="38"/>
      <c r="E121" s="38"/>
      <c r="F121" s="28" t="str">
        <f>E17</f>
        <v>Povodí Odry, s.p.</v>
      </c>
      <c r="G121" s="38"/>
      <c r="H121" s="38"/>
      <c r="I121" s="30" t="s">
        <v>34</v>
      </c>
      <c r="J121" s="34" t="str">
        <f>E23</f>
        <v>Dopravoprojekt Brno a.s.</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32</v>
      </c>
      <c r="D122" s="38"/>
      <c r="E122" s="38"/>
      <c r="F122" s="28" t="str">
        <f>IF(E20="","",E20)</f>
        <v>Vyplň údaj</v>
      </c>
      <c r="G122" s="38"/>
      <c r="H122" s="38"/>
      <c r="I122" s="30" t="s">
        <v>37</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5"/>
      <c r="B124" s="166"/>
      <c r="C124" s="167" t="s">
        <v>205</v>
      </c>
      <c r="D124" s="168" t="s">
        <v>65</v>
      </c>
      <c r="E124" s="168" t="s">
        <v>61</v>
      </c>
      <c r="F124" s="168" t="s">
        <v>62</v>
      </c>
      <c r="G124" s="168" t="s">
        <v>206</v>
      </c>
      <c r="H124" s="168" t="s">
        <v>207</v>
      </c>
      <c r="I124" s="168" t="s">
        <v>208</v>
      </c>
      <c r="J124" s="168" t="s">
        <v>192</v>
      </c>
      <c r="K124" s="169" t="s">
        <v>209</v>
      </c>
      <c r="L124" s="170"/>
      <c r="M124" s="77" t="s">
        <v>1</v>
      </c>
      <c r="N124" s="78" t="s">
        <v>44</v>
      </c>
      <c r="O124" s="78" t="s">
        <v>210</v>
      </c>
      <c r="P124" s="78" t="s">
        <v>211</v>
      </c>
      <c r="Q124" s="78" t="s">
        <v>212</v>
      </c>
      <c r="R124" s="78" t="s">
        <v>213</v>
      </c>
      <c r="S124" s="78" t="s">
        <v>214</v>
      </c>
      <c r="T124" s="79" t="s">
        <v>215</v>
      </c>
      <c r="U124" s="165"/>
      <c r="V124" s="165"/>
      <c r="W124" s="165"/>
      <c r="X124" s="165"/>
      <c r="Y124" s="165"/>
      <c r="Z124" s="165"/>
      <c r="AA124" s="165"/>
      <c r="AB124" s="165"/>
      <c r="AC124" s="165"/>
      <c r="AD124" s="165"/>
      <c r="AE124" s="165"/>
    </row>
    <row r="125" spans="1:65" s="2" customFormat="1" ht="22.9" customHeight="1">
      <c r="A125" s="36"/>
      <c r="B125" s="37"/>
      <c r="C125" s="84" t="s">
        <v>216</v>
      </c>
      <c r="D125" s="38"/>
      <c r="E125" s="38"/>
      <c r="F125" s="38"/>
      <c r="G125" s="38"/>
      <c r="H125" s="38"/>
      <c r="I125" s="38"/>
      <c r="J125" s="171">
        <f>BK125</f>
        <v>0</v>
      </c>
      <c r="K125" s="38"/>
      <c r="L125" s="41"/>
      <c r="M125" s="80"/>
      <c r="N125" s="172"/>
      <c r="O125" s="81"/>
      <c r="P125" s="173">
        <f>P126+P130+P135</f>
        <v>0</v>
      </c>
      <c r="Q125" s="81"/>
      <c r="R125" s="173">
        <f>R126+R130+R135</f>
        <v>0.14055000000000001</v>
      </c>
      <c r="S125" s="81"/>
      <c r="T125" s="174">
        <f>T126+T130+T135</f>
        <v>0</v>
      </c>
      <c r="U125" s="36"/>
      <c r="V125" s="36"/>
      <c r="W125" s="36"/>
      <c r="X125" s="36"/>
      <c r="Y125" s="36"/>
      <c r="Z125" s="36"/>
      <c r="AA125" s="36"/>
      <c r="AB125" s="36"/>
      <c r="AC125" s="36"/>
      <c r="AD125" s="36"/>
      <c r="AE125" s="36"/>
      <c r="AT125" s="18" t="s">
        <v>79</v>
      </c>
      <c r="AU125" s="18" t="s">
        <v>194</v>
      </c>
      <c r="BK125" s="175">
        <f>BK126+BK130+BK135</f>
        <v>0</v>
      </c>
    </row>
    <row r="126" spans="1:65" s="12" customFormat="1" ht="25.9" customHeight="1">
      <c r="B126" s="176"/>
      <c r="C126" s="177"/>
      <c r="D126" s="178" t="s">
        <v>79</v>
      </c>
      <c r="E126" s="179" t="s">
        <v>501</v>
      </c>
      <c r="F126" s="179" t="s">
        <v>502</v>
      </c>
      <c r="G126" s="177"/>
      <c r="H126" s="177"/>
      <c r="I126" s="180"/>
      <c r="J126" s="181">
        <f>BK126</f>
        <v>0</v>
      </c>
      <c r="K126" s="177"/>
      <c r="L126" s="182"/>
      <c r="M126" s="183"/>
      <c r="N126" s="184"/>
      <c r="O126" s="184"/>
      <c r="P126" s="185">
        <f>P127</f>
        <v>0</v>
      </c>
      <c r="Q126" s="184"/>
      <c r="R126" s="185">
        <f>R127</f>
        <v>1.9499999999999999E-3</v>
      </c>
      <c r="S126" s="184"/>
      <c r="T126" s="186">
        <f>T127</f>
        <v>0</v>
      </c>
      <c r="AR126" s="187" t="s">
        <v>87</v>
      </c>
      <c r="AT126" s="188" t="s">
        <v>79</v>
      </c>
      <c r="AU126" s="188" t="s">
        <v>80</v>
      </c>
      <c r="AY126" s="187" t="s">
        <v>220</v>
      </c>
      <c r="BK126" s="189">
        <f>BK127</f>
        <v>0</v>
      </c>
    </row>
    <row r="127" spans="1:65" s="12" customFormat="1" ht="22.9" customHeight="1">
      <c r="B127" s="176"/>
      <c r="C127" s="177"/>
      <c r="D127" s="178" t="s">
        <v>79</v>
      </c>
      <c r="E127" s="190" t="s">
        <v>266</v>
      </c>
      <c r="F127" s="190" t="s">
        <v>695</v>
      </c>
      <c r="G127" s="177"/>
      <c r="H127" s="177"/>
      <c r="I127" s="180"/>
      <c r="J127" s="191">
        <f>BK127</f>
        <v>0</v>
      </c>
      <c r="K127" s="177"/>
      <c r="L127" s="182"/>
      <c r="M127" s="183"/>
      <c r="N127" s="184"/>
      <c r="O127" s="184"/>
      <c r="P127" s="185">
        <f>SUM(P128:P129)</f>
        <v>0</v>
      </c>
      <c r="Q127" s="184"/>
      <c r="R127" s="185">
        <f>SUM(R128:R129)</f>
        <v>1.9499999999999999E-3</v>
      </c>
      <c r="S127" s="184"/>
      <c r="T127" s="186">
        <f>SUM(T128:T129)</f>
        <v>0</v>
      </c>
      <c r="AR127" s="187" t="s">
        <v>87</v>
      </c>
      <c r="AT127" s="188" t="s">
        <v>79</v>
      </c>
      <c r="AU127" s="188" t="s">
        <v>87</v>
      </c>
      <c r="AY127" s="187" t="s">
        <v>220</v>
      </c>
      <c r="BK127" s="189">
        <f>SUM(BK128:BK129)</f>
        <v>0</v>
      </c>
    </row>
    <row r="128" spans="1:65" s="2" customFormat="1" ht="21.75" customHeight="1">
      <c r="A128" s="36"/>
      <c r="B128" s="37"/>
      <c r="C128" s="192" t="s">
        <v>87</v>
      </c>
      <c r="D128" s="192" t="s">
        <v>224</v>
      </c>
      <c r="E128" s="193" t="s">
        <v>5502</v>
      </c>
      <c r="F128" s="194" t="s">
        <v>5503</v>
      </c>
      <c r="G128" s="195" t="s">
        <v>698</v>
      </c>
      <c r="H128" s="196">
        <v>15</v>
      </c>
      <c r="I128" s="197"/>
      <c r="J128" s="198">
        <f>ROUND(I128*H128,2)</f>
        <v>0</v>
      </c>
      <c r="K128" s="194" t="s">
        <v>228</v>
      </c>
      <c r="L128" s="41"/>
      <c r="M128" s="199" t="s">
        <v>1</v>
      </c>
      <c r="N128" s="200" t="s">
        <v>45</v>
      </c>
      <c r="O128" s="73"/>
      <c r="P128" s="201">
        <f>O128*H128</f>
        <v>0</v>
      </c>
      <c r="Q128" s="201">
        <v>1.2999999999999999E-4</v>
      </c>
      <c r="R128" s="201">
        <f>Q128*H128</f>
        <v>1.9499999999999999E-3</v>
      </c>
      <c r="S128" s="201">
        <v>0</v>
      </c>
      <c r="T128" s="202">
        <f>S128*H128</f>
        <v>0</v>
      </c>
      <c r="U128" s="36"/>
      <c r="V128" s="36"/>
      <c r="W128" s="36"/>
      <c r="X128" s="36"/>
      <c r="Y128" s="36"/>
      <c r="Z128" s="36"/>
      <c r="AA128" s="36"/>
      <c r="AB128" s="36"/>
      <c r="AC128" s="36"/>
      <c r="AD128" s="36"/>
      <c r="AE128" s="36"/>
      <c r="AR128" s="203" t="s">
        <v>223</v>
      </c>
      <c r="AT128" s="203" t="s">
        <v>224</v>
      </c>
      <c r="AU128" s="203" t="s">
        <v>19</v>
      </c>
      <c r="AY128" s="18" t="s">
        <v>220</v>
      </c>
      <c r="BE128" s="204">
        <f>IF(N128="základní",J128,0)</f>
        <v>0</v>
      </c>
      <c r="BF128" s="204">
        <f>IF(N128="snížená",J128,0)</f>
        <v>0</v>
      </c>
      <c r="BG128" s="204">
        <f>IF(N128="zákl. přenesená",J128,0)</f>
        <v>0</v>
      </c>
      <c r="BH128" s="204">
        <f>IF(N128="sníž. přenesená",J128,0)</f>
        <v>0</v>
      </c>
      <c r="BI128" s="204">
        <f>IF(N128="nulová",J128,0)</f>
        <v>0</v>
      </c>
      <c r="BJ128" s="18" t="s">
        <v>87</v>
      </c>
      <c r="BK128" s="204">
        <f>ROUND(I128*H128,2)</f>
        <v>0</v>
      </c>
      <c r="BL128" s="18" t="s">
        <v>223</v>
      </c>
      <c r="BM128" s="203" t="s">
        <v>5504</v>
      </c>
    </row>
    <row r="129" spans="1:65" s="2" customFormat="1" ht="11.25">
      <c r="A129" s="36"/>
      <c r="B129" s="37"/>
      <c r="C129" s="38"/>
      <c r="D129" s="205" t="s">
        <v>231</v>
      </c>
      <c r="E129" s="38"/>
      <c r="F129" s="206" t="s">
        <v>5505</v>
      </c>
      <c r="G129" s="38"/>
      <c r="H129" s="38"/>
      <c r="I129" s="207"/>
      <c r="J129" s="38"/>
      <c r="K129" s="38"/>
      <c r="L129" s="41"/>
      <c r="M129" s="208"/>
      <c r="N129" s="209"/>
      <c r="O129" s="73"/>
      <c r="P129" s="73"/>
      <c r="Q129" s="73"/>
      <c r="R129" s="73"/>
      <c r="S129" s="73"/>
      <c r="T129" s="74"/>
      <c r="U129" s="36"/>
      <c r="V129" s="36"/>
      <c r="W129" s="36"/>
      <c r="X129" s="36"/>
      <c r="Y129" s="36"/>
      <c r="Z129" s="36"/>
      <c r="AA129" s="36"/>
      <c r="AB129" s="36"/>
      <c r="AC129" s="36"/>
      <c r="AD129" s="36"/>
      <c r="AE129" s="36"/>
      <c r="AT129" s="18" t="s">
        <v>231</v>
      </c>
      <c r="AU129" s="18" t="s">
        <v>19</v>
      </c>
    </row>
    <row r="130" spans="1:65" s="12" customFormat="1" ht="25.9" customHeight="1">
      <c r="B130" s="176"/>
      <c r="C130" s="177"/>
      <c r="D130" s="178" t="s">
        <v>79</v>
      </c>
      <c r="E130" s="179" t="s">
        <v>329</v>
      </c>
      <c r="F130" s="179" t="s">
        <v>966</v>
      </c>
      <c r="G130" s="177"/>
      <c r="H130" s="177"/>
      <c r="I130" s="180"/>
      <c r="J130" s="181">
        <f>BK130</f>
        <v>0</v>
      </c>
      <c r="K130" s="177"/>
      <c r="L130" s="182"/>
      <c r="M130" s="183"/>
      <c r="N130" s="184"/>
      <c r="O130" s="184"/>
      <c r="P130" s="185">
        <f>P131</f>
        <v>0</v>
      </c>
      <c r="Q130" s="184"/>
      <c r="R130" s="185">
        <f>R131</f>
        <v>0.1386</v>
      </c>
      <c r="S130" s="184"/>
      <c r="T130" s="186">
        <f>T131</f>
        <v>0</v>
      </c>
      <c r="AR130" s="187" t="s">
        <v>156</v>
      </c>
      <c r="AT130" s="188" t="s">
        <v>79</v>
      </c>
      <c r="AU130" s="188" t="s">
        <v>80</v>
      </c>
      <c r="AY130" s="187" t="s">
        <v>220</v>
      </c>
      <c r="BK130" s="189">
        <f>BK131</f>
        <v>0</v>
      </c>
    </row>
    <row r="131" spans="1:65" s="12" customFormat="1" ht="22.9" customHeight="1">
      <c r="B131" s="176"/>
      <c r="C131" s="177"/>
      <c r="D131" s="178" t="s">
        <v>79</v>
      </c>
      <c r="E131" s="190" t="s">
        <v>1464</v>
      </c>
      <c r="F131" s="190" t="s">
        <v>1465</v>
      </c>
      <c r="G131" s="177"/>
      <c r="H131" s="177"/>
      <c r="I131" s="180"/>
      <c r="J131" s="191">
        <f>BK131</f>
        <v>0</v>
      </c>
      <c r="K131" s="177"/>
      <c r="L131" s="182"/>
      <c r="M131" s="183"/>
      <c r="N131" s="184"/>
      <c r="O131" s="184"/>
      <c r="P131" s="185">
        <f>SUM(P132:P134)</f>
        <v>0</v>
      </c>
      <c r="Q131" s="184"/>
      <c r="R131" s="185">
        <f>SUM(R132:R134)</f>
        <v>0.1386</v>
      </c>
      <c r="S131" s="184"/>
      <c r="T131" s="186">
        <f>SUM(T132:T134)</f>
        <v>0</v>
      </c>
      <c r="AR131" s="187" t="s">
        <v>156</v>
      </c>
      <c r="AT131" s="188" t="s">
        <v>79</v>
      </c>
      <c r="AU131" s="188" t="s">
        <v>87</v>
      </c>
      <c r="AY131" s="187" t="s">
        <v>220</v>
      </c>
      <c r="BK131" s="189">
        <f>SUM(BK132:BK134)</f>
        <v>0</v>
      </c>
    </row>
    <row r="132" spans="1:65" s="2" customFormat="1" ht="24.2" customHeight="1">
      <c r="A132" s="36"/>
      <c r="B132" s="37"/>
      <c r="C132" s="192" t="s">
        <v>19</v>
      </c>
      <c r="D132" s="192" t="s">
        <v>224</v>
      </c>
      <c r="E132" s="193" t="s">
        <v>5506</v>
      </c>
      <c r="F132" s="194" t="s">
        <v>5507</v>
      </c>
      <c r="G132" s="195" t="s">
        <v>698</v>
      </c>
      <c r="H132" s="196">
        <v>15</v>
      </c>
      <c r="I132" s="197"/>
      <c r="J132" s="198">
        <f>ROUND(I132*H132,2)</f>
        <v>0</v>
      </c>
      <c r="K132" s="194" t="s">
        <v>1</v>
      </c>
      <c r="L132" s="41"/>
      <c r="M132" s="199" t="s">
        <v>1</v>
      </c>
      <c r="N132" s="200" t="s">
        <v>45</v>
      </c>
      <c r="O132" s="73"/>
      <c r="P132" s="201">
        <f>O132*H132</f>
        <v>0</v>
      </c>
      <c r="Q132" s="201">
        <v>9.2399999999999999E-3</v>
      </c>
      <c r="R132" s="201">
        <f>Q132*H132</f>
        <v>0.1386</v>
      </c>
      <c r="S132" s="201">
        <v>0</v>
      </c>
      <c r="T132" s="202">
        <f>S132*H132</f>
        <v>0</v>
      </c>
      <c r="U132" s="36"/>
      <c r="V132" s="36"/>
      <c r="W132" s="36"/>
      <c r="X132" s="36"/>
      <c r="Y132" s="36"/>
      <c r="Z132" s="36"/>
      <c r="AA132" s="36"/>
      <c r="AB132" s="36"/>
      <c r="AC132" s="36"/>
      <c r="AD132" s="36"/>
      <c r="AE132" s="36"/>
      <c r="AR132" s="203" t="s">
        <v>1469</v>
      </c>
      <c r="AT132" s="203" t="s">
        <v>224</v>
      </c>
      <c r="AU132" s="203" t="s">
        <v>19</v>
      </c>
      <c r="AY132" s="18" t="s">
        <v>220</v>
      </c>
      <c r="BE132" s="204">
        <f>IF(N132="základní",J132,0)</f>
        <v>0</v>
      </c>
      <c r="BF132" s="204">
        <f>IF(N132="snížená",J132,0)</f>
        <v>0</v>
      </c>
      <c r="BG132" s="204">
        <f>IF(N132="zákl. přenesená",J132,0)</f>
        <v>0</v>
      </c>
      <c r="BH132" s="204">
        <f>IF(N132="sníž. přenesená",J132,0)</f>
        <v>0</v>
      </c>
      <c r="BI132" s="204">
        <f>IF(N132="nulová",J132,0)</f>
        <v>0</v>
      </c>
      <c r="BJ132" s="18" t="s">
        <v>87</v>
      </c>
      <c r="BK132" s="204">
        <f>ROUND(I132*H132,2)</f>
        <v>0</v>
      </c>
      <c r="BL132" s="18" t="s">
        <v>1469</v>
      </c>
      <c r="BM132" s="203" t="s">
        <v>5508</v>
      </c>
    </row>
    <row r="133" spans="1:65" s="2" customFormat="1" ht="19.5">
      <c r="A133" s="36"/>
      <c r="B133" s="37"/>
      <c r="C133" s="38"/>
      <c r="D133" s="210" t="s">
        <v>233</v>
      </c>
      <c r="E133" s="38"/>
      <c r="F133" s="211" t="s">
        <v>5509</v>
      </c>
      <c r="G133" s="38"/>
      <c r="H133" s="38"/>
      <c r="I133" s="207"/>
      <c r="J133" s="38"/>
      <c r="K133" s="38"/>
      <c r="L133" s="41"/>
      <c r="M133" s="208"/>
      <c r="N133" s="209"/>
      <c r="O133" s="73"/>
      <c r="P133" s="73"/>
      <c r="Q133" s="73"/>
      <c r="R133" s="73"/>
      <c r="S133" s="73"/>
      <c r="T133" s="74"/>
      <c r="U133" s="36"/>
      <c r="V133" s="36"/>
      <c r="W133" s="36"/>
      <c r="X133" s="36"/>
      <c r="Y133" s="36"/>
      <c r="Z133" s="36"/>
      <c r="AA133" s="36"/>
      <c r="AB133" s="36"/>
      <c r="AC133" s="36"/>
      <c r="AD133" s="36"/>
      <c r="AE133" s="36"/>
      <c r="AT133" s="18" t="s">
        <v>233</v>
      </c>
      <c r="AU133" s="18" t="s">
        <v>19</v>
      </c>
    </row>
    <row r="134" spans="1:65" s="13" customFormat="1" ht="11.25">
      <c r="B134" s="212"/>
      <c r="C134" s="213"/>
      <c r="D134" s="210" t="s">
        <v>235</v>
      </c>
      <c r="E134" s="214" t="s">
        <v>1</v>
      </c>
      <c r="F134" s="215" t="s">
        <v>306</v>
      </c>
      <c r="G134" s="213"/>
      <c r="H134" s="216">
        <v>15</v>
      </c>
      <c r="I134" s="217"/>
      <c r="J134" s="213"/>
      <c r="K134" s="213"/>
      <c r="L134" s="218"/>
      <c r="M134" s="219"/>
      <c r="N134" s="220"/>
      <c r="O134" s="220"/>
      <c r="P134" s="220"/>
      <c r="Q134" s="220"/>
      <c r="R134" s="220"/>
      <c r="S134" s="220"/>
      <c r="T134" s="221"/>
      <c r="AT134" s="222" t="s">
        <v>235</v>
      </c>
      <c r="AU134" s="222" t="s">
        <v>19</v>
      </c>
      <c r="AV134" s="13" t="s">
        <v>19</v>
      </c>
      <c r="AW134" s="13" t="s">
        <v>36</v>
      </c>
      <c r="AX134" s="13" t="s">
        <v>87</v>
      </c>
      <c r="AY134" s="222" t="s">
        <v>220</v>
      </c>
    </row>
    <row r="135" spans="1:65" s="12" customFormat="1" ht="25.9" customHeight="1">
      <c r="B135" s="176"/>
      <c r="C135" s="177"/>
      <c r="D135" s="178" t="s">
        <v>79</v>
      </c>
      <c r="E135" s="179" t="s">
        <v>5510</v>
      </c>
      <c r="F135" s="179" t="s">
        <v>5511</v>
      </c>
      <c r="G135" s="177"/>
      <c r="H135" s="177"/>
      <c r="I135" s="180"/>
      <c r="J135" s="181">
        <f>BK135</f>
        <v>0</v>
      </c>
      <c r="K135" s="177"/>
      <c r="L135" s="182"/>
      <c r="M135" s="183"/>
      <c r="N135" s="184"/>
      <c r="O135" s="184"/>
      <c r="P135" s="185">
        <f>SUM(P136:P137)</f>
        <v>0</v>
      </c>
      <c r="Q135" s="184"/>
      <c r="R135" s="185">
        <f>SUM(R136:R137)</f>
        <v>0</v>
      </c>
      <c r="S135" s="184"/>
      <c r="T135" s="186">
        <f>SUM(T136:T137)</f>
        <v>0</v>
      </c>
      <c r="AR135" s="187" t="s">
        <v>223</v>
      </c>
      <c r="AT135" s="188" t="s">
        <v>79</v>
      </c>
      <c r="AU135" s="188" t="s">
        <v>80</v>
      </c>
      <c r="AY135" s="187" t="s">
        <v>220</v>
      </c>
      <c r="BK135" s="189">
        <f>SUM(BK136:BK137)</f>
        <v>0</v>
      </c>
    </row>
    <row r="136" spans="1:65" s="2" customFormat="1" ht="37.9" customHeight="1">
      <c r="A136" s="36"/>
      <c r="B136" s="37"/>
      <c r="C136" s="192" t="s">
        <v>156</v>
      </c>
      <c r="D136" s="192" t="s">
        <v>224</v>
      </c>
      <c r="E136" s="193" t="s">
        <v>5512</v>
      </c>
      <c r="F136" s="194" t="s">
        <v>5513</v>
      </c>
      <c r="G136" s="195" t="s">
        <v>5514</v>
      </c>
      <c r="H136" s="196">
        <v>10</v>
      </c>
      <c r="I136" s="197"/>
      <c r="J136" s="198">
        <f>ROUND(I136*H136,2)</f>
        <v>0</v>
      </c>
      <c r="K136" s="194" t="s">
        <v>228</v>
      </c>
      <c r="L136" s="41"/>
      <c r="M136" s="199" t="s">
        <v>1</v>
      </c>
      <c r="N136" s="200" t="s">
        <v>45</v>
      </c>
      <c r="O136" s="73"/>
      <c r="P136" s="201">
        <f>O136*H136</f>
        <v>0</v>
      </c>
      <c r="Q136" s="201">
        <v>0</v>
      </c>
      <c r="R136" s="201">
        <f>Q136*H136</f>
        <v>0</v>
      </c>
      <c r="S136" s="201">
        <v>0</v>
      </c>
      <c r="T136" s="202">
        <f>S136*H136</f>
        <v>0</v>
      </c>
      <c r="U136" s="36"/>
      <c r="V136" s="36"/>
      <c r="W136" s="36"/>
      <c r="X136" s="36"/>
      <c r="Y136" s="36"/>
      <c r="Z136" s="36"/>
      <c r="AA136" s="36"/>
      <c r="AB136" s="36"/>
      <c r="AC136" s="36"/>
      <c r="AD136" s="36"/>
      <c r="AE136" s="36"/>
      <c r="AR136" s="203" t="s">
        <v>2194</v>
      </c>
      <c r="AT136" s="203" t="s">
        <v>224</v>
      </c>
      <c r="AU136" s="203" t="s">
        <v>87</v>
      </c>
      <c r="AY136" s="18" t="s">
        <v>220</v>
      </c>
      <c r="BE136" s="204">
        <f>IF(N136="základní",J136,0)</f>
        <v>0</v>
      </c>
      <c r="BF136" s="204">
        <f>IF(N136="snížená",J136,0)</f>
        <v>0</v>
      </c>
      <c r="BG136" s="204">
        <f>IF(N136="zákl. přenesená",J136,0)</f>
        <v>0</v>
      </c>
      <c r="BH136" s="204">
        <f>IF(N136="sníž. přenesená",J136,0)</f>
        <v>0</v>
      </c>
      <c r="BI136" s="204">
        <f>IF(N136="nulová",J136,0)</f>
        <v>0</v>
      </c>
      <c r="BJ136" s="18" t="s">
        <v>87</v>
      </c>
      <c r="BK136" s="204">
        <f>ROUND(I136*H136,2)</f>
        <v>0</v>
      </c>
      <c r="BL136" s="18" t="s">
        <v>2194</v>
      </c>
      <c r="BM136" s="203" t="s">
        <v>5515</v>
      </c>
    </row>
    <row r="137" spans="1:65" s="2" customFormat="1" ht="11.25">
      <c r="A137" s="36"/>
      <c r="B137" s="37"/>
      <c r="C137" s="38"/>
      <c r="D137" s="205" t="s">
        <v>231</v>
      </c>
      <c r="E137" s="38"/>
      <c r="F137" s="206" t="s">
        <v>5516</v>
      </c>
      <c r="G137" s="38"/>
      <c r="H137" s="38"/>
      <c r="I137" s="207"/>
      <c r="J137" s="38"/>
      <c r="K137" s="38"/>
      <c r="L137" s="41"/>
      <c r="M137" s="257"/>
      <c r="N137" s="258"/>
      <c r="O137" s="259"/>
      <c r="P137" s="259"/>
      <c r="Q137" s="259"/>
      <c r="R137" s="259"/>
      <c r="S137" s="259"/>
      <c r="T137" s="260"/>
      <c r="U137" s="36"/>
      <c r="V137" s="36"/>
      <c r="W137" s="36"/>
      <c r="X137" s="36"/>
      <c r="Y137" s="36"/>
      <c r="Z137" s="36"/>
      <c r="AA137" s="36"/>
      <c r="AB137" s="36"/>
      <c r="AC137" s="36"/>
      <c r="AD137" s="36"/>
      <c r="AE137" s="36"/>
      <c r="AT137" s="18" t="s">
        <v>231</v>
      </c>
      <c r="AU137" s="18" t="s">
        <v>87</v>
      </c>
    </row>
    <row r="138" spans="1:65" s="2" customFormat="1" ht="6.95" customHeight="1">
      <c r="A138" s="36"/>
      <c r="B138" s="56"/>
      <c r="C138" s="57"/>
      <c r="D138" s="57"/>
      <c r="E138" s="57"/>
      <c r="F138" s="57"/>
      <c r="G138" s="57"/>
      <c r="H138" s="57"/>
      <c r="I138" s="57"/>
      <c r="J138" s="57"/>
      <c r="K138" s="57"/>
      <c r="L138" s="41"/>
      <c r="M138" s="36"/>
      <c r="O138" s="36"/>
      <c r="P138" s="36"/>
      <c r="Q138" s="36"/>
      <c r="R138" s="36"/>
      <c r="S138" s="36"/>
      <c r="T138" s="36"/>
      <c r="U138" s="36"/>
      <c r="V138" s="36"/>
      <c r="W138" s="36"/>
      <c r="X138" s="36"/>
      <c r="Y138" s="36"/>
      <c r="Z138" s="36"/>
      <c r="AA138" s="36"/>
      <c r="AB138" s="36"/>
      <c r="AC138" s="36"/>
      <c r="AD138" s="36"/>
      <c r="AE138" s="36"/>
    </row>
  </sheetData>
  <mergeCells count="12">
    <mergeCell ref="E117:H117"/>
    <mergeCell ref="L2:V2"/>
    <mergeCell ref="E85:H85"/>
    <mergeCell ref="E87:H87"/>
    <mergeCell ref="E89:H89"/>
    <mergeCell ref="E113:H113"/>
    <mergeCell ref="E115:H115"/>
    <mergeCell ref="E7:H7"/>
    <mergeCell ref="E9:H9"/>
    <mergeCell ref="E11:H11"/>
    <mergeCell ref="E20:H20"/>
    <mergeCell ref="E29:H29"/>
  </mergeCells>
  <hyperlinks>
    <hyperlink ref="F129" r:id="rId1"/>
    <hyperlink ref="F137" r:id="rId2"/>
  </hyperlinks>
  <pageMargins left="0.39374999999999999" right="0.39374999999999999" top="0.39374999999999999" bottom="0.39374999999999999" header="0" footer="0"/>
  <pageSetup orientation="portrait" blackAndWhite="1"/>
</worksheet>
</file>

<file path=xl/worksheets/sheet21.xml><?xml version="1.0" encoding="utf-8"?>
<worksheet xmlns="http://schemas.openxmlformats.org/spreadsheetml/2006/main" xmlns:r="http://schemas.openxmlformats.org/officeDocument/2006/relationships">
  <sheetPr>
    <pageSetUpPr fitToPage="1"/>
  </sheetPr>
  <dimension ref="A2:BM26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169</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5517</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30" customHeight="1">
      <c r="A11" s="36"/>
      <c r="B11" s="41"/>
      <c r="C11" s="36"/>
      <c r="D11" s="36"/>
      <c r="E11" s="334" t="s">
        <v>5518</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487</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
        <v>1</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
        <v>488</v>
      </c>
      <c r="F17" s="36"/>
      <c r="G17" s="36"/>
      <c r="H17" s="36"/>
      <c r="I17" s="120" t="s">
        <v>31</v>
      </c>
      <c r="J17" s="111" t="s">
        <v>1</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
        <v>1</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
        <v>489</v>
      </c>
      <c r="F23" s="36"/>
      <c r="G23" s="36"/>
      <c r="H23" s="36"/>
      <c r="I23" s="120" t="s">
        <v>31</v>
      </c>
      <c r="J23" s="111" t="s">
        <v>1</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
        <v>1</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
        <v>490</v>
      </c>
      <c r="F26" s="36"/>
      <c r="G26" s="36"/>
      <c r="H26" s="36"/>
      <c r="I26" s="120" t="s">
        <v>31</v>
      </c>
      <c r="J26" s="111" t="s">
        <v>1</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ROUND(J128,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ROUND((SUM(BE128:BE263)),  2)</f>
        <v>0</v>
      </c>
      <c r="G35" s="36"/>
      <c r="H35" s="36"/>
      <c r="I35" s="131">
        <v>0.2</v>
      </c>
      <c r="J35" s="130">
        <f>ROUND(((SUM(BE128:BE263))*I35),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ROUND((SUM(BF128:BF263)),  2)</f>
        <v>0</v>
      </c>
      <c r="G36" s="36"/>
      <c r="H36" s="36"/>
      <c r="I36" s="131">
        <v>0.2</v>
      </c>
      <c r="J36" s="130">
        <f>ROUND(((SUM(BF128:BF263))*I36),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ROUND((SUM(BG128:BG263)),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ROUND((SUM(BH128:BH263)),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ROUND((SUM(BI128:BI263)),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5517</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30" customHeight="1">
      <c r="A89" s="36"/>
      <c r="B89" s="37"/>
      <c r="C89" s="38"/>
      <c r="D89" s="38"/>
      <c r="E89" s="312" t="str">
        <f>E11</f>
        <v xml:space="preserve">SO-07.01 - SO-07.06 - Obslužná komunikace na vzdušné patě hráze </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Bohumín-Pudlov</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 xml:space="preserve">HYCOPROJEKT, a.s. </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Ing.R.Krčmárik</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J128</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491</v>
      </c>
      <c r="E99" s="157"/>
      <c r="F99" s="157"/>
      <c r="G99" s="157"/>
      <c r="H99" s="157"/>
      <c r="I99" s="157"/>
      <c r="J99" s="158">
        <f>J129</f>
        <v>0</v>
      </c>
      <c r="K99" s="155"/>
      <c r="L99" s="159"/>
    </row>
    <row r="100" spans="1:47" s="10" customFormat="1" ht="19.899999999999999" customHeight="1">
      <c r="B100" s="160"/>
      <c r="C100" s="105"/>
      <c r="D100" s="161" t="s">
        <v>492</v>
      </c>
      <c r="E100" s="162"/>
      <c r="F100" s="162"/>
      <c r="G100" s="162"/>
      <c r="H100" s="162"/>
      <c r="I100" s="162"/>
      <c r="J100" s="163">
        <f>J130</f>
        <v>0</v>
      </c>
      <c r="K100" s="105"/>
      <c r="L100" s="164"/>
    </row>
    <row r="101" spans="1:47" s="10" customFormat="1" ht="19.899999999999999" customHeight="1">
      <c r="B101" s="160"/>
      <c r="C101" s="105"/>
      <c r="D101" s="161" t="s">
        <v>494</v>
      </c>
      <c r="E101" s="162"/>
      <c r="F101" s="162"/>
      <c r="G101" s="162"/>
      <c r="H101" s="162"/>
      <c r="I101" s="162"/>
      <c r="J101" s="163">
        <f>J188</f>
        <v>0</v>
      </c>
      <c r="K101" s="105"/>
      <c r="L101" s="164"/>
    </row>
    <row r="102" spans="1:47" s="10" customFormat="1" ht="19.899999999999999" customHeight="1">
      <c r="B102" s="160"/>
      <c r="C102" s="105"/>
      <c r="D102" s="161" t="s">
        <v>495</v>
      </c>
      <c r="E102" s="162"/>
      <c r="F102" s="162"/>
      <c r="G102" s="162"/>
      <c r="H102" s="162"/>
      <c r="I102" s="162"/>
      <c r="J102" s="163">
        <f>J205</f>
        <v>0</v>
      </c>
      <c r="K102" s="105"/>
      <c r="L102" s="164"/>
    </row>
    <row r="103" spans="1:47" s="10" customFormat="1" ht="19.899999999999999" customHeight="1">
      <c r="B103" s="160"/>
      <c r="C103" s="105"/>
      <c r="D103" s="161" t="s">
        <v>763</v>
      </c>
      <c r="E103" s="162"/>
      <c r="F103" s="162"/>
      <c r="G103" s="162"/>
      <c r="H103" s="162"/>
      <c r="I103" s="162"/>
      <c r="J103" s="163">
        <f>J214</f>
        <v>0</v>
      </c>
      <c r="K103" s="105"/>
      <c r="L103" s="164"/>
    </row>
    <row r="104" spans="1:47" s="10" customFormat="1" ht="19.899999999999999" customHeight="1">
      <c r="B104" s="160"/>
      <c r="C104" s="105"/>
      <c r="D104" s="161" t="s">
        <v>496</v>
      </c>
      <c r="E104" s="162"/>
      <c r="F104" s="162"/>
      <c r="G104" s="162"/>
      <c r="H104" s="162"/>
      <c r="I104" s="162"/>
      <c r="J104" s="163">
        <f>J237</f>
        <v>0</v>
      </c>
      <c r="K104" s="105"/>
      <c r="L104" s="164"/>
    </row>
    <row r="105" spans="1:47" s="10" customFormat="1" ht="19.899999999999999" customHeight="1">
      <c r="B105" s="160"/>
      <c r="C105" s="105"/>
      <c r="D105" s="161" t="s">
        <v>497</v>
      </c>
      <c r="E105" s="162"/>
      <c r="F105" s="162"/>
      <c r="G105" s="162"/>
      <c r="H105" s="162"/>
      <c r="I105" s="162"/>
      <c r="J105" s="163">
        <f>J242</f>
        <v>0</v>
      </c>
      <c r="K105" s="105"/>
      <c r="L105" s="164"/>
    </row>
    <row r="106" spans="1:47" s="10" customFormat="1" ht="19.899999999999999" customHeight="1">
      <c r="B106" s="160"/>
      <c r="C106" s="105"/>
      <c r="D106" s="161" t="s">
        <v>498</v>
      </c>
      <c r="E106" s="162"/>
      <c r="F106" s="162"/>
      <c r="G106" s="162"/>
      <c r="H106" s="162"/>
      <c r="I106" s="162"/>
      <c r="J106" s="163">
        <f>J258</f>
        <v>0</v>
      </c>
      <c r="K106" s="105"/>
      <c r="L106" s="164"/>
    </row>
    <row r="107" spans="1:47" s="2" customFormat="1" ht="21.75" customHeight="1">
      <c r="A107" s="36"/>
      <c r="B107" s="37"/>
      <c r="C107" s="38"/>
      <c r="D107" s="38"/>
      <c r="E107" s="38"/>
      <c r="F107" s="38"/>
      <c r="G107" s="38"/>
      <c r="H107" s="38"/>
      <c r="I107" s="38"/>
      <c r="J107" s="38"/>
      <c r="K107" s="38"/>
      <c r="L107" s="53"/>
      <c r="S107" s="36"/>
      <c r="T107" s="36"/>
      <c r="U107" s="36"/>
      <c r="V107" s="36"/>
      <c r="W107" s="36"/>
      <c r="X107" s="36"/>
      <c r="Y107" s="36"/>
      <c r="Z107" s="36"/>
      <c r="AA107" s="36"/>
      <c r="AB107" s="36"/>
      <c r="AC107" s="36"/>
      <c r="AD107" s="36"/>
      <c r="AE107" s="36"/>
    </row>
    <row r="108" spans="1:47" s="2" customFormat="1" ht="6.95" customHeight="1">
      <c r="A108" s="36"/>
      <c r="B108" s="56"/>
      <c r="C108" s="57"/>
      <c r="D108" s="57"/>
      <c r="E108" s="57"/>
      <c r="F108" s="57"/>
      <c r="G108" s="57"/>
      <c r="H108" s="57"/>
      <c r="I108" s="57"/>
      <c r="J108" s="57"/>
      <c r="K108" s="57"/>
      <c r="L108" s="53"/>
      <c r="S108" s="36"/>
      <c r="T108" s="36"/>
      <c r="U108" s="36"/>
      <c r="V108" s="36"/>
      <c r="W108" s="36"/>
      <c r="X108" s="36"/>
      <c r="Y108" s="36"/>
      <c r="Z108" s="36"/>
      <c r="AA108" s="36"/>
      <c r="AB108" s="36"/>
      <c r="AC108" s="36"/>
      <c r="AD108" s="36"/>
      <c r="AE108" s="36"/>
    </row>
    <row r="112" spans="1:47" s="2" customFormat="1" ht="6.95" customHeight="1">
      <c r="A112" s="36"/>
      <c r="B112" s="58"/>
      <c r="C112" s="59"/>
      <c r="D112" s="59"/>
      <c r="E112" s="59"/>
      <c r="F112" s="59"/>
      <c r="G112" s="59"/>
      <c r="H112" s="59"/>
      <c r="I112" s="59"/>
      <c r="J112" s="59"/>
      <c r="K112" s="59"/>
      <c r="L112" s="53"/>
      <c r="S112" s="36"/>
      <c r="T112" s="36"/>
      <c r="U112" s="36"/>
      <c r="V112" s="36"/>
      <c r="W112" s="36"/>
      <c r="X112" s="36"/>
      <c r="Y112" s="36"/>
      <c r="Z112" s="36"/>
      <c r="AA112" s="36"/>
      <c r="AB112" s="36"/>
      <c r="AC112" s="36"/>
      <c r="AD112" s="36"/>
      <c r="AE112" s="36"/>
    </row>
    <row r="113" spans="1:63" s="2" customFormat="1" ht="24.95" customHeight="1">
      <c r="A113" s="36"/>
      <c r="B113" s="37"/>
      <c r="C113" s="24" t="s">
        <v>204</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6.95" customHeight="1">
      <c r="A114" s="36"/>
      <c r="B114" s="37"/>
      <c r="C114" s="38"/>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12" customHeight="1">
      <c r="A115" s="36"/>
      <c r="B115" s="37"/>
      <c r="C115" s="30" t="s">
        <v>15</v>
      </c>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63" s="2" customFormat="1" ht="26.25" customHeight="1">
      <c r="A116" s="36"/>
      <c r="B116" s="37"/>
      <c r="C116" s="38"/>
      <c r="D116" s="38"/>
      <c r="E116" s="339" t="str">
        <f>E7</f>
        <v>Ochranná hráz na Odře a Orlovské Stružce, Bohumín-Pudlov, stavba č. 5047_2021_soutez</v>
      </c>
      <c r="F116" s="340"/>
      <c r="G116" s="340"/>
      <c r="H116" s="340"/>
      <c r="I116" s="38"/>
      <c r="J116" s="38"/>
      <c r="K116" s="38"/>
      <c r="L116" s="53"/>
      <c r="S116" s="36"/>
      <c r="T116" s="36"/>
      <c r="U116" s="36"/>
      <c r="V116" s="36"/>
      <c r="W116" s="36"/>
      <c r="X116" s="36"/>
      <c r="Y116" s="36"/>
      <c r="Z116" s="36"/>
      <c r="AA116" s="36"/>
      <c r="AB116" s="36"/>
      <c r="AC116" s="36"/>
      <c r="AD116" s="36"/>
      <c r="AE116" s="36"/>
    </row>
    <row r="117" spans="1:63" s="1" customFormat="1" ht="12" customHeight="1">
      <c r="B117" s="22"/>
      <c r="C117" s="30" t="s">
        <v>188</v>
      </c>
      <c r="D117" s="23"/>
      <c r="E117" s="23"/>
      <c r="F117" s="23"/>
      <c r="G117" s="23"/>
      <c r="H117" s="23"/>
      <c r="I117" s="23"/>
      <c r="J117" s="23"/>
      <c r="K117" s="23"/>
      <c r="L117" s="21"/>
    </row>
    <row r="118" spans="1:63" s="2" customFormat="1" ht="16.5" customHeight="1">
      <c r="A118" s="36"/>
      <c r="B118" s="37"/>
      <c r="C118" s="38"/>
      <c r="D118" s="38"/>
      <c r="E118" s="339" t="s">
        <v>5517</v>
      </c>
      <c r="F118" s="341"/>
      <c r="G118" s="341"/>
      <c r="H118" s="341"/>
      <c r="I118" s="38"/>
      <c r="J118" s="38"/>
      <c r="K118" s="38"/>
      <c r="L118" s="53"/>
      <c r="S118" s="36"/>
      <c r="T118" s="36"/>
      <c r="U118" s="36"/>
      <c r="V118" s="36"/>
      <c r="W118" s="36"/>
      <c r="X118" s="36"/>
      <c r="Y118" s="36"/>
      <c r="Z118" s="36"/>
      <c r="AA118" s="36"/>
      <c r="AB118" s="36"/>
      <c r="AC118" s="36"/>
      <c r="AD118" s="36"/>
      <c r="AE118" s="36"/>
    </row>
    <row r="119" spans="1:63" s="2" customFormat="1" ht="12" customHeight="1">
      <c r="A119" s="36"/>
      <c r="B119" s="37"/>
      <c r="C119" s="30" t="s">
        <v>485</v>
      </c>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3" s="2" customFormat="1" ht="30" customHeight="1">
      <c r="A120" s="36"/>
      <c r="B120" s="37"/>
      <c r="C120" s="38"/>
      <c r="D120" s="38"/>
      <c r="E120" s="312" t="str">
        <f>E11</f>
        <v xml:space="preserve">SO-07.01 - SO-07.06 - Obslužná komunikace na vzdušné patě hráze </v>
      </c>
      <c r="F120" s="341"/>
      <c r="G120" s="341"/>
      <c r="H120" s="341"/>
      <c r="I120" s="38"/>
      <c r="J120" s="38"/>
      <c r="K120" s="38"/>
      <c r="L120" s="53"/>
      <c r="S120" s="36"/>
      <c r="T120" s="36"/>
      <c r="U120" s="36"/>
      <c r="V120" s="36"/>
      <c r="W120" s="36"/>
      <c r="X120" s="36"/>
      <c r="Y120" s="36"/>
      <c r="Z120" s="36"/>
      <c r="AA120" s="36"/>
      <c r="AB120" s="36"/>
      <c r="AC120" s="36"/>
      <c r="AD120" s="36"/>
      <c r="AE120" s="36"/>
    </row>
    <row r="121" spans="1:63"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3" s="2" customFormat="1" ht="12" customHeight="1">
      <c r="A122" s="36"/>
      <c r="B122" s="37"/>
      <c r="C122" s="30" t="s">
        <v>20</v>
      </c>
      <c r="D122" s="38"/>
      <c r="E122" s="38"/>
      <c r="F122" s="28" t="str">
        <f>F14</f>
        <v>Bohumín-Pudlov</v>
      </c>
      <c r="G122" s="38"/>
      <c r="H122" s="38"/>
      <c r="I122" s="30" t="s">
        <v>22</v>
      </c>
      <c r="J122" s="68" t="str">
        <f>IF(J14="","",J14)</f>
        <v>30. 11. 2020</v>
      </c>
      <c r="K122" s="38"/>
      <c r="L122" s="53"/>
      <c r="S122" s="36"/>
      <c r="T122" s="36"/>
      <c r="U122" s="36"/>
      <c r="V122" s="36"/>
      <c r="W122" s="36"/>
      <c r="X122" s="36"/>
      <c r="Y122" s="36"/>
      <c r="Z122" s="36"/>
      <c r="AA122" s="36"/>
      <c r="AB122" s="36"/>
      <c r="AC122" s="36"/>
      <c r="AD122" s="36"/>
      <c r="AE122" s="36"/>
    </row>
    <row r="123" spans="1:63" s="2" customFormat="1" ht="6.9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3" s="2" customFormat="1" ht="25.7" customHeight="1">
      <c r="A124" s="36"/>
      <c r="B124" s="37"/>
      <c r="C124" s="30" t="s">
        <v>28</v>
      </c>
      <c r="D124" s="38"/>
      <c r="E124" s="38"/>
      <c r="F124" s="28" t="str">
        <f>E17</f>
        <v>Povodí Odry s.p.</v>
      </c>
      <c r="G124" s="38"/>
      <c r="H124" s="38"/>
      <c r="I124" s="30" t="s">
        <v>34</v>
      </c>
      <c r="J124" s="34" t="str">
        <f>E23</f>
        <v xml:space="preserve">HYCOPROJEKT, a.s. </v>
      </c>
      <c r="K124" s="38"/>
      <c r="L124" s="53"/>
      <c r="S124" s="36"/>
      <c r="T124" s="36"/>
      <c r="U124" s="36"/>
      <c r="V124" s="36"/>
      <c r="W124" s="36"/>
      <c r="X124" s="36"/>
      <c r="Y124" s="36"/>
      <c r="Z124" s="36"/>
      <c r="AA124" s="36"/>
      <c r="AB124" s="36"/>
      <c r="AC124" s="36"/>
      <c r="AD124" s="36"/>
      <c r="AE124" s="36"/>
    </row>
    <row r="125" spans="1:63" s="2" customFormat="1" ht="15.2" customHeight="1">
      <c r="A125" s="36"/>
      <c r="B125" s="37"/>
      <c r="C125" s="30" t="s">
        <v>32</v>
      </c>
      <c r="D125" s="38"/>
      <c r="E125" s="38"/>
      <c r="F125" s="28" t="str">
        <f>IF(E20="","",E20)</f>
        <v>Vyplň údaj</v>
      </c>
      <c r="G125" s="38"/>
      <c r="H125" s="38"/>
      <c r="I125" s="30" t="s">
        <v>37</v>
      </c>
      <c r="J125" s="34" t="str">
        <f>E26</f>
        <v>Ing.R.Krčmárik</v>
      </c>
      <c r="K125" s="38"/>
      <c r="L125" s="53"/>
      <c r="S125" s="36"/>
      <c r="T125" s="36"/>
      <c r="U125" s="36"/>
      <c r="V125" s="36"/>
      <c r="W125" s="36"/>
      <c r="X125" s="36"/>
      <c r="Y125" s="36"/>
      <c r="Z125" s="36"/>
      <c r="AA125" s="36"/>
      <c r="AB125" s="36"/>
      <c r="AC125" s="36"/>
      <c r="AD125" s="36"/>
      <c r="AE125" s="36"/>
    </row>
    <row r="126" spans="1:63" s="2" customFormat="1" ht="10.35" customHeight="1">
      <c r="A126" s="36"/>
      <c r="B126" s="37"/>
      <c r="C126" s="38"/>
      <c r="D126" s="38"/>
      <c r="E126" s="38"/>
      <c r="F126" s="38"/>
      <c r="G126" s="38"/>
      <c r="H126" s="38"/>
      <c r="I126" s="38"/>
      <c r="J126" s="38"/>
      <c r="K126" s="38"/>
      <c r="L126" s="53"/>
      <c r="S126" s="36"/>
      <c r="T126" s="36"/>
      <c r="U126" s="36"/>
      <c r="V126" s="36"/>
      <c r="W126" s="36"/>
      <c r="X126" s="36"/>
      <c r="Y126" s="36"/>
      <c r="Z126" s="36"/>
      <c r="AA126" s="36"/>
      <c r="AB126" s="36"/>
      <c r="AC126" s="36"/>
      <c r="AD126" s="36"/>
      <c r="AE126" s="36"/>
    </row>
    <row r="127" spans="1:63" s="11" customFormat="1" ht="29.25" customHeight="1">
      <c r="A127" s="165"/>
      <c r="B127" s="166"/>
      <c r="C127" s="167" t="s">
        <v>205</v>
      </c>
      <c r="D127" s="168" t="s">
        <v>65</v>
      </c>
      <c r="E127" s="168" t="s">
        <v>61</v>
      </c>
      <c r="F127" s="168" t="s">
        <v>62</v>
      </c>
      <c r="G127" s="168" t="s">
        <v>206</v>
      </c>
      <c r="H127" s="168" t="s">
        <v>207</v>
      </c>
      <c r="I127" s="168" t="s">
        <v>208</v>
      </c>
      <c r="J127" s="168" t="s">
        <v>192</v>
      </c>
      <c r="K127" s="169" t="s">
        <v>209</v>
      </c>
      <c r="L127" s="170"/>
      <c r="M127" s="77" t="s">
        <v>1</v>
      </c>
      <c r="N127" s="78" t="s">
        <v>44</v>
      </c>
      <c r="O127" s="78" t="s">
        <v>210</v>
      </c>
      <c r="P127" s="78" t="s">
        <v>211</v>
      </c>
      <c r="Q127" s="78" t="s">
        <v>212</v>
      </c>
      <c r="R127" s="78" t="s">
        <v>213</v>
      </c>
      <c r="S127" s="78" t="s">
        <v>214</v>
      </c>
      <c r="T127" s="79" t="s">
        <v>215</v>
      </c>
      <c r="U127" s="165"/>
      <c r="V127" s="165"/>
      <c r="W127" s="165"/>
      <c r="X127" s="165"/>
      <c r="Y127" s="165"/>
      <c r="Z127" s="165"/>
      <c r="AA127" s="165"/>
      <c r="AB127" s="165"/>
      <c r="AC127" s="165"/>
      <c r="AD127" s="165"/>
      <c r="AE127" s="165"/>
    </row>
    <row r="128" spans="1:63" s="2" customFormat="1" ht="22.9" customHeight="1">
      <c r="A128" s="36"/>
      <c r="B128" s="37"/>
      <c r="C128" s="84" t="s">
        <v>216</v>
      </c>
      <c r="D128" s="38"/>
      <c r="E128" s="38"/>
      <c r="F128" s="38"/>
      <c r="G128" s="38"/>
      <c r="H128" s="38"/>
      <c r="I128" s="38"/>
      <c r="J128" s="171">
        <f>BK128</f>
        <v>0</v>
      </c>
      <c r="K128" s="38"/>
      <c r="L128" s="41"/>
      <c r="M128" s="80"/>
      <c r="N128" s="172"/>
      <c r="O128" s="81"/>
      <c r="P128" s="173">
        <f>P129</f>
        <v>0</v>
      </c>
      <c r="Q128" s="81"/>
      <c r="R128" s="173">
        <f>R129</f>
        <v>6327.1542499999996</v>
      </c>
      <c r="S128" s="81"/>
      <c r="T128" s="174">
        <f>T129</f>
        <v>0</v>
      </c>
      <c r="U128" s="36"/>
      <c r="V128" s="36"/>
      <c r="W128" s="36"/>
      <c r="X128" s="36"/>
      <c r="Y128" s="36"/>
      <c r="Z128" s="36"/>
      <c r="AA128" s="36"/>
      <c r="AB128" s="36"/>
      <c r="AC128" s="36"/>
      <c r="AD128" s="36"/>
      <c r="AE128" s="36"/>
      <c r="AT128" s="18" t="s">
        <v>79</v>
      </c>
      <c r="AU128" s="18" t="s">
        <v>194</v>
      </c>
      <c r="BK128" s="175">
        <f>BK129</f>
        <v>0</v>
      </c>
    </row>
    <row r="129" spans="1:65" s="12" customFormat="1" ht="25.9" customHeight="1">
      <c r="B129" s="176"/>
      <c r="C129" s="177"/>
      <c r="D129" s="178" t="s">
        <v>79</v>
      </c>
      <c r="E129" s="179" t="s">
        <v>501</v>
      </c>
      <c r="F129" s="179" t="s">
        <v>502</v>
      </c>
      <c r="G129" s="177"/>
      <c r="H129" s="177"/>
      <c r="I129" s="180"/>
      <c r="J129" s="181">
        <f>BK129</f>
        <v>0</v>
      </c>
      <c r="K129" s="177"/>
      <c r="L129" s="182"/>
      <c r="M129" s="183"/>
      <c r="N129" s="184"/>
      <c r="O129" s="184"/>
      <c r="P129" s="185">
        <f>P130+P188+P205+P214+P237+P242+P258</f>
        <v>0</v>
      </c>
      <c r="Q129" s="184"/>
      <c r="R129" s="185">
        <f>R130+R188+R205+R214+R237+R242+R258</f>
        <v>6327.1542499999996</v>
      </c>
      <c r="S129" s="184"/>
      <c r="T129" s="186">
        <f>T130+T188+T205+T214+T237+T242+T258</f>
        <v>0</v>
      </c>
      <c r="AR129" s="187" t="s">
        <v>87</v>
      </c>
      <c r="AT129" s="188" t="s">
        <v>79</v>
      </c>
      <c r="AU129" s="188" t="s">
        <v>80</v>
      </c>
      <c r="AY129" s="187" t="s">
        <v>220</v>
      </c>
      <c r="BK129" s="189">
        <f>BK130+BK188+BK205+BK214+BK237+BK242+BK258</f>
        <v>0</v>
      </c>
    </row>
    <row r="130" spans="1:65" s="12" customFormat="1" ht="22.9" customHeight="1">
      <c r="B130" s="176"/>
      <c r="C130" s="177"/>
      <c r="D130" s="178" t="s">
        <v>79</v>
      </c>
      <c r="E130" s="190" t="s">
        <v>87</v>
      </c>
      <c r="F130" s="190" t="s">
        <v>503</v>
      </c>
      <c r="G130" s="177"/>
      <c r="H130" s="177"/>
      <c r="I130" s="180"/>
      <c r="J130" s="191">
        <f>BK130</f>
        <v>0</v>
      </c>
      <c r="K130" s="177"/>
      <c r="L130" s="182"/>
      <c r="M130" s="183"/>
      <c r="N130" s="184"/>
      <c r="O130" s="184"/>
      <c r="P130" s="185">
        <f>SUM(P131:P187)</f>
        <v>0</v>
      </c>
      <c r="Q130" s="184"/>
      <c r="R130" s="185">
        <f>SUM(R131:R187)</f>
        <v>2.2499999999999999E-2</v>
      </c>
      <c r="S130" s="184"/>
      <c r="T130" s="186">
        <f>SUM(T131:T187)</f>
        <v>0</v>
      </c>
      <c r="AR130" s="187" t="s">
        <v>87</v>
      </c>
      <c r="AT130" s="188" t="s">
        <v>79</v>
      </c>
      <c r="AU130" s="188" t="s">
        <v>87</v>
      </c>
      <c r="AY130" s="187" t="s">
        <v>220</v>
      </c>
      <c r="BK130" s="189">
        <f>SUM(BK131:BK187)</f>
        <v>0</v>
      </c>
    </row>
    <row r="131" spans="1:65" s="2" customFormat="1" ht="49.15" customHeight="1">
      <c r="A131" s="36"/>
      <c r="B131" s="37"/>
      <c r="C131" s="192" t="s">
        <v>87</v>
      </c>
      <c r="D131" s="192" t="s">
        <v>224</v>
      </c>
      <c r="E131" s="193" t="s">
        <v>504</v>
      </c>
      <c r="F131" s="194" t="s">
        <v>505</v>
      </c>
      <c r="G131" s="195" t="s">
        <v>506</v>
      </c>
      <c r="H131" s="196">
        <v>10000</v>
      </c>
      <c r="I131" s="197"/>
      <c r="J131" s="198">
        <f>ROUND(I131*H131,2)</f>
        <v>0</v>
      </c>
      <c r="K131" s="194" t="s">
        <v>228</v>
      </c>
      <c r="L131" s="41"/>
      <c r="M131" s="199" t="s">
        <v>1</v>
      </c>
      <c r="N131" s="200" t="s">
        <v>45</v>
      </c>
      <c r="O131" s="73"/>
      <c r="P131" s="201">
        <f>O131*H131</f>
        <v>0</v>
      </c>
      <c r="Q131" s="201">
        <v>0</v>
      </c>
      <c r="R131" s="201">
        <f>Q131*H131</f>
        <v>0</v>
      </c>
      <c r="S131" s="201">
        <v>0</v>
      </c>
      <c r="T131" s="202">
        <f>S131*H131</f>
        <v>0</v>
      </c>
      <c r="U131" s="36"/>
      <c r="V131" s="36"/>
      <c r="W131" s="36"/>
      <c r="X131" s="36"/>
      <c r="Y131" s="36"/>
      <c r="Z131" s="36"/>
      <c r="AA131" s="36"/>
      <c r="AB131" s="36"/>
      <c r="AC131" s="36"/>
      <c r="AD131" s="36"/>
      <c r="AE131" s="36"/>
      <c r="AR131" s="203" t="s">
        <v>223</v>
      </c>
      <c r="AT131" s="203" t="s">
        <v>224</v>
      </c>
      <c r="AU131" s="203" t="s">
        <v>19</v>
      </c>
      <c r="AY131" s="18" t="s">
        <v>220</v>
      </c>
      <c r="BE131" s="204">
        <f>IF(N131="základní",J131,0)</f>
        <v>0</v>
      </c>
      <c r="BF131" s="204">
        <f>IF(N131="snížená",J131,0)</f>
        <v>0</v>
      </c>
      <c r="BG131" s="204">
        <f>IF(N131="zákl. přenesená",J131,0)</f>
        <v>0</v>
      </c>
      <c r="BH131" s="204">
        <f>IF(N131="sníž. přenesená",J131,0)</f>
        <v>0</v>
      </c>
      <c r="BI131" s="204">
        <f>IF(N131="nulová",J131,0)</f>
        <v>0</v>
      </c>
      <c r="BJ131" s="18" t="s">
        <v>87</v>
      </c>
      <c r="BK131" s="204">
        <f>ROUND(I131*H131,2)</f>
        <v>0</v>
      </c>
      <c r="BL131" s="18" t="s">
        <v>223</v>
      </c>
      <c r="BM131" s="203" t="s">
        <v>5519</v>
      </c>
    </row>
    <row r="132" spans="1:65" s="2" customFormat="1" ht="11.25">
      <c r="A132" s="36"/>
      <c r="B132" s="37"/>
      <c r="C132" s="38"/>
      <c r="D132" s="205" t="s">
        <v>231</v>
      </c>
      <c r="E132" s="38"/>
      <c r="F132" s="206" t="s">
        <v>508</v>
      </c>
      <c r="G132" s="38"/>
      <c r="H132" s="38"/>
      <c r="I132" s="207"/>
      <c r="J132" s="38"/>
      <c r="K132" s="38"/>
      <c r="L132" s="41"/>
      <c r="M132" s="208"/>
      <c r="N132" s="209"/>
      <c r="O132" s="73"/>
      <c r="P132" s="73"/>
      <c r="Q132" s="73"/>
      <c r="R132" s="73"/>
      <c r="S132" s="73"/>
      <c r="T132" s="74"/>
      <c r="U132" s="36"/>
      <c r="V132" s="36"/>
      <c r="W132" s="36"/>
      <c r="X132" s="36"/>
      <c r="Y132" s="36"/>
      <c r="Z132" s="36"/>
      <c r="AA132" s="36"/>
      <c r="AB132" s="36"/>
      <c r="AC132" s="36"/>
      <c r="AD132" s="36"/>
      <c r="AE132" s="36"/>
      <c r="AT132" s="18" t="s">
        <v>231</v>
      </c>
      <c r="AU132" s="18" t="s">
        <v>19</v>
      </c>
    </row>
    <row r="133" spans="1:65" s="2" customFormat="1" ht="68.25">
      <c r="A133" s="36"/>
      <c r="B133" s="37"/>
      <c r="C133" s="38"/>
      <c r="D133" s="210" t="s">
        <v>311</v>
      </c>
      <c r="E133" s="38"/>
      <c r="F133" s="211" t="s">
        <v>509</v>
      </c>
      <c r="G133" s="38"/>
      <c r="H133" s="38"/>
      <c r="I133" s="207"/>
      <c r="J133" s="38"/>
      <c r="K133" s="38"/>
      <c r="L133" s="41"/>
      <c r="M133" s="208"/>
      <c r="N133" s="209"/>
      <c r="O133" s="73"/>
      <c r="P133" s="73"/>
      <c r="Q133" s="73"/>
      <c r="R133" s="73"/>
      <c r="S133" s="73"/>
      <c r="T133" s="74"/>
      <c r="U133" s="36"/>
      <c r="V133" s="36"/>
      <c r="W133" s="36"/>
      <c r="X133" s="36"/>
      <c r="Y133" s="36"/>
      <c r="Z133" s="36"/>
      <c r="AA133" s="36"/>
      <c r="AB133" s="36"/>
      <c r="AC133" s="36"/>
      <c r="AD133" s="36"/>
      <c r="AE133" s="36"/>
      <c r="AT133" s="18" t="s">
        <v>311</v>
      </c>
      <c r="AU133" s="18" t="s">
        <v>19</v>
      </c>
    </row>
    <row r="134" spans="1:65" s="2" customFormat="1" ht="156">
      <c r="A134" s="36"/>
      <c r="B134" s="37"/>
      <c r="C134" s="38"/>
      <c r="D134" s="210" t="s">
        <v>233</v>
      </c>
      <c r="E134" s="38"/>
      <c r="F134" s="211" t="s">
        <v>5520</v>
      </c>
      <c r="G134" s="38"/>
      <c r="H134" s="38"/>
      <c r="I134" s="207"/>
      <c r="J134" s="38"/>
      <c r="K134" s="38"/>
      <c r="L134" s="41"/>
      <c r="M134" s="208"/>
      <c r="N134" s="209"/>
      <c r="O134" s="73"/>
      <c r="P134" s="73"/>
      <c r="Q134" s="73"/>
      <c r="R134" s="73"/>
      <c r="S134" s="73"/>
      <c r="T134" s="74"/>
      <c r="U134" s="36"/>
      <c r="V134" s="36"/>
      <c r="W134" s="36"/>
      <c r="X134" s="36"/>
      <c r="Y134" s="36"/>
      <c r="Z134" s="36"/>
      <c r="AA134" s="36"/>
      <c r="AB134" s="36"/>
      <c r="AC134" s="36"/>
      <c r="AD134" s="36"/>
      <c r="AE134" s="36"/>
      <c r="AT134" s="18" t="s">
        <v>233</v>
      </c>
      <c r="AU134" s="18" t="s">
        <v>19</v>
      </c>
    </row>
    <row r="135" spans="1:65" s="2" customFormat="1" ht="44.25" customHeight="1">
      <c r="A135" s="36"/>
      <c r="B135" s="37"/>
      <c r="C135" s="192" t="s">
        <v>19</v>
      </c>
      <c r="D135" s="192" t="s">
        <v>224</v>
      </c>
      <c r="E135" s="193" t="s">
        <v>512</v>
      </c>
      <c r="F135" s="194" t="s">
        <v>513</v>
      </c>
      <c r="G135" s="195" t="s">
        <v>514</v>
      </c>
      <c r="H135" s="196">
        <v>140</v>
      </c>
      <c r="I135" s="197"/>
      <c r="J135" s="198">
        <f>ROUND(I135*H135,2)</f>
        <v>0</v>
      </c>
      <c r="K135" s="194" t="s">
        <v>228</v>
      </c>
      <c r="L135" s="41"/>
      <c r="M135" s="199" t="s">
        <v>1</v>
      </c>
      <c r="N135" s="200" t="s">
        <v>45</v>
      </c>
      <c r="O135" s="73"/>
      <c r="P135" s="201">
        <f>O135*H135</f>
        <v>0</v>
      </c>
      <c r="Q135" s="201">
        <v>0</v>
      </c>
      <c r="R135" s="201">
        <f>Q135*H135</f>
        <v>0</v>
      </c>
      <c r="S135" s="201">
        <v>0</v>
      </c>
      <c r="T135" s="202">
        <f>S135*H135</f>
        <v>0</v>
      </c>
      <c r="U135" s="36"/>
      <c r="V135" s="36"/>
      <c r="W135" s="36"/>
      <c r="X135" s="36"/>
      <c r="Y135" s="36"/>
      <c r="Z135" s="36"/>
      <c r="AA135" s="36"/>
      <c r="AB135" s="36"/>
      <c r="AC135" s="36"/>
      <c r="AD135" s="36"/>
      <c r="AE135" s="36"/>
      <c r="AR135" s="203" t="s">
        <v>223</v>
      </c>
      <c r="AT135" s="203" t="s">
        <v>224</v>
      </c>
      <c r="AU135" s="203" t="s">
        <v>19</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223</v>
      </c>
      <c r="BM135" s="203" t="s">
        <v>5521</v>
      </c>
    </row>
    <row r="136" spans="1:65" s="2" customFormat="1" ht="11.25">
      <c r="A136" s="36"/>
      <c r="B136" s="37"/>
      <c r="C136" s="38"/>
      <c r="D136" s="205" t="s">
        <v>231</v>
      </c>
      <c r="E136" s="38"/>
      <c r="F136" s="206" t="s">
        <v>516</v>
      </c>
      <c r="G136" s="38"/>
      <c r="H136" s="38"/>
      <c r="I136" s="207"/>
      <c r="J136" s="38"/>
      <c r="K136" s="38"/>
      <c r="L136" s="41"/>
      <c r="M136" s="208"/>
      <c r="N136" s="209"/>
      <c r="O136" s="73"/>
      <c r="P136" s="73"/>
      <c r="Q136" s="73"/>
      <c r="R136" s="73"/>
      <c r="S136" s="73"/>
      <c r="T136" s="74"/>
      <c r="U136" s="36"/>
      <c r="V136" s="36"/>
      <c r="W136" s="36"/>
      <c r="X136" s="36"/>
      <c r="Y136" s="36"/>
      <c r="Z136" s="36"/>
      <c r="AA136" s="36"/>
      <c r="AB136" s="36"/>
      <c r="AC136" s="36"/>
      <c r="AD136" s="36"/>
      <c r="AE136" s="36"/>
      <c r="AT136" s="18" t="s">
        <v>231</v>
      </c>
      <c r="AU136" s="18" t="s">
        <v>19</v>
      </c>
    </row>
    <row r="137" spans="1:65" s="2" customFormat="1" ht="29.25">
      <c r="A137" s="36"/>
      <c r="B137" s="37"/>
      <c r="C137" s="38"/>
      <c r="D137" s="210" t="s">
        <v>311</v>
      </c>
      <c r="E137" s="38"/>
      <c r="F137" s="211" t="s">
        <v>517</v>
      </c>
      <c r="G137" s="38"/>
      <c r="H137" s="38"/>
      <c r="I137" s="207"/>
      <c r="J137" s="38"/>
      <c r="K137" s="38"/>
      <c r="L137" s="41"/>
      <c r="M137" s="208"/>
      <c r="N137" s="209"/>
      <c r="O137" s="73"/>
      <c r="P137" s="73"/>
      <c r="Q137" s="73"/>
      <c r="R137" s="73"/>
      <c r="S137" s="73"/>
      <c r="T137" s="74"/>
      <c r="U137" s="36"/>
      <c r="V137" s="36"/>
      <c r="W137" s="36"/>
      <c r="X137" s="36"/>
      <c r="Y137" s="36"/>
      <c r="Z137" s="36"/>
      <c r="AA137" s="36"/>
      <c r="AB137" s="36"/>
      <c r="AC137" s="36"/>
      <c r="AD137" s="36"/>
      <c r="AE137" s="36"/>
      <c r="AT137" s="18" t="s">
        <v>311</v>
      </c>
      <c r="AU137" s="18" t="s">
        <v>19</v>
      </c>
    </row>
    <row r="138" spans="1:65" s="2" customFormat="1" ht="48.75">
      <c r="A138" s="36"/>
      <c r="B138" s="37"/>
      <c r="C138" s="38"/>
      <c r="D138" s="210" t="s">
        <v>233</v>
      </c>
      <c r="E138" s="38"/>
      <c r="F138" s="211" t="s">
        <v>5522</v>
      </c>
      <c r="G138" s="38"/>
      <c r="H138" s="38"/>
      <c r="I138" s="207"/>
      <c r="J138" s="38"/>
      <c r="K138" s="38"/>
      <c r="L138" s="41"/>
      <c r="M138" s="208"/>
      <c r="N138" s="209"/>
      <c r="O138" s="73"/>
      <c r="P138" s="73"/>
      <c r="Q138" s="73"/>
      <c r="R138" s="73"/>
      <c r="S138" s="73"/>
      <c r="T138" s="74"/>
      <c r="U138" s="36"/>
      <c r="V138" s="36"/>
      <c r="W138" s="36"/>
      <c r="X138" s="36"/>
      <c r="Y138" s="36"/>
      <c r="Z138" s="36"/>
      <c r="AA138" s="36"/>
      <c r="AB138" s="36"/>
      <c r="AC138" s="36"/>
      <c r="AD138" s="36"/>
      <c r="AE138" s="36"/>
      <c r="AT138" s="18" t="s">
        <v>233</v>
      </c>
      <c r="AU138" s="18" t="s">
        <v>19</v>
      </c>
    </row>
    <row r="139" spans="1:65" s="2" customFormat="1" ht="37.9" customHeight="1">
      <c r="A139" s="36"/>
      <c r="B139" s="37"/>
      <c r="C139" s="192" t="s">
        <v>156</v>
      </c>
      <c r="D139" s="192" t="s">
        <v>224</v>
      </c>
      <c r="E139" s="193" t="s">
        <v>5523</v>
      </c>
      <c r="F139" s="194" t="s">
        <v>5524</v>
      </c>
      <c r="G139" s="195" t="s">
        <v>514</v>
      </c>
      <c r="H139" s="196">
        <v>2.16</v>
      </c>
      <c r="I139" s="197"/>
      <c r="J139" s="198">
        <f>ROUND(I139*H139,2)</f>
        <v>0</v>
      </c>
      <c r="K139" s="194" t="s">
        <v>228</v>
      </c>
      <c r="L139" s="41"/>
      <c r="M139" s="199" t="s">
        <v>1</v>
      </c>
      <c r="N139" s="200" t="s">
        <v>45</v>
      </c>
      <c r="O139" s="73"/>
      <c r="P139" s="201">
        <f>O139*H139</f>
        <v>0</v>
      </c>
      <c r="Q139" s="201">
        <v>0</v>
      </c>
      <c r="R139" s="201">
        <f>Q139*H139</f>
        <v>0</v>
      </c>
      <c r="S139" s="201">
        <v>0</v>
      </c>
      <c r="T139" s="202">
        <f>S139*H139</f>
        <v>0</v>
      </c>
      <c r="U139" s="36"/>
      <c r="V139" s="36"/>
      <c r="W139" s="36"/>
      <c r="X139" s="36"/>
      <c r="Y139" s="36"/>
      <c r="Z139" s="36"/>
      <c r="AA139" s="36"/>
      <c r="AB139" s="36"/>
      <c r="AC139" s="36"/>
      <c r="AD139" s="36"/>
      <c r="AE139" s="36"/>
      <c r="AR139" s="203" t="s">
        <v>223</v>
      </c>
      <c r="AT139" s="203" t="s">
        <v>224</v>
      </c>
      <c r="AU139" s="203" t="s">
        <v>19</v>
      </c>
      <c r="AY139" s="18" t="s">
        <v>220</v>
      </c>
      <c r="BE139" s="204">
        <f>IF(N139="základní",J139,0)</f>
        <v>0</v>
      </c>
      <c r="BF139" s="204">
        <f>IF(N139="snížená",J139,0)</f>
        <v>0</v>
      </c>
      <c r="BG139" s="204">
        <f>IF(N139="zákl. přenesená",J139,0)</f>
        <v>0</v>
      </c>
      <c r="BH139" s="204">
        <f>IF(N139="sníž. přenesená",J139,0)</f>
        <v>0</v>
      </c>
      <c r="BI139" s="204">
        <f>IF(N139="nulová",J139,0)</f>
        <v>0</v>
      </c>
      <c r="BJ139" s="18" t="s">
        <v>87</v>
      </c>
      <c r="BK139" s="204">
        <f>ROUND(I139*H139,2)</f>
        <v>0</v>
      </c>
      <c r="BL139" s="18" t="s">
        <v>223</v>
      </c>
      <c r="BM139" s="203" t="s">
        <v>5525</v>
      </c>
    </row>
    <row r="140" spans="1:65" s="2" customFormat="1" ht="11.25">
      <c r="A140" s="36"/>
      <c r="B140" s="37"/>
      <c r="C140" s="38"/>
      <c r="D140" s="205" t="s">
        <v>231</v>
      </c>
      <c r="E140" s="38"/>
      <c r="F140" s="206" t="s">
        <v>5526</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231</v>
      </c>
      <c r="AU140" s="18" t="s">
        <v>19</v>
      </c>
    </row>
    <row r="141" spans="1:65" s="2" customFormat="1" ht="39">
      <c r="A141" s="36"/>
      <c r="B141" s="37"/>
      <c r="C141" s="38"/>
      <c r="D141" s="210" t="s">
        <v>311</v>
      </c>
      <c r="E141" s="38"/>
      <c r="F141" s="211" t="s">
        <v>5527</v>
      </c>
      <c r="G141" s="38"/>
      <c r="H141" s="38"/>
      <c r="I141" s="207"/>
      <c r="J141" s="38"/>
      <c r="K141" s="38"/>
      <c r="L141" s="41"/>
      <c r="M141" s="208"/>
      <c r="N141" s="209"/>
      <c r="O141" s="73"/>
      <c r="P141" s="73"/>
      <c r="Q141" s="73"/>
      <c r="R141" s="73"/>
      <c r="S141" s="73"/>
      <c r="T141" s="74"/>
      <c r="U141" s="36"/>
      <c r="V141" s="36"/>
      <c r="W141" s="36"/>
      <c r="X141" s="36"/>
      <c r="Y141" s="36"/>
      <c r="Z141" s="36"/>
      <c r="AA141" s="36"/>
      <c r="AB141" s="36"/>
      <c r="AC141" s="36"/>
      <c r="AD141" s="36"/>
      <c r="AE141" s="36"/>
      <c r="AT141" s="18" t="s">
        <v>311</v>
      </c>
      <c r="AU141" s="18" t="s">
        <v>19</v>
      </c>
    </row>
    <row r="142" spans="1:65" s="2" customFormat="1" ht="48.75">
      <c r="A142" s="36"/>
      <c r="B142" s="37"/>
      <c r="C142" s="38"/>
      <c r="D142" s="210" t="s">
        <v>233</v>
      </c>
      <c r="E142" s="38"/>
      <c r="F142" s="211" t="s">
        <v>5528</v>
      </c>
      <c r="G142" s="38"/>
      <c r="H142" s="38"/>
      <c r="I142" s="207"/>
      <c r="J142" s="38"/>
      <c r="K142" s="38"/>
      <c r="L142" s="41"/>
      <c r="M142" s="208"/>
      <c r="N142" s="209"/>
      <c r="O142" s="73"/>
      <c r="P142" s="73"/>
      <c r="Q142" s="73"/>
      <c r="R142" s="73"/>
      <c r="S142" s="73"/>
      <c r="T142" s="74"/>
      <c r="U142" s="36"/>
      <c r="V142" s="36"/>
      <c r="W142" s="36"/>
      <c r="X142" s="36"/>
      <c r="Y142" s="36"/>
      <c r="Z142" s="36"/>
      <c r="AA142" s="36"/>
      <c r="AB142" s="36"/>
      <c r="AC142" s="36"/>
      <c r="AD142" s="36"/>
      <c r="AE142" s="36"/>
      <c r="AT142" s="18" t="s">
        <v>233</v>
      </c>
      <c r="AU142" s="18" t="s">
        <v>19</v>
      </c>
    </row>
    <row r="143" spans="1:65" s="2" customFormat="1" ht="55.5" customHeight="1">
      <c r="A143" s="36"/>
      <c r="B143" s="37"/>
      <c r="C143" s="192" t="s">
        <v>223</v>
      </c>
      <c r="D143" s="192" t="s">
        <v>224</v>
      </c>
      <c r="E143" s="193" t="s">
        <v>551</v>
      </c>
      <c r="F143" s="194" t="s">
        <v>552</v>
      </c>
      <c r="G143" s="195" t="s">
        <v>514</v>
      </c>
      <c r="H143" s="196">
        <v>1811</v>
      </c>
      <c r="I143" s="197"/>
      <c r="J143" s="198">
        <f>ROUND(I143*H143,2)</f>
        <v>0</v>
      </c>
      <c r="K143" s="194" t="s">
        <v>228</v>
      </c>
      <c r="L143" s="41"/>
      <c r="M143" s="199" t="s">
        <v>1</v>
      </c>
      <c r="N143" s="200" t="s">
        <v>45</v>
      </c>
      <c r="O143" s="73"/>
      <c r="P143" s="201">
        <f>O143*H143</f>
        <v>0</v>
      </c>
      <c r="Q143" s="201">
        <v>0</v>
      </c>
      <c r="R143" s="201">
        <f>Q143*H143</f>
        <v>0</v>
      </c>
      <c r="S143" s="201">
        <v>0</v>
      </c>
      <c r="T143" s="202">
        <f>S143*H143</f>
        <v>0</v>
      </c>
      <c r="U143" s="36"/>
      <c r="V143" s="36"/>
      <c r="W143" s="36"/>
      <c r="X143" s="36"/>
      <c r="Y143" s="36"/>
      <c r="Z143" s="36"/>
      <c r="AA143" s="36"/>
      <c r="AB143" s="36"/>
      <c r="AC143" s="36"/>
      <c r="AD143" s="36"/>
      <c r="AE143" s="36"/>
      <c r="AR143" s="203" t="s">
        <v>223</v>
      </c>
      <c r="AT143" s="203" t="s">
        <v>224</v>
      </c>
      <c r="AU143" s="203" t="s">
        <v>19</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223</v>
      </c>
      <c r="BM143" s="203" t="s">
        <v>5529</v>
      </c>
    </row>
    <row r="144" spans="1:65" s="2" customFormat="1" ht="11.25">
      <c r="A144" s="36"/>
      <c r="B144" s="37"/>
      <c r="C144" s="38"/>
      <c r="D144" s="205" t="s">
        <v>231</v>
      </c>
      <c r="E144" s="38"/>
      <c r="F144" s="206" t="s">
        <v>554</v>
      </c>
      <c r="G144" s="38"/>
      <c r="H144" s="38"/>
      <c r="I144" s="207"/>
      <c r="J144" s="38"/>
      <c r="K144" s="38"/>
      <c r="L144" s="41"/>
      <c r="M144" s="208"/>
      <c r="N144" s="209"/>
      <c r="O144" s="73"/>
      <c r="P144" s="73"/>
      <c r="Q144" s="73"/>
      <c r="R144" s="73"/>
      <c r="S144" s="73"/>
      <c r="T144" s="74"/>
      <c r="U144" s="36"/>
      <c r="V144" s="36"/>
      <c r="W144" s="36"/>
      <c r="X144" s="36"/>
      <c r="Y144" s="36"/>
      <c r="Z144" s="36"/>
      <c r="AA144" s="36"/>
      <c r="AB144" s="36"/>
      <c r="AC144" s="36"/>
      <c r="AD144" s="36"/>
      <c r="AE144" s="36"/>
      <c r="AT144" s="18" t="s">
        <v>231</v>
      </c>
      <c r="AU144" s="18" t="s">
        <v>19</v>
      </c>
    </row>
    <row r="145" spans="1:65" s="2" customFormat="1" ht="68.25">
      <c r="A145" s="36"/>
      <c r="B145" s="37"/>
      <c r="C145" s="38"/>
      <c r="D145" s="210" t="s">
        <v>311</v>
      </c>
      <c r="E145" s="38"/>
      <c r="F145" s="211" t="s">
        <v>555</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311</v>
      </c>
      <c r="AU145" s="18" t="s">
        <v>19</v>
      </c>
    </row>
    <row r="146" spans="1:65" s="2" customFormat="1" ht="39">
      <c r="A146" s="36"/>
      <c r="B146" s="37"/>
      <c r="C146" s="38"/>
      <c r="D146" s="210" t="s">
        <v>233</v>
      </c>
      <c r="E146" s="38"/>
      <c r="F146" s="211" t="s">
        <v>5530</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233</v>
      </c>
      <c r="AU146" s="18" t="s">
        <v>19</v>
      </c>
    </row>
    <row r="147" spans="1:65" s="2" customFormat="1" ht="37.9" customHeight="1">
      <c r="A147" s="36"/>
      <c r="B147" s="37"/>
      <c r="C147" s="192" t="s">
        <v>219</v>
      </c>
      <c r="D147" s="192" t="s">
        <v>224</v>
      </c>
      <c r="E147" s="193" t="s">
        <v>567</v>
      </c>
      <c r="F147" s="194" t="s">
        <v>568</v>
      </c>
      <c r="G147" s="195" t="s">
        <v>514</v>
      </c>
      <c r="H147" s="196">
        <v>1811</v>
      </c>
      <c r="I147" s="197"/>
      <c r="J147" s="198">
        <f>ROUND(I147*H147,2)</f>
        <v>0</v>
      </c>
      <c r="K147" s="194" t="s">
        <v>228</v>
      </c>
      <c r="L147" s="41"/>
      <c r="M147" s="199" t="s">
        <v>1</v>
      </c>
      <c r="N147" s="200" t="s">
        <v>45</v>
      </c>
      <c r="O147" s="73"/>
      <c r="P147" s="201">
        <f>O147*H147</f>
        <v>0</v>
      </c>
      <c r="Q147" s="201">
        <v>0</v>
      </c>
      <c r="R147" s="201">
        <f>Q147*H147</f>
        <v>0</v>
      </c>
      <c r="S147" s="201">
        <v>0</v>
      </c>
      <c r="T147" s="202">
        <f>S147*H147</f>
        <v>0</v>
      </c>
      <c r="U147" s="36"/>
      <c r="V147" s="36"/>
      <c r="W147" s="36"/>
      <c r="X147" s="36"/>
      <c r="Y147" s="36"/>
      <c r="Z147" s="36"/>
      <c r="AA147" s="36"/>
      <c r="AB147" s="36"/>
      <c r="AC147" s="36"/>
      <c r="AD147" s="36"/>
      <c r="AE147" s="36"/>
      <c r="AR147" s="203" t="s">
        <v>223</v>
      </c>
      <c r="AT147" s="203" t="s">
        <v>224</v>
      </c>
      <c r="AU147" s="203" t="s">
        <v>19</v>
      </c>
      <c r="AY147" s="18" t="s">
        <v>220</v>
      </c>
      <c r="BE147" s="204">
        <f>IF(N147="základní",J147,0)</f>
        <v>0</v>
      </c>
      <c r="BF147" s="204">
        <f>IF(N147="snížená",J147,0)</f>
        <v>0</v>
      </c>
      <c r="BG147" s="204">
        <f>IF(N147="zákl. přenesená",J147,0)</f>
        <v>0</v>
      </c>
      <c r="BH147" s="204">
        <f>IF(N147="sníž. přenesená",J147,0)</f>
        <v>0</v>
      </c>
      <c r="BI147" s="204">
        <f>IF(N147="nulová",J147,0)</f>
        <v>0</v>
      </c>
      <c r="BJ147" s="18" t="s">
        <v>87</v>
      </c>
      <c r="BK147" s="204">
        <f>ROUND(I147*H147,2)</f>
        <v>0</v>
      </c>
      <c r="BL147" s="18" t="s">
        <v>223</v>
      </c>
      <c r="BM147" s="203" t="s">
        <v>5531</v>
      </c>
    </row>
    <row r="148" spans="1:65" s="2" customFormat="1" ht="11.25">
      <c r="A148" s="36"/>
      <c r="B148" s="37"/>
      <c r="C148" s="38"/>
      <c r="D148" s="205" t="s">
        <v>231</v>
      </c>
      <c r="E148" s="38"/>
      <c r="F148" s="206" t="s">
        <v>570</v>
      </c>
      <c r="G148" s="38"/>
      <c r="H148" s="38"/>
      <c r="I148" s="207"/>
      <c r="J148" s="38"/>
      <c r="K148" s="38"/>
      <c r="L148" s="41"/>
      <c r="M148" s="208"/>
      <c r="N148" s="209"/>
      <c r="O148" s="73"/>
      <c r="P148" s="73"/>
      <c r="Q148" s="73"/>
      <c r="R148" s="73"/>
      <c r="S148" s="73"/>
      <c r="T148" s="74"/>
      <c r="U148" s="36"/>
      <c r="V148" s="36"/>
      <c r="W148" s="36"/>
      <c r="X148" s="36"/>
      <c r="Y148" s="36"/>
      <c r="Z148" s="36"/>
      <c r="AA148" s="36"/>
      <c r="AB148" s="36"/>
      <c r="AC148" s="36"/>
      <c r="AD148" s="36"/>
      <c r="AE148" s="36"/>
      <c r="AT148" s="18" t="s">
        <v>231</v>
      </c>
      <c r="AU148" s="18" t="s">
        <v>19</v>
      </c>
    </row>
    <row r="149" spans="1:65" s="2" customFormat="1" ht="117">
      <c r="A149" s="36"/>
      <c r="B149" s="37"/>
      <c r="C149" s="38"/>
      <c r="D149" s="210" t="s">
        <v>311</v>
      </c>
      <c r="E149" s="38"/>
      <c r="F149" s="211" t="s">
        <v>571</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311</v>
      </c>
      <c r="AU149" s="18" t="s">
        <v>19</v>
      </c>
    </row>
    <row r="150" spans="1:65" s="2" customFormat="1" ht="39">
      <c r="A150" s="36"/>
      <c r="B150" s="37"/>
      <c r="C150" s="38"/>
      <c r="D150" s="210" t="s">
        <v>233</v>
      </c>
      <c r="E150" s="38"/>
      <c r="F150" s="211" t="s">
        <v>5530</v>
      </c>
      <c r="G150" s="38"/>
      <c r="H150" s="38"/>
      <c r="I150" s="207"/>
      <c r="J150" s="38"/>
      <c r="K150" s="38"/>
      <c r="L150" s="41"/>
      <c r="M150" s="208"/>
      <c r="N150" s="209"/>
      <c r="O150" s="73"/>
      <c r="P150" s="73"/>
      <c r="Q150" s="73"/>
      <c r="R150" s="73"/>
      <c r="S150" s="73"/>
      <c r="T150" s="74"/>
      <c r="U150" s="36"/>
      <c r="V150" s="36"/>
      <c r="W150" s="36"/>
      <c r="X150" s="36"/>
      <c r="Y150" s="36"/>
      <c r="Z150" s="36"/>
      <c r="AA150" s="36"/>
      <c r="AB150" s="36"/>
      <c r="AC150" s="36"/>
      <c r="AD150" s="36"/>
      <c r="AE150" s="36"/>
      <c r="AT150" s="18" t="s">
        <v>233</v>
      </c>
      <c r="AU150" s="18" t="s">
        <v>19</v>
      </c>
    </row>
    <row r="151" spans="1:65" s="2" customFormat="1" ht="55.5" customHeight="1">
      <c r="A151" s="36"/>
      <c r="B151" s="37"/>
      <c r="C151" s="192" t="s">
        <v>256</v>
      </c>
      <c r="D151" s="192" t="s">
        <v>224</v>
      </c>
      <c r="E151" s="193" t="s">
        <v>526</v>
      </c>
      <c r="F151" s="194" t="s">
        <v>527</v>
      </c>
      <c r="G151" s="195" t="s">
        <v>514</v>
      </c>
      <c r="H151" s="196">
        <v>1500</v>
      </c>
      <c r="I151" s="197"/>
      <c r="J151" s="198">
        <f>ROUND(I151*H151,2)</f>
        <v>0</v>
      </c>
      <c r="K151" s="194" t="s">
        <v>228</v>
      </c>
      <c r="L151" s="41"/>
      <c r="M151" s="199" t="s">
        <v>1</v>
      </c>
      <c r="N151" s="200" t="s">
        <v>45</v>
      </c>
      <c r="O151" s="73"/>
      <c r="P151" s="201">
        <f>O151*H151</f>
        <v>0</v>
      </c>
      <c r="Q151" s="201">
        <v>0</v>
      </c>
      <c r="R151" s="201">
        <f>Q151*H151</f>
        <v>0</v>
      </c>
      <c r="S151" s="201">
        <v>0</v>
      </c>
      <c r="T151" s="202">
        <f>S151*H151</f>
        <v>0</v>
      </c>
      <c r="U151" s="36"/>
      <c r="V151" s="36"/>
      <c r="W151" s="36"/>
      <c r="X151" s="36"/>
      <c r="Y151" s="36"/>
      <c r="Z151" s="36"/>
      <c r="AA151" s="36"/>
      <c r="AB151" s="36"/>
      <c r="AC151" s="36"/>
      <c r="AD151" s="36"/>
      <c r="AE151" s="36"/>
      <c r="AR151" s="203" t="s">
        <v>223</v>
      </c>
      <c r="AT151" s="203" t="s">
        <v>224</v>
      </c>
      <c r="AU151" s="203" t="s">
        <v>19</v>
      </c>
      <c r="AY151" s="18" t="s">
        <v>220</v>
      </c>
      <c r="BE151" s="204">
        <f>IF(N151="základní",J151,0)</f>
        <v>0</v>
      </c>
      <c r="BF151" s="204">
        <f>IF(N151="snížená",J151,0)</f>
        <v>0</v>
      </c>
      <c r="BG151" s="204">
        <f>IF(N151="zákl. přenesená",J151,0)</f>
        <v>0</v>
      </c>
      <c r="BH151" s="204">
        <f>IF(N151="sníž. přenesená",J151,0)</f>
        <v>0</v>
      </c>
      <c r="BI151" s="204">
        <f>IF(N151="nulová",J151,0)</f>
        <v>0</v>
      </c>
      <c r="BJ151" s="18" t="s">
        <v>87</v>
      </c>
      <c r="BK151" s="204">
        <f>ROUND(I151*H151,2)</f>
        <v>0</v>
      </c>
      <c r="BL151" s="18" t="s">
        <v>223</v>
      </c>
      <c r="BM151" s="203" t="s">
        <v>5532</v>
      </c>
    </row>
    <row r="152" spans="1:65" s="2" customFormat="1" ht="11.25">
      <c r="A152" s="36"/>
      <c r="B152" s="37"/>
      <c r="C152" s="38"/>
      <c r="D152" s="205" t="s">
        <v>231</v>
      </c>
      <c r="E152" s="38"/>
      <c r="F152" s="206" t="s">
        <v>529</v>
      </c>
      <c r="G152" s="38"/>
      <c r="H152" s="38"/>
      <c r="I152" s="207"/>
      <c r="J152" s="38"/>
      <c r="K152" s="38"/>
      <c r="L152" s="41"/>
      <c r="M152" s="208"/>
      <c r="N152" s="209"/>
      <c r="O152" s="73"/>
      <c r="P152" s="73"/>
      <c r="Q152" s="73"/>
      <c r="R152" s="73"/>
      <c r="S152" s="73"/>
      <c r="T152" s="74"/>
      <c r="U152" s="36"/>
      <c r="V152" s="36"/>
      <c r="W152" s="36"/>
      <c r="X152" s="36"/>
      <c r="Y152" s="36"/>
      <c r="Z152" s="36"/>
      <c r="AA152" s="36"/>
      <c r="AB152" s="36"/>
      <c r="AC152" s="36"/>
      <c r="AD152" s="36"/>
      <c r="AE152" s="36"/>
      <c r="AT152" s="18" t="s">
        <v>231</v>
      </c>
      <c r="AU152" s="18" t="s">
        <v>19</v>
      </c>
    </row>
    <row r="153" spans="1:65" s="2" customFormat="1" ht="146.25">
      <c r="A153" s="36"/>
      <c r="B153" s="37"/>
      <c r="C153" s="38"/>
      <c r="D153" s="210" t="s">
        <v>311</v>
      </c>
      <c r="E153" s="38"/>
      <c r="F153" s="211" t="s">
        <v>530</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311</v>
      </c>
      <c r="AU153" s="18" t="s">
        <v>19</v>
      </c>
    </row>
    <row r="154" spans="1:65" s="2" customFormat="1" ht="107.25">
      <c r="A154" s="36"/>
      <c r="B154" s="37"/>
      <c r="C154" s="38"/>
      <c r="D154" s="210" t="s">
        <v>233</v>
      </c>
      <c r="E154" s="38"/>
      <c r="F154" s="211" t="s">
        <v>5533</v>
      </c>
      <c r="G154" s="38"/>
      <c r="H154" s="38"/>
      <c r="I154" s="207"/>
      <c r="J154" s="38"/>
      <c r="K154" s="38"/>
      <c r="L154" s="41"/>
      <c r="M154" s="208"/>
      <c r="N154" s="209"/>
      <c r="O154" s="73"/>
      <c r="P154" s="73"/>
      <c r="Q154" s="73"/>
      <c r="R154" s="73"/>
      <c r="S154" s="73"/>
      <c r="T154" s="74"/>
      <c r="U154" s="36"/>
      <c r="V154" s="36"/>
      <c r="W154" s="36"/>
      <c r="X154" s="36"/>
      <c r="Y154" s="36"/>
      <c r="Z154" s="36"/>
      <c r="AA154" s="36"/>
      <c r="AB154" s="36"/>
      <c r="AC154" s="36"/>
      <c r="AD154" s="36"/>
      <c r="AE154" s="36"/>
      <c r="AT154" s="18" t="s">
        <v>233</v>
      </c>
      <c r="AU154" s="18" t="s">
        <v>19</v>
      </c>
    </row>
    <row r="155" spans="1:65" s="2" customFormat="1" ht="37.9" customHeight="1">
      <c r="A155" s="36"/>
      <c r="B155" s="37"/>
      <c r="C155" s="192" t="s">
        <v>261</v>
      </c>
      <c r="D155" s="192" t="s">
        <v>224</v>
      </c>
      <c r="E155" s="193" t="s">
        <v>520</v>
      </c>
      <c r="F155" s="194" t="s">
        <v>1194</v>
      </c>
      <c r="G155" s="195" t="s">
        <v>514</v>
      </c>
      <c r="H155" s="196">
        <v>1331.4</v>
      </c>
      <c r="I155" s="197"/>
      <c r="J155" s="198">
        <f>ROUND(I155*H155,2)</f>
        <v>0</v>
      </c>
      <c r="K155" s="194" t="s">
        <v>228</v>
      </c>
      <c r="L155" s="41"/>
      <c r="M155" s="199" t="s">
        <v>1</v>
      </c>
      <c r="N155" s="200" t="s">
        <v>45</v>
      </c>
      <c r="O155" s="73"/>
      <c r="P155" s="201">
        <f>O155*H155</f>
        <v>0</v>
      </c>
      <c r="Q155" s="201">
        <v>0</v>
      </c>
      <c r="R155" s="201">
        <f>Q155*H155</f>
        <v>0</v>
      </c>
      <c r="S155" s="201">
        <v>0</v>
      </c>
      <c r="T155" s="202">
        <f>S155*H155</f>
        <v>0</v>
      </c>
      <c r="U155" s="36"/>
      <c r="V155" s="36"/>
      <c r="W155" s="36"/>
      <c r="X155" s="36"/>
      <c r="Y155" s="36"/>
      <c r="Z155" s="36"/>
      <c r="AA155" s="36"/>
      <c r="AB155" s="36"/>
      <c r="AC155" s="36"/>
      <c r="AD155" s="36"/>
      <c r="AE155" s="36"/>
      <c r="AR155" s="203" t="s">
        <v>223</v>
      </c>
      <c r="AT155" s="203" t="s">
        <v>224</v>
      </c>
      <c r="AU155" s="203" t="s">
        <v>19</v>
      </c>
      <c r="AY155" s="18" t="s">
        <v>220</v>
      </c>
      <c r="BE155" s="204">
        <f>IF(N155="základní",J155,0)</f>
        <v>0</v>
      </c>
      <c r="BF155" s="204">
        <f>IF(N155="snížená",J155,0)</f>
        <v>0</v>
      </c>
      <c r="BG155" s="204">
        <f>IF(N155="zákl. přenesená",J155,0)</f>
        <v>0</v>
      </c>
      <c r="BH155" s="204">
        <f>IF(N155="sníž. přenesená",J155,0)</f>
        <v>0</v>
      </c>
      <c r="BI155" s="204">
        <f>IF(N155="nulová",J155,0)</f>
        <v>0</v>
      </c>
      <c r="BJ155" s="18" t="s">
        <v>87</v>
      </c>
      <c r="BK155" s="204">
        <f>ROUND(I155*H155,2)</f>
        <v>0</v>
      </c>
      <c r="BL155" s="18" t="s">
        <v>223</v>
      </c>
      <c r="BM155" s="203" t="s">
        <v>5534</v>
      </c>
    </row>
    <row r="156" spans="1:65" s="2" customFormat="1" ht="11.25">
      <c r="A156" s="36"/>
      <c r="B156" s="37"/>
      <c r="C156" s="38"/>
      <c r="D156" s="205" t="s">
        <v>231</v>
      </c>
      <c r="E156" s="38"/>
      <c r="F156" s="206" t="s">
        <v>523</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231</v>
      </c>
      <c r="AU156" s="18" t="s">
        <v>19</v>
      </c>
    </row>
    <row r="157" spans="1:65" s="2" customFormat="1" ht="68.25">
      <c r="A157" s="36"/>
      <c r="B157" s="37"/>
      <c r="C157" s="38"/>
      <c r="D157" s="210" t="s">
        <v>311</v>
      </c>
      <c r="E157" s="38"/>
      <c r="F157" s="211" t="s">
        <v>555</v>
      </c>
      <c r="G157" s="38"/>
      <c r="H157" s="38"/>
      <c r="I157" s="207"/>
      <c r="J157" s="38"/>
      <c r="K157" s="38"/>
      <c r="L157" s="41"/>
      <c r="M157" s="208"/>
      <c r="N157" s="209"/>
      <c r="O157" s="73"/>
      <c r="P157" s="73"/>
      <c r="Q157" s="73"/>
      <c r="R157" s="73"/>
      <c r="S157" s="73"/>
      <c r="T157" s="74"/>
      <c r="U157" s="36"/>
      <c r="V157" s="36"/>
      <c r="W157" s="36"/>
      <c r="X157" s="36"/>
      <c r="Y157" s="36"/>
      <c r="Z157" s="36"/>
      <c r="AA157" s="36"/>
      <c r="AB157" s="36"/>
      <c r="AC157" s="36"/>
      <c r="AD157" s="36"/>
      <c r="AE157" s="36"/>
      <c r="AT157" s="18" t="s">
        <v>311</v>
      </c>
      <c r="AU157" s="18" t="s">
        <v>19</v>
      </c>
    </row>
    <row r="158" spans="1:65" s="2" customFormat="1" ht="78">
      <c r="A158" s="36"/>
      <c r="B158" s="37"/>
      <c r="C158" s="38"/>
      <c r="D158" s="210" t="s">
        <v>233</v>
      </c>
      <c r="E158" s="38"/>
      <c r="F158" s="211" t="s">
        <v>5535</v>
      </c>
      <c r="G158" s="38"/>
      <c r="H158" s="38"/>
      <c r="I158" s="207"/>
      <c r="J158" s="38"/>
      <c r="K158" s="38"/>
      <c r="L158" s="41"/>
      <c r="M158" s="208"/>
      <c r="N158" s="209"/>
      <c r="O158" s="73"/>
      <c r="P158" s="73"/>
      <c r="Q158" s="73"/>
      <c r="R158" s="73"/>
      <c r="S158" s="73"/>
      <c r="T158" s="74"/>
      <c r="U158" s="36"/>
      <c r="V158" s="36"/>
      <c r="W158" s="36"/>
      <c r="X158" s="36"/>
      <c r="Y158" s="36"/>
      <c r="Z158" s="36"/>
      <c r="AA158" s="36"/>
      <c r="AB158" s="36"/>
      <c r="AC158" s="36"/>
      <c r="AD158" s="36"/>
      <c r="AE158" s="36"/>
      <c r="AT158" s="18" t="s">
        <v>233</v>
      </c>
      <c r="AU158" s="18" t="s">
        <v>19</v>
      </c>
    </row>
    <row r="159" spans="1:65" s="2" customFormat="1" ht="66.75" customHeight="1">
      <c r="A159" s="36"/>
      <c r="B159" s="37"/>
      <c r="C159" s="192" t="s">
        <v>266</v>
      </c>
      <c r="D159" s="192" t="s">
        <v>224</v>
      </c>
      <c r="E159" s="193" t="s">
        <v>1197</v>
      </c>
      <c r="F159" s="194" t="s">
        <v>1198</v>
      </c>
      <c r="G159" s="195" t="s">
        <v>514</v>
      </c>
      <c r="H159" s="196">
        <v>13314</v>
      </c>
      <c r="I159" s="197"/>
      <c r="J159" s="198">
        <f>ROUND(I159*H159,2)</f>
        <v>0</v>
      </c>
      <c r="K159" s="194" t="s">
        <v>228</v>
      </c>
      <c r="L159" s="41"/>
      <c r="M159" s="199" t="s">
        <v>1</v>
      </c>
      <c r="N159" s="200" t="s">
        <v>45</v>
      </c>
      <c r="O159" s="73"/>
      <c r="P159" s="201">
        <f>O159*H159</f>
        <v>0</v>
      </c>
      <c r="Q159" s="201">
        <v>0</v>
      </c>
      <c r="R159" s="201">
        <f>Q159*H159</f>
        <v>0</v>
      </c>
      <c r="S159" s="201">
        <v>0</v>
      </c>
      <c r="T159" s="202">
        <f>S159*H159</f>
        <v>0</v>
      </c>
      <c r="U159" s="36"/>
      <c r="V159" s="36"/>
      <c r="W159" s="36"/>
      <c r="X159" s="36"/>
      <c r="Y159" s="36"/>
      <c r="Z159" s="36"/>
      <c r="AA159" s="36"/>
      <c r="AB159" s="36"/>
      <c r="AC159" s="36"/>
      <c r="AD159" s="36"/>
      <c r="AE159" s="36"/>
      <c r="AR159" s="203" t="s">
        <v>223</v>
      </c>
      <c r="AT159" s="203" t="s">
        <v>224</v>
      </c>
      <c r="AU159" s="203" t="s">
        <v>19</v>
      </c>
      <c r="AY159" s="18" t="s">
        <v>220</v>
      </c>
      <c r="BE159" s="204">
        <f>IF(N159="základní",J159,0)</f>
        <v>0</v>
      </c>
      <c r="BF159" s="204">
        <f>IF(N159="snížená",J159,0)</f>
        <v>0</v>
      </c>
      <c r="BG159" s="204">
        <f>IF(N159="zákl. přenesená",J159,0)</f>
        <v>0</v>
      </c>
      <c r="BH159" s="204">
        <f>IF(N159="sníž. přenesená",J159,0)</f>
        <v>0</v>
      </c>
      <c r="BI159" s="204">
        <f>IF(N159="nulová",J159,0)</f>
        <v>0</v>
      </c>
      <c r="BJ159" s="18" t="s">
        <v>87</v>
      </c>
      <c r="BK159" s="204">
        <f>ROUND(I159*H159,2)</f>
        <v>0</v>
      </c>
      <c r="BL159" s="18" t="s">
        <v>223</v>
      </c>
      <c r="BM159" s="203" t="s">
        <v>5536</v>
      </c>
    </row>
    <row r="160" spans="1:65" s="2" customFormat="1" ht="11.25">
      <c r="A160" s="36"/>
      <c r="B160" s="37"/>
      <c r="C160" s="38"/>
      <c r="D160" s="205" t="s">
        <v>231</v>
      </c>
      <c r="E160" s="38"/>
      <c r="F160" s="206" t="s">
        <v>1200</v>
      </c>
      <c r="G160" s="38"/>
      <c r="H160" s="38"/>
      <c r="I160" s="207"/>
      <c r="J160" s="38"/>
      <c r="K160" s="38"/>
      <c r="L160" s="41"/>
      <c r="M160" s="208"/>
      <c r="N160" s="209"/>
      <c r="O160" s="73"/>
      <c r="P160" s="73"/>
      <c r="Q160" s="73"/>
      <c r="R160" s="73"/>
      <c r="S160" s="73"/>
      <c r="T160" s="74"/>
      <c r="U160" s="36"/>
      <c r="V160" s="36"/>
      <c r="W160" s="36"/>
      <c r="X160" s="36"/>
      <c r="Y160" s="36"/>
      <c r="Z160" s="36"/>
      <c r="AA160" s="36"/>
      <c r="AB160" s="36"/>
      <c r="AC160" s="36"/>
      <c r="AD160" s="36"/>
      <c r="AE160" s="36"/>
      <c r="AT160" s="18" t="s">
        <v>231</v>
      </c>
      <c r="AU160" s="18" t="s">
        <v>19</v>
      </c>
    </row>
    <row r="161" spans="1:65" s="2" customFormat="1" ht="68.25">
      <c r="A161" s="36"/>
      <c r="B161" s="37"/>
      <c r="C161" s="38"/>
      <c r="D161" s="210" t="s">
        <v>311</v>
      </c>
      <c r="E161" s="38"/>
      <c r="F161" s="211" t="s">
        <v>555</v>
      </c>
      <c r="G161" s="38"/>
      <c r="H161" s="38"/>
      <c r="I161" s="207"/>
      <c r="J161" s="38"/>
      <c r="K161" s="38"/>
      <c r="L161" s="41"/>
      <c r="M161" s="208"/>
      <c r="N161" s="209"/>
      <c r="O161" s="73"/>
      <c r="P161" s="73"/>
      <c r="Q161" s="73"/>
      <c r="R161" s="73"/>
      <c r="S161" s="73"/>
      <c r="T161" s="74"/>
      <c r="U161" s="36"/>
      <c r="V161" s="36"/>
      <c r="W161" s="36"/>
      <c r="X161" s="36"/>
      <c r="Y161" s="36"/>
      <c r="Z161" s="36"/>
      <c r="AA161" s="36"/>
      <c r="AB161" s="36"/>
      <c r="AC161" s="36"/>
      <c r="AD161" s="36"/>
      <c r="AE161" s="36"/>
      <c r="AT161" s="18" t="s">
        <v>311</v>
      </c>
      <c r="AU161" s="18" t="s">
        <v>19</v>
      </c>
    </row>
    <row r="162" spans="1:65" s="2" customFormat="1" ht="78">
      <c r="A162" s="36"/>
      <c r="B162" s="37"/>
      <c r="C162" s="38"/>
      <c r="D162" s="210" t="s">
        <v>233</v>
      </c>
      <c r="E162" s="38"/>
      <c r="F162" s="211" t="s">
        <v>5535</v>
      </c>
      <c r="G162" s="38"/>
      <c r="H162" s="38"/>
      <c r="I162" s="207"/>
      <c r="J162" s="38"/>
      <c r="K162" s="38"/>
      <c r="L162" s="41"/>
      <c r="M162" s="208"/>
      <c r="N162" s="209"/>
      <c r="O162" s="73"/>
      <c r="P162" s="73"/>
      <c r="Q162" s="73"/>
      <c r="R162" s="73"/>
      <c r="S162" s="73"/>
      <c r="T162" s="74"/>
      <c r="U162" s="36"/>
      <c r="V162" s="36"/>
      <c r="W162" s="36"/>
      <c r="X162" s="36"/>
      <c r="Y162" s="36"/>
      <c r="Z162" s="36"/>
      <c r="AA162" s="36"/>
      <c r="AB162" s="36"/>
      <c r="AC162" s="36"/>
      <c r="AD162" s="36"/>
      <c r="AE162" s="36"/>
      <c r="AT162" s="18" t="s">
        <v>233</v>
      </c>
      <c r="AU162" s="18" t="s">
        <v>19</v>
      </c>
    </row>
    <row r="163" spans="1:65" s="2" customFormat="1" ht="16.5" customHeight="1">
      <c r="A163" s="36"/>
      <c r="B163" s="37"/>
      <c r="C163" s="192" t="s">
        <v>271</v>
      </c>
      <c r="D163" s="192" t="s">
        <v>224</v>
      </c>
      <c r="E163" s="193" t="s">
        <v>1191</v>
      </c>
      <c r="F163" s="194" t="s">
        <v>560</v>
      </c>
      <c r="G163" s="195" t="s">
        <v>514</v>
      </c>
      <c r="H163" s="196">
        <v>1811</v>
      </c>
      <c r="I163" s="197"/>
      <c r="J163" s="198">
        <f>ROUND(I163*H163,2)</f>
        <v>0</v>
      </c>
      <c r="K163" s="194" t="s">
        <v>228</v>
      </c>
      <c r="L163" s="41"/>
      <c r="M163" s="199" t="s">
        <v>1</v>
      </c>
      <c r="N163" s="200" t="s">
        <v>45</v>
      </c>
      <c r="O163" s="73"/>
      <c r="P163" s="201">
        <f>O163*H163</f>
        <v>0</v>
      </c>
      <c r="Q163" s="201">
        <v>0</v>
      </c>
      <c r="R163" s="201">
        <f>Q163*H163</f>
        <v>0</v>
      </c>
      <c r="S163" s="201">
        <v>0</v>
      </c>
      <c r="T163" s="202">
        <f>S163*H163</f>
        <v>0</v>
      </c>
      <c r="U163" s="36"/>
      <c r="V163" s="36"/>
      <c r="W163" s="36"/>
      <c r="X163" s="36"/>
      <c r="Y163" s="36"/>
      <c r="Z163" s="36"/>
      <c r="AA163" s="36"/>
      <c r="AB163" s="36"/>
      <c r="AC163" s="36"/>
      <c r="AD163" s="36"/>
      <c r="AE163" s="36"/>
      <c r="AR163" s="203" t="s">
        <v>223</v>
      </c>
      <c r="AT163" s="203" t="s">
        <v>224</v>
      </c>
      <c r="AU163" s="203" t="s">
        <v>19</v>
      </c>
      <c r="AY163" s="18" t="s">
        <v>220</v>
      </c>
      <c r="BE163" s="204">
        <f>IF(N163="základní",J163,0)</f>
        <v>0</v>
      </c>
      <c r="BF163" s="204">
        <f>IF(N163="snížená",J163,0)</f>
        <v>0</v>
      </c>
      <c r="BG163" s="204">
        <f>IF(N163="zákl. přenesená",J163,0)</f>
        <v>0</v>
      </c>
      <c r="BH163" s="204">
        <f>IF(N163="sníž. přenesená",J163,0)</f>
        <v>0</v>
      </c>
      <c r="BI163" s="204">
        <f>IF(N163="nulová",J163,0)</f>
        <v>0</v>
      </c>
      <c r="BJ163" s="18" t="s">
        <v>87</v>
      </c>
      <c r="BK163" s="204">
        <f>ROUND(I163*H163,2)</f>
        <v>0</v>
      </c>
      <c r="BL163" s="18" t="s">
        <v>223</v>
      </c>
      <c r="BM163" s="203" t="s">
        <v>5537</v>
      </c>
    </row>
    <row r="164" spans="1:65" s="2" customFormat="1" ht="11.25">
      <c r="A164" s="36"/>
      <c r="B164" s="37"/>
      <c r="C164" s="38"/>
      <c r="D164" s="205" t="s">
        <v>231</v>
      </c>
      <c r="E164" s="38"/>
      <c r="F164" s="206" t="s">
        <v>1193</v>
      </c>
      <c r="G164" s="38"/>
      <c r="H164" s="38"/>
      <c r="I164" s="207"/>
      <c r="J164" s="38"/>
      <c r="K164" s="38"/>
      <c r="L164" s="41"/>
      <c r="M164" s="208"/>
      <c r="N164" s="209"/>
      <c r="O164" s="73"/>
      <c r="P164" s="73"/>
      <c r="Q164" s="73"/>
      <c r="R164" s="73"/>
      <c r="S164" s="73"/>
      <c r="T164" s="74"/>
      <c r="U164" s="36"/>
      <c r="V164" s="36"/>
      <c r="W164" s="36"/>
      <c r="X164" s="36"/>
      <c r="Y164" s="36"/>
      <c r="Z164" s="36"/>
      <c r="AA164" s="36"/>
      <c r="AB164" s="36"/>
      <c r="AC164" s="36"/>
      <c r="AD164" s="36"/>
      <c r="AE164" s="36"/>
      <c r="AT164" s="18" t="s">
        <v>231</v>
      </c>
      <c r="AU164" s="18" t="s">
        <v>19</v>
      </c>
    </row>
    <row r="165" spans="1:65" s="2" customFormat="1" ht="117">
      <c r="A165" s="36"/>
      <c r="B165" s="37"/>
      <c r="C165" s="38"/>
      <c r="D165" s="210" t="s">
        <v>311</v>
      </c>
      <c r="E165" s="38"/>
      <c r="F165" s="211" t="s">
        <v>563</v>
      </c>
      <c r="G165" s="38"/>
      <c r="H165" s="38"/>
      <c r="I165" s="207"/>
      <c r="J165" s="38"/>
      <c r="K165" s="38"/>
      <c r="L165" s="41"/>
      <c r="M165" s="208"/>
      <c r="N165" s="209"/>
      <c r="O165" s="73"/>
      <c r="P165" s="73"/>
      <c r="Q165" s="73"/>
      <c r="R165" s="73"/>
      <c r="S165" s="73"/>
      <c r="T165" s="74"/>
      <c r="U165" s="36"/>
      <c r="V165" s="36"/>
      <c r="W165" s="36"/>
      <c r="X165" s="36"/>
      <c r="Y165" s="36"/>
      <c r="Z165" s="36"/>
      <c r="AA165" s="36"/>
      <c r="AB165" s="36"/>
      <c r="AC165" s="36"/>
      <c r="AD165" s="36"/>
      <c r="AE165" s="36"/>
      <c r="AT165" s="18" t="s">
        <v>311</v>
      </c>
      <c r="AU165" s="18" t="s">
        <v>19</v>
      </c>
    </row>
    <row r="166" spans="1:65" s="2" customFormat="1" ht="39">
      <c r="A166" s="36"/>
      <c r="B166" s="37"/>
      <c r="C166" s="38"/>
      <c r="D166" s="210" t="s">
        <v>233</v>
      </c>
      <c r="E166" s="38"/>
      <c r="F166" s="211" t="s">
        <v>5530</v>
      </c>
      <c r="G166" s="38"/>
      <c r="H166" s="38"/>
      <c r="I166" s="207"/>
      <c r="J166" s="38"/>
      <c r="K166" s="38"/>
      <c r="L166" s="41"/>
      <c r="M166" s="208"/>
      <c r="N166" s="209"/>
      <c r="O166" s="73"/>
      <c r="P166" s="73"/>
      <c r="Q166" s="73"/>
      <c r="R166" s="73"/>
      <c r="S166" s="73"/>
      <c r="T166" s="74"/>
      <c r="U166" s="36"/>
      <c r="V166" s="36"/>
      <c r="W166" s="36"/>
      <c r="X166" s="36"/>
      <c r="Y166" s="36"/>
      <c r="Z166" s="36"/>
      <c r="AA166" s="36"/>
      <c r="AB166" s="36"/>
      <c r="AC166" s="36"/>
      <c r="AD166" s="36"/>
      <c r="AE166" s="36"/>
      <c r="AT166" s="18" t="s">
        <v>233</v>
      </c>
      <c r="AU166" s="18" t="s">
        <v>19</v>
      </c>
    </row>
    <row r="167" spans="1:65" s="2" customFormat="1" ht="37.9" customHeight="1">
      <c r="A167" s="36"/>
      <c r="B167" s="37"/>
      <c r="C167" s="192" t="s">
        <v>276</v>
      </c>
      <c r="D167" s="192" t="s">
        <v>224</v>
      </c>
      <c r="E167" s="193" t="s">
        <v>538</v>
      </c>
      <c r="F167" s="194" t="s">
        <v>539</v>
      </c>
      <c r="G167" s="195" t="s">
        <v>514</v>
      </c>
      <c r="H167" s="196">
        <v>280</v>
      </c>
      <c r="I167" s="197"/>
      <c r="J167" s="198">
        <f>ROUND(I167*H167,2)</f>
        <v>0</v>
      </c>
      <c r="K167" s="194" t="s">
        <v>228</v>
      </c>
      <c r="L167" s="41"/>
      <c r="M167" s="199" t="s">
        <v>1</v>
      </c>
      <c r="N167" s="200" t="s">
        <v>45</v>
      </c>
      <c r="O167" s="73"/>
      <c r="P167" s="201">
        <f>O167*H167</f>
        <v>0</v>
      </c>
      <c r="Q167" s="201">
        <v>0</v>
      </c>
      <c r="R167" s="201">
        <f>Q167*H167</f>
        <v>0</v>
      </c>
      <c r="S167" s="201">
        <v>0</v>
      </c>
      <c r="T167" s="202">
        <f>S167*H167</f>
        <v>0</v>
      </c>
      <c r="U167" s="36"/>
      <c r="V167" s="36"/>
      <c r="W167" s="36"/>
      <c r="X167" s="36"/>
      <c r="Y167" s="36"/>
      <c r="Z167" s="36"/>
      <c r="AA167" s="36"/>
      <c r="AB167" s="36"/>
      <c r="AC167" s="36"/>
      <c r="AD167" s="36"/>
      <c r="AE167" s="36"/>
      <c r="AR167" s="203" t="s">
        <v>223</v>
      </c>
      <c r="AT167" s="203" t="s">
        <v>224</v>
      </c>
      <c r="AU167" s="203" t="s">
        <v>19</v>
      </c>
      <c r="AY167" s="18" t="s">
        <v>220</v>
      </c>
      <c r="BE167" s="204">
        <f>IF(N167="základní",J167,0)</f>
        <v>0</v>
      </c>
      <c r="BF167" s="204">
        <f>IF(N167="snížená",J167,0)</f>
        <v>0</v>
      </c>
      <c r="BG167" s="204">
        <f>IF(N167="zákl. přenesená",J167,0)</f>
        <v>0</v>
      </c>
      <c r="BH167" s="204">
        <f>IF(N167="sníž. přenesená",J167,0)</f>
        <v>0</v>
      </c>
      <c r="BI167" s="204">
        <f>IF(N167="nulová",J167,0)</f>
        <v>0</v>
      </c>
      <c r="BJ167" s="18" t="s">
        <v>87</v>
      </c>
      <c r="BK167" s="204">
        <f>ROUND(I167*H167,2)</f>
        <v>0</v>
      </c>
      <c r="BL167" s="18" t="s">
        <v>223</v>
      </c>
      <c r="BM167" s="203" t="s">
        <v>5538</v>
      </c>
    </row>
    <row r="168" spans="1:65" s="2" customFormat="1" ht="11.25">
      <c r="A168" s="36"/>
      <c r="B168" s="37"/>
      <c r="C168" s="38"/>
      <c r="D168" s="205" t="s">
        <v>231</v>
      </c>
      <c r="E168" s="38"/>
      <c r="F168" s="206" t="s">
        <v>541</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231</v>
      </c>
      <c r="AU168" s="18" t="s">
        <v>19</v>
      </c>
    </row>
    <row r="169" spans="1:65" s="2" customFormat="1" ht="175.5">
      <c r="A169" s="36"/>
      <c r="B169" s="37"/>
      <c r="C169" s="38"/>
      <c r="D169" s="210" t="s">
        <v>311</v>
      </c>
      <c r="E169" s="38"/>
      <c r="F169" s="211" t="s">
        <v>542</v>
      </c>
      <c r="G169" s="38"/>
      <c r="H169" s="38"/>
      <c r="I169" s="207"/>
      <c r="J169" s="38"/>
      <c r="K169" s="38"/>
      <c r="L169" s="41"/>
      <c r="M169" s="208"/>
      <c r="N169" s="209"/>
      <c r="O169" s="73"/>
      <c r="P169" s="73"/>
      <c r="Q169" s="73"/>
      <c r="R169" s="73"/>
      <c r="S169" s="73"/>
      <c r="T169" s="74"/>
      <c r="U169" s="36"/>
      <c r="V169" s="36"/>
      <c r="W169" s="36"/>
      <c r="X169" s="36"/>
      <c r="Y169" s="36"/>
      <c r="Z169" s="36"/>
      <c r="AA169" s="36"/>
      <c r="AB169" s="36"/>
      <c r="AC169" s="36"/>
      <c r="AD169" s="36"/>
      <c r="AE169" s="36"/>
      <c r="AT169" s="18" t="s">
        <v>311</v>
      </c>
      <c r="AU169" s="18" t="s">
        <v>19</v>
      </c>
    </row>
    <row r="170" spans="1:65" s="2" customFormat="1" ht="68.25">
      <c r="A170" s="36"/>
      <c r="B170" s="37"/>
      <c r="C170" s="38"/>
      <c r="D170" s="210" t="s">
        <v>233</v>
      </c>
      <c r="E170" s="38"/>
      <c r="F170" s="211" t="s">
        <v>5539</v>
      </c>
      <c r="G170" s="38"/>
      <c r="H170" s="38"/>
      <c r="I170" s="207"/>
      <c r="J170" s="38"/>
      <c r="K170" s="38"/>
      <c r="L170" s="41"/>
      <c r="M170" s="208"/>
      <c r="N170" s="209"/>
      <c r="O170" s="73"/>
      <c r="P170" s="73"/>
      <c r="Q170" s="73"/>
      <c r="R170" s="73"/>
      <c r="S170" s="73"/>
      <c r="T170" s="74"/>
      <c r="U170" s="36"/>
      <c r="V170" s="36"/>
      <c r="W170" s="36"/>
      <c r="X170" s="36"/>
      <c r="Y170" s="36"/>
      <c r="Z170" s="36"/>
      <c r="AA170" s="36"/>
      <c r="AB170" s="36"/>
      <c r="AC170" s="36"/>
      <c r="AD170" s="36"/>
      <c r="AE170" s="36"/>
      <c r="AT170" s="18" t="s">
        <v>233</v>
      </c>
      <c r="AU170" s="18" t="s">
        <v>19</v>
      </c>
    </row>
    <row r="171" spans="1:65" s="2" customFormat="1" ht="37.9" customHeight="1">
      <c r="A171" s="36"/>
      <c r="B171" s="37"/>
      <c r="C171" s="192" t="s">
        <v>282</v>
      </c>
      <c r="D171" s="192" t="s">
        <v>224</v>
      </c>
      <c r="E171" s="193" t="s">
        <v>605</v>
      </c>
      <c r="F171" s="194" t="s">
        <v>606</v>
      </c>
      <c r="G171" s="195" t="s">
        <v>506</v>
      </c>
      <c r="H171" s="196">
        <v>1500</v>
      </c>
      <c r="I171" s="197"/>
      <c r="J171" s="198">
        <f>ROUND(I171*H171,2)</f>
        <v>0</v>
      </c>
      <c r="K171" s="194" t="s">
        <v>228</v>
      </c>
      <c r="L171" s="41"/>
      <c r="M171" s="199" t="s">
        <v>1</v>
      </c>
      <c r="N171" s="200" t="s">
        <v>45</v>
      </c>
      <c r="O171" s="73"/>
      <c r="P171" s="201">
        <f>O171*H171</f>
        <v>0</v>
      </c>
      <c r="Q171" s="201">
        <v>0</v>
      </c>
      <c r="R171" s="201">
        <f>Q171*H171</f>
        <v>0</v>
      </c>
      <c r="S171" s="201">
        <v>0</v>
      </c>
      <c r="T171" s="202">
        <f>S171*H171</f>
        <v>0</v>
      </c>
      <c r="U171" s="36"/>
      <c r="V171" s="36"/>
      <c r="W171" s="36"/>
      <c r="X171" s="36"/>
      <c r="Y171" s="36"/>
      <c r="Z171" s="36"/>
      <c r="AA171" s="36"/>
      <c r="AB171" s="36"/>
      <c r="AC171" s="36"/>
      <c r="AD171" s="36"/>
      <c r="AE171" s="36"/>
      <c r="AR171" s="203" t="s">
        <v>223</v>
      </c>
      <c r="AT171" s="203" t="s">
        <v>224</v>
      </c>
      <c r="AU171" s="203" t="s">
        <v>19</v>
      </c>
      <c r="AY171" s="18" t="s">
        <v>220</v>
      </c>
      <c r="BE171" s="204">
        <f>IF(N171="základní",J171,0)</f>
        <v>0</v>
      </c>
      <c r="BF171" s="204">
        <f>IF(N171="snížená",J171,0)</f>
        <v>0</v>
      </c>
      <c r="BG171" s="204">
        <f>IF(N171="zákl. přenesená",J171,0)</f>
        <v>0</v>
      </c>
      <c r="BH171" s="204">
        <f>IF(N171="sníž. přenesená",J171,0)</f>
        <v>0</v>
      </c>
      <c r="BI171" s="204">
        <f>IF(N171="nulová",J171,0)</f>
        <v>0</v>
      </c>
      <c r="BJ171" s="18" t="s">
        <v>87</v>
      </c>
      <c r="BK171" s="204">
        <f>ROUND(I171*H171,2)</f>
        <v>0</v>
      </c>
      <c r="BL171" s="18" t="s">
        <v>223</v>
      </c>
      <c r="BM171" s="203" t="s">
        <v>5540</v>
      </c>
    </row>
    <row r="172" spans="1:65" s="2" customFormat="1" ht="11.25">
      <c r="A172" s="36"/>
      <c r="B172" s="37"/>
      <c r="C172" s="38"/>
      <c r="D172" s="205" t="s">
        <v>231</v>
      </c>
      <c r="E172" s="38"/>
      <c r="F172" s="206" t="s">
        <v>608</v>
      </c>
      <c r="G172" s="38"/>
      <c r="H172" s="38"/>
      <c r="I172" s="207"/>
      <c r="J172" s="38"/>
      <c r="K172" s="38"/>
      <c r="L172" s="41"/>
      <c r="M172" s="208"/>
      <c r="N172" s="209"/>
      <c r="O172" s="73"/>
      <c r="P172" s="73"/>
      <c r="Q172" s="73"/>
      <c r="R172" s="73"/>
      <c r="S172" s="73"/>
      <c r="T172" s="74"/>
      <c r="U172" s="36"/>
      <c r="V172" s="36"/>
      <c r="W172" s="36"/>
      <c r="X172" s="36"/>
      <c r="Y172" s="36"/>
      <c r="Z172" s="36"/>
      <c r="AA172" s="36"/>
      <c r="AB172" s="36"/>
      <c r="AC172" s="36"/>
      <c r="AD172" s="36"/>
      <c r="AE172" s="36"/>
      <c r="AT172" s="18" t="s">
        <v>231</v>
      </c>
      <c r="AU172" s="18" t="s">
        <v>19</v>
      </c>
    </row>
    <row r="173" spans="1:65" s="2" customFormat="1" ht="48.75">
      <c r="A173" s="36"/>
      <c r="B173" s="37"/>
      <c r="C173" s="38"/>
      <c r="D173" s="210" t="s">
        <v>311</v>
      </c>
      <c r="E173" s="38"/>
      <c r="F173" s="211" t="s">
        <v>609</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311</v>
      </c>
      <c r="AU173" s="18" t="s">
        <v>19</v>
      </c>
    </row>
    <row r="174" spans="1:65" s="2" customFormat="1" ht="29.25">
      <c r="A174" s="36"/>
      <c r="B174" s="37"/>
      <c r="C174" s="38"/>
      <c r="D174" s="210" t="s">
        <v>233</v>
      </c>
      <c r="E174" s="38"/>
      <c r="F174" s="211" t="s">
        <v>5541</v>
      </c>
      <c r="G174" s="38"/>
      <c r="H174" s="38"/>
      <c r="I174" s="207"/>
      <c r="J174" s="38"/>
      <c r="K174" s="38"/>
      <c r="L174" s="41"/>
      <c r="M174" s="208"/>
      <c r="N174" s="209"/>
      <c r="O174" s="73"/>
      <c r="P174" s="73"/>
      <c r="Q174" s="73"/>
      <c r="R174" s="73"/>
      <c r="S174" s="73"/>
      <c r="T174" s="74"/>
      <c r="U174" s="36"/>
      <c r="V174" s="36"/>
      <c r="W174" s="36"/>
      <c r="X174" s="36"/>
      <c r="Y174" s="36"/>
      <c r="Z174" s="36"/>
      <c r="AA174" s="36"/>
      <c r="AB174" s="36"/>
      <c r="AC174" s="36"/>
      <c r="AD174" s="36"/>
      <c r="AE174" s="36"/>
      <c r="AT174" s="18" t="s">
        <v>233</v>
      </c>
      <c r="AU174" s="18" t="s">
        <v>19</v>
      </c>
    </row>
    <row r="175" spans="1:65" s="2" customFormat="1" ht="24.2" customHeight="1">
      <c r="A175" s="36"/>
      <c r="B175" s="37"/>
      <c r="C175" s="192" t="s">
        <v>287</v>
      </c>
      <c r="D175" s="192" t="s">
        <v>224</v>
      </c>
      <c r="E175" s="193" t="s">
        <v>574</v>
      </c>
      <c r="F175" s="194" t="s">
        <v>575</v>
      </c>
      <c r="G175" s="195" t="s">
        <v>506</v>
      </c>
      <c r="H175" s="196">
        <v>1500</v>
      </c>
      <c r="I175" s="197"/>
      <c r="J175" s="198">
        <f>ROUND(I175*H175,2)</f>
        <v>0</v>
      </c>
      <c r="K175" s="194" t="s">
        <v>228</v>
      </c>
      <c r="L175" s="41"/>
      <c r="M175" s="199" t="s">
        <v>1</v>
      </c>
      <c r="N175" s="200" t="s">
        <v>45</v>
      </c>
      <c r="O175" s="73"/>
      <c r="P175" s="201">
        <f>O175*H175</f>
        <v>0</v>
      </c>
      <c r="Q175" s="201">
        <v>0</v>
      </c>
      <c r="R175" s="201">
        <f>Q175*H175</f>
        <v>0</v>
      </c>
      <c r="S175" s="201">
        <v>0</v>
      </c>
      <c r="T175" s="202">
        <f>S175*H175</f>
        <v>0</v>
      </c>
      <c r="U175" s="36"/>
      <c r="V175" s="36"/>
      <c r="W175" s="36"/>
      <c r="X175" s="36"/>
      <c r="Y175" s="36"/>
      <c r="Z175" s="36"/>
      <c r="AA175" s="36"/>
      <c r="AB175" s="36"/>
      <c r="AC175" s="36"/>
      <c r="AD175" s="36"/>
      <c r="AE175" s="36"/>
      <c r="AR175" s="203" t="s">
        <v>223</v>
      </c>
      <c r="AT175" s="203" t="s">
        <v>224</v>
      </c>
      <c r="AU175" s="203" t="s">
        <v>19</v>
      </c>
      <c r="AY175" s="18" t="s">
        <v>220</v>
      </c>
      <c r="BE175" s="204">
        <f>IF(N175="základní",J175,0)</f>
        <v>0</v>
      </c>
      <c r="BF175" s="204">
        <f>IF(N175="snížená",J175,0)</f>
        <v>0</v>
      </c>
      <c r="BG175" s="204">
        <f>IF(N175="zákl. přenesená",J175,0)</f>
        <v>0</v>
      </c>
      <c r="BH175" s="204">
        <f>IF(N175="sníž. přenesená",J175,0)</f>
        <v>0</v>
      </c>
      <c r="BI175" s="204">
        <f>IF(N175="nulová",J175,0)</f>
        <v>0</v>
      </c>
      <c r="BJ175" s="18" t="s">
        <v>87</v>
      </c>
      <c r="BK175" s="204">
        <f>ROUND(I175*H175,2)</f>
        <v>0</v>
      </c>
      <c r="BL175" s="18" t="s">
        <v>223</v>
      </c>
      <c r="BM175" s="203" t="s">
        <v>5542</v>
      </c>
    </row>
    <row r="176" spans="1:65" s="2" customFormat="1" ht="11.25">
      <c r="A176" s="36"/>
      <c r="B176" s="37"/>
      <c r="C176" s="38"/>
      <c r="D176" s="205" t="s">
        <v>231</v>
      </c>
      <c r="E176" s="38"/>
      <c r="F176" s="206" t="s">
        <v>577</v>
      </c>
      <c r="G176" s="38"/>
      <c r="H176" s="38"/>
      <c r="I176" s="207"/>
      <c r="J176" s="38"/>
      <c r="K176" s="38"/>
      <c r="L176" s="41"/>
      <c r="M176" s="208"/>
      <c r="N176" s="209"/>
      <c r="O176" s="73"/>
      <c r="P176" s="73"/>
      <c r="Q176" s="73"/>
      <c r="R176" s="73"/>
      <c r="S176" s="73"/>
      <c r="T176" s="74"/>
      <c r="U176" s="36"/>
      <c r="V176" s="36"/>
      <c r="W176" s="36"/>
      <c r="X176" s="36"/>
      <c r="Y176" s="36"/>
      <c r="Z176" s="36"/>
      <c r="AA176" s="36"/>
      <c r="AB176" s="36"/>
      <c r="AC176" s="36"/>
      <c r="AD176" s="36"/>
      <c r="AE176" s="36"/>
      <c r="AT176" s="18" t="s">
        <v>231</v>
      </c>
      <c r="AU176" s="18" t="s">
        <v>19</v>
      </c>
    </row>
    <row r="177" spans="1:65" s="2" customFormat="1" ht="117">
      <c r="A177" s="36"/>
      <c r="B177" s="37"/>
      <c r="C177" s="38"/>
      <c r="D177" s="210" t="s">
        <v>311</v>
      </c>
      <c r="E177" s="38"/>
      <c r="F177" s="211" t="s">
        <v>578</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311</v>
      </c>
      <c r="AU177" s="18" t="s">
        <v>19</v>
      </c>
    </row>
    <row r="178" spans="1:65" s="2" customFormat="1" ht="48.75">
      <c r="A178" s="36"/>
      <c r="B178" s="37"/>
      <c r="C178" s="38"/>
      <c r="D178" s="210" t="s">
        <v>233</v>
      </c>
      <c r="E178" s="38"/>
      <c r="F178" s="211" t="s">
        <v>5543</v>
      </c>
      <c r="G178" s="38"/>
      <c r="H178" s="38"/>
      <c r="I178" s="207"/>
      <c r="J178" s="38"/>
      <c r="K178" s="38"/>
      <c r="L178" s="41"/>
      <c r="M178" s="208"/>
      <c r="N178" s="209"/>
      <c r="O178" s="73"/>
      <c r="P178" s="73"/>
      <c r="Q178" s="73"/>
      <c r="R178" s="73"/>
      <c r="S178" s="73"/>
      <c r="T178" s="74"/>
      <c r="U178" s="36"/>
      <c r="V178" s="36"/>
      <c r="W178" s="36"/>
      <c r="X178" s="36"/>
      <c r="Y178" s="36"/>
      <c r="Z178" s="36"/>
      <c r="AA178" s="36"/>
      <c r="AB178" s="36"/>
      <c r="AC178" s="36"/>
      <c r="AD178" s="36"/>
      <c r="AE178" s="36"/>
      <c r="AT178" s="18" t="s">
        <v>233</v>
      </c>
      <c r="AU178" s="18" t="s">
        <v>19</v>
      </c>
    </row>
    <row r="179" spans="1:65" s="2" customFormat="1" ht="21.75" customHeight="1">
      <c r="A179" s="36"/>
      <c r="B179" s="37"/>
      <c r="C179" s="247" t="s">
        <v>294</v>
      </c>
      <c r="D179" s="247" t="s">
        <v>329</v>
      </c>
      <c r="E179" s="248" t="s">
        <v>581</v>
      </c>
      <c r="F179" s="249" t="s">
        <v>582</v>
      </c>
      <c r="G179" s="250" t="s">
        <v>583</v>
      </c>
      <c r="H179" s="251">
        <v>22.5</v>
      </c>
      <c r="I179" s="252"/>
      <c r="J179" s="253">
        <f>ROUND(I179*H179,2)</f>
        <v>0</v>
      </c>
      <c r="K179" s="249" t="s">
        <v>228</v>
      </c>
      <c r="L179" s="254"/>
      <c r="M179" s="255" t="s">
        <v>1</v>
      </c>
      <c r="N179" s="256" t="s">
        <v>45</v>
      </c>
      <c r="O179" s="73"/>
      <c r="P179" s="201">
        <f>O179*H179</f>
        <v>0</v>
      </c>
      <c r="Q179" s="201">
        <v>1E-3</v>
      </c>
      <c r="R179" s="201">
        <f>Q179*H179</f>
        <v>2.2499999999999999E-2</v>
      </c>
      <c r="S179" s="201">
        <v>0</v>
      </c>
      <c r="T179" s="202">
        <f>S179*H179</f>
        <v>0</v>
      </c>
      <c r="U179" s="36"/>
      <c r="V179" s="36"/>
      <c r="W179" s="36"/>
      <c r="X179" s="36"/>
      <c r="Y179" s="36"/>
      <c r="Z179" s="36"/>
      <c r="AA179" s="36"/>
      <c r="AB179" s="36"/>
      <c r="AC179" s="36"/>
      <c r="AD179" s="36"/>
      <c r="AE179" s="36"/>
      <c r="AR179" s="203" t="s">
        <v>266</v>
      </c>
      <c r="AT179" s="203" t="s">
        <v>329</v>
      </c>
      <c r="AU179" s="203" t="s">
        <v>19</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223</v>
      </c>
      <c r="BM179" s="203" t="s">
        <v>5544</v>
      </c>
    </row>
    <row r="180" spans="1:65" s="2" customFormat="1" ht="44.25" customHeight="1">
      <c r="A180" s="36"/>
      <c r="B180" s="37"/>
      <c r="C180" s="192" t="s">
        <v>302</v>
      </c>
      <c r="D180" s="192" t="s">
        <v>224</v>
      </c>
      <c r="E180" s="193" t="s">
        <v>594</v>
      </c>
      <c r="F180" s="194" t="s">
        <v>595</v>
      </c>
      <c r="G180" s="195" t="s">
        <v>506</v>
      </c>
      <c r="H180" s="196">
        <v>9800</v>
      </c>
      <c r="I180" s="197"/>
      <c r="J180" s="198">
        <f>ROUND(I180*H180,2)</f>
        <v>0</v>
      </c>
      <c r="K180" s="194" t="s">
        <v>228</v>
      </c>
      <c r="L180" s="41"/>
      <c r="M180" s="199" t="s">
        <v>1</v>
      </c>
      <c r="N180" s="200" t="s">
        <v>45</v>
      </c>
      <c r="O180" s="73"/>
      <c r="P180" s="201">
        <f>O180*H180</f>
        <v>0</v>
      </c>
      <c r="Q180" s="201">
        <v>0</v>
      </c>
      <c r="R180" s="201">
        <f>Q180*H180</f>
        <v>0</v>
      </c>
      <c r="S180" s="201">
        <v>0</v>
      </c>
      <c r="T180" s="202">
        <f>S180*H180</f>
        <v>0</v>
      </c>
      <c r="U180" s="36"/>
      <c r="V180" s="36"/>
      <c r="W180" s="36"/>
      <c r="X180" s="36"/>
      <c r="Y180" s="36"/>
      <c r="Z180" s="36"/>
      <c r="AA180" s="36"/>
      <c r="AB180" s="36"/>
      <c r="AC180" s="36"/>
      <c r="AD180" s="36"/>
      <c r="AE180" s="36"/>
      <c r="AR180" s="203" t="s">
        <v>223</v>
      </c>
      <c r="AT180" s="203" t="s">
        <v>224</v>
      </c>
      <c r="AU180" s="203" t="s">
        <v>19</v>
      </c>
      <c r="AY180" s="18" t="s">
        <v>220</v>
      </c>
      <c r="BE180" s="204">
        <f>IF(N180="základní",J180,0)</f>
        <v>0</v>
      </c>
      <c r="BF180" s="204">
        <f>IF(N180="snížená",J180,0)</f>
        <v>0</v>
      </c>
      <c r="BG180" s="204">
        <f>IF(N180="zákl. přenesená",J180,0)</f>
        <v>0</v>
      </c>
      <c r="BH180" s="204">
        <f>IF(N180="sníž. přenesená",J180,0)</f>
        <v>0</v>
      </c>
      <c r="BI180" s="204">
        <f>IF(N180="nulová",J180,0)</f>
        <v>0</v>
      </c>
      <c r="BJ180" s="18" t="s">
        <v>87</v>
      </c>
      <c r="BK180" s="204">
        <f>ROUND(I180*H180,2)</f>
        <v>0</v>
      </c>
      <c r="BL180" s="18" t="s">
        <v>223</v>
      </c>
      <c r="BM180" s="203" t="s">
        <v>5545</v>
      </c>
    </row>
    <row r="181" spans="1:65" s="2" customFormat="1" ht="11.25">
      <c r="A181" s="36"/>
      <c r="B181" s="37"/>
      <c r="C181" s="38"/>
      <c r="D181" s="205" t="s">
        <v>231</v>
      </c>
      <c r="E181" s="38"/>
      <c r="F181" s="206" t="s">
        <v>597</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231</v>
      </c>
      <c r="AU181" s="18" t="s">
        <v>19</v>
      </c>
    </row>
    <row r="182" spans="1:65" s="2" customFormat="1" ht="117">
      <c r="A182" s="36"/>
      <c r="B182" s="37"/>
      <c r="C182" s="38"/>
      <c r="D182" s="210" t="s">
        <v>311</v>
      </c>
      <c r="E182" s="38"/>
      <c r="F182" s="211" t="s">
        <v>598</v>
      </c>
      <c r="G182" s="38"/>
      <c r="H182" s="38"/>
      <c r="I182" s="207"/>
      <c r="J182" s="38"/>
      <c r="K182" s="38"/>
      <c r="L182" s="41"/>
      <c r="M182" s="208"/>
      <c r="N182" s="209"/>
      <c r="O182" s="73"/>
      <c r="P182" s="73"/>
      <c r="Q182" s="73"/>
      <c r="R182" s="73"/>
      <c r="S182" s="73"/>
      <c r="T182" s="74"/>
      <c r="U182" s="36"/>
      <c r="V182" s="36"/>
      <c r="W182" s="36"/>
      <c r="X182" s="36"/>
      <c r="Y182" s="36"/>
      <c r="Z182" s="36"/>
      <c r="AA182" s="36"/>
      <c r="AB182" s="36"/>
      <c r="AC182" s="36"/>
      <c r="AD182" s="36"/>
      <c r="AE182" s="36"/>
      <c r="AT182" s="18" t="s">
        <v>311</v>
      </c>
      <c r="AU182" s="18" t="s">
        <v>19</v>
      </c>
    </row>
    <row r="183" spans="1:65" s="2" customFormat="1" ht="165.75">
      <c r="A183" s="36"/>
      <c r="B183" s="37"/>
      <c r="C183" s="38"/>
      <c r="D183" s="210" t="s">
        <v>233</v>
      </c>
      <c r="E183" s="38"/>
      <c r="F183" s="211" t="s">
        <v>5546</v>
      </c>
      <c r="G183" s="38"/>
      <c r="H183" s="38"/>
      <c r="I183" s="207"/>
      <c r="J183" s="38"/>
      <c r="K183" s="38"/>
      <c r="L183" s="41"/>
      <c r="M183" s="208"/>
      <c r="N183" s="209"/>
      <c r="O183" s="73"/>
      <c r="P183" s="73"/>
      <c r="Q183" s="73"/>
      <c r="R183" s="73"/>
      <c r="S183" s="73"/>
      <c r="T183" s="74"/>
      <c r="U183" s="36"/>
      <c r="V183" s="36"/>
      <c r="W183" s="36"/>
      <c r="X183" s="36"/>
      <c r="Y183" s="36"/>
      <c r="Z183" s="36"/>
      <c r="AA183" s="36"/>
      <c r="AB183" s="36"/>
      <c r="AC183" s="36"/>
      <c r="AD183" s="36"/>
      <c r="AE183" s="36"/>
      <c r="AT183" s="18" t="s">
        <v>233</v>
      </c>
      <c r="AU183" s="18" t="s">
        <v>19</v>
      </c>
    </row>
    <row r="184" spans="1:65" s="2" customFormat="1" ht="44.25" customHeight="1">
      <c r="A184" s="36"/>
      <c r="B184" s="37"/>
      <c r="C184" s="192" t="s">
        <v>306</v>
      </c>
      <c r="D184" s="192" t="s">
        <v>224</v>
      </c>
      <c r="E184" s="193" t="s">
        <v>600</v>
      </c>
      <c r="F184" s="194" t="s">
        <v>601</v>
      </c>
      <c r="G184" s="195" t="s">
        <v>506</v>
      </c>
      <c r="H184" s="196">
        <v>3406</v>
      </c>
      <c r="I184" s="197"/>
      <c r="J184" s="198">
        <f>ROUND(I184*H184,2)</f>
        <v>0</v>
      </c>
      <c r="K184" s="194" t="s">
        <v>228</v>
      </c>
      <c r="L184" s="41"/>
      <c r="M184" s="199" t="s">
        <v>1</v>
      </c>
      <c r="N184" s="200" t="s">
        <v>45</v>
      </c>
      <c r="O184" s="73"/>
      <c r="P184" s="201">
        <f>O184*H184</f>
        <v>0</v>
      </c>
      <c r="Q184" s="201">
        <v>0</v>
      </c>
      <c r="R184" s="201">
        <f>Q184*H184</f>
        <v>0</v>
      </c>
      <c r="S184" s="201">
        <v>0</v>
      </c>
      <c r="T184" s="202">
        <f>S184*H184</f>
        <v>0</v>
      </c>
      <c r="U184" s="36"/>
      <c r="V184" s="36"/>
      <c r="W184" s="36"/>
      <c r="X184" s="36"/>
      <c r="Y184" s="36"/>
      <c r="Z184" s="36"/>
      <c r="AA184" s="36"/>
      <c r="AB184" s="36"/>
      <c r="AC184" s="36"/>
      <c r="AD184" s="36"/>
      <c r="AE184" s="36"/>
      <c r="AR184" s="203" t="s">
        <v>223</v>
      </c>
      <c r="AT184" s="203" t="s">
        <v>224</v>
      </c>
      <c r="AU184" s="203" t="s">
        <v>19</v>
      </c>
      <c r="AY184" s="18" t="s">
        <v>220</v>
      </c>
      <c r="BE184" s="204">
        <f>IF(N184="základní",J184,0)</f>
        <v>0</v>
      </c>
      <c r="BF184" s="204">
        <f>IF(N184="snížená",J184,0)</f>
        <v>0</v>
      </c>
      <c r="BG184" s="204">
        <f>IF(N184="zákl. přenesená",J184,0)</f>
        <v>0</v>
      </c>
      <c r="BH184" s="204">
        <f>IF(N184="sníž. přenesená",J184,0)</f>
        <v>0</v>
      </c>
      <c r="BI184" s="204">
        <f>IF(N184="nulová",J184,0)</f>
        <v>0</v>
      </c>
      <c r="BJ184" s="18" t="s">
        <v>87</v>
      </c>
      <c r="BK184" s="204">
        <f>ROUND(I184*H184,2)</f>
        <v>0</v>
      </c>
      <c r="BL184" s="18" t="s">
        <v>223</v>
      </c>
      <c r="BM184" s="203" t="s">
        <v>5547</v>
      </c>
    </row>
    <row r="185" spans="1:65" s="2" customFormat="1" ht="11.25">
      <c r="A185" s="36"/>
      <c r="B185" s="37"/>
      <c r="C185" s="38"/>
      <c r="D185" s="205" t="s">
        <v>231</v>
      </c>
      <c r="E185" s="38"/>
      <c r="F185" s="206" t="s">
        <v>603</v>
      </c>
      <c r="G185" s="38"/>
      <c r="H185" s="38"/>
      <c r="I185" s="207"/>
      <c r="J185" s="38"/>
      <c r="K185" s="38"/>
      <c r="L185" s="41"/>
      <c r="M185" s="208"/>
      <c r="N185" s="209"/>
      <c r="O185" s="73"/>
      <c r="P185" s="73"/>
      <c r="Q185" s="73"/>
      <c r="R185" s="73"/>
      <c r="S185" s="73"/>
      <c r="T185" s="74"/>
      <c r="U185" s="36"/>
      <c r="V185" s="36"/>
      <c r="W185" s="36"/>
      <c r="X185" s="36"/>
      <c r="Y185" s="36"/>
      <c r="Z185" s="36"/>
      <c r="AA185" s="36"/>
      <c r="AB185" s="36"/>
      <c r="AC185" s="36"/>
      <c r="AD185" s="36"/>
      <c r="AE185" s="36"/>
      <c r="AT185" s="18" t="s">
        <v>231</v>
      </c>
      <c r="AU185" s="18" t="s">
        <v>19</v>
      </c>
    </row>
    <row r="186" spans="1:65" s="2" customFormat="1" ht="117">
      <c r="A186" s="36"/>
      <c r="B186" s="37"/>
      <c r="C186" s="38"/>
      <c r="D186" s="210" t="s">
        <v>311</v>
      </c>
      <c r="E186" s="38"/>
      <c r="F186" s="211" t="s">
        <v>598</v>
      </c>
      <c r="G186" s="38"/>
      <c r="H186" s="38"/>
      <c r="I186" s="207"/>
      <c r="J186" s="38"/>
      <c r="K186" s="38"/>
      <c r="L186" s="41"/>
      <c r="M186" s="208"/>
      <c r="N186" s="209"/>
      <c r="O186" s="73"/>
      <c r="P186" s="73"/>
      <c r="Q186" s="73"/>
      <c r="R186" s="73"/>
      <c r="S186" s="73"/>
      <c r="T186" s="74"/>
      <c r="U186" s="36"/>
      <c r="V186" s="36"/>
      <c r="W186" s="36"/>
      <c r="X186" s="36"/>
      <c r="Y186" s="36"/>
      <c r="Z186" s="36"/>
      <c r="AA186" s="36"/>
      <c r="AB186" s="36"/>
      <c r="AC186" s="36"/>
      <c r="AD186" s="36"/>
      <c r="AE186" s="36"/>
      <c r="AT186" s="18" t="s">
        <v>311</v>
      </c>
      <c r="AU186" s="18" t="s">
        <v>19</v>
      </c>
    </row>
    <row r="187" spans="1:65" s="2" customFormat="1" ht="107.25">
      <c r="A187" s="36"/>
      <c r="B187" s="37"/>
      <c r="C187" s="38"/>
      <c r="D187" s="210" t="s">
        <v>233</v>
      </c>
      <c r="E187" s="38"/>
      <c r="F187" s="211" t="s">
        <v>5548</v>
      </c>
      <c r="G187" s="38"/>
      <c r="H187" s="38"/>
      <c r="I187" s="207"/>
      <c r="J187" s="38"/>
      <c r="K187" s="38"/>
      <c r="L187" s="41"/>
      <c r="M187" s="208"/>
      <c r="N187" s="209"/>
      <c r="O187" s="73"/>
      <c r="P187" s="73"/>
      <c r="Q187" s="73"/>
      <c r="R187" s="73"/>
      <c r="S187" s="73"/>
      <c r="T187" s="74"/>
      <c r="U187" s="36"/>
      <c r="V187" s="36"/>
      <c r="W187" s="36"/>
      <c r="X187" s="36"/>
      <c r="Y187" s="36"/>
      <c r="Z187" s="36"/>
      <c r="AA187" s="36"/>
      <c r="AB187" s="36"/>
      <c r="AC187" s="36"/>
      <c r="AD187" s="36"/>
      <c r="AE187" s="36"/>
      <c r="AT187" s="18" t="s">
        <v>233</v>
      </c>
      <c r="AU187" s="18" t="s">
        <v>19</v>
      </c>
    </row>
    <row r="188" spans="1:65" s="12" customFormat="1" ht="22.9" customHeight="1">
      <c r="B188" s="176"/>
      <c r="C188" s="177"/>
      <c r="D188" s="178" t="s">
        <v>79</v>
      </c>
      <c r="E188" s="190" t="s">
        <v>156</v>
      </c>
      <c r="F188" s="190" t="s">
        <v>630</v>
      </c>
      <c r="G188" s="177"/>
      <c r="H188" s="177"/>
      <c r="I188" s="180"/>
      <c r="J188" s="191">
        <f>BK188</f>
        <v>0</v>
      </c>
      <c r="K188" s="177"/>
      <c r="L188" s="182"/>
      <c r="M188" s="183"/>
      <c r="N188" s="184"/>
      <c r="O188" s="184"/>
      <c r="P188" s="185">
        <f>SUM(P189:P204)</f>
        <v>0</v>
      </c>
      <c r="Q188" s="184"/>
      <c r="R188" s="185">
        <f>SUM(R189:R204)</f>
        <v>55.277140000000003</v>
      </c>
      <c r="S188" s="184"/>
      <c r="T188" s="186">
        <f>SUM(T189:T204)</f>
        <v>0</v>
      </c>
      <c r="AR188" s="187" t="s">
        <v>87</v>
      </c>
      <c r="AT188" s="188" t="s">
        <v>79</v>
      </c>
      <c r="AU188" s="188" t="s">
        <v>87</v>
      </c>
      <c r="AY188" s="187" t="s">
        <v>220</v>
      </c>
      <c r="BK188" s="189">
        <f>SUM(BK189:BK204)</f>
        <v>0</v>
      </c>
    </row>
    <row r="189" spans="1:65" s="2" customFormat="1" ht="76.349999999999994" customHeight="1">
      <c r="A189" s="36"/>
      <c r="B189" s="37"/>
      <c r="C189" s="192" t="s">
        <v>315</v>
      </c>
      <c r="D189" s="192" t="s">
        <v>224</v>
      </c>
      <c r="E189" s="193" t="s">
        <v>1072</v>
      </c>
      <c r="F189" s="194" t="s">
        <v>632</v>
      </c>
      <c r="G189" s="195" t="s">
        <v>514</v>
      </c>
      <c r="H189" s="196">
        <v>19</v>
      </c>
      <c r="I189" s="197"/>
      <c r="J189" s="198">
        <f>ROUND(I189*H189,2)</f>
        <v>0</v>
      </c>
      <c r="K189" s="194" t="s">
        <v>228</v>
      </c>
      <c r="L189" s="41"/>
      <c r="M189" s="199" t="s">
        <v>1</v>
      </c>
      <c r="N189" s="200" t="s">
        <v>45</v>
      </c>
      <c r="O189" s="73"/>
      <c r="P189" s="201">
        <f>O189*H189</f>
        <v>0</v>
      </c>
      <c r="Q189" s="201">
        <v>2.8089400000000002</v>
      </c>
      <c r="R189" s="201">
        <f>Q189*H189</f>
        <v>53.369860000000003</v>
      </c>
      <c r="S189" s="201">
        <v>0</v>
      </c>
      <c r="T189" s="202">
        <f>S189*H189</f>
        <v>0</v>
      </c>
      <c r="U189" s="36"/>
      <c r="V189" s="36"/>
      <c r="W189" s="36"/>
      <c r="X189" s="36"/>
      <c r="Y189" s="36"/>
      <c r="Z189" s="36"/>
      <c r="AA189" s="36"/>
      <c r="AB189" s="36"/>
      <c r="AC189" s="36"/>
      <c r="AD189" s="36"/>
      <c r="AE189" s="36"/>
      <c r="AR189" s="203" t="s">
        <v>223</v>
      </c>
      <c r="AT189" s="203" t="s">
        <v>224</v>
      </c>
      <c r="AU189" s="203" t="s">
        <v>19</v>
      </c>
      <c r="AY189" s="18" t="s">
        <v>220</v>
      </c>
      <c r="BE189" s="204">
        <f>IF(N189="základní",J189,0)</f>
        <v>0</v>
      </c>
      <c r="BF189" s="204">
        <f>IF(N189="snížená",J189,0)</f>
        <v>0</v>
      </c>
      <c r="BG189" s="204">
        <f>IF(N189="zákl. přenesená",J189,0)</f>
        <v>0</v>
      </c>
      <c r="BH189" s="204">
        <f>IF(N189="sníž. přenesená",J189,0)</f>
        <v>0</v>
      </c>
      <c r="BI189" s="204">
        <f>IF(N189="nulová",J189,0)</f>
        <v>0</v>
      </c>
      <c r="BJ189" s="18" t="s">
        <v>87</v>
      </c>
      <c r="BK189" s="204">
        <f>ROUND(I189*H189,2)</f>
        <v>0</v>
      </c>
      <c r="BL189" s="18" t="s">
        <v>223</v>
      </c>
      <c r="BM189" s="203" t="s">
        <v>5549</v>
      </c>
    </row>
    <row r="190" spans="1:65" s="2" customFormat="1" ht="11.25">
      <c r="A190" s="36"/>
      <c r="B190" s="37"/>
      <c r="C190" s="38"/>
      <c r="D190" s="205" t="s">
        <v>231</v>
      </c>
      <c r="E190" s="38"/>
      <c r="F190" s="206" t="s">
        <v>1074</v>
      </c>
      <c r="G190" s="38"/>
      <c r="H190" s="38"/>
      <c r="I190" s="207"/>
      <c r="J190" s="38"/>
      <c r="K190" s="38"/>
      <c r="L190" s="41"/>
      <c r="M190" s="208"/>
      <c r="N190" s="209"/>
      <c r="O190" s="73"/>
      <c r="P190" s="73"/>
      <c r="Q190" s="73"/>
      <c r="R190" s="73"/>
      <c r="S190" s="73"/>
      <c r="T190" s="74"/>
      <c r="U190" s="36"/>
      <c r="V190" s="36"/>
      <c r="W190" s="36"/>
      <c r="X190" s="36"/>
      <c r="Y190" s="36"/>
      <c r="Z190" s="36"/>
      <c r="AA190" s="36"/>
      <c r="AB190" s="36"/>
      <c r="AC190" s="36"/>
      <c r="AD190" s="36"/>
      <c r="AE190" s="36"/>
      <c r="AT190" s="18" t="s">
        <v>231</v>
      </c>
      <c r="AU190" s="18" t="s">
        <v>19</v>
      </c>
    </row>
    <row r="191" spans="1:65" s="2" customFormat="1" ht="175.5">
      <c r="A191" s="36"/>
      <c r="B191" s="37"/>
      <c r="C191" s="38"/>
      <c r="D191" s="210" t="s">
        <v>311</v>
      </c>
      <c r="E191" s="38"/>
      <c r="F191" s="211" t="s">
        <v>635</v>
      </c>
      <c r="G191" s="38"/>
      <c r="H191" s="38"/>
      <c r="I191" s="207"/>
      <c r="J191" s="38"/>
      <c r="K191" s="38"/>
      <c r="L191" s="41"/>
      <c r="M191" s="208"/>
      <c r="N191" s="209"/>
      <c r="O191" s="73"/>
      <c r="P191" s="73"/>
      <c r="Q191" s="73"/>
      <c r="R191" s="73"/>
      <c r="S191" s="73"/>
      <c r="T191" s="74"/>
      <c r="U191" s="36"/>
      <c r="V191" s="36"/>
      <c r="W191" s="36"/>
      <c r="X191" s="36"/>
      <c r="Y191" s="36"/>
      <c r="Z191" s="36"/>
      <c r="AA191" s="36"/>
      <c r="AB191" s="36"/>
      <c r="AC191" s="36"/>
      <c r="AD191" s="36"/>
      <c r="AE191" s="36"/>
      <c r="AT191" s="18" t="s">
        <v>311</v>
      </c>
      <c r="AU191" s="18" t="s">
        <v>19</v>
      </c>
    </row>
    <row r="192" spans="1:65" s="2" customFormat="1" ht="58.5">
      <c r="A192" s="36"/>
      <c r="B192" s="37"/>
      <c r="C192" s="38"/>
      <c r="D192" s="210" t="s">
        <v>233</v>
      </c>
      <c r="E192" s="38"/>
      <c r="F192" s="211" t="s">
        <v>5550</v>
      </c>
      <c r="G192" s="38"/>
      <c r="H192" s="38"/>
      <c r="I192" s="207"/>
      <c r="J192" s="38"/>
      <c r="K192" s="38"/>
      <c r="L192" s="41"/>
      <c r="M192" s="208"/>
      <c r="N192" s="209"/>
      <c r="O192" s="73"/>
      <c r="P192" s="73"/>
      <c r="Q192" s="73"/>
      <c r="R192" s="73"/>
      <c r="S192" s="73"/>
      <c r="T192" s="74"/>
      <c r="U192" s="36"/>
      <c r="V192" s="36"/>
      <c r="W192" s="36"/>
      <c r="X192" s="36"/>
      <c r="Y192" s="36"/>
      <c r="Z192" s="36"/>
      <c r="AA192" s="36"/>
      <c r="AB192" s="36"/>
      <c r="AC192" s="36"/>
      <c r="AD192" s="36"/>
      <c r="AE192" s="36"/>
      <c r="AT192" s="18" t="s">
        <v>233</v>
      </c>
      <c r="AU192" s="18" t="s">
        <v>19</v>
      </c>
    </row>
    <row r="193" spans="1:65" s="2" customFormat="1" ht="76.349999999999994" customHeight="1">
      <c r="A193" s="36"/>
      <c r="B193" s="37"/>
      <c r="C193" s="192" t="s">
        <v>320</v>
      </c>
      <c r="D193" s="192" t="s">
        <v>224</v>
      </c>
      <c r="E193" s="193" t="s">
        <v>637</v>
      </c>
      <c r="F193" s="194" t="s">
        <v>638</v>
      </c>
      <c r="G193" s="195" t="s">
        <v>506</v>
      </c>
      <c r="H193" s="196">
        <v>100</v>
      </c>
      <c r="I193" s="197"/>
      <c r="J193" s="198">
        <f>ROUND(I193*H193,2)</f>
        <v>0</v>
      </c>
      <c r="K193" s="194" t="s">
        <v>228</v>
      </c>
      <c r="L193" s="41"/>
      <c r="M193" s="199" t="s">
        <v>1</v>
      </c>
      <c r="N193" s="200" t="s">
        <v>45</v>
      </c>
      <c r="O193" s="73"/>
      <c r="P193" s="201">
        <f>O193*H193</f>
        <v>0</v>
      </c>
      <c r="Q193" s="201">
        <v>7.26E-3</v>
      </c>
      <c r="R193" s="201">
        <f>Q193*H193</f>
        <v>0.72599999999999998</v>
      </c>
      <c r="S193" s="201">
        <v>0</v>
      </c>
      <c r="T193" s="202">
        <f>S193*H193</f>
        <v>0</v>
      </c>
      <c r="U193" s="36"/>
      <c r="V193" s="36"/>
      <c r="W193" s="36"/>
      <c r="X193" s="36"/>
      <c r="Y193" s="36"/>
      <c r="Z193" s="36"/>
      <c r="AA193" s="36"/>
      <c r="AB193" s="36"/>
      <c r="AC193" s="36"/>
      <c r="AD193" s="36"/>
      <c r="AE193" s="36"/>
      <c r="AR193" s="203" t="s">
        <v>223</v>
      </c>
      <c r="AT193" s="203" t="s">
        <v>224</v>
      </c>
      <c r="AU193" s="203" t="s">
        <v>19</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223</v>
      </c>
      <c r="BM193" s="203" t="s">
        <v>5551</v>
      </c>
    </row>
    <row r="194" spans="1:65" s="2" customFormat="1" ht="11.25">
      <c r="A194" s="36"/>
      <c r="B194" s="37"/>
      <c r="C194" s="38"/>
      <c r="D194" s="205" t="s">
        <v>231</v>
      </c>
      <c r="E194" s="38"/>
      <c r="F194" s="206" t="s">
        <v>640</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231</v>
      </c>
      <c r="AU194" s="18" t="s">
        <v>19</v>
      </c>
    </row>
    <row r="195" spans="1:65" s="2" customFormat="1" ht="175.5">
      <c r="A195" s="36"/>
      <c r="B195" s="37"/>
      <c r="C195" s="38"/>
      <c r="D195" s="210" t="s">
        <v>311</v>
      </c>
      <c r="E195" s="38"/>
      <c r="F195" s="211" t="s">
        <v>641</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311</v>
      </c>
      <c r="AU195" s="18" t="s">
        <v>19</v>
      </c>
    </row>
    <row r="196" spans="1:65" s="2" customFormat="1" ht="68.25">
      <c r="A196" s="36"/>
      <c r="B196" s="37"/>
      <c r="C196" s="38"/>
      <c r="D196" s="210" t="s">
        <v>233</v>
      </c>
      <c r="E196" s="38"/>
      <c r="F196" s="211" t="s">
        <v>5552</v>
      </c>
      <c r="G196" s="38"/>
      <c r="H196" s="38"/>
      <c r="I196" s="207"/>
      <c r="J196" s="38"/>
      <c r="K196" s="38"/>
      <c r="L196" s="41"/>
      <c r="M196" s="208"/>
      <c r="N196" s="209"/>
      <c r="O196" s="73"/>
      <c r="P196" s="73"/>
      <c r="Q196" s="73"/>
      <c r="R196" s="73"/>
      <c r="S196" s="73"/>
      <c r="T196" s="74"/>
      <c r="U196" s="36"/>
      <c r="V196" s="36"/>
      <c r="W196" s="36"/>
      <c r="X196" s="36"/>
      <c r="Y196" s="36"/>
      <c r="Z196" s="36"/>
      <c r="AA196" s="36"/>
      <c r="AB196" s="36"/>
      <c r="AC196" s="36"/>
      <c r="AD196" s="36"/>
      <c r="AE196" s="36"/>
      <c r="AT196" s="18" t="s">
        <v>233</v>
      </c>
      <c r="AU196" s="18" t="s">
        <v>19</v>
      </c>
    </row>
    <row r="197" spans="1:65" s="2" customFormat="1" ht="76.349999999999994" customHeight="1">
      <c r="A197" s="36"/>
      <c r="B197" s="37"/>
      <c r="C197" s="192" t="s">
        <v>326</v>
      </c>
      <c r="D197" s="192" t="s">
        <v>224</v>
      </c>
      <c r="E197" s="193" t="s">
        <v>643</v>
      </c>
      <c r="F197" s="194" t="s">
        <v>644</v>
      </c>
      <c r="G197" s="195" t="s">
        <v>506</v>
      </c>
      <c r="H197" s="196">
        <v>100</v>
      </c>
      <c r="I197" s="197"/>
      <c r="J197" s="198">
        <f>ROUND(I197*H197,2)</f>
        <v>0</v>
      </c>
      <c r="K197" s="194" t="s">
        <v>228</v>
      </c>
      <c r="L197" s="41"/>
      <c r="M197" s="199" t="s">
        <v>1</v>
      </c>
      <c r="N197" s="200" t="s">
        <v>45</v>
      </c>
      <c r="O197" s="73"/>
      <c r="P197" s="201">
        <f>O197*H197</f>
        <v>0</v>
      </c>
      <c r="Q197" s="201">
        <v>8.5999999999999998E-4</v>
      </c>
      <c r="R197" s="201">
        <f>Q197*H197</f>
        <v>8.5999999999999993E-2</v>
      </c>
      <c r="S197" s="201">
        <v>0</v>
      </c>
      <c r="T197" s="202">
        <f>S197*H197</f>
        <v>0</v>
      </c>
      <c r="U197" s="36"/>
      <c r="V197" s="36"/>
      <c r="W197" s="36"/>
      <c r="X197" s="36"/>
      <c r="Y197" s="36"/>
      <c r="Z197" s="36"/>
      <c r="AA197" s="36"/>
      <c r="AB197" s="36"/>
      <c r="AC197" s="36"/>
      <c r="AD197" s="36"/>
      <c r="AE197" s="36"/>
      <c r="AR197" s="203" t="s">
        <v>223</v>
      </c>
      <c r="AT197" s="203" t="s">
        <v>224</v>
      </c>
      <c r="AU197" s="203" t="s">
        <v>19</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223</v>
      </c>
      <c r="BM197" s="203" t="s">
        <v>5553</v>
      </c>
    </row>
    <row r="198" spans="1:65" s="2" customFormat="1" ht="11.25">
      <c r="A198" s="36"/>
      <c r="B198" s="37"/>
      <c r="C198" s="38"/>
      <c r="D198" s="205" t="s">
        <v>231</v>
      </c>
      <c r="E198" s="38"/>
      <c r="F198" s="206" t="s">
        <v>646</v>
      </c>
      <c r="G198" s="38"/>
      <c r="H198" s="38"/>
      <c r="I198" s="207"/>
      <c r="J198" s="38"/>
      <c r="K198" s="38"/>
      <c r="L198" s="41"/>
      <c r="M198" s="208"/>
      <c r="N198" s="209"/>
      <c r="O198" s="73"/>
      <c r="P198" s="73"/>
      <c r="Q198" s="73"/>
      <c r="R198" s="73"/>
      <c r="S198" s="73"/>
      <c r="T198" s="74"/>
      <c r="U198" s="36"/>
      <c r="V198" s="36"/>
      <c r="W198" s="36"/>
      <c r="X198" s="36"/>
      <c r="Y198" s="36"/>
      <c r="Z198" s="36"/>
      <c r="AA198" s="36"/>
      <c r="AB198" s="36"/>
      <c r="AC198" s="36"/>
      <c r="AD198" s="36"/>
      <c r="AE198" s="36"/>
      <c r="AT198" s="18" t="s">
        <v>231</v>
      </c>
      <c r="AU198" s="18" t="s">
        <v>19</v>
      </c>
    </row>
    <row r="199" spans="1:65" s="2" customFormat="1" ht="175.5">
      <c r="A199" s="36"/>
      <c r="B199" s="37"/>
      <c r="C199" s="38"/>
      <c r="D199" s="210" t="s">
        <v>311</v>
      </c>
      <c r="E199" s="38"/>
      <c r="F199" s="211" t="s">
        <v>641</v>
      </c>
      <c r="G199" s="38"/>
      <c r="H199" s="38"/>
      <c r="I199" s="207"/>
      <c r="J199" s="38"/>
      <c r="K199" s="38"/>
      <c r="L199" s="41"/>
      <c r="M199" s="208"/>
      <c r="N199" s="209"/>
      <c r="O199" s="73"/>
      <c r="P199" s="73"/>
      <c r="Q199" s="73"/>
      <c r="R199" s="73"/>
      <c r="S199" s="73"/>
      <c r="T199" s="74"/>
      <c r="U199" s="36"/>
      <c r="V199" s="36"/>
      <c r="W199" s="36"/>
      <c r="X199" s="36"/>
      <c r="Y199" s="36"/>
      <c r="Z199" s="36"/>
      <c r="AA199" s="36"/>
      <c r="AB199" s="36"/>
      <c r="AC199" s="36"/>
      <c r="AD199" s="36"/>
      <c r="AE199" s="36"/>
      <c r="AT199" s="18" t="s">
        <v>311</v>
      </c>
      <c r="AU199" s="18" t="s">
        <v>19</v>
      </c>
    </row>
    <row r="200" spans="1:65" s="2" customFormat="1" ht="39">
      <c r="A200" s="36"/>
      <c r="B200" s="37"/>
      <c r="C200" s="38"/>
      <c r="D200" s="210" t="s">
        <v>233</v>
      </c>
      <c r="E200" s="38"/>
      <c r="F200" s="211" t="s">
        <v>5554</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233</v>
      </c>
      <c r="AU200" s="18" t="s">
        <v>19</v>
      </c>
    </row>
    <row r="201" spans="1:65" s="2" customFormat="1" ht="78" customHeight="1">
      <c r="A201" s="36"/>
      <c r="B201" s="37"/>
      <c r="C201" s="192" t="s">
        <v>336</v>
      </c>
      <c r="D201" s="192" t="s">
        <v>224</v>
      </c>
      <c r="E201" s="193" t="s">
        <v>648</v>
      </c>
      <c r="F201" s="194" t="s">
        <v>649</v>
      </c>
      <c r="G201" s="195" t="s">
        <v>650</v>
      </c>
      <c r="H201" s="196">
        <v>1</v>
      </c>
      <c r="I201" s="197"/>
      <c r="J201" s="198">
        <f>ROUND(I201*H201,2)</f>
        <v>0</v>
      </c>
      <c r="K201" s="194" t="s">
        <v>228</v>
      </c>
      <c r="L201" s="41"/>
      <c r="M201" s="199" t="s">
        <v>1</v>
      </c>
      <c r="N201" s="200" t="s">
        <v>45</v>
      </c>
      <c r="O201" s="73"/>
      <c r="P201" s="201">
        <f>O201*H201</f>
        <v>0</v>
      </c>
      <c r="Q201" s="201">
        <v>1.09528</v>
      </c>
      <c r="R201" s="201">
        <f>Q201*H201</f>
        <v>1.09528</v>
      </c>
      <c r="S201" s="201">
        <v>0</v>
      </c>
      <c r="T201" s="202">
        <f>S201*H201</f>
        <v>0</v>
      </c>
      <c r="U201" s="36"/>
      <c r="V201" s="36"/>
      <c r="W201" s="36"/>
      <c r="X201" s="36"/>
      <c r="Y201" s="36"/>
      <c r="Z201" s="36"/>
      <c r="AA201" s="36"/>
      <c r="AB201" s="36"/>
      <c r="AC201" s="36"/>
      <c r="AD201" s="36"/>
      <c r="AE201" s="36"/>
      <c r="AR201" s="203" t="s">
        <v>223</v>
      </c>
      <c r="AT201" s="203" t="s">
        <v>224</v>
      </c>
      <c r="AU201" s="203" t="s">
        <v>19</v>
      </c>
      <c r="AY201" s="18" t="s">
        <v>220</v>
      </c>
      <c r="BE201" s="204">
        <f>IF(N201="základní",J201,0)</f>
        <v>0</v>
      </c>
      <c r="BF201" s="204">
        <f>IF(N201="snížená",J201,0)</f>
        <v>0</v>
      </c>
      <c r="BG201" s="204">
        <f>IF(N201="zákl. přenesená",J201,0)</f>
        <v>0</v>
      </c>
      <c r="BH201" s="204">
        <f>IF(N201="sníž. přenesená",J201,0)</f>
        <v>0</v>
      </c>
      <c r="BI201" s="204">
        <f>IF(N201="nulová",J201,0)</f>
        <v>0</v>
      </c>
      <c r="BJ201" s="18" t="s">
        <v>87</v>
      </c>
      <c r="BK201" s="204">
        <f>ROUND(I201*H201,2)</f>
        <v>0</v>
      </c>
      <c r="BL201" s="18" t="s">
        <v>223</v>
      </c>
      <c r="BM201" s="203" t="s">
        <v>5555</v>
      </c>
    </row>
    <row r="202" spans="1:65" s="2" customFormat="1" ht="11.25">
      <c r="A202" s="36"/>
      <c r="B202" s="37"/>
      <c r="C202" s="38"/>
      <c r="D202" s="205" t="s">
        <v>231</v>
      </c>
      <c r="E202" s="38"/>
      <c r="F202" s="206" t="s">
        <v>652</v>
      </c>
      <c r="G202" s="38"/>
      <c r="H202" s="38"/>
      <c r="I202" s="207"/>
      <c r="J202" s="38"/>
      <c r="K202" s="38"/>
      <c r="L202" s="41"/>
      <c r="M202" s="208"/>
      <c r="N202" s="209"/>
      <c r="O202" s="73"/>
      <c r="P202" s="73"/>
      <c r="Q202" s="73"/>
      <c r="R202" s="73"/>
      <c r="S202" s="73"/>
      <c r="T202" s="74"/>
      <c r="U202" s="36"/>
      <c r="V202" s="36"/>
      <c r="W202" s="36"/>
      <c r="X202" s="36"/>
      <c r="Y202" s="36"/>
      <c r="Z202" s="36"/>
      <c r="AA202" s="36"/>
      <c r="AB202" s="36"/>
      <c r="AC202" s="36"/>
      <c r="AD202" s="36"/>
      <c r="AE202" s="36"/>
      <c r="AT202" s="18" t="s">
        <v>231</v>
      </c>
      <c r="AU202" s="18" t="s">
        <v>19</v>
      </c>
    </row>
    <row r="203" spans="1:65" s="2" customFormat="1" ht="97.5">
      <c r="A203" s="36"/>
      <c r="B203" s="37"/>
      <c r="C203" s="38"/>
      <c r="D203" s="210" t="s">
        <v>311</v>
      </c>
      <c r="E203" s="38"/>
      <c r="F203" s="211" t="s">
        <v>653</v>
      </c>
      <c r="G203" s="38"/>
      <c r="H203" s="38"/>
      <c r="I203" s="207"/>
      <c r="J203" s="38"/>
      <c r="K203" s="38"/>
      <c r="L203" s="41"/>
      <c r="M203" s="208"/>
      <c r="N203" s="209"/>
      <c r="O203" s="73"/>
      <c r="P203" s="73"/>
      <c r="Q203" s="73"/>
      <c r="R203" s="73"/>
      <c r="S203" s="73"/>
      <c r="T203" s="74"/>
      <c r="U203" s="36"/>
      <c r="V203" s="36"/>
      <c r="W203" s="36"/>
      <c r="X203" s="36"/>
      <c r="Y203" s="36"/>
      <c r="Z203" s="36"/>
      <c r="AA203" s="36"/>
      <c r="AB203" s="36"/>
      <c r="AC203" s="36"/>
      <c r="AD203" s="36"/>
      <c r="AE203" s="36"/>
      <c r="AT203" s="18" t="s">
        <v>311</v>
      </c>
      <c r="AU203" s="18" t="s">
        <v>19</v>
      </c>
    </row>
    <row r="204" spans="1:65" s="2" customFormat="1" ht="39">
      <c r="A204" s="36"/>
      <c r="B204" s="37"/>
      <c r="C204" s="38"/>
      <c r="D204" s="210" t="s">
        <v>233</v>
      </c>
      <c r="E204" s="38"/>
      <c r="F204" s="211" t="s">
        <v>5556</v>
      </c>
      <c r="G204" s="38"/>
      <c r="H204" s="38"/>
      <c r="I204" s="207"/>
      <c r="J204" s="38"/>
      <c r="K204" s="38"/>
      <c r="L204" s="41"/>
      <c r="M204" s="208"/>
      <c r="N204" s="209"/>
      <c r="O204" s="73"/>
      <c r="P204" s="73"/>
      <c r="Q204" s="73"/>
      <c r="R204" s="73"/>
      <c r="S204" s="73"/>
      <c r="T204" s="74"/>
      <c r="U204" s="36"/>
      <c r="V204" s="36"/>
      <c r="W204" s="36"/>
      <c r="X204" s="36"/>
      <c r="Y204" s="36"/>
      <c r="Z204" s="36"/>
      <c r="AA204" s="36"/>
      <c r="AB204" s="36"/>
      <c r="AC204" s="36"/>
      <c r="AD204" s="36"/>
      <c r="AE204" s="36"/>
      <c r="AT204" s="18" t="s">
        <v>233</v>
      </c>
      <c r="AU204" s="18" t="s">
        <v>19</v>
      </c>
    </row>
    <row r="205" spans="1:65" s="12" customFormat="1" ht="22.9" customHeight="1">
      <c r="B205" s="176"/>
      <c r="C205" s="177"/>
      <c r="D205" s="178" t="s">
        <v>79</v>
      </c>
      <c r="E205" s="190" t="s">
        <v>223</v>
      </c>
      <c r="F205" s="190" t="s">
        <v>655</v>
      </c>
      <c r="G205" s="177"/>
      <c r="H205" s="177"/>
      <c r="I205" s="180"/>
      <c r="J205" s="191">
        <f>BK205</f>
        <v>0</v>
      </c>
      <c r="K205" s="177"/>
      <c r="L205" s="182"/>
      <c r="M205" s="183"/>
      <c r="N205" s="184"/>
      <c r="O205" s="184"/>
      <c r="P205" s="185">
        <f>SUM(P206:P213)</f>
        <v>0</v>
      </c>
      <c r="Q205" s="184"/>
      <c r="R205" s="185">
        <f>SUM(R206:R213)</f>
        <v>67.644750000000002</v>
      </c>
      <c r="S205" s="184"/>
      <c r="T205" s="186">
        <f>SUM(T206:T213)</f>
        <v>0</v>
      </c>
      <c r="AR205" s="187" t="s">
        <v>87</v>
      </c>
      <c r="AT205" s="188" t="s">
        <v>79</v>
      </c>
      <c r="AU205" s="188" t="s">
        <v>87</v>
      </c>
      <c r="AY205" s="187" t="s">
        <v>220</v>
      </c>
      <c r="BK205" s="189">
        <f>SUM(BK206:BK213)</f>
        <v>0</v>
      </c>
    </row>
    <row r="206" spans="1:65" s="2" customFormat="1" ht="33" customHeight="1">
      <c r="A206" s="36"/>
      <c r="B206" s="37"/>
      <c r="C206" s="192" t="s">
        <v>7</v>
      </c>
      <c r="D206" s="192" t="s">
        <v>224</v>
      </c>
      <c r="E206" s="193" t="s">
        <v>662</v>
      </c>
      <c r="F206" s="194" t="s">
        <v>663</v>
      </c>
      <c r="G206" s="195" t="s">
        <v>664</v>
      </c>
      <c r="H206" s="196">
        <v>15</v>
      </c>
      <c r="I206" s="197"/>
      <c r="J206" s="198">
        <f>ROUND(I206*H206,2)</f>
        <v>0</v>
      </c>
      <c r="K206" s="194" t="s">
        <v>228</v>
      </c>
      <c r="L206" s="41"/>
      <c r="M206" s="199" t="s">
        <v>1</v>
      </c>
      <c r="N206" s="200" t="s">
        <v>45</v>
      </c>
      <c r="O206" s="73"/>
      <c r="P206" s="201">
        <f>O206*H206</f>
        <v>0</v>
      </c>
      <c r="Q206" s="201">
        <v>1.65E-3</v>
      </c>
      <c r="R206" s="201">
        <f>Q206*H206</f>
        <v>2.4750000000000001E-2</v>
      </c>
      <c r="S206" s="201">
        <v>0</v>
      </c>
      <c r="T206" s="202">
        <f>S206*H206</f>
        <v>0</v>
      </c>
      <c r="U206" s="36"/>
      <c r="V206" s="36"/>
      <c r="W206" s="36"/>
      <c r="X206" s="36"/>
      <c r="Y206" s="36"/>
      <c r="Z206" s="36"/>
      <c r="AA206" s="36"/>
      <c r="AB206" s="36"/>
      <c r="AC206" s="36"/>
      <c r="AD206" s="36"/>
      <c r="AE206" s="36"/>
      <c r="AR206" s="203" t="s">
        <v>223</v>
      </c>
      <c r="AT206" s="203" t="s">
        <v>224</v>
      </c>
      <c r="AU206" s="203" t="s">
        <v>19</v>
      </c>
      <c r="AY206" s="18" t="s">
        <v>220</v>
      </c>
      <c r="BE206" s="204">
        <f>IF(N206="základní",J206,0)</f>
        <v>0</v>
      </c>
      <c r="BF206" s="204">
        <f>IF(N206="snížená",J206,0)</f>
        <v>0</v>
      </c>
      <c r="BG206" s="204">
        <f>IF(N206="zákl. přenesená",J206,0)</f>
        <v>0</v>
      </c>
      <c r="BH206" s="204">
        <f>IF(N206="sníž. přenesená",J206,0)</f>
        <v>0</v>
      </c>
      <c r="BI206" s="204">
        <f>IF(N206="nulová",J206,0)</f>
        <v>0</v>
      </c>
      <c r="BJ206" s="18" t="s">
        <v>87</v>
      </c>
      <c r="BK206" s="204">
        <f>ROUND(I206*H206,2)</f>
        <v>0</v>
      </c>
      <c r="BL206" s="18" t="s">
        <v>223</v>
      </c>
      <c r="BM206" s="203" t="s">
        <v>5557</v>
      </c>
    </row>
    <row r="207" spans="1:65" s="2" customFormat="1" ht="11.25">
      <c r="A207" s="36"/>
      <c r="B207" s="37"/>
      <c r="C207" s="38"/>
      <c r="D207" s="205" t="s">
        <v>231</v>
      </c>
      <c r="E207" s="38"/>
      <c r="F207" s="206" t="s">
        <v>666</v>
      </c>
      <c r="G207" s="38"/>
      <c r="H207" s="38"/>
      <c r="I207" s="207"/>
      <c r="J207" s="38"/>
      <c r="K207" s="38"/>
      <c r="L207" s="41"/>
      <c r="M207" s="208"/>
      <c r="N207" s="209"/>
      <c r="O207" s="73"/>
      <c r="P207" s="73"/>
      <c r="Q207" s="73"/>
      <c r="R207" s="73"/>
      <c r="S207" s="73"/>
      <c r="T207" s="74"/>
      <c r="U207" s="36"/>
      <c r="V207" s="36"/>
      <c r="W207" s="36"/>
      <c r="X207" s="36"/>
      <c r="Y207" s="36"/>
      <c r="Z207" s="36"/>
      <c r="AA207" s="36"/>
      <c r="AB207" s="36"/>
      <c r="AC207" s="36"/>
      <c r="AD207" s="36"/>
      <c r="AE207" s="36"/>
      <c r="AT207" s="18" t="s">
        <v>231</v>
      </c>
      <c r="AU207" s="18" t="s">
        <v>19</v>
      </c>
    </row>
    <row r="208" spans="1:65" s="2" customFormat="1" ht="29.25">
      <c r="A208" s="36"/>
      <c r="B208" s="37"/>
      <c r="C208" s="38"/>
      <c r="D208" s="210" t="s">
        <v>311</v>
      </c>
      <c r="E208" s="38"/>
      <c r="F208" s="211" t="s">
        <v>667</v>
      </c>
      <c r="G208" s="38"/>
      <c r="H208" s="38"/>
      <c r="I208" s="207"/>
      <c r="J208" s="38"/>
      <c r="K208" s="38"/>
      <c r="L208" s="41"/>
      <c r="M208" s="208"/>
      <c r="N208" s="209"/>
      <c r="O208" s="73"/>
      <c r="P208" s="73"/>
      <c r="Q208" s="73"/>
      <c r="R208" s="73"/>
      <c r="S208" s="73"/>
      <c r="T208" s="74"/>
      <c r="U208" s="36"/>
      <c r="V208" s="36"/>
      <c r="W208" s="36"/>
      <c r="X208" s="36"/>
      <c r="Y208" s="36"/>
      <c r="Z208" s="36"/>
      <c r="AA208" s="36"/>
      <c r="AB208" s="36"/>
      <c r="AC208" s="36"/>
      <c r="AD208" s="36"/>
      <c r="AE208" s="36"/>
      <c r="AT208" s="18" t="s">
        <v>311</v>
      </c>
      <c r="AU208" s="18" t="s">
        <v>19</v>
      </c>
    </row>
    <row r="209" spans="1:65" s="2" customFormat="1" ht="16.5" customHeight="1">
      <c r="A209" s="36"/>
      <c r="B209" s="37"/>
      <c r="C209" s="247" t="s">
        <v>346</v>
      </c>
      <c r="D209" s="247" t="s">
        <v>329</v>
      </c>
      <c r="E209" s="248" t="s">
        <v>668</v>
      </c>
      <c r="F209" s="249" t="s">
        <v>669</v>
      </c>
      <c r="G209" s="250" t="s">
        <v>664</v>
      </c>
      <c r="H209" s="251">
        <v>15</v>
      </c>
      <c r="I209" s="252"/>
      <c r="J209" s="253">
        <f>ROUND(I209*H209,2)</f>
        <v>0</v>
      </c>
      <c r="K209" s="249" t="s">
        <v>228</v>
      </c>
      <c r="L209" s="254"/>
      <c r="M209" s="255" t="s">
        <v>1</v>
      </c>
      <c r="N209" s="256" t="s">
        <v>45</v>
      </c>
      <c r="O209" s="73"/>
      <c r="P209" s="201">
        <f>O209*H209</f>
        <v>0</v>
      </c>
      <c r="Q209" s="201">
        <v>0.04</v>
      </c>
      <c r="R209" s="201">
        <f>Q209*H209</f>
        <v>0.6</v>
      </c>
      <c r="S209" s="201">
        <v>0</v>
      </c>
      <c r="T209" s="202">
        <f>S209*H209</f>
        <v>0</v>
      </c>
      <c r="U209" s="36"/>
      <c r="V209" s="36"/>
      <c r="W209" s="36"/>
      <c r="X209" s="36"/>
      <c r="Y209" s="36"/>
      <c r="Z209" s="36"/>
      <c r="AA209" s="36"/>
      <c r="AB209" s="36"/>
      <c r="AC209" s="36"/>
      <c r="AD209" s="36"/>
      <c r="AE209" s="36"/>
      <c r="AR209" s="203" t="s">
        <v>266</v>
      </c>
      <c r="AT209" s="203" t="s">
        <v>329</v>
      </c>
      <c r="AU209" s="203" t="s">
        <v>19</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223</v>
      </c>
      <c r="BM209" s="203" t="s">
        <v>5558</v>
      </c>
    </row>
    <row r="210" spans="1:65" s="2" customFormat="1" ht="37.9" customHeight="1">
      <c r="A210" s="36"/>
      <c r="B210" s="37"/>
      <c r="C210" s="192" t="s">
        <v>358</v>
      </c>
      <c r="D210" s="192" t="s">
        <v>224</v>
      </c>
      <c r="E210" s="193" t="s">
        <v>671</v>
      </c>
      <c r="F210" s="194" t="s">
        <v>672</v>
      </c>
      <c r="G210" s="195" t="s">
        <v>514</v>
      </c>
      <c r="H210" s="196">
        <v>30</v>
      </c>
      <c r="I210" s="197"/>
      <c r="J210" s="198">
        <f>ROUND(I210*H210,2)</f>
        <v>0</v>
      </c>
      <c r="K210" s="194" t="s">
        <v>228</v>
      </c>
      <c r="L210" s="41"/>
      <c r="M210" s="199" t="s">
        <v>1</v>
      </c>
      <c r="N210" s="200" t="s">
        <v>45</v>
      </c>
      <c r="O210" s="73"/>
      <c r="P210" s="201">
        <f>O210*H210</f>
        <v>0</v>
      </c>
      <c r="Q210" s="201">
        <v>2.234</v>
      </c>
      <c r="R210" s="201">
        <f>Q210*H210</f>
        <v>67.02</v>
      </c>
      <c r="S210" s="201">
        <v>0</v>
      </c>
      <c r="T210" s="202">
        <f>S210*H210</f>
        <v>0</v>
      </c>
      <c r="U210" s="36"/>
      <c r="V210" s="36"/>
      <c r="W210" s="36"/>
      <c r="X210" s="36"/>
      <c r="Y210" s="36"/>
      <c r="Z210" s="36"/>
      <c r="AA210" s="36"/>
      <c r="AB210" s="36"/>
      <c r="AC210" s="36"/>
      <c r="AD210" s="36"/>
      <c r="AE210" s="36"/>
      <c r="AR210" s="203" t="s">
        <v>223</v>
      </c>
      <c r="AT210" s="203" t="s">
        <v>224</v>
      </c>
      <c r="AU210" s="203" t="s">
        <v>19</v>
      </c>
      <c r="AY210" s="18" t="s">
        <v>220</v>
      </c>
      <c r="BE210" s="204">
        <f>IF(N210="základní",J210,0)</f>
        <v>0</v>
      </c>
      <c r="BF210" s="204">
        <f>IF(N210="snížená",J210,0)</f>
        <v>0</v>
      </c>
      <c r="BG210" s="204">
        <f>IF(N210="zákl. přenesená",J210,0)</f>
        <v>0</v>
      </c>
      <c r="BH210" s="204">
        <f>IF(N210="sníž. přenesená",J210,0)</f>
        <v>0</v>
      </c>
      <c r="BI210" s="204">
        <f>IF(N210="nulová",J210,0)</f>
        <v>0</v>
      </c>
      <c r="BJ210" s="18" t="s">
        <v>87</v>
      </c>
      <c r="BK210" s="204">
        <f>ROUND(I210*H210,2)</f>
        <v>0</v>
      </c>
      <c r="BL210" s="18" t="s">
        <v>223</v>
      </c>
      <c r="BM210" s="203" t="s">
        <v>5559</v>
      </c>
    </row>
    <row r="211" spans="1:65" s="2" customFormat="1" ht="11.25">
      <c r="A211" s="36"/>
      <c r="B211" s="37"/>
      <c r="C211" s="38"/>
      <c r="D211" s="205" t="s">
        <v>231</v>
      </c>
      <c r="E211" s="38"/>
      <c r="F211" s="206" t="s">
        <v>674</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231</v>
      </c>
      <c r="AU211" s="18" t="s">
        <v>19</v>
      </c>
    </row>
    <row r="212" spans="1:65" s="2" customFormat="1" ht="39">
      <c r="A212" s="36"/>
      <c r="B212" s="37"/>
      <c r="C212" s="38"/>
      <c r="D212" s="210" t="s">
        <v>311</v>
      </c>
      <c r="E212" s="38"/>
      <c r="F212" s="211" t="s">
        <v>675</v>
      </c>
      <c r="G212" s="38"/>
      <c r="H212" s="38"/>
      <c r="I212" s="207"/>
      <c r="J212" s="38"/>
      <c r="K212" s="38"/>
      <c r="L212" s="41"/>
      <c r="M212" s="208"/>
      <c r="N212" s="209"/>
      <c r="O212" s="73"/>
      <c r="P212" s="73"/>
      <c r="Q212" s="73"/>
      <c r="R212" s="73"/>
      <c r="S212" s="73"/>
      <c r="T212" s="74"/>
      <c r="U212" s="36"/>
      <c r="V212" s="36"/>
      <c r="W212" s="36"/>
      <c r="X212" s="36"/>
      <c r="Y212" s="36"/>
      <c r="Z212" s="36"/>
      <c r="AA212" s="36"/>
      <c r="AB212" s="36"/>
      <c r="AC212" s="36"/>
      <c r="AD212" s="36"/>
      <c r="AE212" s="36"/>
      <c r="AT212" s="18" t="s">
        <v>311</v>
      </c>
      <c r="AU212" s="18" t="s">
        <v>19</v>
      </c>
    </row>
    <row r="213" spans="1:65" s="2" customFormat="1" ht="58.5">
      <c r="A213" s="36"/>
      <c r="B213" s="37"/>
      <c r="C213" s="38"/>
      <c r="D213" s="210" t="s">
        <v>233</v>
      </c>
      <c r="E213" s="38"/>
      <c r="F213" s="211" t="s">
        <v>5560</v>
      </c>
      <c r="G213" s="38"/>
      <c r="H213" s="38"/>
      <c r="I213" s="207"/>
      <c r="J213" s="38"/>
      <c r="K213" s="38"/>
      <c r="L213" s="41"/>
      <c r="M213" s="208"/>
      <c r="N213" s="209"/>
      <c r="O213" s="73"/>
      <c r="P213" s="73"/>
      <c r="Q213" s="73"/>
      <c r="R213" s="73"/>
      <c r="S213" s="73"/>
      <c r="T213" s="74"/>
      <c r="U213" s="36"/>
      <c r="V213" s="36"/>
      <c r="W213" s="36"/>
      <c r="X213" s="36"/>
      <c r="Y213" s="36"/>
      <c r="Z213" s="36"/>
      <c r="AA213" s="36"/>
      <c r="AB213" s="36"/>
      <c r="AC213" s="36"/>
      <c r="AD213" s="36"/>
      <c r="AE213" s="36"/>
      <c r="AT213" s="18" t="s">
        <v>233</v>
      </c>
      <c r="AU213" s="18" t="s">
        <v>19</v>
      </c>
    </row>
    <row r="214" spans="1:65" s="12" customFormat="1" ht="22.9" customHeight="1">
      <c r="B214" s="176"/>
      <c r="C214" s="177"/>
      <c r="D214" s="178" t="s">
        <v>79</v>
      </c>
      <c r="E214" s="190" t="s">
        <v>219</v>
      </c>
      <c r="F214" s="190" t="s">
        <v>861</v>
      </c>
      <c r="G214" s="177"/>
      <c r="H214" s="177"/>
      <c r="I214" s="180"/>
      <c r="J214" s="191">
        <f>BK214</f>
        <v>0</v>
      </c>
      <c r="K214" s="177"/>
      <c r="L214" s="182"/>
      <c r="M214" s="183"/>
      <c r="N214" s="184"/>
      <c r="O214" s="184"/>
      <c r="P214" s="185">
        <f>SUM(P215:P236)</f>
        <v>0</v>
      </c>
      <c r="Q214" s="184"/>
      <c r="R214" s="185">
        <f>SUM(R215:R236)</f>
        <v>6175.6359999999995</v>
      </c>
      <c r="S214" s="184"/>
      <c r="T214" s="186">
        <f>SUM(T215:T236)</f>
        <v>0</v>
      </c>
      <c r="AR214" s="187" t="s">
        <v>87</v>
      </c>
      <c r="AT214" s="188" t="s">
        <v>79</v>
      </c>
      <c r="AU214" s="188" t="s">
        <v>87</v>
      </c>
      <c r="AY214" s="187" t="s">
        <v>220</v>
      </c>
      <c r="BK214" s="189">
        <f>SUM(BK215:BK236)</f>
        <v>0</v>
      </c>
    </row>
    <row r="215" spans="1:65" s="2" customFormat="1" ht="37.9" customHeight="1">
      <c r="A215" s="36"/>
      <c r="B215" s="37"/>
      <c r="C215" s="192" t="s">
        <v>364</v>
      </c>
      <c r="D215" s="192" t="s">
        <v>224</v>
      </c>
      <c r="E215" s="193" t="s">
        <v>5561</v>
      </c>
      <c r="F215" s="194" t="s">
        <v>5562</v>
      </c>
      <c r="G215" s="195" t="s">
        <v>506</v>
      </c>
      <c r="H215" s="196">
        <v>60</v>
      </c>
      <c r="I215" s="197"/>
      <c r="J215" s="198">
        <f>ROUND(I215*H215,2)</f>
        <v>0</v>
      </c>
      <c r="K215" s="194" t="s">
        <v>228</v>
      </c>
      <c r="L215" s="41"/>
      <c r="M215" s="199" t="s">
        <v>1</v>
      </c>
      <c r="N215" s="200" t="s">
        <v>45</v>
      </c>
      <c r="O215" s="73"/>
      <c r="P215" s="201">
        <f>O215*H215</f>
        <v>0</v>
      </c>
      <c r="Q215" s="201">
        <v>0.38625999999999999</v>
      </c>
      <c r="R215" s="201">
        <f>Q215*H215</f>
        <v>23.175599999999999</v>
      </c>
      <c r="S215" s="201">
        <v>0</v>
      </c>
      <c r="T215" s="202">
        <f>S215*H215</f>
        <v>0</v>
      </c>
      <c r="U215" s="36"/>
      <c r="V215" s="36"/>
      <c r="W215" s="36"/>
      <c r="X215" s="36"/>
      <c r="Y215" s="36"/>
      <c r="Z215" s="36"/>
      <c r="AA215" s="36"/>
      <c r="AB215" s="36"/>
      <c r="AC215" s="36"/>
      <c r="AD215" s="36"/>
      <c r="AE215" s="36"/>
      <c r="AR215" s="203" t="s">
        <v>223</v>
      </c>
      <c r="AT215" s="203" t="s">
        <v>224</v>
      </c>
      <c r="AU215" s="203" t="s">
        <v>19</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223</v>
      </c>
      <c r="BM215" s="203" t="s">
        <v>5563</v>
      </c>
    </row>
    <row r="216" spans="1:65" s="2" customFormat="1" ht="11.25">
      <c r="A216" s="36"/>
      <c r="B216" s="37"/>
      <c r="C216" s="38"/>
      <c r="D216" s="205" t="s">
        <v>231</v>
      </c>
      <c r="E216" s="38"/>
      <c r="F216" s="206" t="s">
        <v>5564</v>
      </c>
      <c r="G216" s="38"/>
      <c r="H216" s="38"/>
      <c r="I216" s="207"/>
      <c r="J216" s="38"/>
      <c r="K216" s="38"/>
      <c r="L216" s="41"/>
      <c r="M216" s="208"/>
      <c r="N216" s="209"/>
      <c r="O216" s="73"/>
      <c r="P216" s="73"/>
      <c r="Q216" s="73"/>
      <c r="R216" s="73"/>
      <c r="S216" s="73"/>
      <c r="T216" s="74"/>
      <c r="U216" s="36"/>
      <c r="V216" s="36"/>
      <c r="W216" s="36"/>
      <c r="X216" s="36"/>
      <c r="Y216" s="36"/>
      <c r="Z216" s="36"/>
      <c r="AA216" s="36"/>
      <c r="AB216" s="36"/>
      <c r="AC216" s="36"/>
      <c r="AD216" s="36"/>
      <c r="AE216" s="36"/>
      <c r="AT216" s="18" t="s">
        <v>231</v>
      </c>
      <c r="AU216" s="18" t="s">
        <v>19</v>
      </c>
    </row>
    <row r="217" spans="1:65" s="2" customFormat="1" ht="58.5">
      <c r="A217" s="36"/>
      <c r="B217" s="37"/>
      <c r="C217" s="38"/>
      <c r="D217" s="210" t="s">
        <v>233</v>
      </c>
      <c r="E217" s="38"/>
      <c r="F217" s="211" t="s">
        <v>5565</v>
      </c>
      <c r="G217" s="38"/>
      <c r="H217" s="38"/>
      <c r="I217" s="207"/>
      <c r="J217" s="38"/>
      <c r="K217" s="38"/>
      <c r="L217" s="41"/>
      <c r="M217" s="208"/>
      <c r="N217" s="209"/>
      <c r="O217" s="73"/>
      <c r="P217" s="73"/>
      <c r="Q217" s="73"/>
      <c r="R217" s="73"/>
      <c r="S217" s="73"/>
      <c r="T217" s="74"/>
      <c r="U217" s="36"/>
      <c r="V217" s="36"/>
      <c r="W217" s="36"/>
      <c r="X217" s="36"/>
      <c r="Y217" s="36"/>
      <c r="Z217" s="36"/>
      <c r="AA217" s="36"/>
      <c r="AB217" s="36"/>
      <c r="AC217" s="36"/>
      <c r="AD217" s="36"/>
      <c r="AE217" s="36"/>
      <c r="AT217" s="18" t="s">
        <v>233</v>
      </c>
      <c r="AU217" s="18" t="s">
        <v>19</v>
      </c>
    </row>
    <row r="218" spans="1:65" s="2" customFormat="1" ht="37.9" customHeight="1">
      <c r="A218" s="36"/>
      <c r="B218" s="37"/>
      <c r="C218" s="192" t="s">
        <v>370</v>
      </c>
      <c r="D218" s="192" t="s">
        <v>224</v>
      </c>
      <c r="E218" s="193" t="s">
        <v>1108</v>
      </c>
      <c r="F218" s="194" t="s">
        <v>1109</v>
      </c>
      <c r="G218" s="195" t="s">
        <v>506</v>
      </c>
      <c r="H218" s="196">
        <v>8500</v>
      </c>
      <c r="I218" s="197"/>
      <c r="J218" s="198">
        <f>ROUND(I218*H218,2)</f>
        <v>0</v>
      </c>
      <c r="K218" s="194" t="s">
        <v>228</v>
      </c>
      <c r="L218" s="41"/>
      <c r="M218" s="199" t="s">
        <v>1</v>
      </c>
      <c r="N218" s="200" t="s">
        <v>45</v>
      </c>
      <c r="O218" s="73"/>
      <c r="P218" s="201">
        <f>O218*H218</f>
        <v>0</v>
      </c>
      <c r="Q218" s="201">
        <v>0.71643999999999997</v>
      </c>
      <c r="R218" s="201">
        <f>Q218*H218</f>
        <v>6089.74</v>
      </c>
      <c r="S218" s="201">
        <v>0</v>
      </c>
      <c r="T218" s="202">
        <f>S218*H218</f>
        <v>0</v>
      </c>
      <c r="U218" s="36"/>
      <c r="V218" s="36"/>
      <c r="W218" s="36"/>
      <c r="X218" s="36"/>
      <c r="Y218" s="36"/>
      <c r="Z218" s="36"/>
      <c r="AA218" s="36"/>
      <c r="AB218" s="36"/>
      <c r="AC218" s="36"/>
      <c r="AD218" s="36"/>
      <c r="AE218" s="36"/>
      <c r="AR218" s="203" t="s">
        <v>223</v>
      </c>
      <c r="AT218" s="203" t="s">
        <v>224</v>
      </c>
      <c r="AU218" s="203" t="s">
        <v>19</v>
      </c>
      <c r="AY218" s="18" t="s">
        <v>220</v>
      </c>
      <c r="BE218" s="204">
        <f>IF(N218="základní",J218,0)</f>
        <v>0</v>
      </c>
      <c r="BF218" s="204">
        <f>IF(N218="snížená",J218,0)</f>
        <v>0</v>
      </c>
      <c r="BG218" s="204">
        <f>IF(N218="zákl. přenesená",J218,0)</f>
        <v>0</v>
      </c>
      <c r="BH218" s="204">
        <f>IF(N218="sníž. přenesená",J218,0)</f>
        <v>0</v>
      </c>
      <c r="BI218" s="204">
        <f>IF(N218="nulová",J218,0)</f>
        <v>0</v>
      </c>
      <c r="BJ218" s="18" t="s">
        <v>87</v>
      </c>
      <c r="BK218" s="204">
        <f>ROUND(I218*H218,2)</f>
        <v>0</v>
      </c>
      <c r="BL218" s="18" t="s">
        <v>223</v>
      </c>
      <c r="BM218" s="203" t="s">
        <v>5566</v>
      </c>
    </row>
    <row r="219" spans="1:65" s="2" customFormat="1" ht="11.25">
      <c r="A219" s="36"/>
      <c r="B219" s="37"/>
      <c r="C219" s="38"/>
      <c r="D219" s="205" t="s">
        <v>231</v>
      </c>
      <c r="E219" s="38"/>
      <c r="F219" s="206" t="s">
        <v>1111</v>
      </c>
      <c r="G219" s="38"/>
      <c r="H219" s="38"/>
      <c r="I219" s="207"/>
      <c r="J219" s="38"/>
      <c r="K219" s="38"/>
      <c r="L219" s="41"/>
      <c r="M219" s="208"/>
      <c r="N219" s="209"/>
      <c r="O219" s="73"/>
      <c r="P219" s="73"/>
      <c r="Q219" s="73"/>
      <c r="R219" s="73"/>
      <c r="S219" s="73"/>
      <c r="T219" s="74"/>
      <c r="U219" s="36"/>
      <c r="V219" s="36"/>
      <c r="W219" s="36"/>
      <c r="X219" s="36"/>
      <c r="Y219" s="36"/>
      <c r="Z219" s="36"/>
      <c r="AA219" s="36"/>
      <c r="AB219" s="36"/>
      <c r="AC219" s="36"/>
      <c r="AD219" s="36"/>
      <c r="AE219" s="36"/>
      <c r="AT219" s="18" t="s">
        <v>231</v>
      </c>
      <c r="AU219" s="18" t="s">
        <v>19</v>
      </c>
    </row>
    <row r="220" spans="1:65" s="2" customFormat="1" ht="156">
      <c r="A220" s="36"/>
      <c r="B220" s="37"/>
      <c r="C220" s="38"/>
      <c r="D220" s="210" t="s">
        <v>233</v>
      </c>
      <c r="E220" s="38"/>
      <c r="F220" s="211" t="s">
        <v>5567</v>
      </c>
      <c r="G220" s="38"/>
      <c r="H220" s="38"/>
      <c r="I220" s="207"/>
      <c r="J220" s="38"/>
      <c r="K220" s="38"/>
      <c r="L220" s="41"/>
      <c r="M220" s="208"/>
      <c r="N220" s="209"/>
      <c r="O220" s="73"/>
      <c r="P220" s="73"/>
      <c r="Q220" s="73"/>
      <c r="R220" s="73"/>
      <c r="S220" s="73"/>
      <c r="T220" s="74"/>
      <c r="U220" s="36"/>
      <c r="V220" s="36"/>
      <c r="W220" s="36"/>
      <c r="X220" s="36"/>
      <c r="Y220" s="36"/>
      <c r="Z220" s="36"/>
      <c r="AA220" s="36"/>
      <c r="AB220" s="36"/>
      <c r="AC220" s="36"/>
      <c r="AD220" s="36"/>
      <c r="AE220" s="36"/>
      <c r="AT220" s="18" t="s">
        <v>233</v>
      </c>
      <c r="AU220" s="18" t="s">
        <v>19</v>
      </c>
    </row>
    <row r="221" spans="1:65" s="2" customFormat="1" ht="24.2" customHeight="1">
      <c r="A221" s="36"/>
      <c r="B221" s="37"/>
      <c r="C221" s="192" t="s">
        <v>375</v>
      </c>
      <c r="D221" s="192" t="s">
        <v>224</v>
      </c>
      <c r="E221" s="193" t="s">
        <v>862</v>
      </c>
      <c r="F221" s="194" t="s">
        <v>1623</v>
      </c>
      <c r="G221" s="195" t="s">
        <v>506</v>
      </c>
      <c r="H221" s="196">
        <v>60</v>
      </c>
      <c r="I221" s="197"/>
      <c r="J221" s="198">
        <f>ROUND(I221*H221,2)</f>
        <v>0</v>
      </c>
      <c r="K221" s="194" t="s">
        <v>228</v>
      </c>
      <c r="L221" s="41"/>
      <c r="M221" s="199" t="s">
        <v>1</v>
      </c>
      <c r="N221" s="200" t="s">
        <v>45</v>
      </c>
      <c r="O221" s="73"/>
      <c r="P221" s="201">
        <f>O221*H221</f>
        <v>0</v>
      </c>
      <c r="Q221" s="201">
        <v>0.34499999999999997</v>
      </c>
      <c r="R221" s="201">
        <f>Q221*H221</f>
        <v>20.7</v>
      </c>
      <c r="S221" s="201">
        <v>0</v>
      </c>
      <c r="T221" s="202">
        <f>S221*H221</f>
        <v>0</v>
      </c>
      <c r="U221" s="36"/>
      <c r="V221" s="36"/>
      <c r="W221" s="36"/>
      <c r="X221" s="36"/>
      <c r="Y221" s="36"/>
      <c r="Z221" s="36"/>
      <c r="AA221" s="36"/>
      <c r="AB221" s="36"/>
      <c r="AC221" s="36"/>
      <c r="AD221" s="36"/>
      <c r="AE221" s="36"/>
      <c r="AR221" s="203" t="s">
        <v>223</v>
      </c>
      <c r="AT221" s="203" t="s">
        <v>224</v>
      </c>
      <c r="AU221" s="203" t="s">
        <v>19</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223</v>
      </c>
      <c r="BM221" s="203" t="s">
        <v>5568</v>
      </c>
    </row>
    <row r="222" spans="1:65" s="2" customFormat="1" ht="11.25">
      <c r="A222" s="36"/>
      <c r="B222" s="37"/>
      <c r="C222" s="38"/>
      <c r="D222" s="205" t="s">
        <v>231</v>
      </c>
      <c r="E222" s="38"/>
      <c r="F222" s="206" t="s">
        <v>865</v>
      </c>
      <c r="G222" s="38"/>
      <c r="H222" s="38"/>
      <c r="I222" s="207"/>
      <c r="J222" s="38"/>
      <c r="K222" s="38"/>
      <c r="L222" s="41"/>
      <c r="M222" s="208"/>
      <c r="N222" s="209"/>
      <c r="O222" s="73"/>
      <c r="P222" s="73"/>
      <c r="Q222" s="73"/>
      <c r="R222" s="73"/>
      <c r="S222" s="73"/>
      <c r="T222" s="74"/>
      <c r="U222" s="36"/>
      <c r="V222" s="36"/>
      <c r="W222" s="36"/>
      <c r="X222" s="36"/>
      <c r="Y222" s="36"/>
      <c r="Z222" s="36"/>
      <c r="AA222" s="36"/>
      <c r="AB222" s="36"/>
      <c r="AC222" s="36"/>
      <c r="AD222" s="36"/>
      <c r="AE222" s="36"/>
      <c r="AT222" s="18" t="s">
        <v>231</v>
      </c>
      <c r="AU222" s="18" t="s">
        <v>19</v>
      </c>
    </row>
    <row r="223" spans="1:65" s="2" customFormat="1" ht="48.75">
      <c r="A223" s="36"/>
      <c r="B223" s="37"/>
      <c r="C223" s="38"/>
      <c r="D223" s="210" t="s">
        <v>233</v>
      </c>
      <c r="E223" s="38"/>
      <c r="F223" s="211" t="s">
        <v>5569</v>
      </c>
      <c r="G223" s="38"/>
      <c r="H223" s="38"/>
      <c r="I223" s="207"/>
      <c r="J223" s="38"/>
      <c r="K223" s="38"/>
      <c r="L223" s="41"/>
      <c r="M223" s="208"/>
      <c r="N223" s="209"/>
      <c r="O223" s="73"/>
      <c r="P223" s="73"/>
      <c r="Q223" s="73"/>
      <c r="R223" s="73"/>
      <c r="S223" s="73"/>
      <c r="T223" s="74"/>
      <c r="U223" s="36"/>
      <c r="V223" s="36"/>
      <c r="W223" s="36"/>
      <c r="X223" s="36"/>
      <c r="Y223" s="36"/>
      <c r="Z223" s="36"/>
      <c r="AA223" s="36"/>
      <c r="AB223" s="36"/>
      <c r="AC223" s="36"/>
      <c r="AD223" s="36"/>
      <c r="AE223" s="36"/>
      <c r="AT223" s="18" t="s">
        <v>233</v>
      </c>
      <c r="AU223" s="18" t="s">
        <v>19</v>
      </c>
    </row>
    <row r="224" spans="1:65" s="2" customFormat="1" ht="24.2" customHeight="1">
      <c r="A224" s="36"/>
      <c r="B224" s="37"/>
      <c r="C224" s="192" t="s">
        <v>380</v>
      </c>
      <c r="D224" s="192" t="s">
        <v>224</v>
      </c>
      <c r="E224" s="193" t="s">
        <v>870</v>
      </c>
      <c r="F224" s="194" t="s">
        <v>1626</v>
      </c>
      <c r="G224" s="195" t="s">
        <v>506</v>
      </c>
      <c r="H224" s="196">
        <v>60</v>
      </c>
      <c r="I224" s="197"/>
      <c r="J224" s="198">
        <f>ROUND(I224*H224,2)</f>
        <v>0</v>
      </c>
      <c r="K224" s="194" t="s">
        <v>228</v>
      </c>
      <c r="L224" s="41"/>
      <c r="M224" s="199" t="s">
        <v>1</v>
      </c>
      <c r="N224" s="200" t="s">
        <v>45</v>
      </c>
      <c r="O224" s="73"/>
      <c r="P224" s="201">
        <f>O224*H224</f>
        <v>0</v>
      </c>
      <c r="Q224" s="201">
        <v>0.46</v>
      </c>
      <c r="R224" s="201">
        <f>Q224*H224</f>
        <v>27.6</v>
      </c>
      <c r="S224" s="201">
        <v>0</v>
      </c>
      <c r="T224" s="202">
        <f>S224*H224</f>
        <v>0</v>
      </c>
      <c r="U224" s="36"/>
      <c r="V224" s="36"/>
      <c r="W224" s="36"/>
      <c r="X224" s="36"/>
      <c r="Y224" s="36"/>
      <c r="Z224" s="36"/>
      <c r="AA224" s="36"/>
      <c r="AB224" s="36"/>
      <c r="AC224" s="36"/>
      <c r="AD224" s="36"/>
      <c r="AE224" s="36"/>
      <c r="AR224" s="203" t="s">
        <v>223</v>
      </c>
      <c r="AT224" s="203" t="s">
        <v>224</v>
      </c>
      <c r="AU224" s="203" t="s">
        <v>19</v>
      </c>
      <c r="AY224" s="18" t="s">
        <v>220</v>
      </c>
      <c r="BE224" s="204">
        <f>IF(N224="základní",J224,0)</f>
        <v>0</v>
      </c>
      <c r="BF224" s="204">
        <f>IF(N224="snížená",J224,0)</f>
        <v>0</v>
      </c>
      <c r="BG224" s="204">
        <f>IF(N224="zákl. přenesená",J224,0)</f>
        <v>0</v>
      </c>
      <c r="BH224" s="204">
        <f>IF(N224="sníž. přenesená",J224,0)</f>
        <v>0</v>
      </c>
      <c r="BI224" s="204">
        <f>IF(N224="nulová",J224,0)</f>
        <v>0</v>
      </c>
      <c r="BJ224" s="18" t="s">
        <v>87</v>
      </c>
      <c r="BK224" s="204">
        <f>ROUND(I224*H224,2)</f>
        <v>0</v>
      </c>
      <c r="BL224" s="18" t="s">
        <v>223</v>
      </c>
      <c r="BM224" s="203" t="s">
        <v>5570</v>
      </c>
    </row>
    <row r="225" spans="1:65" s="2" customFormat="1" ht="11.25">
      <c r="A225" s="36"/>
      <c r="B225" s="37"/>
      <c r="C225" s="38"/>
      <c r="D225" s="205" t="s">
        <v>231</v>
      </c>
      <c r="E225" s="38"/>
      <c r="F225" s="206" t="s">
        <v>873</v>
      </c>
      <c r="G225" s="38"/>
      <c r="H225" s="38"/>
      <c r="I225" s="207"/>
      <c r="J225" s="38"/>
      <c r="K225" s="38"/>
      <c r="L225" s="41"/>
      <c r="M225" s="208"/>
      <c r="N225" s="209"/>
      <c r="O225" s="73"/>
      <c r="P225" s="73"/>
      <c r="Q225" s="73"/>
      <c r="R225" s="73"/>
      <c r="S225" s="73"/>
      <c r="T225" s="74"/>
      <c r="U225" s="36"/>
      <c r="V225" s="36"/>
      <c r="W225" s="36"/>
      <c r="X225" s="36"/>
      <c r="Y225" s="36"/>
      <c r="Z225" s="36"/>
      <c r="AA225" s="36"/>
      <c r="AB225" s="36"/>
      <c r="AC225" s="36"/>
      <c r="AD225" s="36"/>
      <c r="AE225" s="36"/>
      <c r="AT225" s="18" t="s">
        <v>231</v>
      </c>
      <c r="AU225" s="18" t="s">
        <v>19</v>
      </c>
    </row>
    <row r="226" spans="1:65" s="2" customFormat="1" ht="48.75">
      <c r="A226" s="36"/>
      <c r="B226" s="37"/>
      <c r="C226" s="38"/>
      <c r="D226" s="210" t="s">
        <v>233</v>
      </c>
      <c r="E226" s="38"/>
      <c r="F226" s="211" t="s">
        <v>5569</v>
      </c>
      <c r="G226" s="38"/>
      <c r="H226" s="38"/>
      <c r="I226" s="207"/>
      <c r="J226" s="38"/>
      <c r="K226" s="38"/>
      <c r="L226" s="41"/>
      <c r="M226" s="208"/>
      <c r="N226" s="209"/>
      <c r="O226" s="73"/>
      <c r="P226" s="73"/>
      <c r="Q226" s="73"/>
      <c r="R226" s="73"/>
      <c r="S226" s="73"/>
      <c r="T226" s="74"/>
      <c r="U226" s="36"/>
      <c r="V226" s="36"/>
      <c r="W226" s="36"/>
      <c r="X226" s="36"/>
      <c r="Y226" s="36"/>
      <c r="Z226" s="36"/>
      <c r="AA226" s="36"/>
      <c r="AB226" s="36"/>
      <c r="AC226" s="36"/>
      <c r="AD226" s="36"/>
      <c r="AE226" s="36"/>
      <c r="AT226" s="18" t="s">
        <v>233</v>
      </c>
      <c r="AU226" s="18" t="s">
        <v>19</v>
      </c>
    </row>
    <row r="227" spans="1:65" s="2" customFormat="1" ht="24.2" customHeight="1">
      <c r="A227" s="36"/>
      <c r="B227" s="37"/>
      <c r="C227" s="192" t="s">
        <v>386</v>
      </c>
      <c r="D227" s="192" t="s">
        <v>224</v>
      </c>
      <c r="E227" s="193" t="s">
        <v>1628</v>
      </c>
      <c r="F227" s="194" t="s">
        <v>1629</v>
      </c>
      <c r="G227" s="195" t="s">
        <v>506</v>
      </c>
      <c r="H227" s="196">
        <v>60</v>
      </c>
      <c r="I227" s="197"/>
      <c r="J227" s="198">
        <f>ROUND(I227*H227,2)</f>
        <v>0</v>
      </c>
      <c r="K227" s="194" t="s">
        <v>228</v>
      </c>
      <c r="L227" s="41"/>
      <c r="M227" s="199" t="s">
        <v>1</v>
      </c>
      <c r="N227" s="200" t="s">
        <v>45</v>
      </c>
      <c r="O227" s="73"/>
      <c r="P227" s="201">
        <f>O227*H227</f>
        <v>0</v>
      </c>
      <c r="Q227" s="201">
        <v>6.5199999999999998E-3</v>
      </c>
      <c r="R227" s="201">
        <f>Q227*H227</f>
        <v>0.39119999999999999</v>
      </c>
      <c r="S227" s="201">
        <v>0</v>
      </c>
      <c r="T227" s="202">
        <f>S227*H227</f>
        <v>0</v>
      </c>
      <c r="U227" s="36"/>
      <c r="V227" s="36"/>
      <c r="W227" s="36"/>
      <c r="X227" s="36"/>
      <c r="Y227" s="36"/>
      <c r="Z227" s="36"/>
      <c r="AA227" s="36"/>
      <c r="AB227" s="36"/>
      <c r="AC227" s="36"/>
      <c r="AD227" s="36"/>
      <c r="AE227" s="36"/>
      <c r="AR227" s="203" t="s">
        <v>223</v>
      </c>
      <c r="AT227" s="203" t="s">
        <v>224</v>
      </c>
      <c r="AU227" s="203" t="s">
        <v>19</v>
      </c>
      <c r="AY227" s="18" t="s">
        <v>220</v>
      </c>
      <c r="BE227" s="204">
        <f>IF(N227="základní",J227,0)</f>
        <v>0</v>
      </c>
      <c r="BF227" s="204">
        <f>IF(N227="snížená",J227,0)</f>
        <v>0</v>
      </c>
      <c r="BG227" s="204">
        <f>IF(N227="zákl. přenesená",J227,0)</f>
        <v>0</v>
      </c>
      <c r="BH227" s="204">
        <f>IF(N227="sníž. přenesená",J227,0)</f>
        <v>0</v>
      </c>
      <c r="BI227" s="204">
        <f>IF(N227="nulová",J227,0)</f>
        <v>0</v>
      </c>
      <c r="BJ227" s="18" t="s">
        <v>87</v>
      </c>
      <c r="BK227" s="204">
        <f>ROUND(I227*H227,2)</f>
        <v>0</v>
      </c>
      <c r="BL227" s="18" t="s">
        <v>223</v>
      </c>
      <c r="BM227" s="203" t="s">
        <v>5571</v>
      </c>
    </row>
    <row r="228" spans="1:65" s="2" customFormat="1" ht="11.25">
      <c r="A228" s="36"/>
      <c r="B228" s="37"/>
      <c r="C228" s="38"/>
      <c r="D228" s="205" t="s">
        <v>231</v>
      </c>
      <c r="E228" s="38"/>
      <c r="F228" s="206" t="s">
        <v>1631</v>
      </c>
      <c r="G228" s="38"/>
      <c r="H228" s="38"/>
      <c r="I228" s="207"/>
      <c r="J228" s="38"/>
      <c r="K228" s="38"/>
      <c r="L228" s="41"/>
      <c r="M228" s="208"/>
      <c r="N228" s="209"/>
      <c r="O228" s="73"/>
      <c r="P228" s="73"/>
      <c r="Q228" s="73"/>
      <c r="R228" s="73"/>
      <c r="S228" s="73"/>
      <c r="T228" s="74"/>
      <c r="U228" s="36"/>
      <c r="V228" s="36"/>
      <c r="W228" s="36"/>
      <c r="X228" s="36"/>
      <c r="Y228" s="36"/>
      <c r="Z228" s="36"/>
      <c r="AA228" s="36"/>
      <c r="AB228" s="36"/>
      <c r="AC228" s="36"/>
      <c r="AD228" s="36"/>
      <c r="AE228" s="36"/>
      <c r="AT228" s="18" t="s">
        <v>231</v>
      </c>
      <c r="AU228" s="18" t="s">
        <v>19</v>
      </c>
    </row>
    <row r="229" spans="1:65" s="2" customFormat="1" ht="48.75">
      <c r="A229" s="36"/>
      <c r="B229" s="37"/>
      <c r="C229" s="38"/>
      <c r="D229" s="210" t="s">
        <v>233</v>
      </c>
      <c r="E229" s="38"/>
      <c r="F229" s="211" t="s">
        <v>5569</v>
      </c>
      <c r="G229" s="38"/>
      <c r="H229" s="38"/>
      <c r="I229" s="207"/>
      <c r="J229" s="38"/>
      <c r="K229" s="38"/>
      <c r="L229" s="41"/>
      <c r="M229" s="208"/>
      <c r="N229" s="209"/>
      <c r="O229" s="73"/>
      <c r="P229" s="73"/>
      <c r="Q229" s="73"/>
      <c r="R229" s="73"/>
      <c r="S229" s="73"/>
      <c r="T229" s="74"/>
      <c r="U229" s="36"/>
      <c r="V229" s="36"/>
      <c r="W229" s="36"/>
      <c r="X229" s="36"/>
      <c r="Y229" s="36"/>
      <c r="Z229" s="36"/>
      <c r="AA229" s="36"/>
      <c r="AB229" s="36"/>
      <c r="AC229" s="36"/>
      <c r="AD229" s="36"/>
      <c r="AE229" s="36"/>
      <c r="AT229" s="18" t="s">
        <v>233</v>
      </c>
      <c r="AU229" s="18" t="s">
        <v>19</v>
      </c>
    </row>
    <row r="230" spans="1:65" s="2" customFormat="1" ht="24.2" customHeight="1">
      <c r="A230" s="36"/>
      <c r="B230" s="37"/>
      <c r="C230" s="192" t="s">
        <v>392</v>
      </c>
      <c r="D230" s="192" t="s">
        <v>224</v>
      </c>
      <c r="E230" s="193" t="s">
        <v>1632</v>
      </c>
      <c r="F230" s="194" t="s">
        <v>1633</v>
      </c>
      <c r="G230" s="195" t="s">
        <v>506</v>
      </c>
      <c r="H230" s="196">
        <v>60</v>
      </c>
      <c r="I230" s="197"/>
      <c r="J230" s="198">
        <f>ROUND(I230*H230,2)</f>
        <v>0</v>
      </c>
      <c r="K230" s="194" t="s">
        <v>228</v>
      </c>
      <c r="L230" s="41"/>
      <c r="M230" s="199" t="s">
        <v>1</v>
      </c>
      <c r="N230" s="200" t="s">
        <v>45</v>
      </c>
      <c r="O230" s="73"/>
      <c r="P230" s="201">
        <f>O230*H230</f>
        <v>0</v>
      </c>
      <c r="Q230" s="201">
        <v>7.0200000000000002E-3</v>
      </c>
      <c r="R230" s="201">
        <f>Q230*H230</f>
        <v>0.42120000000000002</v>
      </c>
      <c r="S230" s="201">
        <v>0</v>
      </c>
      <c r="T230" s="202">
        <f>S230*H230</f>
        <v>0</v>
      </c>
      <c r="U230" s="36"/>
      <c r="V230" s="36"/>
      <c r="W230" s="36"/>
      <c r="X230" s="36"/>
      <c r="Y230" s="36"/>
      <c r="Z230" s="36"/>
      <c r="AA230" s="36"/>
      <c r="AB230" s="36"/>
      <c r="AC230" s="36"/>
      <c r="AD230" s="36"/>
      <c r="AE230" s="36"/>
      <c r="AR230" s="203" t="s">
        <v>223</v>
      </c>
      <c r="AT230" s="203" t="s">
        <v>224</v>
      </c>
      <c r="AU230" s="203" t="s">
        <v>19</v>
      </c>
      <c r="AY230" s="18" t="s">
        <v>220</v>
      </c>
      <c r="BE230" s="204">
        <f>IF(N230="základní",J230,0)</f>
        <v>0</v>
      </c>
      <c r="BF230" s="204">
        <f>IF(N230="snížená",J230,0)</f>
        <v>0</v>
      </c>
      <c r="BG230" s="204">
        <f>IF(N230="zákl. přenesená",J230,0)</f>
        <v>0</v>
      </c>
      <c r="BH230" s="204">
        <f>IF(N230="sníž. přenesená",J230,0)</f>
        <v>0</v>
      </c>
      <c r="BI230" s="204">
        <f>IF(N230="nulová",J230,0)</f>
        <v>0</v>
      </c>
      <c r="BJ230" s="18" t="s">
        <v>87</v>
      </c>
      <c r="BK230" s="204">
        <f>ROUND(I230*H230,2)</f>
        <v>0</v>
      </c>
      <c r="BL230" s="18" t="s">
        <v>223</v>
      </c>
      <c r="BM230" s="203" t="s">
        <v>5572</v>
      </c>
    </row>
    <row r="231" spans="1:65" s="2" customFormat="1" ht="11.25">
      <c r="A231" s="36"/>
      <c r="B231" s="37"/>
      <c r="C231" s="38"/>
      <c r="D231" s="205" t="s">
        <v>231</v>
      </c>
      <c r="E231" s="38"/>
      <c r="F231" s="206" t="s">
        <v>1635</v>
      </c>
      <c r="G231" s="38"/>
      <c r="H231" s="38"/>
      <c r="I231" s="207"/>
      <c r="J231" s="38"/>
      <c r="K231" s="38"/>
      <c r="L231" s="41"/>
      <c r="M231" s="208"/>
      <c r="N231" s="209"/>
      <c r="O231" s="73"/>
      <c r="P231" s="73"/>
      <c r="Q231" s="73"/>
      <c r="R231" s="73"/>
      <c r="S231" s="73"/>
      <c r="T231" s="74"/>
      <c r="U231" s="36"/>
      <c r="V231" s="36"/>
      <c r="W231" s="36"/>
      <c r="X231" s="36"/>
      <c r="Y231" s="36"/>
      <c r="Z231" s="36"/>
      <c r="AA231" s="36"/>
      <c r="AB231" s="36"/>
      <c r="AC231" s="36"/>
      <c r="AD231" s="36"/>
      <c r="AE231" s="36"/>
      <c r="AT231" s="18" t="s">
        <v>231</v>
      </c>
      <c r="AU231" s="18" t="s">
        <v>19</v>
      </c>
    </row>
    <row r="232" spans="1:65" s="2" customFormat="1" ht="48.75">
      <c r="A232" s="36"/>
      <c r="B232" s="37"/>
      <c r="C232" s="38"/>
      <c r="D232" s="210" t="s">
        <v>233</v>
      </c>
      <c r="E232" s="38"/>
      <c r="F232" s="211" t="s">
        <v>5569</v>
      </c>
      <c r="G232" s="38"/>
      <c r="H232" s="38"/>
      <c r="I232" s="207"/>
      <c r="J232" s="38"/>
      <c r="K232" s="38"/>
      <c r="L232" s="41"/>
      <c r="M232" s="208"/>
      <c r="N232" s="209"/>
      <c r="O232" s="73"/>
      <c r="P232" s="73"/>
      <c r="Q232" s="73"/>
      <c r="R232" s="73"/>
      <c r="S232" s="73"/>
      <c r="T232" s="74"/>
      <c r="U232" s="36"/>
      <c r="V232" s="36"/>
      <c r="W232" s="36"/>
      <c r="X232" s="36"/>
      <c r="Y232" s="36"/>
      <c r="Z232" s="36"/>
      <c r="AA232" s="36"/>
      <c r="AB232" s="36"/>
      <c r="AC232" s="36"/>
      <c r="AD232" s="36"/>
      <c r="AE232" s="36"/>
      <c r="AT232" s="18" t="s">
        <v>233</v>
      </c>
      <c r="AU232" s="18" t="s">
        <v>19</v>
      </c>
    </row>
    <row r="233" spans="1:65" s="2" customFormat="1" ht="49.15" customHeight="1">
      <c r="A233" s="36"/>
      <c r="B233" s="37"/>
      <c r="C233" s="192" t="s">
        <v>397</v>
      </c>
      <c r="D233" s="192" t="s">
        <v>224</v>
      </c>
      <c r="E233" s="193" t="s">
        <v>897</v>
      </c>
      <c r="F233" s="194" t="s">
        <v>1636</v>
      </c>
      <c r="G233" s="195" t="s">
        <v>506</v>
      </c>
      <c r="H233" s="196">
        <v>60</v>
      </c>
      <c r="I233" s="197"/>
      <c r="J233" s="198">
        <f>ROUND(I233*H233,2)</f>
        <v>0</v>
      </c>
      <c r="K233" s="194" t="s">
        <v>228</v>
      </c>
      <c r="L233" s="41"/>
      <c r="M233" s="199" t="s">
        <v>1</v>
      </c>
      <c r="N233" s="200" t="s">
        <v>45</v>
      </c>
      <c r="O233" s="73"/>
      <c r="P233" s="201">
        <f>O233*H233</f>
        <v>0</v>
      </c>
      <c r="Q233" s="201">
        <v>0.2268</v>
      </c>
      <c r="R233" s="201">
        <f>Q233*H233</f>
        <v>13.608000000000001</v>
      </c>
      <c r="S233" s="201">
        <v>0</v>
      </c>
      <c r="T233" s="202">
        <f>S233*H233</f>
        <v>0</v>
      </c>
      <c r="U233" s="36"/>
      <c r="V233" s="36"/>
      <c r="W233" s="36"/>
      <c r="X233" s="36"/>
      <c r="Y233" s="36"/>
      <c r="Z233" s="36"/>
      <c r="AA233" s="36"/>
      <c r="AB233" s="36"/>
      <c r="AC233" s="36"/>
      <c r="AD233" s="36"/>
      <c r="AE233" s="36"/>
      <c r="AR233" s="203" t="s">
        <v>223</v>
      </c>
      <c r="AT233" s="203" t="s">
        <v>224</v>
      </c>
      <c r="AU233" s="203" t="s">
        <v>19</v>
      </c>
      <c r="AY233" s="18" t="s">
        <v>220</v>
      </c>
      <c r="BE233" s="204">
        <f>IF(N233="základní",J233,0)</f>
        <v>0</v>
      </c>
      <c r="BF233" s="204">
        <f>IF(N233="snížená",J233,0)</f>
        <v>0</v>
      </c>
      <c r="BG233" s="204">
        <f>IF(N233="zákl. přenesená",J233,0)</f>
        <v>0</v>
      </c>
      <c r="BH233" s="204">
        <f>IF(N233="sníž. přenesená",J233,0)</f>
        <v>0</v>
      </c>
      <c r="BI233" s="204">
        <f>IF(N233="nulová",J233,0)</f>
        <v>0</v>
      </c>
      <c r="BJ233" s="18" t="s">
        <v>87</v>
      </c>
      <c r="BK233" s="204">
        <f>ROUND(I233*H233,2)</f>
        <v>0</v>
      </c>
      <c r="BL233" s="18" t="s">
        <v>223</v>
      </c>
      <c r="BM233" s="203" t="s">
        <v>5573</v>
      </c>
    </row>
    <row r="234" spans="1:65" s="2" customFormat="1" ht="11.25">
      <c r="A234" s="36"/>
      <c r="B234" s="37"/>
      <c r="C234" s="38"/>
      <c r="D234" s="205" t="s">
        <v>231</v>
      </c>
      <c r="E234" s="38"/>
      <c r="F234" s="206" t="s">
        <v>900</v>
      </c>
      <c r="G234" s="38"/>
      <c r="H234" s="38"/>
      <c r="I234" s="207"/>
      <c r="J234" s="38"/>
      <c r="K234" s="38"/>
      <c r="L234" s="41"/>
      <c r="M234" s="208"/>
      <c r="N234" s="209"/>
      <c r="O234" s="73"/>
      <c r="P234" s="73"/>
      <c r="Q234" s="73"/>
      <c r="R234" s="73"/>
      <c r="S234" s="73"/>
      <c r="T234" s="74"/>
      <c r="U234" s="36"/>
      <c r="V234" s="36"/>
      <c r="W234" s="36"/>
      <c r="X234" s="36"/>
      <c r="Y234" s="36"/>
      <c r="Z234" s="36"/>
      <c r="AA234" s="36"/>
      <c r="AB234" s="36"/>
      <c r="AC234" s="36"/>
      <c r="AD234" s="36"/>
      <c r="AE234" s="36"/>
      <c r="AT234" s="18" t="s">
        <v>231</v>
      </c>
      <c r="AU234" s="18" t="s">
        <v>19</v>
      </c>
    </row>
    <row r="235" spans="1:65" s="2" customFormat="1" ht="29.25">
      <c r="A235" s="36"/>
      <c r="B235" s="37"/>
      <c r="C235" s="38"/>
      <c r="D235" s="210" t="s">
        <v>311</v>
      </c>
      <c r="E235" s="38"/>
      <c r="F235" s="211" t="s">
        <v>901</v>
      </c>
      <c r="G235" s="38"/>
      <c r="H235" s="38"/>
      <c r="I235" s="207"/>
      <c r="J235" s="38"/>
      <c r="K235" s="38"/>
      <c r="L235" s="41"/>
      <c r="M235" s="208"/>
      <c r="N235" s="209"/>
      <c r="O235" s="73"/>
      <c r="P235" s="73"/>
      <c r="Q235" s="73"/>
      <c r="R235" s="73"/>
      <c r="S235" s="73"/>
      <c r="T235" s="74"/>
      <c r="U235" s="36"/>
      <c r="V235" s="36"/>
      <c r="W235" s="36"/>
      <c r="X235" s="36"/>
      <c r="Y235" s="36"/>
      <c r="Z235" s="36"/>
      <c r="AA235" s="36"/>
      <c r="AB235" s="36"/>
      <c r="AC235" s="36"/>
      <c r="AD235" s="36"/>
      <c r="AE235" s="36"/>
      <c r="AT235" s="18" t="s">
        <v>311</v>
      </c>
      <c r="AU235" s="18" t="s">
        <v>19</v>
      </c>
    </row>
    <row r="236" spans="1:65" s="2" customFormat="1" ht="48.75">
      <c r="A236" s="36"/>
      <c r="B236" s="37"/>
      <c r="C236" s="38"/>
      <c r="D236" s="210" t="s">
        <v>233</v>
      </c>
      <c r="E236" s="38"/>
      <c r="F236" s="211" t="s">
        <v>5569</v>
      </c>
      <c r="G236" s="38"/>
      <c r="H236" s="38"/>
      <c r="I236" s="207"/>
      <c r="J236" s="38"/>
      <c r="K236" s="38"/>
      <c r="L236" s="41"/>
      <c r="M236" s="208"/>
      <c r="N236" s="209"/>
      <c r="O236" s="73"/>
      <c r="P236" s="73"/>
      <c r="Q236" s="73"/>
      <c r="R236" s="73"/>
      <c r="S236" s="73"/>
      <c r="T236" s="74"/>
      <c r="U236" s="36"/>
      <c r="V236" s="36"/>
      <c r="W236" s="36"/>
      <c r="X236" s="36"/>
      <c r="Y236" s="36"/>
      <c r="Z236" s="36"/>
      <c r="AA236" s="36"/>
      <c r="AB236" s="36"/>
      <c r="AC236" s="36"/>
      <c r="AD236" s="36"/>
      <c r="AE236" s="36"/>
      <c r="AT236" s="18" t="s">
        <v>233</v>
      </c>
      <c r="AU236" s="18" t="s">
        <v>19</v>
      </c>
    </row>
    <row r="237" spans="1:65" s="12" customFormat="1" ht="22.9" customHeight="1">
      <c r="B237" s="176"/>
      <c r="C237" s="177"/>
      <c r="D237" s="178" t="s">
        <v>79</v>
      </c>
      <c r="E237" s="190" t="s">
        <v>266</v>
      </c>
      <c r="F237" s="190" t="s">
        <v>695</v>
      </c>
      <c r="G237" s="177"/>
      <c r="H237" s="177"/>
      <c r="I237" s="180"/>
      <c r="J237" s="191">
        <f>BK237</f>
        <v>0</v>
      </c>
      <c r="K237" s="177"/>
      <c r="L237" s="182"/>
      <c r="M237" s="183"/>
      <c r="N237" s="184"/>
      <c r="O237" s="184"/>
      <c r="P237" s="185">
        <f>SUM(P238:P241)</f>
        <v>0</v>
      </c>
      <c r="Q237" s="184"/>
      <c r="R237" s="185">
        <f>SUM(R238:R241)</f>
        <v>16.800280000000001</v>
      </c>
      <c r="S237" s="184"/>
      <c r="T237" s="186">
        <f>SUM(T238:T241)</f>
        <v>0</v>
      </c>
      <c r="AR237" s="187" t="s">
        <v>87</v>
      </c>
      <c r="AT237" s="188" t="s">
        <v>79</v>
      </c>
      <c r="AU237" s="188" t="s">
        <v>87</v>
      </c>
      <c r="AY237" s="187" t="s">
        <v>220</v>
      </c>
      <c r="BK237" s="189">
        <f>SUM(BK238:BK241)</f>
        <v>0</v>
      </c>
    </row>
    <row r="238" spans="1:65" s="2" customFormat="1" ht="37.9" customHeight="1">
      <c r="A238" s="36"/>
      <c r="B238" s="37"/>
      <c r="C238" s="192" t="s">
        <v>403</v>
      </c>
      <c r="D238" s="192" t="s">
        <v>224</v>
      </c>
      <c r="E238" s="193" t="s">
        <v>1639</v>
      </c>
      <c r="F238" s="194" t="s">
        <v>697</v>
      </c>
      <c r="G238" s="195" t="s">
        <v>698</v>
      </c>
      <c r="H238" s="196">
        <v>28</v>
      </c>
      <c r="I238" s="197"/>
      <c r="J238" s="198">
        <f>ROUND(I238*H238,2)</f>
        <v>0</v>
      </c>
      <c r="K238" s="194" t="s">
        <v>228</v>
      </c>
      <c r="L238" s="41"/>
      <c r="M238" s="199" t="s">
        <v>1</v>
      </c>
      <c r="N238" s="200" t="s">
        <v>45</v>
      </c>
      <c r="O238" s="73"/>
      <c r="P238" s="201">
        <f>O238*H238</f>
        <v>0</v>
      </c>
      <c r="Q238" s="201">
        <v>1.0000000000000001E-5</v>
      </c>
      <c r="R238" s="201">
        <f>Q238*H238</f>
        <v>2.8000000000000003E-4</v>
      </c>
      <c r="S238" s="201">
        <v>0</v>
      </c>
      <c r="T238" s="202">
        <f>S238*H238</f>
        <v>0</v>
      </c>
      <c r="U238" s="36"/>
      <c r="V238" s="36"/>
      <c r="W238" s="36"/>
      <c r="X238" s="36"/>
      <c r="Y238" s="36"/>
      <c r="Z238" s="36"/>
      <c r="AA238" s="36"/>
      <c r="AB238" s="36"/>
      <c r="AC238" s="36"/>
      <c r="AD238" s="36"/>
      <c r="AE238" s="36"/>
      <c r="AR238" s="203" t="s">
        <v>223</v>
      </c>
      <c r="AT238" s="203" t="s">
        <v>224</v>
      </c>
      <c r="AU238" s="203" t="s">
        <v>19</v>
      </c>
      <c r="AY238" s="18" t="s">
        <v>220</v>
      </c>
      <c r="BE238" s="204">
        <f>IF(N238="základní",J238,0)</f>
        <v>0</v>
      </c>
      <c r="BF238" s="204">
        <f>IF(N238="snížená",J238,0)</f>
        <v>0</v>
      </c>
      <c r="BG238" s="204">
        <f>IF(N238="zákl. přenesená",J238,0)</f>
        <v>0</v>
      </c>
      <c r="BH238" s="204">
        <f>IF(N238="sníž. přenesená",J238,0)</f>
        <v>0</v>
      </c>
      <c r="BI238" s="204">
        <f>IF(N238="nulová",J238,0)</f>
        <v>0</v>
      </c>
      <c r="BJ238" s="18" t="s">
        <v>87</v>
      </c>
      <c r="BK238" s="204">
        <f>ROUND(I238*H238,2)</f>
        <v>0</v>
      </c>
      <c r="BL238" s="18" t="s">
        <v>223</v>
      </c>
      <c r="BM238" s="203" t="s">
        <v>5574</v>
      </c>
    </row>
    <row r="239" spans="1:65" s="2" customFormat="1" ht="11.25">
      <c r="A239" s="36"/>
      <c r="B239" s="37"/>
      <c r="C239" s="38"/>
      <c r="D239" s="205" t="s">
        <v>231</v>
      </c>
      <c r="E239" s="38"/>
      <c r="F239" s="206" t="s">
        <v>1642</v>
      </c>
      <c r="G239" s="38"/>
      <c r="H239" s="38"/>
      <c r="I239" s="207"/>
      <c r="J239" s="38"/>
      <c r="K239" s="38"/>
      <c r="L239" s="41"/>
      <c r="M239" s="208"/>
      <c r="N239" s="209"/>
      <c r="O239" s="73"/>
      <c r="P239" s="73"/>
      <c r="Q239" s="73"/>
      <c r="R239" s="73"/>
      <c r="S239" s="73"/>
      <c r="T239" s="74"/>
      <c r="U239" s="36"/>
      <c r="V239" s="36"/>
      <c r="W239" s="36"/>
      <c r="X239" s="36"/>
      <c r="Y239" s="36"/>
      <c r="Z239" s="36"/>
      <c r="AA239" s="36"/>
      <c r="AB239" s="36"/>
      <c r="AC239" s="36"/>
      <c r="AD239" s="36"/>
      <c r="AE239" s="36"/>
      <c r="AT239" s="18" t="s">
        <v>231</v>
      </c>
      <c r="AU239" s="18" t="s">
        <v>19</v>
      </c>
    </row>
    <row r="240" spans="1:65" s="2" customFormat="1" ht="39">
      <c r="A240" s="36"/>
      <c r="B240" s="37"/>
      <c r="C240" s="38"/>
      <c r="D240" s="210" t="s">
        <v>233</v>
      </c>
      <c r="E240" s="38"/>
      <c r="F240" s="211" t="s">
        <v>5575</v>
      </c>
      <c r="G240" s="38"/>
      <c r="H240" s="38"/>
      <c r="I240" s="207"/>
      <c r="J240" s="38"/>
      <c r="K240" s="38"/>
      <c r="L240" s="41"/>
      <c r="M240" s="208"/>
      <c r="N240" s="209"/>
      <c r="O240" s="73"/>
      <c r="P240" s="73"/>
      <c r="Q240" s="73"/>
      <c r="R240" s="73"/>
      <c r="S240" s="73"/>
      <c r="T240" s="74"/>
      <c r="U240" s="36"/>
      <c r="V240" s="36"/>
      <c r="W240" s="36"/>
      <c r="X240" s="36"/>
      <c r="Y240" s="36"/>
      <c r="Z240" s="36"/>
      <c r="AA240" s="36"/>
      <c r="AB240" s="36"/>
      <c r="AC240" s="36"/>
      <c r="AD240" s="36"/>
      <c r="AE240" s="36"/>
      <c r="AT240" s="18" t="s">
        <v>233</v>
      </c>
      <c r="AU240" s="18" t="s">
        <v>19</v>
      </c>
    </row>
    <row r="241" spans="1:65" s="2" customFormat="1" ht="33" customHeight="1">
      <c r="A241" s="36"/>
      <c r="B241" s="37"/>
      <c r="C241" s="247" t="s">
        <v>409</v>
      </c>
      <c r="D241" s="247" t="s">
        <v>329</v>
      </c>
      <c r="E241" s="248" t="s">
        <v>702</v>
      </c>
      <c r="F241" s="249" t="s">
        <v>5576</v>
      </c>
      <c r="G241" s="250" t="s">
        <v>698</v>
      </c>
      <c r="H241" s="251">
        <v>28</v>
      </c>
      <c r="I241" s="252"/>
      <c r="J241" s="253">
        <f>ROUND(I241*H241,2)</f>
        <v>0</v>
      </c>
      <c r="K241" s="249" t="s">
        <v>228</v>
      </c>
      <c r="L241" s="254"/>
      <c r="M241" s="255" t="s">
        <v>1</v>
      </c>
      <c r="N241" s="256" t="s">
        <v>45</v>
      </c>
      <c r="O241" s="73"/>
      <c r="P241" s="201">
        <f>O241*H241</f>
        <v>0</v>
      </c>
      <c r="Q241" s="201">
        <v>0.6</v>
      </c>
      <c r="R241" s="201">
        <f>Q241*H241</f>
        <v>16.8</v>
      </c>
      <c r="S241" s="201">
        <v>0</v>
      </c>
      <c r="T241" s="202">
        <f>S241*H241</f>
        <v>0</v>
      </c>
      <c r="U241" s="36"/>
      <c r="V241" s="36"/>
      <c r="W241" s="36"/>
      <c r="X241" s="36"/>
      <c r="Y241" s="36"/>
      <c r="Z241" s="36"/>
      <c r="AA241" s="36"/>
      <c r="AB241" s="36"/>
      <c r="AC241" s="36"/>
      <c r="AD241" s="36"/>
      <c r="AE241" s="36"/>
      <c r="AR241" s="203" t="s">
        <v>266</v>
      </c>
      <c r="AT241" s="203" t="s">
        <v>329</v>
      </c>
      <c r="AU241" s="203" t="s">
        <v>19</v>
      </c>
      <c r="AY241" s="18" t="s">
        <v>220</v>
      </c>
      <c r="BE241" s="204">
        <f>IF(N241="základní",J241,0)</f>
        <v>0</v>
      </c>
      <c r="BF241" s="204">
        <f>IF(N241="snížená",J241,0)</f>
        <v>0</v>
      </c>
      <c r="BG241" s="204">
        <f>IF(N241="zákl. přenesená",J241,0)</f>
        <v>0</v>
      </c>
      <c r="BH241" s="204">
        <f>IF(N241="sníž. přenesená",J241,0)</f>
        <v>0</v>
      </c>
      <c r="BI241" s="204">
        <f>IF(N241="nulová",J241,0)</f>
        <v>0</v>
      </c>
      <c r="BJ241" s="18" t="s">
        <v>87</v>
      </c>
      <c r="BK241" s="204">
        <f>ROUND(I241*H241,2)</f>
        <v>0</v>
      </c>
      <c r="BL241" s="18" t="s">
        <v>223</v>
      </c>
      <c r="BM241" s="203" t="s">
        <v>5577</v>
      </c>
    </row>
    <row r="242" spans="1:65" s="12" customFormat="1" ht="22.9" customHeight="1">
      <c r="B242" s="176"/>
      <c r="C242" s="177"/>
      <c r="D242" s="178" t="s">
        <v>79</v>
      </c>
      <c r="E242" s="190" t="s">
        <v>271</v>
      </c>
      <c r="F242" s="190" t="s">
        <v>726</v>
      </c>
      <c r="G242" s="177"/>
      <c r="H242" s="177"/>
      <c r="I242" s="180"/>
      <c r="J242" s="191">
        <f>BK242</f>
        <v>0</v>
      </c>
      <c r="K242" s="177"/>
      <c r="L242" s="182"/>
      <c r="M242" s="183"/>
      <c r="N242" s="184"/>
      <c r="O242" s="184"/>
      <c r="P242" s="185">
        <f>SUM(P243:P257)</f>
        <v>0</v>
      </c>
      <c r="Q242" s="184"/>
      <c r="R242" s="185">
        <f>SUM(R243:R257)</f>
        <v>11.773580000000001</v>
      </c>
      <c r="S242" s="184"/>
      <c r="T242" s="186">
        <f>SUM(T243:T257)</f>
        <v>0</v>
      </c>
      <c r="AR242" s="187" t="s">
        <v>87</v>
      </c>
      <c r="AT242" s="188" t="s">
        <v>79</v>
      </c>
      <c r="AU242" s="188" t="s">
        <v>87</v>
      </c>
      <c r="AY242" s="187" t="s">
        <v>220</v>
      </c>
      <c r="BK242" s="189">
        <f>SUM(BK243:BK257)</f>
        <v>0</v>
      </c>
    </row>
    <row r="243" spans="1:65" s="2" customFormat="1" ht="37.9" customHeight="1">
      <c r="A243" s="36"/>
      <c r="B243" s="37"/>
      <c r="C243" s="192" t="s">
        <v>415</v>
      </c>
      <c r="D243" s="192" t="s">
        <v>224</v>
      </c>
      <c r="E243" s="193" t="s">
        <v>1692</v>
      </c>
      <c r="F243" s="194" t="s">
        <v>5578</v>
      </c>
      <c r="G243" s="195" t="s">
        <v>664</v>
      </c>
      <c r="H243" s="196">
        <v>6</v>
      </c>
      <c r="I243" s="197"/>
      <c r="J243" s="198">
        <f>ROUND(I243*H243,2)</f>
        <v>0</v>
      </c>
      <c r="K243" s="194" t="s">
        <v>1</v>
      </c>
      <c r="L243" s="41"/>
      <c r="M243" s="199" t="s">
        <v>1</v>
      </c>
      <c r="N243" s="200" t="s">
        <v>45</v>
      </c>
      <c r="O243" s="73"/>
      <c r="P243" s="201">
        <f>O243*H243</f>
        <v>0</v>
      </c>
      <c r="Q243" s="201">
        <v>0.11903</v>
      </c>
      <c r="R243" s="201">
        <f>Q243*H243</f>
        <v>0.71418000000000004</v>
      </c>
      <c r="S243" s="201">
        <v>0</v>
      </c>
      <c r="T243" s="202">
        <f>S243*H243</f>
        <v>0</v>
      </c>
      <c r="U243" s="36"/>
      <c r="V243" s="36"/>
      <c r="W243" s="36"/>
      <c r="X243" s="36"/>
      <c r="Y243" s="36"/>
      <c r="Z243" s="36"/>
      <c r="AA243" s="36"/>
      <c r="AB243" s="36"/>
      <c r="AC243" s="36"/>
      <c r="AD243" s="36"/>
      <c r="AE243" s="36"/>
      <c r="AR243" s="203" t="s">
        <v>223</v>
      </c>
      <c r="AT243" s="203" t="s">
        <v>224</v>
      </c>
      <c r="AU243" s="203" t="s">
        <v>19</v>
      </c>
      <c r="AY243" s="18" t="s">
        <v>220</v>
      </c>
      <c r="BE243" s="204">
        <f>IF(N243="základní",J243,0)</f>
        <v>0</v>
      </c>
      <c r="BF243" s="204">
        <f>IF(N243="snížená",J243,0)</f>
        <v>0</v>
      </c>
      <c r="BG243" s="204">
        <f>IF(N243="zákl. přenesená",J243,0)</f>
        <v>0</v>
      </c>
      <c r="BH243" s="204">
        <f>IF(N243="sníž. přenesená",J243,0)</f>
        <v>0</v>
      </c>
      <c r="BI243" s="204">
        <f>IF(N243="nulová",J243,0)</f>
        <v>0</v>
      </c>
      <c r="BJ243" s="18" t="s">
        <v>87</v>
      </c>
      <c r="BK243" s="204">
        <f>ROUND(I243*H243,2)</f>
        <v>0</v>
      </c>
      <c r="BL243" s="18" t="s">
        <v>223</v>
      </c>
      <c r="BM243" s="203" t="s">
        <v>5579</v>
      </c>
    </row>
    <row r="244" spans="1:65" s="2" customFormat="1" ht="58.5">
      <c r="A244" s="36"/>
      <c r="B244" s="37"/>
      <c r="C244" s="38"/>
      <c r="D244" s="210" t="s">
        <v>233</v>
      </c>
      <c r="E244" s="38"/>
      <c r="F244" s="211" t="s">
        <v>5580</v>
      </c>
      <c r="G244" s="38"/>
      <c r="H244" s="38"/>
      <c r="I244" s="207"/>
      <c r="J244" s="38"/>
      <c r="K244" s="38"/>
      <c r="L244" s="41"/>
      <c r="M244" s="208"/>
      <c r="N244" s="209"/>
      <c r="O244" s="73"/>
      <c r="P244" s="73"/>
      <c r="Q244" s="73"/>
      <c r="R244" s="73"/>
      <c r="S244" s="73"/>
      <c r="T244" s="74"/>
      <c r="U244" s="36"/>
      <c r="V244" s="36"/>
      <c r="W244" s="36"/>
      <c r="X244" s="36"/>
      <c r="Y244" s="36"/>
      <c r="Z244" s="36"/>
      <c r="AA244" s="36"/>
      <c r="AB244" s="36"/>
      <c r="AC244" s="36"/>
      <c r="AD244" s="36"/>
      <c r="AE244" s="36"/>
      <c r="AT244" s="18" t="s">
        <v>233</v>
      </c>
      <c r="AU244" s="18" t="s">
        <v>19</v>
      </c>
    </row>
    <row r="245" spans="1:65" s="2" customFormat="1" ht="33" customHeight="1">
      <c r="A245" s="36"/>
      <c r="B245" s="37"/>
      <c r="C245" s="192" t="s">
        <v>420</v>
      </c>
      <c r="D245" s="192" t="s">
        <v>224</v>
      </c>
      <c r="E245" s="193" t="s">
        <v>1708</v>
      </c>
      <c r="F245" s="194" t="s">
        <v>5581</v>
      </c>
      <c r="G245" s="195" t="s">
        <v>664</v>
      </c>
      <c r="H245" s="196">
        <v>6</v>
      </c>
      <c r="I245" s="197"/>
      <c r="J245" s="198">
        <f>ROUND(I245*H245,2)</f>
        <v>0</v>
      </c>
      <c r="K245" s="194" t="s">
        <v>228</v>
      </c>
      <c r="L245" s="41"/>
      <c r="M245" s="199" t="s">
        <v>1</v>
      </c>
      <c r="N245" s="200" t="s">
        <v>45</v>
      </c>
      <c r="O245" s="73"/>
      <c r="P245" s="201">
        <f>O245*H245</f>
        <v>0</v>
      </c>
      <c r="Q245" s="201">
        <v>6.9999999999999999E-4</v>
      </c>
      <c r="R245" s="201">
        <f>Q245*H245</f>
        <v>4.1999999999999997E-3</v>
      </c>
      <c r="S245" s="201">
        <v>0</v>
      </c>
      <c r="T245" s="202">
        <f>S245*H245</f>
        <v>0</v>
      </c>
      <c r="U245" s="36"/>
      <c r="V245" s="36"/>
      <c r="W245" s="36"/>
      <c r="X245" s="36"/>
      <c r="Y245" s="36"/>
      <c r="Z245" s="36"/>
      <c r="AA245" s="36"/>
      <c r="AB245" s="36"/>
      <c r="AC245" s="36"/>
      <c r="AD245" s="36"/>
      <c r="AE245" s="36"/>
      <c r="AR245" s="203" t="s">
        <v>223</v>
      </c>
      <c r="AT245" s="203" t="s">
        <v>224</v>
      </c>
      <c r="AU245" s="203" t="s">
        <v>19</v>
      </c>
      <c r="AY245" s="18" t="s">
        <v>220</v>
      </c>
      <c r="BE245" s="204">
        <f>IF(N245="základní",J245,0)</f>
        <v>0</v>
      </c>
      <c r="BF245" s="204">
        <f>IF(N245="snížená",J245,0)</f>
        <v>0</v>
      </c>
      <c r="BG245" s="204">
        <f>IF(N245="zákl. přenesená",J245,0)</f>
        <v>0</v>
      </c>
      <c r="BH245" s="204">
        <f>IF(N245="sníž. přenesená",J245,0)</f>
        <v>0</v>
      </c>
      <c r="BI245" s="204">
        <f>IF(N245="nulová",J245,0)</f>
        <v>0</v>
      </c>
      <c r="BJ245" s="18" t="s">
        <v>87</v>
      </c>
      <c r="BK245" s="204">
        <f>ROUND(I245*H245,2)</f>
        <v>0</v>
      </c>
      <c r="BL245" s="18" t="s">
        <v>223</v>
      </c>
      <c r="BM245" s="203" t="s">
        <v>5582</v>
      </c>
    </row>
    <row r="246" spans="1:65" s="2" customFormat="1" ht="11.25">
      <c r="A246" s="36"/>
      <c r="B246" s="37"/>
      <c r="C246" s="38"/>
      <c r="D246" s="205" t="s">
        <v>231</v>
      </c>
      <c r="E246" s="38"/>
      <c r="F246" s="206" t="s">
        <v>1711</v>
      </c>
      <c r="G246" s="38"/>
      <c r="H246" s="38"/>
      <c r="I246" s="207"/>
      <c r="J246" s="38"/>
      <c r="K246" s="38"/>
      <c r="L246" s="41"/>
      <c r="M246" s="208"/>
      <c r="N246" s="209"/>
      <c r="O246" s="73"/>
      <c r="P246" s="73"/>
      <c r="Q246" s="73"/>
      <c r="R246" s="73"/>
      <c r="S246" s="73"/>
      <c r="T246" s="74"/>
      <c r="U246" s="36"/>
      <c r="V246" s="36"/>
      <c r="W246" s="36"/>
      <c r="X246" s="36"/>
      <c r="Y246" s="36"/>
      <c r="Z246" s="36"/>
      <c r="AA246" s="36"/>
      <c r="AB246" s="36"/>
      <c r="AC246" s="36"/>
      <c r="AD246" s="36"/>
      <c r="AE246" s="36"/>
      <c r="AT246" s="18" t="s">
        <v>231</v>
      </c>
      <c r="AU246" s="18" t="s">
        <v>19</v>
      </c>
    </row>
    <row r="247" spans="1:65" s="2" customFormat="1" ht="146.25">
      <c r="A247" s="36"/>
      <c r="B247" s="37"/>
      <c r="C247" s="38"/>
      <c r="D247" s="210" t="s">
        <v>311</v>
      </c>
      <c r="E247" s="38"/>
      <c r="F247" s="211" t="s">
        <v>1712</v>
      </c>
      <c r="G247" s="38"/>
      <c r="H247" s="38"/>
      <c r="I247" s="207"/>
      <c r="J247" s="38"/>
      <c r="K247" s="38"/>
      <c r="L247" s="41"/>
      <c r="M247" s="208"/>
      <c r="N247" s="209"/>
      <c r="O247" s="73"/>
      <c r="P247" s="73"/>
      <c r="Q247" s="73"/>
      <c r="R247" s="73"/>
      <c r="S247" s="73"/>
      <c r="T247" s="74"/>
      <c r="U247" s="36"/>
      <c r="V247" s="36"/>
      <c r="W247" s="36"/>
      <c r="X247" s="36"/>
      <c r="Y247" s="36"/>
      <c r="Z247" s="36"/>
      <c r="AA247" s="36"/>
      <c r="AB247" s="36"/>
      <c r="AC247" s="36"/>
      <c r="AD247" s="36"/>
      <c r="AE247" s="36"/>
      <c r="AT247" s="18" t="s">
        <v>311</v>
      </c>
      <c r="AU247" s="18" t="s">
        <v>19</v>
      </c>
    </row>
    <row r="248" spans="1:65" s="2" customFormat="1" ht="68.25">
      <c r="A248" s="36"/>
      <c r="B248" s="37"/>
      <c r="C248" s="38"/>
      <c r="D248" s="210" t="s">
        <v>233</v>
      </c>
      <c r="E248" s="38"/>
      <c r="F248" s="211" t="s">
        <v>5583</v>
      </c>
      <c r="G248" s="38"/>
      <c r="H248" s="38"/>
      <c r="I248" s="207"/>
      <c r="J248" s="38"/>
      <c r="K248" s="38"/>
      <c r="L248" s="41"/>
      <c r="M248" s="208"/>
      <c r="N248" s="209"/>
      <c r="O248" s="73"/>
      <c r="P248" s="73"/>
      <c r="Q248" s="73"/>
      <c r="R248" s="73"/>
      <c r="S248" s="73"/>
      <c r="T248" s="74"/>
      <c r="U248" s="36"/>
      <c r="V248" s="36"/>
      <c r="W248" s="36"/>
      <c r="X248" s="36"/>
      <c r="Y248" s="36"/>
      <c r="Z248" s="36"/>
      <c r="AA248" s="36"/>
      <c r="AB248" s="36"/>
      <c r="AC248" s="36"/>
      <c r="AD248" s="36"/>
      <c r="AE248" s="36"/>
      <c r="AT248" s="18" t="s">
        <v>233</v>
      </c>
      <c r="AU248" s="18" t="s">
        <v>19</v>
      </c>
    </row>
    <row r="249" spans="1:65" s="2" customFormat="1" ht="55.5" customHeight="1">
      <c r="A249" s="36"/>
      <c r="B249" s="37"/>
      <c r="C249" s="192" t="s">
        <v>426</v>
      </c>
      <c r="D249" s="192" t="s">
        <v>224</v>
      </c>
      <c r="E249" s="193" t="s">
        <v>920</v>
      </c>
      <c r="F249" s="194" t="s">
        <v>1728</v>
      </c>
      <c r="G249" s="195" t="s">
        <v>698</v>
      </c>
      <c r="H249" s="196">
        <v>38</v>
      </c>
      <c r="I249" s="197"/>
      <c r="J249" s="198">
        <f>ROUND(I249*H249,2)</f>
        <v>0</v>
      </c>
      <c r="K249" s="194" t="s">
        <v>228</v>
      </c>
      <c r="L249" s="41"/>
      <c r="M249" s="199" t="s">
        <v>1</v>
      </c>
      <c r="N249" s="200" t="s">
        <v>45</v>
      </c>
      <c r="O249" s="73"/>
      <c r="P249" s="201">
        <f>O249*H249</f>
        <v>0</v>
      </c>
      <c r="Q249" s="201">
        <v>0.15540000000000001</v>
      </c>
      <c r="R249" s="201">
        <f>Q249*H249</f>
        <v>5.9052000000000007</v>
      </c>
      <c r="S249" s="201">
        <v>0</v>
      </c>
      <c r="T249" s="202">
        <f>S249*H249</f>
        <v>0</v>
      </c>
      <c r="U249" s="36"/>
      <c r="V249" s="36"/>
      <c r="W249" s="36"/>
      <c r="X249" s="36"/>
      <c r="Y249" s="36"/>
      <c r="Z249" s="36"/>
      <c r="AA249" s="36"/>
      <c r="AB249" s="36"/>
      <c r="AC249" s="36"/>
      <c r="AD249" s="36"/>
      <c r="AE249" s="36"/>
      <c r="AR249" s="203" t="s">
        <v>223</v>
      </c>
      <c r="AT249" s="203" t="s">
        <v>224</v>
      </c>
      <c r="AU249" s="203" t="s">
        <v>19</v>
      </c>
      <c r="AY249" s="18" t="s">
        <v>220</v>
      </c>
      <c r="BE249" s="204">
        <f>IF(N249="základní",J249,0)</f>
        <v>0</v>
      </c>
      <c r="BF249" s="204">
        <f>IF(N249="snížená",J249,0)</f>
        <v>0</v>
      </c>
      <c r="BG249" s="204">
        <f>IF(N249="zákl. přenesená",J249,0)</f>
        <v>0</v>
      </c>
      <c r="BH249" s="204">
        <f>IF(N249="sníž. přenesená",J249,0)</f>
        <v>0</v>
      </c>
      <c r="BI249" s="204">
        <f>IF(N249="nulová",J249,0)</f>
        <v>0</v>
      </c>
      <c r="BJ249" s="18" t="s">
        <v>87</v>
      </c>
      <c r="BK249" s="204">
        <f>ROUND(I249*H249,2)</f>
        <v>0</v>
      </c>
      <c r="BL249" s="18" t="s">
        <v>223</v>
      </c>
      <c r="BM249" s="203" t="s">
        <v>5584</v>
      </c>
    </row>
    <row r="250" spans="1:65" s="2" customFormat="1" ht="11.25">
      <c r="A250" s="36"/>
      <c r="B250" s="37"/>
      <c r="C250" s="38"/>
      <c r="D250" s="205" t="s">
        <v>231</v>
      </c>
      <c r="E250" s="38"/>
      <c r="F250" s="206" t="s">
        <v>923</v>
      </c>
      <c r="G250" s="38"/>
      <c r="H250" s="38"/>
      <c r="I250" s="207"/>
      <c r="J250" s="38"/>
      <c r="K250" s="38"/>
      <c r="L250" s="41"/>
      <c r="M250" s="208"/>
      <c r="N250" s="209"/>
      <c r="O250" s="73"/>
      <c r="P250" s="73"/>
      <c r="Q250" s="73"/>
      <c r="R250" s="73"/>
      <c r="S250" s="73"/>
      <c r="T250" s="74"/>
      <c r="U250" s="36"/>
      <c r="V250" s="36"/>
      <c r="W250" s="36"/>
      <c r="X250" s="36"/>
      <c r="Y250" s="36"/>
      <c r="Z250" s="36"/>
      <c r="AA250" s="36"/>
      <c r="AB250" s="36"/>
      <c r="AC250" s="36"/>
      <c r="AD250" s="36"/>
      <c r="AE250" s="36"/>
      <c r="AT250" s="18" t="s">
        <v>231</v>
      </c>
      <c r="AU250" s="18" t="s">
        <v>19</v>
      </c>
    </row>
    <row r="251" spans="1:65" s="2" customFormat="1" ht="97.5">
      <c r="A251" s="36"/>
      <c r="B251" s="37"/>
      <c r="C251" s="38"/>
      <c r="D251" s="210" t="s">
        <v>311</v>
      </c>
      <c r="E251" s="38"/>
      <c r="F251" s="211" t="s">
        <v>924</v>
      </c>
      <c r="G251" s="38"/>
      <c r="H251" s="38"/>
      <c r="I251" s="207"/>
      <c r="J251" s="38"/>
      <c r="K251" s="38"/>
      <c r="L251" s="41"/>
      <c r="M251" s="208"/>
      <c r="N251" s="209"/>
      <c r="O251" s="73"/>
      <c r="P251" s="73"/>
      <c r="Q251" s="73"/>
      <c r="R251" s="73"/>
      <c r="S251" s="73"/>
      <c r="T251" s="74"/>
      <c r="U251" s="36"/>
      <c r="V251" s="36"/>
      <c r="W251" s="36"/>
      <c r="X251" s="36"/>
      <c r="Y251" s="36"/>
      <c r="Z251" s="36"/>
      <c r="AA251" s="36"/>
      <c r="AB251" s="36"/>
      <c r="AC251" s="36"/>
      <c r="AD251" s="36"/>
      <c r="AE251" s="36"/>
      <c r="AT251" s="18" t="s">
        <v>311</v>
      </c>
      <c r="AU251" s="18" t="s">
        <v>19</v>
      </c>
    </row>
    <row r="252" spans="1:65" s="2" customFormat="1" ht="48.75">
      <c r="A252" s="36"/>
      <c r="B252" s="37"/>
      <c r="C252" s="38"/>
      <c r="D252" s="210" t="s">
        <v>233</v>
      </c>
      <c r="E252" s="38"/>
      <c r="F252" s="211" t="s">
        <v>5585</v>
      </c>
      <c r="G252" s="38"/>
      <c r="H252" s="38"/>
      <c r="I252" s="207"/>
      <c r="J252" s="38"/>
      <c r="K252" s="38"/>
      <c r="L252" s="41"/>
      <c r="M252" s="208"/>
      <c r="N252" s="209"/>
      <c r="O252" s="73"/>
      <c r="P252" s="73"/>
      <c r="Q252" s="73"/>
      <c r="R252" s="73"/>
      <c r="S252" s="73"/>
      <c r="T252" s="74"/>
      <c r="U252" s="36"/>
      <c r="V252" s="36"/>
      <c r="W252" s="36"/>
      <c r="X252" s="36"/>
      <c r="Y252" s="36"/>
      <c r="Z252" s="36"/>
      <c r="AA252" s="36"/>
      <c r="AB252" s="36"/>
      <c r="AC252" s="36"/>
      <c r="AD252" s="36"/>
      <c r="AE252" s="36"/>
      <c r="AT252" s="18" t="s">
        <v>233</v>
      </c>
      <c r="AU252" s="18" t="s">
        <v>19</v>
      </c>
    </row>
    <row r="253" spans="1:65" s="2" customFormat="1" ht="21.75" customHeight="1">
      <c r="A253" s="36"/>
      <c r="B253" s="37"/>
      <c r="C253" s="247" t="s">
        <v>434</v>
      </c>
      <c r="D253" s="247" t="s">
        <v>329</v>
      </c>
      <c r="E253" s="248" t="s">
        <v>1732</v>
      </c>
      <c r="F253" s="249" t="s">
        <v>1733</v>
      </c>
      <c r="G253" s="250" t="s">
        <v>698</v>
      </c>
      <c r="H253" s="251">
        <v>38</v>
      </c>
      <c r="I253" s="252"/>
      <c r="J253" s="253">
        <f>ROUND(I253*H253,2)</f>
        <v>0</v>
      </c>
      <c r="K253" s="249" t="s">
        <v>228</v>
      </c>
      <c r="L253" s="254"/>
      <c r="M253" s="255" t="s">
        <v>1</v>
      </c>
      <c r="N253" s="256" t="s">
        <v>45</v>
      </c>
      <c r="O253" s="73"/>
      <c r="P253" s="201">
        <f>O253*H253</f>
        <v>0</v>
      </c>
      <c r="Q253" s="201">
        <v>5.5E-2</v>
      </c>
      <c r="R253" s="201">
        <f>Q253*H253</f>
        <v>2.09</v>
      </c>
      <c r="S253" s="201">
        <v>0</v>
      </c>
      <c r="T253" s="202">
        <f>S253*H253</f>
        <v>0</v>
      </c>
      <c r="U253" s="36"/>
      <c r="V253" s="36"/>
      <c r="W253" s="36"/>
      <c r="X253" s="36"/>
      <c r="Y253" s="36"/>
      <c r="Z253" s="36"/>
      <c r="AA253" s="36"/>
      <c r="AB253" s="36"/>
      <c r="AC253" s="36"/>
      <c r="AD253" s="36"/>
      <c r="AE253" s="36"/>
      <c r="AR253" s="203" t="s">
        <v>266</v>
      </c>
      <c r="AT253" s="203" t="s">
        <v>329</v>
      </c>
      <c r="AU253" s="203" t="s">
        <v>19</v>
      </c>
      <c r="AY253" s="18" t="s">
        <v>220</v>
      </c>
      <c r="BE253" s="204">
        <f>IF(N253="základní",J253,0)</f>
        <v>0</v>
      </c>
      <c r="BF253" s="204">
        <f>IF(N253="snížená",J253,0)</f>
        <v>0</v>
      </c>
      <c r="BG253" s="204">
        <f>IF(N253="zákl. přenesená",J253,0)</f>
        <v>0</v>
      </c>
      <c r="BH253" s="204">
        <f>IF(N253="sníž. přenesená",J253,0)</f>
        <v>0</v>
      </c>
      <c r="BI253" s="204">
        <f>IF(N253="nulová",J253,0)</f>
        <v>0</v>
      </c>
      <c r="BJ253" s="18" t="s">
        <v>87</v>
      </c>
      <c r="BK253" s="204">
        <f>ROUND(I253*H253,2)</f>
        <v>0</v>
      </c>
      <c r="BL253" s="18" t="s">
        <v>223</v>
      </c>
      <c r="BM253" s="203" t="s">
        <v>5586</v>
      </c>
    </row>
    <row r="254" spans="1:65" s="2" customFormat="1" ht="37.9" customHeight="1">
      <c r="A254" s="36"/>
      <c r="B254" s="37"/>
      <c r="C254" s="192" t="s">
        <v>441</v>
      </c>
      <c r="D254" s="192" t="s">
        <v>224</v>
      </c>
      <c r="E254" s="193" t="s">
        <v>1136</v>
      </c>
      <c r="F254" s="194" t="s">
        <v>1137</v>
      </c>
      <c r="G254" s="195" t="s">
        <v>506</v>
      </c>
      <c r="H254" s="196">
        <v>8500</v>
      </c>
      <c r="I254" s="197"/>
      <c r="J254" s="198">
        <f>ROUND(I254*H254,2)</f>
        <v>0</v>
      </c>
      <c r="K254" s="194" t="s">
        <v>228</v>
      </c>
      <c r="L254" s="41"/>
      <c r="M254" s="199" t="s">
        <v>1</v>
      </c>
      <c r="N254" s="200" t="s">
        <v>45</v>
      </c>
      <c r="O254" s="73"/>
      <c r="P254" s="201">
        <f>O254*H254</f>
        <v>0</v>
      </c>
      <c r="Q254" s="201">
        <v>3.6000000000000002E-4</v>
      </c>
      <c r="R254" s="201">
        <f>Q254*H254</f>
        <v>3.06</v>
      </c>
      <c r="S254" s="201">
        <v>0</v>
      </c>
      <c r="T254" s="202">
        <f>S254*H254</f>
        <v>0</v>
      </c>
      <c r="U254" s="36"/>
      <c r="V254" s="36"/>
      <c r="W254" s="36"/>
      <c r="X254" s="36"/>
      <c r="Y254" s="36"/>
      <c r="Z254" s="36"/>
      <c r="AA254" s="36"/>
      <c r="AB254" s="36"/>
      <c r="AC254" s="36"/>
      <c r="AD254" s="36"/>
      <c r="AE254" s="36"/>
      <c r="AR254" s="203" t="s">
        <v>223</v>
      </c>
      <c r="AT254" s="203" t="s">
        <v>224</v>
      </c>
      <c r="AU254" s="203" t="s">
        <v>19</v>
      </c>
      <c r="AY254" s="18" t="s">
        <v>220</v>
      </c>
      <c r="BE254" s="204">
        <f>IF(N254="základní",J254,0)</f>
        <v>0</v>
      </c>
      <c r="BF254" s="204">
        <f>IF(N254="snížená",J254,0)</f>
        <v>0</v>
      </c>
      <c r="BG254" s="204">
        <f>IF(N254="zákl. přenesená",J254,0)</f>
        <v>0</v>
      </c>
      <c r="BH254" s="204">
        <f>IF(N254="sníž. přenesená",J254,0)</f>
        <v>0</v>
      </c>
      <c r="BI254" s="204">
        <f>IF(N254="nulová",J254,0)</f>
        <v>0</v>
      </c>
      <c r="BJ254" s="18" t="s">
        <v>87</v>
      </c>
      <c r="BK254" s="204">
        <f>ROUND(I254*H254,2)</f>
        <v>0</v>
      </c>
      <c r="BL254" s="18" t="s">
        <v>223</v>
      </c>
      <c r="BM254" s="203" t="s">
        <v>5587</v>
      </c>
    </row>
    <row r="255" spans="1:65" s="2" customFormat="1" ht="11.25">
      <c r="A255" s="36"/>
      <c r="B255" s="37"/>
      <c r="C255" s="38"/>
      <c r="D255" s="205" t="s">
        <v>231</v>
      </c>
      <c r="E255" s="38"/>
      <c r="F255" s="206" t="s">
        <v>1139</v>
      </c>
      <c r="G255" s="38"/>
      <c r="H255" s="38"/>
      <c r="I255" s="207"/>
      <c r="J255" s="38"/>
      <c r="K255" s="38"/>
      <c r="L255" s="41"/>
      <c r="M255" s="208"/>
      <c r="N255" s="209"/>
      <c r="O255" s="73"/>
      <c r="P255" s="73"/>
      <c r="Q255" s="73"/>
      <c r="R255" s="73"/>
      <c r="S255" s="73"/>
      <c r="T255" s="74"/>
      <c r="U255" s="36"/>
      <c r="V255" s="36"/>
      <c r="W255" s="36"/>
      <c r="X255" s="36"/>
      <c r="Y255" s="36"/>
      <c r="Z255" s="36"/>
      <c r="AA255" s="36"/>
      <c r="AB255" s="36"/>
      <c r="AC255" s="36"/>
      <c r="AD255" s="36"/>
      <c r="AE255" s="36"/>
      <c r="AT255" s="18" t="s">
        <v>231</v>
      </c>
      <c r="AU255" s="18" t="s">
        <v>19</v>
      </c>
    </row>
    <row r="256" spans="1:65" s="2" customFormat="1" ht="29.25">
      <c r="A256" s="36"/>
      <c r="B256" s="37"/>
      <c r="C256" s="38"/>
      <c r="D256" s="210" t="s">
        <v>311</v>
      </c>
      <c r="E256" s="38"/>
      <c r="F256" s="211" t="s">
        <v>1140</v>
      </c>
      <c r="G256" s="38"/>
      <c r="H256" s="38"/>
      <c r="I256" s="207"/>
      <c r="J256" s="38"/>
      <c r="K256" s="38"/>
      <c r="L256" s="41"/>
      <c r="M256" s="208"/>
      <c r="N256" s="209"/>
      <c r="O256" s="73"/>
      <c r="P256" s="73"/>
      <c r="Q256" s="73"/>
      <c r="R256" s="73"/>
      <c r="S256" s="73"/>
      <c r="T256" s="74"/>
      <c r="U256" s="36"/>
      <c r="V256" s="36"/>
      <c r="W256" s="36"/>
      <c r="X256" s="36"/>
      <c r="Y256" s="36"/>
      <c r="Z256" s="36"/>
      <c r="AA256" s="36"/>
      <c r="AB256" s="36"/>
      <c r="AC256" s="36"/>
      <c r="AD256" s="36"/>
      <c r="AE256" s="36"/>
      <c r="AT256" s="18" t="s">
        <v>311</v>
      </c>
      <c r="AU256" s="18" t="s">
        <v>19</v>
      </c>
    </row>
    <row r="257" spans="1:65" s="2" customFormat="1" ht="136.5">
      <c r="A257" s="36"/>
      <c r="B257" s="37"/>
      <c r="C257" s="38"/>
      <c r="D257" s="210" t="s">
        <v>233</v>
      </c>
      <c r="E257" s="38"/>
      <c r="F257" s="211" t="s">
        <v>5588</v>
      </c>
      <c r="G257" s="38"/>
      <c r="H257" s="38"/>
      <c r="I257" s="207"/>
      <c r="J257" s="38"/>
      <c r="K257" s="38"/>
      <c r="L257" s="41"/>
      <c r="M257" s="208"/>
      <c r="N257" s="209"/>
      <c r="O257" s="73"/>
      <c r="P257" s="73"/>
      <c r="Q257" s="73"/>
      <c r="R257" s="73"/>
      <c r="S257" s="73"/>
      <c r="T257" s="74"/>
      <c r="U257" s="36"/>
      <c r="V257" s="36"/>
      <c r="W257" s="36"/>
      <c r="X257" s="36"/>
      <c r="Y257" s="36"/>
      <c r="Z257" s="36"/>
      <c r="AA257" s="36"/>
      <c r="AB257" s="36"/>
      <c r="AC257" s="36"/>
      <c r="AD257" s="36"/>
      <c r="AE257" s="36"/>
      <c r="AT257" s="18" t="s">
        <v>233</v>
      </c>
      <c r="AU257" s="18" t="s">
        <v>19</v>
      </c>
    </row>
    <row r="258" spans="1:65" s="12" customFormat="1" ht="22.9" customHeight="1">
      <c r="B258" s="176"/>
      <c r="C258" s="177"/>
      <c r="D258" s="178" t="s">
        <v>79</v>
      </c>
      <c r="E258" s="190" t="s">
        <v>741</v>
      </c>
      <c r="F258" s="190" t="s">
        <v>742</v>
      </c>
      <c r="G258" s="177"/>
      <c r="H258" s="177"/>
      <c r="I258" s="180"/>
      <c r="J258" s="191">
        <f>BK258</f>
        <v>0</v>
      </c>
      <c r="K258" s="177"/>
      <c r="L258" s="182"/>
      <c r="M258" s="183"/>
      <c r="N258" s="184"/>
      <c r="O258" s="184"/>
      <c r="P258" s="185">
        <f>SUM(P259:P263)</f>
        <v>0</v>
      </c>
      <c r="Q258" s="184"/>
      <c r="R258" s="185">
        <f>SUM(R259:R263)</f>
        <v>0</v>
      </c>
      <c r="S258" s="184"/>
      <c r="T258" s="186">
        <f>SUM(T259:T263)</f>
        <v>0</v>
      </c>
      <c r="AR258" s="187" t="s">
        <v>87</v>
      </c>
      <c r="AT258" s="188" t="s">
        <v>79</v>
      </c>
      <c r="AU258" s="188" t="s">
        <v>87</v>
      </c>
      <c r="AY258" s="187" t="s">
        <v>220</v>
      </c>
      <c r="BK258" s="189">
        <f>SUM(BK259:BK263)</f>
        <v>0</v>
      </c>
    </row>
    <row r="259" spans="1:65" s="2" customFormat="1" ht="33" customHeight="1">
      <c r="A259" s="36"/>
      <c r="B259" s="37"/>
      <c r="C259" s="192" t="s">
        <v>446</v>
      </c>
      <c r="D259" s="192" t="s">
        <v>224</v>
      </c>
      <c r="E259" s="193" t="s">
        <v>743</v>
      </c>
      <c r="F259" s="194" t="s">
        <v>744</v>
      </c>
      <c r="G259" s="195" t="s">
        <v>650</v>
      </c>
      <c r="H259" s="196">
        <v>6327.1540000000005</v>
      </c>
      <c r="I259" s="197"/>
      <c r="J259" s="198">
        <f>ROUND(I259*H259,2)</f>
        <v>0</v>
      </c>
      <c r="K259" s="194" t="s">
        <v>228</v>
      </c>
      <c r="L259" s="41"/>
      <c r="M259" s="199" t="s">
        <v>1</v>
      </c>
      <c r="N259" s="200" t="s">
        <v>45</v>
      </c>
      <c r="O259" s="73"/>
      <c r="P259" s="201">
        <f>O259*H259</f>
        <v>0</v>
      </c>
      <c r="Q259" s="201">
        <v>0</v>
      </c>
      <c r="R259" s="201">
        <f>Q259*H259</f>
        <v>0</v>
      </c>
      <c r="S259" s="201">
        <v>0</v>
      </c>
      <c r="T259" s="202">
        <f>S259*H259</f>
        <v>0</v>
      </c>
      <c r="U259" s="36"/>
      <c r="V259" s="36"/>
      <c r="W259" s="36"/>
      <c r="X259" s="36"/>
      <c r="Y259" s="36"/>
      <c r="Z259" s="36"/>
      <c r="AA259" s="36"/>
      <c r="AB259" s="36"/>
      <c r="AC259" s="36"/>
      <c r="AD259" s="36"/>
      <c r="AE259" s="36"/>
      <c r="AR259" s="203" t="s">
        <v>223</v>
      </c>
      <c r="AT259" s="203" t="s">
        <v>224</v>
      </c>
      <c r="AU259" s="203" t="s">
        <v>19</v>
      </c>
      <c r="AY259" s="18" t="s">
        <v>220</v>
      </c>
      <c r="BE259" s="204">
        <f>IF(N259="základní",J259,0)</f>
        <v>0</v>
      </c>
      <c r="BF259" s="204">
        <f>IF(N259="snížená",J259,0)</f>
        <v>0</v>
      </c>
      <c r="BG259" s="204">
        <f>IF(N259="zákl. přenesená",J259,0)</f>
        <v>0</v>
      </c>
      <c r="BH259" s="204">
        <f>IF(N259="sníž. přenesená",J259,0)</f>
        <v>0</v>
      </c>
      <c r="BI259" s="204">
        <f>IF(N259="nulová",J259,0)</f>
        <v>0</v>
      </c>
      <c r="BJ259" s="18" t="s">
        <v>87</v>
      </c>
      <c r="BK259" s="204">
        <f>ROUND(I259*H259,2)</f>
        <v>0</v>
      </c>
      <c r="BL259" s="18" t="s">
        <v>223</v>
      </c>
      <c r="BM259" s="203" t="s">
        <v>5589</v>
      </c>
    </row>
    <row r="260" spans="1:65" s="2" customFormat="1" ht="11.25">
      <c r="A260" s="36"/>
      <c r="B260" s="37"/>
      <c r="C260" s="38"/>
      <c r="D260" s="205" t="s">
        <v>231</v>
      </c>
      <c r="E260" s="38"/>
      <c r="F260" s="206" t="s">
        <v>746</v>
      </c>
      <c r="G260" s="38"/>
      <c r="H260" s="38"/>
      <c r="I260" s="207"/>
      <c r="J260" s="38"/>
      <c r="K260" s="38"/>
      <c r="L260" s="41"/>
      <c r="M260" s="208"/>
      <c r="N260" s="209"/>
      <c r="O260" s="73"/>
      <c r="P260" s="73"/>
      <c r="Q260" s="73"/>
      <c r="R260" s="73"/>
      <c r="S260" s="73"/>
      <c r="T260" s="74"/>
      <c r="U260" s="36"/>
      <c r="V260" s="36"/>
      <c r="W260" s="36"/>
      <c r="X260" s="36"/>
      <c r="Y260" s="36"/>
      <c r="Z260" s="36"/>
      <c r="AA260" s="36"/>
      <c r="AB260" s="36"/>
      <c r="AC260" s="36"/>
      <c r="AD260" s="36"/>
      <c r="AE260" s="36"/>
      <c r="AT260" s="18" t="s">
        <v>231</v>
      </c>
      <c r="AU260" s="18" t="s">
        <v>19</v>
      </c>
    </row>
    <row r="261" spans="1:65" s="2" customFormat="1" ht="29.25">
      <c r="A261" s="36"/>
      <c r="B261" s="37"/>
      <c r="C261" s="38"/>
      <c r="D261" s="210" t="s">
        <v>311</v>
      </c>
      <c r="E261" s="38"/>
      <c r="F261" s="211" t="s">
        <v>747</v>
      </c>
      <c r="G261" s="38"/>
      <c r="H261" s="38"/>
      <c r="I261" s="207"/>
      <c r="J261" s="38"/>
      <c r="K261" s="38"/>
      <c r="L261" s="41"/>
      <c r="M261" s="208"/>
      <c r="N261" s="209"/>
      <c r="O261" s="73"/>
      <c r="P261" s="73"/>
      <c r="Q261" s="73"/>
      <c r="R261" s="73"/>
      <c r="S261" s="73"/>
      <c r="T261" s="74"/>
      <c r="U261" s="36"/>
      <c r="V261" s="36"/>
      <c r="W261" s="36"/>
      <c r="X261" s="36"/>
      <c r="Y261" s="36"/>
      <c r="Z261" s="36"/>
      <c r="AA261" s="36"/>
      <c r="AB261" s="36"/>
      <c r="AC261" s="36"/>
      <c r="AD261" s="36"/>
      <c r="AE261" s="36"/>
      <c r="AT261" s="18" t="s">
        <v>311</v>
      </c>
      <c r="AU261" s="18" t="s">
        <v>19</v>
      </c>
    </row>
    <row r="262" spans="1:65" s="2" customFormat="1" ht="44.25" customHeight="1">
      <c r="A262" s="36"/>
      <c r="B262" s="37"/>
      <c r="C262" s="192" t="s">
        <v>454</v>
      </c>
      <c r="D262" s="192" t="s">
        <v>224</v>
      </c>
      <c r="E262" s="193" t="s">
        <v>748</v>
      </c>
      <c r="F262" s="194" t="s">
        <v>749</v>
      </c>
      <c r="G262" s="195" t="s">
        <v>650</v>
      </c>
      <c r="H262" s="196">
        <v>6327.1540000000005</v>
      </c>
      <c r="I262" s="197"/>
      <c r="J262" s="198">
        <f>ROUND(I262*H262,2)</f>
        <v>0</v>
      </c>
      <c r="K262" s="194" t="s">
        <v>228</v>
      </c>
      <c r="L262" s="41"/>
      <c r="M262" s="199" t="s">
        <v>1</v>
      </c>
      <c r="N262" s="200" t="s">
        <v>45</v>
      </c>
      <c r="O262" s="73"/>
      <c r="P262" s="201">
        <f>O262*H262</f>
        <v>0</v>
      </c>
      <c r="Q262" s="201">
        <v>0</v>
      </c>
      <c r="R262" s="201">
        <f>Q262*H262</f>
        <v>0</v>
      </c>
      <c r="S262" s="201">
        <v>0</v>
      </c>
      <c r="T262" s="202">
        <f>S262*H262</f>
        <v>0</v>
      </c>
      <c r="U262" s="36"/>
      <c r="V262" s="36"/>
      <c r="W262" s="36"/>
      <c r="X262" s="36"/>
      <c r="Y262" s="36"/>
      <c r="Z262" s="36"/>
      <c r="AA262" s="36"/>
      <c r="AB262" s="36"/>
      <c r="AC262" s="36"/>
      <c r="AD262" s="36"/>
      <c r="AE262" s="36"/>
      <c r="AR262" s="203" t="s">
        <v>223</v>
      </c>
      <c r="AT262" s="203" t="s">
        <v>224</v>
      </c>
      <c r="AU262" s="203" t="s">
        <v>19</v>
      </c>
      <c r="AY262" s="18" t="s">
        <v>220</v>
      </c>
      <c r="BE262" s="204">
        <f>IF(N262="základní",J262,0)</f>
        <v>0</v>
      </c>
      <c r="BF262" s="204">
        <f>IF(N262="snížená",J262,0)</f>
        <v>0</v>
      </c>
      <c r="BG262" s="204">
        <f>IF(N262="zákl. přenesená",J262,0)</f>
        <v>0</v>
      </c>
      <c r="BH262" s="204">
        <f>IF(N262="sníž. přenesená",J262,0)</f>
        <v>0</v>
      </c>
      <c r="BI262" s="204">
        <f>IF(N262="nulová",J262,0)</f>
        <v>0</v>
      </c>
      <c r="BJ262" s="18" t="s">
        <v>87</v>
      </c>
      <c r="BK262" s="204">
        <f>ROUND(I262*H262,2)</f>
        <v>0</v>
      </c>
      <c r="BL262" s="18" t="s">
        <v>223</v>
      </c>
      <c r="BM262" s="203" t="s">
        <v>5590</v>
      </c>
    </row>
    <row r="263" spans="1:65" s="2" customFormat="1" ht="11.25">
      <c r="A263" s="36"/>
      <c r="B263" s="37"/>
      <c r="C263" s="38"/>
      <c r="D263" s="205" t="s">
        <v>231</v>
      </c>
      <c r="E263" s="38"/>
      <c r="F263" s="206" t="s">
        <v>751</v>
      </c>
      <c r="G263" s="38"/>
      <c r="H263" s="38"/>
      <c r="I263" s="207"/>
      <c r="J263" s="38"/>
      <c r="K263" s="38"/>
      <c r="L263" s="41"/>
      <c r="M263" s="257"/>
      <c r="N263" s="258"/>
      <c r="O263" s="259"/>
      <c r="P263" s="259"/>
      <c r="Q263" s="259"/>
      <c r="R263" s="259"/>
      <c r="S263" s="259"/>
      <c r="T263" s="260"/>
      <c r="U263" s="36"/>
      <c r="V263" s="36"/>
      <c r="W263" s="36"/>
      <c r="X263" s="36"/>
      <c r="Y263" s="36"/>
      <c r="Z263" s="36"/>
      <c r="AA263" s="36"/>
      <c r="AB263" s="36"/>
      <c r="AC263" s="36"/>
      <c r="AD263" s="36"/>
      <c r="AE263" s="36"/>
      <c r="AT263" s="18" t="s">
        <v>231</v>
      </c>
      <c r="AU263" s="18" t="s">
        <v>19</v>
      </c>
    </row>
    <row r="264" spans="1:65" s="2" customFormat="1" ht="6.95" customHeight="1">
      <c r="A264" s="36"/>
      <c r="B264" s="56"/>
      <c r="C264" s="57"/>
      <c r="D264" s="57"/>
      <c r="E264" s="57"/>
      <c r="F264" s="57"/>
      <c r="G264" s="57"/>
      <c r="H264" s="57"/>
      <c r="I264" s="57"/>
      <c r="J264" s="57"/>
      <c r="K264" s="57"/>
      <c r="L264" s="41"/>
      <c r="M264" s="36"/>
      <c r="O264" s="36"/>
      <c r="P264" s="36"/>
      <c r="Q264" s="36"/>
      <c r="R264" s="36"/>
      <c r="S264" s="36"/>
      <c r="T264" s="36"/>
      <c r="U264" s="36"/>
      <c r="V264" s="36"/>
      <c r="W264" s="36"/>
      <c r="X264" s="36"/>
      <c r="Y264" s="36"/>
      <c r="Z264" s="36"/>
      <c r="AA264" s="36"/>
      <c r="AB264" s="36"/>
      <c r="AC264" s="36"/>
      <c r="AD264" s="36"/>
      <c r="AE264" s="36"/>
    </row>
  </sheetData>
  <mergeCells count="12">
    <mergeCell ref="E120:H120"/>
    <mergeCell ref="L2:V2"/>
    <mergeCell ref="E85:H85"/>
    <mergeCell ref="E87:H87"/>
    <mergeCell ref="E89:H89"/>
    <mergeCell ref="E116:H116"/>
    <mergeCell ref="E118:H118"/>
    <mergeCell ref="E7:H7"/>
    <mergeCell ref="E9:H9"/>
    <mergeCell ref="E11:H11"/>
    <mergeCell ref="E20:H20"/>
    <mergeCell ref="E29:H29"/>
  </mergeCells>
  <hyperlinks>
    <hyperlink ref="F132" r:id="rId1"/>
    <hyperlink ref="F136" r:id="rId2"/>
    <hyperlink ref="F140" r:id="rId3"/>
    <hyperlink ref="F144" r:id="rId4"/>
    <hyperlink ref="F148" r:id="rId5"/>
    <hyperlink ref="F152" r:id="rId6"/>
    <hyperlink ref="F156" r:id="rId7"/>
    <hyperlink ref="F160" r:id="rId8"/>
    <hyperlink ref="F164" r:id="rId9"/>
    <hyperlink ref="F168" r:id="rId10"/>
    <hyperlink ref="F172" r:id="rId11"/>
    <hyperlink ref="F176" r:id="rId12"/>
    <hyperlink ref="F181" r:id="rId13"/>
    <hyperlink ref="F185" r:id="rId14"/>
    <hyperlink ref="F190" r:id="rId15"/>
    <hyperlink ref="F194" r:id="rId16"/>
    <hyperlink ref="F198" r:id="rId17"/>
    <hyperlink ref="F202" r:id="rId18"/>
    <hyperlink ref="F207" r:id="rId19"/>
    <hyperlink ref="F211" r:id="rId20"/>
    <hyperlink ref="F216" r:id="rId21"/>
    <hyperlink ref="F219" r:id="rId22"/>
    <hyperlink ref="F222" r:id="rId23"/>
    <hyperlink ref="F225" r:id="rId24"/>
    <hyperlink ref="F228" r:id="rId25"/>
    <hyperlink ref="F231" r:id="rId26"/>
    <hyperlink ref="F234" r:id="rId27"/>
    <hyperlink ref="F239" r:id="rId28"/>
    <hyperlink ref="F246" r:id="rId29"/>
    <hyperlink ref="F250" r:id="rId30"/>
    <hyperlink ref="F255" r:id="rId31"/>
    <hyperlink ref="F260" r:id="rId32"/>
    <hyperlink ref="F263" r:id="rId33"/>
  </hyperlinks>
  <pageMargins left="0.39374999999999999" right="0.39374999999999999" top="0.39374999999999999" bottom="0.39374999999999999" header="0" footer="0"/>
  <pageSetup orientation="portrait" blackAndWhite="1"/>
</worksheet>
</file>

<file path=xl/worksheets/sheet22.xml><?xml version="1.0" encoding="utf-8"?>
<worksheet xmlns="http://schemas.openxmlformats.org/spreadsheetml/2006/main" xmlns:r="http://schemas.openxmlformats.org/officeDocument/2006/relationships">
  <sheetPr>
    <pageSetUpPr fitToPage="1"/>
  </sheetPr>
  <dimension ref="A2:BM3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175</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5591</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5592</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38</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tr">
        <f>IF('Rekapitulace stavby'!E11="","",'Rekapitulace stavby'!E11)</f>
        <v>Povodí Odry, s.p.</v>
      </c>
      <c r="F17" s="36"/>
      <c r="G17" s="36"/>
      <c r="H17" s="36"/>
      <c r="I17" s="120" t="s">
        <v>31</v>
      </c>
      <c r="J17" s="111"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tr">
        <f>IF('Rekapitulace stavby'!E17="","",'Rekapitulace stavby'!E17)</f>
        <v>Dopravoprojekt Brno a.s.</v>
      </c>
      <c r="F23" s="36"/>
      <c r="G23" s="36"/>
      <c r="H23" s="36"/>
      <c r="I23" s="120" t="s">
        <v>31</v>
      </c>
      <c r="J23" s="111"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tr">
        <f>IF('Rekapitulace stavby'!E20="","",'Rekapitulace stavby'!E20)</f>
        <v xml:space="preserve"> </v>
      </c>
      <c r="F26" s="36"/>
      <c r="G26" s="36"/>
      <c r="H26" s="36"/>
      <c r="I26" s="120" t="s">
        <v>31</v>
      </c>
      <c r="J26" s="111"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ROUND((SUM(BE127:BE349)),  2)</f>
        <v>0</v>
      </c>
      <c r="G35" s="36"/>
      <c r="H35" s="36"/>
      <c r="I35" s="131">
        <v>0.2</v>
      </c>
      <c r="J35" s="130">
        <f>ROUND(((SUM(BE127:BE349))*I35),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ROUND((SUM(BF127:BF349)),  2)</f>
        <v>0</v>
      </c>
      <c r="G36" s="36"/>
      <c r="H36" s="36"/>
      <c r="I36" s="131">
        <v>0.2</v>
      </c>
      <c r="J36" s="130">
        <f>ROUND(((SUM(BF127:BF349))*I36),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ROUND((SUM(BG127:BG349)),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ROUND((SUM(BH127:BH349)),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ROUND((SUM(BI127:BI349)),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5591</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 08.2 - Plošné zatěsněn...</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 xml:space="preserve"> </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Dopravoprojekt Brno a.s.</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1902</v>
      </c>
      <c r="E99" s="157"/>
      <c r="F99" s="157"/>
      <c r="G99" s="157"/>
      <c r="H99" s="157"/>
      <c r="I99" s="157"/>
      <c r="J99" s="158">
        <f>J128</f>
        <v>0</v>
      </c>
      <c r="K99" s="155"/>
      <c r="L99" s="159"/>
    </row>
    <row r="100" spans="1:47" s="9" customFormat="1" ht="24.95" customHeight="1">
      <c r="B100" s="154"/>
      <c r="C100" s="155"/>
      <c r="D100" s="156" t="s">
        <v>1905</v>
      </c>
      <c r="E100" s="157"/>
      <c r="F100" s="157"/>
      <c r="G100" s="157"/>
      <c r="H100" s="157"/>
      <c r="I100" s="157"/>
      <c r="J100" s="158">
        <f>J280</f>
        <v>0</v>
      </c>
      <c r="K100" s="155"/>
      <c r="L100" s="159"/>
    </row>
    <row r="101" spans="1:47" s="9" customFormat="1" ht="24.95" customHeight="1">
      <c r="B101" s="154"/>
      <c r="C101" s="155"/>
      <c r="D101" s="156" t="s">
        <v>1906</v>
      </c>
      <c r="E101" s="157"/>
      <c r="F101" s="157"/>
      <c r="G101" s="157"/>
      <c r="H101" s="157"/>
      <c r="I101" s="157"/>
      <c r="J101" s="158">
        <f>J305</f>
        <v>0</v>
      </c>
      <c r="K101" s="155"/>
      <c r="L101" s="159"/>
    </row>
    <row r="102" spans="1:47" s="9" customFormat="1" ht="24.95" customHeight="1">
      <c r="B102" s="154"/>
      <c r="C102" s="155"/>
      <c r="D102" s="156" t="s">
        <v>1910</v>
      </c>
      <c r="E102" s="157"/>
      <c r="F102" s="157"/>
      <c r="G102" s="157"/>
      <c r="H102" s="157"/>
      <c r="I102" s="157"/>
      <c r="J102" s="158">
        <f>J310</f>
        <v>0</v>
      </c>
      <c r="K102" s="155"/>
      <c r="L102" s="159"/>
    </row>
    <row r="103" spans="1:47" s="9" customFormat="1" ht="24.95" customHeight="1">
      <c r="B103" s="154"/>
      <c r="C103" s="155"/>
      <c r="D103" s="156" t="s">
        <v>1911</v>
      </c>
      <c r="E103" s="157"/>
      <c r="F103" s="157"/>
      <c r="G103" s="157"/>
      <c r="H103" s="157"/>
      <c r="I103" s="157"/>
      <c r="J103" s="158">
        <f>J315</f>
        <v>0</v>
      </c>
      <c r="K103" s="155"/>
      <c r="L103" s="159"/>
    </row>
    <row r="104" spans="1:47" s="9" customFormat="1" ht="24.95" customHeight="1">
      <c r="B104" s="154"/>
      <c r="C104" s="155"/>
      <c r="D104" s="156" t="s">
        <v>1912</v>
      </c>
      <c r="E104" s="157"/>
      <c r="F104" s="157"/>
      <c r="G104" s="157"/>
      <c r="H104" s="157"/>
      <c r="I104" s="157"/>
      <c r="J104" s="158">
        <f>J332</f>
        <v>0</v>
      </c>
      <c r="K104" s="155"/>
      <c r="L104" s="159"/>
    </row>
    <row r="105" spans="1:47" s="9" customFormat="1" ht="24.95" customHeight="1">
      <c r="B105" s="154"/>
      <c r="C105" s="155"/>
      <c r="D105" s="156" t="s">
        <v>5593</v>
      </c>
      <c r="E105" s="157"/>
      <c r="F105" s="157"/>
      <c r="G105" s="157"/>
      <c r="H105" s="157"/>
      <c r="I105" s="157"/>
      <c r="J105" s="158">
        <f>J335</f>
        <v>0</v>
      </c>
      <c r="K105" s="155"/>
      <c r="L105" s="159"/>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204</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15</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26.25" customHeight="1">
      <c r="A115" s="36"/>
      <c r="B115" s="37"/>
      <c r="C115" s="38"/>
      <c r="D115" s="38"/>
      <c r="E115" s="339" t="str">
        <f>E7</f>
        <v>Ochranná hráz na Odře a Orlovské Stružce, Bohumín-Pudlov, stavba č. 5047_2021_soutez</v>
      </c>
      <c r="F115" s="340"/>
      <c r="G115" s="340"/>
      <c r="H115" s="340"/>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188</v>
      </c>
      <c r="D116" s="23"/>
      <c r="E116" s="23"/>
      <c r="F116" s="23"/>
      <c r="G116" s="23"/>
      <c r="H116" s="23"/>
      <c r="I116" s="23"/>
      <c r="J116" s="23"/>
      <c r="K116" s="23"/>
      <c r="L116" s="21"/>
    </row>
    <row r="117" spans="1:63" s="2" customFormat="1" ht="16.5" customHeight="1">
      <c r="A117" s="36"/>
      <c r="B117" s="37"/>
      <c r="C117" s="38"/>
      <c r="D117" s="38"/>
      <c r="E117" s="339" t="s">
        <v>5591</v>
      </c>
      <c r="F117" s="341"/>
      <c r="G117" s="341"/>
      <c r="H117" s="34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485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2" t="str">
        <f>E11</f>
        <v>SO 08.2 - Plošné zatěsněn...</v>
      </c>
      <c r="F119" s="341"/>
      <c r="G119" s="341"/>
      <c r="H119" s="34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20</v>
      </c>
      <c r="D121" s="38"/>
      <c r="E121" s="38"/>
      <c r="F121" s="28" t="str">
        <f>F14</f>
        <v xml:space="preserve"> </v>
      </c>
      <c r="G121" s="38"/>
      <c r="H121" s="38"/>
      <c r="I121" s="30" t="s">
        <v>22</v>
      </c>
      <c r="J121" s="68" t="str">
        <f>IF(J14="","",J14)</f>
        <v>30. 11. 2020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28</v>
      </c>
      <c r="D123" s="38"/>
      <c r="E123" s="38"/>
      <c r="F123" s="28" t="str">
        <f>E17</f>
        <v>Povodí Odry, s.p.</v>
      </c>
      <c r="G123" s="38"/>
      <c r="H123" s="38"/>
      <c r="I123" s="30" t="s">
        <v>34</v>
      </c>
      <c r="J123" s="34" t="str">
        <f>E23</f>
        <v>Dopravoprojekt Brno a.s.</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32</v>
      </c>
      <c r="D124" s="38"/>
      <c r="E124" s="38"/>
      <c r="F124" s="28" t="str">
        <f>IF(E20="","",E20)</f>
        <v>Vyplň údaj</v>
      </c>
      <c r="G124" s="38"/>
      <c r="H124" s="38"/>
      <c r="I124" s="30" t="s">
        <v>37</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5"/>
      <c r="B126" s="166"/>
      <c r="C126" s="167" t="s">
        <v>205</v>
      </c>
      <c r="D126" s="168" t="s">
        <v>65</v>
      </c>
      <c r="E126" s="168" t="s">
        <v>61</v>
      </c>
      <c r="F126" s="168" t="s">
        <v>62</v>
      </c>
      <c r="G126" s="168" t="s">
        <v>206</v>
      </c>
      <c r="H126" s="168" t="s">
        <v>207</v>
      </c>
      <c r="I126" s="168" t="s">
        <v>208</v>
      </c>
      <c r="J126" s="168" t="s">
        <v>192</v>
      </c>
      <c r="K126" s="169" t="s">
        <v>209</v>
      </c>
      <c r="L126" s="170"/>
      <c r="M126" s="77" t="s">
        <v>1</v>
      </c>
      <c r="N126" s="78" t="s">
        <v>44</v>
      </c>
      <c r="O126" s="78" t="s">
        <v>210</v>
      </c>
      <c r="P126" s="78" t="s">
        <v>211</v>
      </c>
      <c r="Q126" s="78" t="s">
        <v>212</v>
      </c>
      <c r="R126" s="78" t="s">
        <v>213</v>
      </c>
      <c r="S126" s="78" t="s">
        <v>214</v>
      </c>
      <c r="T126" s="79" t="s">
        <v>215</v>
      </c>
      <c r="U126" s="165"/>
      <c r="V126" s="165"/>
      <c r="W126" s="165"/>
      <c r="X126" s="165"/>
      <c r="Y126" s="165"/>
      <c r="Z126" s="165"/>
      <c r="AA126" s="165"/>
      <c r="AB126" s="165"/>
      <c r="AC126" s="165"/>
      <c r="AD126" s="165"/>
      <c r="AE126" s="165"/>
    </row>
    <row r="127" spans="1:63" s="2" customFormat="1" ht="22.9" customHeight="1">
      <c r="A127" s="36"/>
      <c r="B127" s="37"/>
      <c r="C127" s="84" t="s">
        <v>216</v>
      </c>
      <c r="D127" s="38"/>
      <c r="E127" s="38"/>
      <c r="F127" s="38"/>
      <c r="G127" s="38"/>
      <c r="H127" s="38"/>
      <c r="I127" s="38"/>
      <c r="J127" s="171">
        <f>BK127</f>
        <v>0</v>
      </c>
      <c r="K127" s="38"/>
      <c r="L127" s="41"/>
      <c r="M127" s="80"/>
      <c r="N127" s="172"/>
      <c r="O127" s="81"/>
      <c r="P127" s="173">
        <f>P128+P280+P305+P310+P315+P332+P335</f>
        <v>0</v>
      </c>
      <c r="Q127" s="81"/>
      <c r="R127" s="173">
        <f>R128+R280+R305+R310+R315+R332+R335</f>
        <v>0</v>
      </c>
      <c r="S127" s="81"/>
      <c r="T127" s="174">
        <f>T128+T280+T305+T310+T315+T332+T335</f>
        <v>0</v>
      </c>
      <c r="U127" s="36"/>
      <c r="V127" s="36"/>
      <c r="W127" s="36"/>
      <c r="X127" s="36"/>
      <c r="Y127" s="36"/>
      <c r="Z127" s="36"/>
      <c r="AA127" s="36"/>
      <c r="AB127" s="36"/>
      <c r="AC127" s="36"/>
      <c r="AD127" s="36"/>
      <c r="AE127" s="36"/>
      <c r="AT127" s="18" t="s">
        <v>79</v>
      </c>
      <c r="AU127" s="18" t="s">
        <v>194</v>
      </c>
      <c r="BK127" s="175">
        <f>BK128+BK280+BK305+BK310+BK315+BK332+BK335</f>
        <v>0</v>
      </c>
    </row>
    <row r="128" spans="1:63" s="12" customFormat="1" ht="25.9" customHeight="1">
      <c r="B128" s="176"/>
      <c r="C128" s="177"/>
      <c r="D128" s="178" t="s">
        <v>79</v>
      </c>
      <c r="E128" s="179" t="s">
        <v>87</v>
      </c>
      <c r="F128" s="179" t="s">
        <v>503</v>
      </c>
      <c r="G128" s="177"/>
      <c r="H128" s="177"/>
      <c r="I128" s="180"/>
      <c r="J128" s="181">
        <f>BK128</f>
        <v>0</v>
      </c>
      <c r="K128" s="177"/>
      <c r="L128" s="182"/>
      <c r="M128" s="183"/>
      <c r="N128" s="184"/>
      <c r="O128" s="184"/>
      <c r="P128" s="185">
        <f>SUM(P129:P279)</f>
        <v>0</v>
      </c>
      <c r="Q128" s="184"/>
      <c r="R128" s="185">
        <f>SUM(R129:R279)</f>
        <v>0</v>
      </c>
      <c r="S128" s="184"/>
      <c r="T128" s="186">
        <f>SUM(T129:T279)</f>
        <v>0</v>
      </c>
      <c r="AR128" s="187" t="s">
        <v>87</v>
      </c>
      <c r="AT128" s="188" t="s">
        <v>79</v>
      </c>
      <c r="AU128" s="188" t="s">
        <v>80</v>
      </c>
      <c r="AY128" s="187" t="s">
        <v>220</v>
      </c>
      <c r="BK128" s="189">
        <f>SUM(BK129:BK279)</f>
        <v>0</v>
      </c>
    </row>
    <row r="129" spans="1:65" s="2" customFormat="1" ht="24.2" customHeight="1">
      <c r="A129" s="36"/>
      <c r="B129" s="37"/>
      <c r="C129" s="192" t="s">
        <v>87</v>
      </c>
      <c r="D129" s="192" t="s">
        <v>224</v>
      </c>
      <c r="E129" s="193" t="s">
        <v>5594</v>
      </c>
      <c r="F129" s="194" t="s">
        <v>5595</v>
      </c>
      <c r="G129" s="195" t="s">
        <v>5596</v>
      </c>
      <c r="H129" s="196">
        <v>1.0999999999999999E-2</v>
      </c>
      <c r="I129" s="197"/>
      <c r="J129" s="198">
        <f>ROUND(I129*H129,2)</f>
        <v>0</v>
      </c>
      <c r="K129" s="194" t="s">
        <v>1</v>
      </c>
      <c r="L129" s="41"/>
      <c r="M129" s="199" t="s">
        <v>1</v>
      </c>
      <c r="N129" s="200" t="s">
        <v>45</v>
      </c>
      <c r="O129" s="73"/>
      <c r="P129" s="201">
        <f>O129*H129</f>
        <v>0</v>
      </c>
      <c r="Q129" s="201">
        <v>0</v>
      </c>
      <c r="R129" s="201">
        <f>Q129*H129</f>
        <v>0</v>
      </c>
      <c r="S129" s="201">
        <v>0</v>
      </c>
      <c r="T129" s="202">
        <f>S129*H129</f>
        <v>0</v>
      </c>
      <c r="U129" s="36"/>
      <c r="V129" s="36"/>
      <c r="W129" s="36"/>
      <c r="X129" s="36"/>
      <c r="Y129" s="36"/>
      <c r="Z129" s="36"/>
      <c r="AA129" s="36"/>
      <c r="AB129" s="36"/>
      <c r="AC129" s="36"/>
      <c r="AD129" s="36"/>
      <c r="AE129" s="36"/>
      <c r="AR129" s="203" t="s">
        <v>223</v>
      </c>
      <c r="AT129" s="203" t="s">
        <v>224</v>
      </c>
      <c r="AU129" s="203" t="s">
        <v>87</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223</v>
      </c>
      <c r="BM129" s="203" t="s">
        <v>5597</v>
      </c>
    </row>
    <row r="130" spans="1:65" s="2" customFormat="1" ht="49.15" customHeight="1">
      <c r="A130" s="36"/>
      <c r="B130" s="37"/>
      <c r="C130" s="192" t="s">
        <v>19</v>
      </c>
      <c r="D130" s="192" t="s">
        <v>224</v>
      </c>
      <c r="E130" s="193" t="s">
        <v>5598</v>
      </c>
      <c r="F130" s="194" t="s">
        <v>5599</v>
      </c>
      <c r="G130" s="195" t="s">
        <v>506</v>
      </c>
      <c r="H130" s="196">
        <v>183</v>
      </c>
      <c r="I130" s="197"/>
      <c r="J130" s="198">
        <f>ROUND(I130*H130,2)</f>
        <v>0</v>
      </c>
      <c r="K130" s="194" t="s">
        <v>5600</v>
      </c>
      <c r="L130" s="41"/>
      <c r="M130" s="199" t="s">
        <v>1</v>
      </c>
      <c r="N130" s="200" t="s">
        <v>45</v>
      </c>
      <c r="O130" s="73"/>
      <c r="P130" s="201">
        <f>O130*H130</f>
        <v>0</v>
      </c>
      <c r="Q130" s="201">
        <v>0</v>
      </c>
      <c r="R130" s="201">
        <f>Q130*H130</f>
        <v>0</v>
      </c>
      <c r="S130" s="201">
        <v>0</v>
      </c>
      <c r="T130" s="202">
        <f>S130*H130</f>
        <v>0</v>
      </c>
      <c r="U130" s="36"/>
      <c r="V130" s="36"/>
      <c r="W130" s="36"/>
      <c r="X130" s="36"/>
      <c r="Y130" s="36"/>
      <c r="Z130" s="36"/>
      <c r="AA130" s="36"/>
      <c r="AB130" s="36"/>
      <c r="AC130" s="36"/>
      <c r="AD130" s="36"/>
      <c r="AE130" s="36"/>
      <c r="AR130" s="203" t="s">
        <v>223</v>
      </c>
      <c r="AT130" s="203" t="s">
        <v>224</v>
      </c>
      <c r="AU130" s="203" t="s">
        <v>87</v>
      </c>
      <c r="AY130" s="18" t="s">
        <v>220</v>
      </c>
      <c r="BE130" s="204">
        <f>IF(N130="základní",J130,0)</f>
        <v>0</v>
      </c>
      <c r="BF130" s="204">
        <f>IF(N130="snížená",J130,0)</f>
        <v>0</v>
      </c>
      <c r="BG130" s="204">
        <f>IF(N130="zákl. přenesená",J130,0)</f>
        <v>0</v>
      </c>
      <c r="BH130" s="204">
        <f>IF(N130="sníž. přenesená",J130,0)</f>
        <v>0</v>
      </c>
      <c r="BI130" s="204">
        <f>IF(N130="nulová",J130,0)</f>
        <v>0</v>
      </c>
      <c r="BJ130" s="18" t="s">
        <v>87</v>
      </c>
      <c r="BK130" s="204">
        <f>ROUND(I130*H130,2)</f>
        <v>0</v>
      </c>
      <c r="BL130" s="18" t="s">
        <v>223</v>
      </c>
      <c r="BM130" s="203" t="s">
        <v>5601</v>
      </c>
    </row>
    <row r="131" spans="1:65" s="2" customFormat="1" ht="11.25">
      <c r="A131" s="36"/>
      <c r="B131" s="37"/>
      <c r="C131" s="38"/>
      <c r="D131" s="205" t="s">
        <v>231</v>
      </c>
      <c r="E131" s="38"/>
      <c r="F131" s="206" t="s">
        <v>5602</v>
      </c>
      <c r="G131" s="38"/>
      <c r="H131" s="38"/>
      <c r="I131" s="207"/>
      <c r="J131" s="38"/>
      <c r="K131" s="38"/>
      <c r="L131" s="41"/>
      <c r="M131" s="208"/>
      <c r="N131" s="209"/>
      <c r="O131" s="73"/>
      <c r="P131" s="73"/>
      <c r="Q131" s="73"/>
      <c r="R131" s="73"/>
      <c r="S131" s="73"/>
      <c r="T131" s="74"/>
      <c r="U131" s="36"/>
      <c r="V131" s="36"/>
      <c r="W131" s="36"/>
      <c r="X131" s="36"/>
      <c r="Y131" s="36"/>
      <c r="Z131" s="36"/>
      <c r="AA131" s="36"/>
      <c r="AB131" s="36"/>
      <c r="AC131" s="36"/>
      <c r="AD131" s="36"/>
      <c r="AE131" s="36"/>
      <c r="AT131" s="18" t="s">
        <v>231</v>
      </c>
      <c r="AU131" s="18" t="s">
        <v>87</v>
      </c>
    </row>
    <row r="132" spans="1:65" s="14" customFormat="1" ht="11.25">
      <c r="B132" s="223"/>
      <c r="C132" s="224"/>
      <c r="D132" s="210" t="s">
        <v>235</v>
      </c>
      <c r="E132" s="225" t="s">
        <v>1</v>
      </c>
      <c r="F132" s="226" t="s">
        <v>5603</v>
      </c>
      <c r="G132" s="224"/>
      <c r="H132" s="225" t="s">
        <v>1</v>
      </c>
      <c r="I132" s="227"/>
      <c r="J132" s="224"/>
      <c r="K132" s="224"/>
      <c r="L132" s="228"/>
      <c r="M132" s="229"/>
      <c r="N132" s="230"/>
      <c r="O132" s="230"/>
      <c r="P132" s="230"/>
      <c r="Q132" s="230"/>
      <c r="R132" s="230"/>
      <c r="S132" s="230"/>
      <c r="T132" s="231"/>
      <c r="AT132" s="232" t="s">
        <v>235</v>
      </c>
      <c r="AU132" s="232" t="s">
        <v>87</v>
      </c>
      <c r="AV132" s="14" t="s">
        <v>87</v>
      </c>
      <c r="AW132" s="14" t="s">
        <v>36</v>
      </c>
      <c r="AX132" s="14" t="s">
        <v>80</v>
      </c>
      <c r="AY132" s="232" t="s">
        <v>220</v>
      </c>
    </row>
    <row r="133" spans="1:65" s="13" customFormat="1" ht="11.25">
      <c r="B133" s="212"/>
      <c r="C133" s="213"/>
      <c r="D133" s="210" t="s">
        <v>235</v>
      </c>
      <c r="E133" s="214" t="s">
        <v>1</v>
      </c>
      <c r="F133" s="215" t="s">
        <v>5604</v>
      </c>
      <c r="G133" s="213"/>
      <c r="H133" s="216">
        <v>122</v>
      </c>
      <c r="I133" s="217"/>
      <c r="J133" s="213"/>
      <c r="K133" s="213"/>
      <c r="L133" s="218"/>
      <c r="M133" s="219"/>
      <c r="N133" s="220"/>
      <c r="O133" s="220"/>
      <c r="P133" s="220"/>
      <c r="Q133" s="220"/>
      <c r="R133" s="220"/>
      <c r="S133" s="220"/>
      <c r="T133" s="221"/>
      <c r="AT133" s="222" t="s">
        <v>235</v>
      </c>
      <c r="AU133" s="222" t="s">
        <v>87</v>
      </c>
      <c r="AV133" s="13" t="s">
        <v>19</v>
      </c>
      <c r="AW133" s="13" t="s">
        <v>36</v>
      </c>
      <c r="AX133" s="13" t="s">
        <v>80</v>
      </c>
      <c r="AY133" s="222" t="s">
        <v>220</v>
      </c>
    </row>
    <row r="134" spans="1:65" s="13" customFormat="1" ht="11.25">
      <c r="B134" s="212"/>
      <c r="C134" s="213"/>
      <c r="D134" s="210" t="s">
        <v>235</v>
      </c>
      <c r="E134" s="214" t="s">
        <v>1</v>
      </c>
      <c r="F134" s="215" t="s">
        <v>5605</v>
      </c>
      <c r="G134" s="213"/>
      <c r="H134" s="216">
        <v>5</v>
      </c>
      <c r="I134" s="217"/>
      <c r="J134" s="213"/>
      <c r="K134" s="213"/>
      <c r="L134" s="218"/>
      <c r="M134" s="219"/>
      <c r="N134" s="220"/>
      <c r="O134" s="220"/>
      <c r="P134" s="220"/>
      <c r="Q134" s="220"/>
      <c r="R134" s="220"/>
      <c r="S134" s="220"/>
      <c r="T134" s="221"/>
      <c r="AT134" s="222" t="s">
        <v>235</v>
      </c>
      <c r="AU134" s="222" t="s">
        <v>87</v>
      </c>
      <c r="AV134" s="13" t="s">
        <v>19</v>
      </c>
      <c r="AW134" s="13" t="s">
        <v>36</v>
      </c>
      <c r="AX134" s="13" t="s">
        <v>80</v>
      </c>
      <c r="AY134" s="222" t="s">
        <v>220</v>
      </c>
    </row>
    <row r="135" spans="1:65" s="13" customFormat="1" ht="11.25">
      <c r="B135" s="212"/>
      <c r="C135" s="213"/>
      <c r="D135" s="210" t="s">
        <v>235</v>
      </c>
      <c r="E135" s="214" t="s">
        <v>1</v>
      </c>
      <c r="F135" s="215" t="s">
        <v>5606</v>
      </c>
      <c r="G135" s="213"/>
      <c r="H135" s="216">
        <v>28</v>
      </c>
      <c r="I135" s="217"/>
      <c r="J135" s="213"/>
      <c r="K135" s="213"/>
      <c r="L135" s="218"/>
      <c r="M135" s="219"/>
      <c r="N135" s="220"/>
      <c r="O135" s="220"/>
      <c r="P135" s="220"/>
      <c r="Q135" s="220"/>
      <c r="R135" s="220"/>
      <c r="S135" s="220"/>
      <c r="T135" s="221"/>
      <c r="AT135" s="222" t="s">
        <v>235</v>
      </c>
      <c r="AU135" s="222" t="s">
        <v>87</v>
      </c>
      <c r="AV135" s="13" t="s">
        <v>19</v>
      </c>
      <c r="AW135" s="13" t="s">
        <v>36</v>
      </c>
      <c r="AX135" s="13" t="s">
        <v>80</v>
      </c>
      <c r="AY135" s="222" t="s">
        <v>220</v>
      </c>
    </row>
    <row r="136" spans="1:65" s="13" customFormat="1" ht="11.25">
      <c r="B136" s="212"/>
      <c r="C136" s="213"/>
      <c r="D136" s="210" t="s">
        <v>235</v>
      </c>
      <c r="E136" s="214" t="s">
        <v>1</v>
      </c>
      <c r="F136" s="215" t="s">
        <v>5607</v>
      </c>
      <c r="G136" s="213"/>
      <c r="H136" s="216">
        <v>28</v>
      </c>
      <c r="I136" s="217"/>
      <c r="J136" s="213"/>
      <c r="K136" s="213"/>
      <c r="L136" s="218"/>
      <c r="M136" s="219"/>
      <c r="N136" s="220"/>
      <c r="O136" s="220"/>
      <c r="P136" s="220"/>
      <c r="Q136" s="220"/>
      <c r="R136" s="220"/>
      <c r="S136" s="220"/>
      <c r="T136" s="221"/>
      <c r="AT136" s="222" t="s">
        <v>235</v>
      </c>
      <c r="AU136" s="222" t="s">
        <v>87</v>
      </c>
      <c r="AV136" s="13" t="s">
        <v>19</v>
      </c>
      <c r="AW136" s="13" t="s">
        <v>36</v>
      </c>
      <c r="AX136" s="13" t="s">
        <v>80</v>
      </c>
      <c r="AY136" s="222" t="s">
        <v>220</v>
      </c>
    </row>
    <row r="137" spans="1:65" s="15" customFormat="1" ht="11.25">
      <c r="B137" s="233"/>
      <c r="C137" s="234"/>
      <c r="D137" s="210" t="s">
        <v>235</v>
      </c>
      <c r="E137" s="235" t="s">
        <v>1</v>
      </c>
      <c r="F137" s="236" t="s">
        <v>355</v>
      </c>
      <c r="G137" s="234"/>
      <c r="H137" s="237">
        <v>183</v>
      </c>
      <c r="I137" s="238"/>
      <c r="J137" s="234"/>
      <c r="K137" s="234"/>
      <c r="L137" s="239"/>
      <c r="M137" s="240"/>
      <c r="N137" s="241"/>
      <c r="O137" s="241"/>
      <c r="P137" s="241"/>
      <c r="Q137" s="241"/>
      <c r="R137" s="241"/>
      <c r="S137" s="241"/>
      <c r="T137" s="242"/>
      <c r="AT137" s="243" t="s">
        <v>235</v>
      </c>
      <c r="AU137" s="243" t="s">
        <v>87</v>
      </c>
      <c r="AV137" s="15" t="s">
        <v>223</v>
      </c>
      <c r="AW137" s="15" t="s">
        <v>36</v>
      </c>
      <c r="AX137" s="15" t="s">
        <v>87</v>
      </c>
      <c r="AY137" s="243" t="s">
        <v>220</v>
      </c>
    </row>
    <row r="138" spans="1:65" s="2" customFormat="1" ht="33" customHeight="1">
      <c r="A138" s="36"/>
      <c r="B138" s="37"/>
      <c r="C138" s="192" t="s">
        <v>156</v>
      </c>
      <c r="D138" s="192" t="s">
        <v>224</v>
      </c>
      <c r="E138" s="193" t="s">
        <v>5608</v>
      </c>
      <c r="F138" s="194" t="s">
        <v>5609</v>
      </c>
      <c r="G138" s="195" t="s">
        <v>664</v>
      </c>
      <c r="H138" s="196">
        <v>70</v>
      </c>
      <c r="I138" s="197"/>
      <c r="J138" s="198">
        <f>ROUND(I138*H138,2)</f>
        <v>0</v>
      </c>
      <c r="K138" s="194" t="s">
        <v>5600</v>
      </c>
      <c r="L138" s="41"/>
      <c r="M138" s="199" t="s">
        <v>1</v>
      </c>
      <c r="N138" s="200" t="s">
        <v>45</v>
      </c>
      <c r="O138" s="73"/>
      <c r="P138" s="201">
        <f>O138*H138</f>
        <v>0</v>
      </c>
      <c r="Q138" s="201">
        <v>0</v>
      </c>
      <c r="R138" s="201">
        <f>Q138*H138</f>
        <v>0</v>
      </c>
      <c r="S138" s="201">
        <v>0</v>
      </c>
      <c r="T138" s="202">
        <f>S138*H138</f>
        <v>0</v>
      </c>
      <c r="U138" s="36"/>
      <c r="V138" s="36"/>
      <c r="W138" s="36"/>
      <c r="X138" s="36"/>
      <c r="Y138" s="36"/>
      <c r="Z138" s="36"/>
      <c r="AA138" s="36"/>
      <c r="AB138" s="36"/>
      <c r="AC138" s="36"/>
      <c r="AD138" s="36"/>
      <c r="AE138" s="36"/>
      <c r="AR138" s="203" t="s">
        <v>223</v>
      </c>
      <c r="AT138" s="203" t="s">
        <v>224</v>
      </c>
      <c r="AU138" s="203" t="s">
        <v>87</v>
      </c>
      <c r="AY138" s="18" t="s">
        <v>220</v>
      </c>
      <c r="BE138" s="204">
        <f>IF(N138="základní",J138,0)</f>
        <v>0</v>
      </c>
      <c r="BF138" s="204">
        <f>IF(N138="snížená",J138,0)</f>
        <v>0</v>
      </c>
      <c r="BG138" s="204">
        <f>IF(N138="zákl. přenesená",J138,0)</f>
        <v>0</v>
      </c>
      <c r="BH138" s="204">
        <f>IF(N138="sníž. přenesená",J138,0)</f>
        <v>0</v>
      </c>
      <c r="BI138" s="204">
        <f>IF(N138="nulová",J138,0)</f>
        <v>0</v>
      </c>
      <c r="BJ138" s="18" t="s">
        <v>87</v>
      </c>
      <c r="BK138" s="204">
        <f>ROUND(I138*H138,2)</f>
        <v>0</v>
      </c>
      <c r="BL138" s="18" t="s">
        <v>223</v>
      </c>
      <c r="BM138" s="203" t="s">
        <v>5610</v>
      </c>
    </row>
    <row r="139" spans="1:65" s="2" customFormat="1" ht="11.25">
      <c r="A139" s="36"/>
      <c r="B139" s="37"/>
      <c r="C139" s="38"/>
      <c r="D139" s="205" t="s">
        <v>231</v>
      </c>
      <c r="E139" s="38"/>
      <c r="F139" s="206" t="s">
        <v>5611</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231</v>
      </c>
      <c r="AU139" s="18" t="s">
        <v>87</v>
      </c>
    </row>
    <row r="140" spans="1:65" s="13" customFormat="1" ht="11.25">
      <c r="B140" s="212"/>
      <c r="C140" s="213"/>
      <c r="D140" s="210" t="s">
        <v>235</v>
      </c>
      <c r="E140" s="214" t="s">
        <v>1</v>
      </c>
      <c r="F140" s="215" t="s">
        <v>5612</v>
      </c>
      <c r="G140" s="213"/>
      <c r="H140" s="216">
        <v>70</v>
      </c>
      <c r="I140" s="217"/>
      <c r="J140" s="213"/>
      <c r="K140" s="213"/>
      <c r="L140" s="218"/>
      <c r="M140" s="219"/>
      <c r="N140" s="220"/>
      <c r="O140" s="220"/>
      <c r="P140" s="220"/>
      <c r="Q140" s="220"/>
      <c r="R140" s="220"/>
      <c r="S140" s="220"/>
      <c r="T140" s="221"/>
      <c r="AT140" s="222" t="s">
        <v>235</v>
      </c>
      <c r="AU140" s="222" t="s">
        <v>87</v>
      </c>
      <c r="AV140" s="13" t="s">
        <v>19</v>
      </c>
      <c r="AW140" s="13" t="s">
        <v>36</v>
      </c>
      <c r="AX140" s="13" t="s">
        <v>80</v>
      </c>
      <c r="AY140" s="222" t="s">
        <v>220</v>
      </c>
    </row>
    <row r="141" spans="1:65" s="15" customFormat="1" ht="11.25">
      <c r="B141" s="233"/>
      <c r="C141" s="234"/>
      <c r="D141" s="210" t="s">
        <v>235</v>
      </c>
      <c r="E141" s="235" t="s">
        <v>1</v>
      </c>
      <c r="F141" s="236" t="s">
        <v>355</v>
      </c>
      <c r="G141" s="234"/>
      <c r="H141" s="237">
        <v>70</v>
      </c>
      <c r="I141" s="238"/>
      <c r="J141" s="234"/>
      <c r="K141" s="234"/>
      <c r="L141" s="239"/>
      <c r="M141" s="240"/>
      <c r="N141" s="241"/>
      <c r="O141" s="241"/>
      <c r="P141" s="241"/>
      <c r="Q141" s="241"/>
      <c r="R141" s="241"/>
      <c r="S141" s="241"/>
      <c r="T141" s="242"/>
      <c r="AT141" s="243" t="s">
        <v>235</v>
      </c>
      <c r="AU141" s="243" t="s">
        <v>87</v>
      </c>
      <c r="AV141" s="15" t="s">
        <v>223</v>
      </c>
      <c r="AW141" s="15" t="s">
        <v>36</v>
      </c>
      <c r="AX141" s="15" t="s">
        <v>87</v>
      </c>
      <c r="AY141" s="243" t="s">
        <v>220</v>
      </c>
    </row>
    <row r="142" spans="1:65" s="2" customFormat="1" ht="33" customHeight="1">
      <c r="A142" s="36"/>
      <c r="B142" s="37"/>
      <c r="C142" s="192" t="s">
        <v>223</v>
      </c>
      <c r="D142" s="192" t="s">
        <v>224</v>
      </c>
      <c r="E142" s="193" t="s">
        <v>5613</v>
      </c>
      <c r="F142" s="194" t="s">
        <v>5614</v>
      </c>
      <c r="G142" s="195" t="s">
        <v>664</v>
      </c>
      <c r="H142" s="196">
        <v>14</v>
      </c>
      <c r="I142" s="197"/>
      <c r="J142" s="198">
        <f>ROUND(I142*H142,2)</f>
        <v>0</v>
      </c>
      <c r="K142" s="194" t="s">
        <v>1</v>
      </c>
      <c r="L142" s="41"/>
      <c r="M142" s="199" t="s">
        <v>1</v>
      </c>
      <c r="N142" s="200" t="s">
        <v>45</v>
      </c>
      <c r="O142" s="73"/>
      <c r="P142" s="201">
        <f>O142*H142</f>
        <v>0</v>
      </c>
      <c r="Q142" s="201">
        <v>0</v>
      </c>
      <c r="R142" s="201">
        <f>Q142*H142</f>
        <v>0</v>
      </c>
      <c r="S142" s="201">
        <v>0</v>
      </c>
      <c r="T142" s="202">
        <f>S142*H142</f>
        <v>0</v>
      </c>
      <c r="U142" s="36"/>
      <c r="V142" s="36"/>
      <c r="W142" s="36"/>
      <c r="X142" s="36"/>
      <c r="Y142" s="36"/>
      <c r="Z142" s="36"/>
      <c r="AA142" s="36"/>
      <c r="AB142" s="36"/>
      <c r="AC142" s="36"/>
      <c r="AD142" s="36"/>
      <c r="AE142" s="36"/>
      <c r="AR142" s="203" t="s">
        <v>223</v>
      </c>
      <c r="AT142" s="203" t="s">
        <v>224</v>
      </c>
      <c r="AU142" s="203" t="s">
        <v>87</v>
      </c>
      <c r="AY142" s="18" t="s">
        <v>220</v>
      </c>
      <c r="BE142" s="204">
        <f>IF(N142="základní",J142,0)</f>
        <v>0</v>
      </c>
      <c r="BF142" s="204">
        <f>IF(N142="snížená",J142,0)</f>
        <v>0</v>
      </c>
      <c r="BG142" s="204">
        <f>IF(N142="zákl. přenesená",J142,0)</f>
        <v>0</v>
      </c>
      <c r="BH142" s="204">
        <f>IF(N142="sníž. přenesená",J142,0)</f>
        <v>0</v>
      </c>
      <c r="BI142" s="204">
        <f>IF(N142="nulová",J142,0)</f>
        <v>0</v>
      </c>
      <c r="BJ142" s="18" t="s">
        <v>87</v>
      </c>
      <c r="BK142" s="204">
        <f>ROUND(I142*H142,2)</f>
        <v>0</v>
      </c>
      <c r="BL142" s="18" t="s">
        <v>223</v>
      </c>
      <c r="BM142" s="203" t="s">
        <v>5615</v>
      </c>
    </row>
    <row r="143" spans="1:65" s="13" customFormat="1" ht="11.25">
      <c r="B143" s="212"/>
      <c r="C143" s="213"/>
      <c r="D143" s="210" t="s">
        <v>235</v>
      </c>
      <c r="E143" s="214" t="s">
        <v>1</v>
      </c>
      <c r="F143" s="215" t="s">
        <v>5616</v>
      </c>
      <c r="G143" s="213"/>
      <c r="H143" s="216">
        <v>14</v>
      </c>
      <c r="I143" s="217"/>
      <c r="J143" s="213"/>
      <c r="K143" s="213"/>
      <c r="L143" s="218"/>
      <c r="M143" s="219"/>
      <c r="N143" s="220"/>
      <c r="O143" s="220"/>
      <c r="P143" s="220"/>
      <c r="Q143" s="220"/>
      <c r="R143" s="220"/>
      <c r="S143" s="220"/>
      <c r="T143" s="221"/>
      <c r="AT143" s="222" t="s">
        <v>235</v>
      </c>
      <c r="AU143" s="222" t="s">
        <v>87</v>
      </c>
      <c r="AV143" s="13" t="s">
        <v>19</v>
      </c>
      <c r="AW143" s="13" t="s">
        <v>36</v>
      </c>
      <c r="AX143" s="13" t="s">
        <v>80</v>
      </c>
      <c r="AY143" s="222" t="s">
        <v>220</v>
      </c>
    </row>
    <row r="144" spans="1:65" s="15" customFormat="1" ht="11.25">
      <c r="B144" s="233"/>
      <c r="C144" s="234"/>
      <c r="D144" s="210" t="s">
        <v>235</v>
      </c>
      <c r="E144" s="235" t="s">
        <v>1</v>
      </c>
      <c r="F144" s="236" t="s">
        <v>355</v>
      </c>
      <c r="G144" s="234"/>
      <c r="H144" s="237">
        <v>14</v>
      </c>
      <c r="I144" s="238"/>
      <c r="J144" s="234"/>
      <c r="K144" s="234"/>
      <c r="L144" s="239"/>
      <c r="M144" s="240"/>
      <c r="N144" s="241"/>
      <c r="O144" s="241"/>
      <c r="P144" s="241"/>
      <c r="Q144" s="241"/>
      <c r="R144" s="241"/>
      <c r="S144" s="241"/>
      <c r="T144" s="242"/>
      <c r="AT144" s="243" t="s">
        <v>235</v>
      </c>
      <c r="AU144" s="243" t="s">
        <v>87</v>
      </c>
      <c r="AV144" s="15" t="s">
        <v>223</v>
      </c>
      <c r="AW144" s="15" t="s">
        <v>36</v>
      </c>
      <c r="AX144" s="15" t="s">
        <v>87</v>
      </c>
      <c r="AY144" s="243" t="s">
        <v>220</v>
      </c>
    </row>
    <row r="145" spans="1:65" s="2" customFormat="1" ht="37.9" customHeight="1">
      <c r="A145" s="36"/>
      <c r="B145" s="37"/>
      <c r="C145" s="192" t="s">
        <v>219</v>
      </c>
      <c r="D145" s="192" t="s">
        <v>224</v>
      </c>
      <c r="E145" s="193" t="s">
        <v>5617</v>
      </c>
      <c r="F145" s="194" t="s">
        <v>5618</v>
      </c>
      <c r="G145" s="195" t="s">
        <v>664</v>
      </c>
      <c r="H145" s="196">
        <v>70</v>
      </c>
      <c r="I145" s="197"/>
      <c r="J145" s="198">
        <f>ROUND(I145*H145,2)</f>
        <v>0</v>
      </c>
      <c r="K145" s="194" t="s">
        <v>5600</v>
      </c>
      <c r="L145" s="41"/>
      <c r="M145" s="199" t="s">
        <v>1</v>
      </c>
      <c r="N145" s="200" t="s">
        <v>45</v>
      </c>
      <c r="O145" s="73"/>
      <c r="P145" s="201">
        <f>O145*H145</f>
        <v>0</v>
      </c>
      <c r="Q145" s="201">
        <v>0</v>
      </c>
      <c r="R145" s="201">
        <f>Q145*H145</f>
        <v>0</v>
      </c>
      <c r="S145" s="201">
        <v>0</v>
      </c>
      <c r="T145" s="202">
        <f>S145*H145</f>
        <v>0</v>
      </c>
      <c r="U145" s="36"/>
      <c r="V145" s="36"/>
      <c r="W145" s="36"/>
      <c r="X145" s="36"/>
      <c r="Y145" s="36"/>
      <c r="Z145" s="36"/>
      <c r="AA145" s="36"/>
      <c r="AB145" s="36"/>
      <c r="AC145" s="36"/>
      <c r="AD145" s="36"/>
      <c r="AE145" s="36"/>
      <c r="AR145" s="203" t="s">
        <v>223</v>
      </c>
      <c r="AT145" s="203" t="s">
        <v>224</v>
      </c>
      <c r="AU145" s="203" t="s">
        <v>87</v>
      </c>
      <c r="AY145" s="18" t="s">
        <v>220</v>
      </c>
      <c r="BE145" s="204">
        <f>IF(N145="základní",J145,0)</f>
        <v>0</v>
      </c>
      <c r="BF145" s="204">
        <f>IF(N145="snížená",J145,0)</f>
        <v>0</v>
      </c>
      <c r="BG145" s="204">
        <f>IF(N145="zákl. přenesená",J145,0)</f>
        <v>0</v>
      </c>
      <c r="BH145" s="204">
        <f>IF(N145="sníž. přenesená",J145,0)</f>
        <v>0</v>
      </c>
      <c r="BI145" s="204">
        <f>IF(N145="nulová",J145,0)</f>
        <v>0</v>
      </c>
      <c r="BJ145" s="18" t="s">
        <v>87</v>
      </c>
      <c r="BK145" s="204">
        <f>ROUND(I145*H145,2)</f>
        <v>0</v>
      </c>
      <c r="BL145" s="18" t="s">
        <v>223</v>
      </c>
      <c r="BM145" s="203" t="s">
        <v>5619</v>
      </c>
    </row>
    <row r="146" spans="1:65" s="2" customFormat="1" ht="11.25">
      <c r="A146" s="36"/>
      <c r="B146" s="37"/>
      <c r="C146" s="38"/>
      <c r="D146" s="205" t="s">
        <v>231</v>
      </c>
      <c r="E146" s="38"/>
      <c r="F146" s="206" t="s">
        <v>5620</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231</v>
      </c>
      <c r="AU146" s="18" t="s">
        <v>87</v>
      </c>
    </row>
    <row r="147" spans="1:65" s="2" customFormat="1" ht="37.9" customHeight="1">
      <c r="A147" s="36"/>
      <c r="B147" s="37"/>
      <c r="C147" s="192" t="s">
        <v>256</v>
      </c>
      <c r="D147" s="192" t="s">
        <v>224</v>
      </c>
      <c r="E147" s="193" t="s">
        <v>5621</v>
      </c>
      <c r="F147" s="194" t="s">
        <v>5622</v>
      </c>
      <c r="G147" s="195" t="s">
        <v>664</v>
      </c>
      <c r="H147" s="196">
        <v>14</v>
      </c>
      <c r="I147" s="197"/>
      <c r="J147" s="198">
        <f>ROUND(I147*H147,2)</f>
        <v>0</v>
      </c>
      <c r="K147" s="194" t="s">
        <v>1</v>
      </c>
      <c r="L147" s="41"/>
      <c r="M147" s="199" t="s">
        <v>1</v>
      </c>
      <c r="N147" s="200" t="s">
        <v>45</v>
      </c>
      <c r="O147" s="73"/>
      <c r="P147" s="201">
        <f>O147*H147</f>
        <v>0</v>
      </c>
      <c r="Q147" s="201">
        <v>0</v>
      </c>
      <c r="R147" s="201">
        <f>Q147*H147</f>
        <v>0</v>
      </c>
      <c r="S147" s="201">
        <v>0</v>
      </c>
      <c r="T147" s="202">
        <f>S147*H147</f>
        <v>0</v>
      </c>
      <c r="U147" s="36"/>
      <c r="V147" s="36"/>
      <c r="W147" s="36"/>
      <c r="X147" s="36"/>
      <c r="Y147" s="36"/>
      <c r="Z147" s="36"/>
      <c r="AA147" s="36"/>
      <c r="AB147" s="36"/>
      <c r="AC147" s="36"/>
      <c r="AD147" s="36"/>
      <c r="AE147" s="36"/>
      <c r="AR147" s="203" t="s">
        <v>223</v>
      </c>
      <c r="AT147" s="203" t="s">
        <v>224</v>
      </c>
      <c r="AU147" s="203" t="s">
        <v>87</v>
      </c>
      <c r="AY147" s="18" t="s">
        <v>220</v>
      </c>
      <c r="BE147" s="204">
        <f>IF(N147="základní",J147,0)</f>
        <v>0</v>
      </c>
      <c r="BF147" s="204">
        <f>IF(N147="snížená",J147,0)</f>
        <v>0</v>
      </c>
      <c r="BG147" s="204">
        <f>IF(N147="zákl. přenesená",J147,0)</f>
        <v>0</v>
      </c>
      <c r="BH147" s="204">
        <f>IF(N147="sníž. přenesená",J147,0)</f>
        <v>0</v>
      </c>
      <c r="BI147" s="204">
        <f>IF(N147="nulová",J147,0)</f>
        <v>0</v>
      </c>
      <c r="BJ147" s="18" t="s">
        <v>87</v>
      </c>
      <c r="BK147" s="204">
        <f>ROUND(I147*H147,2)</f>
        <v>0</v>
      </c>
      <c r="BL147" s="18" t="s">
        <v>223</v>
      </c>
      <c r="BM147" s="203" t="s">
        <v>5623</v>
      </c>
    </row>
    <row r="148" spans="1:65" s="2" customFormat="1" ht="24.2" customHeight="1">
      <c r="A148" s="36"/>
      <c r="B148" s="37"/>
      <c r="C148" s="192" t="s">
        <v>261</v>
      </c>
      <c r="D148" s="192" t="s">
        <v>224</v>
      </c>
      <c r="E148" s="193" t="s">
        <v>5624</v>
      </c>
      <c r="F148" s="194" t="s">
        <v>5625</v>
      </c>
      <c r="G148" s="195" t="s">
        <v>506</v>
      </c>
      <c r="H148" s="196">
        <v>183</v>
      </c>
      <c r="I148" s="197"/>
      <c r="J148" s="198">
        <f>ROUND(I148*H148,2)</f>
        <v>0</v>
      </c>
      <c r="K148" s="194" t="s">
        <v>5600</v>
      </c>
      <c r="L148" s="41"/>
      <c r="M148" s="199" t="s">
        <v>1</v>
      </c>
      <c r="N148" s="200" t="s">
        <v>45</v>
      </c>
      <c r="O148" s="73"/>
      <c r="P148" s="201">
        <f>O148*H148</f>
        <v>0</v>
      </c>
      <c r="Q148" s="201">
        <v>0</v>
      </c>
      <c r="R148" s="201">
        <f>Q148*H148</f>
        <v>0</v>
      </c>
      <c r="S148" s="201">
        <v>0</v>
      </c>
      <c r="T148" s="202">
        <f>S148*H148</f>
        <v>0</v>
      </c>
      <c r="U148" s="36"/>
      <c r="V148" s="36"/>
      <c r="W148" s="36"/>
      <c r="X148" s="36"/>
      <c r="Y148" s="36"/>
      <c r="Z148" s="36"/>
      <c r="AA148" s="36"/>
      <c r="AB148" s="36"/>
      <c r="AC148" s="36"/>
      <c r="AD148" s="36"/>
      <c r="AE148" s="36"/>
      <c r="AR148" s="203" t="s">
        <v>223</v>
      </c>
      <c r="AT148" s="203" t="s">
        <v>224</v>
      </c>
      <c r="AU148" s="203" t="s">
        <v>87</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223</v>
      </c>
      <c r="BM148" s="203" t="s">
        <v>5626</v>
      </c>
    </row>
    <row r="149" spans="1:65" s="2" customFormat="1" ht="11.25">
      <c r="A149" s="36"/>
      <c r="B149" s="37"/>
      <c r="C149" s="38"/>
      <c r="D149" s="205" t="s">
        <v>231</v>
      </c>
      <c r="E149" s="38"/>
      <c r="F149" s="206" t="s">
        <v>5627</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231</v>
      </c>
      <c r="AU149" s="18" t="s">
        <v>87</v>
      </c>
    </row>
    <row r="150" spans="1:65" s="2" customFormat="1" ht="37.9" customHeight="1">
      <c r="A150" s="36"/>
      <c r="B150" s="37"/>
      <c r="C150" s="192" t="s">
        <v>266</v>
      </c>
      <c r="D150" s="192" t="s">
        <v>224</v>
      </c>
      <c r="E150" s="193" t="s">
        <v>5628</v>
      </c>
      <c r="F150" s="194" t="s">
        <v>5629</v>
      </c>
      <c r="G150" s="195" t="s">
        <v>664</v>
      </c>
      <c r="H150" s="196">
        <v>70</v>
      </c>
      <c r="I150" s="197"/>
      <c r="J150" s="198">
        <f>ROUND(I150*H150,2)</f>
        <v>0</v>
      </c>
      <c r="K150" s="194" t="s">
        <v>5600</v>
      </c>
      <c r="L150" s="41"/>
      <c r="M150" s="199" t="s">
        <v>1</v>
      </c>
      <c r="N150" s="200" t="s">
        <v>45</v>
      </c>
      <c r="O150" s="73"/>
      <c r="P150" s="201">
        <f>O150*H150</f>
        <v>0</v>
      </c>
      <c r="Q150" s="201">
        <v>0</v>
      </c>
      <c r="R150" s="201">
        <f>Q150*H150</f>
        <v>0</v>
      </c>
      <c r="S150" s="201">
        <v>0</v>
      </c>
      <c r="T150" s="202">
        <f>S150*H150</f>
        <v>0</v>
      </c>
      <c r="U150" s="36"/>
      <c r="V150" s="36"/>
      <c r="W150" s="36"/>
      <c r="X150" s="36"/>
      <c r="Y150" s="36"/>
      <c r="Z150" s="36"/>
      <c r="AA150" s="36"/>
      <c r="AB150" s="36"/>
      <c r="AC150" s="36"/>
      <c r="AD150" s="36"/>
      <c r="AE150" s="36"/>
      <c r="AR150" s="203" t="s">
        <v>223</v>
      </c>
      <c r="AT150" s="203" t="s">
        <v>224</v>
      </c>
      <c r="AU150" s="203" t="s">
        <v>87</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223</v>
      </c>
      <c r="BM150" s="203" t="s">
        <v>5630</v>
      </c>
    </row>
    <row r="151" spans="1:65" s="2" customFormat="1" ht="11.25">
      <c r="A151" s="36"/>
      <c r="B151" s="37"/>
      <c r="C151" s="38"/>
      <c r="D151" s="205" t="s">
        <v>231</v>
      </c>
      <c r="E151" s="38"/>
      <c r="F151" s="206" t="s">
        <v>5631</v>
      </c>
      <c r="G151" s="38"/>
      <c r="H151" s="38"/>
      <c r="I151" s="207"/>
      <c r="J151" s="38"/>
      <c r="K151" s="38"/>
      <c r="L151" s="41"/>
      <c r="M151" s="208"/>
      <c r="N151" s="209"/>
      <c r="O151" s="73"/>
      <c r="P151" s="73"/>
      <c r="Q151" s="73"/>
      <c r="R151" s="73"/>
      <c r="S151" s="73"/>
      <c r="T151" s="74"/>
      <c r="U151" s="36"/>
      <c r="V151" s="36"/>
      <c r="W151" s="36"/>
      <c r="X151" s="36"/>
      <c r="Y151" s="36"/>
      <c r="Z151" s="36"/>
      <c r="AA151" s="36"/>
      <c r="AB151" s="36"/>
      <c r="AC151" s="36"/>
      <c r="AD151" s="36"/>
      <c r="AE151" s="36"/>
      <c r="AT151" s="18" t="s">
        <v>231</v>
      </c>
      <c r="AU151" s="18" t="s">
        <v>87</v>
      </c>
    </row>
    <row r="152" spans="1:65" s="2" customFormat="1" ht="37.9" customHeight="1">
      <c r="A152" s="36"/>
      <c r="B152" s="37"/>
      <c r="C152" s="192" t="s">
        <v>271</v>
      </c>
      <c r="D152" s="192" t="s">
        <v>224</v>
      </c>
      <c r="E152" s="193" t="s">
        <v>5632</v>
      </c>
      <c r="F152" s="194" t="s">
        <v>5633</v>
      </c>
      <c r="G152" s="195" t="s">
        <v>664</v>
      </c>
      <c r="H152" s="196">
        <v>14</v>
      </c>
      <c r="I152" s="197"/>
      <c r="J152" s="198">
        <f>ROUND(I152*H152,2)</f>
        <v>0</v>
      </c>
      <c r="K152" s="194" t="s">
        <v>1</v>
      </c>
      <c r="L152" s="41"/>
      <c r="M152" s="199" t="s">
        <v>1</v>
      </c>
      <c r="N152" s="200" t="s">
        <v>45</v>
      </c>
      <c r="O152" s="73"/>
      <c r="P152" s="201">
        <f>O152*H152</f>
        <v>0</v>
      </c>
      <c r="Q152" s="201">
        <v>0</v>
      </c>
      <c r="R152" s="201">
        <f>Q152*H152</f>
        <v>0</v>
      </c>
      <c r="S152" s="201">
        <v>0</v>
      </c>
      <c r="T152" s="202">
        <f>S152*H152</f>
        <v>0</v>
      </c>
      <c r="U152" s="36"/>
      <c r="V152" s="36"/>
      <c r="W152" s="36"/>
      <c r="X152" s="36"/>
      <c r="Y152" s="36"/>
      <c r="Z152" s="36"/>
      <c r="AA152" s="36"/>
      <c r="AB152" s="36"/>
      <c r="AC152" s="36"/>
      <c r="AD152" s="36"/>
      <c r="AE152" s="36"/>
      <c r="AR152" s="203" t="s">
        <v>223</v>
      </c>
      <c r="AT152" s="203" t="s">
        <v>224</v>
      </c>
      <c r="AU152" s="203" t="s">
        <v>87</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223</v>
      </c>
      <c r="BM152" s="203" t="s">
        <v>5634</v>
      </c>
    </row>
    <row r="153" spans="1:65" s="2" customFormat="1" ht="49.15" customHeight="1">
      <c r="A153" s="36"/>
      <c r="B153" s="37"/>
      <c r="C153" s="192" t="s">
        <v>276</v>
      </c>
      <c r="D153" s="192" t="s">
        <v>224</v>
      </c>
      <c r="E153" s="193" t="s">
        <v>5635</v>
      </c>
      <c r="F153" s="194" t="s">
        <v>5636</v>
      </c>
      <c r="G153" s="195" t="s">
        <v>506</v>
      </c>
      <c r="H153" s="196">
        <v>565.20000000000005</v>
      </c>
      <c r="I153" s="197"/>
      <c r="J153" s="198">
        <f>ROUND(I153*H153,2)</f>
        <v>0</v>
      </c>
      <c r="K153" s="194" t="s">
        <v>5600</v>
      </c>
      <c r="L153" s="41"/>
      <c r="M153" s="199" t="s">
        <v>1</v>
      </c>
      <c r="N153" s="200" t="s">
        <v>45</v>
      </c>
      <c r="O153" s="73"/>
      <c r="P153" s="201">
        <f>O153*H153</f>
        <v>0</v>
      </c>
      <c r="Q153" s="201">
        <v>0</v>
      </c>
      <c r="R153" s="201">
        <f>Q153*H153</f>
        <v>0</v>
      </c>
      <c r="S153" s="201">
        <v>0</v>
      </c>
      <c r="T153" s="202">
        <f>S153*H153</f>
        <v>0</v>
      </c>
      <c r="U153" s="36"/>
      <c r="V153" s="36"/>
      <c r="W153" s="36"/>
      <c r="X153" s="36"/>
      <c r="Y153" s="36"/>
      <c r="Z153" s="36"/>
      <c r="AA153" s="36"/>
      <c r="AB153" s="36"/>
      <c r="AC153" s="36"/>
      <c r="AD153" s="36"/>
      <c r="AE153" s="36"/>
      <c r="AR153" s="203" t="s">
        <v>223</v>
      </c>
      <c r="AT153" s="203" t="s">
        <v>224</v>
      </c>
      <c r="AU153" s="203" t="s">
        <v>87</v>
      </c>
      <c r="AY153" s="18" t="s">
        <v>220</v>
      </c>
      <c r="BE153" s="204">
        <f>IF(N153="základní",J153,0)</f>
        <v>0</v>
      </c>
      <c r="BF153" s="204">
        <f>IF(N153="snížená",J153,0)</f>
        <v>0</v>
      </c>
      <c r="BG153" s="204">
        <f>IF(N153="zákl. přenesená",J153,0)</f>
        <v>0</v>
      </c>
      <c r="BH153" s="204">
        <f>IF(N153="sníž. přenesená",J153,0)</f>
        <v>0</v>
      </c>
      <c r="BI153" s="204">
        <f>IF(N153="nulová",J153,0)</f>
        <v>0</v>
      </c>
      <c r="BJ153" s="18" t="s">
        <v>87</v>
      </c>
      <c r="BK153" s="204">
        <f>ROUND(I153*H153,2)</f>
        <v>0</v>
      </c>
      <c r="BL153" s="18" t="s">
        <v>223</v>
      </c>
      <c r="BM153" s="203" t="s">
        <v>5637</v>
      </c>
    </row>
    <row r="154" spans="1:65" s="2" customFormat="1" ht="11.25">
      <c r="A154" s="36"/>
      <c r="B154" s="37"/>
      <c r="C154" s="38"/>
      <c r="D154" s="205" t="s">
        <v>231</v>
      </c>
      <c r="E154" s="38"/>
      <c r="F154" s="206" t="s">
        <v>5638</v>
      </c>
      <c r="G154" s="38"/>
      <c r="H154" s="38"/>
      <c r="I154" s="207"/>
      <c r="J154" s="38"/>
      <c r="K154" s="38"/>
      <c r="L154" s="41"/>
      <c r="M154" s="208"/>
      <c r="N154" s="209"/>
      <c r="O154" s="73"/>
      <c r="P154" s="73"/>
      <c r="Q154" s="73"/>
      <c r="R154" s="73"/>
      <c r="S154" s="73"/>
      <c r="T154" s="74"/>
      <c r="U154" s="36"/>
      <c r="V154" s="36"/>
      <c r="W154" s="36"/>
      <c r="X154" s="36"/>
      <c r="Y154" s="36"/>
      <c r="Z154" s="36"/>
      <c r="AA154" s="36"/>
      <c r="AB154" s="36"/>
      <c r="AC154" s="36"/>
      <c r="AD154" s="36"/>
      <c r="AE154" s="36"/>
      <c r="AT154" s="18" t="s">
        <v>231</v>
      </c>
      <c r="AU154" s="18" t="s">
        <v>87</v>
      </c>
    </row>
    <row r="155" spans="1:65" s="14" customFormat="1" ht="11.25">
      <c r="B155" s="223"/>
      <c r="C155" s="224"/>
      <c r="D155" s="210" t="s">
        <v>235</v>
      </c>
      <c r="E155" s="225" t="s">
        <v>1</v>
      </c>
      <c r="F155" s="226" t="s">
        <v>5639</v>
      </c>
      <c r="G155" s="224"/>
      <c r="H155" s="225" t="s">
        <v>1</v>
      </c>
      <c r="I155" s="227"/>
      <c r="J155" s="224"/>
      <c r="K155" s="224"/>
      <c r="L155" s="228"/>
      <c r="M155" s="229"/>
      <c r="N155" s="230"/>
      <c r="O155" s="230"/>
      <c r="P155" s="230"/>
      <c r="Q155" s="230"/>
      <c r="R155" s="230"/>
      <c r="S155" s="230"/>
      <c r="T155" s="231"/>
      <c r="AT155" s="232" t="s">
        <v>235</v>
      </c>
      <c r="AU155" s="232" t="s">
        <v>87</v>
      </c>
      <c r="AV155" s="14" t="s">
        <v>87</v>
      </c>
      <c r="AW155" s="14" t="s">
        <v>36</v>
      </c>
      <c r="AX155" s="14" t="s">
        <v>80</v>
      </c>
      <c r="AY155" s="232" t="s">
        <v>220</v>
      </c>
    </row>
    <row r="156" spans="1:65" s="13" customFormat="1" ht="22.5">
      <c r="B156" s="212"/>
      <c r="C156" s="213"/>
      <c r="D156" s="210" t="s">
        <v>235</v>
      </c>
      <c r="E156" s="214" t="s">
        <v>1</v>
      </c>
      <c r="F156" s="215" t="s">
        <v>5640</v>
      </c>
      <c r="G156" s="213"/>
      <c r="H156" s="216">
        <v>565.20000000000005</v>
      </c>
      <c r="I156" s="217"/>
      <c r="J156" s="213"/>
      <c r="K156" s="213"/>
      <c r="L156" s="218"/>
      <c r="M156" s="219"/>
      <c r="N156" s="220"/>
      <c r="O156" s="220"/>
      <c r="P156" s="220"/>
      <c r="Q156" s="220"/>
      <c r="R156" s="220"/>
      <c r="S156" s="220"/>
      <c r="T156" s="221"/>
      <c r="AT156" s="222" t="s">
        <v>235</v>
      </c>
      <c r="AU156" s="222" t="s">
        <v>87</v>
      </c>
      <c r="AV156" s="13" t="s">
        <v>19</v>
      </c>
      <c r="AW156" s="13" t="s">
        <v>36</v>
      </c>
      <c r="AX156" s="13" t="s">
        <v>80</v>
      </c>
      <c r="AY156" s="222" t="s">
        <v>220</v>
      </c>
    </row>
    <row r="157" spans="1:65" s="15" customFormat="1" ht="11.25">
      <c r="B157" s="233"/>
      <c r="C157" s="234"/>
      <c r="D157" s="210" t="s">
        <v>235</v>
      </c>
      <c r="E157" s="235" t="s">
        <v>1</v>
      </c>
      <c r="F157" s="236" t="s">
        <v>355</v>
      </c>
      <c r="G157" s="234"/>
      <c r="H157" s="237">
        <v>565.20000000000005</v>
      </c>
      <c r="I157" s="238"/>
      <c r="J157" s="234"/>
      <c r="K157" s="234"/>
      <c r="L157" s="239"/>
      <c r="M157" s="240"/>
      <c r="N157" s="241"/>
      <c r="O157" s="241"/>
      <c r="P157" s="241"/>
      <c r="Q157" s="241"/>
      <c r="R157" s="241"/>
      <c r="S157" s="241"/>
      <c r="T157" s="242"/>
      <c r="AT157" s="243" t="s">
        <v>235</v>
      </c>
      <c r="AU157" s="243" t="s">
        <v>87</v>
      </c>
      <c r="AV157" s="15" t="s">
        <v>223</v>
      </c>
      <c r="AW157" s="15" t="s">
        <v>36</v>
      </c>
      <c r="AX157" s="15" t="s">
        <v>87</v>
      </c>
      <c r="AY157" s="243" t="s">
        <v>220</v>
      </c>
    </row>
    <row r="158" spans="1:65" s="2" customFormat="1" ht="49.15" customHeight="1">
      <c r="A158" s="36"/>
      <c r="B158" s="37"/>
      <c r="C158" s="192" t="s">
        <v>282</v>
      </c>
      <c r="D158" s="192" t="s">
        <v>224</v>
      </c>
      <c r="E158" s="193" t="s">
        <v>5641</v>
      </c>
      <c r="F158" s="194" t="s">
        <v>5642</v>
      </c>
      <c r="G158" s="195" t="s">
        <v>514</v>
      </c>
      <c r="H158" s="196">
        <v>135.9</v>
      </c>
      <c r="I158" s="197"/>
      <c r="J158" s="198">
        <f>ROUND(I158*H158,2)</f>
        <v>0</v>
      </c>
      <c r="K158" s="194" t="s">
        <v>5600</v>
      </c>
      <c r="L158" s="41"/>
      <c r="M158" s="199" t="s">
        <v>1</v>
      </c>
      <c r="N158" s="200" t="s">
        <v>45</v>
      </c>
      <c r="O158" s="73"/>
      <c r="P158" s="201">
        <f>O158*H158</f>
        <v>0</v>
      </c>
      <c r="Q158" s="201">
        <v>0</v>
      </c>
      <c r="R158" s="201">
        <f>Q158*H158</f>
        <v>0</v>
      </c>
      <c r="S158" s="201">
        <v>0</v>
      </c>
      <c r="T158" s="202">
        <f>S158*H158</f>
        <v>0</v>
      </c>
      <c r="U158" s="36"/>
      <c r="V158" s="36"/>
      <c r="W158" s="36"/>
      <c r="X158" s="36"/>
      <c r="Y158" s="36"/>
      <c r="Z158" s="36"/>
      <c r="AA158" s="36"/>
      <c r="AB158" s="36"/>
      <c r="AC158" s="36"/>
      <c r="AD158" s="36"/>
      <c r="AE158" s="36"/>
      <c r="AR158" s="203" t="s">
        <v>223</v>
      </c>
      <c r="AT158" s="203" t="s">
        <v>224</v>
      </c>
      <c r="AU158" s="203" t="s">
        <v>87</v>
      </c>
      <c r="AY158" s="18" t="s">
        <v>220</v>
      </c>
      <c r="BE158" s="204">
        <f>IF(N158="základní",J158,0)</f>
        <v>0</v>
      </c>
      <c r="BF158" s="204">
        <f>IF(N158="snížená",J158,0)</f>
        <v>0</v>
      </c>
      <c r="BG158" s="204">
        <f>IF(N158="zákl. přenesená",J158,0)</f>
        <v>0</v>
      </c>
      <c r="BH158" s="204">
        <f>IF(N158="sníž. přenesená",J158,0)</f>
        <v>0</v>
      </c>
      <c r="BI158" s="204">
        <f>IF(N158="nulová",J158,0)</f>
        <v>0</v>
      </c>
      <c r="BJ158" s="18" t="s">
        <v>87</v>
      </c>
      <c r="BK158" s="204">
        <f>ROUND(I158*H158,2)</f>
        <v>0</v>
      </c>
      <c r="BL158" s="18" t="s">
        <v>223</v>
      </c>
      <c r="BM158" s="203" t="s">
        <v>5643</v>
      </c>
    </row>
    <row r="159" spans="1:65" s="2" customFormat="1" ht="11.25">
      <c r="A159" s="36"/>
      <c r="B159" s="37"/>
      <c r="C159" s="38"/>
      <c r="D159" s="205" t="s">
        <v>231</v>
      </c>
      <c r="E159" s="38"/>
      <c r="F159" s="206" t="s">
        <v>5644</v>
      </c>
      <c r="G159" s="38"/>
      <c r="H159" s="38"/>
      <c r="I159" s="207"/>
      <c r="J159" s="38"/>
      <c r="K159" s="38"/>
      <c r="L159" s="41"/>
      <c r="M159" s="208"/>
      <c r="N159" s="209"/>
      <c r="O159" s="73"/>
      <c r="P159" s="73"/>
      <c r="Q159" s="73"/>
      <c r="R159" s="73"/>
      <c r="S159" s="73"/>
      <c r="T159" s="74"/>
      <c r="U159" s="36"/>
      <c r="V159" s="36"/>
      <c r="W159" s="36"/>
      <c r="X159" s="36"/>
      <c r="Y159" s="36"/>
      <c r="Z159" s="36"/>
      <c r="AA159" s="36"/>
      <c r="AB159" s="36"/>
      <c r="AC159" s="36"/>
      <c r="AD159" s="36"/>
      <c r="AE159" s="36"/>
      <c r="AT159" s="18" t="s">
        <v>231</v>
      </c>
      <c r="AU159" s="18" t="s">
        <v>87</v>
      </c>
    </row>
    <row r="160" spans="1:65" s="14" customFormat="1" ht="11.25">
      <c r="B160" s="223"/>
      <c r="C160" s="224"/>
      <c r="D160" s="210" t="s">
        <v>235</v>
      </c>
      <c r="E160" s="225" t="s">
        <v>1</v>
      </c>
      <c r="F160" s="226" t="s">
        <v>5645</v>
      </c>
      <c r="G160" s="224"/>
      <c r="H160" s="225" t="s">
        <v>1</v>
      </c>
      <c r="I160" s="227"/>
      <c r="J160" s="224"/>
      <c r="K160" s="224"/>
      <c r="L160" s="228"/>
      <c r="M160" s="229"/>
      <c r="N160" s="230"/>
      <c r="O160" s="230"/>
      <c r="P160" s="230"/>
      <c r="Q160" s="230"/>
      <c r="R160" s="230"/>
      <c r="S160" s="230"/>
      <c r="T160" s="231"/>
      <c r="AT160" s="232" t="s">
        <v>235</v>
      </c>
      <c r="AU160" s="232" t="s">
        <v>87</v>
      </c>
      <c r="AV160" s="14" t="s">
        <v>87</v>
      </c>
      <c r="AW160" s="14" t="s">
        <v>36</v>
      </c>
      <c r="AX160" s="14" t="s">
        <v>80</v>
      </c>
      <c r="AY160" s="232" t="s">
        <v>220</v>
      </c>
    </row>
    <row r="161" spans="1:65" s="13" customFormat="1" ht="11.25">
      <c r="B161" s="212"/>
      <c r="C161" s="213"/>
      <c r="D161" s="210" t="s">
        <v>235</v>
      </c>
      <c r="E161" s="214" t="s">
        <v>1</v>
      </c>
      <c r="F161" s="215" t="s">
        <v>5646</v>
      </c>
      <c r="G161" s="213"/>
      <c r="H161" s="216">
        <v>135.9</v>
      </c>
      <c r="I161" s="217"/>
      <c r="J161" s="213"/>
      <c r="K161" s="213"/>
      <c r="L161" s="218"/>
      <c r="M161" s="219"/>
      <c r="N161" s="220"/>
      <c r="O161" s="220"/>
      <c r="P161" s="220"/>
      <c r="Q161" s="220"/>
      <c r="R161" s="220"/>
      <c r="S161" s="220"/>
      <c r="T161" s="221"/>
      <c r="AT161" s="222" t="s">
        <v>235</v>
      </c>
      <c r="AU161" s="222" t="s">
        <v>87</v>
      </c>
      <c r="AV161" s="13" t="s">
        <v>19</v>
      </c>
      <c r="AW161" s="13" t="s">
        <v>36</v>
      </c>
      <c r="AX161" s="13" t="s">
        <v>80</v>
      </c>
      <c r="AY161" s="222" t="s">
        <v>220</v>
      </c>
    </row>
    <row r="162" spans="1:65" s="15" customFormat="1" ht="11.25">
      <c r="B162" s="233"/>
      <c r="C162" s="234"/>
      <c r="D162" s="210" t="s">
        <v>235</v>
      </c>
      <c r="E162" s="235" t="s">
        <v>1</v>
      </c>
      <c r="F162" s="236" t="s">
        <v>355</v>
      </c>
      <c r="G162" s="234"/>
      <c r="H162" s="237">
        <v>135.9</v>
      </c>
      <c r="I162" s="238"/>
      <c r="J162" s="234"/>
      <c r="K162" s="234"/>
      <c r="L162" s="239"/>
      <c r="M162" s="240"/>
      <c r="N162" s="241"/>
      <c r="O162" s="241"/>
      <c r="P162" s="241"/>
      <c r="Q162" s="241"/>
      <c r="R162" s="241"/>
      <c r="S162" s="241"/>
      <c r="T162" s="242"/>
      <c r="AT162" s="243" t="s">
        <v>235</v>
      </c>
      <c r="AU162" s="243" t="s">
        <v>87</v>
      </c>
      <c r="AV162" s="15" t="s">
        <v>223</v>
      </c>
      <c r="AW162" s="15" t="s">
        <v>36</v>
      </c>
      <c r="AX162" s="15" t="s">
        <v>87</v>
      </c>
      <c r="AY162" s="243" t="s">
        <v>220</v>
      </c>
    </row>
    <row r="163" spans="1:65" s="2" customFormat="1" ht="49.15" customHeight="1">
      <c r="A163" s="36"/>
      <c r="B163" s="37"/>
      <c r="C163" s="192" t="s">
        <v>287</v>
      </c>
      <c r="D163" s="192" t="s">
        <v>224</v>
      </c>
      <c r="E163" s="193" t="s">
        <v>5647</v>
      </c>
      <c r="F163" s="194" t="s">
        <v>5648</v>
      </c>
      <c r="G163" s="195" t="s">
        <v>514</v>
      </c>
      <c r="H163" s="196">
        <v>5.4</v>
      </c>
      <c r="I163" s="197"/>
      <c r="J163" s="198">
        <f>ROUND(I163*H163,2)</f>
        <v>0</v>
      </c>
      <c r="K163" s="194" t="s">
        <v>5600</v>
      </c>
      <c r="L163" s="41"/>
      <c r="M163" s="199" t="s">
        <v>1</v>
      </c>
      <c r="N163" s="200" t="s">
        <v>45</v>
      </c>
      <c r="O163" s="73"/>
      <c r="P163" s="201">
        <f>O163*H163</f>
        <v>0</v>
      </c>
      <c r="Q163" s="201">
        <v>0</v>
      </c>
      <c r="R163" s="201">
        <f>Q163*H163</f>
        <v>0</v>
      </c>
      <c r="S163" s="201">
        <v>0</v>
      </c>
      <c r="T163" s="202">
        <f>S163*H163</f>
        <v>0</v>
      </c>
      <c r="U163" s="36"/>
      <c r="V163" s="36"/>
      <c r="W163" s="36"/>
      <c r="X163" s="36"/>
      <c r="Y163" s="36"/>
      <c r="Z163" s="36"/>
      <c r="AA163" s="36"/>
      <c r="AB163" s="36"/>
      <c r="AC163" s="36"/>
      <c r="AD163" s="36"/>
      <c r="AE163" s="36"/>
      <c r="AR163" s="203" t="s">
        <v>223</v>
      </c>
      <c r="AT163" s="203" t="s">
        <v>224</v>
      </c>
      <c r="AU163" s="203" t="s">
        <v>87</v>
      </c>
      <c r="AY163" s="18" t="s">
        <v>220</v>
      </c>
      <c r="BE163" s="204">
        <f>IF(N163="základní",J163,0)</f>
        <v>0</v>
      </c>
      <c r="BF163" s="204">
        <f>IF(N163="snížená",J163,0)</f>
        <v>0</v>
      </c>
      <c r="BG163" s="204">
        <f>IF(N163="zákl. přenesená",J163,0)</f>
        <v>0</v>
      </c>
      <c r="BH163" s="204">
        <f>IF(N163="sníž. přenesená",J163,0)</f>
        <v>0</v>
      </c>
      <c r="BI163" s="204">
        <f>IF(N163="nulová",J163,0)</f>
        <v>0</v>
      </c>
      <c r="BJ163" s="18" t="s">
        <v>87</v>
      </c>
      <c r="BK163" s="204">
        <f>ROUND(I163*H163,2)</f>
        <v>0</v>
      </c>
      <c r="BL163" s="18" t="s">
        <v>223</v>
      </c>
      <c r="BM163" s="203" t="s">
        <v>5649</v>
      </c>
    </row>
    <row r="164" spans="1:65" s="2" customFormat="1" ht="11.25">
      <c r="A164" s="36"/>
      <c r="B164" s="37"/>
      <c r="C164" s="38"/>
      <c r="D164" s="205" t="s">
        <v>231</v>
      </c>
      <c r="E164" s="38"/>
      <c r="F164" s="206" t="s">
        <v>5650</v>
      </c>
      <c r="G164" s="38"/>
      <c r="H164" s="38"/>
      <c r="I164" s="207"/>
      <c r="J164" s="38"/>
      <c r="K164" s="38"/>
      <c r="L164" s="41"/>
      <c r="M164" s="208"/>
      <c r="N164" s="209"/>
      <c r="O164" s="73"/>
      <c r="P164" s="73"/>
      <c r="Q164" s="73"/>
      <c r="R164" s="73"/>
      <c r="S164" s="73"/>
      <c r="T164" s="74"/>
      <c r="U164" s="36"/>
      <c r="V164" s="36"/>
      <c r="W164" s="36"/>
      <c r="X164" s="36"/>
      <c r="Y164" s="36"/>
      <c r="Z164" s="36"/>
      <c r="AA164" s="36"/>
      <c r="AB164" s="36"/>
      <c r="AC164" s="36"/>
      <c r="AD164" s="36"/>
      <c r="AE164" s="36"/>
      <c r="AT164" s="18" t="s">
        <v>231</v>
      </c>
      <c r="AU164" s="18" t="s">
        <v>87</v>
      </c>
    </row>
    <row r="165" spans="1:65" s="14" customFormat="1" ht="11.25">
      <c r="B165" s="223"/>
      <c r="C165" s="224"/>
      <c r="D165" s="210" t="s">
        <v>235</v>
      </c>
      <c r="E165" s="225" t="s">
        <v>1</v>
      </c>
      <c r="F165" s="226" t="s">
        <v>5645</v>
      </c>
      <c r="G165" s="224"/>
      <c r="H165" s="225" t="s">
        <v>1</v>
      </c>
      <c r="I165" s="227"/>
      <c r="J165" s="224"/>
      <c r="K165" s="224"/>
      <c r="L165" s="228"/>
      <c r="M165" s="229"/>
      <c r="N165" s="230"/>
      <c r="O165" s="230"/>
      <c r="P165" s="230"/>
      <c r="Q165" s="230"/>
      <c r="R165" s="230"/>
      <c r="S165" s="230"/>
      <c r="T165" s="231"/>
      <c r="AT165" s="232" t="s">
        <v>235</v>
      </c>
      <c r="AU165" s="232" t="s">
        <v>87</v>
      </c>
      <c r="AV165" s="14" t="s">
        <v>87</v>
      </c>
      <c r="AW165" s="14" t="s">
        <v>36</v>
      </c>
      <c r="AX165" s="14" t="s">
        <v>80</v>
      </c>
      <c r="AY165" s="232" t="s">
        <v>220</v>
      </c>
    </row>
    <row r="166" spans="1:65" s="13" customFormat="1" ht="22.5">
      <c r="B166" s="212"/>
      <c r="C166" s="213"/>
      <c r="D166" s="210" t="s">
        <v>235</v>
      </c>
      <c r="E166" s="214" t="s">
        <v>1</v>
      </c>
      <c r="F166" s="215" t="s">
        <v>5651</v>
      </c>
      <c r="G166" s="213"/>
      <c r="H166" s="216">
        <v>5.4</v>
      </c>
      <c r="I166" s="217"/>
      <c r="J166" s="213"/>
      <c r="K166" s="213"/>
      <c r="L166" s="218"/>
      <c r="M166" s="219"/>
      <c r="N166" s="220"/>
      <c r="O166" s="220"/>
      <c r="P166" s="220"/>
      <c r="Q166" s="220"/>
      <c r="R166" s="220"/>
      <c r="S166" s="220"/>
      <c r="T166" s="221"/>
      <c r="AT166" s="222" t="s">
        <v>235</v>
      </c>
      <c r="AU166" s="222" t="s">
        <v>87</v>
      </c>
      <c r="AV166" s="13" t="s">
        <v>19</v>
      </c>
      <c r="AW166" s="13" t="s">
        <v>36</v>
      </c>
      <c r="AX166" s="13" t="s">
        <v>80</v>
      </c>
      <c r="AY166" s="222" t="s">
        <v>220</v>
      </c>
    </row>
    <row r="167" spans="1:65" s="15" customFormat="1" ht="11.25">
      <c r="B167" s="233"/>
      <c r="C167" s="234"/>
      <c r="D167" s="210" t="s">
        <v>235</v>
      </c>
      <c r="E167" s="235" t="s">
        <v>1</v>
      </c>
      <c r="F167" s="236" t="s">
        <v>355</v>
      </c>
      <c r="G167" s="234"/>
      <c r="H167" s="237">
        <v>5.4</v>
      </c>
      <c r="I167" s="238"/>
      <c r="J167" s="234"/>
      <c r="K167" s="234"/>
      <c r="L167" s="239"/>
      <c r="M167" s="240"/>
      <c r="N167" s="241"/>
      <c r="O167" s="241"/>
      <c r="P167" s="241"/>
      <c r="Q167" s="241"/>
      <c r="R167" s="241"/>
      <c r="S167" s="241"/>
      <c r="T167" s="242"/>
      <c r="AT167" s="243" t="s">
        <v>235</v>
      </c>
      <c r="AU167" s="243" t="s">
        <v>87</v>
      </c>
      <c r="AV167" s="15" t="s">
        <v>223</v>
      </c>
      <c r="AW167" s="15" t="s">
        <v>36</v>
      </c>
      <c r="AX167" s="15" t="s">
        <v>87</v>
      </c>
      <c r="AY167" s="243" t="s">
        <v>220</v>
      </c>
    </row>
    <row r="168" spans="1:65" s="2" customFormat="1" ht="49.15" customHeight="1">
      <c r="A168" s="36"/>
      <c r="B168" s="37"/>
      <c r="C168" s="192" t="s">
        <v>294</v>
      </c>
      <c r="D168" s="192" t="s">
        <v>224</v>
      </c>
      <c r="E168" s="193" t="s">
        <v>5652</v>
      </c>
      <c r="F168" s="194" t="s">
        <v>5653</v>
      </c>
      <c r="G168" s="195" t="s">
        <v>514</v>
      </c>
      <c r="H168" s="196">
        <v>135.9</v>
      </c>
      <c r="I168" s="197"/>
      <c r="J168" s="198">
        <f>ROUND(I168*H168,2)</f>
        <v>0</v>
      </c>
      <c r="K168" s="194" t="s">
        <v>5600</v>
      </c>
      <c r="L168" s="41"/>
      <c r="M168" s="199" t="s">
        <v>1</v>
      </c>
      <c r="N168" s="200" t="s">
        <v>45</v>
      </c>
      <c r="O168" s="73"/>
      <c r="P168" s="201">
        <f>O168*H168</f>
        <v>0</v>
      </c>
      <c r="Q168" s="201">
        <v>0</v>
      </c>
      <c r="R168" s="201">
        <f>Q168*H168</f>
        <v>0</v>
      </c>
      <c r="S168" s="201">
        <v>0</v>
      </c>
      <c r="T168" s="202">
        <f>S168*H168</f>
        <v>0</v>
      </c>
      <c r="U168" s="36"/>
      <c r="V168" s="36"/>
      <c r="W168" s="36"/>
      <c r="X168" s="36"/>
      <c r="Y168" s="36"/>
      <c r="Z168" s="36"/>
      <c r="AA168" s="36"/>
      <c r="AB168" s="36"/>
      <c r="AC168" s="36"/>
      <c r="AD168" s="36"/>
      <c r="AE168" s="36"/>
      <c r="AR168" s="203" t="s">
        <v>223</v>
      </c>
      <c r="AT168" s="203" t="s">
        <v>224</v>
      </c>
      <c r="AU168" s="203" t="s">
        <v>87</v>
      </c>
      <c r="AY168" s="18" t="s">
        <v>220</v>
      </c>
      <c r="BE168" s="204">
        <f>IF(N168="základní",J168,0)</f>
        <v>0</v>
      </c>
      <c r="BF168" s="204">
        <f>IF(N168="snížená",J168,0)</f>
        <v>0</v>
      </c>
      <c r="BG168" s="204">
        <f>IF(N168="zákl. přenesená",J168,0)</f>
        <v>0</v>
      </c>
      <c r="BH168" s="204">
        <f>IF(N168="sníž. přenesená",J168,0)</f>
        <v>0</v>
      </c>
      <c r="BI168" s="204">
        <f>IF(N168="nulová",J168,0)</f>
        <v>0</v>
      </c>
      <c r="BJ168" s="18" t="s">
        <v>87</v>
      </c>
      <c r="BK168" s="204">
        <f>ROUND(I168*H168,2)</f>
        <v>0</v>
      </c>
      <c r="BL168" s="18" t="s">
        <v>223</v>
      </c>
      <c r="BM168" s="203" t="s">
        <v>5654</v>
      </c>
    </row>
    <row r="169" spans="1:65" s="2" customFormat="1" ht="11.25">
      <c r="A169" s="36"/>
      <c r="B169" s="37"/>
      <c r="C169" s="38"/>
      <c r="D169" s="205" t="s">
        <v>231</v>
      </c>
      <c r="E169" s="38"/>
      <c r="F169" s="206" t="s">
        <v>5655</v>
      </c>
      <c r="G169" s="38"/>
      <c r="H169" s="38"/>
      <c r="I169" s="207"/>
      <c r="J169" s="38"/>
      <c r="K169" s="38"/>
      <c r="L169" s="41"/>
      <c r="M169" s="208"/>
      <c r="N169" s="209"/>
      <c r="O169" s="73"/>
      <c r="P169" s="73"/>
      <c r="Q169" s="73"/>
      <c r="R169" s="73"/>
      <c r="S169" s="73"/>
      <c r="T169" s="74"/>
      <c r="U169" s="36"/>
      <c r="V169" s="36"/>
      <c r="W169" s="36"/>
      <c r="X169" s="36"/>
      <c r="Y169" s="36"/>
      <c r="Z169" s="36"/>
      <c r="AA169" s="36"/>
      <c r="AB169" s="36"/>
      <c r="AC169" s="36"/>
      <c r="AD169" s="36"/>
      <c r="AE169" s="36"/>
      <c r="AT169" s="18" t="s">
        <v>231</v>
      </c>
      <c r="AU169" s="18" t="s">
        <v>87</v>
      </c>
    </row>
    <row r="170" spans="1:65" s="2" customFormat="1" ht="37.9" customHeight="1">
      <c r="A170" s="36"/>
      <c r="B170" s="37"/>
      <c r="C170" s="192" t="s">
        <v>302</v>
      </c>
      <c r="D170" s="192" t="s">
        <v>224</v>
      </c>
      <c r="E170" s="193" t="s">
        <v>5656</v>
      </c>
      <c r="F170" s="194" t="s">
        <v>5657</v>
      </c>
      <c r="G170" s="195" t="s">
        <v>514</v>
      </c>
      <c r="H170" s="196">
        <v>135.9</v>
      </c>
      <c r="I170" s="197"/>
      <c r="J170" s="198">
        <f>ROUND(I170*H170,2)</f>
        <v>0</v>
      </c>
      <c r="K170" s="194" t="s">
        <v>5600</v>
      </c>
      <c r="L170" s="41"/>
      <c r="M170" s="199" t="s">
        <v>1</v>
      </c>
      <c r="N170" s="200" t="s">
        <v>45</v>
      </c>
      <c r="O170" s="73"/>
      <c r="P170" s="201">
        <f>O170*H170</f>
        <v>0</v>
      </c>
      <c r="Q170" s="201">
        <v>0</v>
      </c>
      <c r="R170" s="201">
        <f>Q170*H170</f>
        <v>0</v>
      </c>
      <c r="S170" s="201">
        <v>0</v>
      </c>
      <c r="T170" s="202">
        <f>S170*H170</f>
        <v>0</v>
      </c>
      <c r="U170" s="36"/>
      <c r="V170" s="36"/>
      <c r="W170" s="36"/>
      <c r="X170" s="36"/>
      <c r="Y170" s="36"/>
      <c r="Z170" s="36"/>
      <c r="AA170" s="36"/>
      <c r="AB170" s="36"/>
      <c r="AC170" s="36"/>
      <c r="AD170" s="36"/>
      <c r="AE170" s="36"/>
      <c r="AR170" s="203" t="s">
        <v>223</v>
      </c>
      <c r="AT170" s="203" t="s">
        <v>224</v>
      </c>
      <c r="AU170" s="203" t="s">
        <v>87</v>
      </c>
      <c r="AY170" s="18" t="s">
        <v>220</v>
      </c>
      <c r="BE170" s="204">
        <f>IF(N170="základní",J170,0)</f>
        <v>0</v>
      </c>
      <c r="BF170" s="204">
        <f>IF(N170="snížená",J170,0)</f>
        <v>0</v>
      </c>
      <c r="BG170" s="204">
        <f>IF(N170="zákl. přenesená",J170,0)</f>
        <v>0</v>
      </c>
      <c r="BH170" s="204">
        <f>IF(N170="sníž. přenesená",J170,0)</f>
        <v>0</v>
      </c>
      <c r="BI170" s="204">
        <f>IF(N170="nulová",J170,0)</f>
        <v>0</v>
      </c>
      <c r="BJ170" s="18" t="s">
        <v>87</v>
      </c>
      <c r="BK170" s="204">
        <f>ROUND(I170*H170,2)</f>
        <v>0</v>
      </c>
      <c r="BL170" s="18" t="s">
        <v>223</v>
      </c>
      <c r="BM170" s="203" t="s">
        <v>5658</v>
      </c>
    </row>
    <row r="171" spans="1:65" s="2" customFormat="1" ht="11.25">
      <c r="A171" s="36"/>
      <c r="B171" s="37"/>
      <c r="C171" s="38"/>
      <c r="D171" s="205" t="s">
        <v>231</v>
      </c>
      <c r="E171" s="38"/>
      <c r="F171" s="206" t="s">
        <v>5659</v>
      </c>
      <c r="G171" s="38"/>
      <c r="H171" s="38"/>
      <c r="I171" s="207"/>
      <c r="J171" s="38"/>
      <c r="K171" s="38"/>
      <c r="L171" s="41"/>
      <c r="M171" s="208"/>
      <c r="N171" s="209"/>
      <c r="O171" s="73"/>
      <c r="P171" s="73"/>
      <c r="Q171" s="73"/>
      <c r="R171" s="73"/>
      <c r="S171" s="73"/>
      <c r="T171" s="74"/>
      <c r="U171" s="36"/>
      <c r="V171" s="36"/>
      <c r="W171" s="36"/>
      <c r="X171" s="36"/>
      <c r="Y171" s="36"/>
      <c r="Z171" s="36"/>
      <c r="AA171" s="36"/>
      <c r="AB171" s="36"/>
      <c r="AC171" s="36"/>
      <c r="AD171" s="36"/>
      <c r="AE171" s="36"/>
      <c r="AT171" s="18" t="s">
        <v>231</v>
      </c>
      <c r="AU171" s="18" t="s">
        <v>87</v>
      </c>
    </row>
    <row r="172" spans="1:65" s="2" customFormat="1" ht="24.2" customHeight="1">
      <c r="A172" s="36"/>
      <c r="B172" s="37"/>
      <c r="C172" s="192" t="s">
        <v>306</v>
      </c>
      <c r="D172" s="192" t="s">
        <v>224</v>
      </c>
      <c r="E172" s="193" t="s">
        <v>5660</v>
      </c>
      <c r="F172" s="194" t="s">
        <v>5661</v>
      </c>
      <c r="G172" s="195" t="s">
        <v>5514</v>
      </c>
      <c r="H172" s="196">
        <v>80</v>
      </c>
      <c r="I172" s="197"/>
      <c r="J172" s="198">
        <f>ROUND(I172*H172,2)</f>
        <v>0</v>
      </c>
      <c r="K172" s="194" t="s">
        <v>5600</v>
      </c>
      <c r="L172" s="41"/>
      <c r="M172" s="199" t="s">
        <v>1</v>
      </c>
      <c r="N172" s="200" t="s">
        <v>45</v>
      </c>
      <c r="O172" s="73"/>
      <c r="P172" s="201">
        <f>O172*H172</f>
        <v>0</v>
      </c>
      <c r="Q172" s="201">
        <v>0</v>
      </c>
      <c r="R172" s="201">
        <f>Q172*H172</f>
        <v>0</v>
      </c>
      <c r="S172" s="201">
        <v>0</v>
      </c>
      <c r="T172" s="202">
        <f>S172*H172</f>
        <v>0</v>
      </c>
      <c r="U172" s="36"/>
      <c r="V172" s="36"/>
      <c r="W172" s="36"/>
      <c r="X172" s="36"/>
      <c r="Y172" s="36"/>
      <c r="Z172" s="36"/>
      <c r="AA172" s="36"/>
      <c r="AB172" s="36"/>
      <c r="AC172" s="36"/>
      <c r="AD172" s="36"/>
      <c r="AE172" s="36"/>
      <c r="AR172" s="203" t="s">
        <v>223</v>
      </c>
      <c r="AT172" s="203" t="s">
        <v>224</v>
      </c>
      <c r="AU172" s="203" t="s">
        <v>87</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223</v>
      </c>
      <c r="BM172" s="203" t="s">
        <v>5662</v>
      </c>
    </row>
    <row r="173" spans="1:65" s="2" customFormat="1" ht="11.25">
      <c r="A173" s="36"/>
      <c r="B173" s="37"/>
      <c r="C173" s="38"/>
      <c r="D173" s="205" t="s">
        <v>231</v>
      </c>
      <c r="E173" s="38"/>
      <c r="F173" s="206" t="s">
        <v>5663</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231</v>
      </c>
      <c r="AU173" s="18" t="s">
        <v>87</v>
      </c>
    </row>
    <row r="174" spans="1:65" s="13" customFormat="1" ht="11.25">
      <c r="B174" s="212"/>
      <c r="C174" s="213"/>
      <c r="D174" s="210" t="s">
        <v>235</v>
      </c>
      <c r="E174" s="214" t="s">
        <v>1</v>
      </c>
      <c r="F174" s="215" t="s">
        <v>5664</v>
      </c>
      <c r="G174" s="213"/>
      <c r="H174" s="216">
        <v>80</v>
      </c>
      <c r="I174" s="217"/>
      <c r="J174" s="213"/>
      <c r="K174" s="213"/>
      <c r="L174" s="218"/>
      <c r="M174" s="219"/>
      <c r="N174" s="220"/>
      <c r="O174" s="220"/>
      <c r="P174" s="220"/>
      <c r="Q174" s="220"/>
      <c r="R174" s="220"/>
      <c r="S174" s="220"/>
      <c r="T174" s="221"/>
      <c r="AT174" s="222" t="s">
        <v>235</v>
      </c>
      <c r="AU174" s="222" t="s">
        <v>87</v>
      </c>
      <c r="AV174" s="13" t="s">
        <v>19</v>
      </c>
      <c r="AW174" s="13" t="s">
        <v>36</v>
      </c>
      <c r="AX174" s="13" t="s">
        <v>80</v>
      </c>
      <c r="AY174" s="222" t="s">
        <v>220</v>
      </c>
    </row>
    <row r="175" spans="1:65" s="15" customFormat="1" ht="11.25">
      <c r="B175" s="233"/>
      <c r="C175" s="234"/>
      <c r="D175" s="210" t="s">
        <v>235</v>
      </c>
      <c r="E175" s="235" t="s">
        <v>1</v>
      </c>
      <c r="F175" s="236" t="s">
        <v>355</v>
      </c>
      <c r="G175" s="234"/>
      <c r="H175" s="237">
        <v>80</v>
      </c>
      <c r="I175" s="238"/>
      <c r="J175" s="234"/>
      <c r="K175" s="234"/>
      <c r="L175" s="239"/>
      <c r="M175" s="240"/>
      <c r="N175" s="241"/>
      <c r="O175" s="241"/>
      <c r="P175" s="241"/>
      <c r="Q175" s="241"/>
      <c r="R175" s="241"/>
      <c r="S175" s="241"/>
      <c r="T175" s="242"/>
      <c r="AT175" s="243" t="s">
        <v>235</v>
      </c>
      <c r="AU175" s="243" t="s">
        <v>87</v>
      </c>
      <c r="AV175" s="15" t="s">
        <v>223</v>
      </c>
      <c r="AW175" s="15" t="s">
        <v>36</v>
      </c>
      <c r="AX175" s="15" t="s">
        <v>87</v>
      </c>
      <c r="AY175" s="243" t="s">
        <v>220</v>
      </c>
    </row>
    <row r="176" spans="1:65" s="2" customFormat="1" ht="37.9" customHeight="1">
      <c r="A176" s="36"/>
      <c r="B176" s="37"/>
      <c r="C176" s="192" t="s">
        <v>315</v>
      </c>
      <c r="D176" s="192" t="s">
        <v>224</v>
      </c>
      <c r="E176" s="193" t="s">
        <v>5665</v>
      </c>
      <c r="F176" s="194" t="s">
        <v>5666</v>
      </c>
      <c r="G176" s="195" t="s">
        <v>5667</v>
      </c>
      <c r="H176" s="196">
        <v>10</v>
      </c>
      <c r="I176" s="197"/>
      <c r="J176" s="198">
        <f>ROUND(I176*H176,2)</f>
        <v>0</v>
      </c>
      <c r="K176" s="194" t="s">
        <v>5600</v>
      </c>
      <c r="L176" s="41"/>
      <c r="M176" s="199" t="s">
        <v>1</v>
      </c>
      <c r="N176" s="200" t="s">
        <v>45</v>
      </c>
      <c r="O176" s="73"/>
      <c r="P176" s="201">
        <f>O176*H176</f>
        <v>0</v>
      </c>
      <c r="Q176" s="201">
        <v>0</v>
      </c>
      <c r="R176" s="201">
        <f>Q176*H176</f>
        <v>0</v>
      </c>
      <c r="S176" s="201">
        <v>0</v>
      </c>
      <c r="T176" s="202">
        <f>S176*H176</f>
        <v>0</v>
      </c>
      <c r="U176" s="36"/>
      <c r="V176" s="36"/>
      <c r="W176" s="36"/>
      <c r="X176" s="36"/>
      <c r="Y176" s="36"/>
      <c r="Z176" s="36"/>
      <c r="AA176" s="36"/>
      <c r="AB176" s="36"/>
      <c r="AC176" s="36"/>
      <c r="AD176" s="36"/>
      <c r="AE176" s="36"/>
      <c r="AR176" s="203" t="s">
        <v>223</v>
      </c>
      <c r="AT176" s="203" t="s">
        <v>224</v>
      </c>
      <c r="AU176" s="203" t="s">
        <v>87</v>
      </c>
      <c r="AY176" s="18" t="s">
        <v>220</v>
      </c>
      <c r="BE176" s="204">
        <f>IF(N176="základní",J176,0)</f>
        <v>0</v>
      </c>
      <c r="BF176" s="204">
        <f>IF(N176="snížená",J176,0)</f>
        <v>0</v>
      </c>
      <c r="BG176" s="204">
        <f>IF(N176="zákl. přenesená",J176,0)</f>
        <v>0</v>
      </c>
      <c r="BH176" s="204">
        <f>IF(N176="sníž. přenesená",J176,0)</f>
        <v>0</v>
      </c>
      <c r="BI176" s="204">
        <f>IF(N176="nulová",J176,0)</f>
        <v>0</v>
      </c>
      <c r="BJ176" s="18" t="s">
        <v>87</v>
      </c>
      <c r="BK176" s="204">
        <f>ROUND(I176*H176,2)</f>
        <v>0</v>
      </c>
      <c r="BL176" s="18" t="s">
        <v>223</v>
      </c>
      <c r="BM176" s="203" t="s">
        <v>5668</v>
      </c>
    </row>
    <row r="177" spans="1:65" s="2" customFormat="1" ht="11.25">
      <c r="A177" s="36"/>
      <c r="B177" s="37"/>
      <c r="C177" s="38"/>
      <c r="D177" s="205" t="s">
        <v>231</v>
      </c>
      <c r="E177" s="38"/>
      <c r="F177" s="206" t="s">
        <v>5669</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231</v>
      </c>
      <c r="AU177" s="18" t="s">
        <v>87</v>
      </c>
    </row>
    <row r="178" spans="1:65" s="13" customFormat="1" ht="11.25">
      <c r="B178" s="212"/>
      <c r="C178" s="213"/>
      <c r="D178" s="210" t="s">
        <v>235</v>
      </c>
      <c r="E178" s="214" t="s">
        <v>1</v>
      </c>
      <c r="F178" s="215" t="s">
        <v>5670</v>
      </c>
      <c r="G178" s="213"/>
      <c r="H178" s="216">
        <v>10</v>
      </c>
      <c r="I178" s="217"/>
      <c r="J178" s="213"/>
      <c r="K178" s="213"/>
      <c r="L178" s="218"/>
      <c r="M178" s="219"/>
      <c r="N178" s="220"/>
      <c r="O178" s="220"/>
      <c r="P178" s="220"/>
      <c r="Q178" s="220"/>
      <c r="R178" s="220"/>
      <c r="S178" s="220"/>
      <c r="T178" s="221"/>
      <c r="AT178" s="222" t="s">
        <v>235</v>
      </c>
      <c r="AU178" s="222" t="s">
        <v>87</v>
      </c>
      <c r="AV178" s="13" t="s">
        <v>19</v>
      </c>
      <c r="AW178" s="13" t="s">
        <v>36</v>
      </c>
      <c r="AX178" s="13" t="s">
        <v>80</v>
      </c>
      <c r="AY178" s="222" t="s">
        <v>220</v>
      </c>
    </row>
    <row r="179" spans="1:65" s="15" customFormat="1" ht="11.25">
      <c r="B179" s="233"/>
      <c r="C179" s="234"/>
      <c r="D179" s="210" t="s">
        <v>235</v>
      </c>
      <c r="E179" s="235" t="s">
        <v>1</v>
      </c>
      <c r="F179" s="236" t="s">
        <v>355</v>
      </c>
      <c r="G179" s="234"/>
      <c r="H179" s="237">
        <v>10</v>
      </c>
      <c r="I179" s="238"/>
      <c r="J179" s="234"/>
      <c r="K179" s="234"/>
      <c r="L179" s="239"/>
      <c r="M179" s="240"/>
      <c r="N179" s="241"/>
      <c r="O179" s="241"/>
      <c r="P179" s="241"/>
      <c r="Q179" s="241"/>
      <c r="R179" s="241"/>
      <c r="S179" s="241"/>
      <c r="T179" s="242"/>
      <c r="AT179" s="243" t="s">
        <v>235</v>
      </c>
      <c r="AU179" s="243" t="s">
        <v>87</v>
      </c>
      <c r="AV179" s="15" t="s">
        <v>223</v>
      </c>
      <c r="AW179" s="15" t="s">
        <v>36</v>
      </c>
      <c r="AX179" s="15" t="s">
        <v>87</v>
      </c>
      <c r="AY179" s="243" t="s">
        <v>220</v>
      </c>
    </row>
    <row r="180" spans="1:65" s="2" customFormat="1" ht="24.2" customHeight="1">
      <c r="A180" s="36"/>
      <c r="B180" s="37"/>
      <c r="C180" s="192" t="s">
        <v>320</v>
      </c>
      <c r="D180" s="192" t="s">
        <v>224</v>
      </c>
      <c r="E180" s="193" t="s">
        <v>5671</v>
      </c>
      <c r="F180" s="194" t="s">
        <v>5672</v>
      </c>
      <c r="G180" s="195" t="s">
        <v>506</v>
      </c>
      <c r="H180" s="196">
        <v>3848.35</v>
      </c>
      <c r="I180" s="197"/>
      <c r="J180" s="198">
        <f>ROUND(I180*H180,2)</f>
        <v>0</v>
      </c>
      <c r="K180" s="194" t="s">
        <v>5600</v>
      </c>
      <c r="L180" s="41"/>
      <c r="M180" s="199" t="s">
        <v>1</v>
      </c>
      <c r="N180" s="200" t="s">
        <v>45</v>
      </c>
      <c r="O180" s="73"/>
      <c r="P180" s="201">
        <f>O180*H180</f>
        <v>0</v>
      </c>
      <c r="Q180" s="201">
        <v>0</v>
      </c>
      <c r="R180" s="201">
        <f>Q180*H180</f>
        <v>0</v>
      </c>
      <c r="S180" s="201">
        <v>0</v>
      </c>
      <c r="T180" s="202">
        <f>S180*H180</f>
        <v>0</v>
      </c>
      <c r="U180" s="36"/>
      <c r="V180" s="36"/>
      <c r="W180" s="36"/>
      <c r="X180" s="36"/>
      <c r="Y180" s="36"/>
      <c r="Z180" s="36"/>
      <c r="AA180" s="36"/>
      <c r="AB180" s="36"/>
      <c r="AC180" s="36"/>
      <c r="AD180" s="36"/>
      <c r="AE180" s="36"/>
      <c r="AR180" s="203" t="s">
        <v>223</v>
      </c>
      <c r="AT180" s="203" t="s">
        <v>224</v>
      </c>
      <c r="AU180" s="203" t="s">
        <v>87</v>
      </c>
      <c r="AY180" s="18" t="s">
        <v>220</v>
      </c>
      <c r="BE180" s="204">
        <f>IF(N180="základní",J180,0)</f>
        <v>0</v>
      </c>
      <c r="BF180" s="204">
        <f>IF(N180="snížená",J180,0)</f>
        <v>0</v>
      </c>
      <c r="BG180" s="204">
        <f>IF(N180="zákl. přenesená",J180,0)</f>
        <v>0</v>
      </c>
      <c r="BH180" s="204">
        <f>IF(N180="sníž. přenesená",J180,0)</f>
        <v>0</v>
      </c>
      <c r="BI180" s="204">
        <f>IF(N180="nulová",J180,0)</f>
        <v>0</v>
      </c>
      <c r="BJ180" s="18" t="s">
        <v>87</v>
      </c>
      <c r="BK180" s="204">
        <f>ROUND(I180*H180,2)</f>
        <v>0</v>
      </c>
      <c r="BL180" s="18" t="s">
        <v>223</v>
      </c>
      <c r="BM180" s="203" t="s">
        <v>5673</v>
      </c>
    </row>
    <row r="181" spans="1:65" s="2" customFormat="1" ht="11.25">
      <c r="A181" s="36"/>
      <c r="B181" s="37"/>
      <c r="C181" s="38"/>
      <c r="D181" s="205" t="s">
        <v>231</v>
      </c>
      <c r="E181" s="38"/>
      <c r="F181" s="206" t="s">
        <v>5674</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231</v>
      </c>
      <c r="AU181" s="18" t="s">
        <v>87</v>
      </c>
    </row>
    <row r="182" spans="1:65" s="14" customFormat="1" ht="11.25">
      <c r="B182" s="223"/>
      <c r="C182" s="224"/>
      <c r="D182" s="210" t="s">
        <v>235</v>
      </c>
      <c r="E182" s="225" t="s">
        <v>1</v>
      </c>
      <c r="F182" s="226" t="s">
        <v>5675</v>
      </c>
      <c r="G182" s="224"/>
      <c r="H182" s="225" t="s">
        <v>1</v>
      </c>
      <c r="I182" s="227"/>
      <c r="J182" s="224"/>
      <c r="K182" s="224"/>
      <c r="L182" s="228"/>
      <c r="M182" s="229"/>
      <c r="N182" s="230"/>
      <c r="O182" s="230"/>
      <c r="P182" s="230"/>
      <c r="Q182" s="230"/>
      <c r="R182" s="230"/>
      <c r="S182" s="230"/>
      <c r="T182" s="231"/>
      <c r="AT182" s="232" t="s">
        <v>235</v>
      </c>
      <c r="AU182" s="232" t="s">
        <v>87</v>
      </c>
      <c r="AV182" s="14" t="s">
        <v>87</v>
      </c>
      <c r="AW182" s="14" t="s">
        <v>36</v>
      </c>
      <c r="AX182" s="14" t="s">
        <v>80</v>
      </c>
      <c r="AY182" s="232" t="s">
        <v>220</v>
      </c>
    </row>
    <row r="183" spans="1:65" s="14" customFormat="1" ht="11.25">
      <c r="B183" s="223"/>
      <c r="C183" s="224"/>
      <c r="D183" s="210" t="s">
        <v>235</v>
      </c>
      <c r="E183" s="225" t="s">
        <v>1</v>
      </c>
      <c r="F183" s="226" t="s">
        <v>5676</v>
      </c>
      <c r="G183" s="224"/>
      <c r="H183" s="225" t="s">
        <v>1</v>
      </c>
      <c r="I183" s="227"/>
      <c r="J183" s="224"/>
      <c r="K183" s="224"/>
      <c r="L183" s="228"/>
      <c r="M183" s="229"/>
      <c r="N183" s="230"/>
      <c r="O183" s="230"/>
      <c r="P183" s="230"/>
      <c r="Q183" s="230"/>
      <c r="R183" s="230"/>
      <c r="S183" s="230"/>
      <c r="T183" s="231"/>
      <c r="AT183" s="232" t="s">
        <v>235</v>
      </c>
      <c r="AU183" s="232" t="s">
        <v>87</v>
      </c>
      <c r="AV183" s="14" t="s">
        <v>87</v>
      </c>
      <c r="AW183" s="14" t="s">
        <v>36</v>
      </c>
      <c r="AX183" s="14" t="s">
        <v>80</v>
      </c>
      <c r="AY183" s="232" t="s">
        <v>220</v>
      </c>
    </row>
    <row r="184" spans="1:65" s="13" customFormat="1" ht="11.25">
      <c r="B184" s="212"/>
      <c r="C184" s="213"/>
      <c r="D184" s="210" t="s">
        <v>235</v>
      </c>
      <c r="E184" s="214" t="s">
        <v>1</v>
      </c>
      <c r="F184" s="215" t="s">
        <v>5677</v>
      </c>
      <c r="G184" s="213"/>
      <c r="H184" s="216">
        <v>2041.61</v>
      </c>
      <c r="I184" s="217"/>
      <c r="J184" s="213"/>
      <c r="K184" s="213"/>
      <c r="L184" s="218"/>
      <c r="M184" s="219"/>
      <c r="N184" s="220"/>
      <c r="O184" s="220"/>
      <c r="P184" s="220"/>
      <c r="Q184" s="220"/>
      <c r="R184" s="220"/>
      <c r="S184" s="220"/>
      <c r="T184" s="221"/>
      <c r="AT184" s="222" t="s">
        <v>235</v>
      </c>
      <c r="AU184" s="222" t="s">
        <v>87</v>
      </c>
      <c r="AV184" s="13" t="s">
        <v>19</v>
      </c>
      <c r="AW184" s="13" t="s">
        <v>36</v>
      </c>
      <c r="AX184" s="13" t="s">
        <v>80</v>
      </c>
      <c r="AY184" s="222" t="s">
        <v>220</v>
      </c>
    </row>
    <row r="185" spans="1:65" s="16" customFormat="1" ht="11.25">
      <c r="B185" s="269"/>
      <c r="C185" s="270"/>
      <c r="D185" s="210" t="s">
        <v>235</v>
      </c>
      <c r="E185" s="271" t="s">
        <v>1</v>
      </c>
      <c r="F185" s="272" t="s">
        <v>2156</v>
      </c>
      <c r="G185" s="270"/>
      <c r="H185" s="273">
        <v>2041.61</v>
      </c>
      <c r="I185" s="274"/>
      <c r="J185" s="270"/>
      <c r="K185" s="270"/>
      <c r="L185" s="275"/>
      <c r="M185" s="276"/>
      <c r="N185" s="277"/>
      <c r="O185" s="277"/>
      <c r="P185" s="277"/>
      <c r="Q185" s="277"/>
      <c r="R185" s="277"/>
      <c r="S185" s="277"/>
      <c r="T185" s="278"/>
      <c r="AT185" s="279" t="s">
        <v>235</v>
      </c>
      <c r="AU185" s="279" t="s">
        <v>87</v>
      </c>
      <c r="AV185" s="16" t="s">
        <v>156</v>
      </c>
      <c r="AW185" s="16" t="s">
        <v>36</v>
      </c>
      <c r="AX185" s="16" t="s">
        <v>80</v>
      </c>
      <c r="AY185" s="279" t="s">
        <v>220</v>
      </c>
    </row>
    <row r="186" spans="1:65" s="13" customFormat="1" ht="22.5">
      <c r="B186" s="212"/>
      <c r="C186" s="213"/>
      <c r="D186" s="210" t="s">
        <v>235</v>
      </c>
      <c r="E186" s="214" t="s">
        <v>1</v>
      </c>
      <c r="F186" s="215" t="s">
        <v>5678</v>
      </c>
      <c r="G186" s="213"/>
      <c r="H186" s="216">
        <v>1627.74</v>
      </c>
      <c r="I186" s="217"/>
      <c r="J186" s="213"/>
      <c r="K186" s="213"/>
      <c r="L186" s="218"/>
      <c r="M186" s="219"/>
      <c r="N186" s="220"/>
      <c r="O186" s="220"/>
      <c r="P186" s="220"/>
      <c r="Q186" s="220"/>
      <c r="R186" s="220"/>
      <c r="S186" s="220"/>
      <c r="T186" s="221"/>
      <c r="AT186" s="222" t="s">
        <v>235</v>
      </c>
      <c r="AU186" s="222" t="s">
        <v>87</v>
      </c>
      <c r="AV186" s="13" t="s">
        <v>19</v>
      </c>
      <c r="AW186" s="13" t="s">
        <v>36</v>
      </c>
      <c r="AX186" s="13" t="s">
        <v>80</v>
      </c>
      <c r="AY186" s="222" t="s">
        <v>220</v>
      </c>
    </row>
    <row r="187" spans="1:65" s="13" customFormat="1" ht="11.25">
      <c r="B187" s="212"/>
      <c r="C187" s="213"/>
      <c r="D187" s="210" t="s">
        <v>235</v>
      </c>
      <c r="E187" s="214" t="s">
        <v>1</v>
      </c>
      <c r="F187" s="215" t="s">
        <v>5679</v>
      </c>
      <c r="G187" s="213"/>
      <c r="H187" s="216">
        <v>18</v>
      </c>
      <c r="I187" s="217"/>
      <c r="J187" s="213"/>
      <c r="K187" s="213"/>
      <c r="L187" s="218"/>
      <c r="M187" s="219"/>
      <c r="N187" s="220"/>
      <c r="O187" s="220"/>
      <c r="P187" s="220"/>
      <c r="Q187" s="220"/>
      <c r="R187" s="220"/>
      <c r="S187" s="220"/>
      <c r="T187" s="221"/>
      <c r="AT187" s="222" t="s">
        <v>235</v>
      </c>
      <c r="AU187" s="222" t="s">
        <v>87</v>
      </c>
      <c r="AV187" s="13" t="s">
        <v>19</v>
      </c>
      <c r="AW187" s="13" t="s">
        <v>36</v>
      </c>
      <c r="AX187" s="13" t="s">
        <v>80</v>
      </c>
      <c r="AY187" s="222" t="s">
        <v>220</v>
      </c>
    </row>
    <row r="188" spans="1:65" s="13" customFormat="1" ht="11.25">
      <c r="B188" s="212"/>
      <c r="C188" s="213"/>
      <c r="D188" s="210" t="s">
        <v>235</v>
      </c>
      <c r="E188" s="214" t="s">
        <v>1</v>
      </c>
      <c r="F188" s="215" t="s">
        <v>5680</v>
      </c>
      <c r="G188" s="213"/>
      <c r="H188" s="216">
        <v>23</v>
      </c>
      <c r="I188" s="217"/>
      <c r="J188" s="213"/>
      <c r="K188" s="213"/>
      <c r="L188" s="218"/>
      <c r="M188" s="219"/>
      <c r="N188" s="220"/>
      <c r="O188" s="220"/>
      <c r="P188" s="220"/>
      <c r="Q188" s="220"/>
      <c r="R188" s="220"/>
      <c r="S188" s="220"/>
      <c r="T188" s="221"/>
      <c r="AT188" s="222" t="s">
        <v>235</v>
      </c>
      <c r="AU188" s="222" t="s">
        <v>87</v>
      </c>
      <c r="AV188" s="13" t="s">
        <v>19</v>
      </c>
      <c r="AW188" s="13" t="s">
        <v>36</v>
      </c>
      <c r="AX188" s="13" t="s">
        <v>80</v>
      </c>
      <c r="AY188" s="222" t="s">
        <v>220</v>
      </c>
    </row>
    <row r="189" spans="1:65" s="16" customFormat="1" ht="11.25">
      <c r="B189" s="269"/>
      <c r="C189" s="270"/>
      <c r="D189" s="210" t="s">
        <v>235</v>
      </c>
      <c r="E189" s="271" t="s">
        <v>1</v>
      </c>
      <c r="F189" s="272" t="s">
        <v>2156</v>
      </c>
      <c r="G189" s="270"/>
      <c r="H189" s="273">
        <v>1668.74</v>
      </c>
      <c r="I189" s="274"/>
      <c r="J189" s="270"/>
      <c r="K189" s="270"/>
      <c r="L189" s="275"/>
      <c r="M189" s="276"/>
      <c r="N189" s="277"/>
      <c r="O189" s="277"/>
      <c r="P189" s="277"/>
      <c r="Q189" s="277"/>
      <c r="R189" s="277"/>
      <c r="S189" s="277"/>
      <c r="T189" s="278"/>
      <c r="AT189" s="279" t="s">
        <v>235</v>
      </c>
      <c r="AU189" s="279" t="s">
        <v>87</v>
      </c>
      <c r="AV189" s="16" t="s">
        <v>156</v>
      </c>
      <c r="AW189" s="16" t="s">
        <v>36</v>
      </c>
      <c r="AX189" s="16" t="s">
        <v>80</v>
      </c>
      <c r="AY189" s="279" t="s">
        <v>220</v>
      </c>
    </row>
    <row r="190" spans="1:65" s="13" customFormat="1" ht="11.25">
      <c r="B190" s="212"/>
      <c r="C190" s="213"/>
      <c r="D190" s="210" t="s">
        <v>235</v>
      </c>
      <c r="E190" s="214" t="s">
        <v>1</v>
      </c>
      <c r="F190" s="215" t="s">
        <v>5681</v>
      </c>
      <c r="G190" s="213"/>
      <c r="H190" s="216">
        <v>82</v>
      </c>
      <c r="I190" s="217"/>
      <c r="J190" s="213"/>
      <c r="K190" s="213"/>
      <c r="L190" s="218"/>
      <c r="M190" s="219"/>
      <c r="N190" s="220"/>
      <c r="O190" s="220"/>
      <c r="P190" s="220"/>
      <c r="Q190" s="220"/>
      <c r="R190" s="220"/>
      <c r="S190" s="220"/>
      <c r="T190" s="221"/>
      <c r="AT190" s="222" t="s">
        <v>235</v>
      </c>
      <c r="AU190" s="222" t="s">
        <v>87</v>
      </c>
      <c r="AV190" s="13" t="s">
        <v>19</v>
      </c>
      <c r="AW190" s="13" t="s">
        <v>36</v>
      </c>
      <c r="AX190" s="13" t="s">
        <v>80</v>
      </c>
      <c r="AY190" s="222" t="s">
        <v>220</v>
      </c>
    </row>
    <row r="191" spans="1:65" s="13" customFormat="1" ht="11.25">
      <c r="B191" s="212"/>
      <c r="C191" s="213"/>
      <c r="D191" s="210" t="s">
        <v>235</v>
      </c>
      <c r="E191" s="214" t="s">
        <v>1</v>
      </c>
      <c r="F191" s="215" t="s">
        <v>5682</v>
      </c>
      <c r="G191" s="213"/>
      <c r="H191" s="216">
        <v>56</v>
      </c>
      <c r="I191" s="217"/>
      <c r="J191" s="213"/>
      <c r="K191" s="213"/>
      <c r="L191" s="218"/>
      <c r="M191" s="219"/>
      <c r="N191" s="220"/>
      <c r="O191" s="220"/>
      <c r="P191" s="220"/>
      <c r="Q191" s="220"/>
      <c r="R191" s="220"/>
      <c r="S191" s="220"/>
      <c r="T191" s="221"/>
      <c r="AT191" s="222" t="s">
        <v>235</v>
      </c>
      <c r="AU191" s="222" t="s">
        <v>87</v>
      </c>
      <c r="AV191" s="13" t="s">
        <v>19</v>
      </c>
      <c r="AW191" s="13" t="s">
        <v>36</v>
      </c>
      <c r="AX191" s="13" t="s">
        <v>80</v>
      </c>
      <c r="AY191" s="222" t="s">
        <v>220</v>
      </c>
    </row>
    <row r="192" spans="1:65" s="16" customFormat="1" ht="11.25">
      <c r="B192" s="269"/>
      <c r="C192" s="270"/>
      <c r="D192" s="210" t="s">
        <v>235</v>
      </c>
      <c r="E192" s="271" t="s">
        <v>1</v>
      </c>
      <c r="F192" s="272" t="s">
        <v>2156</v>
      </c>
      <c r="G192" s="270"/>
      <c r="H192" s="273">
        <v>138</v>
      </c>
      <c r="I192" s="274"/>
      <c r="J192" s="270"/>
      <c r="K192" s="270"/>
      <c r="L192" s="275"/>
      <c r="M192" s="276"/>
      <c r="N192" s="277"/>
      <c r="O192" s="277"/>
      <c r="P192" s="277"/>
      <c r="Q192" s="277"/>
      <c r="R192" s="277"/>
      <c r="S192" s="277"/>
      <c r="T192" s="278"/>
      <c r="AT192" s="279" t="s">
        <v>235</v>
      </c>
      <c r="AU192" s="279" t="s">
        <v>87</v>
      </c>
      <c r="AV192" s="16" t="s">
        <v>156</v>
      </c>
      <c r="AW192" s="16" t="s">
        <v>36</v>
      </c>
      <c r="AX192" s="16" t="s">
        <v>80</v>
      </c>
      <c r="AY192" s="279" t="s">
        <v>220</v>
      </c>
    </row>
    <row r="193" spans="1:65" s="15" customFormat="1" ht="11.25">
      <c r="B193" s="233"/>
      <c r="C193" s="234"/>
      <c r="D193" s="210" t="s">
        <v>235</v>
      </c>
      <c r="E193" s="235" t="s">
        <v>1</v>
      </c>
      <c r="F193" s="236" t="s">
        <v>355</v>
      </c>
      <c r="G193" s="234"/>
      <c r="H193" s="237">
        <v>3848.35</v>
      </c>
      <c r="I193" s="238"/>
      <c r="J193" s="234"/>
      <c r="K193" s="234"/>
      <c r="L193" s="239"/>
      <c r="M193" s="240"/>
      <c r="N193" s="241"/>
      <c r="O193" s="241"/>
      <c r="P193" s="241"/>
      <c r="Q193" s="241"/>
      <c r="R193" s="241"/>
      <c r="S193" s="241"/>
      <c r="T193" s="242"/>
      <c r="AT193" s="243" t="s">
        <v>235</v>
      </c>
      <c r="AU193" s="243" t="s">
        <v>87</v>
      </c>
      <c r="AV193" s="15" t="s">
        <v>223</v>
      </c>
      <c r="AW193" s="15" t="s">
        <v>36</v>
      </c>
      <c r="AX193" s="15" t="s">
        <v>87</v>
      </c>
      <c r="AY193" s="243" t="s">
        <v>220</v>
      </c>
    </row>
    <row r="194" spans="1:65" s="2" customFormat="1" ht="24.2" customHeight="1">
      <c r="A194" s="36"/>
      <c r="B194" s="37"/>
      <c r="C194" s="192" t="s">
        <v>326</v>
      </c>
      <c r="D194" s="192" t="s">
        <v>224</v>
      </c>
      <c r="E194" s="193" t="s">
        <v>504</v>
      </c>
      <c r="F194" s="194" t="s">
        <v>991</v>
      </c>
      <c r="G194" s="195" t="s">
        <v>506</v>
      </c>
      <c r="H194" s="196">
        <v>2079</v>
      </c>
      <c r="I194" s="197"/>
      <c r="J194" s="198">
        <f>ROUND(I194*H194,2)</f>
        <v>0</v>
      </c>
      <c r="K194" s="194" t="s">
        <v>5600</v>
      </c>
      <c r="L194" s="41"/>
      <c r="M194" s="199" t="s">
        <v>1</v>
      </c>
      <c r="N194" s="200" t="s">
        <v>45</v>
      </c>
      <c r="O194" s="73"/>
      <c r="P194" s="201">
        <f>O194*H194</f>
        <v>0</v>
      </c>
      <c r="Q194" s="201">
        <v>0</v>
      </c>
      <c r="R194" s="201">
        <f>Q194*H194</f>
        <v>0</v>
      </c>
      <c r="S194" s="201">
        <v>0</v>
      </c>
      <c r="T194" s="202">
        <f>S194*H194</f>
        <v>0</v>
      </c>
      <c r="U194" s="36"/>
      <c r="V194" s="36"/>
      <c r="W194" s="36"/>
      <c r="X194" s="36"/>
      <c r="Y194" s="36"/>
      <c r="Z194" s="36"/>
      <c r="AA194" s="36"/>
      <c r="AB194" s="36"/>
      <c r="AC194" s="36"/>
      <c r="AD194" s="36"/>
      <c r="AE194" s="36"/>
      <c r="AR194" s="203" t="s">
        <v>223</v>
      </c>
      <c r="AT194" s="203" t="s">
        <v>224</v>
      </c>
      <c r="AU194" s="203" t="s">
        <v>87</v>
      </c>
      <c r="AY194" s="18" t="s">
        <v>220</v>
      </c>
      <c r="BE194" s="204">
        <f>IF(N194="základní",J194,0)</f>
        <v>0</v>
      </c>
      <c r="BF194" s="204">
        <f>IF(N194="snížená",J194,0)</f>
        <v>0</v>
      </c>
      <c r="BG194" s="204">
        <f>IF(N194="zákl. přenesená",J194,0)</f>
        <v>0</v>
      </c>
      <c r="BH194" s="204">
        <f>IF(N194="sníž. přenesená",J194,0)</f>
        <v>0</v>
      </c>
      <c r="BI194" s="204">
        <f>IF(N194="nulová",J194,0)</f>
        <v>0</v>
      </c>
      <c r="BJ194" s="18" t="s">
        <v>87</v>
      </c>
      <c r="BK194" s="204">
        <f>ROUND(I194*H194,2)</f>
        <v>0</v>
      </c>
      <c r="BL194" s="18" t="s">
        <v>223</v>
      </c>
      <c r="BM194" s="203" t="s">
        <v>5683</v>
      </c>
    </row>
    <row r="195" spans="1:65" s="2" customFormat="1" ht="11.25">
      <c r="A195" s="36"/>
      <c r="B195" s="37"/>
      <c r="C195" s="38"/>
      <c r="D195" s="205" t="s">
        <v>231</v>
      </c>
      <c r="E195" s="38"/>
      <c r="F195" s="206" t="s">
        <v>5684</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231</v>
      </c>
      <c r="AU195" s="18" t="s">
        <v>87</v>
      </c>
    </row>
    <row r="196" spans="1:65" s="14" customFormat="1" ht="11.25">
      <c r="B196" s="223"/>
      <c r="C196" s="224"/>
      <c r="D196" s="210" t="s">
        <v>235</v>
      </c>
      <c r="E196" s="225" t="s">
        <v>1</v>
      </c>
      <c r="F196" s="226" t="s">
        <v>5675</v>
      </c>
      <c r="G196" s="224"/>
      <c r="H196" s="225" t="s">
        <v>1</v>
      </c>
      <c r="I196" s="227"/>
      <c r="J196" s="224"/>
      <c r="K196" s="224"/>
      <c r="L196" s="228"/>
      <c r="M196" s="229"/>
      <c r="N196" s="230"/>
      <c r="O196" s="230"/>
      <c r="P196" s="230"/>
      <c r="Q196" s="230"/>
      <c r="R196" s="230"/>
      <c r="S196" s="230"/>
      <c r="T196" s="231"/>
      <c r="AT196" s="232" t="s">
        <v>235</v>
      </c>
      <c r="AU196" s="232" t="s">
        <v>87</v>
      </c>
      <c r="AV196" s="14" t="s">
        <v>87</v>
      </c>
      <c r="AW196" s="14" t="s">
        <v>36</v>
      </c>
      <c r="AX196" s="14" t="s">
        <v>80</v>
      </c>
      <c r="AY196" s="232" t="s">
        <v>220</v>
      </c>
    </row>
    <row r="197" spans="1:65" s="13" customFormat="1" ht="11.25">
      <c r="B197" s="212"/>
      <c r="C197" s="213"/>
      <c r="D197" s="210" t="s">
        <v>235</v>
      </c>
      <c r="E197" s="214" t="s">
        <v>1</v>
      </c>
      <c r="F197" s="215" t="s">
        <v>5685</v>
      </c>
      <c r="G197" s="213"/>
      <c r="H197" s="216">
        <v>2079</v>
      </c>
      <c r="I197" s="217"/>
      <c r="J197" s="213"/>
      <c r="K197" s="213"/>
      <c r="L197" s="218"/>
      <c r="M197" s="219"/>
      <c r="N197" s="220"/>
      <c r="O197" s="220"/>
      <c r="P197" s="220"/>
      <c r="Q197" s="220"/>
      <c r="R197" s="220"/>
      <c r="S197" s="220"/>
      <c r="T197" s="221"/>
      <c r="AT197" s="222" t="s">
        <v>235</v>
      </c>
      <c r="AU197" s="222" t="s">
        <v>87</v>
      </c>
      <c r="AV197" s="13" t="s">
        <v>19</v>
      </c>
      <c r="AW197" s="13" t="s">
        <v>36</v>
      </c>
      <c r="AX197" s="13" t="s">
        <v>80</v>
      </c>
      <c r="AY197" s="222" t="s">
        <v>220</v>
      </c>
    </row>
    <row r="198" spans="1:65" s="15" customFormat="1" ht="11.25">
      <c r="B198" s="233"/>
      <c r="C198" s="234"/>
      <c r="D198" s="210" t="s">
        <v>235</v>
      </c>
      <c r="E198" s="235" t="s">
        <v>1</v>
      </c>
      <c r="F198" s="236" t="s">
        <v>355</v>
      </c>
      <c r="G198" s="234"/>
      <c r="H198" s="237">
        <v>2079</v>
      </c>
      <c r="I198" s="238"/>
      <c r="J198" s="234"/>
      <c r="K198" s="234"/>
      <c r="L198" s="239"/>
      <c r="M198" s="240"/>
      <c r="N198" s="241"/>
      <c r="O198" s="241"/>
      <c r="P198" s="241"/>
      <c r="Q198" s="241"/>
      <c r="R198" s="241"/>
      <c r="S198" s="241"/>
      <c r="T198" s="242"/>
      <c r="AT198" s="243" t="s">
        <v>235</v>
      </c>
      <c r="AU198" s="243" t="s">
        <v>87</v>
      </c>
      <c r="AV198" s="15" t="s">
        <v>223</v>
      </c>
      <c r="AW198" s="15" t="s">
        <v>36</v>
      </c>
      <c r="AX198" s="15" t="s">
        <v>87</v>
      </c>
      <c r="AY198" s="243" t="s">
        <v>220</v>
      </c>
    </row>
    <row r="199" spans="1:65" s="2" customFormat="1" ht="44.25" customHeight="1">
      <c r="A199" s="36"/>
      <c r="B199" s="37"/>
      <c r="C199" s="192" t="s">
        <v>336</v>
      </c>
      <c r="D199" s="192" t="s">
        <v>224</v>
      </c>
      <c r="E199" s="193" t="s">
        <v>5686</v>
      </c>
      <c r="F199" s="194" t="s">
        <v>5687</v>
      </c>
      <c r="G199" s="195" t="s">
        <v>514</v>
      </c>
      <c r="H199" s="196">
        <v>1427.2819999999999</v>
      </c>
      <c r="I199" s="197"/>
      <c r="J199" s="198">
        <f>ROUND(I199*H199,2)</f>
        <v>0</v>
      </c>
      <c r="K199" s="194" t="s">
        <v>5600</v>
      </c>
      <c r="L199" s="41"/>
      <c r="M199" s="199" t="s">
        <v>1</v>
      </c>
      <c r="N199" s="200" t="s">
        <v>45</v>
      </c>
      <c r="O199" s="73"/>
      <c r="P199" s="201">
        <f>O199*H199</f>
        <v>0</v>
      </c>
      <c r="Q199" s="201">
        <v>0</v>
      </c>
      <c r="R199" s="201">
        <f>Q199*H199</f>
        <v>0</v>
      </c>
      <c r="S199" s="201">
        <v>0</v>
      </c>
      <c r="T199" s="202">
        <f>S199*H199</f>
        <v>0</v>
      </c>
      <c r="U199" s="36"/>
      <c r="V199" s="36"/>
      <c r="W199" s="36"/>
      <c r="X199" s="36"/>
      <c r="Y199" s="36"/>
      <c r="Z199" s="36"/>
      <c r="AA199" s="36"/>
      <c r="AB199" s="36"/>
      <c r="AC199" s="36"/>
      <c r="AD199" s="36"/>
      <c r="AE199" s="36"/>
      <c r="AR199" s="203" t="s">
        <v>223</v>
      </c>
      <c r="AT199" s="203" t="s">
        <v>224</v>
      </c>
      <c r="AU199" s="203" t="s">
        <v>87</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223</v>
      </c>
      <c r="BM199" s="203" t="s">
        <v>5688</v>
      </c>
    </row>
    <row r="200" spans="1:65" s="2" customFormat="1" ht="11.25">
      <c r="A200" s="36"/>
      <c r="B200" s="37"/>
      <c r="C200" s="38"/>
      <c r="D200" s="205" t="s">
        <v>231</v>
      </c>
      <c r="E200" s="38"/>
      <c r="F200" s="206" t="s">
        <v>5689</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231</v>
      </c>
      <c r="AU200" s="18" t="s">
        <v>87</v>
      </c>
    </row>
    <row r="201" spans="1:65" s="2" customFormat="1" ht="16.5" customHeight="1">
      <c r="A201" s="36"/>
      <c r="B201" s="37"/>
      <c r="C201" s="247" t="s">
        <v>7</v>
      </c>
      <c r="D201" s="247" t="s">
        <v>329</v>
      </c>
      <c r="E201" s="248" t="s">
        <v>5690</v>
      </c>
      <c r="F201" s="249" t="s">
        <v>5691</v>
      </c>
      <c r="G201" s="250" t="s">
        <v>514</v>
      </c>
      <c r="H201" s="251">
        <v>1427.2819999999999</v>
      </c>
      <c r="I201" s="252"/>
      <c r="J201" s="253">
        <f>ROUND(I201*H201,2)</f>
        <v>0</v>
      </c>
      <c r="K201" s="249" t="s">
        <v>1</v>
      </c>
      <c r="L201" s="254"/>
      <c r="M201" s="255" t="s">
        <v>1</v>
      </c>
      <c r="N201" s="256" t="s">
        <v>45</v>
      </c>
      <c r="O201" s="73"/>
      <c r="P201" s="201">
        <f>O201*H201</f>
        <v>0</v>
      </c>
      <c r="Q201" s="201">
        <v>0</v>
      </c>
      <c r="R201" s="201">
        <f>Q201*H201</f>
        <v>0</v>
      </c>
      <c r="S201" s="201">
        <v>0</v>
      </c>
      <c r="T201" s="202">
        <f>S201*H201</f>
        <v>0</v>
      </c>
      <c r="U201" s="36"/>
      <c r="V201" s="36"/>
      <c r="W201" s="36"/>
      <c r="X201" s="36"/>
      <c r="Y201" s="36"/>
      <c r="Z201" s="36"/>
      <c r="AA201" s="36"/>
      <c r="AB201" s="36"/>
      <c r="AC201" s="36"/>
      <c r="AD201" s="36"/>
      <c r="AE201" s="36"/>
      <c r="AR201" s="203" t="s">
        <v>266</v>
      </c>
      <c r="AT201" s="203" t="s">
        <v>329</v>
      </c>
      <c r="AU201" s="203" t="s">
        <v>87</v>
      </c>
      <c r="AY201" s="18" t="s">
        <v>220</v>
      </c>
      <c r="BE201" s="204">
        <f>IF(N201="základní",J201,0)</f>
        <v>0</v>
      </c>
      <c r="BF201" s="204">
        <f>IF(N201="snížená",J201,0)</f>
        <v>0</v>
      </c>
      <c r="BG201" s="204">
        <f>IF(N201="zákl. přenesená",J201,0)</f>
        <v>0</v>
      </c>
      <c r="BH201" s="204">
        <f>IF(N201="sníž. přenesená",J201,0)</f>
        <v>0</v>
      </c>
      <c r="BI201" s="204">
        <f>IF(N201="nulová",J201,0)</f>
        <v>0</v>
      </c>
      <c r="BJ201" s="18" t="s">
        <v>87</v>
      </c>
      <c r="BK201" s="204">
        <f>ROUND(I201*H201,2)</f>
        <v>0</v>
      </c>
      <c r="BL201" s="18" t="s">
        <v>223</v>
      </c>
      <c r="BM201" s="203" t="s">
        <v>5692</v>
      </c>
    </row>
    <row r="202" spans="1:65" s="2" customFormat="1" ht="33" customHeight="1">
      <c r="A202" s="36"/>
      <c r="B202" s="37"/>
      <c r="C202" s="192" t="s">
        <v>346</v>
      </c>
      <c r="D202" s="192" t="s">
        <v>224</v>
      </c>
      <c r="E202" s="193" t="s">
        <v>5693</v>
      </c>
      <c r="F202" s="194" t="s">
        <v>5694</v>
      </c>
      <c r="G202" s="195" t="s">
        <v>514</v>
      </c>
      <c r="H202" s="196">
        <v>1426.0350000000001</v>
      </c>
      <c r="I202" s="197"/>
      <c r="J202" s="198">
        <f>ROUND(I202*H202,2)</f>
        <v>0</v>
      </c>
      <c r="K202" s="194" t="s">
        <v>5600</v>
      </c>
      <c r="L202" s="41"/>
      <c r="M202" s="199" t="s">
        <v>1</v>
      </c>
      <c r="N202" s="200" t="s">
        <v>45</v>
      </c>
      <c r="O202" s="73"/>
      <c r="P202" s="201">
        <f>O202*H202</f>
        <v>0</v>
      </c>
      <c r="Q202" s="201">
        <v>0</v>
      </c>
      <c r="R202" s="201">
        <f>Q202*H202</f>
        <v>0</v>
      </c>
      <c r="S202" s="201">
        <v>0</v>
      </c>
      <c r="T202" s="202">
        <f>S202*H202</f>
        <v>0</v>
      </c>
      <c r="U202" s="36"/>
      <c r="V202" s="36"/>
      <c r="W202" s="36"/>
      <c r="X202" s="36"/>
      <c r="Y202" s="36"/>
      <c r="Z202" s="36"/>
      <c r="AA202" s="36"/>
      <c r="AB202" s="36"/>
      <c r="AC202" s="36"/>
      <c r="AD202" s="36"/>
      <c r="AE202" s="36"/>
      <c r="AR202" s="203" t="s">
        <v>223</v>
      </c>
      <c r="AT202" s="203" t="s">
        <v>224</v>
      </c>
      <c r="AU202" s="203" t="s">
        <v>87</v>
      </c>
      <c r="AY202" s="18" t="s">
        <v>220</v>
      </c>
      <c r="BE202" s="204">
        <f>IF(N202="základní",J202,0)</f>
        <v>0</v>
      </c>
      <c r="BF202" s="204">
        <f>IF(N202="snížená",J202,0)</f>
        <v>0</v>
      </c>
      <c r="BG202" s="204">
        <f>IF(N202="zákl. přenesená",J202,0)</f>
        <v>0</v>
      </c>
      <c r="BH202" s="204">
        <f>IF(N202="sníž. přenesená",J202,0)</f>
        <v>0</v>
      </c>
      <c r="BI202" s="204">
        <f>IF(N202="nulová",J202,0)</f>
        <v>0</v>
      </c>
      <c r="BJ202" s="18" t="s">
        <v>87</v>
      </c>
      <c r="BK202" s="204">
        <f>ROUND(I202*H202,2)</f>
        <v>0</v>
      </c>
      <c r="BL202" s="18" t="s">
        <v>223</v>
      </c>
      <c r="BM202" s="203" t="s">
        <v>5695</v>
      </c>
    </row>
    <row r="203" spans="1:65" s="2" customFormat="1" ht="11.25">
      <c r="A203" s="36"/>
      <c r="B203" s="37"/>
      <c r="C203" s="38"/>
      <c r="D203" s="205" t="s">
        <v>231</v>
      </c>
      <c r="E203" s="38"/>
      <c r="F203" s="206" t="s">
        <v>5696</v>
      </c>
      <c r="G203" s="38"/>
      <c r="H203" s="38"/>
      <c r="I203" s="207"/>
      <c r="J203" s="38"/>
      <c r="K203" s="38"/>
      <c r="L203" s="41"/>
      <c r="M203" s="208"/>
      <c r="N203" s="209"/>
      <c r="O203" s="73"/>
      <c r="P203" s="73"/>
      <c r="Q203" s="73"/>
      <c r="R203" s="73"/>
      <c r="S203" s="73"/>
      <c r="T203" s="74"/>
      <c r="U203" s="36"/>
      <c r="V203" s="36"/>
      <c r="W203" s="36"/>
      <c r="X203" s="36"/>
      <c r="Y203" s="36"/>
      <c r="Z203" s="36"/>
      <c r="AA203" s="36"/>
      <c r="AB203" s="36"/>
      <c r="AC203" s="36"/>
      <c r="AD203" s="36"/>
      <c r="AE203" s="36"/>
      <c r="AT203" s="18" t="s">
        <v>231</v>
      </c>
      <c r="AU203" s="18" t="s">
        <v>87</v>
      </c>
    </row>
    <row r="204" spans="1:65" s="14" customFormat="1" ht="11.25">
      <c r="B204" s="223"/>
      <c r="C204" s="224"/>
      <c r="D204" s="210" t="s">
        <v>235</v>
      </c>
      <c r="E204" s="225" t="s">
        <v>1</v>
      </c>
      <c r="F204" s="226" t="s">
        <v>5645</v>
      </c>
      <c r="G204" s="224"/>
      <c r="H204" s="225" t="s">
        <v>1</v>
      </c>
      <c r="I204" s="227"/>
      <c r="J204" s="224"/>
      <c r="K204" s="224"/>
      <c r="L204" s="228"/>
      <c r="M204" s="229"/>
      <c r="N204" s="230"/>
      <c r="O204" s="230"/>
      <c r="P204" s="230"/>
      <c r="Q204" s="230"/>
      <c r="R204" s="230"/>
      <c r="S204" s="230"/>
      <c r="T204" s="231"/>
      <c r="AT204" s="232" t="s">
        <v>235</v>
      </c>
      <c r="AU204" s="232" t="s">
        <v>87</v>
      </c>
      <c r="AV204" s="14" t="s">
        <v>87</v>
      </c>
      <c r="AW204" s="14" t="s">
        <v>36</v>
      </c>
      <c r="AX204" s="14" t="s">
        <v>80</v>
      </c>
      <c r="AY204" s="232" t="s">
        <v>220</v>
      </c>
    </row>
    <row r="205" spans="1:65" s="13" customFormat="1" ht="11.25">
      <c r="B205" s="212"/>
      <c r="C205" s="213"/>
      <c r="D205" s="210" t="s">
        <v>235</v>
      </c>
      <c r="E205" s="214" t="s">
        <v>1</v>
      </c>
      <c r="F205" s="215" t="s">
        <v>5697</v>
      </c>
      <c r="G205" s="213"/>
      <c r="H205" s="216">
        <v>1353.2</v>
      </c>
      <c r="I205" s="217"/>
      <c r="J205" s="213"/>
      <c r="K205" s="213"/>
      <c r="L205" s="218"/>
      <c r="M205" s="219"/>
      <c r="N205" s="220"/>
      <c r="O205" s="220"/>
      <c r="P205" s="220"/>
      <c r="Q205" s="220"/>
      <c r="R205" s="220"/>
      <c r="S205" s="220"/>
      <c r="T205" s="221"/>
      <c r="AT205" s="222" t="s">
        <v>235</v>
      </c>
      <c r="AU205" s="222" t="s">
        <v>87</v>
      </c>
      <c r="AV205" s="13" t="s">
        <v>19</v>
      </c>
      <c r="AW205" s="13" t="s">
        <v>36</v>
      </c>
      <c r="AX205" s="13" t="s">
        <v>80</v>
      </c>
      <c r="AY205" s="222" t="s">
        <v>220</v>
      </c>
    </row>
    <row r="206" spans="1:65" s="13" customFormat="1" ht="22.5">
      <c r="B206" s="212"/>
      <c r="C206" s="213"/>
      <c r="D206" s="210" t="s">
        <v>235</v>
      </c>
      <c r="E206" s="214" t="s">
        <v>1</v>
      </c>
      <c r="F206" s="215" t="s">
        <v>5698</v>
      </c>
      <c r="G206" s="213"/>
      <c r="H206" s="216">
        <v>29.815000000000001</v>
      </c>
      <c r="I206" s="217"/>
      <c r="J206" s="213"/>
      <c r="K206" s="213"/>
      <c r="L206" s="218"/>
      <c r="M206" s="219"/>
      <c r="N206" s="220"/>
      <c r="O206" s="220"/>
      <c r="P206" s="220"/>
      <c r="Q206" s="220"/>
      <c r="R206" s="220"/>
      <c r="S206" s="220"/>
      <c r="T206" s="221"/>
      <c r="AT206" s="222" t="s">
        <v>235</v>
      </c>
      <c r="AU206" s="222" t="s">
        <v>87</v>
      </c>
      <c r="AV206" s="13" t="s">
        <v>19</v>
      </c>
      <c r="AW206" s="13" t="s">
        <v>36</v>
      </c>
      <c r="AX206" s="13" t="s">
        <v>80</v>
      </c>
      <c r="AY206" s="222" t="s">
        <v>220</v>
      </c>
    </row>
    <row r="207" spans="1:65" s="13" customFormat="1" ht="11.25">
      <c r="B207" s="212"/>
      <c r="C207" s="213"/>
      <c r="D207" s="210" t="s">
        <v>235</v>
      </c>
      <c r="E207" s="214" t="s">
        <v>1</v>
      </c>
      <c r="F207" s="215" t="s">
        <v>5699</v>
      </c>
      <c r="G207" s="213"/>
      <c r="H207" s="216">
        <v>4.5</v>
      </c>
      <c r="I207" s="217"/>
      <c r="J207" s="213"/>
      <c r="K207" s="213"/>
      <c r="L207" s="218"/>
      <c r="M207" s="219"/>
      <c r="N207" s="220"/>
      <c r="O207" s="220"/>
      <c r="P207" s="220"/>
      <c r="Q207" s="220"/>
      <c r="R207" s="220"/>
      <c r="S207" s="220"/>
      <c r="T207" s="221"/>
      <c r="AT207" s="222" t="s">
        <v>235</v>
      </c>
      <c r="AU207" s="222" t="s">
        <v>87</v>
      </c>
      <c r="AV207" s="13" t="s">
        <v>19</v>
      </c>
      <c r="AW207" s="13" t="s">
        <v>36</v>
      </c>
      <c r="AX207" s="13" t="s">
        <v>80</v>
      </c>
      <c r="AY207" s="222" t="s">
        <v>220</v>
      </c>
    </row>
    <row r="208" spans="1:65" s="13" customFormat="1" ht="11.25">
      <c r="B208" s="212"/>
      <c r="C208" s="213"/>
      <c r="D208" s="210" t="s">
        <v>235</v>
      </c>
      <c r="E208" s="214" t="s">
        <v>1</v>
      </c>
      <c r="F208" s="215" t="s">
        <v>5700</v>
      </c>
      <c r="G208" s="213"/>
      <c r="H208" s="216">
        <v>38.520000000000003</v>
      </c>
      <c r="I208" s="217"/>
      <c r="J208" s="213"/>
      <c r="K208" s="213"/>
      <c r="L208" s="218"/>
      <c r="M208" s="219"/>
      <c r="N208" s="220"/>
      <c r="O208" s="220"/>
      <c r="P208" s="220"/>
      <c r="Q208" s="220"/>
      <c r="R208" s="220"/>
      <c r="S208" s="220"/>
      <c r="T208" s="221"/>
      <c r="AT208" s="222" t="s">
        <v>235</v>
      </c>
      <c r="AU208" s="222" t="s">
        <v>87</v>
      </c>
      <c r="AV208" s="13" t="s">
        <v>19</v>
      </c>
      <c r="AW208" s="13" t="s">
        <v>36</v>
      </c>
      <c r="AX208" s="13" t="s">
        <v>80</v>
      </c>
      <c r="AY208" s="222" t="s">
        <v>220</v>
      </c>
    </row>
    <row r="209" spans="1:65" s="15" customFormat="1" ht="11.25">
      <c r="B209" s="233"/>
      <c r="C209" s="234"/>
      <c r="D209" s="210" t="s">
        <v>235</v>
      </c>
      <c r="E209" s="235" t="s">
        <v>1</v>
      </c>
      <c r="F209" s="236" t="s">
        <v>355</v>
      </c>
      <c r="G209" s="234"/>
      <c r="H209" s="237">
        <v>1426.0350000000001</v>
      </c>
      <c r="I209" s="238"/>
      <c r="J209" s="234"/>
      <c r="K209" s="234"/>
      <c r="L209" s="239"/>
      <c r="M209" s="240"/>
      <c r="N209" s="241"/>
      <c r="O209" s="241"/>
      <c r="P209" s="241"/>
      <c r="Q209" s="241"/>
      <c r="R209" s="241"/>
      <c r="S209" s="241"/>
      <c r="T209" s="242"/>
      <c r="AT209" s="243" t="s">
        <v>235</v>
      </c>
      <c r="AU209" s="243" t="s">
        <v>87</v>
      </c>
      <c r="AV209" s="15" t="s">
        <v>223</v>
      </c>
      <c r="AW209" s="15" t="s">
        <v>36</v>
      </c>
      <c r="AX209" s="15" t="s">
        <v>87</v>
      </c>
      <c r="AY209" s="243" t="s">
        <v>220</v>
      </c>
    </row>
    <row r="210" spans="1:65" s="2" customFormat="1" ht="44.25" customHeight="1">
      <c r="A210" s="36"/>
      <c r="B210" s="37"/>
      <c r="C210" s="192" t="s">
        <v>358</v>
      </c>
      <c r="D210" s="192" t="s">
        <v>224</v>
      </c>
      <c r="E210" s="193" t="s">
        <v>4769</v>
      </c>
      <c r="F210" s="194" t="s">
        <v>4770</v>
      </c>
      <c r="G210" s="195" t="s">
        <v>664</v>
      </c>
      <c r="H210" s="196">
        <v>70</v>
      </c>
      <c r="I210" s="197"/>
      <c r="J210" s="198">
        <f>ROUND(I210*H210,2)</f>
        <v>0</v>
      </c>
      <c r="K210" s="194" t="s">
        <v>5600</v>
      </c>
      <c r="L210" s="41"/>
      <c r="M210" s="199" t="s">
        <v>1</v>
      </c>
      <c r="N210" s="200" t="s">
        <v>45</v>
      </c>
      <c r="O210" s="73"/>
      <c r="P210" s="201">
        <f>O210*H210</f>
        <v>0</v>
      </c>
      <c r="Q210" s="201">
        <v>0</v>
      </c>
      <c r="R210" s="201">
        <f>Q210*H210</f>
        <v>0</v>
      </c>
      <c r="S210" s="201">
        <v>0</v>
      </c>
      <c r="T210" s="202">
        <f>S210*H210</f>
        <v>0</v>
      </c>
      <c r="U210" s="36"/>
      <c r="V210" s="36"/>
      <c r="W210" s="36"/>
      <c r="X210" s="36"/>
      <c r="Y210" s="36"/>
      <c r="Z210" s="36"/>
      <c r="AA210" s="36"/>
      <c r="AB210" s="36"/>
      <c r="AC210" s="36"/>
      <c r="AD210" s="36"/>
      <c r="AE210" s="36"/>
      <c r="AR210" s="203" t="s">
        <v>223</v>
      </c>
      <c r="AT210" s="203" t="s">
        <v>224</v>
      </c>
      <c r="AU210" s="203" t="s">
        <v>87</v>
      </c>
      <c r="AY210" s="18" t="s">
        <v>220</v>
      </c>
      <c r="BE210" s="204">
        <f>IF(N210="základní",J210,0)</f>
        <v>0</v>
      </c>
      <c r="BF210" s="204">
        <f>IF(N210="snížená",J210,0)</f>
        <v>0</v>
      </c>
      <c r="BG210" s="204">
        <f>IF(N210="zákl. přenesená",J210,0)</f>
        <v>0</v>
      </c>
      <c r="BH210" s="204">
        <f>IF(N210="sníž. přenesená",J210,0)</f>
        <v>0</v>
      </c>
      <c r="BI210" s="204">
        <f>IF(N210="nulová",J210,0)</f>
        <v>0</v>
      </c>
      <c r="BJ210" s="18" t="s">
        <v>87</v>
      </c>
      <c r="BK210" s="204">
        <f>ROUND(I210*H210,2)</f>
        <v>0</v>
      </c>
      <c r="BL210" s="18" t="s">
        <v>223</v>
      </c>
      <c r="BM210" s="203" t="s">
        <v>5701</v>
      </c>
    </row>
    <row r="211" spans="1:65" s="2" customFormat="1" ht="11.25">
      <c r="A211" s="36"/>
      <c r="B211" s="37"/>
      <c r="C211" s="38"/>
      <c r="D211" s="205" t="s">
        <v>231</v>
      </c>
      <c r="E211" s="38"/>
      <c r="F211" s="206" t="s">
        <v>5702</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231</v>
      </c>
      <c r="AU211" s="18" t="s">
        <v>87</v>
      </c>
    </row>
    <row r="212" spans="1:65" s="2" customFormat="1" ht="44.25" customHeight="1">
      <c r="A212" s="36"/>
      <c r="B212" s="37"/>
      <c r="C212" s="192" t="s">
        <v>364</v>
      </c>
      <c r="D212" s="192" t="s">
        <v>224</v>
      </c>
      <c r="E212" s="193" t="s">
        <v>4775</v>
      </c>
      <c r="F212" s="194" t="s">
        <v>4776</v>
      </c>
      <c r="G212" s="195" t="s">
        <v>664</v>
      </c>
      <c r="H212" s="196">
        <v>14</v>
      </c>
      <c r="I212" s="197"/>
      <c r="J212" s="198">
        <f>ROUND(I212*H212,2)</f>
        <v>0</v>
      </c>
      <c r="K212" s="194" t="s">
        <v>1</v>
      </c>
      <c r="L212" s="41"/>
      <c r="M212" s="199" t="s">
        <v>1</v>
      </c>
      <c r="N212" s="200" t="s">
        <v>45</v>
      </c>
      <c r="O212" s="73"/>
      <c r="P212" s="201">
        <f>O212*H212</f>
        <v>0</v>
      </c>
      <c r="Q212" s="201">
        <v>0</v>
      </c>
      <c r="R212" s="201">
        <f>Q212*H212</f>
        <v>0</v>
      </c>
      <c r="S212" s="201">
        <v>0</v>
      </c>
      <c r="T212" s="202">
        <f>S212*H212</f>
        <v>0</v>
      </c>
      <c r="U212" s="36"/>
      <c r="V212" s="36"/>
      <c r="W212" s="36"/>
      <c r="X212" s="36"/>
      <c r="Y212" s="36"/>
      <c r="Z212" s="36"/>
      <c r="AA212" s="36"/>
      <c r="AB212" s="36"/>
      <c r="AC212" s="36"/>
      <c r="AD212" s="36"/>
      <c r="AE212" s="36"/>
      <c r="AR212" s="203" t="s">
        <v>223</v>
      </c>
      <c r="AT212" s="203" t="s">
        <v>224</v>
      </c>
      <c r="AU212" s="203" t="s">
        <v>87</v>
      </c>
      <c r="AY212" s="18" t="s">
        <v>220</v>
      </c>
      <c r="BE212" s="204">
        <f>IF(N212="základní",J212,0)</f>
        <v>0</v>
      </c>
      <c r="BF212" s="204">
        <f>IF(N212="snížená",J212,0)</f>
        <v>0</v>
      </c>
      <c r="BG212" s="204">
        <f>IF(N212="zákl. přenesená",J212,0)</f>
        <v>0</v>
      </c>
      <c r="BH212" s="204">
        <f>IF(N212="sníž. přenesená",J212,0)</f>
        <v>0</v>
      </c>
      <c r="BI212" s="204">
        <f>IF(N212="nulová",J212,0)</f>
        <v>0</v>
      </c>
      <c r="BJ212" s="18" t="s">
        <v>87</v>
      </c>
      <c r="BK212" s="204">
        <f>ROUND(I212*H212,2)</f>
        <v>0</v>
      </c>
      <c r="BL212" s="18" t="s">
        <v>223</v>
      </c>
      <c r="BM212" s="203" t="s">
        <v>5703</v>
      </c>
    </row>
    <row r="213" spans="1:65" s="2" customFormat="1" ht="37.9" customHeight="1">
      <c r="A213" s="36"/>
      <c r="B213" s="37"/>
      <c r="C213" s="192" t="s">
        <v>370</v>
      </c>
      <c r="D213" s="192" t="s">
        <v>224</v>
      </c>
      <c r="E213" s="193" t="s">
        <v>5704</v>
      </c>
      <c r="F213" s="194" t="s">
        <v>5705</v>
      </c>
      <c r="G213" s="195" t="s">
        <v>664</v>
      </c>
      <c r="H213" s="196">
        <v>70</v>
      </c>
      <c r="I213" s="197"/>
      <c r="J213" s="198">
        <f>ROUND(I213*H213,2)</f>
        <v>0</v>
      </c>
      <c r="K213" s="194" t="s">
        <v>5600</v>
      </c>
      <c r="L213" s="41"/>
      <c r="M213" s="199" t="s">
        <v>1</v>
      </c>
      <c r="N213" s="200" t="s">
        <v>45</v>
      </c>
      <c r="O213" s="73"/>
      <c r="P213" s="201">
        <f>O213*H213</f>
        <v>0</v>
      </c>
      <c r="Q213" s="201">
        <v>0</v>
      </c>
      <c r="R213" s="201">
        <f>Q213*H213</f>
        <v>0</v>
      </c>
      <c r="S213" s="201">
        <v>0</v>
      </c>
      <c r="T213" s="202">
        <f>S213*H213</f>
        <v>0</v>
      </c>
      <c r="U213" s="36"/>
      <c r="V213" s="36"/>
      <c r="W213" s="36"/>
      <c r="X213" s="36"/>
      <c r="Y213" s="36"/>
      <c r="Z213" s="36"/>
      <c r="AA213" s="36"/>
      <c r="AB213" s="36"/>
      <c r="AC213" s="36"/>
      <c r="AD213" s="36"/>
      <c r="AE213" s="36"/>
      <c r="AR213" s="203" t="s">
        <v>223</v>
      </c>
      <c r="AT213" s="203" t="s">
        <v>224</v>
      </c>
      <c r="AU213" s="203" t="s">
        <v>87</v>
      </c>
      <c r="AY213" s="18" t="s">
        <v>220</v>
      </c>
      <c r="BE213" s="204">
        <f>IF(N213="základní",J213,0)</f>
        <v>0</v>
      </c>
      <c r="BF213" s="204">
        <f>IF(N213="snížená",J213,0)</f>
        <v>0</v>
      </c>
      <c r="BG213" s="204">
        <f>IF(N213="zákl. přenesená",J213,0)</f>
        <v>0</v>
      </c>
      <c r="BH213" s="204">
        <f>IF(N213="sníž. přenesená",J213,0)</f>
        <v>0</v>
      </c>
      <c r="BI213" s="204">
        <f>IF(N213="nulová",J213,0)</f>
        <v>0</v>
      </c>
      <c r="BJ213" s="18" t="s">
        <v>87</v>
      </c>
      <c r="BK213" s="204">
        <f>ROUND(I213*H213,2)</f>
        <v>0</v>
      </c>
      <c r="BL213" s="18" t="s">
        <v>223</v>
      </c>
      <c r="BM213" s="203" t="s">
        <v>5706</v>
      </c>
    </row>
    <row r="214" spans="1:65" s="2" customFormat="1" ht="11.25">
      <c r="A214" s="36"/>
      <c r="B214" s="37"/>
      <c r="C214" s="38"/>
      <c r="D214" s="205" t="s">
        <v>231</v>
      </c>
      <c r="E214" s="38"/>
      <c r="F214" s="206" t="s">
        <v>5707</v>
      </c>
      <c r="G214" s="38"/>
      <c r="H214" s="38"/>
      <c r="I214" s="207"/>
      <c r="J214" s="38"/>
      <c r="K214" s="38"/>
      <c r="L214" s="41"/>
      <c r="M214" s="208"/>
      <c r="N214" s="209"/>
      <c r="O214" s="73"/>
      <c r="P214" s="73"/>
      <c r="Q214" s="73"/>
      <c r="R214" s="73"/>
      <c r="S214" s="73"/>
      <c r="T214" s="74"/>
      <c r="U214" s="36"/>
      <c r="V214" s="36"/>
      <c r="W214" s="36"/>
      <c r="X214" s="36"/>
      <c r="Y214" s="36"/>
      <c r="Z214" s="36"/>
      <c r="AA214" s="36"/>
      <c r="AB214" s="36"/>
      <c r="AC214" s="36"/>
      <c r="AD214" s="36"/>
      <c r="AE214" s="36"/>
      <c r="AT214" s="18" t="s">
        <v>231</v>
      </c>
      <c r="AU214" s="18" t="s">
        <v>87</v>
      </c>
    </row>
    <row r="215" spans="1:65" s="2" customFormat="1" ht="37.9" customHeight="1">
      <c r="A215" s="36"/>
      <c r="B215" s="37"/>
      <c r="C215" s="192" t="s">
        <v>375</v>
      </c>
      <c r="D215" s="192" t="s">
        <v>224</v>
      </c>
      <c r="E215" s="193" t="s">
        <v>5708</v>
      </c>
      <c r="F215" s="194" t="s">
        <v>5709</v>
      </c>
      <c r="G215" s="195" t="s">
        <v>664</v>
      </c>
      <c r="H215" s="196">
        <v>14</v>
      </c>
      <c r="I215" s="197"/>
      <c r="J215" s="198">
        <f>ROUND(I215*H215,2)</f>
        <v>0</v>
      </c>
      <c r="K215" s="194" t="s">
        <v>1</v>
      </c>
      <c r="L215" s="41"/>
      <c r="M215" s="199" t="s">
        <v>1</v>
      </c>
      <c r="N215" s="200" t="s">
        <v>45</v>
      </c>
      <c r="O215" s="73"/>
      <c r="P215" s="201">
        <f>O215*H215</f>
        <v>0</v>
      </c>
      <c r="Q215" s="201">
        <v>0</v>
      </c>
      <c r="R215" s="201">
        <f>Q215*H215</f>
        <v>0</v>
      </c>
      <c r="S215" s="201">
        <v>0</v>
      </c>
      <c r="T215" s="202">
        <f>S215*H215</f>
        <v>0</v>
      </c>
      <c r="U215" s="36"/>
      <c r="V215" s="36"/>
      <c r="W215" s="36"/>
      <c r="X215" s="36"/>
      <c r="Y215" s="36"/>
      <c r="Z215" s="36"/>
      <c r="AA215" s="36"/>
      <c r="AB215" s="36"/>
      <c r="AC215" s="36"/>
      <c r="AD215" s="36"/>
      <c r="AE215" s="36"/>
      <c r="AR215" s="203" t="s">
        <v>223</v>
      </c>
      <c r="AT215" s="203" t="s">
        <v>224</v>
      </c>
      <c r="AU215" s="203" t="s">
        <v>87</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223</v>
      </c>
      <c r="BM215" s="203" t="s">
        <v>5710</v>
      </c>
    </row>
    <row r="216" spans="1:65" s="2" customFormat="1" ht="62.65" customHeight="1">
      <c r="A216" s="36"/>
      <c r="B216" s="37"/>
      <c r="C216" s="192" t="s">
        <v>380</v>
      </c>
      <c r="D216" s="192" t="s">
        <v>224</v>
      </c>
      <c r="E216" s="193" t="s">
        <v>5711</v>
      </c>
      <c r="F216" s="194" t="s">
        <v>5712</v>
      </c>
      <c r="G216" s="195" t="s">
        <v>514</v>
      </c>
      <c r="H216" s="196">
        <v>713.64099999999996</v>
      </c>
      <c r="I216" s="197"/>
      <c r="J216" s="198">
        <f>ROUND(I216*H216,2)</f>
        <v>0</v>
      </c>
      <c r="K216" s="194" t="s">
        <v>5600</v>
      </c>
      <c r="L216" s="41"/>
      <c r="M216" s="199" t="s">
        <v>1</v>
      </c>
      <c r="N216" s="200" t="s">
        <v>45</v>
      </c>
      <c r="O216" s="73"/>
      <c r="P216" s="201">
        <f>O216*H216</f>
        <v>0</v>
      </c>
      <c r="Q216" s="201">
        <v>0</v>
      </c>
      <c r="R216" s="201">
        <f>Q216*H216</f>
        <v>0</v>
      </c>
      <c r="S216" s="201">
        <v>0</v>
      </c>
      <c r="T216" s="202">
        <f>S216*H216</f>
        <v>0</v>
      </c>
      <c r="U216" s="36"/>
      <c r="V216" s="36"/>
      <c r="W216" s="36"/>
      <c r="X216" s="36"/>
      <c r="Y216" s="36"/>
      <c r="Z216" s="36"/>
      <c r="AA216" s="36"/>
      <c r="AB216" s="36"/>
      <c r="AC216" s="36"/>
      <c r="AD216" s="36"/>
      <c r="AE216" s="36"/>
      <c r="AR216" s="203" t="s">
        <v>223</v>
      </c>
      <c r="AT216" s="203" t="s">
        <v>224</v>
      </c>
      <c r="AU216" s="203" t="s">
        <v>87</v>
      </c>
      <c r="AY216" s="18" t="s">
        <v>220</v>
      </c>
      <c r="BE216" s="204">
        <f>IF(N216="základní",J216,0)</f>
        <v>0</v>
      </c>
      <c r="BF216" s="204">
        <f>IF(N216="snížená",J216,0)</f>
        <v>0</v>
      </c>
      <c r="BG216" s="204">
        <f>IF(N216="zákl. přenesená",J216,0)</f>
        <v>0</v>
      </c>
      <c r="BH216" s="204">
        <f>IF(N216="sníž. přenesená",J216,0)</f>
        <v>0</v>
      </c>
      <c r="BI216" s="204">
        <f>IF(N216="nulová",J216,0)</f>
        <v>0</v>
      </c>
      <c r="BJ216" s="18" t="s">
        <v>87</v>
      </c>
      <c r="BK216" s="204">
        <f>ROUND(I216*H216,2)</f>
        <v>0</v>
      </c>
      <c r="BL216" s="18" t="s">
        <v>223</v>
      </c>
      <c r="BM216" s="203" t="s">
        <v>5713</v>
      </c>
    </row>
    <row r="217" spans="1:65" s="2" customFormat="1" ht="11.25">
      <c r="A217" s="36"/>
      <c r="B217" s="37"/>
      <c r="C217" s="38"/>
      <c r="D217" s="205" t="s">
        <v>231</v>
      </c>
      <c r="E217" s="38"/>
      <c r="F217" s="206" t="s">
        <v>5714</v>
      </c>
      <c r="G217" s="38"/>
      <c r="H217" s="38"/>
      <c r="I217" s="207"/>
      <c r="J217" s="38"/>
      <c r="K217" s="38"/>
      <c r="L217" s="41"/>
      <c r="M217" s="208"/>
      <c r="N217" s="209"/>
      <c r="O217" s="73"/>
      <c r="P217" s="73"/>
      <c r="Q217" s="73"/>
      <c r="R217" s="73"/>
      <c r="S217" s="73"/>
      <c r="T217" s="74"/>
      <c r="U217" s="36"/>
      <c r="V217" s="36"/>
      <c r="W217" s="36"/>
      <c r="X217" s="36"/>
      <c r="Y217" s="36"/>
      <c r="Z217" s="36"/>
      <c r="AA217" s="36"/>
      <c r="AB217" s="36"/>
      <c r="AC217" s="36"/>
      <c r="AD217" s="36"/>
      <c r="AE217" s="36"/>
      <c r="AT217" s="18" t="s">
        <v>231</v>
      </c>
      <c r="AU217" s="18" t="s">
        <v>87</v>
      </c>
    </row>
    <row r="218" spans="1:65" s="2" customFormat="1" ht="62.65" customHeight="1">
      <c r="A218" s="36"/>
      <c r="B218" s="37"/>
      <c r="C218" s="192" t="s">
        <v>386</v>
      </c>
      <c r="D218" s="192" t="s">
        <v>224</v>
      </c>
      <c r="E218" s="193" t="s">
        <v>5715</v>
      </c>
      <c r="F218" s="194" t="s">
        <v>5716</v>
      </c>
      <c r="G218" s="195" t="s">
        <v>664</v>
      </c>
      <c r="H218" s="196">
        <v>1330</v>
      </c>
      <c r="I218" s="197"/>
      <c r="J218" s="198">
        <f>ROUND(I218*H218,2)</f>
        <v>0</v>
      </c>
      <c r="K218" s="194" t="s">
        <v>5600</v>
      </c>
      <c r="L218" s="41"/>
      <c r="M218" s="199" t="s">
        <v>1</v>
      </c>
      <c r="N218" s="200" t="s">
        <v>45</v>
      </c>
      <c r="O218" s="73"/>
      <c r="P218" s="201">
        <f>O218*H218</f>
        <v>0</v>
      </c>
      <c r="Q218" s="201">
        <v>0</v>
      </c>
      <c r="R218" s="201">
        <f>Q218*H218</f>
        <v>0</v>
      </c>
      <c r="S218" s="201">
        <v>0</v>
      </c>
      <c r="T218" s="202">
        <f>S218*H218</f>
        <v>0</v>
      </c>
      <c r="U218" s="36"/>
      <c r="V218" s="36"/>
      <c r="W218" s="36"/>
      <c r="X218" s="36"/>
      <c r="Y218" s="36"/>
      <c r="Z218" s="36"/>
      <c r="AA218" s="36"/>
      <c r="AB218" s="36"/>
      <c r="AC218" s="36"/>
      <c r="AD218" s="36"/>
      <c r="AE218" s="36"/>
      <c r="AR218" s="203" t="s">
        <v>223</v>
      </c>
      <c r="AT218" s="203" t="s">
        <v>224</v>
      </c>
      <c r="AU218" s="203" t="s">
        <v>87</v>
      </c>
      <c r="AY218" s="18" t="s">
        <v>220</v>
      </c>
      <c r="BE218" s="204">
        <f>IF(N218="základní",J218,0)</f>
        <v>0</v>
      </c>
      <c r="BF218" s="204">
        <f>IF(N218="snížená",J218,0)</f>
        <v>0</v>
      </c>
      <c r="BG218" s="204">
        <f>IF(N218="zákl. přenesená",J218,0)</f>
        <v>0</v>
      </c>
      <c r="BH218" s="204">
        <f>IF(N218="sníž. přenesená",J218,0)</f>
        <v>0</v>
      </c>
      <c r="BI218" s="204">
        <f>IF(N218="nulová",J218,0)</f>
        <v>0</v>
      </c>
      <c r="BJ218" s="18" t="s">
        <v>87</v>
      </c>
      <c r="BK218" s="204">
        <f>ROUND(I218*H218,2)</f>
        <v>0</v>
      </c>
      <c r="BL218" s="18" t="s">
        <v>223</v>
      </c>
      <c r="BM218" s="203" t="s">
        <v>5717</v>
      </c>
    </row>
    <row r="219" spans="1:65" s="2" customFormat="1" ht="11.25">
      <c r="A219" s="36"/>
      <c r="B219" s="37"/>
      <c r="C219" s="38"/>
      <c r="D219" s="205" t="s">
        <v>231</v>
      </c>
      <c r="E219" s="38"/>
      <c r="F219" s="206" t="s">
        <v>5718</v>
      </c>
      <c r="G219" s="38"/>
      <c r="H219" s="38"/>
      <c r="I219" s="207"/>
      <c r="J219" s="38"/>
      <c r="K219" s="38"/>
      <c r="L219" s="41"/>
      <c r="M219" s="208"/>
      <c r="N219" s="209"/>
      <c r="O219" s="73"/>
      <c r="P219" s="73"/>
      <c r="Q219" s="73"/>
      <c r="R219" s="73"/>
      <c r="S219" s="73"/>
      <c r="T219" s="74"/>
      <c r="U219" s="36"/>
      <c r="V219" s="36"/>
      <c r="W219" s="36"/>
      <c r="X219" s="36"/>
      <c r="Y219" s="36"/>
      <c r="Z219" s="36"/>
      <c r="AA219" s="36"/>
      <c r="AB219" s="36"/>
      <c r="AC219" s="36"/>
      <c r="AD219" s="36"/>
      <c r="AE219" s="36"/>
      <c r="AT219" s="18" t="s">
        <v>231</v>
      </c>
      <c r="AU219" s="18" t="s">
        <v>87</v>
      </c>
    </row>
    <row r="220" spans="1:65" s="2" customFormat="1" ht="62.65" customHeight="1">
      <c r="A220" s="36"/>
      <c r="B220" s="37"/>
      <c r="C220" s="192" t="s">
        <v>392</v>
      </c>
      <c r="D220" s="192" t="s">
        <v>224</v>
      </c>
      <c r="E220" s="193" t="s">
        <v>5719</v>
      </c>
      <c r="F220" s="194" t="s">
        <v>5720</v>
      </c>
      <c r="G220" s="195" t="s">
        <v>664</v>
      </c>
      <c r="H220" s="196">
        <v>266</v>
      </c>
      <c r="I220" s="197"/>
      <c r="J220" s="198">
        <f>ROUND(I220*H220,2)</f>
        <v>0</v>
      </c>
      <c r="K220" s="194" t="s">
        <v>1</v>
      </c>
      <c r="L220" s="41"/>
      <c r="M220" s="199" t="s">
        <v>1</v>
      </c>
      <c r="N220" s="200" t="s">
        <v>45</v>
      </c>
      <c r="O220" s="73"/>
      <c r="P220" s="201">
        <f>O220*H220</f>
        <v>0</v>
      </c>
      <c r="Q220" s="201">
        <v>0</v>
      </c>
      <c r="R220" s="201">
        <f>Q220*H220</f>
        <v>0</v>
      </c>
      <c r="S220" s="201">
        <v>0</v>
      </c>
      <c r="T220" s="202">
        <f>S220*H220</f>
        <v>0</v>
      </c>
      <c r="U220" s="36"/>
      <c r="V220" s="36"/>
      <c r="W220" s="36"/>
      <c r="X220" s="36"/>
      <c r="Y220" s="36"/>
      <c r="Z220" s="36"/>
      <c r="AA220" s="36"/>
      <c r="AB220" s="36"/>
      <c r="AC220" s="36"/>
      <c r="AD220" s="36"/>
      <c r="AE220" s="36"/>
      <c r="AR220" s="203" t="s">
        <v>223</v>
      </c>
      <c r="AT220" s="203" t="s">
        <v>224</v>
      </c>
      <c r="AU220" s="203" t="s">
        <v>87</v>
      </c>
      <c r="AY220" s="18" t="s">
        <v>220</v>
      </c>
      <c r="BE220" s="204">
        <f>IF(N220="základní",J220,0)</f>
        <v>0</v>
      </c>
      <c r="BF220" s="204">
        <f>IF(N220="snížená",J220,0)</f>
        <v>0</v>
      </c>
      <c r="BG220" s="204">
        <f>IF(N220="zákl. přenesená",J220,0)</f>
        <v>0</v>
      </c>
      <c r="BH220" s="204">
        <f>IF(N220="sníž. přenesená",J220,0)</f>
        <v>0</v>
      </c>
      <c r="BI220" s="204">
        <f>IF(N220="nulová",J220,0)</f>
        <v>0</v>
      </c>
      <c r="BJ220" s="18" t="s">
        <v>87</v>
      </c>
      <c r="BK220" s="204">
        <f>ROUND(I220*H220,2)</f>
        <v>0</v>
      </c>
      <c r="BL220" s="18" t="s">
        <v>223</v>
      </c>
      <c r="BM220" s="203" t="s">
        <v>5721</v>
      </c>
    </row>
    <row r="221" spans="1:65" s="2" customFormat="1" ht="55.5" customHeight="1">
      <c r="A221" s="36"/>
      <c r="B221" s="37"/>
      <c r="C221" s="192" t="s">
        <v>397</v>
      </c>
      <c r="D221" s="192" t="s">
        <v>224</v>
      </c>
      <c r="E221" s="193" t="s">
        <v>5722</v>
      </c>
      <c r="F221" s="194" t="s">
        <v>5723</v>
      </c>
      <c r="G221" s="195" t="s">
        <v>664</v>
      </c>
      <c r="H221" s="196">
        <v>1330</v>
      </c>
      <c r="I221" s="197"/>
      <c r="J221" s="198">
        <f>ROUND(I221*H221,2)</f>
        <v>0</v>
      </c>
      <c r="K221" s="194" t="s">
        <v>5600</v>
      </c>
      <c r="L221" s="41"/>
      <c r="M221" s="199" t="s">
        <v>1</v>
      </c>
      <c r="N221" s="200" t="s">
        <v>45</v>
      </c>
      <c r="O221" s="73"/>
      <c r="P221" s="201">
        <f>O221*H221</f>
        <v>0</v>
      </c>
      <c r="Q221" s="201">
        <v>0</v>
      </c>
      <c r="R221" s="201">
        <f>Q221*H221</f>
        <v>0</v>
      </c>
      <c r="S221" s="201">
        <v>0</v>
      </c>
      <c r="T221" s="202">
        <f>S221*H221</f>
        <v>0</v>
      </c>
      <c r="U221" s="36"/>
      <c r="V221" s="36"/>
      <c r="W221" s="36"/>
      <c r="X221" s="36"/>
      <c r="Y221" s="36"/>
      <c r="Z221" s="36"/>
      <c r="AA221" s="36"/>
      <c r="AB221" s="36"/>
      <c r="AC221" s="36"/>
      <c r="AD221" s="36"/>
      <c r="AE221" s="36"/>
      <c r="AR221" s="203" t="s">
        <v>223</v>
      </c>
      <c r="AT221" s="203" t="s">
        <v>224</v>
      </c>
      <c r="AU221" s="203" t="s">
        <v>87</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223</v>
      </c>
      <c r="BM221" s="203" t="s">
        <v>5724</v>
      </c>
    </row>
    <row r="222" spans="1:65" s="2" customFormat="1" ht="11.25">
      <c r="A222" s="36"/>
      <c r="B222" s="37"/>
      <c r="C222" s="38"/>
      <c r="D222" s="205" t="s">
        <v>231</v>
      </c>
      <c r="E222" s="38"/>
      <c r="F222" s="206" t="s">
        <v>5725</v>
      </c>
      <c r="G222" s="38"/>
      <c r="H222" s="38"/>
      <c r="I222" s="207"/>
      <c r="J222" s="38"/>
      <c r="K222" s="38"/>
      <c r="L222" s="41"/>
      <c r="M222" s="208"/>
      <c r="N222" s="209"/>
      <c r="O222" s="73"/>
      <c r="P222" s="73"/>
      <c r="Q222" s="73"/>
      <c r="R222" s="73"/>
      <c r="S222" s="73"/>
      <c r="T222" s="74"/>
      <c r="U222" s="36"/>
      <c r="V222" s="36"/>
      <c r="W222" s="36"/>
      <c r="X222" s="36"/>
      <c r="Y222" s="36"/>
      <c r="Z222" s="36"/>
      <c r="AA222" s="36"/>
      <c r="AB222" s="36"/>
      <c r="AC222" s="36"/>
      <c r="AD222" s="36"/>
      <c r="AE222" s="36"/>
      <c r="AT222" s="18" t="s">
        <v>231</v>
      </c>
      <c r="AU222" s="18" t="s">
        <v>87</v>
      </c>
    </row>
    <row r="223" spans="1:65" s="2" customFormat="1" ht="55.5" customHeight="1">
      <c r="A223" s="36"/>
      <c r="B223" s="37"/>
      <c r="C223" s="192" t="s">
        <v>403</v>
      </c>
      <c r="D223" s="192" t="s">
        <v>224</v>
      </c>
      <c r="E223" s="193" t="s">
        <v>5726</v>
      </c>
      <c r="F223" s="194" t="s">
        <v>5727</v>
      </c>
      <c r="G223" s="195" t="s">
        <v>664</v>
      </c>
      <c r="H223" s="196">
        <v>266</v>
      </c>
      <c r="I223" s="197"/>
      <c r="J223" s="198">
        <f>ROUND(I223*H223,2)</f>
        <v>0</v>
      </c>
      <c r="K223" s="194" t="s">
        <v>1</v>
      </c>
      <c r="L223" s="41"/>
      <c r="M223" s="199" t="s">
        <v>1</v>
      </c>
      <c r="N223" s="200" t="s">
        <v>45</v>
      </c>
      <c r="O223" s="73"/>
      <c r="P223" s="201">
        <f>O223*H223</f>
        <v>0</v>
      </c>
      <c r="Q223" s="201">
        <v>0</v>
      </c>
      <c r="R223" s="201">
        <f>Q223*H223</f>
        <v>0</v>
      </c>
      <c r="S223" s="201">
        <v>0</v>
      </c>
      <c r="T223" s="202">
        <f>S223*H223</f>
        <v>0</v>
      </c>
      <c r="U223" s="36"/>
      <c r="V223" s="36"/>
      <c r="W223" s="36"/>
      <c r="X223" s="36"/>
      <c r="Y223" s="36"/>
      <c r="Z223" s="36"/>
      <c r="AA223" s="36"/>
      <c r="AB223" s="36"/>
      <c r="AC223" s="36"/>
      <c r="AD223" s="36"/>
      <c r="AE223" s="36"/>
      <c r="AR223" s="203" t="s">
        <v>223</v>
      </c>
      <c r="AT223" s="203" t="s">
        <v>224</v>
      </c>
      <c r="AU223" s="203" t="s">
        <v>87</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223</v>
      </c>
      <c r="BM223" s="203" t="s">
        <v>5728</v>
      </c>
    </row>
    <row r="224" spans="1:65" s="2" customFormat="1" ht="62.65" customHeight="1">
      <c r="A224" s="36"/>
      <c r="B224" s="37"/>
      <c r="C224" s="192" t="s">
        <v>409</v>
      </c>
      <c r="D224" s="192" t="s">
        <v>224</v>
      </c>
      <c r="E224" s="193" t="s">
        <v>520</v>
      </c>
      <c r="F224" s="194" t="s">
        <v>521</v>
      </c>
      <c r="G224" s="195" t="s">
        <v>514</v>
      </c>
      <c r="H224" s="196">
        <v>2853.317</v>
      </c>
      <c r="I224" s="197"/>
      <c r="J224" s="198">
        <f>ROUND(I224*H224,2)</f>
        <v>0</v>
      </c>
      <c r="K224" s="194" t="s">
        <v>5600</v>
      </c>
      <c r="L224" s="41"/>
      <c r="M224" s="199" t="s">
        <v>1</v>
      </c>
      <c r="N224" s="200" t="s">
        <v>45</v>
      </c>
      <c r="O224" s="73"/>
      <c r="P224" s="201">
        <f>O224*H224</f>
        <v>0</v>
      </c>
      <c r="Q224" s="201">
        <v>0</v>
      </c>
      <c r="R224" s="201">
        <f>Q224*H224</f>
        <v>0</v>
      </c>
      <c r="S224" s="201">
        <v>0</v>
      </c>
      <c r="T224" s="202">
        <f>S224*H224</f>
        <v>0</v>
      </c>
      <c r="U224" s="36"/>
      <c r="V224" s="36"/>
      <c r="W224" s="36"/>
      <c r="X224" s="36"/>
      <c r="Y224" s="36"/>
      <c r="Z224" s="36"/>
      <c r="AA224" s="36"/>
      <c r="AB224" s="36"/>
      <c r="AC224" s="36"/>
      <c r="AD224" s="36"/>
      <c r="AE224" s="36"/>
      <c r="AR224" s="203" t="s">
        <v>223</v>
      </c>
      <c r="AT224" s="203" t="s">
        <v>224</v>
      </c>
      <c r="AU224" s="203" t="s">
        <v>87</v>
      </c>
      <c r="AY224" s="18" t="s">
        <v>220</v>
      </c>
      <c r="BE224" s="204">
        <f>IF(N224="základní",J224,0)</f>
        <v>0</v>
      </c>
      <c r="BF224" s="204">
        <f>IF(N224="snížená",J224,0)</f>
        <v>0</v>
      </c>
      <c r="BG224" s="204">
        <f>IF(N224="zákl. přenesená",J224,0)</f>
        <v>0</v>
      </c>
      <c r="BH224" s="204">
        <f>IF(N224="sníž. přenesená",J224,0)</f>
        <v>0</v>
      </c>
      <c r="BI224" s="204">
        <f>IF(N224="nulová",J224,0)</f>
        <v>0</v>
      </c>
      <c r="BJ224" s="18" t="s">
        <v>87</v>
      </c>
      <c r="BK224" s="204">
        <f>ROUND(I224*H224,2)</f>
        <v>0</v>
      </c>
      <c r="BL224" s="18" t="s">
        <v>223</v>
      </c>
      <c r="BM224" s="203" t="s">
        <v>5729</v>
      </c>
    </row>
    <row r="225" spans="1:65" s="2" customFormat="1" ht="11.25">
      <c r="A225" s="36"/>
      <c r="B225" s="37"/>
      <c r="C225" s="38"/>
      <c r="D225" s="205" t="s">
        <v>231</v>
      </c>
      <c r="E225" s="38"/>
      <c r="F225" s="206" t="s">
        <v>5730</v>
      </c>
      <c r="G225" s="38"/>
      <c r="H225" s="38"/>
      <c r="I225" s="207"/>
      <c r="J225" s="38"/>
      <c r="K225" s="38"/>
      <c r="L225" s="41"/>
      <c r="M225" s="208"/>
      <c r="N225" s="209"/>
      <c r="O225" s="73"/>
      <c r="P225" s="73"/>
      <c r="Q225" s="73"/>
      <c r="R225" s="73"/>
      <c r="S225" s="73"/>
      <c r="T225" s="74"/>
      <c r="U225" s="36"/>
      <c r="V225" s="36"/>
      <c r="W225" s="36"/>
      <c r="X225" s="36"/>
      <c r="Y225" s="36"/>
      <c r="Z225" s="36"/>
      <c r="AA225" s="36"/>
      <c r="AB225" s="36"/>
      <c r="AC225" s="36"/>
      <c r="AD225" s="36"/>
      <c r="AE225" s="36"/>
      <c r="AT225" s="18" t="s">
        <v>231</v>
      </c>
      <c r="AU225" s="18" t="s">
        <v>87</v>
      </c>
    </row>
    <row r="226" spans="1:65" s="2" customFormat="1" ht="66.75" customHeight="1">
      <c r="A226" s="36"/>
      <c r="B226" s="37"/>
      <c r="C226" s="192" t="s">
        <v>415</v>
      </c>
      <c r="D226" s="192" t="s">
        <v>224</v>
      </c>
      <c r="E226" s="193" t="s">
        <v>1197</v>
      </c>
      <c r="F226" s="194" t="s">
        <v>1198</v>
      </c>
      <c r="G226" s="195" t="s">
        <v>514</v>
      </c>
      <c r="H226" s="196">
        <v>28533.172999999999</v>
      </c>
      <c r="I226" s="197"/>
      <c r="J226" s="198">
        <f>ROUND(I226*H226,2)</f>
        <v>0</v>
      </c>
      <c r="K226" s="194" t="s">
        <v>5600</v>
      </c>
      <c r="L226" s="41"/>
      <c r="M226" s="199" t="s">
        <v>1</v>
      </c>
      <c r="N226" s="200" t="s">
        <v>45</v>
      </c>
      <c r="O226" s="73"/>
      <c r="P226" s="201">
        <f>O226*H226</f>
        <v>0</v>
      </c>
      <c r="Q226" s="201">
        <v>0</v>
      </c>
      <c r="R226" s="201">
        <f>Q226*H226</f>
        <v>0</v>
      </c>
      <c r="S226" s="201">
        <v>0</v>
      </c>
      <c r="T226" s="202">
        <f>S226*H226</f>
        <v>0</v>
      </c>
      <c r="U226" s="36"/>
      <c r="V226" s="36"/>
      <c r="W226" s="36"/>
      <c r="X226" s="36"/>
      <c r="Y226" s="36"/>
      <c r="Z226" s="36"/>
      <c r="AA226" s="36"/>
      <c r="AB226" s="36"/>
      <c r="AC226" s="36"/>
      <c r="AD226" s="36"/>
      <c r="AE226" s="36"/>
      <c r="AR226" s="203" t="s">
        <v>223</v>
      </c>
      <c r="AT226" s="203" t="s">
        <v>224</v>
      </c>
      <c r="AU226" s="203" t="s">
        <v>87</v>
      </c>
      <c r="AY226" s="18" t="s">
        <v>220</v>
      </c>
      <c r="BE226" s="204">
        <f>IF(N226="základní",J226,0)</f>
        <v>0</v>
      </c>
      <c r="BF226" s="204">
        <f>IF(N226="snížená",J226,0)</f>
        <v>0</v>
      </c>
      <c r="BG226" s="204">
        <f>IF(N226="zákl. přenesená",J226,0)</f>
        <v>0</v>
      </c>
      <c r="BH226" s="204">
        <f>IF(N226="sníž. přenesená",J226,0)</f>
        <v>0</v>
      </c>
      <c r="BI226" s="204">
        <f>IF(N226="nulová",J226,0)</f>
        <v>0</v>
      </c>
      <c r="BJ226" s="18" t="s">
        <v>87</v>
      </c>
      <c r="BK226" s="204">
        <f>ROUND(I226*H226,2)</f>
        <v>0</v>
      </c>
      <c r="BL226" s="18" t="s">
        <v>223</v>
      </c>
      <c r="BM226" s="203" t="s">
        <v>5731</v>
      </c>
    </row>
    <row r="227" spans="1:65" s="2" customFormat="1" ht="11.25">
      <c r="A227" s="36"/>
      <c r="B227" s="37"/>
      <c r="C227" s="38"/>
      <c r="D227" s="205" t="s">
        <v>231</v>
      </c>
      <c r="E227" s="38"/>
      <c r="F227" s="206" t="s">
        <v>5732</v>
      </c>
      <c r="G227" s="38"/>
      <c r="H227" s="38"/>
      <c r="I227" s="207"/>
      <c r="J227" s="38"/>
      <c r="K227" s="38"/>
      <c r="L227" s="41"/>
      <c r="M227" s="208"/>
      <c r="N227" s="209"/>
      <c r="O227" s="73"/>
      <c r="P227" s="73"/>
      <c r="Q227" s="73"/>
      <c r="R227" s="73"/>
      <c r="S227" s="73"/>
      <c r="T227" s="74"/>
      <c r="U227" s="36"/>
      <c r="V227" s="36"/>
      <c r="W227" s="36"/>
      <c r="X227" s="36"/>
      <c r="Y227" s="36"/>
      <c r="Z227" s="36"/>
      <c r="AA227" s="36"/>
      <c r="AB227" s="36"/>
      <c r="AC227" s="36"/>
      <c r="AD227" s="36"/>
      <c r="AE227" s="36"/>
      <c r="AT227" s="18" t="s">
        <v>231</v>
      </c>
      <c r="AU227" s="18" t="s">
        <v>87</v>
      </c>
    </row>
    <row r="228" spans="1:65" s="2" customFormat="1" ht="44.25" customHeight="1">
      <c r="A228" s="36"/>
      <c r="B228" s="37"/>
      <c r="C228" s="192" t="s">
        <v>420</v>
      </c>
      <c r="D228" s="192" t="s">
        <v>224</v>
      </c>
      <c r="E228" s="193" t="s">
        <v>567</v>
      </c>
      <c r="F228" s="194" t="s">
        <v>1990</v>
      </c>
      <c r="G228" s="195" t="s">
        <v>514</v>
      </c>
      <c r="H228" s="196">
        <v>713.64099999999996</v>
      </c>
      <c r="I228" s="197"/>
      <c r="J228" s="198">
        <f>ROUND(I228*H228,2)</f>
        <v>0</v>
      </c>
      <c r="K228" s="194" t="s">
        <v>5600</v>
      </c>
      <c r="L228" s="41"/>
      <c r="M228" s="199" t="s">
        <v>1</v>
      </c>
      <c r="N228" s="200" t="s">
        <v>45</v>
      </c>
      <c r="O228" s="73"/>
      <c r="P228" s="201">
        <f>O228*H228</f>
        <v>0</v>
      </c>
      <c r="Q228" s="201">
        <v>0</v>
      </c>
      <c r="R228" s="201">
        <f>Q228*H228</f>
        <v>0</v>
      </c>
      <c r="S228" s="201">
        <v>0</v>
      </c>
      <c r="T228" s="202">
        <f>S228*H228</f>
        <v>0</v>
      </c>
      <c r="U228" s="36"/>
      <c r="V228" s="36"/>
      <c r="W228" s="36"/>
      <c r="X228" s="36"/>
      <c r="Y228" s="36"/>
      <c r="Z228" s="36"/>
      <c r="AA228" s="36"/>
      <c r="AB228" s="36"/>
      <c r="AC228" s="36"/>
      <c r="AD228" s="36"/>
      <c r="AE228" s="36"/>
      <c r="AR228" s="203" t="s">
        <v>223</v>
      </c>
      <c r="AT228" s="203" t="s">
        <v>224</v>
      </c>
      <c r="AU228" s="203" t="s">
        <v>87</v>
      </c>
      <c r="AY228" s="18" t="s">
        <v>220</v>
      </c>
      <c r="BE228" s="204">
        <f>IF(N228="základní",J228,0)</f>
        <v>0</v>
      </c>
      <c r="BF228" s="204">
        <f>IF(N228="snížená",J228,0)</f>
        <v>0</v>
      </c>
      <c r="BG228" s="204">
        <f>IF(N228="zákl. přenesená",J228,0)</f>
        <v>0</v>
      </c>
      <c r="BH228" s="204">
        <f>IF(N228="sníž. přenesená",J228,0)</f>
        <v>0</v>
      </c>
      <c r="BI228" s="204">
        <f>IF(N228="nulová",J228,0)</f>
        <v>0</v>
      </c>
      <c r="BJ228" s="18" t="s">
        <v>87</v>
      </c>
      <c r="BK228" s="204">
        <f>ROUND(I228*H228,2)</f>
        <v>0</v>
      </c>
      <c r="BL228" s="18" t="s">
        <v>223</v>
      </c>
      <c r="BM228" s="203" t="s">
        <v>5733</v>
      </c>
    </row>
    <row r="229" spans="1:65" s="2" customFormat="1" ht="11.25">
      <c r="A229" s="36"/>
      <c r="B229" s="37"/>
      <c r="C229" s="38"/>
      <c r="D229" s="205" t="s">
        <v>231</v>
      </c>
      <c r="E229" s="38"/>
      <c r="F229" s="206" t="s">
        <v>5734</v>
      </c>
      <c r="G229" s="38"/>
      <c r="H229" s="38"/>
      <c r="I229" s="207"/>
      <c r="J229" s="38"/>
      <c r="K229" s="38"/>
      <c r="L229" s="41"/>
      <c r="M229" s="208"/>
      <c r="N229" s="209"/>
      <c r="O229" s="73"/>
      <c r="P229" s="73"/>
      <c r="Q229" s="73"/>
      <c r="R229" s="73"/>
      <c r="S229" s="73"/>
      <c r="T229" s="74"/>
      <c r="U229" s="36"/>
      <c r="V229" s="36"/>
      <c r="W229" s="36"/>
      <c r="X229" s="36"/>
      <c r="Y229" s="36"/>
      <c r="Z229" s="36"/>
      <c r="AA229" s="36"/>
      <c r="AB229" s="36"/>
      <c r="AC229" s="36"/>
      <c r="AD229" s="36"/>
      <c r="AE229" s="36"/>
      <c r="AT229" s="18" t="s">
        <v>231</v>
      </c>
      <c r="AU229" s="18" t="s">
        <v>87</v>
      </c>
    </row>
    <row r="230" spans="1:65" s="2" customFormat="1" ht="44.25" customHeight="1">
      <c r="A230" s="36"/>
      <c r="B230" s="37"/>
      <c r="C230" s="192" t="s">
        <v>426</v>
      </c>
      <c r="D230" s="192" t="s">
        <v>224</v>
      </c>
      <c r="E230" s="193" t="s">
        <v>2018</v>
      </c>
      <c r="F230" s="194" t="s">
        <v>953</v>
      </c>
      <c r="G230" s="195" t="s">
        <v>650</v>
      </c>
      <c r="H230" s="196">
        <v>2566.8629999999998</v>
      </c>
      <c r="I230" s="197"/>
      <c r="J230" s="198">
        <f>ROUND(I230*H230,2)</f>
        <v>0</v>
      </c>
      <c r="K230" s="194" t="s">
        <v>5600</v>
      </c>
      <c r="L230" s="41"/>
      <c r="M230" s="199" t="s">
        <v>1</v>
      </c>
      <c r="N230" s="200" t="s">
        <v>45</v>
      </c>
      <c r="O230" s="73"/>
      <c r="P230" s="201">
        <f>O230*H230</f>
        <v>0</v>
      </c>
      <c r="Q230" s="201">
        <v>0</v>
      </c>
      <c r="R230" s="201">
        <f>Q230*H230</f>
        <v>0</v>
      </c>
      <c r="S230" s="201">
        <v>0</v>
      </c>
      <c r="T230" s="202">
        <f>S230*H230</f>
        <v>0</v>
      </c>
      <c r="U230" s="36"/>
      <c r="V230" s="36"/>
      <c r="W230" s="36"/>
      <c r="X230" s="36"/>
      <c r="Y230" s="36"/>
      <c r="Z230" s="36"/>
      <c r="AA230" s="36"/>
      <c r="AB230" s="36"/>
      <c r="AC230" s="36"/>
      <c r="AD230" s="36"/>
      <c r="AE230" s="36"/>
      <c r="AR230" s="203" t="s">
        <v>223</v>
      </c>
      <c r="AT230" s="203" t="s">
        <v>224</v>
      </c>
      <c r="AU230" s="203" t="s">
        <v>87</v>
      </c>
      <c r="AY230" s="18" t="s">
        <v>220</v>
      </c>
      <c r="BE230" s="204">
        <f>IF(N230="základní",J230,0)</f>
        <v>0</v>
      </c>
      <c r="BF230" s="204">
        <f>IF(N230="snížená",J230,0)</f>
        <v>0</v>
      </c>
      <c r="BG230" s="204">
        <f>IF(N230="zákl. přenesená",J230,0)</f>
        <v>0</v>
      </c>
      <c r="BH230" s="204">
        <f>IF(N230="sníž. přenesená",J230,0)</f>
        <v>0</v>
      </c>
      <c r="BI230" s="204">
        <f>IF(N230="nulová",J230,0)</f>
        <v>0</v>
      </c>
      <c r="BJ230" s="18" t="s">
        <v>87</v>
      </c>
      <c r="BK230" s="204">
        <f>ROUND(I230*H230,2)</f>
        <v>0</v>
      </c>
      <c r="BL230" s="18" t="s">
        <v>223</v>
      </c>
      <c r="BM230" s="203" t="s">
        <v>5735</v>
      </c>
    </row>
    <row r="231" spans="1:65" s="2" customFormat="1" ht="11.25">
      <c r="A231" s="36"/>
      <c r="B231" s="37"/>
      <c r="C231" s="38"/>
      <c r="D231" s="205" t="s">
        <v>231</v>
      </c>
      <c r="E231" s="38"/>
      <c r="F231" s="206" t="s">
        <v>5736</v>
      </c>
      <c r="G231" s="38"/>
      <c r="H231" s="38"/>
      <c r="I231" s="207"/>
      <c r="J231" s="38"/>
      <c r="K231" s="38"/>
      <c r="L231" s="41"/>
      <c r="M231" s="208"/>
      <c r="N231" s="209"/>
      <c r="O231" s="73"/>
      <c r="P231" s="73"/>
      <c r="Q231" s="73"/>
      <c r="R231" s="73"/>
      <c r="S231" s="73"/>
      <c r="T231" s="74"/>
      <c r="U231" s="36"/>
      <c r="V231" s="36"/>
      <c r="W231" s="36"/>
      <c r="X231" s="36"/>
      <c r="Y231" s="36"/>
      <c r="Z231" s="36"/>
      <c r="AA231" s="36"/>
      <c r="AB231" s="36"/>
      <c r="AC231" s="36"/>
      <c r="AD231" s="36"/>
      <c r="AE231" s="36"/>
      <c r="AT231" s="18" t="s">
        <v>231</v>
      </c>
      <c r="AU231" s="18" t="s">
        <v>87</v>
      </c>
    </row>
    <row r="232" spans="1:65" s="2" customFormat="1" ht="37.9" customHeight="1">
      <c r="A232" s="36"/>
      <c r="B232" s="37"/>
      <c r="C232" s="192" t="s">
        <v>434</v>
      </c>
      <c r="D232" s="192" t="s">
        <v>224</v>
      </c>
      <c r="E232" s="193" t="s">
        <v>2026</v>
      </c>
      <c r="F232" s="194" t="s">
        <v>2027</v>
      </c>
      <c r="G232" s="195" t="s">
        <v>514</v>
      </c>
      <c r="H232" s="196">
        <v>713.64099999999996</v>
      </c>
      <c r="I232" s="197"/>
      <c r="J232" s="198">
        <f>ROUND(I232*H232,2)</f>
        <v>0</v>
      </c>
      <c r="K232" s="194" t="s">
        <v>5600</v>
      </c>
      <c r="L232" s="41"/>
      <c r="M232" s="199" t="s">
        <v>1</v>
      </c>
      <c r="N232" s="200" t="s">
        <v>45</v>
      </c>
      <c r="O232" s="73"/>
      <c r="P232" s="201">
        <f>O232*H232</f>
        <v>0</v>
      </c>
      <c r="Q232" s="201">
        <v>0</v>
      </c>
      <c r="R232" s="201">
        <f>Q232*H232</f>
        <v>0</v>
      </c>
      <c r="S232" s="201">
        <v>0</v>
      </c>
      <c r="T232" s="202">
        <f>S232*H232</f>
        <v>0</v>
      </c>
      <c r="U232" s="36"/>
      <c r="V232" s="36"/>
      <c r="W232" s="36"/>
      <c r="X232" s="36"/>
      <c r="Y232" s="36"/>
      <c r="Z232" s="36"/>
      <c r="AA232" s="36"/>
      <c r="AB232" s="36"/>
      <c r="AC232" s="36"/>
      <c r="AD232" s="36"/>
      <c r="AE232" s="36"/>
      <c r="AR232" s="203" t="s">
        <v>223</v>
      </c>
      <c r="AT232" s="203" t="s">
        <v>224</v>
      </c>
      <c r="AU232" s="203" t="s">
        <v>87</v>
      </c>
      <c r="AY232" s="18" t="s">
        <v>220</v>
      </c>
      <c r="BE232" s="204">
        <f>IF(N232="základní",J232,0)</f>
        <v>0</v>
      </c>
      <c r="BF232" s="204">
        <f>IF(N232="snížená",J232,0)</f>
        <v>0</v>
      </c>
      <c r="BG232" s="204">
        <f>IF(N232="zákl. přenesená",J232,0)</f>
        <v>0</v>
      </c>
      <c r="BH232" s="204">
        <f>IF(N232="sníž. přenesená",J232,0)</f>
        <v>0</v>
      </c>
      <c r="BI232" s="204">
        <f>IF(N232="nulová",J232,0)</f>
        <v>0</v>
      </c>
      <c r="BJ232" s="18" t="s">
        <v>87</v>
      </c>
      <c r="BK232" s="204">
        <f>ROUND(I232*H232,2)</f>
        <v>0</v>
      </c>
      <c r="BL232" s="18" t="s">
        <v>223</v>
      </c>
      <c r="BM232" s="203" t="s">
        <v>5737</v>
      </c>
    </row>
    <row r="233" spans="1:65" s="2" customFormat="1" ht="11.25">
      <c r="A233" s="36"/>
      <c r="B233" s="37"/>
      <c r="C233" s="38"/>
      <c r="D233" s="205" t="s">
        <v>231</v>
      </c>
      <c r="E233" s="38"/>
      <c r="F233" s="206" t="s">
        <v>5738</v>
      </c>
      <c r="G233" s="38"/>
      <c r="H233" s="38"/>
      <c r="I233" s="207"/>
      <c r="J233" s="38"/>
      <c r="K233" s="38"/>
      <c r="L233" s="41"/>
      <c r="M233" s="208"/>
      <c r="N233" s="209"/>
      <c r="O233" s="73"/>
      <c r="P233" s="73"/>
      <c r="Q233" s="73"/>
      <c r="R233" s="73"/>
      <c r="S233" s="73"/>
      <c r="T233" s="74"/>
      <c r="U233" s="36"/>
      <c r="V233" s="36"/>
      <c r="W233" s="36"/>
      <c r="X233" s="36"/>
      <c r="Y233" s="36"/>
      <c r="Z233" s="36"/>
      <c r="AA233" s="36"/>
      <c r="AB233" s="36"/>
      <c r="AC233" s="36"/>
      <c r="AD233" s="36"/>
      <c r="AE233" s="36"/>
      <c r="AT233" s="18" t="s">
        <v>231</v>
      </c>
      <c r="AU233" s="18" t="s">
        <v>87</v>
      </c>
    </row>
    <row r="234" spans="1:65" s="2" customFormat="1" ht="62.65" customHeight="1">
      <c r="A234" s="36"/>
      <c r="B234" s="37"/>
      <c r="C234" s="192" t="s">
        <v>441</v>
      </c>
      <c r="D234" s="192" t="s">
        <v>224</v>
      </c>
      <c r="E234" s="193" t="s">
        <v>5739</v>
      </c>
      <c r="F234" s="194" t="s">
        <v>5740</v>
      </c>
      <c r="G234" s="195" t="s">
        <v>514</v>
      </c>
      <c r="H234" s="196">
        <v>1241.115</v>
      </c>
      <c r="I234" s="197"/>
      <c r="J234" s="198">
        <f>ROUND(I234*H234,2)</f>
        <v>0</v>
      </c>
      <c r="K234" s="194" t="s">
        <v>5600</v>
      </c>
      <c r="L234" s="41"/>
      <c r="M234" s="199" t="s">
        <v>1</v>
      </c>
      <c r="N234" s="200" t="s">
        <v>45</v>
      </c>
      <c r="O234" s="73"/>
      <c r="P234" s="201">
        <f>O234*H234</f>
        <v>0</v>
      </c>
      <c r="Q234" s="201">
        <v>0</v>
      </c>
      <c r="R234" s="201">
        <f>Q234*H234</f>
        <v>0</v>
      </c>
      <c r="S234" s="201">
        <v>0</v>
      </c>
      <c r="T234" s="202">
        <f>S234*H234</f>
        <v>0</v>
      </c>
      <c r="U234" s="36"/>
      <c r="V234" s="36"/>
      <c r="W234" s="36"/>
      <c r="X234" s="36"/>
      <c r="Y234" s="36"/>
      <c r="Z234" s="36"/>
      <c r="AA234" s="36"/>
      <c r="AB234" s="36"/>
      <c r="AC234" s="36"/>
      <c r="AD234" s="36"/>
      <c r="AE234" s="36"/>
      <c r="AR234" s="203" t="s">
        <v>223</v>
      </c>
      <c r="AT234" s="203" t="s">
        <v>224</v>
      </c>
      <c r="AU234" s="203" t="s">
        <v>87</v>
      </c>
      <c r="AY234" s="18" t="s">
        <v>220</v>
      </c>
      <c r="BE234" s="204">
        <f>IF(N234="základní",J234,0)</f>
        <v>0</v>
      </c>
      <c r="BF234" s="204">
        <f>IF(N234="snížená",J234,0)</f>
        <v>0</v>
      </c>
      <c r="BG234" s="204">
        <f>IF(N234="zákl. přenesená",J234,0)</f>
        <v>0</v>
      </c>
      <c r="BH234" s="204">
        <f>IF(N234="sníž. přenesená",J234,0)</f>
        <v>0</v>
      </c>
      <c r="BI234" s="204">
        <f>IF(N234="nulová",J234,0)</f>
        <v>0</v>
      </c>
      <c r="BJ234" s="18" t="s">
        <v>87</v>
      </c>
      <c r="BK234" s="204">
        <f>ROUND(I234*H234,2)</f>
        <v>0</v>
      </c>
      <c r="BL234" s="18" t="s">
        <v>223</v>
      </c>
      <c r="BM234" s="203" t="s">
        <v>5741</v>
      </c>
    </row>
    <row r="235" spans="1:65" s="2" customFormat="1" ht="11.25">
      <c r="A235" s="36"/>
      <c r="B235" s="37"/>
      <c r="C235" s="38"/>
      <c r="D235" s="205" t="s">
        <v>231</v>
      </c>
      <c r="E235" s="38"/>
      <c r="F235" s="206" t="s">
        <v>5742</v>
      </c>
      <c r="G235" s="38"/>
      <c r="H235" s="38"/>
      <c r="I235" s="207"/>
      <c r="J235" s="38"/>
      <c r="K235" s="38"/>
      <c r="L235" s="41"/>
      <c r="M235" s="208"/>
      <c r="N235" s="209"/>
      <c r="O235" s="73"/>
      <c r="P235" s="73"/>
      <c r="Q235" s="73"/>
      <c r="R235" s="73"/>
      <c r="S235" s="73"/>
      <c r="T235" s="74"/>
      <c r="U235" s="36"/>
      <c r="V235" s="36"/>
      <c r="W235" s="36"/>
      <c r="X235" s="36"/>
      <c r="Y235" s="36"/>
      <c r="Z235" s="36"/>
      <c r="AA235" s="36"/>
      <c r="AB235" s="36"/>
      <c r="AC235" s="36"/>
      <c r="AD235" s="36"/>
      <c r="AE235" s="36"/>
      <c r="AT235" s="18" t="s">
        <v>231</v>
      </c>
      <c r="AU235" s="18" t="s">
        <v>87</v>
      </c>
    </row>
    <row r="236" spans="1:65" s="14" customFormat="1" ht="11.25">
      <c r="B236" s="223"/>
      <c r="C236" s="224"/>
      <c r="D236" s="210" t="s">
        <v>235</v>
      </c>
      <c r="E236" s="225" t="s">
        <v>1</v>
      </c>
      <c r="F236" s="226" t="s">
        <v>5645</v>
      </c>
      <c r="G236" s="224"/>
      <c r="H236" s="225" t="s">
        <v>1</v>
      </c>
      <c r="I236" s="227"/>
      <c r="J236" s="224"/>
      <c r="K236" s="224"/>
      <c r="L236" s="228"/>
      <c r="M236" s="229"/>
      <c r="N236" s="230"/>
      <c r="O236" s="230"/>
      <c r="P236" s="230"/>
      <c r="Q236" s="230"/>
      <c r="R236" s="230"/>
      <c r="S236" s="230"/>
      <c r="T236" s="231"/>
      <c r="AT236" s="232" t="s">
        <v>235</v>
      </c>
      <c r="AU236" s="232" t="s">
        <v>87</v>
      </c>
      <c r="AV236" s="14" t="s">
        <v>87</v>
      </c>
      <c r="AW236" s="14" t="s">
        <v>36</v>
      </c>
      <c r="AX236" s="14" t="s">
        <v>80</v>
      </c>
      <c r="AY236" s="232" t="s">
        <v>220</v>
      </c>
    </row>
    <row r="237" spans="1:65" s="14" customFormat="1" ht="11.25">
      <c r="B237" s="223"/>
      <c r="C237" s="224"/>
      <c r="D237" s="210" t="s">
        <v>235</v>
      </c>
      <c r="E237" s="225" t="s">
        <v>1</v>
      </c>
      <c r="F237" s="226" t="s">
        <v>5743</v>
      </c>
      <c r="G237" s="224"/>
      <c r="H237" s="225" t="s">
        <v>1</v>
      </c>
      <c r="I237" s="227"/>
      <c r="J237" s="224"/>
      <c r="K237" s="224"/>
      <c r="L237" s="228"/>
      <c r="M237" s="229"/>
      <c r="N237" s="230"/>
      <c r="O237" s="230"/>
      <c r="P237" s="230"/>
      <c r="Q237" s="230"/>
      <c r="R237" s="230"/>
      <c r="S237" s="230"/>
      <c r="T237" s="231"/>
      <c r="AT237" s="232" t="s">
        <v>235</v>
      </c>
      <c r="AU237" s="232" t="s">
        <v>87</v>
      </c>
      <c r="AV237" s="14" t="s">
        <v>87</v>
      </c>
      <c r="AW237" s="14" t="s">
        <v>36</v>
      </c>
      <c r="AX237" s="14" t="s">
        <v>80</v>
      </c>
      <c r="AY237" s="232" t="s">
        <v>220</v>
      </c>
    </row>
    <row r="238" spans="1:65" s="13" customFormat="1" ht="11.25">
      <c r="B238" s="212"/>
      <c r="C238" s="213"/>
      <c r="D238" s="210" t="s">
        <v>235</v>
      </c>
      <c r="E238" s="214" t="s">
        <v>1</v>
      </c>
      <c r="F238" s="215" t="s">
        <v>5744</v>
      </c>
      <c r="G238" s="213"/>
      <c r="H238" s="216">
        <v>1183.8499999999999</v>
      </c>
      <c r="I238" s="217"/>
      <c r="J238" s="213"/>
      <c r="K238" s="213"/>
      <c r="L238" s="218"/>
      <c r="M238" s="219"/>
      <c r="N238" s="220"/>
      <c r="O238" s="220"/>
      <c r="P238" s="220"/>
      <c r="Q238" s="220"/>
      <c r="R238" s="220"/>
      <c r="S238" s="220"/>
      <c r="T238" s="221"/>
      <c r="AT238" s="222" t="s">
        <v>235</v>
      </c>
      <c r="AU238" s="222" t="s">
        <v>87</v>
      </c>
      <c r="AV238" s="13" t="s">
        <v>19</v>
      </c>
      <c r="AW238" s="13" t="s">
        <v>36</v>
      </c>
      <c r="AX238" s="13" t="s">
        <v>80</v>
      </c>
      <c r="AY238" s="222" t="s">
        <v>220</v>
      </c>
    </row>
    <row r="239" spans="1:65" s="13" customFormat="1" ht="11.25">
      <c r="B239" s="212"/>
      <c r="C239" s="213"/>
      <c r="D239" s="210" t="s">
        <v>235</v>
      </c>
      <c r="E239" s="214" t="s">
        <v>1</v>
      </c>
      <c r="F239" s="215" t="s">
        <v>5745</v>
      </c>
      <c r="G239" s="213"/>
      <c r="H239" s="216">
        <v>1.65</v>
      </c>
      <c r="I239" s="217"/>
      <c r="J239" s="213"/>
      <c r="K239" s="213"/>
      <c r="L239" s="218"/>
      <c r="M239" s="219"/>
      <c r="N239" s="220"/>
      <c r="O239" s="220"/>
      <c r="P239" s="220"/>
      <c r="Q239" s="220"/>
      <c r="R239" s="220"/>
      <c r="S239" s="220"/>
      <c r="T239" s="221"/>
      <c r="AT239" s="222" t="s">
        <v>235</v>
      </c>
      <c r="AU239" s="222" t="s">
        <v>87</v>
      </c>
      <c r="AV239" s="13" t="s">
        <v>19</v>
      </c>
      <c r="AW239" s="13" t="s">
        <v>36</v>
      </c>
      <c r="AX239" s="13" t="s">
        <v>80</v>
      </c>
      <c r="AY239" s="222" t="s">
        <v>220</v>
      </c>
    </row>
    <row r="240" spans="1:65" s="16" customFormat="1" ht="11.25">
      <c r="B240" s="269"/>
      <c r="C240" s="270"/>
      <c r="D240" s="210" t="s">
        <v>235</v>
      </c>
      <c r="E240" s="271" t="s">
        <v>1</v>
      </c>
      <c r="F240" s="272" t="s">
        <v>2156</v>
      </c>
      <c r="G240" s="270"/>
      <c r="H240" s="273">
        <v>1185.5</v>
      </c>
      <c r="I240" s="274"/>
      <c r="J240" s="270"/>
      <c r="K240" s="270"/>
      <c r="L240" s="275"/>
      <c r="M240" s="276"/>
      <c r="N240" s="277"/>
      <c r="O240" s="277"/>
      <c r="P240" s="277"/>
      <c r="Q240" s="277"/>
      <c r="R240" s="277"/>
      <c r="S240" s="277"/>
      <c r="T240" s="278"/>
      <c r="AT240" s="279" t="s">
        <v>235</v>
      </c>
      <c r="AU240" s="279" t="s">
        <v>87</v>
      </c>
      <c r="AV240" s="16" t="s">
        <v>156</v>
      </c>
      <c r="AW240" s="16" t="s">
        <v>36</v>
      </c>
      <c r="AX240" s="16" t="s">
        <v>80</v>
      </c>
      <c r="AY240" s="279" t="s">
        <v>220</v>
      </c>
    </row>
    <row r="241" spans="1:65" s="13" customFormat="1" ht="22.5">
      <c r="B241" s="212"/>
      <c r="C241" s="213"/>
      <c r="D241" s="210" t="s">
        <v>235</v>
      </c>
      <c r="E241" s="214" t="s">
        <v>1</v>
      </c>
      <c r="F241" s="215" t="s">
        <v>5698</v>
      </c>
      <c r="G241" s="213"/>
      <c r="H241" s="216">
        <v>29.815000000000001</v>
      </c>
      <c r="I241" s="217"/>
      <c r="J241" s="213"/>
      <c r="K241" s="213"/>
      <c r="L241" s="218"/>
      <c r="M241" s="219"/>
      <c r="N241" s="220"/>
      <c r="O241" s="220"/>
      <c r="P241" s="220"/>
      <c r="Q241" s="220"/>
      <c r="R241" s="220"/>
      <c r="S241" s="220"/>
      <c r="T241" s="221"/>
      <c r="AT241" s="222" t="s">
        <v>235</v>
      </c>
      <c r="AU241" s="222" t="s">
        <v>87</v>
      </c>
      <c r="AV241" s="13" t="s">
        <v>19</v>
      </c>
      <c r="AW241" s="13" t="s">
        <v>36</v>
      </c>
      <c r="AX241" s="13" t="s">
        <v>80</v>
      </c>
      <c r="AY241" s="222" t="s">
        <v>220</v>
      </c>
    </row>
    <row r="242" spans="1:65" s="13" customFormat="1" ht="11.25">
      <c r="B242" s="212"/>
      <c r="C242" s="213"/>
      <c r="D242" s="210" t="s">
        <v>235</v>
      </c>
      <c r="E242" s="214" t="s">
        <v>1</v>
      </c>
      <c r="F242" s="215" t="s">
        <v>5746</v>
      </c>
      <c r="G242" s="213"/>
      <c r="H242" s="216">
        <v>25.8</v>
      </c>
      <c r="I242" s="217"/>
      <c r="J242" s="213"/>
      <c r="K242" s="213"/>
      <c r="L242" s="218"/>
      <c r="M242" s="219"/>
      <c r="N242" s="220"/>
      <c r="O242" s="220"/>
      <c r="P242" s="220"/>
      <c r="Q242" s="220"/>
      <c r="R242" s="220"/>
      <c r="S242" s="220"/>
      <c r="T242" s="221"/>
      <c r="AT242" s="222" t="s">
        <v>235</v>
      </c>
      <c r="AU242" s="222" t="s">
        <v>87</v>
      </c>
      <c r="AV242" s="13" t="s">
        <v>19</v>
      </c>
      <c r="AW242" s="13" t="s">
        <v>36</v>
      </c>
      <c r="AX242" s="13" t="s">
        <v>80</v>
      </c>
      <c r="AY242" s="222" t="s">
        <v>220</v>
      </c>
    </row>
    <row r="243" spans="1:65" s="15" customFormat="1" ht="11.25">
      <c r="B243" s="233"/>
      <c r="C243" s="234"/>
      <c r="D243" s="210" t="s">
        <v>235</v>
      </c>
      <c r="E243" s="235" t="s">
        <v>1</v>
      </c>
      <c r="F243" s="236" t="s">
        <v>355</v>
      </c>
      <c r="G243" s="234"/>
      <c r="H243" s="237">
        <v>1241.115</v>
      </c>
      <c r="I243" s="238"/>
      <c r="J243" s="234"/>
      <c r="K243" s="234"/>
      <c r="L243" s="239"/>
      <c r="M243" s="240"/>
      <c r="N243" s="241"/>
      <c r="O243" s="241"/>
      <c r="P243" s="241"/>
      <c r="Q243" s="241"/>
      <c r="R243" s="241"/>
      <c r="S243" s="241"/>
      <c r="T243" s="242"/>
      <c r="AT243" s="243" t="s">
        <v>235</v>
      </c>
      <c r="AU243" s="243" t="s">
        <v>87</v>
      </c>
      <c r="AV243" s="15" t="s">
        <v>223</v>
      </c>
      <c r="AW243" s="15" t="s">
        <v>36</v>
      </c>
      <c r="AX243" s="15" t="s">
        <v>87</v>
      </c>
      <c r="AY243" s="243" t="s">
        <v>220</v>
      </c>
    </row>
    <row r="244" spans="1:65" s="2" customFormat="1" ht="49.15" customHeight="1">
      <c r="A244" s="36"/>
      <c r="B244" s="37"/>
      <c r="C244" s="192" t="s">
        <v>446</v>
      </c>
      <c r="D244" s="192" t="s">
        <v>224</v>
      </c>
      <c r="E244" s="193" t="s">
        <v>5747</v>
      </c>
      <c r="F244" s="194" t="s">
        <v>5748</v>
      </c>
      <c r="G244" s="195" t="s">
        <v>664</v>
      </c>
      <c r="H244" s="196">
        <v>70</v>
      </c>
      <c r="I244" s="197"/>
      <c r="J244" s="198">
        <f>ROUND(I244*H244,2)</f>
        <v>0</v>
      </c>
      <c r="K244" s="194" t="s">
        <v>5600</v>
      </c>
      <c r="L244" s="41"/>
      <c r="M244" s="199" t="s">
        <v>1</v>
      </c>
      <c r="N244" s="200" t="s">
        <v>45</v>
      </c>
      <c r="O244" s="73"/>
      <c r="P244" s="201">
        <f>O244*H244</f>
        <v>0</v>
      </c>
      <c r="Q244" s="201">
        <v>0</v>
      </c>
      <c r="R244" s="201">
        <f>Q244*H244</f>
        <v>0</v>
      </c>
      <c r="S244" s="201">
        <v>0</v>
      </c>
      <c r="T244" s="202">
        <f>S244*H244</f>
        <v>0</v>
      </c>
      <c r="U244" s="36"/>
      <c r="V244" s="36"/>
      <c r="W244" s="36"/>
      <c r="X244" s="36"/>
      <c r="Y244" s="36"/>
      <c r="Z244" s="36"/>
      <c r="AA244" s="36"/>
      <c r="AB244" s="36"/>
      <c r="AC244" s="36"/>
      <c r="AD244" s="36"/>
      <c r="AE244" s="36"/>
      <c r="AR244" s="203" t="s">
        <v>223</v>
      </c>
      <c r="AT244" s="203" t="s">
        <v>224</v>
      </c>
      <c r="AU244" s="203" t="s">
        <v>87</v>
      </c>
      <c r="AY244" s="18" t="s">
        <v>220</v>
      </c>
      <c r="BE244" s="204">
        <f>IF(N244="základní",J244,0)</f>
        <v>0</v>
      </c>
      <c r="BF244" s="204">
        <f>IF(N244="snížená",J244,0)</f>
        <v>0</v>
      </c>
      <c r="BG244" s="204">
        <f>IF(N244="zákl. přenesená",J244,0)</f>
        <v>0</v>
      </c>
      <c r="BH244" s="204">
        <f>IF(N244="sníž. přenesená",J244,0)</f>
        <v>0</v>
      </c>
      <c r="BI244" s="204">
        <f>IF(N244="nulová",J244,0)</f>
        <v>0</v>
      </c>
      <c r="BJ244" s="18" t="s">
        <v>87</v>
      </c>
      <c r="BK244" s="204">
        <f>ROUND(I244*H244,2)</f>
        <v>0</v>
      </c>
      <c r="BL244" s="18" t="s">
        <v>223</v>
      </c>
      <c r="BM244" s="203" t="s">
        <v>5749</v>
      </c>
    </row>
    <row r="245" spans="1:65" s="2" customFormat="1" ht="11.25">
      <c r="A245" s="36"/>
      <c r="B245" s="37"/>
      <c r="C245" s="38"/>
      <c r="D245" s="205" t="s">
        <v>231</v>
      </c>
      <c r="E245" s="38"/>
      <c r="F245" s="206" t="s">
        <v>5750</v>
      </c>
      <c r="G245" s="38"/>
      <c r="H245" s="38"/>
      <c r="I245" s="207"/>
      <c r="J245" s="38"/>
      <c r="K245" s="38"/>
      <c r="L245" s="41"/>
      <c r="M245" s="208"/>
      <c r="N245" s="209"/>
      <c r="O245" s="73"/>
      <c r="P245" s="73"/>
      <c r="Q245" s="73"/>
      <c r="R245" s="73"/>
      <c r="S245" s="73"/>
      <c r="T245" s="74"/>
      <c r="U245" s="36"/>
      <c r="V245" s="36"/>
      <c r="W245" s="36"/>
      <c r="X245" s="36"/>
      <c r="Y245" s="36"/>
      <c r="Z245" s="36"/>
      <c r="AA245" s="36"/>
      <c r="AB245" s="36"/>
      <c r="AC245" s="36"/>
      <c r="AD245" s="36"/>
      <c r="AE245" s="36"/>
      <c r="AT245" s="18" t="s">
        <v>231</v>
      </c>
      <c r="AU245" s="18" t="s">
        <v>87</v>
      </c>
    </row>
    <row r="246" spans="1:65" s="2" customFormat="1" ht="49.15" customHeight="1">
      <c r="A246" s="36"/>
      <c r="B246" s="37"/>
      <c r="C246" s="192" t="s">
        <v>454</v>
      </c>
      <c r="D246" s="192" t="s">
        <v>224</v>
      </c>
      <c r="E246" s="193" t="s">
        <v>5751</v>
      </c>
      <c r="F246" s="194" t="s">
        <v>5752</v>
      </c>
      <c r="G246" s="195" t="s">
        <v>664</v>
      </c>
      <c r="H246" s="196">
        <v>14</v>
      </c>
      <c r="I246" s="197"/>
      <c r="J246" s="198">
        <f t="shared" ref="J246:J251" si="0">ROUND(I246*H246,2)</f>
        <v>0</v>
      </c>
      <c r="K246" s="194" t="s">
        <v>1</v>
      </c>
      <c r="L246" s="41"/>
      <c r="M246" s="199" t="s">
        <v>1</v>
      </c>
      <c r="N246" s="200" t="s">
        <v>45</v>
      </c>
      <c r="O246" s="73"/>
      <c r="P246" s="201">
        <f t="shared" ref="P246:P251" si="1">O246*H246</f>
        <v>0</v>
      </c>
      <c r="Q246" s="201">
        <v>0</v>
      </c>
      <c r="R246" s="201">
        <f t="shared" ref="R246:R251" si="2">Q246*H246</f>
        <v>0</v>
      </c>
      <c r="S246" s="201">
        <v>0</v>
      </c>
      <c r="T246" s="202">
        <f t="shared" ref="T246:T251" si="3">S246*H246</f>
        <v>0</v>
      </c>
      <c r="U246" s="36"/>
      <c r="V246" s="36"/>
      <c r="W246" s="36"/>
      <c r="X246" s="36"/>
      <c r="Y246" s="36"/>
      <c r="Z246" s="36"/>
      <c r="AA246" s="36"/>
      <c r="AB246" s="36"/>
      <c r="AC246" s="36"/>
      <c r="AD246" s="36"/>
      <c r="AE246" s="36"/>
      <c r="AR246" s="203" t="s">
        <v>223</v>
      </c>
      <c r="AT246" s="203" t="s">
        <v>224</v>
      </c>
      <c r="AU246" s="203" t="s">
        <v>87</v>
      </c>
      <c r="AY246" s="18" t="s">
        <v>220</v>
      </c>
      <c r="BE246" s="204">
        <f t="shared" ref="BE246:BE251" si="4">IF(N246="základní",J246,0)</f>
        <v>0</v>
      </c>
      <c r="BF246" s="204">
        <f t="shared" ref="BF246:BF251" si="5">IF(N246="snížená",J246,0)</f>
        <v>0</v>
      </c>
      <c r="BG246" s="204">
        <f t="shared" ref="BG246:BG251" si="6">IF(N246="zákl. přenesená",J246,0)</f>
        <v>0</v>
      </c>
      <c r="BH246" s="204">
        <f t="shared" ref="BH246:BH251" si="7">IF(N246="sníž. přenesená",J246,0)</f>
        <v>0</v>
      </c>
      <c r="BI246" s="204">
        <f t="shared" ref="BI246:BI251" si="8">IF(N246="nulová",J246,0)</f>
        <v>0</v>
      </c>
      <c r="BJ246" s="18" t="s">
        <v>87</v>
      </c>
      <c r="BK246" s="204">
        <f t="shared" ref="BK246:BK251" si="9">ROUND(I246*H246,2)</f>
        <v>0</v>
      </c>
      <c r="BL246" s="18" t="s">
        <v>223</v>
      </c>
      <c r="BM246" s="203" t="s">
        <v>5753</v>
      </c>
    </row>
    <row r="247" spans="1:65" s="2" customFormat="1" ht="24.2" customHeight="1">
      <c r="A247" s="36"/>
      <c r="B247" s="37"/>
      <c r="C247" s="192" t="s">
        <v>460</v>
      </c>
      <c r="D247" s="192" t="s">
        <v>224</v>
      </c>
      <c r="E247" s="193" t="s">
        <v>5754</v>
      </c>
      <c r="F247" s="194" t="s">
        <v>5755</v>
      </c>
      <c r="G247" s="195" t="s">
        <v>650</v>
      </c>
      <c r="H247" s="196">
        <v>10.422000000000001</v>
      </c>
      <c r="I247" s="197"/>
      <c r="J247" s="198">
        <f t="shared" si="0"/>
        <v>0</v>
      </c>
      <c r="K247" s="194" t="s">
        <v>1</v>
      </c>
      <c r="L247" s="41"/>
      <c r="M247" s="199" t="s">
        <v>1</v>
      </c>
      <c r="N247" s="200" t="s">
        <v>45</v>
      </c>
      <c r="O247" s="73"/>
      <c r="P247" s="201">
        <f t="shared" si="1"/>
        <v>0</v>
      </c>
      <c r="Q247" s="201">
        <v>0</v>
      </c>
      <c r="R247" s="201">
        <f t="shared" si="2"/>
        <v>0</v>
      </c>
      <c r="S247" s="201">
        <v>0</v>
      </c>
      <c r="T247" s="202">
        <f t="shared" si="3"/>
        <v>0</v>
      </c>
      <c r="U247" s="36"/>
      <c r="V247" s="36"/>
      <c r="W247" s="36"/>
      <c r="X247" s="36"/>
      <c r="Y247" s="36"/>
      <c r="Z247" s="36"/>
      <c r="AA247" s="36"/>
      <c r="AB247" s="36"/>
      <c r="AC247" s="36"/>
      <c r="AD247" s="36"/>
      <c r="AE247" s="36"/>
      <c r="AR247" s="203" t="s">
        <v>223</v>
      </c>
      <c r="AT247" s="203" t="s">
        <v>224</v>
      </c>
      <c r="AU247" s="203" t="s">
        <v>87</v>
      </c>
      <c r="AY247" s="18" t="s">
        <v>220</v>
      </c>
      <c r="BE247" s="204">
        <f t="shared" si="4"/>
        <v>0</v>
      </c>
      <c r="BF247" s="204">
        <f t="shared" si="5"/>
        <v>0</v>
      </c>
      <c r="BG247" s="204">
        <f t="shared" si="6"/>
        <v>0</v>
      </c>
      <c r="BH247" s="204">
        <f t="shared" si="7"/>
        <v>0</v>
      </c>
      <c r="BI247" s="204">
        <f t="shared" si="8"/>
        <v>0</v>
      </c>
      <c r="BJ247" s="18" t="s">
        <v>87</v>
      </c>
      <c r="BK247" s="204">
        <f t="shared" si="9"/>
        <v>0</v>
      </c>
      <c r="BL247" s="18" t="s">
        <v>223</v>
      </c>
      <c r="BM247" s="203" t="s">
        <v>5756</v>
      </c>
    </row>
    <row r="248" spans="1:65" s="2" customFormat="1" ht="24.2" customHeight="1">
      <c r="A248" s="36"/>
      <c r="B248" s="37"/>
      <c r="C248" s="192" t="s">
        <v>466</v>
      </c>
      <c r="D248" s="192" t="s">
        <v>224</v>
      </c>
      <c r="E248" s="193" t="s">
        <v>5757</v>
      </c>
      <c r="F248" s="194" t="s">
        <v>5758</v>
      </c>
      <c r="G248" s="195" t="s">
        <v>664</v>
      </c>
      <c r="H248" s="196">
        <v>70</v>
      </c>
      <c r="I248" s="197"/>
      <c r="J248" s="198">
        <f t="shared" si="0"/>
        <v>0</v>
      </c>
      <c r="K248" s="194" t="s">
        <v>1</v>
      </c>
      <c r="L248" s="41"/>
      <c r="M248" s="199" t="s">
        <v>1</v>
      </c>
      <c r="N248" s="200" t="s">
        <v>45</v>
      </c>
      <c r="O248" s="73"/>
      <c r="P248" s="201">
        <f t="shared" si="1"/>
        <v>0</v>
      </c>
      <c r="Q248" s="201">
        <v>0</v>
      </c>
      <c r="R248" s="201">
        <f t="shared" si="2"/>
        <v>0</v>
      </c>
      <c r="S248" s="201">
        <v>0</v>
      </c>
      <c r="T248" s="202">
        <f t="shared" si="3"/>
        <v>0</v>
      </c>
      <c r="U248" s="36"/>
      <c r="V248" s="36"/>
      <c r="W248" s="36"/>
      <c r="X248" s="36"/>
      <c r="Y248" s="36"/>
      <c r="Z248" s="36"/>
      <c r="AA248" s="36"/>
      <c r="AB248" s="36"/>
      <c r="AC248" s="36"/>
      <c r="AD248" s="36"/>
      <c r="AE248" s="36"/>
      <c r="AR248" s="203" t="s">
        <v>223</v>
      </c>
      <c r="AT248" s="203" t="s">
        <v>224</v>
      </c>
      <c r="AU248" s="203" t="s">
        <v>87</v>
      </c>
      <c r="AY248" s="18" t="s">
        <v>220</v>
      </c>
      <c r="BE248" s="204">
        <f t="shared" si="4"/>
        <v>0</v>
      </c>
      <c r="BF248" s="204">
        <f t="shared" si="5"/>
        <v>0</v>
      </c>
      <c r="BG248" s="204">
        <f t="shared" si="6"/>
        <v>0</v>
      </c>
      <c r="BH248" s="204">
        <f t="shared" si="7"/>
        <v>0</v>
      </c>
      <c r="BI248" s="204">
        <f t="shared" si="8"/>
        <v>0</v>
      </c>
      <c r="BJ248" s="18" t="s">
        <v>87</v>
      </c>
      <c r="BK248" s="204">
        <f t="shared" si="9"/>
        <v>0</v>
      </c>
      <c r="BL248" s="18" t="s">
        <v>223</v>
      </c>
      <c r="BM248" s="203" t="s">
        <v>5759</v>
      </c>
    </row>
    <row r="249" spans="1:65" s="2" customFormat="1" ht="24.2" customHeight="1">
      <c r="A249" s="36"/>
      <c r="B249" s="37"/>
      <c r="C249" s="192" t="s">
        <v>474</v>
      </c>
      <c r="D249" s="192" t="s">
        <v>224</v>
      </c>
      <c r="E249" s="193" t="s">
        <v>5760</v>
      </c>
      <c r="F249" s="194" t="s">
        <v>5761</v>
      </c>
      <c r="G249" s="195" t="s">
        <v>664</v>
      </c>
      <c r="H249" s="196">
        <v>14</v>
      </c>
      <c r="I249" s="197"/>
      <c r="J249" s="198">
        <f t="shared" si="0"/>
        <v>0</v>
      </c>
      <c r="K249" s="194" t="s">
        <v>1</v>
      </c>
      <c r="L249" s="41"/>
      <c r="M249" s="199" t="s">
        <v>1</v>
      </c>
      <c r="N249" s="200" t="s">
        <v>45</v>
      </c>
      <c r="O249" s="73"/>
      <c r="P249" s="201">
        <f t="shared" si="1"/>
        <v>0</v>
      </c>
      <c r="Q249" s="201">
        <v>0</v>
      </c>
      <c r="R249" s="201">
        <f t="shared" si="2"/>
        <v>0</v>
      </c>
      <c r="S249" s="201">
        <v>0</v>
      </c>
      <c r="T249" s="202">
        <f t="shared" si="3"/>
        <v>0</v>
      </c>
      <c r="U249" s="36"/>
      <c r="V249" s="36"/>
      <c r="W249" s="36"/>
      <c r="X249" s="36"/>
      <c r="Y249" s="36"/>
      <c r="Z249" s="36"/>
      <c r="AA249" s="36"/>
      <c r="AB249" s="36"/>
      <c r="AC249" s="36"/>
      <c r="AD249" s="36"/>
      <c r="AE249" s="36"/>
      <c r="AR249" s="203" t="s">
        <v>223</v>
      </c>
      <c r="AT249" s="203" t="s">
        <v>224</v>
      </c>
      <c r="AU249" s="203" t="s">
        <v>87</v>
      </c>
      <c r="AY249" s="18" t="s">
        <v>220</v>
      </c>
      <c r="BE249" s="204">
        <f t="shared" si="4"/>
        <v>0</v>
      </c>
      <c r="BF249" s="204">
        <f t="shared" si="5"/>
        <v>0</v>
      </c>
      <c r="BG249" s="204">
        <f t="shared" si="6"/>
        <v>0</v>
      </c>
      <c r="BH249" s="204">
        <f t="shared" si="7"/>
        <v>0</v>
      </c>
      <c r="BI249" s="204">
        <f t="shared" si="8"/>
        <v>0</v>
      </c>
      <c r="BJ249" s="18" t="s">
        <v>87</v>
      </c>
      <c r="BK249" s="204">
        <f t="shared" si="9"/>
        <v>0</v>
      </c>
      <c r="BL249" s="18" t="s">
        <v>223</v>
      </c>
      <c r="BM249" s="203" t="s">
        <v>5762</v>
      </c>
    </row>
    <row r="250" spans="1:65" s="2" customFormat="1" ht="37.9" customHeight="1">
      <c r="A250" s="36"/>
      <c r="B250" s="37"/>
      <c r="C250" s="192" t="s">
        <v>27</v>
      </c>
      <c r="D250" s="192" t="s">
        <v>224</v>
      </c>
      <c r="E250" s="193" t="s">
        <v>605</v>
      </c>
      <c r="F250" s="194" t="s">
        <v>5763</v>
      </c>
      <c r="G250" s="195" t="s">
        <v>506</v>
      </c>
      <c r="H250" s="196">
        <v>2246.2399999999998</v>
      </c>
      <c r="I250" s="197"/>
      <c r="J250" s="198">
        <f t="shared" si="0"/>
        <v>0</v>
      </c>
      <c r="K250" s="194" t="s">
        <v>1</v>
      </c>
      <c r="L250" s="41"/>
      <c r="M250" s="199" t="s">
        <v>1</v>
      </c>
      <c r="N250" s="200" t="s">
        <v>45</v>
      </c>
      <c r="O250" s="73"/>
      <c r="P250" s="201">
        <f t="shared" si="1"/>
        <v>0</v>
      </c>
      <c r="Q250" s="201">
        <v>0</v>
      </c>
      <c r="R250" s="201">
        <f t="shared" si="2"/>
        <v>0</v>
      </c>
      <c r="S250" s="201">
        <v>0</v>
      </c>
      <c r="T250" s="202">
        <f t="shared" si="3"/>
        <v>0</v>
      </c>
      <c r="U250" s="36"/>
      <c r="V250" s="36"/>
      <c r="W250" s="36"/>
      <c r="X250" s="36"/>
      <c r="Y250" s="36"/>
      <c r="Z250" s="36"/>
      <c r="AA250" s="36"/>
      <c r="AB250" s="36"/>
      <c r="AC250" s="36"/>
      <c r="AD250" s="36"/>
      <c r="AE250" s="36"/>
      <c r="AR250" s="203" t="s">
        <v>223</v>
      </c>
      <c r="AT250" s="203" t="s">
        <v>224</v>
      </c>
      <c r="AU250" s="203" t="s">
        <v>87</v>
      </c>
      <c r="AY250" s="18" t="s">
        <v>220</v>
      </c>
      <c r="BE250" s="204">
        <f t="shared" si="4"/>
        <v>0</v>
      </c>
      <c r="BF250" s="204">
        <f t="shared" si="5"/>
        <v>0</v>
      </c>
      <c r="BG250" s="204">
        <f t="shared" si="6"/>
        <v>0</v>
      </c>
      <c r="BH250" s="204">
        <f t="shared" si="7"/>
        <v>0</v>
      </c>
      <c r="BI250" s="204">
        <f t="shared" si="8"/>
        <v>0</v>
      </c>
      <c r="BJ250" s="18" t="s">
        <v>87</v>
      </c>
      <c r="BK250" s="204">
        <f t="shared" si="9"/>
        <v>0</v>
      </c>
      <c r="BL250" s="18" t="s">
        <v>223</v>
      </c>
      <c r="BM250" s="203" t="s">
        <v>5764</v>
      </c>
    </row>
    <row r="251" spans="1:65" s="2" customFormat="1" ht="37.9" customHeight="1">
      <c r="A251" s="36"/>
      <c r="B251" s="37"/>
      <c r="C251" s="192" t="s">
        <v>756</v>
      </c>
      <c r="D251" s="192" t="s">
        <v>224</v>
      </c>
      <c r="E251" s="193" t="s">
        <v>5765</v>
      </c>
      <c r="F251" s="194" t="s">
        <v>5766</v>
      </c>
      <c r="G251" s="195" t="s">
        <v>506</v>
      </c>
      <c r="H251" s="196">
        <v>2079</v>
      </c>
      <c r="I251" s="197"/>
      <c r="J251" s="198">
        <f t="shared" si="0"/>
        <v>0</v>
      </c>
      <c r="K251" s="194" t="s">
        <v>5600</v>
      </c>
      <c r="L251" s="41"/>
      <c r="M251" s="199" t="s">
        <v>1</v>
      </c>
      <c r="N251" s="200" t="s">
        <v>45</v>
      </c>
      <c r="O251" s="73"/>
      <c r="P251" s="201">
        <f t="shared" si="1"/>
        <v>0</v>
      </c>
      <c r="Q251" s="201">
        <v>0</v>
      </c>
      <c r="R251" s="201">
        <f t="shared" si="2"/>
        <v>0</v>
      </c>
      <c r="S251" s="201">
        <v>0</v>
      </c>
      <c r="T251" s="202">
        <f t="shared" si="3"/>
        <v>0</v>
      </c>
      <c r="U251" s="36"/>
      <c r="V251" s="36"/>
      <c r="W251" s="36"/>
      <c r="X251" s="36"/>
      <c r="Y251" s="36"/>
      <c r="Z251" s="36"/>
      <c r="AA251" s="36"/>
      <c r="AB251" s="36"/>
      <c r="AC251" s="36"/>
      <c r="AD251" s="36"/>
      <c r="AE251" s="36"/>
      <c r="AR251" s="203" t="s">
        <v>223</v>
      </c>
      <c r="AT251" s="203" t="s">
        <v>224</v>
      </c>
      <c r="AU251" s="203" t="s">
        <v>87</v>
      </c>
      <c r="AY251" s="18" t="s">
        <v>220</v>
      </c>
      <c r="BE251" s="204">
        <f t="shared" si="4"/>
        <v>0</v>
      </c>
      <c r="BF251" s="204">
        <f t="shared" si="5"/>
        <v>0</v>
      </c>
      <c r="BG251" s="204">
        <f t="shared" si="6"/>
        <v>0</v>
      </c>
      <c r="BH251" s="204">
        <f t="shared" si="7"/>
        <v>0</v>
      </c>
      <c r="BI251" s="204">
        <f t="shared" si="8"/>
        <v>0</v>
      </c>
      <c r="BJ251" s="18" t="s">
        <v>87</v>
      </c>
      <c r="BK251" s="204">
        <f t="shared" si="9"/>
        <v>0</v>
      </c>
      <c r="BL251" s="18" t="s">
        <v>223</v>
      </c>
      <c r="BM251" s="203" t="s">
        <v>5767</v>
      </c>
    </row>
    <row r="252" spans="1:65" s="2" customFormat="1" ht="11.25">
      <c r="A252" s="36"/>
      <c r="B252" s="37"/>
      <c r="C252" s="38"/>
      <c r="D252" s="205" t="s">
        <v>231</v>
      </c>
      <c r="E252" s="38"/>
      <c r="F252" s="206" t="s">
        <v>5768</v>
      </c>
      <c r="G252" s="38"/>
      <c r="H252" s="38"/>
      <c r="I252" s="207"/>
      <c r="J252" s="38"/>
      <c r="K252" s="38"/>
      <c r="L252" s="41"/>
      <c r="M252" s="208"/>
      <c r="N252" s="209"/>
      <c r="O252" s="73"/>
      <c r="P252" s="73"/>
      <c r="Q252" s="73"/>
      <c r="R252" s="73"/>
      <c r="S252" s="73"/>
      <c r="T252" s="74"/>
      <c r="U252" s="36"/>
      <c r="V252" s="36"/>
      <c r="W252" s="36"/>
      <c r="X252" s="36"/>
      <c r="Y252" s="36"/>
      <c r="Z252" s="36"/>
      <c r="AA252" s="36"/>
      <c r="AB252" s="36"/>
      <c r="AC252" s="36"/>
      <c r="AD252" s="36"/>
      <c r="AE252" s="36"/>
      <c r="AT252" s="18" t="s">
        <v>231</v>
      </c>
      <c r="AU252" s="18" t="s">
        <v>87</v>
      </c>
    </row>
    <row r="253" spans="1:65" s="2" customFormat="1" ht="37.9" customHeight="1">
      <c r="A253" s="36"/>
      <c r="B253" s="37"/>
      <c r="C253" s="192" t="s">
        <v>1398</v>
      </c>
      <c r="D253" s="192" t="s">
        <v>224</v>
      </c>
      <c r="E253" s="193" t="s">
        <v>1278</v>
      </c>
      <c r="F253" s="194" t="s">
        <v>1279</v>
      </c>
      <c r="G253" s="195" t="s">
        <v>506</v>
      </c>
      <c r="H253" s="196">
        <v>2246.2399999999998</v>
      </c>
      <c r="I253" s="197"/>
      <c r="J253" s="198">
        <f>ROUND(I253*H253,2)</f>
        <v>0</v>
      </c>
      <c r="K253" s="194" t="s">
        <v>5600</v>
      </c>
      <c r="L253" s="41"/>
      <c r="M253" s="199" t="s">
        <v>1</v>
      </c>
      <c r="N253" s="200" t="s">
        <v>45</v>
      </c>
      <c r="O253" s="73"/>
      <c r="P253" s="201">
        <f>O253*H253</f>
        <v>0</v>
      </c>
      <c r="Q253" s="201">
        <v>0</v>
      </c>
      <c r="R253" s="201">
        <f>Q253*H253</f>
        <v>0</v>
      </c>
      <c r="S253" s="201">
        <v>0</v>
      </c>
      <c r="T253" s="202">
        <f>S253*H253</f>
        <v>0</v>
      </c>
      <c r="U253" s="36"/>
      <c r="V253" s="36"/>
      <c r="W253" s="36"/>
      <c r="X253" s="36"/>
      <c r="Y253" s="36"/>
      <c r="Z253" s="36"/>
      <c r="AA253" s="36"/>
      <c r="AB253" s="36"/>
      <c r="AC253" s="36"/>
      <c r="AD253" s="36"/>
      <c r="AE253" s="36"/>
      <c r="AR253" s="203" t="s">
        <v>223</v>
      </c>
      <c r="AT253" s="203" t="s">
        <v>224</v>
      </c>
      <c r="AU253" s="203" t="s">
        <v>87</v>
      </c>
      <c r="AY253" s="18" t="s">
        <v>220</v>
      </c>
      <c r="BE253" s="204">
        <f>IF(N253="základní",J253,0)</f>
        <v>0</v>
      </c>
      <c r="BF253" s="204">
        <f>IF(N253="snížená",J253,0)</f>
        <v>0</v>
      </c>
      <c r="BG253" s="204">
        <f>IF(N253="zákl. přenesená",J253,0)</f>
        <v>0</v>
      </c>
      <c r="BH253" s="204">
        <f>IF(N253="sníž. přenesená",J253,0)</f>
        <v>0</v>
      </c>
      <c r="BI253" s="204">
        <f>IF(N253="nulová",J253,0)</f>
        <v>0</v>
      </c>
      <c r="BJ253" s="18" t="s">
        <v>87</v>
      </c>
      <c r="BK253" s="204">
        <f>ROUND(I253*H253,2)</f>
        <v>0</v>
      </c>
      <c r="BL253" s="18" t="s">
        <v>223</v>
      </c>
      <c r="BM253" s="203" t="s">
        <v>5769</v>
      </c>
    </row>
    <row r="254" spans="1:65" s="2" customFormat="1" ht="11.25">
      <c r="A254" s="36"/>
      <c r="B254" s="37"/>
      <c r="C254" s="38"/>
      <c r="D254" s="205" t="s">
        <v>231</v>
      </c>
      <c r="E254" s="38"/>
      <c r="F254" s="206" t="s">
        <v>5770</v>
      </c>
      <c r="G254" s="38"/>
      <c r="H254" s="38"/>
      <c r="I254" s="207"/>
      <c r="J254" s="38"/>
      <c r="K254" s="38"/>
      <c r="L254" s="41"/>
      <c r="M254" s="208"/>
      <c r="N254" s="209"/>
      <c r="O254" s="73"/>
      <c r="P254" s="73"/>
      <c r="Q254" s="73"/>
      <c r="R254" s="73"/>
      <c r="S254" s="73"/>
      <c r="T254" s="74"/>
      <c r="U254" s="36"/>
      <c r="V254" s="36"/>
      <c r="W254" s="36"/>
      <c r="X254" s="36"/>
      <c r="Y254" s="36"/>
      <c r="Z254" s="36"/>
      <c r="AA254" s="36"/>
      <c r="AB254" s="36"/>
      <c r="AC254" s="36"/>
      <c r="AD254" s="36"/>
      <c r="AE254" s="36"/>
      <c r="AT254" s="18" t="s">
        <v>231</v>
      </c>
      <c r="AU254" s="18" t="s">
        <v>87</v>
      </c>
    </row>
    <row r="255" spans="1:65" s="2" customFormat="1" ht="16.5" customHeight="1">
      <c r="A255" s="36"/>
      <c r="B255" s="37"/>
      <c r="C255" s="247" t="s">
        <v>1402</v>
      </c>
      <c r="D255" s="247" t="s">
        <v>329</v>
      </c>
      <c r="E255" s="248" t="s">
        <v>5771</v>
      </c>
      <c r="F255" s="249" t="s">
        <v>5772</v>
      </c>
      <c r="G255" s="250" t="s">
        <v>583</v>
      </c>
      <c r="H255" s="251">
        <v>67.387</v>
      </c>
      <c r="I255" s="252"/>
      <c r="J255" s="253">
        <f>ROUND(I255*H255,2)</f>
        <v>0</v>
      </c>
      <c r="K255" s="249" t="s">
        <v>5600</v>
      </c>
      <c r="L255" s="254"/>
      <c r="M255" s="255" t="s">
        <v>1</v>
      </c>
      <c r="N255" s="256" t="s">
        <v>45</v>
      </c>
      <c r="O255" s="73"/>
      <c r="P255" s="201">
        <f>O255*H255</f>
        <v>0</v>
      </c>
      <c r="Q255" s="201">
        <v>0</v>
      </c>
      <c r="R255" s="201">
        <f>Q255*H255</f>
        <v>0</v>
      </c>
      <c r="S255" s="201">
        <v>0</v>
      </c>
      <c r="T255" s="202">
        <f>S255*H255</f>
        <v>0</v>
      </c>
      <c r="U255" s="36"/>
      <c r="V255" s="36"/>
      <c r="W255" s="36"/>
      <c r="X255" s="36"/>
      <c r="Y255" s="36"/>
      <c r="Z255" s="36"/>
      <c r="AA255" s="36"/>
      <c r="AB255" s="36"/>
      <c r="AC255" s="36"/>
      <c r="AD255" s="36"/>
      <c r="AE255" s="36"/>
      <c r="AR255" s="203" t="s">
        <v>266</v>
      </c>
      <c r="AT255" s="203" t="s">
        <v>329</v>
      </c>
      <c r="AU255" s="203" t="s">
        <v>87</v>
      </c>
      <c r="AY255" s="18" t="s">
        <v>220</v>
      </c>
      <c r="BE255" s="204">
        <f>IF(N255="základní",J255,0)</f>
        <v>0</v>
      </c>
      <c r="BF255" s="204">
        <f>IF(N255="snížená",J255,0)</f>
        <v>0</v>
      </c>
      <c r="BG255" s="204">
        <f>IF(N255="zákl. přenesená",J255,0)</f>
        <v>0</v>
      </c>
      <c r="BH255" s="204">
        <f>IF(N255="sníž. přenesená",J255,0)</f>
        <v>0</v>
      </c>
      <c r="BI255" s="204">
        <f>IF(N255="nulová",J255,0)</f>
        <v>0</v>
      </c>
      <c r="BJ255" s="18" t="s">
        <v>87</v>
      </c>
      <c r="BK255" s="204">
        <f>ROUND(I255*H255,2)</f>
        <v>0</v>
      </c>
      <c r="BL255" s="18" t="s">
        <v>223</v>
      </c>
      <c r="BM255" s="203" t="s">
        <v>5773</v>
      </c>
    </row>
    <row r="256" spans="1:65" s="2" customFormat="1" ht="37.9" customHeight="1">
      <c r="A256" s="36"/>
      <c r="B256" s="37"/>
      <c r="C256" s="192" t="s">
        <v>1408</v>
      </c>
      <c r="D256" s="192" t="s">
        <v>224</v>
      </c>
      <c r="E256" s="193" t="s">
        <v>586</v>
      </c>
      <c r="F256" s="194" t="s">
        <v>5774</v>
      </c>
      <c r="G256" s="195" t="s">
        <v>506</v>
      </c>
      <c r="H256" s="196">
        <v>1602.11</v>
      </c>
      <c r="I256" s="197"/>
      <c r="J256" s="198">
        <f>ROUND(I256*H256,2)</f>
        <v>0</v>
      </c>
      <c r="K256" s="194" t="s">
        <v>5600</v>
      </c>
      <c r="L256" s="41"/>
      <c r="M256" s="199" t="s">
        <v>1</v>
      </c>
      <c r="N256" s="200" t="s">
        <v>45</v>
      </c>
      <c r="O256" s="73"/>
      <c r="P256" s="201">
        <f>O256*H256</f>
        <v>0</v>
      </c>
      <c r="Q256" s="201">
        <v>0</v>
      </c>
      <c r="R256" s="201">
        <f>Q256*H256</f>
        <v>0</v>
      </c>
      <c r="S256" s="201">
        <v>0</v>
      </c>
      <c r="T256" s="202">
        <f>S256*H256</f>
        <v>0</v>
      </c>
      <c r="U256" s="36"/>
      <c r="V256" s="36"/>
      <c r="W256" s="36"/>
      <c r="X256" s="36"/>
      <c r="Y256" s="36"/>
      <c r="Z256" s="36"/>
      <c r="AA256" s="36"/>
      <c r="AB256" s="36"/>
      <c r="AC256" s="36"/>
      <c r="AD256" s="36"/>
      <c r="AE256" s="36"/>
      <c r="AR256" s="203" t="s">
        <v>223</v>
      </c>
      <c r="AT256" s="203" t="s">
        <v>224</v>
      </c>
      <c r="AU256" s="203" t="s">
        <v>87</v>
      </c>
      <c r="AY256" s="18" t="s">
        <v>220</v>
      </c>
      <c r="BE256" s="204">
        <f>IF(N256="základní",J256,0)</f>
        <v>0</v>
      </c>
      <c r="BF256" s="204">
        <f>IF(N256="snížená",J256,0)</f>
        <v>0</v>
      </c>
      <c r="BG256" s="204">
        <f>IF(N256="zákl. přenesená",J256,0)</f>
        <v>0</v>
      </c>
      <c r="BH256" s="204">
        <f>IF(N256="sníž. přenesená",J256,0)</f>
        <v>0</v>
      </c>
      <c r="BI256" s="204">
        <f>IF(N256="nulová",J256,0)</f>
        <v>0</v>
      </c>
      <c r="BJ256" s="18" t="s">
        <v>87</v>
      </c>
      <c r="BK256" s="204">
        <f>ROUND(I256*H256,2)</f>
        <v>0</v>
      </c>
      <c r="BL256" s="18" t="s">
        <v>223</v>
      </c>
      <c r="BM256" s="203" t="s">
        <v>5775</v>
      </c>
    </row>
    <row r="257" spans="1:65" s="2" customFormat="1" ht="11.25">
      <c r="A257" s="36"/>
      <c r="B257" s="37"/>
      <c r="C257" s="38"/>
      <c r="D257" s="205" t="s">
        <v>231</v>
      </c>
      <c r="E257" s="38"/>
      <c r="F257" s="206" t="s">
        <v>5776</v>
      </c>
      <c r="G257" s="38"/>
      <c r="H257" s="38"/>
      <c r="I257" s="207"/>
      <c r="J257" s="38"/>
      <c r="K257" s="38"/>
      <c r="L257" s="41"/>
      <c r="M257" s="208"/>
      <c r="N257" s="209"/>
      <c r="O257" s="73"/>
      <c r="P257" s="73"/>
      <c r="Q257" s="73"/>
      <c r="R257" s="73"/>
      <c r="S257" s="73"/>
      <c r="T257" s="74"/>
      <c r="U257" s="36"/>
      <c r="V257" s="36"/>
      <c r="W257" s="36"/>
      <c r="X257" s="36"/>
      <c r="Y257" s="36"/>
      <c r="Z257" s="36"/>
      <c r="AA257" s="36"/>
      <c r="AB257" s="36"/>
      <c r="AC257" s="36"/>
      <c r="AD257" s="36"/>
      <c r="AE257" s="36"/>
      <c r="AT257" s="18" t="s">
        <v>231</v>
      </c>
      <c r="AU257" s="18" t="s">
        <v>87</v>
      </c>
    </row>
    <row r="258" spans="1:65" s="2" customFormat="1" ht="16.5" customHeight="1">
      <c r="A258" s="36"/>
      <c r="B258" s="37"/>
      <c r="C258" s="247" t="s">
        <v>1414</v>
      </c>
      <c r="D258" s="247" t="s">
        <v>329</v>
      </c>
      <c r="E258" s="248" t="s">
        <v>821</v>
      </c>
      <c r="F258" s="249" t="s">
        <v>822</v>
      </c>
      <c r="G258" s="250" t="s">
        <v>583</v>
      </c>
      <c r="H258" s="251">
        <v>48.063000000000002</v>
      </c>
      <c r="I258" s="252"/>
      <c r="J258" s="253">
        <f>ROUND(I258*H258,2)</f>
        <v>0</v>
      </c>
      <c r="K258" s="249" t="s">
        <v>5600</v>
      </c>
      <c r="L258" s="254"/>
      <c r="M258" s="255" t="s">
        <v>1</v>
      </c>
      <c r="N258" s="256" t="s">
        <v>45</v>
      </c>
      <c r="O258" s="73"/>
      <c r="P258" s="201">
        <f>O258*H258</f>
        <v>0</v>
      </c>
      <c r="Q258" s="201">
        <v>0</v>
      </c>
      <c r="R258" s="201">
        <f>Q258*H258</f>
        <v>0</v>
      </c>
      <c r="S258" s="201">
        <v>0</v>
      </c>
      <c r="T258" s="202">
        <f>S258*H258</f>
        <v>0</v>
      </c>
      <c r="U258" s="36"/>
      <c r="V258" s="36"/>
      <c r="W258" s="36"/>
      <c r="X258" s="36"/>
      <c r="Y258" s="36"/>
      <c r="Z258" s="36"/>
      <c r="AA258" s="36"/>
      <c r="AB258" s="36"/>
      <c r="AC258" s="36"/>
      <c r="AD258" s="36"/>
      <c r="AE258" s="36"/>
      <c r="AR258" s="203" t="s">
        <v>266</v>
      </c>
      <c r="AT258" s="203" t="s">
        <v>329</v>
      </c>
      <c r="AU258" s="203" t="s">
        <v>87</v>
      </c>
      <c r="AY258" s="18" t="s">
        <v>220</v>
      </c>
      <c r="BE258" s="204">
        <f>IF(N258="základní",J258,0)</f>
        <v>0</v>
      </c>
      <c r="BF258" s="204">
        <f>IF(N258="snížená",J258,0)</f>
        <v>0</v>
      </c>
      <c r="BG258" s="204">
        <f>IF(N258="zákl. přenesená",J258,0)</f>
        <v>0</v>
      </c>
      <c r="BH258" s="204">
        <f>IF(N258="sníž. přenesená",J258,0)</f>
        <v>0</v>
      </c>
      <c r="BI258" s="204">
        <f>IF(N258="nulová",J258,0)</f>
        <v>0</v>
      </c>
      <c r="BJ258" s="18" t="s">
        <v>87</v>
      </c>
      <c r="BK258" s="204">
        <f>ROUND(I258*H258,2)</f>
        <v>0</v>
      </c>
      <c r="BL258" s="18" t="s">
        <v>223</v>
      </c>
      <c r="BM258" s="203" t="s">
        <v>5777</v>
      </c>
    </row>
    <row r="259" spans="1:65" s="2" customFormat="1" ht="33" customHeight="1">
      <c r="A259" s="36"/>
      <c r="B259" s="37"/>
      <c r="C259" s="192" t="s">
        <v>1419</v>
      </c>
      <c r="D259" s="192" t="s">
        <v>224</v>
      </c>
      <c r="E259" s="193" t="s">
        <v>594</v>
      </c>
      <c r="F259" s="194" t="s">
        <v>5778</v>
      </c>
      <c r="G259" s="195" t="s">
        <v>506</v>
      </c>
      <c r="H259" s="196">
        <v>3893</v>
      </c>
      <c r="I259" s="197"/>
      <c r="J259" s="198">
        <f>ROUND(I259*H259,2)</f>
        <v>0</v>
      </c>
      <c r="K259" s="194" t="s">
        <v>5600</v>
      </c>
      <c r="L259" s="41"/>
      <c r="M259" s="199" t="s">
        <v>1</v>
      </c>
      <c r="N259" s="200" t="s">
        <v>45</v>
      </c>
      <c r="O259" s="73"/>
      <c r="P259" s="201">
        <f>O259*H259</f>
        <v>0</v>
      </c>
      <c r="Q259" s="201">
        <v>0</v>
      </c>
      <c r="R259" s="201">
        <f>Q259*H259</f>
        <v>0</v>
      </c>
      <c r="S259" s="201">
        <v>0</v>
      </c>
      <c r="T259" s="202">
        <f>S259*H259</f>
        <v>0</v>
      </c>
      <c r="U259" s="36"/>
      <c r="V259" s="36"/>
      <c r="W259" s="36"/>
      <c r="X259" s="36"/>
      <c r="Y259" s="36"/>
      <c r="Z259" s="36"/>
      <c r="AA259" s="36"/>
      <c r="AB259" s="36"/>
      <c r="AC259" s="36"/>
      <c r="AD259" s="36"/>
      <c r="AE259" s="36"/>
      <c r="AR259" s="203" t="s">
        <v>223</v>
      </c>
      <c r="AT259" s="203" t="s">
        <v>224</v>
      </c>
      <c r="AU259" s="203" t="s">
        <v>87</v>
      </c>
      <c r="AY259" s="18" t="s">
        <v>220</v>
      </c>
      <c r="BE259" s="204">
        <f>IF(N259="základní",J259,0)</f>
        <v>0</v>
      </c>
      <c r="BF259" s="204">
        <f>IF(N259="snížená",J259,0)</f>
        <v>0</v>
      </c>
      <c r="BG259" s="204">
        <f>IF(N259="zákl. přenesená",J259,0)</f>
        <v>0</v>
      </c>
      <c r="BH259" s="204">
        <f>IF(N259="sníž. přenesená",J259,0)</f>
        <v>0</v>
      </c>
      <c r="BI259" s="204">
        <f>IF(N259="nulová",J259,0)</f>
        <v>0</v>
      </c>
      <c r="BJ259" s="18" t="s">
        <v>87</v>
      </c>
      <c r="BK259" s="204">
        <f>ROUND(I259*H259,2)</f>
        <v>0</v>
      </c>
      <c r="BL259" s="18" t="s">
        <v>223</v>
      </c>
      <c r="BM259" s="203" t="s">
        <v>5779</v>
      </c>
    </row>
    <row r="260" spans="1:65" s="2" customFormat="1" ht="11.25">
      <c r="A260" s="36"/>
      <c r="B260" s="37"/>
      <c r="C260" s="38"/>
      <c r="D260" s="205" t="s">
        <v>231</v>
      </c>
      <c r="E260" s="38"/>
      <c r="F260" s="206" t="s">
        <v>5780</v>
      </c>
      <c r="G260" s="38"/>
      <c r="H260" s="38"/>
      <c r="I260" s="207"/>
      <c r="J260" s="38"/>
      <c r="K260" s="38"/>
      <c r="L260" s="41"/>
      <c r="M260" s="208"/>
      <c r="N260" s="209"/>
      <c r="O260" s="73"/>
      <c r="P260" s="73"/>
      <c r="Q260" s="73"/>
      <c r="R260" s="73"/>
      <c r="S260" s="73"/>
      <c r="T260" s="74"/>
      <c r="U260" s="36"/>
      <c r="V260" s="36"/>
      <c r="W260" s="36"/>
      <c r="X260" s="36"/>
      <c r="Y260" s="36"/>
      <c r="Z260" s="36"/>
      <c r="AA260" s="36"/>
      <c r="AB260" s="36"/>
      <c r="AC260" s="36"/>
      <c r="AD260" s="36"/>
      <c r="AE260" s="36"/>
      <c r="AT260" s="18" t="s">
        <v>231</v>
      </c>
      <c r="AU260" s="18" t="s">
        <v>87</v>
      </c>
    </row>
    <row r="261" spans="1:65" s="2" customFormat="1" ht="49.15" customHeight="1">
      <c r="A261" s="36"/>
      <c r="B261" s="37"/>
      <c r="C261" s="192" t="s">
        <v>1422</v>
      </c>
      <c r="D261" s="192" t="s">
        <v>224</v>
      </c>
      <c r="E261" s="193" t="s">
        <v>613</v>
      </c>
      <c r="F261" s="194" t="s">
        <v>5781</v>
      </c>
      <c r="G261" s="195" t="s">
        <v>506</v>
      </c>
      <c r="H261" s="196">
        <v>1602.11</v>
      </c>
      <c r="I261" s="197"/>
      <c r="J261" s="198">
        <f>ROUND(I261*H261,2)</f>
        <v>0</v>
      </c>
      <c r="K261" s="194" t="s">
        <v>5600</v>
      </c>
      <c r="L261" s="41"/>
      <c r="M261" s="199" t="s">
        <v>1</v>
      </c>
      <c r="N261" s="200" t="s">
        <v>45</v>
      </c>
      <c r="O261" s="73"/>
      <c r="P261" s="201">
        <f>O261*H261</f>
        <v>0</v>
      </c>
      <c r="Q261" s="201">
        <v>0</v>
      </c>
      <c r="R261" s="201">
        <f>Q261*H261</f>
        <v>0</v>
      </c>
      <c r="S261" s="201">
        <v>0</v>
      </c>
      <c r="T261" s="202">
        <f>S261*H261</f>
        <v>0</v>
      </c>
      <c r="U261" s="36"/>
      <c r="V261" s="36"/>
      <c r="W261" s="36"/>
      <c r="X261" s="36"/>
      <c r="Y261" s="36"/>
      <c r="Z261" s="36"/>
      <c r="AA261" s="36"/>
      <c r="AB261" s="36"/>
      <c r="AC261" s="36"/>
      <c r="AD261" s="36"/>
      <c r="AE261" s="36"/>
      <c r="AR261" s="203" t="s">
        <v>223</v>
      </c>
      <c r="AT261" s="203" t="s">
        <v>224</v>
      </c>
      <c r="AU261" s="203" t="s">
        <v>87</v>
      </c>
      <c r="AY261" s="18" t="s">
        <v>220</v>
      </c>
      <c r="BE261" s="204">
        <f>IF(N261="základní",J261,0)</f>
        <v>0</v>
      </c>
      <c r="BF261" s="204">
        <f>IF(N261="snížená",J261,0)</f>
        <v>0</v>
      </c>
      <c r="BG261" s="204">
        <f>IF(N261="zákl. přenesená",J261,0)</f>
        <v>0</v>
      </c>
      <c r="BH261" s="204">
        <f>IF(N261="sníž. přenesená",J261,0)</f>
        <v>0</v>
      </c>
      <c r="BI261" s="204">
        <f>IF(N261="nulová",J261,0)</f>
        <v>0</v>
      </c>
      <c r="BJ261" s="18" t="s">
        <v>87</v>
      </c>
      <c r="BK261" s="204">
        <f>ROUND(I261*H261,2)</f>
        <v>0</v>
      </c>
      <c r="BL261" s="18" t="s">
        <v>223</v>
      </c>
      <c r="BM261" s="203" t="s">
        <v>5782</v>
      </c>
    </row>
    <row r="262" spans="1:65" s="2" customFormat="1" ht="11.25">
      <c r="A262" s="36"/>
      <c r="B262" s="37"/>
      <c r="C262" s="38"/>
      <c r="D262" s="205" t="s">
        <v>231</v>
      </c>
      <c r="E262" s="38"/>
      <c r="F262" s="206" t="s">
        <v>5783</v>
      </c>
      <c r="G262" s="38"/>
      <c r="H262" s="38"/>
      <c r="I262" s="207"/>
      <c r="J262" s="38"/>
      <c r="K262" s="38"/>
      <c r="L262" s="41"/>
      <c r="M262" s="208"/>
      <c r="N262" s="209"/>
      <c r="O262" s="73"/>
      <c r="P262" s="73"/>
      <c r="Q262" s="73"/>
      <c r="R262" s="73"/>
      <c r="S262" s="73"/>
      <c r="T262" s="74"/>
      <c r="U262" s="36"/>
      <c r="V262" s="36"/>
      <c r="W262" s="36"/>
      <c r="X262" s="36"/>
      <c r="Y262" s="36"/>
      <c r="Z262" s="36"/>
      <c r="AA262" s="36"/>
      <c r="AB262" s="36"/>
      <c r="AC262" s="36"/>
      <c r="AD262" s="36"/>
      <c r="AE262" s="36"/>
      <c r="AT262" s="18" t="s">
        <v>231</v>
      </c>
      <c r="AU262" s="18" t="s">
        <v>87</v>
      </c>
    </row>
    <row r="263" spans="1:65" s="2" customFormat="1" ht="37.9" customHeight="1">
      <c r="A263" s="36"/>
      <c r="B263" s="37"/>
      <c r="C263" s="192" t="s">
        <v>1427</v>
      </c>
      <c r="D263" s="192" t="s">
        <v>224</v>
      </c>
      <c r="E263" s="193" t="s">
        <v>5784</v>
      </c>
      <c r="F263" s="194" t="s">
        <v>5785</v>
      </c>
      <c r="G263" s="195" t="s">
        <v>506</v>
      </c>
      <c r="H263" s="196">
        <v>1602.11</v>
      </c>
      <c r="I263" s="197"/>
      <c r="J263" s="198">
        <f>ROUND(I263*H263,2)</f>
        <v>0</v>
      </c>
      <c r="K263" s="194" t="s">
        <v>5600</v>
      </c>
      <c r="L263" s="41"/>
      <c r="M263" s="199" t="s">
        <v>1</v>
      </c>
      <c r="N263" s="200" t="s">
        <v>45</v>
      </c>
      <c r="O263" s="73"/>
      <c r="P263" s="201">
        <f>O263*H263</f>
        <v>0</v>
      </c>
      <c r="Q263" s="201">
        <v>0</v>
      </c>
      <c r="R263" s="201">
        <f>Q263*H263</f>
        <v>0</v>
      </c>
      <c r="S263" s="201">
        <v>0</v>
      </c>
      <c r="T263" s="202">
        <f>S263*H263</f>
        <v>0</v>
      </c>
      <c r="U263" s="36"/>
      <c r="V263" s="36"/>
      <c r="W263" s="36"/>
      <c r="X263" s="36"/>
      <c r="Y263" s="36"/>
      <c r="Z263" s="36"/>
      <c r="AA263" s="36"/>
      <c r="AB263" s="36"/>
      <c r="AC263" s="36"/>
      <c r="AD263" s="36"/>
      <c r="AE263" s="36"/>
      <c r="AR263" s="203" t="s">
        <v>223</v>
      </c>
      <c r="AT263" s="203" t="s">
        <v>224</v>
      </c>
      <c r="AU263" s="203" t="s">
        <v>87</v>
      </c>
      <c r="AY263" s="18" t="s">
        <v>220</v>
      </c>
      <c r="BE263" s="204">
        <f>IF(N263="základní",J263,0)</f>
        <v>0</v>
      </c>
      <c r="BF263" s="204">
        <f>IF(N263="snížená",J263,0)</f>
        <v>0</v>
      </c>
      <c r="BG263" s="204">
        <f>IF(N263="zákl. přenesená",J263,0)</f>
        <v>0</v>
      </c>
      <c r="BH263" s="204">
        <f>IF(N263="sníž. přenesená",J263,0)</f>
        <v>0</v>
      </c>
      <c r="BI263" s="204">
        <f>IF(N263="nulová",J263,0)</f>
        <v>0</v>
      </c>
      <c r="BJ263" s="18" t="s">
        <v>87</v>
      </c>
      <c r="BK263" s="204">
        <f>ROUND(I263*H263,2)</f>
        <v>0</v>
      </c>
      <c r="BL263" s="18" t="s">
        <v>223</v>
      </c>
      <c r="BM263" s="203" t="s">
        <v>5786</v>
      </c>
    </row>
    <row r="264" spans="1:65" s="2" customFormat="1" ht="11.25">
      <c r="A264" s="36"/>
      <c r="B264" s="37"/>
      <c r="C264" s="38"/>
      <c r="D264" s="205" t="s">
        <v>231</v>
      </c>
      <c r="E264" s="38"/>
      <c r="F264" s="206" t="s">
        <v>5787</v>
      </c>
      <c r="G264" s="38"/>
      <c r="H264" s="38"/>
      <c r="I264" s="207"/>
      <c r="J264" s="38"/>
      <c r="K264" s="38"/>
      <c r="L264" s="41"/>
      <c r="M264" s="208"/>
      <c r="N264" s="209"/>
      <c r="O264" s="73"/>
      <c r="P264" s="73"/>
      <c r="Q264" s="73"/>
      <c r="R264" s="73"/>
      <c r="S264" s="73"/>
      <c r="T264" s="74"/>
      <c r="U264" s="36"/>
      <c r="V264" s="36"/>
      <c r="W264" s="36"/>
      <c r="X264" s="36"/>
      <c r="Y264" s="36"/>
      <c r="Z264" s="36"/>
      <c r="AA264" s="36"/>
      <c r="AB264" s="36"/>
      <c r="AC264" s="36"/>
      <c r="AD264" s="36"/>
      <c r="AE264" s="36"/>
      <c r="AT264" s="18" t="s">
        <v>231</v>
      </c>
      <c r="AU264" s="18" t="s">
        <v>87</v>
      </c>
    </row>
    <row r="265" spans="1:65" s="14" customFormat="1" ht="11.25">
      <c r="B265" s="223"/>
      <c r="C265" s="224"/>
      <c r="D265" s="210" t="s">
        <v>235</v>
      </c>
      <c r="E265" s="225" t="s">
        <v>1</v>
      </c>
      <c r="F265" s="226" t="s">
        <v>5645</v>
      </c>
      <c r="G265" s="224"/>
      <c r="H265" s="225" t="s">
        <v>1</v>
      </c>
      <c r="I265" s="227"/>
      <c r="J265" s="224"/>
      <c r="K265" s="224"/>
      <c r="L265" s="228"/>
      <c r="M265" s="229"/>
      <c r="N265" s="230"/>
      <c r="O265" s="230"/>
      <c r="P265" s="230"/>
      <c r="Q265" s="230"/>
      <c r="R265" s="230"/>
      <c r="S265" s="230"/>
      <c r="T265" s="231"/>
      <c r="AT265" s="232" t="s">
        <v>235</v>
      </c>
      <c r="AU265" s="232" t="s">
        <v>87</v>
      </c>
      <c r="AV265" s="14" t="s">
        <v>87</v>
      </c>
      <c r="AW265" s="14" t="s">
        <v>36</v>
      </c>
      <c r="AX265" s="14" t="s">
        <v>80</v>
      </c>
      <c r="AY265" s="232" t="s">
        <v>220</v>
      </c>
    </row>
    <row r="266" spans="1:65" s="14" customFormat="1" ht="11.25">
      <c r="B266" s="223"/>
      <c r="C266" s="224"/>
      <c r="D266" s="210" t="s">
        <v>235</v>
      </c>
      <c r="E266" s="225" t="s">
        <v>1</v>
      </c>
      <c r="F266" s="226" t="s">
        <v>5788</v>
      </c>
      <c r="G266" s="224"/>
      <c r="H266" s="225" t="s">
        <v>1</v>
      </c>
      <c r="I266" s="227"/>
      <c r="J266" s="224"/>
      <c r="K266" s="224"/>
      <c r="L266" s="228"/>
      <c r="M266" s="229"/>
      <c r="N266" s="230"/>
      <c r="O266" s="230"/>
      <c r="P266" s="230"/>
      <c r="Q266" s="230"/>
      <c r="R266" s="230"/>
      <c r="S266" s="230"/>
      <c r="T266" s="231"/>
      <c r="AT266" s="232" t="s">
        <v>235</v>
      </c>
      <c r="AU266" s="232" t="s">
        <v>87</v>
      </c>
      <c r="AV266" s="14" t="s">
        <v>87</v>
      </c>
      <c r="AW266" s="14" t="s">
        <v>36</v>
      </c>
      <c r="AX266" s="14" t="s">
        <v>80</v>
      </c>
      <c r="AY266" s="232" t="s">
        <v>220</v>
      </c>
    </row>
    <row r="267" spans="1:65" s="13" customFormat="1" ht="11.25">
      <c r="B267" s="212"/>
      <c r="C267" s="213"/>
      <c r="D267" s="210" t="s">
        <v>235</v>
      </c>
      <c r="E267" s="214" t="s">
        <v>1</v>
      </c>
      <c r="F267" s="215" t="s">
        <v>5789</v>
      </c>
      <c r="G267" s="213"/>
      <c r="H267" s="216">
        <v>1602.11</v>
      </c>
      <c r="I267" s="217"/>
      <c r="J267" s="213"/>
      <c r="K267" s="213"/>
      <c r="L267" s="218"/>
      <c r="M267" s="219"/>
      <c r="N267" s="220"/>
      <c r="O267" s="220"/>
      <c r="P267" s="220"/>
      <c r="Q267" s="220"/>
      <c r="R267" s="220"/>
      <c r="S267" s="220"/>
      <c r="T267" s="221"/>
      <c r="AT267" s="222" t="s">
        <v>235</v>
      </c>
      <c r="AU267" s="222" t="s">
        <v>87</v>
      </c>
      <c r="AV267" s="13" t="s">
        <v>19</v>
      </c>
      <c r="AW267" s="13" t="s">
        <v>36</v>
      </c>
      <c r="AX267" s="13" t="s">
        <v>80</v>
      </c>
      <c r="AY267" s="222" t="s">
        <v>220</v>
      </c>
    </row>
    <row r="268" spans="1:65" s="15" customFormat="1" ht="11.25">
      <c r="B268" s="233"/>
      <c r="C268" s="234"/>
      <c r="D268" s="210" t="s">
        <v>235</v>
      </c>
      <c r="E268" s="235" t="s">
        <v>1</v>
      </c>
      <c r="F268" s="236" t="s">
        <v>355</v>
      </c>
      <c r="G268" s="234"/>
      <c r="H268" s="237">
        <v>1602.11</v>
      </c>
      <c r="I268" s="238"/>
      <c r="J268" s="234"/>
      <c r="K268" s="234"/>
      <c r="L268" s="239"/>
      <c r="M268" s="240"/>
      <c r="N268" s="241"/>
      <c r="O268" s="241"/>
      <c r="P268" s="241"/>
      <c r="Q268" s="241"/>
      <c r="R268" s="241"/>
      <c r="S268" s="241"/>
      <c r="T268" s="242"/>
      <c r="AT268" s="243" t="s">
        <v>235</v>
      </c>
      <c r="AU268" s="243" t="s">
        <v>87</v>
      </c>
      <c r="AV268" s="15" t="s">
        <v>223</v>
      </c>
      <c r="AW268" s="15" t="s">
        <v>36</v>
      </c>
      <c r="AX268" s="15" t="s">
        <v>87</v>
      </c>
      <c r="AY268" s="243" t="s">
        <v>220</v>
      </c>
    </row>
    <row r="269" spans="1:65" s="2" customFormat="1" ht="49.15" customHeight="1">
      <c r="A269" s="36"/>
      <c r="B269" s="37"/>
      <c r="C269" s="192" t="s">
        <v>1432</v>
      </c>
      <c r="D269" s="192" t="s">
        <v>224</v>
      </c>
      <c r="E269" s="193" t="s">
        <v>5790</v>
      </c>
      <c r="F269" s="194" t="s">
        <v>5791</v>
      </c>
      <c r="G269" s="195" t="s">
        <v>664</v>
      </c>
      <c r="H269" s="196">
        <v>2</v>
      </c>
      <c r="I269" s="197"/>
      <c r="J269" s="198">
        <f>ROUND(I269*H269,2)</f>
        <v>0</v>
      </c>
      <c r="K269" s="194" t="s">
        <v>1</v>
      </c>
      <c r="L269" s="41"/>
      <c r="M269" s="199" t="s">
        <v>1</v>
      </c>
      <c r="N269" s="200" t="s">
        <v>45</v>
      </c>
      <c r="O269" s="73"/>
      <c r="P269" s="201">
        <f>O269*H269</f>
        <v>0</v>
      </c>
      <c r="Q269" s="201">
        <v>0</v>
      </c>
      <c r="R269" s="201">
        <f>Q269*H269</f>
        <v>0</v>
      </c>
      <c r="S269" s="201">
        <v>0</v>
      </c>
      <c r="T269" s="202">
        <f>S269*H269</f>
        <v>0</v>
      </c>
      <c r="U269" s="36"/>
      <c r="V269" s="36"/>
      <c r="W269" s="36"/>
      <c r="X269" s="36"/>
      <c r="Y269" s="36"/>
      <c r="Z269" s="36"/>
      <c r="AA269" s="36"/>
      <c r="AB269" s="36"/>
      <c r="AC269" s="36"/>
      <c r="AD269" s="36"/>
      <c r="AE269" s="36"/>
      <c r="AR269" s="203" t="s">
        <v>223</v>
      </c>
      <c r="AT269" s="203" t="s">
        <v>224</v>
      </c>
      <c r="AU269" s="203" t="s">
        <v>87</v>
      </c>
      <c r="AY269" s="18" t="s">
        <v>220</v>
      </c>
      <c r="BE269" s="204">
        <f>IF(N269="základní",J269,0)</f>
        <v>0</v>
      </c>
      <c r="BF269" s="204">
        <f>IF(N269="snížená",J269,0)</f>
        <v>0</v>
      </c>
      <c r="BG269" s="204">
        <f>IF(N269="zákl. přenesená",J269,0)</f>
        <v>0</v>
      </c>
      <c r="BH269" s="204">
        <f>IF(N269="sníž. přenesená",J269,0)</f>
        <v>0</v>
      </c>
      <c r="BI269" s="204">
        <f>IF(N269="nulová",J269,0)</f>
        <v>0</v>
      </c>
      <c r="BJ269" s="18" t="s">
        <v>87</v>
      </c>
      <c r="BK269" s="204">
        <f>ROUND(I269*H269,2)</f>
        <v>0</v>
      </c>
      <c r="BL269" s="18" t="s">
        <v>223</v>
      </c>
      <c r="BM269" s="203" t="s">
        <v>5792</v>
      </c>
    </row>
    <row r="270" spans="1:65" s="13" customFormat="1" ht="11.25">
      <c r="B270" s="212"/>
      <c r="C270" s="213"/>
      <c r="D270" s="210" t="s">
        <v>235</v>
      </c>
      <c r="E270" s="214" t="s">
        <v>1</v>
      </c>
      <c r="F270" s="215" t="s">
        <v>5793</v>
      </c>
      <c r="G270" s="213"/>
      <c r="H270" s="216">
        <v>2</v>
      </c>
      <c r="I270" s="217"/>
      <c r="J270" s="213"/>
      <c r="K270" s="213"/>
      <c r="L270" s="218"/>
      <c r="M270" s="219"/>
      <c r="N270" s="220"/>
      <c r="O270" s="220"/>
      <c r="P270" s="220"/>
      <c r="Q270" s="220"/>
      <c r="R270" s="220"/>
      <c r="S270" s="220"/>
      <c r="T270" s="221"/>
      <c r="AT270" s="222" t="s">
        <v>235</v>
      </c>
      <c r="AU270" s="222" t="s">
        <v>87</v>
      </c>
      <c r="AV270" s="13" t="s">
        <v>19</v>
      </c>
      <c r="AW270" s="13" t="s">
        <v>36</v>
      </c>
      <c r="AX270" s="13" t="s">
        <v>80</v>
      </c>
      <c r="AY270" s="222" t="s">
        <v>220</v>
      </c>
    </row>
    <row r="271" spans="1:65" s="15" customFormat="1" ht="11.25">
      <c r="B271" s="233"/>
      <c r="C271" s="234"/>
      <c r="D271" s="210" t="s">
        <v>235</v>
      </c>
      <c r="E271" s="235" t="s">
        <v>1</v>
      </c>
      <c r="F271" s="236" t="s">
        <v>355</v>
      </c>
      <c r="G271" s="234"/>
      <c r="H271" s="237">
        <v>2</v>
      </c>
      <c r="I271" s="238"/>
      <c r="J271" s="234"/>
      <c r="K271" s="234"/>
      <c r="L271" s="239"/>
      <c r="M271" s="240"/>
      <c r="N271" s="241"/>
      <c r="O271" s="241"/>
      <c r="P271" s="241"/>
      <c r="Q271" s="241"/>
      <c r="R271" s="241"/>
      <c r="S271" s="241"/>
      <c r="T271" s="242"/>
      <c r="AT271" s="243" t="s">
        <v>235</v>
      </c>
      <c r="AU271" s="243" t="s">
        <v>87</v>
      </c>
      <c r="AV271" s="15" t="s">
        <v>223</v>
      </c>
      <c r="AW271" s="15" t="s">
        <v>36</v>
      </c>
      <c r="AX271" s="15" t="s">
        <v>87</v>
      </c>
      <c r="AY271" s="243" t="s">
        <v>220</v>
      </c>
    </row>
    <row r="272" spans="1:65" s="2" customFormat="1" ht="33" customHeight="1">
      <c r="A272" s="36"/>
      <c r="B272" s="37"/>
      <c r="C272" s="192" t="s">
        <v>1436</v>
      </c>
      <c r="D272" s="192" t="s">
        <v>224</v>
      </c>
      <c r="E272" s="193" t="s">
        <v>5794</v>
      </c>
      <c r="F272" s="194" t="s">
        <v>5795</v>
      </c>
      <c r="G272" s="195" t="s">
        <v>5596</v>
      </c>
      <c r="H272" s="196">
        <v>1.0999999999999999E-2</v>
      </c>
      <c r="I272" s="197"/>
      <c r="J272" s="198">
        <f>ROUND(I272*H272,2)</f>
        <v>0</v>
      </c>
      <c r="K272" s="194" t="s">
        <v>1</v>
      </c>
      <c r="L272" s="41"/>
      <c r="M272" s="199" t="s">
        <v>1</v>
      </c>
      <c r="N272" s="200" t="s">
        <v>45</v>
      </c>
      <c r="O272" s="73"/>
      <c r="P272" s="201">
        <f>O272*H272</f>
        <v>0</v>
      </c>
      <c r="Q272" s="201">
        <v>0</v>
      </c>
      <c r="R272" s="201">
        <f>Q272*H272</f>
        <v>0</v>
      </c>
      <c r="S272" s="201">
        <v>0</v>
      </c>
      <c r="T272" s="202">
        <f>S272*H272</f>
        <v>0</v>
      </c>
      <c r="U272" s="36"/>
      <c r="V272" s="36"/>
      <c r="W272" s="36"/>
      <c r="X272" s="36"/>
      <c r="Y272" s="36"/>
      <c r="Z272" s="36"/>
      <c r="AA272" s="36"/>
      <c r="AB272" s="36"/>
      <c r="AC272" s="36"/>
      <c r="AD272" s="36"/>
      <c r="AE272" s="36"/>
      <c r="AR272" s="203" t="s">
        <v>223</v>
      </c>
      <c r="AT272" s="203" t="s">
        <v>224</v>
      </c>
      <c r="AU272" s="203" t="s">
        <v>87</v>
      </c>
      <c r="AY272" s="18" t="s">
        <v>220</v>
      </c>
      <c r="BE272" s="204">
        <f>IF(N272="základní",J272,0)</f>
        <v>0</v>
      </c>
      <c r="BF272" s="204">
        <f>IF(N272="snížená",J272,0)</f>
        <v>0</v>
      </c>
      <c r="BG272" s="204">
        <f>IF(N272="zákl. přenesená",J272,0)</f>
        <v>0</v>
      </c>
      <c r="BH272" s="204">
        <f>IF(N272="sníž. přenesená",J272,0)</f>
        <v>0</v>
      </c>
      <c r="BI272" s="204">
        <f>IF(N272="nulová",J272,0)</f>
        <v>0</v>
      </c>
      <c r="BJ272" s="18" t="s">
        <v>87</v>
      </c>
      <c r="BK272" s="204">
        <f>ROUND(I272*H272,2)</f>
        <v>0</v>
      </c>
      <c r="BL272" s="18" t="s">
        <v>223</v>
      </c>
      <c r="BM272" s="203" t="s">
        <v>5796</v>
      </c>
    </row>
    <row r="273" spans="1:65" s="2" customFormat="1" ht="21.75" customHeight="1">
      <c r="A273" s="36"/>
      <c r="B273" s="37"/>
      <c r="C273" s="192" t="s">
        <v>1442</v>
      </c>
      <c r="D273" s="192" t="s">
        <v>224</v>
      </c>
      <c r="E273" s="193" t="s">
        <v>5797</v>
      </c>
      <c r="F273" s="194" t="s">
        <v>5798</v>
      </c>
      <c r="G273" s="195" t="s">
        <v>514</v>
      </c>
      <c r="H273" s="196">
        <v>115.45</v>
      </c>
      <c r="I273" s="197"/>
      <c r="J273" s="198">
        <f>ROUND(I273*H273,2)</f>
        <v>0</v>
      </c>
      <c r="K273" s="194" t="s">
        <v>5600</v>
      </c>
      <c r="L273" s="41"/>
      <c r="M273" s="199" t="s">
        <v>1</v>
      </c>
      <c r="N273" s="200" t="s">
        <v>45</v>
      </c>
      <c r="O273" s="73"/>
      <c r="P273" s="201">
        <f>O273*H273</f>
        <v>0</v>
      </c>
      <c r="Q273" s="201">
        <v>0</v>
      </c>
      <c r="R273" s="201">
        <f>Q273*H273</f>
        <v>0</v>
      </c>
      <c r="S273" s="201">
        <v>0</v>
      </c>
      <c r="T273" s="202">
        <f>S273*H273</f>
        <v>0</v>
      </c>
      <c r="U273" s="36"/>
      <c r="V273" s="36"/>
      <c r="W273" s="36"/>
      <c r="X273" s="36"/>
      <c r="Y273" s="36"/>
      <c r="Z273" s="36"/>
      <c r="AA273" s="36"/>
      <c r="AB273" s="36"/>
      <c r="AC273" s="36"/>
      <c r="AD273" s="36"/>
      <c r="AE273" s="36"/>
      <c r="AR273" s="203" t="s">
        <v>223</v>
      </c>
      <c r="AT273" s="203" t="s">
        <v>224</v>
      </c>
      <c r="AU273" s="203" t="s">
        <v>87</v>
      </c>
      <c r="AY273" s="18" t="s">
        <v>220</v>
      </c>
      <c r="BE273" s="204">
        <f>IF(N273="základní",J273,0)</f>
        <v>0</v>
      </c>
      <c r="BF273" s="204">
        <f>IF(N273="snížená",J273,0)</f>
        <v>0</v>
      </c>
      <c r="BG273" s="204">
        <f>IF(N273="zákl. přenesená",J273,0)</f>
        <v>0</v>
      </c>
      <c r="BH273" s="204">
        <f>IF(N273="sníž. přenesená",J273,0)</f>
        <v>0</v>
      </c>
      <c r="BI273" s="204">
        <f>IF(N273="nulová",J273,0)</f>
        <v>0</v>
      </c>
      <c r="BJ273" s="18" t="s">
        <v>87</v>
      </c>
      <c r="BK273" s="204">
        <f>ROUND(I273*H273,2)</f>
        <v>0</v>
      </c>
      <c r="BL273" s="18" t="s">
        <v>223</v>
      </c>
      <c r="BM273" s="203" t="s">
        <v>5799</v>
      </c>
    </row>
    <row r="274" spans="1:65" s="2" customFormat="1" ht="11.25">
      <c r="A274" s="36"/>
      <c r="B274" s="37"/>
      <c r="C274" s="38"/>
      <c r="D274" s="205" t="s">
        <v>231</v>
      </c>
      <c r="E274" s="38"/>
      <c r="F274" s="206" t="s">
        <v>5800</v>
      </c>
      <c r="G274" s="38"/>
      <c r="H274" s="38"/>
      <c r="I274" s="207"/>
      <c r="J274" s="38"/>
      <c r="K274" s="38"/>
      <c r="L274" s="41"/>
      <c r="M274" s="208"/>
      <c r="N274" s="209"/>
      <c r="O274" s="73"/>
      <c r="P274" s="73"/>
      <c r="Q274" s="73"/>
      <c r="R274" s="73"/>
      <c r="S274" s="73"/>
      <c r="T274" s="74"/>
      <c r="U274" s="36"/>
      <c r="V274" s="36"/>
      <c r="W274" s="36"/>
      <c r="X274" s="36"/>
      <c r="Y274" s="36"/>
      <c r="Z274" s="36"/>
      <c r="AA274" s="36"/>
      <c r="AB274" s="36"/>
      <c r="AC274" s="36"/>
      <c r="AD274" s="36"/>
      <c r="AE274" s="36"/>
      <c r="AT274" s="18" t="s">
        <v>231</v>
      </c>
      <c r="AU274" s="18" t="s">
        <v>87</v>
      </c>
    </row>
    <row r="275" spans="1:65" s="2" customFormat="1" ht="21.75" customHeight="1">
      <c r="A275" s="36"/>
      <c r="B275" s="37"/>
      <c r="C275" s="192" t="s">
        <v>1446</v>
      </c>
      <c r="D275" s="192" t="s">
        <v>224</v>
      </c>
      <c r="E275" s="193" t="s">
        <v>2083</v>
      </c>
      <c r="F275" s="194" t="s">
        <v>5801</v>
      </c>
      <c r="G275" s="195" t="s">
        <v>514</v>
      </c>
      <c r="H275" s="196">
        <v>115.45</v>
      </c>
      <c r="I275" s="197"/>
      <c r="J275" s="198">
        <f>ROUND(I275*H275,2)</f>
        <v>0</v>
      </c>
      <c r="K275" s="194" t="s">
        <v>5600</v>
      </c>
      <c r="L275" s="41"/>
      <c r="M275" s="199" t="s">
        <v>1</v>
      </c>
      <c r="N275" s="200" t="s">
        <v>45</v>
      </c>
      <c r="O275" s="73"/>
      <c r="P275" s="201">
        <f>O275*H275</f>
        <v>0</v>
      </c>
      <c r="Q275" s="201">
        <v>0</v>
      </c>
      <c r="R275" s="201">
        <f>Q275*H275</f>
        <v>0</v>
      </c>
      <c r="S275" s="201">
        <v>0</v>
      </c>
      <c r="T275" s="202">
        <f>S275*H275</f>
        <v>0</v>
      </c>
      <c r="U275" s="36"/>
      <c r="V275" s="36"/>
      <c r="W275" s="36"/>
      <c r="X275" s="36"/>
      <c r="Y275" s="36"/>
      <c r="Z275" s="36"/>
      <c r="AA275" s="36"/>
      <c r="AB275" s="36"/>
      <c r="AC275" s="36"/>
      <c r="AD275" s="36"/>
      <c r="AE275" s="36"/>
      <c r="AR275" s="203" t="s">
        <v>223</v>
      </c>
      <c r="AT275" s="203" t="s">
        <v>224</v>
      </c>
      <c r="AU275" s="203" t="s">
        <v>87</v>
      </c>
      <c r="AY275" s="18" t="s">
        <v>220</v>
      </c>
      <c r="BE275" s="204">
        <f>IF(N275="základní",J275,0)</f>
        <v>0</v>
      </c>
      <c r="BF275" s="204">
        <f>IF(N275="snížená",J275,0)</f>
        <v>0</v>
      </c>
      <c r="BG275" s="204">
        <f>IF(N275="zákl. přenesená",J275,0)</f>
        <v>0</v>
      </c>
      <c r="BH275" s="204">
        <f>IF(N275="sníž. přenesená",J275,0)</f>
        <v>0</v>
      </c>
      <c r="BI275" s="204">
        <f>IF(N275="nulová",J275,0)</f>
        <v>0</v>
      </c>
      <c r="BJ275" s="18" t="s">
        <v>87</v>
      </c>
      <c r="BK275" s="204">
        <f>ROUND(I275*H275,2)</f>
        <v>0</v>
      </c>
      <c r="BL275" s="18" t="s">
        <v>223</v>
      </c>
      <c r="BM275" s="203" t="s">
        <v>5802</v>
      </c>
    </row>
    <row r="276" spans="1:65" s="2" customFormat="1" ht="11.25">
      <c r="A276" s="36"/>
      <c r="B276" s="37"/>
      <c r="C276" s="38"/>
      <c r="D276" s="205" t="s">
        <v>231</v>
      </c>
      <c r="E276" s="38"/>
      <c r="F276" s="206" t="s">
        <v>5803</v>
      </c>
      <c r="G276" s="38"/>
      <c r="H276" s="38"/>
      <c r="I276" s="207"/>
      <c r="J276" s="38"/>
      <c r="K276" s="38"/>
      <c r="L276" s="41"/>
      <c r="M276" s="208"/>
      <c r="N276" s="209"/>
      <c r="O276" s="73"/>
      <c r="P276" s="73"/>
      <c r="Q276" s="73"/>
      <c r="R276" s="73"/>
      <c r="S276" s="73"/>
      <c r="T276" s="74"/>
      <c r="U276" s="36"/>
      <c r="V276" s="36"/>
      <c r="W276" s="36"/>
      <c r="X276" s="36"/>
      <c r="Y276" s="36"/>
      <c r="Z276" s="36"/>
      <c r="AA276" s="36"/>
      <c r="AB276" s="36"/>
      <c r="AC276" s="36"/>
      <c r="AD276" s="36"/>
      <c r="AE276" s="36"/>
      <c r="AT276" s="18" t="s">
        <v>231</v>
      </c>
      <c r="AU276" s="18" t="s">
        <v>87</v>
      </c>
    </row>
    <row r="277" spans="1:65" s="2" customFormat="1" ht="24.2" customHeight="1">
      <c r="A277" s="36"/>
      <c r="B277" s="37"/>
      <c r="C277" s="192" t="s">
        <v>1450</v>
      </c>
      <c r="D277" s="192" t="s">
        <v>224</v>
      </c>
      <c r="E277" s="193" t="s">
        <v>2094</v>
      </c>
      <c r="F277" s="194" t="s">
        <v>5804</v>
      </c>
      <c r="G277" s="195" t="s">
        <v>514</v>
      </c>
      <c r="H277" s="196">
        <v>115.45</v>
      </c>
      <c r="I277" s="197"/>
      <c r="J277" s="198">
        <f>ROUND(I277*H277,2)</f>
        <v>0</v>
      </c>
      <c r="K277" s="194" t="s">
        <v>5600</v>
      </c>
      <c r="L277" s="41"/>
      <c r="M277" s="199" t="s">
        <v>1</v>
      </c>
      <c r="N277" s="200" t="s">
        <v>45</v>
      </c>
      <c r="O277" s="73"/>
      <c r="P277" s="201">
        <f>O277*H277</f>
        <v>0</v>
      </c>
      <c r="Q277" s="201">
        <v>0</v>
      </c>
      <c r="R277" s="201">
        <f>Q277*H277</f>
        <v>0</v>
      </c>
      <c r="S277" s="201">
        <v>0</v>
      </c>
      <c r="T277" s="202">
        <f>S277*H277</f>
        <v>0</v>
      </c>
      <c r="U277" s="36"/>
      <c r="V277" s="36"/>
      <c r="W277" s="36"/>
      <c r="X277" s="36"/>
      <c r="Y277" s="36"/>
      <c r="Z277" s="36"/>
      <c r="AA277" s="36"/>
      <c r="AB277" s="36"/>
      <c r="AC277" s="36"/>
      <c r="AD277" s="36"/>
      <c r="AE277" s="36"/>
      <c r="AR277" s="203" t="s">
        <v>223</v>
      </c>
      <c r="AT277" s="203" t="s">
        <v>224</v>
      </c>
      <c r="AU277" s="203" t="s">
        <v>87</v>
      </c>
      <c r="AY277" s="18" t="s">
        <v>220</v>
      </c>
      <c r="BE277" s="204">
        <f>IF(N277="základní",J277,0)</f>
        <v>0</v>
      </c>
      <c r="BF277" s="204">
        <f>IF(N277="snížená",J277,0)</f>
        <v>0</v>
      </c>
      <c r="BG277" s="204">
        <f>IF(N277="zákl. přenesená",J277,0)</f>
        <v>0</v>
      </c>
      <c r="BH277" s="204">
        <f>IF(N277="sníž. přenesená",J277,0)</f>
        <v>0</v>
      </c>
      <c r="BI277" s="204">
        <f>IF(N277="nulová",J277,0)</f>
        <v>0</v>
      </c>
      <c r="BJ277" s="18" t="s">
        <v>87</v>
      </c>
      <c r="BK277" s="204">
        <f>ROUND(I277*H277,2)</f>
        <v>0</v>
      </c>
      <c r="BL277" s="18" t="s">
        <v>223</v>
      </c>
      <c r="BM277" s="203" t="s">
        <v>5805</v>
      </c>
    </row>
    <row r="278" spans="1:65" s="2" customFormat="1" ht="11.25">
      <c r="A278" s="36"/>
      <c r="B278" s="37"/>
      <c r="C278" s="38"/>
      <c r="D278" s="205" t="s">
        <v>231</v>
      </c>
      <c r="E278" s="38"/>
      <c r="F278" s="206" t="s">
        <v>5806</v>
      </c>
      <c r="G278" s="38"/>
      <c r="H278" s="38"/>
      <c r="I278" s="207"/>
      <c r="J278" s="38"/>
      <c r="K278" s="38"/>
      <c r="L278" s="41"/>
      <c r="M278" s="208"/>
      <c r="N278" s="209"/>
      <c r="O278" s="73"/>
      <c r="P278" s="73"/>
      <c r="Q278" s="73"/>
      <c r="R278" s="73"/>
      <c r="S278" s="73"/>
      <c r="T278" s="74"/>
      <c r="U278" s="36"/>
      <c r="V278" s="36"/>
      <c r="W278" s="36"/>
      <c r="X278" s="36"/>
      <c r="Y278" s="36"/>
      <c r="Z278" s="36"/>
      <c r="AA278" s="36"/>
      <c r="AB278" s="36"/>
      <c r="AC278" s="36"/>
      <c r="AD278" s="36"/>
      <c r="AE278" s="36"/>
      <c r="AT278" s="18" t="s">
        <v>231</v>
      </c>
      <c r="AU278" s="18" t="s">
        <v>87</v>
      </c>
    </row>
    <row r="279" spans="1:65" s="2" customFormat="1" ht="24.2" customHeight="1">
      <c r="A279" s="36"/>
      <c r="B279" s="37"/>
      <c r="C279" s="192" t="s">
        <v>1454</v>
      </c>
      <c r="D279" s="192" t="s">
        <v>224</v>
      </c>
      <c r="E279" s="193" t="s">
        <v>5807</v>
      </c>
      <c r="F279" s="194" t="s">
        <v>5808</v>
      </c>
      <c r="G279" s="195" t="s">
        <v>650</v>
      </c>
      <c r="H279" s="196">
        <v>1.1000000000000001</v>
      </c>
      <c r="I279" s="197"/>
      <c r="J279" s="198">
        <f>ROUND(I279*H279,2)</f>
        <v>0</v>
      </c>
      <c r="K279" s="194" t="s">
        <v>1</v>
      </c>
      <c r="L279" s="41"/>
      <c r="M279" s="199" t="s">
        <v>1</v>
      </c>
      <c r="N279" s="200" t="s">
        <v>45</v>
      </c>
      <c r="O279" s="73"/>
      <c r="P279" s="201">
        <f>O279*H279</f>
        <v>0</v>
      </c>
      <c r="Q279" s="201">
        <v>0</v>
      </c>
      <c r="R279" s="201">
        <f>Q279*H279</f>
        <v>0</v>
      </c>
      <c r="S279" s="201">
        <v>0</v>
      </c>
      <c r="T279" s="202">
        <f>S279*H279</f>
        <v>0</v>
      </c>
      <c r="U279" s="36"/>
      <c r="V279" s="36"/>
      <c r="W279" s="36"/>
      <c r="X279" s="36"/>
      <c r="Y279" s="36"/>
      <c r="Z279" s="36"/>
      <c r="AA279" s="36"/>
      <c r="AB279" s="36"/>
      <c r="AC279" s="36"/>
      <c r="AD279" s="36"/>
      <c r="AE279" s="36"/>
      <c r="AR279" s="203" t="s">
        <v>223</v>
      </c>
      <c r="AT279" s="203" t="s">
        <v>224</v>
      </c>
      <c r="AU279" s="203" t="s">
        <v>87</v>
      </c>
      <c r="AY279" s="18" t="s">
        <v>220</v>
      </c>
      <c r="BE279" s="204">
        <f>IF(N279="základní",J279,0)</f>
        <v>0</v>
      </c>
      <c r="BF279" s="204">
        <f>IF(N279="snížená",J279,0)</f>
        <v>0</v>
      </c>
      <c r="BG279" s="204">
        <f>IF(N279="zákl. přenesená",J279,0)</f>
        <v>0</v>
      </c>
      <c r="BH279" s="204">
        <f>IF(N279="sníž. přenesená",J279,0)</f>
        <v>0</v>
      </c>
      <c r="BI279" s="204">
        <f>IF(N279="nulová",J279,0)</f>
        <v>0</v>
      </c>
      <c r="BJ279" s="18" t="s">
        <v>87</v>
      </c>
      <c r="BK279" s="204">
        <f>ROUND(I279*H279,2)</f>
        <v>0</v>
      </c>
      <c r="BL279" s="18" t="s">
        <v>223</v>
      </c>
      <c r="BM279" s="203" t="s">
        <v>5809</v>
      </c>
    </row>
    <row r="280" spans="1:65" s="12" customFormat="1" ht="25.9" customHeight="1">
      <c r="B280" s="176"/>
      <c r="C280" s="177"/>
      <c r="D280" s="178" t="s">
        <v>79</v>
      </c>
      <c r="E280" s="179" t="s">
        <v>223</v>
      </c>
      <c r="F280" s="179" t="s">
        <v>655</v>
      </c>
      <c r="G280" s="177"/>
      <c r="H280" s="177"/>
      <c r="I280" s="180"/>
      <c r="J280" s="181">
        <f>BK280</f>
        <v>0</v>
      </c>
      <c r="K280" s="177"/>
      <c r="L280" s="182"/>
      <c r="M280" s="183"/>
      <c r="N280" s="184"/>
      <c r="O280" s="184"/>
      <c r="P280" s="185">
        <f>SUM(P281:P304)</f>
        <v>0</v>
      </c>
      <c r="Q280" s="184"/>
      <c r="R280" s="185">
        <f>SUM(R281:R304)</f>
        <v>0</v>
      </c>
      <c r="S280" s="184"/>
      <c r="T280" s="186">
        <f>SUM(T281:T304)</f>
        <v>0</v>
      </c>
      <c r="AR280" s="187" t="s">
        <v>87</v>
      </c>
      <c r="AT280" s="188" t="s">
        <v>79</v>
      </c>
      <c r="AU280" s="188" t="s">
        <v>80</v>
      </c>
      <c r="AY280" s="187" t="s">
        <v>220</v>
      </c>
      <c r="BK280" s="189">
        <f>SUM(BK281:BK304)</f>
        <v>0</v>
      </c>
    </row>
    <row r="281" spans="1:65" s="2" customFormat="1" ht="33" customHeight="1">
      <c r="A281" s="36"/>
      <c r="B281" s="37"/>
      <c r="C281" s="192" t="s">
        <v>1459</v>
      </c>
      <c r="D281" s="192" t="s">
        <v>224</v>
      </c>
      <c r="E281" s="193" t="s">
        <v>5810</v>
      </c>
      <c r="F281" s="194" t="s">
        <v>5811</v>
      </c>
      <c r="G281" s="195" t="s">
        <v>506</v>
      </c>
      <c r="H281" s="196">
        <v>68</v>
      </c>
      <c r="I281" s="197"/>
      <c r="J281" s="198">
        <f>ROUND(I281*H281,2)</f>
        <v>0</v>
      </c>
      <c r="K281" s="194" t="s">
        <v>5600</v>
      </c>
      <c r="L281" s="41"/>
      <c r="M281" s="199" t="s">
        <v>1</v>
      </c>
      <c r="N281" s="200" t="s">
        <v>45</v>
      </c>
      <c r="O281" s="73"/>
      <c r="P281" s="201">
        <f>O281*H281</f>
        <v>0</v>
      </c>
      <c r="Q281" s="201">
        <v>0</v>
      </c>
      <c r="R281" s="201">
        <f>Q281*H281</f>
        <v>0</v>
      </c>
      <c r="S281" s="201">
        <v>0</v>
      </c>
      <c r="T281" s="202">
        <f>S281*H281</f>
        <v>0</v>
      </c>
      <c r="U281" s="36"/>
      <c r="V281" s="36"/>
      <c r="W281" s="36"/>
      <c r="X281" s="36"/>
      <c r="Y281" s="36"/>
      <c r="Z281" s="36"/>
      <c r="AA281" s="36"/>
      <c r="AB281" s="36"/>
      <c r="AC281" s="36"/>
      <c r="AD281" s="36"/>
      <c r="AE281" s="36"/>
      <c r="AR281" s="203" t="s">
        <v>223</v>
      </c>
      <c r="AT281" s="203" t="s">
        <v>224</v>
      </c>
      <c r="AU281" s="203" t="s">
        <v>87</v>
      </c>
      <c r="AY281" s="18" t="s">
        <v>220</v>
      </c>
      <c r="BE281" s="204">
        <f>IF(N281="základní",J281,0)</f>
        <v>0</v>
      </c>
      <c r="BF281" s="204">
        <f>IF(N281="snížená",J281,0)</f>
        <v>0</v>
      </c>
      <c r="BG281" s="204">
        <f>IF(N281="zákl. přenesená",J281,0)</f>
        <v>0</v>
      </c>
      <c r="BH281" s="204">
        <f>IF(N281="sníž. přenesená",J281,0)</f>
        <v>0</v>
      </c>
      <c r="BI281" s="204">
        <f>IF(N281="nulová",J281,0)</f>
        <v>0</v>
      </c>
      <c r="BJ281" s="18" t="s">
        <v>87</v>
      </c>
      <c r="BK281" s="204">
        <f>ROUND(I281*H281,2)</f>
        <v>0</v>
      </c>
      <c r="BL281" s="18" t="s">
        <v>223</v>
      </c>
      <c r="BM281" s="203" t="s">
        <v>5812</v>
      </c>
    </row>
    <row r="282" spans="1:65" s="2" customFormat="1" ht="11.25">
      <c r="A282" s="36"/>
      <c r="B282" s="37"/>
      <c r="C282" s="38"/>
      <c r="D282" s="205" t="s">
        <v>231</v>
      </c>
      <c r="E282" s="38"/>
      <c r="F282" s="206" t="s">
        <v>5813</v>
      </c>
      <c r="G282" s="38"/>
      <c r="H282" s="38"/>
      <c r="I282" s="207"/>
      <c r="J282" s="38"/>
      <c r="K282" s="38"/>
      <c r="L282" s="41"/>
      <c r="M282" s="208"/>
      <c r="N282" s="209"/>
      <c r="O282" s="73"/>
      <c r="P282" s="73"/>
      <c r="Q282" s="73"/>
      <c r="R282" s="73"/>
      <c r="S282" s="73"/>
      <c r="T282" s="74"/>
      <c r="U282" s="36"/>
      <c r="V282" s="36"/>
      <c r="W282" s="36"/>
      <c r="X282" s="36"/>
      <c r="Y282" s="36"/>
      <c r="Z282" s="36"/>
      <c r="AA282" s="36"/>
      <c r="AB282" s="36"/>
      <c r="AC282" s="36"/>
      <c r="AD282" s="36"/>
      <c r="AE282" s="36"/>
      <c r="AT282" s="18" t="s">
        <v>231</v>
      </c>
      <c r="AU282" s="18" t="s">
        <v>87</v>
      </c>
    </row>
    <row r="283" spans="1:65" s="2" customFormat="1" ht="24.2" customHeight="1">
      <c r="A283" s="36"/>
      <c r="B283" s="37"/>
      <c r="C283" s="192" t="s">
        <v>1466</v>
      </c>
      <c r="D283" s="192" t="s">
        <v>224</v>
      </c>
      <c r="E283" s="193" t="s">
        <v>5814</v>
      </c>
      <c r="F283" s="194" t="s">
        <v>5815</v>
      </c>
      <c r="G283" s="195" t="s">
        <v>506</v>
      </c>
      <c r="H283" s="196">
        <v>453</v>
      </c>
      <c r="I283" s="197"/>
      <c r="J283" s="198">
        <f>ROUND(I283*H283,2)</f>
        <v>0</v>
      </c>
      <c r="K283" s="194" t="s">
        <v>5600</v>
      </c>
      <c r="L283" s="41"/>
      <c r="M283" s="199" t="s">
        <v>1</v>
      </c>
      <c r="N283" s="200" t="s">
        <v>45</v>
      </c>
      <c r="O283" s="73"/>
      <c r="P283" s="201">
        <f>O283*H283</f>
        <v>0</v>
      </c>
      <c r="Q283" s="201">
        <v>0</v>
      </c>
      <c r="R283" s="201">
        <f>Q283*H283</f>
        <v>0</v>
      </c>
      <c r="S283" s="201">
        <v>0</v>
      </c>
      <c r="T283" s="202">
        <f>S283*H283</f>
        <v>0</v>
      </c>
      <c r="U283" s="36"/>
      <c r="V283" s="36"/>
      <c r="W283" s="36"/>
      <c r="X283" s="36"/>
      <c r="Y283" s="36"/>
      <c r="Z283" s="36"/>
      <c r="AA283" s="36"/>
      <c r="AB283" s="36"/>
      <c r="AC283" s="36"/>
      <c r="AD283" s="36"/>
      <c r="AE283" s="36"/>
      <c r="AR283" s="203" t="s">
        <v>223</v>
      </c>
      <c r="AT283" s="203" t="s">
        <v>224</v>
      </c>
      <c r="AU283" s="203" t="s">
        <v>87</v>
      </c>
      <c r="AY283" s="18" t="s">
        <v>220</v>
      </c>
      <c r="BE283" s="204">
        <f>IF(N283="základní",J283,0)</f>
        <v>0</v>
      </c>
      <c r="BF283" s="204">
        <f>IF(N283="snížená",J283,0)</f>
        <v>0</v>
      </c>
      <c r="BG283" s="204">
        <f>IF(N283="zákl. přenesená",J283,0)</f>
        <v>0</v>
      </c>
      <c r="BH283" s="204">
        <f>IF(N283="sníž. přenesená",J283,0)</f>
        <v>0</v>
      </c>
      <c r="BI283" s="204">
        <f>IF(N283="nulová",J283,0)</f>
        <v>0</v>
      </c>
      <c r="BJ283" s="18" t="s">
        <v>87</v>
      </c>
      <c r="BK283" s="204">
        <f>ROUND(I283*H283,2)</f>
        <v>0</v>
      </c>
      <c r="BL283" s="18" t="s">
        <v>223</v>
      </c>
      <c r="BM283" s="203" t="s">
        <v>5816</v>
      </c>
    </row>
    <row r="284" spans="1:65" s="2" customFormat="1" ht="11.25">
      <c r="A284" s="36"/>
      <c r="B284" s="37"/>
      <c r="C284" s="38"/>
      <c r="D284" s="205" t="s">
        <v>231</v>
      </c>
      <c r="E284" s="38"/>
      <c r="F284" s="206" t="s">
        <v>5817</v>
      </c>
      <c r="G284" s="38"/>
      <c r="H284" s="38"/>
      <c r="I284" s="207"/>
      <c r="J284" s="38"/>
      <c r="K284" s="38"/>
      <c r="L284" s="41"/>
      <c r="M284" s="208"/>
      <c r="N284" s="209"/>
      <c r="O284" s="73"/>
      <c r="P284" s="73"/>
      <c r="Q284" s="73"/>
      <c r="R284" s="73"/>
      <c r="S284" s="73"/>
      <c r="T284" s="74"/>
      <c r="U284" s="36"/>
      <c r="V284" s="36"/>
      <c r="W284" s="36"/>
      <c r="X284" s="36"/>
      <c r="Y284" s="36"/>
      <c r="Z284" s="36"/>
      <c r="AA284" s="36"/>
      <c r="AB284" s="36"/>
      <c r="AC284" s="36"/>
      <c r="AD284" s="36"/>
      <c r="AE284" s="36"/>
      <c r="AT284" s="18" t="s">
        <v>231</v>
      </c>
      <c r="AU284" s="18" t="s">
        <v>87</v>
      </c>
    </row>
    <row r="285" spans="1:65" s="2" customFormat="1" ht="19.5">
      <c r="A285" s="36"/>
      <c r="B285" s="37"/>
      <c r="C285" s="38"/>
      <c r="D285" s="210" t="s">
        <v>233</v>
      </c>
      <c r="E285" s="38"/>
      <c r="F285" s="211" t="s">
        <v>5818</v>
      </c>
      <c r="G285" s="38"/>
      <c r="H285" s="38"/>
      <c r="I285" s="207"/>
      <c r="J285" s="38"/>
      <c r="K285" s="38"/>
      <c r="L285" s="41"/>
      <c r="M285" s="208"/>
      <c r="N285" s="209"/>
      <c r="O285" s="73"/>
      <c r="P285" s="73"/>
      <c r="Q285" s="73"/>
      <c r="R285" s="73"/>
      <c r="S285" s="73"/>
      <c r="T285" s="74"/>
      <c r="U285" s="36"/>
      <c r="V285" s="36"/>
      <c r="W285" s="36"/>
      <c r="X285" s="36"/>
      <c r="Y285" s="36"/>
      <c r="Z285" s="36"/>
      <c r="AA285" s="36"/>
      <c r="AB285" s="36"/>
      <c r="AC285" s="36"/>
      <c r="AD285" s="36"/>
      <c r="AE285" s="36"/>
      <c r="AT285" s="18" t="s">
        <v>233</v>
      </c>
      <c r="AU285" s="18" t="s">
        <v>87</v>
      </c>
    </row>
    <row r="286" spans="1:65" s="2" customFormat="1" ht="37.9" customHeight="1">
      <c r="A286" s="36"/>
      <c r="B286" s="37"/>
      <c r="C286" s="192" t="s">
        <v>1472</v>
      </c>
      <c r="D286" s="192" t="s">
        <v>224</v>
      </c>
      <c r="E286" s="193" t="s">
        <v>5819</v>
      </c>
      <c r="F286" s="194" t="s">
        <v>5820</v>
      </c>
      <c r="G286" s="195" t="s">
        <v>514</v>
      </c>
      <c r="H286" s="196">
        <v>1.4</v>
      </c>
      <c r="I286" s="197"/>
      <c r="J286" s="198">
        <f>ROUND(I286*H286,2)</f>
        <v>0</v>
      </c>
      <c r="K286" s="194" t="s">
        <v>5600</v>
      </c>
      <c r="L286" s="41"/>
      <c r="M286" s="199" t="s">
        <v>1</v>
      </c>
      <c r="N286" s="200" t="s">
        <v>45</v>
      </c>
      <c r="O286" s="73"/>
      <c r="P286" s="201">
        <f>O286*H286</f>
        <v>0</v>
      </c>
      <c r="Q286" s="201">
        <v>0</v>
      </c>
      <c r="R286" s="201">
        <f>Q286*H286</f>
        <v>0</v>
      </c>
      <c r="S286" s="201">
        <v>0</v>
      </c>
      <c r="T286" s="202">
        <f>S286*H286</f>
        <v>0</v>
      </c>
      <c r="U286" s="36"/>
      <c r="V286" s="36"/>
      <c r="W286" s="36"/>
      <c r="X286" s="36"/>
      <c r="Y286" s="36"/>
      <c r="Z286" s="36"/>
      <c r="AA286" s="36"/>
      <c r="AB286" s="36"/>
      <c r="AC286" s="36"/>
      <c r="AD286" s="36"/>
      <c r="AE286" s="36"/>
      <c r="AR286" s="203" t="s">
        <v>223</v>
      </c>
      <c r="AT286" s="203" t="s">
        <v>224</v>
      </c>
      <c r="AU286" s="203" t="s">
        <v>87</v>
      </c>
      <c r="AY286" s="18" t="s">
        <v>220</v>
      </c>
      <c r="BE286" s="204">
        <f>IF(N286="základní",J286,0)</f>
        <v>0</v>
      </c>
      <c r="BF286" s="204">
        <f>IF(N286="snížená",J286,0)</f>
        <v>0</v>
      </c>
      <c r="BG286" s="204">
        <f>IF(N286="zákl. přenesená",J286,0)</f>
        <v>0</v>
      </c>
      <c r="BH286" s="204">
        <f>IF(N286="sníž. přenesená",J286,0)</f>
        <v>0</v>
      </c>
      <c r="BI286" s="204">
        <f>IF(N286="nulová",J286,0)</f>
        <v>0</v>
      </c>
      <c r="BJ286" s="18" t="s">
        <v>87</v>
      </c>
      <c r="BK286" s="204">
        <f>ROUND(I286*H286,2)</f>
        <v>0</v>
      </c>
      <c r="BL286" s="18" t="s">
        <v>223</v>
      </c>
      <c r="BM286" s="203" t="s">
        <v>5821</v>
      </c>
    </row>
    <row r="287" spans="1:65" s="2" customFormat="1" ht="11.25">
      <c r="A287" s="36"/>
      <c r="B287" s="37"/>
      <c r="C287" s="38"/>
      <c r="D287" s="205" t="s">
        <v>231</v>
      </c>
      <c r="E287" s="38"/>
      <c r="F287" s="206" t="s">
        <v>5822</v>
      </c>
      <c r="G287" s="38"/>
      <c r="H287" s="38"/>
      <c r="I287" s="207"/>
      <c r="J287" s="38"/>
      <c r="K287" s="38"/>
      <c r="L287" s="41"/>
      <c r="M287" s="208"/>
      <c r="N287" s="209"/>
      <c r="O287" s="73"/>
      <c r="P287" s="73"/>
      <c r="Q287" s="73"/>
      <c r="R287" s="73"/>
      <c r="S287" s="73"/>
      <c r="T287" s="74"/>
      <c r="U287" s="36"/>
      <c r="V287" s="36"/>
      <c r="W287" s="36"/>
      <c r="X287" s="36"/>
      <c r="Y287" s="36"/>
      <c r="Z287" s="36"/>
      <c r="AA287" s="36"/>
      <c r="AB287" s="36"/>
      <c r="AC287" s="36"/>
      <c r="AD287" s="36"/>
      <c r="AE287" s="36"/>
      <c r="AT287" s="18" t="s">
        <v>231</v>
      </c>
      <c r="AU287" s="18" t="s">
        <v>87</v>
      </c>
    </row>
    <row r="288" spans="1:65" s="14" customFormat="1" ht="11.25">
      <c r="B288" s="223"/>
      <c r="C288" s="224"/>
      <c r="D288" s="210" t="s">
        <v>235</v>
      </c>
      <c r="E288" s="225" t="s">
        <v>1</v>
      </c>
      <c r="F288" s="226" t="s">
        <v>5645</v>
      </c>
      <c r="G288" s="224"/>
      <c r="H288" s="225" t="s">
        <v>1</v>
      </c>
      <c r="I288" s="227"/>
      <c r="J288" s="224"/>
      <c r="K288" s="224"/>
      <c r="L288" s="228"/>
      <c r="M288" s="229"/>
      <c r="N288" s="230"/>
      <c r="O288" s="230"/>
      <c r="P288" s="230"/>
      <c r="Q288" s="230"/>
      <c r="R288" s="230"/>
      <c r="S288" s="230"/>
      <c r="T288" s="231"/>
      <c r="AT288" s="232" t="s">
        <v>235</v>
      </c>
      <c r="AU288" s="232" t="s">
        <v>87</v>
      </c>
      <c r="AV288" s="14" t="s">
        <v>87</v>
      </c>
      <c r="AW288" s="14" t="s">
        <v>36</v>
      </c>
      <c r="AX288" s="14" t="s">
        <v>80</v>
      </c>
      <c r="AY288" s="232" t="s">
        <v>220</v>
      </c>
    </row>
    <row r="289" spans="1:65" s="13" customFormat="1" ht="11.25">
      <c r="B289" s="212"/>
      <c r="C289" s="213"/>
      <c r="D289" s="210" t="s">
        <v>235</v>
      </c>
      <c r="E289" s="214" t="s">
        <v>1</v>
      </c>
      <c r="F289" s="215" t="s">
        <v>5823</v>
      </c>
      <c r="G289" s="213"/>
      <c r="H289" s="216">
        <v>1.4</v>
      </c>
      <c r="I289" s="217"/>
      <c r="J289" s="213"/>
      <c r="K289" s="213"/>
      <c r="L289" s="218"/>
      <c r="M289" s="219"/>
      <c r="N289" s="220"/>
      <c r="O289" s="220"/>
      <c r="P289" s="220"/>
      <c r="Q289" s="220"/>
      <c r="R289" s="220"/>
      <c r="S289" s="220"/>
      <c r="T289" s="221"/>
      <c r="AT289" s="222" t="s">
        <v>235</v>
      </c>
      <c r="AU289" s="222" t="s">
        <v>87</v>
      </c>
      <c r="AV289" s="13" t="s">
        <v>19</v>
      </c>
      <c r="AW289" s="13" t="s">
        <v>36</v>
      </c>
      <c r="AX289" s="13" t="s">
        <v>80</v>
      </c>
      <c r="AY289" s="222" t="s">
        <v>220</v>
      </c>
    </row>
    <row r="290" spans="1:65" s="15" customFormat="1" ht="11.25">
      <c r="B290" s="233"/>
      <c r="C290" s="234"/>
      <c r="D290" s="210" t="s">
        <v>235</v>
      </c>
      <c r="E290" s="235" t="s">
        <v>1</v>
      </c>
      <c r="F290" s="236" t="s">
        <v>355</v>
      </c>
      <c r="G290" s="234"/>
      <c r="H290" s="237">
        <v>1.4</v>
      </c>
      <c r="I290" s="238"/>
      <c r="J290" s="234"/>
      <c r="K290" s="234"/>
      <c r="L290" s="239"/>
      <c r="M290" s="240"/>
      <c r="N290" s="241"/>
      <c r="O290" s="241"/>
      <c r="P290" s="241"/>
      <c r="Q290" s="241"/>
      <c r="R290" s="241"/>
      <c r="S290" s="241"/>
      <c r="T290" s="242"/>
      <c r="AT290" s="243" t="s">
        <v>235</v>
      </c>
      <c r="AU290" s="243" t="s">
        <v>87</v>
      </c>
      <c r="AV290" s="15" t="s">
        <v>223</v>
      </c>
      <c r="AW290" s="15" t="s">
        <v>36</v>
      </c>
      <c r="AX290" s="15" t="s">
        <v>87</v>
      </c>
      <c r="AY290" s="243" t="s">
        <v>220</v>
      </c>
    </row>
    <row r="291" spans="1:65" s="2" customFormat="1" ht="33" customHeight="1">
      <c r="A291" s="36"/>
      <c r="B291" s="37"/>
      <c r="C291" s="192" t="s">
        <v>1347</v>
      </c>
      <c r="D291" s="192" t="s">
        <v>224</v>
      </c>
      <c r="E291" s="193" t="s">
        <v>2518</v>
      </c>
      <c r="F291" s="194" t="s">
        <v>5824</v>
      </c>
      <c r="G291" s="195" t="s">
        <v>514</v>
      </c>
      <c r="H291" s="196">
        <v>2.1</v>
      </c>
      <c r="I291" s="197"/>
      <c r="J291" s="198">
        <f>ROUND(I291*H291,2)</f>
        <v>0</v>
      </c>
      <c r="K291" s="194" t="s">
        <v>5600</v>
      </c>
      <c r="L291" s="41"/>
      <c r="M291" s="199" t="s">
        <v>1</v>
      </c>
      <c r="N291" s="200" t="s">
        <v>45</v>
      </c>
      <c r="O291" s="73"/>
      <c r="P291" s="201">
        <f>O291*H291</f>
        <v>0</v>
      </c>
      <c r="Q291" s="201">
        <v>0</v>
      </c>
      <c r="R291" s="201">
        <f>Q291*H291</f>
        <v>0</v>
      </c>
      <c r="S291" s="201">
        <v>0</v>
      </c>
      <c r="T291" s="202">
        <f>S291*H291</f>
        <v>0</v>
      </c>
      <c r="U291" s="36"/>
      <c r="V291" s="36"/>
      <c r="W291" s="36"/>
      <c r="X291" s="36"/>
      <c r="Y291" s="36"/>
      <c r="Z291" s="36"/>
      <c r="AA291" s="36"/>
      <c r="AB291" s="36"/>
      <c r="AC291" s="36"/>
      <c r="AD291" s="36"/>
      <c r="AE291" s="36"/>
      <c r="AR291" s="203" t="s">
        <v>223</v>
      </c>
      <c r="AT291" s="203" t="s">
        <v>224</v>
      </c>
      <c r="AU291" s="203" t="s">
        <v>87</v>
      </c>
      <c r="AY291" s="18" t="s">
        <v>220</v>
      </c>
      <c r="BE291" s="204">
        <f>IF(N291="základní",J291,0)</f>
        <v>0</v>
      </c>
      <c r="BF291" s="204">
        <f>IF(N291="snížená",J291,0)</f>
        <v>0</v>
      </c>
      <c r="BG291" s="204">
        <f>IF(N291="zákl. přenesená",J291,0)</f>
        <v>0</v>
      </c>
      <c r="BH291" s="204">
        <f>IF(N291="sníž. přenesená",J291,0)</f>
        <v>0</v>
      </c>
      <c r="BI291" s="204">
        <f>IF(N291="nulová",J291,0)</f>
        <v>0</v>
      </c>
      <c r="BJ291" s="18" t="s">
        <v>87</v>
      </c>
      <c r="BK291" s="204">
        <f>ROUND(I291*H291,2)</f>
        <v>0</v>
      </c>
      <c r="BL291" s="18" t="s">
        <v>223</v>
      </c>
      <c r="BM291" s="203" t="s">
        <v>5825</v>
      </c>
    </row>
    <row r="292" spans="1:65" s="2" customFormat="1" ht="11.25">
      <c r="A292" s="36"/>
      <c r="B292" s="37"/>
      <c r="C292" s="38"/>
      <c r="D292" s="205" t="s">
        <v>231</v>
      </c>
      <c r="E292" s="38"/>
      <c r="F292" s="206" t="s">
        <v>5826</v>
      </c>
      <c r="G292" s="38"/>
      <c r="H292" s="38"/>
      <c r="I292" s="207"/>
      <c r="J292" s="38"/>
      <c r="K292" s="38"/>
      <c r="L292" s="41"/>
      <c r="M292" s="208"/>
      <c r="N292" s="209"/>
      <c r="O292" s="73"/>
      <c r="P292" s="73"/>
      <c r="Q292" s="73"/>
      <c r="R292" s="73"/>
      <c r="S292" s="73"/>
      <c r="T292" s="74"/>
      <c r="U292" s="36"/>
      <c r="V292" s="36"/>
      <c r="W292" s="36"/>
      <c r="X292" s="36"/>
      <c r="Y292" s="36"/>
      <c r="Z292" s="36"/>
      <c r="AA292" s="36"/>
      <c r="AB292" s="36"/>
      <c r="AC292" s="36"/>
      <c r="AD292" s="36"/>
      <c r="AE292" s="36"/>
      <c r="AT292" s="18" t="s">
        <v>231</v>
      </c>
      <c r="AU292" s="18" t="s">
        <v>87</v>
      </c>
    </row>
    <row r="293" spans="1:65" s="14" customFormat="1" ht="11.25">
      <c r="B293" s="223"/>
      <c r="C293" s="224"/>
      <c r="D293" s="210" t="s">
        <v>235</v>
      </c>
      <c r="E293" s="225" t="s">
        <v>1</v>
      </c>
      <c r="F293" s="226" t="s">
        <v>5645</v>
      </c>
      <c r="G293" s="224"/>
      <c r="H293" s="225" t="s">
        <v>1</v>
      </c>
      <c r="I293" s="227"/>
      <c r="J293" s="224"/>
      <c r="K293" s="224"/>
      <c r="L293" s="228"/>
      <c r="M293" s="229"/>
      <c r="N293" s="230"/>
      <c r="O293" s="230"/>
      <c r="P293" s="230"/>
      <c r="Q293" s="230"/>
      <c r="R293" s="230"/>
      <c r="S293" s="230"/>
      <c r="T293" s="231"/>
      <c r="AT293" s="232" t="s">
        <v>235</v>
      </c>
      <c r="AU293" s="232" t="s">
        <v>87</v>
      </c>
      <c r="AV293" s="14" t="s">
        <v>87</v>
      </c>
      <c r="AW293" s="14" t="s">
        <v>36</v>
      </c>
      <c r="AX293" s="14" t="s">
        <v>80</v>
      </c>
      <c r="AY293" s="232" t="s">
        <v>220</v>
      </c>
    </row>
    <row r="294" spans="1:65" s="14" customFormat="1" ht="11.25">
      <c r="B294" s="223"/>
      <c r="C294" s="224"/>
      <c r="D294" s="210" t="s">
        <v>235</v>
      </c>
      <c r="E294" s="225" t="s">
        <v>1</v>
      </c>
      <c r="F294" s="226" t="s">
        <v>5827</v>
      </c>
      <c r="G294" s="224"/>
      <c r="H294" s="225" t="s">
        <v>1</v>
      </c>
      <c r="I294" s="227"/>
      <c r="J294" s="224"/>
      <c r="K294" s="224"/>
      <c r="L294" s="228"/>
      <c r="M294" s="229"/>
      <c r="N294" s="230"/>
      <c r="O294" s="230"/>
      <c r="P294" s="230"/>
      <c r="Q294" s="230"/>
      <c r="R294" s="230"/>
      <c r="S294" s="230"/>
      <c r="T294" s="231"/>
      <c r="AT294" s="232" t="s">
        <v>235</v>
      </c>
      <c r="AU294" s="232" t="s">
        <v>87</v>
      </c>
      <c r="AV294" s="14" t="s">
        <v>87</v>
      </c>
      <c r="AW294" s="14" t="s">
        <v>36</v>
      </c>
      <c r="AX294" s="14" t="s">
        <v>80</v>
      </c>
      <c r="AY294" s="232" t="s">
        <v>220</v>
      </c>
    </row>
    <row r="295" spans="1:65" s="13" customFormat="1" ht="11.25">
      <c r="B295" s="212"/>
      <c r="C295" s="213"/>
      <c r="D295" s="210" t="s">
        <v>235</v>
      </c>
      <c r="E295" s="214" t="s">
        <v>1</v>
      </c>
      <c r="F295" s="215" t="s">
        <v>5828</v>
      </c>
      <c r="G295" s="213"/>
      <c r="H295" s="216">
        <v>2.1</v>
      </c>
      <c r="I295" s="217"/>
      <c r="J295" s="213"/>
      <c r="K295" s="213"/>
      <c r="L295" s="218"/>
      <c r="M295" s="219"/>
      <c r="N295" s="220"/>
      <c r="O295" s="220"/>
      <c r="P295" s="220"/>
      <c r="Q295" s="220"/>
      <c r="R295" s="220"/>
      <c r="S295" s="220"/>
      <c r="T295" s="221"/>
      <c r="AT295" s="222" t="s">
        <v>235</v>
      </c>
      <c r="AU295" s="222" t="s">
        <v>87</v>
      </c>
      <c r="AV295" s="13" t="s">
        <v>19</v>
      </c>
      <c r="AW295" s="13" t="s">
        <v>36</v>
      </c>
      <c r="AX295" s="13" t="s">
        <v>80</v>
      </c>
      <c r="AY295" s="222" t="s">
        <v>220</v>
      </c>
    </row>
    <row r="296" spans="1:65" s="15" customFormat="1" ht="11.25">
      <c r="B296" s="233"/>
      <c r="C296" s="234"/>
      <c r="D296" s="210" t="s">
        <v>235</v>
      </c>
      <c r="E296" s="235" t="s">
        <v>1</v>
      </c>
      <c r="F296" s="236" t="s">
        <v>355</v>
      </c>
      <c r="G296" s="234"/>
      <c r="H296" s="237">
        <v>2.1</v>
      </c>
      <c r="I296" s="238"/>
      <c r="J296" s="234"/>
      <c r="K296" s="234"/>
      <c r="L296" s="239"/>
      <c r="M296" s="240"/>
      <c r="N296" s="241"/>
      <c r="O296" s="241"/>
      <c r="P296" s="241"/>
      <c r="Q296" s="241"/>
      <c r="R296" s="241"/>
      <c r="S296" s="241"/>
      <c r="T296" s="242"/>
      <c r="AT296" s="243" t="s">
        <v>235</v>
      </c>
      <c r="AU296" s="243" t="s">
        <v>87</v>
      </c>
      <c r="AV296" s="15" t="s">
        <v>223</v>
      </c>
      <c r="AW296" s="15" t="s">
        <v>36</v>
      </c>
      <c r="AX296" s="15" t="s">
        <v>87</v>
      </c>
      <c r="AY296" s="243" t="s">
        <v>220</v>
      </c>
    </row>
    <row r="297" spans="1:65" s="2" customFormat="1" ht="44.25" customHeight="1">
      <c r="A297" s="36"/>
      <c r="B297" s="37"/>
      <c r="C297" s="192" t="s">
        <v>1354</v>
      </c>
      <c r="D297" s="192" t="s">
        <v>224</v>
      </c>
      <c r="E297" s="193" t="s">
        <v>1104</v>
      </c>
      <c r="F297" s="194" t="s">
        <v>1370</v>
      </c>
      <c r="G297" s="195" t="s">
        <v>506</v>
      </c>
      <c r="H297" s="196">
        <v>68</v>
      </c>
      <c r="I297" s="197"/>
      <c r="J297" s="198">
        <f>ROUND(I297*H297,2)</f>
        <v>0</v>
      </c>
      <c r="K297" s="194" t="s">
        <v>5600</v>
      </c>
      <c r="L297" s="41"/>
      <c r="M297" s="199" t="s">
        <v>1</v>
      </c>
      <c r="N297" s="200" t="s">
        <v>45</v>
      </c>
      <c r="O297" s="73"/>
      <c r="P297" s="201">
        <f>O297*H297</f>
        <v>0</v>
      </c>
      <c r="Q297" s="201">
        <v>0</v>
      </c>
      <c r="R297" s="201">
        <f>Q297*H297</f>
        <v>0</v>
      </c>
      <c r="S297" s="201">
        <v>0</v>
      </c>
      <c r="T297" s="202">
        <f>S297*H297</f>
        <v>0</v>
      </c>
      <c r="U297" s="36"/>
      <c r="V297" s="36"/>
      <c r="W297" s="36"/>
      <c r="X297" s="36"/>
      <c r="Y297" s="36"/>
      <c r="Z297" s="36"/>
      <c r="AA297" s="36"/>
      <c r="AB297" s="36"/>
      <c r="AC297" s="36"/>
      <c r="AD297" s="36"/>
      <c r="AE297" s="36"/>
      <c r="AR297" s="203" t="s">
        <v>223</v>
      </c>
      <c r="AT297" s="203" t="s">
        <v>224</v>
      </c>
      <c r="AU297" s="203" t="s">
        <v>87</v>
      </c>
      <c r="AY297" s="18" t="s">
        <v>220</v>
      </c>
      <c r="BE297" s="204">
        <f>IF(N297="základní",J297,0)</f>
        <v>0</v>
      </c>
      <c r="BF297" s="204">
        <f>IF(N297="snížená",J297,0)</f>
        <v>0</v>
      </c>
      <c r="BG297" s="204">
        <f>IF(N297="zákl. přenesená",J297,0)</f>
        <v>0</v>
      </c>
      <c r="BH297" s="204">
        <f>IF(N297="sníž. přenesená",J297,0)</f>
        <v>0</v>
      </c>
      <c r="BI297" s="204">
        <f>IF(N297="nulová",J297,0)</f>
        <v>0</v>
      </c>
      <c r="BJ297" s="18" t="s">
        <v>87</v>
      </c>
      <c r="BK297" s="204">
        <f>ROUND(I297*H297,2)</f>
        <v>0</v>
      </c>
      <c r="BL297" s="18" t="s">
        <v>223</v>
      </c>
      <c r="BM297" s="203" t="s">
        <v>5829</v>
      </c>
    </row>
    <row r="298" spans="1:65" s="2" customFormat="1" ht="11.25">
      <c r="A298" s="36"/>
      <c r="B298" s="37"/>
      <c r="C298" s="38"/>
      <c r="D298" s="205" t="s">
        <v>231</v>
      </c>
      <c r="E298" s="38"/>
      <c r="F298" s="206" t="s">
        <v>5830</v>
      </c>
      <c r="G298" s="38"/>
      <c r="H298" s="38"/>
      <c r="I298" s="207"/>
      <c r="J298" s="38"/>
      <c r="K298" s="38"/>
      <c r="L298" s="41"/>
      <c r="M298" s="208"/>
      <c r="N298" s="209"/>
      <c r="O298" s="73"/>
      <c r="P298" s="73"/>
      <c r="Q298" s="73"/>
      <c r="R298" s="73"/>
      <c r="S298" s="73"/>
      <c r="T298" s="74"/>
      <c r="U298" s="36"/>
      <c r="V298" s="36"/>
      <c r="W298" s="36"/>
      <c r="X298" s="36"/>
      <c r="Y298" s="36"/>
      <c r="Z298" s="36"/>
      <c r="AA298" s="36"/>
      <c r="AB298" s="36"/>
      <c r="AC298" s="36"/>
      <c r="AD298" s="36"/>
      <c r="AE298" s="36"/>
      <c r="AT298" s="18" t="s">
        <v>231</v>
      </c>
      <c r="AU298" s="18" t="s">
        <v>87</v>
      </c>
    </row>
    <row r="299" spans="1:65" s="14" customFormat="1" ht="11.25">
      <c r="B299" s="223"/>
      <c r="C299" s="224"/>
      <c r="D299" s="210" t="s">
        <v>235</v>
      </c>
      <c r="E299" s="225" t="s">
        <v>1</v>
      </c>
      <c r="F299" s="226" t="s">
        <v>5645</v>
      </c>
      <c r="G299" s="224"/>
      <c r="H299" s="225" t="s">
        <v>1</v>
      </c>
      <c r="I299" s="227"/>
      <c r="J299" s="224"/>
      <c r="K299" s="224"/>
      <c r="L299" s="228"/>
      <c r="M299" s="229"/>
      <c r="N299" s="230"/>
      <c r="O299" s="230"/>
      <c r="P299" s="230"/>
      <c r="Q299" s="230"/>
      <c r="R299" s="230"/>
      <c r="S299" s="230"/>
      <c r="T299" s="231"/>
      <c r="AT299" s="232" t="s">
        <v>235</v>
      </c>
      <c r="AU299" s="232" t="s">
        <v>87</v>
      </c>
      <c r="AV299" s="14" t="s">
        <v>87</v>
      </c>
      <c r="AW299" s="14" t="s">
        <v>36</v>
      </c>
      <c r="AX299" s="14" t="s">
        <v>80</v>
      </c>
      <c r="AY299" s="232" t="s">
        <v>220</v>
      </c>
    </row>
    <row r="300" spans="1:65" s="13" customFormat="1" ht="11.25">
      <c r="B300" s="212"/>
      <c r="C300" s="213"/>
      <c r="D300" s="210" t="s">
        <v>235</v>
      </c>
      <c r="E300" s="214" t="s">
        <v>1</v>
      </c>
      <c r="F300" s="215" t="s">
        <v>5831</v>
      </c>
      <c r="G300" s="213"/>
      <c r="H300" s="216">
        <v>50</v>
      </c>
      <c r="I300" s="217"/>
      <c r="J300" s="213"/>
      <c r="K300" s="213"/>
      <c r="L300" s="218"/>
      <c r="M300" s="219"/>
      <c r="N300" s="220"/>
      <c r="O300" s="220"/>
      <c r="P300" s="220"/>
      <c r="Q300" s="220"/>
      <c r="R300" s="220"/>
      <c r="S300" s="220"/>
      <c r="T300" s="221"/>
      <c r="AT300" s="222" t="s">
        <v>235</v>
      </c>
      <c r="AU300" s="222" t="s">
        <v>87</v>
      </c>
      <c r="AV300" s="13" t="s">
        <v>19</v>
      </c>
      <c r="AW300" s="13" t="s">
        <v>36</v>
      </c>
      <c r="AX300" s="13" t="s">
        <v>80</v>
      </c>
      <c r="AY300" s="222" t="s">
        <v>220</v>
      </c>
    </row>
    <row r="301" spans="1:65" s="13" customFormat="1" ht="11.25">
      <c r="B301" s="212"/>
      <c r="C301" s="213"/>
      <c r="D301" s="210" t="s">
        <v>235</v>
      </c>
      <c r="E301" s="214" t="s">
        <v>1</v>
      </c>
      <c r="F301" s="215" t="s">
        <v>5832</v>
      </c>
      <c r="G301" s="213"/>
      <c r="H301" s="216">
        <v>18</v>
      </c>
      <c r="I301" s="217"/>
      <c r="J301" s="213"/>
      <c r="K301" s="213"/>
      <c r="L301" s="218"/>
      <c r="M301" s="219"/>
      <c r="N301" s="220"/>
      <c r="O301" s="220"/>
      <c r="P301" s="220"/>
      <c r="Q301" s="220"/>
      <c r="R301" s="220"/>
      <c r="S301" s="220"/>
      <c r="T301" s="221"/>
      <c r="AT301" s="222" t="s">
        <v>235</v>
      </c>
      <c r="AU301" s="222" t="s">
        <v>87</v>
      </c>
      <c r="AV301" s="13" t="s">
        <v>19</v>
      </c>
      <c r="AW301" s="13" t="s">
        <v>36</v>
      </c>
      <c r="AX301" s="13" t="s">
        <v>80</v>
      </c>
      <c r="AY301" s="222" t="s">
        <v>220</v>
      </c>
    </row>
    <row r="302" spans="1:65" s="15" customFormat="1" ht="11.25">
      <c r="B302" s="233"/>
      <c r="C302" s="234"/>
      <c r="D302" s="210" t="s">
        <v>235</v>
      </c>
      <c r="E302" s="235" t="s">
        <v>1</v>
      </c>
      <c r="F302" s="236" t="s">
        <v>355</v>
      </c>
      <c r="G302" s="234"/>
      <c r="H302" s="237">
        <v>68</v>
      </c>
      <c r="I302" s="238"/>
      <c r="J302" s="234"/>
      <c r="K302" s="234"/>
      <c r="L302" s="239"/>
      <c r="M302" s="240"/>
      <c r="N302" s="241"/>
      <c r="O302" s="241"/>
      <c r="P302" s="241"/>
      <c r="Q302" s="241"/>
      <c r="R302" s="241"/>
      <c r="S302" s="241"/>
      <c r="T302" s="242"/>
      <c r="AT302" s="243" t="s">
        <v>235</v>
      </c>
      <c r="AU302" s="243" t="s">
        <v>87</v>
      </c>
      <c r="AV302" s="15" t="s">
        <v>223</v>
      </c>
      <c r="AW302" s="15" t="s">
        <v>36</v>
      </c>
      <c r="AX302" s="15" t="s">
        <v>87</v>
      </c>
      <c r="AY302" s="243" t="s">
        <v>220</v>
      </c>
    </row>
    <row r="303" spans="1:65" s="2" customFormat="1" ht="37.9" customHeight="1">
      <c r="A303" s="36"/>
      <c r="B303" s="37"/>
      <c r="C303" s="192" t="s">
        <v>1359</v>
      </c>
      <c r="D303" s="192" t="s">
        <v>224</v>
      </c>
      <c r="E303" s="193" t="s">
        <v>5833</v>
      </c>
      <c r="F303" s="194" t="s">
        <v>5834</v>
      </c>
      <c r="G303" s="195" t="s">
        <v>506</v>
      </c>
      <c r="H303" s="196">
        <v>453</v>
      </c>
      <c r="I303" s="197"/>
      <c r="J303" s="198">
        <f>ROUND(I303*H303,2)</f>
        <v>0</v>
      </c>
      <c r="K303" s="194" t="s">
        <v>1</v>
      </c>
      <c r="L303" s="41"/>
      <c r="M303" s="199" t="s">
        <v>1</v>
      </c>
      <c r="N303" s="200" t="s">
        <v>45</v>
      </c>
      <c r="O303" s="73"/>
      <c r="P303" s="201">
        <f>O303*H303</f>
        <v>0</v>
      </c>
      <c r="Q303" s="201">
        <v>0</v>
      </c>
      <c r="R303" s="201">
        <f>Q303*H303</f>
        <v>0</v>
      </c>
      <c r="S303" s="201">
        <v>0</v>
      </c>
      <c r="T303" s="202">
        <f>S303*H303</f>
        <v>0</v>
      </c>
      <c r="U303" s="36"/>
      <c r="V303" s="36"/>
      <c r="W303" s="36"/>
      <c r="X303" s="36"/>
      <c r="Y303" s="36"/>
      <c r="Z303" s="36"/>
      <c r="AA303" s="36"/>
      <c r="AB303" s="36"/>
      <c r="AC303" s="36"/>
      <c r="AD303" s="36"/>
      <c r="AE303" s="36"/>
      <c r="AR303" s="203" t="s">
        <v>223</v>
      </c>
      <c r="AT303" s="203" t="s">
        <v>224</v>
      </c>
      <c r="AU303" s="203" t="s">
        <v>87</v>
      </c>
      <c r="AY303" s="18" t="s">
        <v>220</v>
      </c>
      <c r="BE303" s="204">
        <f>IF(N303="základní",J303,0)</f>
        <v>0</v>
      </c>
      <c r="BF303" s="204">
        <f>IF(N303="snížená",J303,0)</f>
        <v>0</v>
      </c>
      <c r="BG303" s="204">
        <f>IF(N303="zákl. přenesená",J303,0)</f>
        <v>0</v>
      </c>
      <c r="BH303" s="204">
        <f>IF(N303="sníž. přenesená",J303,0)</f>
        <v>0</v>
      </c>
      <c r="BI303" s="204">
        <f>IF(N303="nulová",J303,0)</f>
        <v>0</v>
      </c>
      <c r="BJ303" s="18" t="s">
        <v>87</v>
      </c>
      <c r="BK303" s="204">
        <f>ROUND(I303*H303,2)</f>
        <v>0</v>
      </c>
      <c r="BL303" s="18" t="s">
        <v>223</v>
      </c>
      <c r="BM303" s="203" t="s">
        <v>5835</v>
      </c>
    </row>
    <row r="304" spans="1:65" s="2" customFormat="1" ht="19.5">
      <c r="A304" s="36"/>
      <c r="B304" s="37"/>
      <c r="C304" s="38"/>
      <c r="D304" s="210" t="s">
        <v>233</v>
      </c>
      <c r="E304" s="38"/>
      <c r="F304" s="211" t="s">
        <v>5836</v>
      </c>
      <c r="G304" s="38"/>
      <c r="H304" s="38"/>
      <c r="I304" s="207"/>
      <c r="J304" s="38"/>
      <c r="K304" s="38"/>
      <c r="L304" s="41"/>
      <c r="M304" s="208"/>
      <c r="N304" s="209"/>
      <c r="O304" s="73"/>
      <c r="P304" s="73"/>
      <c r="Q304" s="73"/>
      <c r="R304" s="73"/>
      <c r="S304" s="73"/>
      <c r="T304" s="74"/>
      <c r="U304" s="36"/>
      <c r="V304" s="36"/>
      <c r="W304" s="36"/>
      <c r="X304" s="36"/>
      <c r="Y304" s="36"/>
      <c r="Z304" s="36"/>
      <c r="AA304" s="36"/>
      <c r="AB304" s="36"/>
      <c r="AC304" s="36"/>
      <c r="AD304" s="36"/>
      <c r="AE304" s="36"/>
      <c r="AT304" s="18" t="s">
        <v>233</v>
      </c>
      <c r="AU304" s="18" t="s">
        <v>87</v>
      </c>
    </row>
    <row r="305" spans="1:65" s="12" customFormat="1" ht="25.9" customHeight="1">
      <c r="B305" s="176"/>
      <c r="C305" s="177"/>
      <c r="D305" s="178" t="s">
        <v>79</v>
      </c>
      <c r="E305" s="179" t="s">
        <v>219</v>
      </c>
      <c r="F305" s="179" t="s">
        <v>861</v>
      </c>
      <c r="G305" s="177"/>
      <c r="H305" s="177"/>
      <c r="I305" s="180"/>
      <c r="J305" s="181">
        <f>BK305</f>
        <v>0</v>
      </c>
      <c r="K305" s="177"/>
      <c r="L305" s="182"/>
      <c r="M305" s="183"/>
      <c r="N305" s="184"/>
      <c r="O305" s="184"/>
      <c r="P305" s="185">
        <f>SUM(P306:P309)</f>
        <v>0</v>
      </c>
      <c r="Q305" s="184"/>
      <c r="R305" s="185">
        <f>SUM(R306:R309)</f>
        <v>0</v>
      </c>
      <c r="S305" s="184"/>
      <c r="T305" s="186">
        <f>SUM(T306:T309)</f>
        <v>0</v>
      </c>
      <c r="AR305" s="187" t="s">
        <v>87</v>
      </c>
      <c r="AT305" s="188" t="s">
        <v>79</v>
      </c>
      <c r="AU305" s="188" t="s">
        <v>80</v>
      </c>
      <c r="AY305" s="187" t="s">
        <v>220</v>
      </c>
      <c r="BK305" s="189">
        <f>SUM(BK306:BK309)</f>
        <v>0</v>
      </c>
    </row>
    <row r="306" spans="1:65" s="2" customFormat="1" ht="24.2" customHeight="1">
      <c r="A306" s="36"/>
      <c r="B306" s="37"/>
      <c r="C306" s="192" t="s">
        <v>1647</v>
      </c>
      <c r="D306" s="192" t="s">
        <v>224</v>
      </c>
      <c r="E306" s="193" t="s">
        <v>5837</v>
      </c>
      <c r="F306" s="194" t="s">
        <v>5838</v>
      </c>
      <c r="G306" s="195" t="s">
        <v>506</v>
      </c>
      <c r="H306" s="196">
        <v>565.20000000000005</v>
      </c>
      <c r="I306" s="197"/>
      <c r="J306" s="198">
        <f>ROUND(I306*H306,2)</f>
        <v>0</v>
      </c>
      <c r="K306" s="194" t="s">
        <v>5600</v>
      </c>
      <c r="L306" s="41"/>
      <c r="M306" s="199" t="s">
        <v>1</v>
      </c>
      <c r="N306" s="200" t="s">
        <v>45</v>
      </c>
      <c r="O306" s="73"/>
      <c r="P306" s="201">
        <f>O306*H306</f>
        <v>0</v>
      </c>
      <c r="Q306" s="201">
        <v>0</v>
      </c>
      <c r="R306" s="201">
        <f>Q306*H306</f>
        <v>0</v>
      </c>
      <c r="S306" s="201">
        <v>0</v>
      </c>
      <c r="T306" s="202">
        <f>S306*H306</f>
        <v>0</v>
      </c>
      <c r="U306" s="36"/>
      <c r="V306" s="36"/>
      <c r="W306" s="36"/>
      <c r="X306" s="36"/>
      <c r="Y306" s="36"/>
      <c r="Z306" s="36"/>
      <c r="AA306" s="36"/>
      <c r="AB306" s="36"/>
      <c r="AC306" s="36"/>
      <c r="AD306" s="36"/>
      <c r="AE306" s="36"/>
      <c r="AR306" s="203" t="s">
        <v>223</v>
      </c>
      <c r="AT306" s="203" t="s">
        <v>224</v>
      </c>
      <c r="AU306" s="203" t="s">
        <v>87</v>
      </c>
      <c r="AY306" s="18" t="s">
        <v>220</v>
      </c>
      <c r="BE306" s="204">
        <f>IF(N306="základní",J306,0)</f>
        <v>0</v>
      </c>
      <c r="BF306" s="204">
        <f>IF(N306="snížená",J306,0)</f>
        <v>0</v>
      </c>
      <c r="BG306" s="204">
        <f>IF(N306="zákl. přenesená",J306,0)</f>
        <v>0</v>
      </c>
      <c r="BH306" s="204">
        <f>IF(N306="sníž. přenesená",J306,0)</f>
        <v>0</v>
      </c>
      <c r="BI306" s="204">
        <f>IF(N306="nulová",J306,0)</f>
        <v>0</v>
      </c>
      <c r="BJ306" s="18" t="s">
        <v>87</v>
      </c>
      <c r="BK306" s="204">
        <f>ROUND(I306*H306,2)</f>
        <v>0</v>
      </c>
      <c r="BL306" s="18" t="s">
        <v>223</v>
      </c>
      <c r="BM306" s="203" t="s">
        <v>5839</v>
      </c>
    </row>
    <row r="307" spans="1:65" s="2" customFormat="1" ht="11.25">
      <c r="A307" s="36"/>
      <c r="B307" s="37"/>
      <c r="C307" s="38"/>
      <c r="D307" s="205" t="s">
        <v>231</v>
      </c>
      <c r="E307" s="38"/>
      <c r="F307" s="206" t="s">
        <v>5840</v>
      </c>
      <c r="G307" s="38"/>
      <c r="H307" s="38"/>
      <c r="I307" s="207"/>
      <c r="J307" s="38"/>
      <c r="K307" s="38"/>
      <c r="L307" s="41"/>
      <c r="M307" s="208"/>
      <c r="N307" s="209"/>
      <c r="O307" s="73"/>
      <c r="P307" s="73"/>
      <c r="Q307" s="73"/>
      <c r="R307" s="73"/>
      <c r="S307" s="73"/>
      <c r="T307" s="74"/>
      <c r="U307" s="36"/>
      <c r="V307" s="36"/>
      <c r="W307" s="36"/>
      <c r="X307" s="36"/>
      <c r="Y307" s="36"/>
      <c r="Z307" s="36"/>
      <c r="AA307" s="36"/>
      <c r="AB307" s="36"/>
      <c r="AC307" s="36"/>
      <c r="AD307" s="36"/>
      <c r="AE307" s="36"/>
      <c r="AT307" s="18" t="s">
        <v>231</v>
      </c>
      <c r="AU307" s="18" t="s">
        <v>87</v>
      </c>
    </row>
    <row r="308" spans="1:65" s="2" customFormat="1" ht="44.25" customHeight="1">
      <c r="A308" s="36"/>
      <c r="B308" s="37"/>
      <c r="C308" s="192" t="s">
        <v>1469</v>
      </c>
      <c r="D308" s="192" t="s">
        <v>224</v>
      </c>
      <c r="E308" s="193" t="s">
        <v>1029</v>
      </c>
      <c r="F308" s="194" t="s">
        <v>5841</v>
      </c>
      <c r="G308" s="195" t="s">
        <v>506</v>
      </c>
      <c r="H308" s="196">
        <v>565.20000000000005</v>
      </c>
      <c r="I308" s="197"/>
      <c r="J308" s="198">
        <f>ROUND(I308*H308,2)</f>
        <v>0</v>
      </c>
      <c r="K308" s="194" t="s">
        <v>5600</v>
      </c>
      <c r="L308" s="41"/>
      <c r="M308" s="199" t="s">
        <v>1</v>
      </c>
      <c r="N308" s="200" t="s">
        <v>45</v>
      </c>
      <c r="O308" s="73"/>
      <c r="P308" s="201">
        <f>O308*H308</f>
        <v>0</v>
      </c>
      <c r="Q308" s="201">
        <v>0</v>
      </c>
      <c r="R308" s="201">
        <f>Q308*H308</f>
        <v>0</v>
      </c>
      <c r="S308" s="201">
        <v>0</v>
      </c>
      <c r="T308" s="202">
        <f>S308*H308</f>
        <v>0</v>
      </c>
      <c r="U308" s="36"/>
      <c r="V308" s="36"/>
      <c r="W308" s="36"/>
      <c r="X308" s="36"/>
      <c r="Y308" s="36"/>
      <c r="Z308" s="36"/>
      <c r="AA308" s="36"/>
      <c r="AB308" s="36"/>
      <c r="AC308" s="36"/>
      <c r="AD308" s="36"/>
      <c r="AE308" s="36"/>
      <c r="AR308" s="203" t="s">
        <v>223</v>
      </c>
      <c r="AT308" s="203" t="s">
        <v>224</v>
      </c>
      <c r="AU308" s="203" t="s">
        <v>87</v>
      </c>
      <c r="AY308" s="18" t="s">
        <v>220</v>
      </c>
      <c r="BE308" s="204">
        <f>IF(N308="základní",J308,0)</f>
        <v>0</v>
      </c>
      <c r="BF308" s="204">
        <f>IF(N308="snížená",J308,0)</f>
        <v>0</v>
      </c>
      <c r="BG308" s="204">
        <f>IF(N308="zákl. přenesená",J308,0)</f>
        <v>0</v>
      </c>
      <c r="BH308" s="204">
        <f>IF(N308="sníž. přenesená",J308,0)</f>
        <v>0</v>
      </c>
      <c r="BI308" s="204">
        <f>IF(N308="nulová",J308,0)</f>
        <v>0</v>
      </c>
      <c r="BJ308" s="18" t="s">
        <v>87</v>
      </c>
      <c r="BK308" s="204">
        <f>ROUND(I308*H308,2)</f>
        <v>0</v>
      </c>
      <c r="BL308" s="18" t="s">
        <v>223</v>
      </c>
      <c r="BM308" s="203" t="s">
        <v>5842</v>
      </c>
    </row>
    <row r="309" spans="1:65" s="2" customFormat="1" ht="11.25">
      <c r="A309" s="36"/>
      <c r="B309" s="37"/>
      <c r="C309" s="38"/>
      <c r="D309" s="205" t="s">
        <v>231</v>
      </c>
      <c r="E309" s="38"/>
      <c r="F309" s="206" t="s">
        <v>5843</v>
      </c>
      <c r="G309" s="38"/>
      <c r="H309" s="38"/>
      <c r="I309" s="207"/>
      <c r="J309" s="38"/>
      <c r="K309" s="38"/>
      <c r="L309" s="41"/>
      <c r="M309" s="208"/>
      <c r="N309" s="209"/>
      <c r="O309" s="73"/>
      <c r="P309" s="73"/>
      <c r="Q309" s="73"/>
      <c r="R309" s="73"/>
      <c r="S309" s="73"/>
      <c r="T309" s="74"/>
      <c r="U309" s="36"/>
      <c r="V309" s="36"/>
      <c r="W309" s="36"/>
      <c r="X309" s="36"/>
      <c r="Y309" s="36"/>
      <c r="Z309" s="36"/>
      <c r="AA309" s="36"/>
      <c r="AB309" s="36"/>
      <c r="AC309" s="36"/>
      <c r="AD309" s="36"/>
      <c r="AE309" s="36"/>
      <c r="AT309" s="18" t="s">
        <v>231</v>
      </c>
      <c r="AU309" s="18" t="s">
        <v>87</v>
      </c>
    </row>
    <row r="310" spans="1:65" s="12" customFormat="1" ht="25.9" customHeight="1">
      <c r="B310" s="176"/>
      <c r="C310" s="177"/>
      <c r="D310" s="178" t="s">
        <v>79</v>
      </c>
      <c r="E310" s="179" t="s">
        <v>271</v>
      </c>
      <c r="F310" s="179" t="s">
        <v>726</v>
      </c>
      <c r="G310" s="177"/>
      <c r="H310" s="177"/>
      <c r="I310" s="180"/>
      <c r="J310" s="181">
        <f>BK310</f>
        <v>0</v>
      </c>
      <c r="K310" s="177"/>
      <c r="L310" s="182"/>
      <c r="M310" s="183"/>
      <c r="N310" s="184"/>
      <c r="O310" s="184"/>
      <c r="P310" s="185">
        <f>SUM(P311:P314)</f>
        <v>0</v>
      </c>
      <c r="Q310" s="184"/>
      <c r="R310" s="185">
        <f>SUM(R311:R314)</f>
        <v>0</v>
      </c>
      <c r="S310" s="184"/>
      <c r="T310" s="186">
        <f>SUM(T311:T314)</f>
        <v>0</v>
      </c>
      <c r="AR310" s="187" t="s">
        <v>87</v>
      </c>
      <c r="AT310" s="188" t="s">
        <v>79</v>
      </c>
      <c r="AU310" s="188" t="s">
        <v>80</v>
      </c>
      <c r="AY310" s="187" t="s">
        <v>220</v>
      </c>
      <c r="BK310" s="189">
        <f>SUM(BK311:BK314)</f>
        <v>0</v>
      </c>
    </row>
    <row r="311" spans="1:65" s="2" customFormat="1" ht="21.75" customHeight="1">
      <c r="A311" s="36"/>
      <c r="B311" s="37"/>
      <c r="C311" s="192" t="s">
        <v>1652</v>
      </c>
      <c r="D311" s="192" t="s">
        <v>224</v>
      </c>
      <c r="E311" s="193" t="s">
        <v>5844</v>
      </c>
      <c r="F311" s="194" t="s">
        <v>5845</v>
      </c>
      <c r="G311" s="195" t="s">
        <v>506</v>
      </c>
      <c r="H311" s="196">
        <v>220</v>
      </c>
      <c r="I311" s="197"/>
      <c r="J311" s="198">
        <f>ROUND(I311*H311,2)</f>
        <v>0</v>
      </c>
      <c r="K311" s="194" t="s">
        <v>1</v>
      </c>
      <c r="L311" s="41"/>
      <c r="M311" s="199" t="s">
        <v>1</v>
      </c>
      <c r="N311" s="200" t="s">
        <v>45</v>
      </c>
      <c r="O311" s="73"/>
      <c r="P311" s="201">
        <f>O311*H311</f>
        <v>0</v>
      </c>
      <c r="Q311" s="201">
        <v>0</v>
      </c>
      <c r="R311" s="201">
        <f>Q311*H311</f>
        <v>0</v>
      </c>
      <c r="S311" s="201">
        <v>0</v>
      </c>
      <c r="T311" s="202">
        <f>S311*H311</f>
        <v>0</v>
      </c>
      <c r="U311" s="36"/>
      <c r="V311" s="36"/>
      <c r="W311" s="36"/>
      <c r="X311" s="36"/>
      <c r="Y311" s="36"/>
      <c r="Z311" s="36"/>
      <c r="AA311" s="36"/>
      <c r="AB311" s="36"/>
      <c r="AC311" s="36"/>
      <c r="AD311" s="36"/>
      <c r="AE311" s="36"/>
      <c r="AR311" s="203" t="s">
        <v>223</v>
      </c>
      <c r="AT311" s="203" t="s">
        <v>224</v>
      </c>
      <c r="AU311" s="203" t="s">
        <v>87</v>
      </c>
      <c r="AY311" s="18" t="s">
        <v>220</v>
      </c>
      <c r="BE311" s="204">
        <f>IF(N311="základní",J311,0)</f>
        <v>0</v>
      </c>
      <c r="BF311" s="204">
        <f>IF(N311="snížená",J311,0)</f>
        <v>0</v>
      </c>
      <c r="BG311" s="204">
        <f>IF(N311="zákl. přenesená",J311,0)</f>
        <v>0</v>
      </c>
      <c r="BH311" s="204">
        <f>IF(N311="sníž. přenesená",J311,0)</f>
        <v>0</v>
      </c>
      <c r="BI311" s="204">
        <f>IF(N311="nulová",J311,0)</f>
        <v>0</v>
      </c>
      <c r="BJ311" s="18" t="s">
        <v>87</v>
      </c>
      <c r="BK311" s="204">
        <f>ROUND(I311*H311,2)</f>
        <v>0</v>
      </c>
      <c r="BL311" s="18" t="s">
        <v>223</v>
      </c>
      <c r="BM311" s="203" t="s">
        <v>5846</v>
      </c>
    </row>
    <row r="312" spans="1:65" s="2" customFormat="1" ht="16.5" customHeight="1">
      <c r="A312" s="36"/>
      <c r="B312" s="37"/>
      <c r="C312" s="247" t="s">
        <v>1655</v>
      </c>
      <c r="D312" s="247" t="s">
        <v>329</v>
      </c>
      <c r="E312" s="248" t="s">
        <v>5847</v>
      </c>
      <c r="F312" s="249" t="s">
        <v>5848</v>
      </c>
      <c r="G312" s="250" t="s">
        <v>5849</v>
      </c>
      <c r="H312" s="251">
        <v>6.6000000000000003E-2</v>
      </c>
      <c r="I312" s="252"/>
      <c r="J312" s="253">
        <f>ROUND(I312*H312,2)</f>
        <v>0</v>
      </c>
      <c r="K312" s="249" t="s">
        <v>1</v>
      </c>
      <c r="L312" s="254"/>
      <c r="M312" s="255" t="s">
        <v>1</v>
      </c>
      <c r="N312" s="256" t="s">
        <v>45</v>
      </c>
      <c r="O312" s="73"/>
      <c r="P312" s="201">
        <f>O312*H312</f>
        <v>0</v>
      </c>
      <c r="Q312" s="201">
        <v>0</v>
      </c>
      <c r="R312" s="201">
        <f>Q312*H312</f>
        <v>0</v>
      </c>
      <c r="S312" s="201">
        <v>0</v>
      </c>
      <c r="T312" s="202">
        <f>S312*H312</f>
        <v>0</v>
      </c>
      <c r="U312" s="36"/>
      <c r="V312" s="36"/>
      <c r="W312" s="36"/>
      <c r="X312" s="36"/>
      <c r="Y312" s="36"/>
      <c r="Z312" s="36"/>
      <c r="AA312" s="36"/>
      <c r="AB312" s="36"/>
      <c r="AC312" s="36"/>
      <c r="AD312" s="36"/>
      <c r="AE312" s="36"/>
      <c r="AR312" s="203" t="s">
        <v>266</v>
      </c>
      <c r="AT312" s="203" t="s">
        <v>329</v>
      </c>
      <c r="AU312" s="203" t="s">
        <v>87</v>
      </c>
      <c r="AY312" s="18" t="s">
        <v>220</v>
      </c>
      <c r="BE312" s="204">
        <f>IF(N312="základní",J312,0)</f>
        <v>0</v>
      </c>
      <c r="BF312" s="204">
        <f>IF(N312="snížená",J312,0)</f>
        <v>0</v>
      </c>
      <c r="BG312" s="204">
        <f>IF(N312="zákl. přenesená",J312,0)</f>
        <v>0</v>
      </c>
      <c r="BH312" s="204">
        <f>IF(N312="sníž. přenesená",J312,0)</f>
        <v>0</v>
      </c>
      <c r="BI312" s="204">
        <f>IF(N312="nulová",J312,0)</f>
        <v>0</v>
      </c>
      <c r="BJ312" s="18" t="s">
        <v>87</v>
      </c>
      <c r="BK312" s="204">
        <f>ROUND(I312*H312,2)</f>
        <v>0</v>
      </c>
      <c r="BL312" s="18" t="s">
        <v>223</v>
      </c>
      <c r="BM312" s="203" t="s">
        <v>5850</v>
      </c>
    </row>
    <row r="313" spans="1:65" s="2" customFormat="1" ht="55.5" customHeight="1">
      <c r="A313" s="36"/>
      <c r="B313" s="37"/>
      <c r="C313" s="192" t="s">
        <v>1658</v>
      </c>
      <c r="D313" s="192" t="s">
        <v>224</v>
      </c>
      <c r="E313" s="193" t="s">
        <v>5851</v>
      </c>
      <c r="F313" s="194" t="s">
        <v>5852</v>
      </c>
      <c r="G313" s="195" t="s">
        <v>514</v>
      </c>
      <c r="H313" s="196">
        <v>3.6</v>
      </c>
      <c r="I313" s="197"/>
      <c r="J313" s="198">
        <f>ROUND(I313*H313,2)</f>
        <v>0</v>
      </c>
      <c r="K313" s="194" t="s">
        <v>5600</v>
      </c>
      <c r="L313" s="41"/>
      <c r="M313" s="199" t="s">
        <v>1</v>
      </c>
      <c r="N313" s="200" t="s">
        <v>45</v>
      </c>
      <c r="O313" s="73"/>
      <c r="P313" s="201">
        <f>O313*H313</f>
        <v>0</v>
      </c>
      <c r="Q313" s="201">
        <v>0</v>
      </c>
      <c r="R313" s="201">
        <f>Q313*H313</f>
        <v>0</v>
      </c>
      <c r="S313" s="201">
        <v>0</v>
      </c>
      <c r="T313" s="202">
        <f>S313*H313</f>
        <v>0</v>
      </c>
      <c r="U313" s="36"/>
      <c r="V313" s="36"/>
      <c r="W313" s="36"/>
      <c r="X313" s="36"/>
      <c r="Y313" s="36"/>
      <c r="Z313" s="36"/>
      <c r="AA313" s="36"/>
      <c r="AB313" s="36"/>
      <c r="AC313" s="36"/>
      <c r="AD313" s="36"/>
      <c r="AE313" s="36"/>
      <c r="AR313" s="203" t="s">
        <v>223</v>
      </c>
      <c r="AT313" s="203" t="s">
        <v>224</v>
      </c>
      <c r="AU313" s="203" t="s">
        <v>87</v>
      </c>
      <c r="AY313" s="18" t="s">
        <v>220</v>
      </c>
      <c r="BE313" s="204">
        <f>IF(N313="základní",J313,0)</f>
        <v>0</v>
      </c>
      <c r="BF313" s="204">
        <f>IF(N313="snížená",J313,0)</f>
        <v>0</v>
      </c>
      <c r="BG313" s="204">
        <f>IF(N313="zákl. přenesená",J313,0)</f>
        <v>0</v>
      </c>
      <c r="BH313" s="204">
        <f>IF(N313="sníž. přenesená",J313,0)</f>
        <v>0</v>
      </c>
      <c r="BI313" s="204">
        <f>IF(N313="nulová",J313,0)</f>
        <v>0</v>
      </c>
      <c r="BJ313" s="18" t="s">
        <v>87</v>
      </c>
      <c r="BK313" s="204">
        <f>ROUND(I313*H313,2)</f>
        <v>0</v>
      </c>
      <c r="BL313" s="18" t="s">
        <v>223</v>
      </c>
      <c r="BM313" s="203" t="s">
        <v>5853</v>
      </c>
    </row>
    <row r="314" spans="1:65" s="2" customFormat="1" ht="11.25">
      <c r="A314" s="36"/>
      <c r="B314" s="37"/>
      <c r="C314" s="38"/>
      <c r="D314" s="205" t="s">
        <v>231</v>
      </c>
      <c r="E314" s="38"/>
      <c r="F314" s="206" t="s">
        <v>5854</v>
      </c>
      <c r="G314" s="38"/>
      <c r="H314" s="38"/>
      <c r="I314" s="207"/>
      <c r="J314" s="38"/>
      <c r="K314" s="38"/>
      <c r="L314" s="41"/>
      <c r="M314" s="208"/>
      <c r="N314" s="209"/>
      <c r="O314" s="73"/>
      <c r="P314" s="73"/>
      <c r="Q314" s="73"/>
      <c r="R314" s="73"/>
      <c r="S314" s="73"/>
      <c r="T314" s="74"/>
      <c r="U314" s="36"/>
      <c r="V314" s="36"/>
      <c r="W314" s="36"/>
      <c r="X314" s="36"/>
      <c r="Y314" s="36"/>
      <c r="Z314" s="36"/>
      <c r="AA314" s="36"/>
      <c r="AB314" s="36"/>
      <c r="AC314" s="36"/>
      <c r="AD314" s="36"/>
      <c r="AE314" s="36"/>
      <c r="AT314" s="18" t="s">
        <v>231</v>
      </c>
      <c r="AU314" s="18" t="s">
        <v>87</v>
      </c>
    </row>
    <row r="315" spans="1:65" s="12" customFormat="1" ht="25.9" customHeight="1">
      <c r="B315" s="176"/>
      <c r="C315" s="177"/>
      <c r="D315" s="178" t="s">
        <v>79</v>
      </c>
      <c r="E315" s="179" t="s">
        <v>932</v>
      </c>
      <c r="F315" s="179" t="s">
        <v>933</v>
      </c>
      <c r="G315" s="177"/>
      <c r="H315" s="177"/>
      <c r="I315" s="180"/>
      <c r="J315" s="181">
        <f>BK315</f>
        <v>0</v>
      </c>
      <c r="K315" s="177"/>
      <c r="L315" s="182"/>
      <c r="M315" s="183"/>
      <c r="N315" s="184"/>
      <c r="O315" s="184"/>
      <c r="P315" s="185">
        <f>SUM(P316:P331)</f>
        <v>0</v>
      </c>
      <c r="Q315" s="184"/>
      <c r="R315" s="185">
        <f>SUM(R316:R331)</f>
        <v>0</v>
      </c>
      <c r="S315" s="184"/>
      <c r="T315" s="186">
        <f>SUM(T316:T331)</f>
        <v>0</v>
      </c>
      <c r="AR315" s="187" t="s">
        <v>87</v>
      </c>
      <c r="AT315" s="188" t="s">
        <v>79</v>
      </c>
      <c r="AU315" s="188" t="s">
        <v>80</v>
      </c>
      <c r="AY315" s="187" t="s">
        <v>220</v>
      </c>
      <c r="BK315" s="189">
        <f>SUM(BK316:BK331)</f>
        <v>0</v>
      </c>
    </row>
    <row r="316" spans="1:65" s="2" customFormat="1" ht="37.9" customHeight="1">
      <c r="A316" s="36"/>
      <c r="B316" s="37"/>
      <c r="C316" s="192" t="s">
        <v>1663</v>
      </c>
      <c r="D316" s="192" t="s">
        <v>224</v>
      </c>
      <c r="E316" s="193" t="s">
        <v>5855</v>
      </c>
      <c r="F316" s="194" t="s">
        <v>5856</v>
      </c>
      <c r="G316" s="195" t="s">
        <v>650</v>
      </c>
      <c r="H316" s="196">
        <v>64.998000000000005</v>
      </c>
      <c r="I316" s="197"/>
      <c r="J316" s="198">
        <f>ROUND(I316*H316,2)</f>
        <v>0</v>
      </c>
      <c r="K316" s="194" t="s">
        <v>5600</v>
      </c>
      <c r="L316" s="41"/>
      <c r="M316" s="199" t="s">
        <v>1</v>
      </c>
      <c r="N316" s="200" t="s">
        <v>45</v>
      </c>
      <c r="O316" s="73"/>
      <c r="P316" s="201">
        <f>O316*H316</f>
        <v>0</v>
      </c>
      <c r="Q316" s="201">
        <v>0</v>
      </c>
      <c r="R316" s="201">
        <f>Q316*H316</f>
        <v>0</v>
      </c>
      <c r="S316" s="201">
        <v>0</v>
      </c>
      <c r="T316" s="202">
        <f>S316*H316</f>
        <v>0</v>
      </c>
      <c r="U316" s="36"/>
      <c r="V316" s="36"/>
      <c r="W316" s="36"/>
      <c r="X316" s="36"/>
      <c r="Y316" s="36"/>
      <c r="Z316" s="36"/>
      <c r="AA316" s="36"/>
      <c r="AB316" s="36"/>
      <c r="AC316" s="36"/>
      <c r="AD316" s="36"/>
      <c r="AE316" s="36"/>
      <c r="AR316" s="203" t="s">
        <v>223</v>
      </c>
      <c r="AT316" s="203" t="s">
        <v>224</v>
      </c>
      <c r="AU316" s="203" t="s">
        <v>87</v>
      </c>
      <c r="AY316" s="18" t="s">
        <v>220</v>
      </c>
      <c r="BE316" s="204">
        <f>IF(N316="základní",J316,0)</f>
        <v>0</v>
      </c>
      <c r="BF316" s="204">
        <f>IF(N316="snížená",J316,0)</f>
        <v>0</v>
      </c>
      <c r="BG316" s="204">
        <f>IF(N316="zákl. přenesená",J316,0)</f>
        <v>0</v>
      </c>
      <c r="BH316" s="204">
        <f>IF(N316="sníž. přenesená",J316,0)</f>
        <v>0</v>
      </c>
      <c r="BI316" s="204">
        <f>IF(N316="nulová",J316,0)</f>
        <v>0</v>
      </c>
      <c r="BJ316" s="18" t="s">
        <v>87</v>
      </c>
      <c r="BK316" s="204">
        <f>ROUND(I316*H316,2)</f>
        <v>0</v>
      </c>
      <c r="BL316" s="18" t="s">
        <v>223</v>
      </c>
      <c r="BM316" s="203" t="s">
        <v>5857</v>
      </c>
    </row>
    <row r="317" spans="1:65" s="2" customFormat="1" ht="11.25">
      <c r="A317" s="36"/>
      <c r="B317" s="37"/>
      <c r="C317" s="38"/>
      <c r="D317" s="205" t="s">
        <v>231</v>
      </c>
      <c r="E317" s="38"/>
      <c r="F317" s="206" t="s">
        <v>5858</v>
      </c>
      <c r="G317" s="38"/>
      <c r="H317" s="38"/>
      <c r="I317" s="207"/>
      <c r="J317" s="38"/>
      <c r="K317" s="38"/>
      <c r="L317" s="41"/>
      <c r="M317" s="208"/>
      <c r="N317" s="209"/>
      <c r="O317" s="73"/>
      <c r="P317" s="73"/>
      <c r="Q317" s="73"/>
      <c r="R317" s="73"/>
      <c r="S317" s="73"/>
      <c r="T317" s="74"/>
      <c r="U317" s="36"/>
      <c r="V317" s="36"/>
      <c r="W317" s="36"/>
      <c r="X317" s="36"/>
      <c r="Y317" s="36"/>
      <c r="Z317" s="36"/>
      <c r="AA317" s="36"/>
      <c r="AB317" s="36"/>
      <c r="AC317" s="36"/>
      <c r="AD317" s="36"/>
      <c r="AE317" s="36"/>
      <c r="AT317" s="18" t="s">
        <v>231</v>
      </c>
      <c r="AU317" s="18" t="s">
        <v>87</v>
      </c>
    </row>
    <row r="318" spans="1:65" s="2" customFormat="1" ht="37.9" customHeight="1">
      <c r="A318" s="36"/>
      <c r="B318" s="37"/>
      <c r="C318" s="192" t="s">
        <v>1666</v>
      </c>
      <c r="D318" s="192" t="s">
        <v>224</v>
      </c>
      <c r="E318" s="193" t="s">
        <v>5859</v>
      </c>
      <c r="F318" s="194" t="s">
        <v>5860</v>
      </c>
      <c r="G318" s="195" t="s">
        <v>650</v>
      </c>
      <c r="H318" s="196">
        <v>1234.962</v>
      </c>
      <c r="I318" s="197"/>
      <c r="J318" s="198">
        <f>ROUND(I318*H318,2)</f>
        <v>0</v>
      </c>
      <c r="K318" s="194" t="s">
        <v>5600</v>
      </c>
      <c r="L318" s="41"/>
      <c r="M318" s="199" t="s">
        <v>1</v>
      </c>
      <c r="N318" s="200" t="s">
        <v>45</v>
      </c>
      <c r="O318" s="73"/>
      <c r="P318" s="201">
        <f>O318*H318</f>
        <v>0</v>
      </c>
      <c r="Q318" s="201">
        <v>0</v>
      </c>
      <c r="R318" s="201">
        <f>Q318*H318</f>
        <v>0</v>
      </c>
      <c r="S318" s="201">
        <v>0</v>
      </c>
      <c r="T318" s="202">
        <f>S318*H318</f>
        <v>0</v>
      </c>
      <c r="U318" s="36"/>
      <c r="V318" s="36"/>
      <c r="W318" s="36"/>
      <c r="X318" s="36"/>
      <c r="Y318" s="36"/>
      <c r="Z318" s="36"/>
      <c r="AA318" s="36"/>
      <c r="AB318" s="36"/>
      <c r="AC318" s="36"/>
      <c r="AD318" s="36"/>
      <c r="AE318" s="36"/>
      <c r="AR318" s="203" t="s">
        <v>223</v>
      </c>
      <c r="AT318" s="203" t="s">
        <v>224</v>
      </c>
      <c r="AU318" s="203" t="s">
        <v>87</v>
      </c>
      <c r="AY318" s="18" t="s">
        <v>220</v>
      </c>
      <c r="BE318" s="204">
        <f>IF(N318="základní",J318,0)</f>
        <v>0</v>
      </c>
      <c r="BF318" s="204">
        <f>IF(N318="snížená",J318,0)</f>
        <v>0</v>
      </c>
      <c r="BG318" s="204">
        <f>IF(N318="zákl. přenesená",J318,0)</f>
        <v>0</v>
      </c>
      <c r="BH318" s="204">
        <f>IF(N318="sníž. přenesená",J318,0)</f>
        <v>0</v>
      </c>
      <c r="BI318" s="204">
        <f>IF(N318="nulová",J318,0)</f>
        <v>0</v>
      </c>
      <c r="BJ318" s="18" t="s">
        <v>87</v>
      </c>
      <c r="BK318" s="204">
        <f>ROUND(I318*H318,2)</f>
        <v>0</v>
      </c>
      <c r="BL318" s="18" t="s">
        <v>223</v>
      </c>
      <c r="BM318" s="203" t="s">
        <v>5861</v>
      </c>
    </row>
    <row r="319" spans="1:65" s="2" customFormat="1" ht="11.25">
      <c r="A319" s="36"/>
      <c r="B319" s="37"/>
      <c r="C319" s="38"/>
      <c r="D319" s="205" t="s">
        <v>231</v>
      </c>
      <c r="E319" s="38"/>
      <c r="F319" s="206" t="s">
        <v>5862</v>
      </c>
      <c r="G319" s="38"/>
      <c r="H319" s="38"/>
      <c r="I319" s="207"/>
      <c r="J319" s="38"/>
      <c r="K319" s="38"/>
      <c r="L319" s="41"/>
      <c r="M319" s="208"/>
      <c r="N319" s="209"/>
      <c r="O319" s="73"/>
      <c r="P319" s="73"/>
      <c r="Q319" s="73"/>
      <c r="R319" s="73"/>
      <c r="S319" s="73"/>
      <c r="T319" s="74"/>
      <c r="U319" s="36"/>
      <c r="V319" s="36"/>
      <c r="W319" s="36"/>
      <c r="X319" s="36"/>
      <c r="Y319" s="36"/>
      <c r="Z319" s="36"/>
      <c r="AA319" s="36"/>
      <c r="AB319" s="36"/>
      <c r="AC319" s="36"/>
      <c r="AD319" s="36"/>
      <c r="AE319" s="36"/>
      <c r="AT319" s="18" t="s">
        <v>231</v>
      </c>
      <c r="AU319" s="18" t="s">
        <v>87</v>
      </c>
    </row>
    <row r="320" spans="1:65" s="2" customFormat="1" ht="44.25" customHeight="1">
      <c r="A320" s="36"/>
      <c r="B320" s="37"/>
      <c r="C320" s="192" t="s">
        <v>1672</v>
      </c>
      <c r="D320" s="192" t="s">
        <v>224</v>
      </c>
      <c r="E320" s="193" t="s">
        <v>5863</v>
      </c>
      <c r="F320" s="194" t="s">
        <v>5864</v>
      </c>
      <c r="G320" s="195" t="s">
        <v>650</v>
      </c>
      <c r="H320" s="196">
        <v>8.8089999999999993</v>
      </c>
      <c r="I320" s="197"/>
      <c r="J320" s="198">
        <f>ROUND(I320*H320,2)</f>
        <v>0</v>
      </c>
      <c r="K320" s="194" t="s">
        <v>5600</v>
      </c>
      <c r="L320" s="41"/>
      <c r="M320" s="199" t="s">
        <v>1</v>
      </c>
      <c r="N320" s="200" t="s">
        <v>45</v>
      </c>
      <c r="O320" s="73"/>
      <c r="P320" s="201">
        <f>O320*H320</f>
        <v>0</v>
      </c>
      <c r="Q320" s="201">
        <v>0</v>
      </c>
      <c r="R320" s="201">
        <f>Q320*H320</f>
        <v>0</v>
      </c>
      <c r="S320" s="201">
        <v>0</v>
      </c>
      <c r="T320" s="202">
        <f>S320*H320</f>
        <v>0</v>
      </c>
      <c r="U320" s="36"/>
      <c r="V320" s="36"/>
      <c r="W320" s="36"/>
      <c r="X320" s="36"/>
      <c r="Y320" s="36"/>
      <c r="Z320" s="36"/>
      <c r="AA320" s="36"/>
      <c r="AB320" s="36"/>
      <c r="AC320" s="36"/>
      <c r="AD320" s="36"/>
      <c r="AE320" s="36"/>
      <c r="AR320" s="203" t="s">
        <v>223</v>
      </c>
      <c r="AT320" s="203" t="s">
        <v>224</v>
      </c>
      <c r="AU320" s="203" t="s">
        <v>87</v>
      </c>
      <c r="AY320" s="18" t="s">
        <v>220</v>
      </c>
      <c r="BE320" s="204">
        <f>IF(N320="základní",J320,0)</f>
        <v>0</v>
      </c>
      <c r="BF320" s="204">
        <f>IF(N320="snížená",J320,0)</f>
        <v>0</v>
      </c>
      <c r="BG320" s="204">
        <f>IF(N320="zákl. přenesená",J320,0)</f>
        <v>0</v>
      </c>
      <c r="BH320" s="204">
        <f>IF(N320="sníž. přenesená",J320,0)</f>
        <v>0</v>
      </c>
      <c r="BI320" s="204">
        <f>IF(N320="nulová",J320,0)</f>
        <v>0</v>
      </c>
      <c r="BJ320" s="18" t="s">
        <v>87</v>
      </c>
      <c r="BK320" s="204">
        <f>ROUND(I320*H320,2)</f>
        <v>0</v>
      </c>
      <c r="BL320" s="18" t="s">
        <v>223</v>
      </c>
      <c r="BM320" s="203" t="s">
        <v>5865</v>
      </c>
    </row>
    <row r="321" spans="1:65" s="2" customFormat="1" ht="11.25">
      <c r="A321" s="36"/>
      <c r="B321" s="37"/>
      <c r="C321" s="38"/>
      <c r="D321" s="205" t="s">
        <v>231</v>
      </c>
      <c r="E321" s="38"/>
      <c r="F321" s="206" t="s">
        <v>5866</v>
      </c>
      <c r="G321" s="38"/>
      <c r="H321" s="38"/>
      <c r="I321" s="207"/>
      <c r="J321" s="38"/>
      <c r="K321" s="38"/>
      <c r="L321" s="41"/>
      <c r="M321" s="208"/>
      <c r="N321" s="209"/>
      <c r="O321" s="73"/>
      <c r="P321" s="73"/>
      <c r="Q321" s="73"/>
      <c r="R321" s="73"/>
      <c r="S321" s="73"/>
      <c r="T321" s="74"/>
      <c r="U321" s="36"/>
      <c r="V321" s="36"/>
      <c r="W321" s="36"/>
      <c r="X321" s="36"/>
      <c r="Y321" s="36"/>
      <c r="Z321" s="36"/>
      <c r="AA321" s="36"/>
      <c r="AB321" s="36"/>
      <c r="AC321" s="36"/>
      <c r="AD321" s="36"/>
      <c r="AE321" s="36"/>
      <c r="AT321" s="18" t="s">
        <v>231</v>
      </c>
      <c r="AU321" s="18" t="s">
        <v>87</v>
      </c>
    </row>
    <row r="322" spans="1:65" s="2" customFormat="1" ht="44.25" customHeight="1">
      <c r="A322" s="36"/>
      <c r="B322" s="37"/>
      <c r="C322" s="192" t="s">
        <v>1676</v>
      </c>
      <c r="D322" s="192" t="s">
        <v>224</v>
      </c>
      <c r="E322" s="193" t="s">
        <v>952</v>
      </c>
      <c r="F322" s="194" t="s">
        <v>953</v>
      </c>
      <c r="G322" s="195" t="s">
        <v>650</v>
      </c>
      <c r="H322" s="196">
        <v>14.04</v>
      </c>
      <c r="I322" s="197"/>
      <c r="J322" s="198">
        <f>ROUND(I322*H322,2)</f>
        <v>0</v>
      </c>
      <c r="K322" s="194" t="s">
        <v>5600</v>
      </c>
      <c r="L322" s="41"/>
      <c r="M322" s="199" t="s">
        <v>1</v>
      </c>
      <c r="N322" s="200" t="s">
        <v>45</v>
      </c>
      <c r="O322" s="73"/>
      <c r="P322" s="201">
        <f>O322*H322</f>
        <v>0</v>
      </c>
      <c r="Q322" s="201">
        <v>0</v>
      </c>
      <c r="R322" s="201">
        <f>Q322*H322</f>
        <v>0</v>
      </c>
      <c r="S322" s="201">
        <v>0</v>
      </c>
      <c r="T322" s="202">
        <f>S322*H322</f>
        <v>0</v>
      </c>
      <c r="U322" s="36"/>
      <c r="V322" s="36"/>
      <c r="W322" s="36"/>
      <c r="X322" s="36"/>
      <c r="Y322" s="36"/>
      <c r="Z322" s="36"/>
      <c r="AA322" s="36"/>
      <c r="AB322" s="36"/>
      <c r="AC322" s="36"/>
      <c r="AD322" s="36"/>
      <c r="AE322" s="36"/>
      <c r="AR322" s="203" t="s">
        <v>223</v>
      </c>
      <c r="AT322" s="203" t="s">
        <v>224</v>
      </c>
      <c r="AU322" s="203" t="s">
        <v>87</v>
      </c>
      <c r="AY322" s="18" t="s">
        <v>220</v>
      </c>
      <c r="BE322" s="204">
        <f>IF(N322="základní",J322,0)</f>
        <v>0</v>
      </c>
      <c r="BF322" s="204">
        <f>IF(N322="snížená",J322,0)</f>
        <v>0</v>
      </c>
      <c r="BG322" s="204">
        <f>IF(N322="zákl. přenesená",J322,0)</f>
        <v>0</v>
      </c>
      <c r="BH322" s="204">
        <f>IF(N322="sníž. přenesená",J322,0)</f>
        <v>0</v>
      </c>
      <c r="BI322" s="204">
        <f>IF(N322="nulová",J322,0)</f>
        <v>0</v>
      </c>
      <c r="BJ322" s="18" t="s">
        <v>87</v>
      </c>
      <c r="BK322" s="204">
        <f>ROUND(I322*H322,2)</f>
        <v>0</v>
      </c>
      <c r="BL322" s="18" t="s">
        <v>223</v>
      </c>
      <c r="BM322" s="203" t="s">
        <v>5867</v>
      </c>
    </row>
    <row r="323" spans="1:65" s="2" customFormat="1" ht="11.25">
      <c r="A323" s="36"/>
      <c r="B323" s="37"/>
      <c r="C323" s="38"/>
      <c r="D323" s="205" t="s">
        <v>231</v>
      </c>
      <c r="E323" s="38"/>
      <c r="F323" s="206" t="s">
        <v>5868</v>
      </c>
      <c r="G323" s="38"/>
      <c r="H323" s="38"/>
      <c r="I323" s="207"/>
      <c r="J323" s="38"/>
      <c r="K323" s="38"/>
      <c r="L323" s="41"/>
      <c r="M323" s="208"/>
      <c r="N323" s="209"/>
      <c r="O323" s="73"/>
      <c r="P323" s="73"/>
      <c r="Q323" s="73"/>
      <c r="R323" s="73"/>
      <c r="S323" s="73"/>
      <c r="T323" s="74"/>
      <c r="U323" s="36"/>
      <c r="V323" s="36"/>
      <c r="W323" s="36"/>
      <c r="X323" s="36"/>
      <c r="Y323" s="36"/>
      <c r="Z323" s="36"/>
      <c r="AA323" s="36"/>
      <c r="AB323" s="36"/>
      <c r="AC323" s="36"/>
      <c r="AD323" s="36"/>
      <c r="AE323" s="36"/>
      <c r="AT323" s="18" t="s">
        <v>231</v>
      </c>
      <c r="AU323" s="18" t="s">
        <v>87</v>
      </c>
    </row>
    <row r="324" spans="1:65" s="2" customFormat="1" ht="44.25" customHeight="1">
      <c r="A324" s="36"/>
      <c r="B324" s="37"/>
      <c r="C324" s="192" t="s">
        <v>1678</v>
      </c>
      <c r="D324" s="192" t="s">
        <v>224</v>
      </c>
      <c r="E324" s="193" t="s">
        <v>1051</v>
      </c>
      <c r="F324" s="194" t="s">
        <v>1052</v>
      </c>
      <c r="G324" s="195" t="s">
        <v>650</v>
      </c>
      <c r="H324" s="196">
        <v>64.998000000000005</v>
      </c>
      <c r="I324" s="197"/>
      <c r="J324" s="198">
        <f>ROUND(I324*H324,2)</f>
        <v>0</v>
      </c>
      <c r="K324" s="194" t="s">
        <v>5600</v>
      </c>
      <c r="L324" s="41"/>
      <c r="M324" s="199" t="s">
        <v>1</v>
      </c>
      <c r="N324" s="200" t="s">
        <v>45</v>
      </c>
      <c r="O324" s="73"/>
      <c r="P324" s="201">
        <f>O324*H324</f>
        <v>0</v>
      </c>
      <c r="Q324" s="201">
        <v>0</v>
      </c>
      <c r="R324" s="201">
        <f>Q324*H324</f>
        <v>0</v>
      </c>
      <c r="S324" s="201">
        <v>0</v>
      </c>
      <c r="T324" s="202">
        <f>S324*H324</f>
        <v>0</v>
      </c>
      <c r="U324" s="36"/>
      <c r="V324" s="36"/>
      <c r="W324" s="36"/>
      <c r="X324" s="36"/>
      <c r="Y324" s="36"/>
      <c r="Z324" s="36"/>
      <c r="AA324" s="36"/>
      <c r="AB324" s="36"/>
      <c r="AC324" s="36"/>
      <c r="AD324" s="36"/>
      <c r="AE324" s="36"/>
      <c r="AR324" s="203" t="s">
        <v>223</v>
      </c>
      <c r="AT324" s="203" t="s">
        <v>224</v>
      </c>
      <c r="AU324" s="203" t="s">
        <v>87</v>
      </c>
      <c r="AY324" s="18" t="s">
        <v>220</v>
      </c>
      <c r="BE324" s="204">
        <f>IF(N324="základní",J324,0)</f>
        <v>0</v>
      </c>
      <c r="BF324" s="204">
        <f>IF(N324="snížená",J324,0)</f>
        <v>0</v>
      </c>
      <c r="BG324" s="204">
        <f>IF(N324="zákl. přenesená",J324,0)</f>
        <v>0</v>
      </c>
      <c r="BH324" s="204">
        <f>IF(N324="sníž. přenesená",J324,0)</f>
        <v>0</v>
      </c>
      <c r="BI324" s="204">
        <f>IF(N324="nulová",J324,0)</f>
        <v>0</v>
      </c>
      <c r="BJ324" s="18" t="s">
        <v>87</v>
      </c>
      <c r="BK324" s="204">
        <f>ROUND(I324*H324,2)</f>
        <v>0</v>
      </c>
      <c r="BL324" s="18" t="s">
        <v>223</v>
      </c>
      <c r="BM324" s="203" t="s">
        <v>5869</v>
      </c>
    </row>
    <row r="325" spans="1:65" s="2" customFormat="1" ht="11.25">
      <c r="A325" s="36"/>
      <c r="B325" s="37"/>
      <c r="C325" s="38"/>
      <c r="D325" s="205" t="s">
        <v>231</v>
      </c>
      <c r="E325" s="38"/>
      <c r="F325" s="206" t="s">
        <v>5870</v>
      </c>
      <c r="G325" s="38"/>
      <c r="H325" s="38"/>
      <c r="I325" s="207"/>
      <c r="J325" s="38"/>
      <c r="K325" s="38"/>
      <c r="L325" s="41"/>
      <c r="M325" s="208"/>
      <c r="N325" s="209"/>
      <c r="O325" s="73"/>
      <c r="P325" s="73"/>
      <c r="Q325" s="73"/>
      <c r="R325" s="73"/>
      <c r="S325" s="73"/>
      <c r="T325" s="74"/>
      <c r="U325" s="36"/>
      <c r="V325" s="36"/>
      <c r="W325" s="36"/>
      <c r="X325" s="36"/>
      <c r="Y325" s="36"/>
      <c r="Z325" s="36"/>
      <c r="AA325" s="36"/>
      <c r="AB325" s="36"/>
      <c r="AC325" s="36"/>
      <c r="AD325" s="36"/>
      <c r="AE325" s="36"/>
      <c r="AT325" s="18" t="s">
        <v>231</v>
      </c>
      <c r="AU325" s="18" t="s">
        <v>87</v>
      </c>
    </row>
    <row r="326" spans="1:65" s="2" customFormat="1" ht="37.9" customHeight="1">
      <c r="A326" s="36"/>
      <c r="B326" s="37"/>
      <c r="C326" s="192" t="s">
        <v>1680</v>
      </c>
      <c r="D326" s="192" t="s">
        <v>224</v>
      </c>
      <c r="E326" s="193" t="s">
        <v>5871</v>
      </c>
      <c r="F326" s="194" t="s">
        <v>5872</v>
      </c>
      <c r="G326" s="195" t="s">
        <v>650</v>
      </c>
      <c r="H326" s="196">
        <v>22.849</v>
      </c>
      <c r="I326" s="197"/>
      <c r="J326" s="198">
        <f>ROUND(I326*H326,2)</f>
        <v>0</v>
      </c>
      <c r="K326" s="194" t="s">
        <v>5600</v>
      </c>
      <c r="L326" s="41"/>
      <c r="M326" s="199" t="s">
        <v>1</v>
      </c>
      <c r="N326" s="200" t="s">
        <v>45</v>
      </c>
      <c r="O326" s="73"/>
      <c r="P326" s="201">
        <f>O326*H326</f>
        <v>0</v>
      </c>
      <c r="Q326" s="201">
        <v>0</v>
      </c>
      <c r="R326" s="201">
        <f>Q326*H326</f>
        <v>0</v>
      </c>
      <c r="S326" s="201">
        <v>0</v>
      </c>
      <c r="T326" s="202">
        <f>S326*H326</f>
        <v>0</v>
      </c>
      <c r="U326" s="36"/>
      <c r="V326" s="36"/>
      <c r="W326" s="36"/>
      <c r="X326" s="36"/>
      <c r="Y326" s="36"/>
      <c r="Z326" s="36"/>
      <c r="AA326" s="36"/>
      <c r="AB326" s="36"/>
      <c r="AC326" s="36"/>
      <c r="AD326" s="36"/>
      <c r="AE326" s="36"/>
      <c r="AR326" s="203" t="s">
        <v>223</v>
      </c>
      <c r="AT326" s="203" t="s">
        <v>224</v>
      </c>
      <c r="AU326" s="203" t="s">
        <v>87</v>
      </c>
      <c r="AY326" s="18" t="s">
        <v>220</v>
      </c>
      <c r="BE326" s="204">
        <f>IF(N326="základní",J326,0)</f>
        <v>0</v>
      </c>
      <c r="BF326" s="204">
        <f>IF(N326="snížená",J326,0)</f>
        <v>0</v>
      </c>
      <c r="BG326" s="204">
        <f>IF(N326="zákl. přenesená",J326,0)</f>
        <v>0</v>
      </c>
      <c r="BH326" s="204">
        <f>IF(N326="sníž. přenesená",J326,0)</f>
        <v>0</v>
      </c>
      <c r="BI326" s="204">
        <f>IF(N326="nulová",J326,0)</f>
        <v>0</v>
      </c>
      <c r="BJ326" s="18" t="s">
        <v>87</v>
      </c>
      <c r="BK326" s="204">
        <f>ROUND(I326*H326,2)</f>
        <v>0</v>
      </c>
      <c r="BL326" s="18" t="s">
        <v>223</v>
      </c>
      <c r="BM326" s="203" t="s">
        <v>5873</v>
      </c>
    </row>
    <row r="327" spans="1:65" s="2" customFormat="1" ht="11.25">
      <c r="A327" s="36"/>
      <c r="B327" s="37"/>
      <c r="C327" s="38"/>
      <c r="D327" s="205" t="s">
        <v>231</v>
      </c>
      <c r="E327" s="38"/>
      <c r="F327" s="206" t="s">
        <v>5874</v>
      </c>
      <c r="G327" s="38"/>
      <c r="H327" s="38"/>
      <c r="I327" s="207"/>
      <c r="J327" s="38"/>
      <c r="K327" s="38"/>
      <c r="L327" s="41"/>
      <c r="M327" s="208"/>
      <c r="N327" s="209"/>
      <c r="O327" s="73"/>
      <c r="P327" s="73"/>
      <c r="Q327" s="73"/>
      <c r="R327" s="73"/>
      <c r="S327" s="73"/>
      <c r="T327" s="74"/>
      <c r="U327" s="36"/>
      <c r="V327" s="36"/>
      <c r="W327" s="36"/>
      <c r="X327" s="36"/>
      <c r="Y327" s="36"/>
      <c r="Z327" s="36"/>
      <c r="AA327" s="36"/>
      <c r="AB327" s="36"/>
      <c r="AC327" s="36"/>
      <c r="AD327" s="36"/>
      <c r="AE327" s="36"/>
      <c r="AT327" s="18" t="s">
        <v>231</v>
      </c>
      <c r="AU327" s="18" t="s">
        <v>87</v>
      </c>
    </row>
    <row r="328" spans="1:65" s="2" customFormat="1" ht="49.15" customHeight="1">
      <c r="A328" s="36"/>
      <c r="B328" s="37"/>
      <c r="C328" s="192" t="s">
        <v>1684</v>
      </c>
      <c r="D328" s="192" t="s">
        <v>224</v>
      </c>
      <c r="E328" s="193" t="s">
        <v>5875</v>
      </c>
      <c r="F328" s="194" t="s">
        <v>5876</v>
      </c>
      <c r="G328" s="195" t="s">
        <v>650</v>
      </c>
      <c r="H328" s="196">
        <v>434.13499999999999</v>
      </c>
      <c r="I328" s="197"/>
      <c r="J328" s="198">
        <f>ROUND(I328*H328,2)</f>
        <v>0</v>
      </c>
      <c r="K328" s="194" t="s">
        <v>5600</v>
      </c>
      <c r="L328" s="41"/>
      <c r="M328" s="199" t="s">
        <v>1</v>
      </c>
      <c r="N328" s="200" t="s">
        <v>45</v>
      </c>
      <c r="O328" s="73"/>
      <c r="P328" s="201">
        <f>O328*H328</f>
        <v>0</v>
      </c>
      <c r="Q328" s="201">
        <v>0</v>
      </c>
      <c r="R328" s="201">
        <f>Q328*H328</f>
        <v>0</v>
      </c>
      <c r="S328" s="201">
        <v>0</v>
      </c>
      <c r="T328" s="202">
        <f>S328*H328</f>
        <v>0</v>
      </c>
      <c r="U328" s="36"/>
      <c r="V328" s="36"/>
      <c r="W328" s="36"/>
      <c r="X328" s="36"/>
      <c r="Y328" s="36"/>
      <c r="Z328" s="36"/>
      <c r="AA328" s="36"/>
      <c r="AB328" s="36"/>
      <c r="AC328" s="36"/>
      <c r="AD328" s="36"/>
      <c r="AE328" s="36"/>
      <c r="AR328" s="203" t="s">
        <v>223</v>
      </c>
      <c r="AT328" s="203" t="s">
        <v>224</v>
      </c>
      <c r="AU328" s="203" t="s">
        <v>87</v>
      </c>
      <c r="AY328" s="18" t="s">
        <v>220</v>
      </c>
      <c r="BE328" s="204">
        <f>IF(N328="základní",J328,0)</f>
        <v>0</v>
      </c>
      <c r="BF328" s="204">
        <f>IF(N328="snížená",J328,0)</f>
        <v>0</v>
      </c>
      <c r="BG328" s="204">
        <f>IF(N328="zákl. přenesená",J328,0)</f>
        <v>0</v>
      </c>
      <c r="BH328" s="204">
        <f>IF(N328="sníž. přenesená",J328,0)</f>
        <v>0</v>
      </c>
      <c r="BI328" s="204">
        <f>IF(N328="nulová",J328,0)</f>
        <v>0</v>
      </c>
      <c r="BJ328" s="18" t="s">
        <v>87</v>
      </c>
      <c r="BK328" s="204">
        <f>ROUND(I328*H328,2)</f>
        <v>0</v>
      </c>
      <c r="BL328" s="18" t="s">
        <v>223</v>
      </c>
      <c r="BM328" s="203" t="s">
        <v>5877</v>
      </c>
    </row>
    <row r="329" spans="1:65" s="2" customFormat="1" ht="11.25">
      <c r="A329" s="36"/>
      <c r="B329" s="37"/>
      <c r="C329" s="38"/>
      <c r="D329" s="205" t="s">
        <v>231</v>
      </c>
      <c r="E329" s="38"/>
      <c r="F329" s="206" t="s">
        <v>5878</v>
      </c>
      <c r="G329" s="38"/>
      <c r="H329" s="38"/>
      <c r="I329" s="207"/>
      <c r="J329" s="38"/>
      <c r="K329" s="38"/>
      <c r="L329" s="41"/>
      <c r="M329" s="208"/>
      <c r="N329" s="209"/>
      <c r="O329" s="73"/>
      <c r="P329" s="73"/>
      <c r="Q329" s="73"/>
      <c r="R329" s="73"/>
      <c r="S329" s="73"/>
      <c r="T329" s="74"/>
      <c r="U329" s="36"/>
      <c r="V329" s="36"/>
      <c r="W329" s="36"/>
      <c r="X329" s="36"/>
      <c r="Y329" s="36"/>
      <c r="Z329" s="36"/>
      <c r="AA329" s="36"/>
      <c r="AB329" s="36"/>
      <c r="AC329" s="36"/>
      <c r="AD329" s="36"/>
      <c r="AE329" s="36"/>
      <c r="AT329" s="18" t="s">
        <v>231</v>
      </c>
      <c r="AU329" s="18" t="s">
        <v>87</v>
      </c>
    </row>
    <row r="330" spans="1:65" s="2" customFormat="1" ht="55.5" customHeight="1">
      <c r="A330" s="36"/>
      <c r="B330" s="37"/>
      <c r="C330" s="192" t="s">
        <v>1688</v>
      </c>
      <c r="D330" s="192" t="s">
        <v>224</v>
      </c>
      <c r="E330" s="193" t="s">
        <v>5879</v>
      </c>
      <c r="F330" s="194" t="s">
        <v>5880</v>
      </c>
      <c r="G330" s="195" t="s">
        <v>650</v>
      </c>
      <c r="H330" s="196">
        <v>22.849</v>
      </c>
      <c r="I330" s="197"/>
      <c r="J330" s="198">
        <f>ROUND(I330*H330,2)</f>
        <v>0</v>
      </c>
      <c r="K330" s="194" t="s">
        <v>5600</v>
      </c>
      <c r="L330" s="41"/>
      <c r="M330" s="199" t="s">
        <v>1</v>
      </c>
      <c r="N330" s="200" t="s">
        <v>45</v>
      </c>
      <c r="O330" s="73"/>
      <c r="P330" s="201">
        <f>O330*H330</f>
        <v>0</v>
      </c>
      <c r="Q330" s="201">
        <v>0</v>
      </c>
      <c r="R330" s="201">
        <f>Q330*H330</f>
        <v>0</v>
      </c>
      <c r="S330" s="201">
        <v>0</v>
      </c>
      <c r="T330" s="202">
        <f>S330*H330</f>
        <v>0</v>
      </c>
      <c r="U330" s="36"/>
      <c r="V330" s="36"/>
      <c r="W330" s="36"/>
      <c r="X330" s="36"/>
      <c r="Y330" s="36"/>
      <c r="Z330" s="36"/>
      <c r="AA330" s="36"/>
      <c r="AB330" s="36"/>
      <c r="AC330" s="36"/>
      <c r="AD330" s="36"/>
      <c r="AE330" s="36"/>
      <c r="AR330" s="203" t="s">
        <v>223</v>
      </c>
      <c r="AT330" s="203" t="s">
        <v>224</v>
      </c>
      <c r="AU330" s="203" t="s">
        <v>87</v>
      </c>
      <c r="AY330" s="18" t="s">
        <v>220</v>
      </c>
      <c r="BE330" s="204">
        <f>IF(N330="základní",J330,0)</f>
        <v>0</v>
      </c>
      <c r="BF330" s="204">
        <f>IF(N330="snížená",J330,0)</f>
        <v>0</v>
      </c>
      <c r="BG330" s="204">
        <f>IF(N330="zákl. přenesená",J330,0)</f>
        <v>0</v>
      </c>
      <c r="BH330" s="204">
        <f>IF(N330="sníž. přenesená",J330,0)</f>
        <v>0</v>
      </c>
      <c r="BI330" s="204">
        <f>IF(N330="nulová",J330,0)</f>
        <v>0</v>
      </c>
      <c r="BJ330" s="18" t="s">
        <v>87</v>
      </c>
      <c r="BK330" s="204">
        <f>ROUND(I330*H330,2)</f>
        <v>0</v>
      </c>
      <c r="BL330" s="18" t="s">
        <v>223</v>
      </c>
      <c r="BM330" s="203" t="s">
        <v>5881</v>
      </c>
    </row>
    <row r="331" spans="1:65" s="2" customFormat="1" ht="11.25">
      <c r="A331" s="36"/>
      <c r="B331" s="37"/>
      <c r="C331" s="38"/>
      <c r="D331" s="205" t="s">
        <v>231</v>
      </c>
      <c r="E331" s="38"/>
      <c r="F331" s="206" t="s">
        <v>5882</v>
      </c>
      <c r="G331" s="38"/>
      <c r="H331" s="38"/>
      <c r="I331" s="207"/>
      <c r="J331" s="38"/>
      <c r="K331" s="38"/>
      <c r="L331" s="41"/>
      <c r="M331" s="208"/>
      <c r="N331" s="209"/>
      <c r="O331" s="73"/>
      <c r="P331" s="73"/>
      <c r="Q331" s="73"/>
      <c r="R331" s="73"/>
      <c r="S331" s="73"/>
      <c r="T331" s="74"/>
      <c r="U331" s="36"/>
      <c r="V331" s="36"/>
      <c r="W331" s="36"/>
      <c r="X331" s="36"/>
      <c r="Y331" s="36"/>
      <c r="Z331" s="36"/>
      <c r="AA331" s="36"/>
      <c r="AB331" s="36"/>
      <c r="AC331" s="36"/>
      <c r="AD331" s="36"/>
      <c r="AE331" s="36"/>
      <c r="AT331" s="18" t="s">
        <v>231</v>
      </c>
      <c r="AU331" s="18" t="s">
        <v>87</v>
      </c>
    </row>
    <row r="332" spans="1:65" s="12" customFormat="1" ht="25.9" customHeight="1">
      <c r="B332" s="176"/>
      <c r="C332" s="177"/>
      <c r="D332" s="178" t="s">
        <v>79</v>
      </c>
      <c r="E332" s="179" t="s">
        <v>741</v>
      </c>
      <c r="F332" s="179" t="s">
        <v>742</v>
      </c>
      <c r="G332" s="177"/>
      <c r="H332" s="177"/>
      <c r="I332" s="180"/>
      <c r="J332" s="181">
        <f>BK332</f>
        <v>0</v>
      </c>
      <c r="K332" s="177"/>
      <c r="L332" s="182"/>
      <c r="M332" s="183"/>
      <c r="N332" s="184"/>
      <c r="O332" s="184"/>
      <c r="P332" s="185">
        <f>SUM(P333:P334)</f>
        <v>0</v>
      </c>
      <c r="Q332" s="184"/>
      <c r="R332" s="185">
        <f>SUM(R333:R334)</f>
        <v>0</v>
      </c>
      <c r="S332" s="184"/>
      <c r="T332" s="186">
        <f>SUM(T333:T334)</f>
        <v>0</v>
      </c>
      <c r="AR332" s="187" t="s">
        <v>87</v>
      </c>
      <c r="AT332" s="188" t="s">
        <v>79</v>
      </c>
      <c r="AU332" s="188" t="s">
        <v>80</v>
      </c>
      <c r="AY332" s="187" t="s">
        <v>220</v>
      </c>
      <c r="BK332" s="189">
        <f>SUM(BK333:BK334)</f>
        <v>0</v>
      </c>
    </row>
    <row r="333" spans="1:65" s="2" customFormat="1" ht="33" customHeight="1">
      <c r="A333" s="36"/>
      <c r="B333" s="37"/>
      <c r="C333" s="192" t="s">
        <v>1691</v>
      </c>
      <c r="D333" s="192" t="s">
        <v>224</v>
      </c>
      <c r="E333" s="193" t="s">
        <v>743</v>
      </c>
      <c r="F333" s="194" t="s">
        <v>744</v>
      </c>
      <c r="G333" s="195" t="s">
        <v>650</v>
      </c>
      <c r="H333" s="196">
        <v>438.64100000000002</v>
      </c>
      <c r="I333" s="197"/>
      <c r="J333" s="198">
        <f>ROUND(I333*H333,2)</f>
        <v>0</v>
      </c>
      <c r="K333" s="194" t="s">
        <v>5600</v>
      </c>
      <c r="L333" s="41"/>
      <c r="M333" s="199" t="s">
        <v>1</v>
      </c>
      <c r="N333" s="200" t="s">
        <v>45</v>
      </c>
      <c r="O333" s="73"/>
      <c r="P333" s="201">
        <f>O333*H333</f>
        <v>0</v>
      </c>
      <c r="Q333" s="201">
        <v>0</v>
      </c>
      <c r="R333" s="201">
        <f>Q333*H333</f>
        <v>0</v>
      </c>
      <c r="S333" s="201">
        <v>0</v>
      </c>
      <c r="T333" s="202">
        <f>S333*H333</f>
        <v>0</v>
      </c>
      <c r="U333" s="36"/>
      <c r="V333" s="36"/>
      <c r="W333" s="36"/>
      <c r="X333" s="36"/>
      <c r="Y333" s="36"/>
      <c r="Z333" s="36"/>
      <c r="AA333" s="36"/>
      <c r="AB333" s="36"/>
      <c r="AC333" s="36"/>
      <c r="AD333" s="36"/>
      <c r="AE333" s="36"/>
      <c r="AR333" s="203" t="s">
        <v>223</v>
      </c>
      <c r="AT333" s="203" t="s">
        <v>224</v>
      </c>
      <c r="AU333" s="203" t="s">
        <v>87</v>
      </c>
      <c r="AY333" s="18" t="s">
        <v>220</v>
      </c>
      <c r="BE333" s="204">
        <f>IF(N333="základní",J333,0)</f>
        <v>0</v>
      </c>
      <c r="BF333" s="204">
        <f>IF(N333="snížená",J333,0)</f>
        <v>0</v>
      </c>
      <c r="BG333" s="204">
        <f>IF(N333="zákl. přenesená",J333,0)</f>
        <v>0</v>
      </c>
      <c r="BH333" s="204">
        <f>IF(N333="sníž. přenesená",J333,0)</f>
        <v>0</v>
      </c>
      <c r="BI333" s="204">
        <f>IF(N333="nulová",J333,0)</f>
        <v>0</v>
      </c>
      <c r="BJ333" s="18" t="s">
        <v>87</v>
      </c>
      <c r="BK333" s="204">
        <f>ROUND(I333*H333,2)</f>
        <v>0</v>
      </c>
      <c r="BL333" s="18" t="s">
        <v>223</v>
      </c>
      <c r="BM333" s="203" t="s">
        <v>5883</v>
      </c>
    </row>
    <row r="334" spans="1:65" s="2" customFormat="1" ht="11.25">
      <c r="A334" s="36"/>
      <c r="B334" s="37"/>
      <c r="C334" s="38"/>
      <c r="D334" s="205" t="s">
        <v>231</v>
      </c>
      <c r="E334" s="38"/>
      <c r="F334" s="206" t="s">
        <v>5884</v>
      </c>
      <c r="G334" s="38"/>
      <c r="H334" s="38"/>
      <c r="I334" s="207"/>
      <c r="J334" s="38"/>
      <c r="K334" s="38"/>
      <c r="L334" s="41"/>
      <c r="M334" s="208"/>
      <c r="N334" s="209"/>
      <c r="O334" s="73"/>
      <c r="P334" s="73"/>
      <c r="Q334" s="73"/>
      <c r="R334" s="73"/>
      <c r="S334" s="73"/>
      <c r="T334" s="74"/>
      <c r="U334" s="36"/>
      <c r="V334" s="36"/>
      <c r="W334" s="36"/>
      <c r="X334" s="36"/>
      <c r="Y334" s="36"/>
      <c r="Z334" s="36"/>
      <c r="AA334" s="36"/>
      <c r="AB334" s="36"/>
      <c r="AC334" s="36"/>
      <c r="AD334" s="36"/>
      <c r="AE334" s="36"/>
      <c r="AT334" s="18" t="s">
        <v>231</v>
      </c>
      <c r="AU334" s="18" t="s">
        <v>87</v>
      </c>
    </row>
    <row r="335" spans="1:65" s="12" customFormat="1" ht="25.9" customHeight="1">
      <c r="B335" s="176"/>
      <c r="C335" s="177"/>
      <c r="D335" s="178" t="s">
        <v>79</v>
      </c>
      <c r="E335" s="179" t="s">
        <v>5885</v>
      </c>
      <c r="F335" s="179" t="s">
        <v>5886</v>
      </c>
      <c r="G335" s="177"/>
      <c r="H335" s="177"/>
      <c r="I335" s="180"/>
      <c r="J335" s="181">
        <f>BK335</f>
        <v>0</v>
      </c>
      <c r="K335" s="177"/>
      <c r="L335" s="182"/>
      <c r="M335" s="183"/>
      <c r="N335" s="184"/>
      <c r="O335" s="184"/>
      <c r="P335" s="185">
        <f>SUM(P336:P349)</f>
        <v>0</v>
      </c>
      <c r="Q335" s="184"/>
      <c r="R335" s="185">
        <f>SUM(R336:R349)</f>
        <v>0</v>
      </c>
      <c r="S335" s="184"/>
      <c r="T335" s="186">
        <f>SUM(T336:T349)</f>
        <v>0</v>
      </c>
      <c r="AR335" s="187" t="s">
        <v>156</v>
      </c>
      <c r="AT335" s="188" t="s">
        <v>79</v>
      </c>
      <c r="AU335" s="188" t="s">
        <v>80</v>
      </c>
      <c r="AY335" s="187" t="s">
        <v>220</v>
      </c>
      <c r="BK335" s="189">
        <f>SUM(BK336:BK349)</f>
        <v>0</v>
      </c>
    </row>
    <row r="336" spans="1:65" s="2" customFormat="1" ht="66.75" customHeight="1">
      <c r="A336" s="36"/>
      <c r="B336" s="37"/>
      <c r="C336" s="192" t="s">
        <v>1696</v>
      </c>
      <c r="D336" s="192" t="s">
        <v>224</v>
      </c>
      <c r="E336" s="193" t="s">
        <v>5887</v>
      </c>
      <c r="F336" s="194" t="s">
        <v>5888</v>
      </c>
      <c r="G336" s="195" t="s">
        <v>698</v>
      </c>
      <c r="H336" s="196">
        <v>325</v>
      </c>
      <c r="I336" s="197"/>
      <c r="J336" s="198">
        <f>ROUND(I336*H336,2)</f>
        <v>0</v>
      </c>
      <c r="K336" s="194" t="s">
        <v>5600</v>
      </c>
      <c r="L336" s="41"/>
      <c r="M336" s="199" t="s">
        <v>1</v>
      </c>
      <c r="N336" s="200" t="s">
        <v>45</v>
      </c>
      <c r="O336" s="73"/>
      <c r="P336" s="201">
        <f>O336*H336</f>
        <v>0</v>
      </c>
      <c r="Q336" s="201">
        <v>0</v>
      </c>
      <c r="R336" s="201">
        <f>Q336*H336</f>
        <v>0</v>
      </c>
      <c r="S336" s="201">
        <v>0</v>
      </c>
      <c r="T336" s="202">
        <f>S336*H336</f>
        <v>0</v>
      </c>
      <c r="U336" s="36"/>
      <c r="V336" s="36"/>
      <c r="W336" s="36"/>
      <c r="X336" s="36"/>
      <c r="Y336" s="36"/>
      <c r="Z336" s="36"/>
      <c r="AA336" s="36"/>
      <c r="AB336" s="36"/>
      <c r="AC336" s="36"/>
      <c r="AD336" s="36"/>
      <c r="AE336" s="36"/>
      <c r="AR336" s="203" t="s">
        <v>1469</v>
      </c>
      <c r="AT336" s="203" t="s">
        <v>224</v>
      </c>
      <c r="AU336" s="203" t="s">
        <v>87</v>
      </c>
      <c r="AY336" s="18" t="s">
        <v>220</v>
      </c>
      <c r="BE336" s="204">
        <f>IF(N336="základní",J336,0)</f>
        <v>0</v>
      </c>
      <c r="BF336" s="204">
        <f>IF(N336="snížená",J336,0)</f>
        <v>0</v>
      </c>
      <c r="BG336" s="204">
        <f>IF(N336="zákl. přenesená",J336,0)</f>
        <v>0</v>
      </c>
      <c r="BH336" s="204">
        <f>IF(N336="sníž. přenesená",J336,0)</f>
        <v>0</v>
      </c>
      <c r="BI336" s="204">
        <f>IF(N336="nulová",J336,0)</f>
        <v>0</v>
      </c>
      <c r="BJ336" s="18" t="s">
        <v>87</v>
      </c>
      <c r="BK336" s="204">
        <f>ROUND(I336*H336,2)</f>
        <v>0</v>
      </c>
      <c r="BL336" s="18" t="s">
        <v>1469</v>
      </c>
      <c r="BM336" s="203" t="s">
        <v>5889</v>
      </c>
    </row>
    <row r="337" spans="1:65" s="2" customFormat="1" ht="11.25">
      <c r="A337" s="36"/>
      <c r="B337" s="37"/>
      <c r="C337" s="38"/>
      <c r="D337" s="205" t="s">
        <v>231</v>
      </c>
      <c r="E337" s="38"/>
      <c r="F337" s="206" t="s">
        <v>5890</v>
      </c>
      <c r="G337" s="38"/>
      <c r="H337" s="38"/>
      <c r="I337" s="207"/>
      <c r="J337" s="38"/>
      <c r="K337" s="38"/>
      <c r="L337" s="41"/>
      <c r="M337" s="208"/>
      <c r="N337" s="209"/>
      <c r="O337" s="73"/>
      <c r="P337" s="73"/>
      <c r="Q337" s="73"/>
      <c r="R337" s="73"/>
      <c r="S337" s="73"/>
      <c r="T337" s="74"/>
      <c r="U337" s="36"/>
      <c r="V337" s="36"/>
      <c r="W337" s="36"/>
      <c r="X337" s="36"/>
      <c r="Y337" s="36"/>
      <c r="Z337" s="36"/>
      <c r="AA337" s="36"/>
      <c r="AB337" s="36"/>
      <c r="AC337" s="36"/>
      <c r="AD337" s="36"/>
      <c r="AE337" s="36"/>
      <c r="AT337" s="18" t="s">
        <v>231</v>
      </c>
      <c r="AU337" s="18" t="s">
        <v>87</v>
      </c>
    </row>
    <row r="338" spans="1:65" s="14" customFormat="1" ht="11.25">
      <c r="B338" s="223"/>
      <c r="C338" s="224"/>
      <c r="D338" s="210" t="s">
        <v>235</v>
      </c>
      <c r="E338" s="225" t="s">
        <v>1</v>
      </c>
      <c r="F338" s="226" t="s">
        <v>5891</v>
      </c>
      <c r="G338" s="224"/>
      <c r="H338" s="225" t="s">
        <v>1</v>
      </c>
      <c r="I338" s="227"/>
      <c r="J338" s="224"/>
      <c r="K338" s="224"/>
      <c r="L338" s="228"/>
      <c r="M338" s="229"/>
      <c r="N338" s="230"/>
      <c r="O338" s="230"/>
      <c r="P338" s="230"/>
      <c r="Q338" s="230"/>
      <c r="R338" s="230"/>
      <c r="S338" s="230"/>
      <c r="T338" s="231"/>
      <c r="AT338" s="232" t="s">
        <v>235</v>
      </c>
      <c r="AU338" s="232" t="s">
        <v>87</v>
      </c>
      <c r="AV338" s="14" t="s">
        <v>87</v>
      </c>
      <c r="AW338" s="14" t="s">
        <v>36</v>
      </c>
      <c r="AX338" s="14" t="s">
        <v>80</v>
      </c>
      <c r="AY338" s="232" t="s">
        <v>220</v>
      </c>
    </row>
    <row r="339" spans="1:65" s="13" customFormat="1" ht="11.25">
      <c r="B339" s="212"/>
      <c r="C339" s="213"/>
      <c r="D339" s="210" t="s">
        <v>235</v>
      </c>
      <c r="E339" s="214" t="s">
        <v>1</v>
      </c>
      <c r="F339" s="215" t="s">
        <v>5892</v>
      </c>
      <c r="G339" s="213"/>
      <c r="H339" s="216">
        <v>325</v>
      </c>
      <c r="I339" s="217"/>
      <c r="J339" s="213"/>
      <c r="K339" s="213"/>
      <c r="L339" s="218"/>
      <c r="M339" s="219"/>
      <c r="N339" s="220"/>
      <c r="O339" s="220"/>
      <c r="P339" s="220"/>
      <c r="Q339" s="220"/>
      <c r="R339" s="220"/>
      <c r="S339" s="220"/>
      <c r="T339" s="221"/>
      <c r="AT339" s="222" t="s">
        <v>235</v>
      </c>
      <c r="AU339" s="222" t="s">
        <v>87</v>
      </c>
      <c r="AV339" s="13" t="s">
        <v>19</v>
      </c>
      <c r="AW339" s="13" t="s">
        <v>36</v>
      </c>
      <c r="AX339" s="13" t="s">
        <v>80</v>
      </c>
      <c r="AY339" s="222" t="s">
        <v>220</v>
      </c>
    </row>
    <row r="340" spans="1:65" s="15" customFormat="1" ht="11.25">
      <c r="B340" s="233"/>
      <c r="C340" s="234"/>
      <c r="D340" s="210" t="s">
        <v>235</v>
      </c>
      <c r="E340" s="235" t="s">
        <v>1</v>
      </c>
      <c r="F340" s="236" t="s">
        <v>355</v>
      </c>
      <c r="G340" s="234"/>
      <c r="H340" s="237">
        <v>325</v>
      </c>
      <c r="I340" s="238"/>
      <c r="J340" s="234"/>
      <c r="K340" s="234"/>
      <c r="L340" s="239"/>
      <c r="M340" s="240"/>
      <c r="N340" s="241"/>
      <c r="O340" s="241"/>
      <c r="P340" s="241"/>
      <c r="Q340" s="241"/>
      <c r="R340" s="241"/>
      <c r="S340" s="241"/>
      <c r="T340" s="242"/>
      <c r="AT340" s="243" t="s">
        <v>235</v>
      </c>
      <c r="AU340" s="243" t="s">
        <v>87</v>
      </c>
      <c r="AV340" s="15" t="s">
        <v>223</v>
      </c>
      <c r="AW340" s="15" t="s">
        <v>36</v>
      </c>
      <c r="AX340" s="15" t="s">
        <v>87</v>
      </c>
      <c r="AY340" s="243" t="s">
        <v>220</v>
      </c>
    </row>
    <row r="341" spans="1:65" s="2" customFormat="1" ht="55.5" customHeight="1">
      <c r="A341" s="36"/>
      <c r="B341" s="37"/>
      <c r="C341" s="192" t="s">
        <v>1703</v>
      </c>
      <c r="D341" s="192" t="s">
        <v>224</v>
      </c>
      <c r="E341" s="193" t="s">
        <v>5893</v>
      </c>
      <c r="F341" s="194" t="s">
        <v>5894</v>
      </c>
      <c r="G341" s="195" t="s">
        <v>698</v>
      </c>
      <c r="H341" s="196">
        <v>325</v>
      </c>
      <c r="I341" s="197"/>
      <c r="J341" s="198">
        <f>ROUND(I341*H341,2)</f>
        <v>0</v>
      </c>
      <c r="K341" s="194" t="s">
        <v>5600</v>
      </c>
      <c r="L341" s="41"/>
      <c r="M341" s="199" t="s">
        <v>1</v>
      </c>
      <c r="N341" s="200" t="s">
        <v>45</v>
      </c>
      <c r="O341" s="73"/>
      <c r="P341" s="201">
        <f>O341*H341</f>
        <v>0</v>
      </c>
      <c r="Q341" s="201">
        <v>0</v>
      </c>
      <c r="R341" s="201">
        <f>Q341*H341</f>
        <v>0</v>
      </c>
      <c r="S341" s="201">
        <v>0</v>
      </c>
      <c r="T341" s="202">
        <f>S341*H341</f>
        <v>0</v>
      </c>
      <c r="U341" s="36"/>
      <c r="V341" s="36"/>
      <c r="W341" s="36"/>
      <c r="X341" s="36"/>
      <c r="Y341" s="36"/>
      <c r="Z341" s="36"/>
      <c r="AA341" s="36"/>
      <c r="AB341" s="36"/>
      <c r="AC341" s="36"/>
      <c r="AD341" s="36"/>
      <c r="AE341" s="36"/>
      <c r="AR341" s="203" t="s">
        <v>1469</v>
      </c>
      <c r="AT341" s="203" t="s">
        <v>224</v>
      </c>
      <c r="AU341" s="203" t="s">
        <v>87</v>
      </c>
      <c r="AY341" s="18" t="s">
        <v>220</v>
      </c>
      <c r="BE341" s="204">
        <f>IF(N341="základní",J341,0)</f>
        <v>0</v>
      </c>
      <c r="BF341" s="204">
        <f>IF(N341="snížená",J341,0)</f>
        <v>0</v>
      </c>
      <c r="BG341" s="204">
        <f>IF(N341="zákl. přenesená",J341,0)</f>
        <v>0</v>
      </c>
      <c r="BH341" s="204">
        <f>IF(N341="sníž. přenesená",J341,0)</f>
        <v>0</v>
      </c>
      <c r="BI341" s="204">
        <f>IF(N341="nulová",J341,0)</f>
        <v>0</v>
      </c>
      <c r="BJ341" s="18" t="s">
        <v>87</v>
      </c>
      <c r="BK341" s="204">
        <f>ROUND(I341*H341,2)</f>
        <v>0</v>
      </c>
      <c r="BL341" s="18" t="s">
        <v>1469</v>
      </c>
      <c r="BM341" s="203" t="s">
        <v>5895</v>
      </c>
    </row>
    <row r="342" spans="1:65" s="2" customFormat="1" ht="11.25">
      <c r="A342" s="36"/>
      <c r="B342" s="37"/>
      <c r="C342" s="38"/>
      <c r="D342" s="205" t="s">
        <v>231</v>
      </c>
      <c r="E342" s="38"/>
      <c r="F342" s="206" t="s">
        <v>5896</v>
      </c>
      <c r="G342" s="38"/>
      <c r="H342" s="38"/>
      <c r="I342" s="207"/>
      <c r="J342" s="38"/>
      <c r="K342" s="38"/>
      <c r="L342" s="41"/>
      <c r="M342" s="208"/>
      <c r="N342" s="209"/>
      <c r="O342" s="73"/>
      <c r="P342" s="73"/>
      <c r="Q342" s="73"/>
      <c r="R342" s="73"/>
      <c r="S342" s="73"/>
      <c r="T342" s="74"/>
      <c r="U342" s="36"/>
      <c r="V342" s="36"/>
      <c r="W342" s="36"/>
      <c r="X342" s="36"/>
      <c r="Y342" s="36"/>
      <c r="Z342" s="36"/>
      <c r="AA342" s="36"/>
      <c r="AB342" s="36"/>
      <c r="AC342" s="36"/>
      <c r="AD342" s="36"/>
      <c r="AE342" s="36"/>
      <c r="AT342" s="18" t="s">
        <v>231</v>
      </c>
      <c r="AU342" s="18" t="s">
        <v>87</v>
      </c>
    </row>
    <row r="343" spans="1:65" s="14" customFormat="1" ht="11.25">
      <c r="B343" s="223"/>
      <c r="C343" s="224"/>
      <c r="D343" s="210" t="s">
        <v>235</v>
      </c>
      <c r="E343" s="225" t="s">
        <v>1</v>
      </c>
      <c r="F343" s="226" t="s">
        <v>5891</v>
      </c>
      <c r="G343" s="224"/>
      <c r="H343" s="225" t="s">
        <v>1</v>
      </c>
      <c r="I343" s="227"/>
      <c r="J343" s="224"/>
      <c r="K343" s="224"/>
      <c r="L343" s="228"/>
      <c r="M343" s="229"/>
      <c r="N343" s="230"/>
      <c r="O343" s="230"/>
      <c r="P343" s="230"/>
      <c r="Q343" s="230"/>
      <c r="R343" s="230"/>
      <c r="S343" s="230"/>
      <c r="T343" s="231"/>
      <c r="AT343" s="232" t="s">
        <v>235</v>
      </c>
      <c r="AU343" s="232" t="s">
        <v>87</v>
      </c>
      <c r="AV343" s="14" t="s">
        <v>87</v>
      </c>
      <c r="AW343" s="14" t="s">
        <v>36</v>
      </c>
      <c r="AX343" s="14" t="s">
        <v>80</v>
      </c>
      <c r="AY343" s="232" t="s">
        <v>220</v>
      </c>
    </row>
    <row r="344" spans="1:65" s="13" customFormat="1" ht="11.25">
      <c r="B344" s="212"/>
      <c r="C344" s="213"/>
      <c r="D344" s="210" t="s">
        <v>235</v>
      </c>
      <c r="E344" s="214" t="s">
        <v>1</v>
      </c>
      <c r="F344" s="215" t="s">
        <v>5897</v>
      </c>
      <c r="G344" s="213"/>
      <c r="H344" s="216">
        <v>325</v>
      </c>
      <c r="I344" s="217"/>
      <c r="J344" s="213"/>
      <c r="K344" s="213"/>
      <c r="L344" s="218"/>
      <c r="M344" s="219"/>
      <c r="N344" s="220"/>
      <c r="O344" s="220"/>
      <c r="P344" s="220"/>
      <c r="Q344" s="220"/>
      <c r="R344" s="220"/>
      <c r="S344" s="220"/>
      <c r="T344" s="221"/>
      <c r="AT344" s="222" t="s">
        <v>235</v>
      </c>
      <c r="AU344" s="222" t="s">
        <v>87</v>
      </c>
      <c r="AV344" s="13" t="s">
        <v>19</v>
      </c>
      <c r="AW344" s="13" t="s">
        <v>36</v>
      </c>
      <c r="AX344" s="13" t="s">
        <v>80</v>
      </c>
      <c r="AY344" s="222" t="s">
        <v>220</v>
      </c>
    </row>
    <row r="345" spans="1:65" s="15" customFormat="1" ht="11.25">
      <c r="B345" s="233"/>
      <c r="C345" s="234"/>
      <c r="D345" s="210" t="s">
        <v>235</v>
      </c>
      <c r="E345" s="235" t="s">
        <v>1</v>
      </c>
      <c r="F345" s="236" t="s">
        <v>355</v>
      </c>
      <c r="G345" s="234"/>
      <c r="H345" s="237">
        <v>325</v>
      </c>
      <c r="I345" s="238"/>
      <c r="J345" s="234"/>
      <c r="K345" s="234"/>
      <c r="L345" s="239"/>
      <c r="M345" s="240"/>
      <c r="N345" s="241"/>
      <c r="O345" s="241"/>
      <c r="P345" s="241"/>
      <c r="Q345" s="241"/>
      <c r="R345" s="241"/>
      <c r="S345" s="241"/>
      <c r="T345" s="242"/>
      <c r="AT345" s="243" t="s">
        <v>235</v>
      </c>
      <c r="AU345" s="243" t="s">
        <v>87</v>
      </c>
      <c r="AV345" s="15" t="s">
        <v>223</v>
      </c>
      <c r="AW345" s="15" t="s">
        <v>36</v>
      </c>
      <c r="AX345" s="15" t="s">
        <v>87</v>
      </c>
      <c r="AY345" s="243" t="s">
        <v>220</v>
      </c>
    </row>
    <row r="346" spans="1:65" s="2" customFormat="1" ht="24.2" customHeight="1">
      <c r="A346" s="36"/>
      <c r="B346" s="37"/>
      <c r="C346" s="192" t="s">
        <v>1707</v>
      </c>
      <c r="D346" s="192" t="s">
        <v>224</v>
      </c>
      <c r="E346" s="193" t="s">
        <v>5898</v>
      </c>
      <c r="F346" s="194" t="s">
        <v>5899</v>
      </c>
      <c r="G346" s="195" t="s">
        <v>698</v>
      </c>
      <c r="H346" s="196">
        <v>325</v>
      </c>
      <c r="I346" s="197"/>
      <c r="J346" s="198">
        <f>ROUND(I346*H346,2)</f>
        <v>0</v>
      </c>
      <c r="K346" s="194" t="s">
        <v>1</v>
      </c>
      <c r="L346" s="41"/>
      <c r="M346" s="199" t="s">
        <v>1</v>
      </c>
      <c r="N346" s="200" t="s">
        <v>45</v>
      </c>
      <c r="O346" s="73"/>
      <c r="P346" s="201">
        <f>O346*H346</f>
        <v>0</v>
      </c>
      <c r="Q346" s="201">
        <v>0</v>
      </c>
      <c r="R346" s="201">
        <f>Q346*H346</f>
        <v>0</v>
      </c>
      <c r="S346" s="201">
        <v>0</v>
      </c>
      <c r="T346" s="202">
        <f>S346*H346</f>
        <v>0</v>
      </c>
      <c r="U346" s="36"/>
      <c r="V346" s="36"/>
      <c r="W346" s="36"/>
      <c r="X346" s="36"/>
      <c r="Y346" s="36"/>
      <c r="Z346" s="36"/>
      <c r="AA346" s="36"/>
      <c r="AB346" s="36"/>
      <c r="AC346" s="36"/>
      <c r="AD346" s="36"/>
      <c r="AE346" s="36"/>
      <c r="AR346" s="203" t="s">
        <v>1469</v>
      </c>
      <c r="AT346" s="203" t="s">
        <v>224</v>
      </c>
      <c r="AU346" s="203" t="s">
        <v>87</v>
      </c>
      <c r="AY346" s="18" t="s">
        <v>220</v>
      </c>
      <c r="BE346" s="204">
        <f>IF(N346="základní",J346,0)</f>
        <v>0</v>
      </c>
      <c r="BF346" s="204">
        <f>IF(N346="snížená",J346,0)</f>
        <v>0</v>
      </c>
      <c r="BG346" s="204">
        <f>IF(N346="zákl. přenesená",J346,0)</f>
        <v>0</v>
      </c>
      <c r="BH346" s="204">
        <f>IF(N346="sníž. přenesená",J346,0)</f>
        <v>0</v>
      </c>
      <c r="BI346" s="204">
        <f>IF(N346="nulová",J346,0)</f>
        <v>0</v>
      </c>
      <c r="BJ346" s="18" t="s">
        <v>87</v>
      </c>
      <c r="BK346" s="204">
        <f>ROUND(I346*H346,2)</f>
        <v>0</v>
      </c>
      <c r="BL346" s="18" t="s">
        <v>1469</v>
      </c>
      <c r="BM346" s="203" t="s">
        <v>5900</v>
      </c>
    </row>
    <row r="347" spans="1:65" s="14" customFormat="1" ht="11.25">
      <c r="B347" s="223"/>
      <c r="C347" s="224"/>
      <c r="D347" s="210" t="s">
        <v>235</v>
      </c>
      <c r="E347" s="225" t="s">
        <v>1</v>
      </c>
      <c r="F347" s="226" t="s">
        <v>5891</v>
      </c>
      <c r="G347" s="224"/>
      <c r="H347" s="225" t="s">
        <v>1</v>
      </c>
      <c r="I347" s="227"/>
      <c r="J347" s="224"/>
      <c r="K347" s="224"/>
      <c r="L347" s="228"/>
      <c r="M347" s="229"/>
      <c r="N347" s="230"/>
      <c r="O347" s="230"/>
      <c r="P347" s="230"/>
      <c r="Q347" s="230"/>
      <c r="R347" s="230"/>
      <c r="S347" s="230"/>
      <c r="T347" s="231"/>
      <c r="AT347" s="232" t="s">
        <v>235</v>
      </c>
      <c r="AU347" s="232" t="s">
        <v>87</v>
      </c>
      <c r="AV347" s="14" t="s">
        <v>87</v>
      </c>
      <c r="AW347" s="14" t="s">
        <v>36</v>
      </c>
      <c r="AX347" s="14" t="s">
        <v>80</v>
      </c>
      <c r="AY347" s="232" t="s">
        <v>220</v>
      </c>
    </row>
    <row r="348" spans="1:65" s="13" customFormat="1" ht="11.25">
      <c r="B348" s="212"/>
      <c r="C348" s="213"/>
      <c r="D348" s="210" t="s">
        <v>235</v>
      </c>
      <c r="E348" s="214" t="s">
        <v>1</v>
      </c>
      <c r="F348" s="215" t="s">
        <v>5901</v>
      </c>
      <c r="G348" s="213"/>
      <c r="H348" s="216">
        <v>325</v>
      </c>
      <c r="I348" s="217"/>
      <c r="J348" s="213"/>
      <c r="K348" s="213"/>
      <c r="L348" s="218"/>
      <c r="M348" s="219"/>
      <c r="N348" s="220"/>
      <c r="O348" s="220"/>
      <c r="P348" s="220"/>
      <c r="Q348" s="220"/>
      <c r="R348" s="220"/>
      <c r="S348" s="220"/>
      <c r="T348" s="221"/>
      <c r="AT348" s="222" t="s">
        <v>235</v>
      </c>
      <c r="AU348" s="222" t="s">
        <v>87</v>
      </c>
      <c r="AV348" s="13" t="s">
        <v>19</v>
      </c>
      <c r="AW348" s="13" t="s">
        <v>36</v>
      </c>
      <c r="AX348" s="13" t="s">
        <v>80</v>
      </c>
      <c r="AY348" s="222" t="s">
        <v>220</v>
      </c>
    </row>
    <row r="349" spans="1:65" s="15" customFormat="1" ht="11.25">
      <c r="B349" s="233"/>
      <c r="C349" s="234"/>
      <c r="D349" s="210" t="s">
        <v>235</v>
      </c>
      <c r="E349" s="235" t="s">
        <v>1</v>
      </c>
      <c r="F349" s="236" t="s">
        <v>355</v>
      </c>
      <c r="G349" s="234"/>
      <c r="H349" s="237">
        <v>325</v>
      </c>
      <c r="I349" s="238"/>
      <c r="J349" s="234"/>
      <c r="K349" s="234"/>
      <c r="L349" s="239"/>
      <c r="M349" s="281"/>
      <c r="N349" s="282"/>
      <c r="O349" s="282"/>
      <c r="P349" s="282"/>
      <c r="Q349" s="282"/>
      <c r="R349" s="282"/>
      <c r="S349" s="282"/>
      <c r="T349" s="283"/>
      <c r="AT349" s="243" t="s">
        <v>235</v>
      </c>
      <c r="AU349" s="243" t="s">
        <v>87</v>
      </c>
      <c r="AV349" s="15" t="s">
        <v>223</v>
      </c>
      <c r="AW349" s="15" t="s">
        <v>36</v>
      </c>
      <c r="AX349" s="15" t="s">
        <v>87</v>
      </c>
      <c r="AY349" s="243" t="s">
        <v>220</v>
      </c>
    </row>
    <row r="350" spans="1:65" s="2" customFormat="1" ht="6.95" customHeight="1">
      <c r="A350" s="36"/>
      <c r="B350" s="56"/>
      <c r="C350" s="57"/>
      <c r="D350" s="57"/>
      <c r="E350" s="57"/>
      <c r="F350" s="57"/>
      <c r="G350" s="57"/>
      <c r="H350" s="57"/>
      <c r="I350" s="57"/>
      <c r="J350" s="57"/>
      <c r="K350" s="57"/>
      <c r="L350" s="41"/>
      <c r="M350" s="36"/>
      <c r="O350" s="36"/>
      <c r="P350" s="36"/>
      <c r="Q350" s="36"/>
      <c r="R350" s="36"/>
      <c r="S350" s="36"/>
      <c r="T350" s="36"/>
      <c r="U350" s="36"/>
      <c r="V350" s="36"/>
      <c r="W350" s="36"/>
      <c r="X350" s="36"/>
      <c r="Y350" s="36"/>
      <c r="Z350" s="36"/>
      <c r="AA350" s="36"/>
      <c r="AB350" s="36"/>
      <c r="AC350" s="36"/>
      <c r="AD350" s="36"/>
      <c r="AE350" s="36"/>
    </row>
  </sheetData>
  <mergeCells count="12">
    <mergeCell ref="E119:H119"/>
    <mergeCell ref="L2:V2"/>
    <mergeCell ref="E85:H85"/>
    <mergeCell ref="E87:H87"/>
    <mergeCell ref="E89:H89"/>
    <mergeCell ref="E115:H115"/>
    <mergeCell ref="E117:H117"/>
    <mergeCell ref="E7:H7"/>
    <mergeCell ref="E9:H9"/>
    <mergeCell ref="E11:H11"/>
    <mergeCell ref="E20:H20"/>
    <mergeCell ref="E29:H29"/>
  </mergeCells>
  <hyperlinks>
    <hyperlink ref="F131" r:id="rId1"/>
    <hyperlink ref="F139" r:id="rId2"/>
    <hyperlink ref="F146" r:id="rId3"/>
    <hyperlink ref="F149" r:id="rId4"/>
    <hyperlink ref="F151" r:id="rId5"/>
    <hyperlink ref="F154" r:id="rId6"/>
    <hyperlink ref="F159" r:id="rId7"/>
    <hyperlink ref="F164" r:id="rId8"/>
    <hyperlink ref="F169" r:id="rId9"/>
    <hyperlink ref="F171" r:id="rId10"/>
    <hyperlink ref="F173" r:id="rId11"/>
    <hyperlink ref="F177" r:id="rId12"/>
    <hyperlink ref="F181" r:id="rId13"/>
    <hyperlink ref="F195" r:id="rId14"/>
    <hyperlink ref="F200" r:id="rId15"/>
    <hyperlink ref="F203" r:id="rId16"/>
    <hyperlink ref="F211" r:id="rId17"/>
    <hyperlink ref="F214" r:id="rId18"/>
    <hyperlink ref="F217" r:id="rId19"/>
    <hyperlink ref="F219" r:id="rId20"/>
    <hyperlink ref="F222" r:id="rId21"/>
    <hyperlink ref="F225" r:id="rId22"/>
    <hyperlink ref="F227" r:id="rId23"/>
    <hyperlink ref="F229" r:id="rId24"/>
    <hyperlink ref="F231" r:id="rId25"/>
    <hyperlink ref="F233" r:id="rId26"/>
    <hyperlink ref="F235" r:id="rId27"/>
    <hyperlink ref="F245" r:id="rId28"/>
    <hyperlink ref="F252" r:id="rId29"/>
    <hyperlink ref="F254" r:id="rId30"/>
    <hyperlink ref="F257" r:id="rId31"/>
    <hyperlink ref="F260" r:id="rId32"/>
    <hyperlink ref="F262" r:id="rId33"/>
    <hyperlink ref="F264" r:id="rId34"/>
    <hyperlink ref="F274" r:id="rId35"/>
    <hyperlink ref="F276" r:id="rId36"/>
    <hyperlink ref="F278" r:id="rId37"/>
    <hyperlink ref="F282" r:id="rId38"/>
    <hyperlink ref="F284" r:id="rId39"/>
    <hyperlink ref="F287" r:id="rId40"/>
    <hyperlink ref="F292" r:id="rId41"/>
    <hyperlink ref="F298" r:id="rId42"/>
    <hyperlink ref="F307" r:id="rId43"/>
    <hyperlink ref="F309" r:id="rId44"/>
    <hyperlink ref="F314" r:id="rId45"/>
    <hyperlink ref="F317" r:id="rId46"/>
    <hyperlink ref="F319" r:id="rId47"/>
    <hyperlink ref="F321" r:id="rId48"/>
    <hyperlink ref="F323" r:id="rId49"/>
    <hyperlink ref="F325" r:id="rId50"/>
    <hyperlink ref="F327" r:id="rId51"/>
    <hyperlink ref="F329" r:id="rId52"/>
    <hyperlink ref="F331" r:id="rId53"/>
    <hyperlink ref="F334" r:id="rId54"/>
    <hyperlink ref="F337" r:id="rId55"/>
    <hyperlink ref="F342" r:id="rId56"/>
  </hyperlinks>
  <pageMargins left="0.39374999999999999" right="0.39374999999999999" top="0.39374999999999999" bottom="0.39374999999999999" header="0" footer="0"/>
  <pageSetup orientation="portrait" blackAndWhite="1"/>
</worksheet>
</file>

<file path=xl/worksheets/sheet23.xml><?xml version="1.0" encoding="utf-8"?>
<worksheet xmlns="http://schemas.openxmlformats.org/spreadsheetml/2006/main" xmlns:r="http://schemas.openxmlformats.org/officeDocument/2006/relationships">
  <sheetPr>
    <pageSetUpPr fitToPage="1"/>
  </sheetPr>
  <dimension ref="A2:BM2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178</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5591</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5902</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38</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tr">
        <f>IF('Rekapitulace stavby'!E11="","",'Rekapitulace stavby'!E11)</f>
        <v>Povodí Odry, s.p.</v>
      </c>
      <c r="F17" s="36"/>
      <c r="G17" s="36"/>
      <c r="H17" s="36"/>
      <c r="I17" s="120" t="s">
        <v>31</v>
      </c>
      <c r="J17" s="111"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tr">
        <f>IF('Rekapitulace stavby'!E17="","",'Rekapitulace stavby'!E17)</f>
        <v>Dopravoprojekt Brno a.s.</v>
      </c>
      <c r="F23" s="36"/>
      <c r="G23" s="36"/>
      <c r="H23" s="36"/>
      <c r="I23" s="120" t="s">
        <v>31</v>
      </c>
      <c r="J23" s="111"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tr">
        <f>IF('Rekapitulace stavby'!E20="","",'Rekapitulace stavby'!E20)</f>
        <v xml:space="preserve"> </v>
      </c>
      <c r="F26" s="36"/>
      <c r="G26" s="36"/>
      <c r="H26" s="36"/>
      <c r="I26" s="120" t="s">
        <v>31</v>
      </c>
      <c r="J26" s="111"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ROUND(J129,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ROUND((SUM(BE129:BE282)),  2)</f>
        <v>0</v>
      </c>
      <c r="G35" s="36"/>
      <c r="H35" s="36"/>
      <c r="I35" s="131">
        <v>0.2</v>
      </c>
      <c r="J35" s="130">
        <f>ROUND(((SUM(BE129:BE282))*I35),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ROUND((SUM(BF129:BF282)),  2)</f>
        <v>0</v>
      </c>
      <c r="G36" s="36"/>
      <c r="H36" s="36"/>
      <c r="I36" s="131">
        <v>0.2</v>
      </c>
      <c r="J36" s="130">
        <f>ROUND(((SUM(BF129:BF282))*I36),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ROUND((SUM(BG129:BG282)),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ROUND((SUM(BH129:BH282)),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ROUND((SUM(BI129:BI282)),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5591</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 08.3 - Přitížení paty ...</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 xml:space="preserve"> </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Dopravoprojekt Brno a.s.</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J129</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1902</v>
      </c>
      <c r="E99" s="157"/>
      <c r="F99" s="157"/>
      <c r="G99" s="157"/>
      <c r="H99" s="157"/>
      <c r="I99" s="157"/>
      <c r="J99" s="158">
        <f>J130</f>
        <v>0</v>
      </c>
      <c r="K99" s="155"/>
      <c r="L99" s="159"/>
    </row>
    <row r="100" spans="1:47" s="9" customFormat="1" ht="24.95" customHeight="1">
      <c r="B100" s="154"/>
      <c r="C100" s="155"/>
      <c r="D100" s="156" t="s">
        <v>1905</v>
      </c>
      <c r="E100" s="157"/>
      <c r="F100" s="157"/>
      <c r="G100" s="157"/>
      <c r="H100" s="157"/>
      <c r="I100" s="157"/>
      <c r="J100" s="158">
        <f>J232</f>
        <v>0</v>
      </c>
      <c r="K100" s="155"/>
      <c r="L100" s="159"/>
    </row>
    <row r="101" spans="1:47" s="9" customFormat="1" ht="24.95" customHeight="1">
      <c r="B101" s="154"/>
      <c r="C101" s="155"/>
      <c r="D101" s="156" t="s">
        <v>1906</v>
      </c>
      <c r="E101" s="157"/>
      <c r="F101" s="157"/>
      <c r="G101" s="157"/>
      <c r="H101" s="157"/>
      <c r="I101" s="157"/>
      <c r="J101" s="158">
        <f>J243</f>
        <v>0</v>
      </c>
      <c r="K101" s="155"/>
      <c r="L101" s="159"/>
    </row>
    <row r="102" spans="1:47" s="9" customFormat="1" ht="24.95" customHeight="1">
      <c r="B102" s="154"/>
      <c r="C102" s="155"/>
      <c r="D102" s="156" t="s">
        <v>1910</v>
      </c>
      <c r="E102" s="157"/>
      <c r="F102" s="157"/>
      <c r="G102" s="157"/>
      <c r="H102" s="157"/>
      <c r="I102" s="157"/>
      <c r="J102" s="158">
        <f>J259</f>
        <v>0</v>
      </c>
      <c r="K102" s="155"/>
      <c r="L102" s="159"/>
    </row>
    <row r="103" spans="1:47" s="9" customFormat="1" ht="24.95" customHeight="1">
      <c r="B103" s="154"/>
      <c r="C103" s="155"/>
      <c r="D103" s="156" t="s">
        <v>1911</v>
      </c>
      <c r="E103" s="157"/>
      <c r="F103" s="157"/>
      <c r="G103" s="157"/>
      <c r="H103" s="157"/>
      <c r="I103" s="157"/>
      <c r="J103" s="158">
        <f>J262</f>
        <v>0</v>
      </c>
      <c r="K103" s="155"/>
      <c r="L103" s="159"/>
    </row>
    <row r="104" spans="1:47" s="9" customFormat="1" ht="24.95" customHeight="1">
      <c r="B104" s="154"/>
      <c r="C104" s="155"/>
      <c r="D104" s="156" t="s">
        <v>1912</v>
      </c>
      <c r="E104" s="157"/>
      <c r="F104" s="157"/>
      <c r="G104" s="157"/>
      <c r="H104" s="157"/>
      <c r="I104" s="157"/>
      <c r="J104" s="158">
        <f>J271</f>
        <v>0</v>
      </c>
      <c r="K104" s="155"/>
      <c r="L104" s="159"/>
    </row>
    <row r="105" spans="1:47" s="9" customFormat="1" ht="24.95" customHeight="1">
      <c r="B105" s="154"/>
      <c r="C105" s="155"/>
      <c r="D105" s="156" t="s">
        <v>491</v>
      </c>
      <c r="E105" s="157"/>
      <c r="F105" s="157"/>
      <c r="G105" s="157"/>
      <c r="H105" s="157"/>
      <c r="I105" s="157"/>
      <c r="J105" s="158">
        <f>J274</f>
        <v>0</v>
      </c>
      <c r="K105" s="155"/>
      <c r="L105" s="159"/>
    </row>
    <row r="106" spans="1:47" s="10" customFormat="1" ht="19.899999999999999" customHeight="1">
      <c r="B106" s="160"/>
      <c r="C106" s="105"/>
      <c r="D106" s="161" t="s">
        <v>493</v>
      </c>
      <c r="E106" s="162"/>
      <c r="F106" s="162"/>
      <c r="G106" s="162"/>
      <c r="H106" s="162"/>
      <c r="I106" s="162"/>
      <c r="J106" s="163">
        <f>J275</f>
        <v>0</v>
      </c>
      <c r="K106" s="105"/>
      <c r="L106" s="164"/>
    </row>
    <row r="107" spans="1:47" s="9" customFormat="1" ht="24.95" customHeight="1">
      <c r="B107" s="154"/>
      <c r="C107" s="155"/>
      <c r="D107" s="156" t="s">
        <v>5903</v>
      </c>
      <c r="E107" s="157"/>
      <c r="F107" s="157"/>
      <c r="G107" s="157"/>
      <c r="H107" s="157"/>
      <c r="I107" s="157"/>
      <c r="J107" s="158">
        <f>J281</f>
        <v>0</v>
      </c>
      <c r="K107" s="155"/>
      <c r="L107" s="159"/>
    </row>
    <row r="108" spans="1:47" s="2" customFormat="1" ht="21.75" customHeight="1">
      <c r="A108" s="36"/>
      <c r="B108" s="37"/>
      <c r="C108" s="38"/>
      <c r="D108" s="38"/>
      <c r="E108" s="38"/>
      <c r="F108" s="38"/>
      <c r="G108" s="38"/>
      <c r="H108" s="38"/>
      <c r="I108" s="38"/>
      <c r="J108" s="38"/>
      <c r="K108" s="38"/>
      <c r="L108" s="53"/>
      <c r="S108" s="36"/>
      <c r="T108" s="36"/>
      <c r="U108" s="36"/>
      <c r="V108" s="36"/>
      <c r="W108" s="36"/>
      <c r="X108" s="36"/>
      <c r="Y108" s="36"/>
      <c r="Z108" s="36"/>
      <c r="AA108" s="36"/>
      <c r="AB108" s="36"/>
      <c r="AC108" s="36"/>
      <c r="AD108" s="36"/>
      <c r="AE108" s="36"/>
    </row>
    <row r="109" spans="1:47" s="2" customFormat="1" ht="6.95" customHeight="1">
      <c r="A109" s="36"/>
      <c r="B109" s="56"/>
      <c r="C109" s="57"/>
      <c r="D109" s="57"/>
      <c r="E109" s="57"/>
      <c r="F109" s="57"/>
      <c r="G109" s="57"/>
      <c r="H109" s="57"/>
      <c r="I109" s="57"/>
      <c r="J109" s="57"/>
      <c r="K109" s="57"/>
      <c r="L109" s="53"/>
      <c r="S109" s="36"/>
      <c r="T109" s="36"/>
      <c r="U109" s="36"/>
      <c r="V109" s="36"/>
      <c r="W109" s="36"/>
      <c r="X109" s="36"/>
      <c r="Y109" s="36"/>
      <c r="Z109" s="36"/>
      <c r="AA109" s="36"/>
      <c r="AB109" s="36"/>
      <c r="AC109" s="36"/>
      <c r="AD109" s="36"/>
      <c r="AE109" s="36"/>
    </row>
    <row r="113" spans="1:31" s="2" customFormat="1" ht="6.95" customHeight="1">
      <c r="A113" s="36"/>
      <c r="B113" s="58"/>
      <c r="C113" s="59"/>
      <c r="D113" s="59"/>
      <c r="E113" s="59"/>
      <c r="F113" s="59"/>
      <c r="G113" s="59"/>
      <c r="H113" s="59"/>
      <c r="I113" s="59"/>
      <c r="J113" s="59"/>
      <c r="K113" s="59"/>
      <c r="L113" s="53"/>
      <c r="S113" s="36"/>
      <c r="T113" s="36"/>
      <c r="U113" s="36"/>
      <c r="V113" s="36"/>
      <c r="W113" s="36"/>
      <c r="X113" s="36"/>
      <c r="Y113" s="36"/>
      <c r="Z113" s="36"/>
      <c r="AA113" s="36"/>
      <c r="AB113" s="36"/>
      <c r="AC113" s="36"/>
      <c r="AD113" s="36"/>
      <c r="AE113" s="36"/>
    </row>
    <row r="114" spans="1:31" s="2" customFormat="1" ht="24.95" customHeight="1">
      <c r="A114" s="36"/>
      <c r="B114" s="37"/>
      <c r="C114" s="24" t="s">
        <v>204</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31" s="2" customFormat="1" ht="6.95" customHeight="1">
      <c r="A115" s="36"/>
      <c r="B115" s="37"/>
      <c r="C115" s="38"/>
      <c r="D115" s="38"/>
      <c r="E115" s="38"/>
      <c r="F115" s="38"/>
      <c r="G115" s="38"/>
      <c r="H115" s="38"/>
      <c r="I115" s="38"/>
      <c r="J115" s="38"/>
      <c r="K115" s="38"/>
      <c r="L115" s="53"/>
      <c r="S115" s="36"/>
      <c r="T115" s="36"/>
      <c r="U115" s="36"/>
      <c r="V115" s="36"/>
      <c r="W115" s="36"/>
      <c r="X115" s="36"/>
      <c r="Y115" s="36"/>
      <c r="Z115" s="36"/>
      <c r="AA115" s="36"/>
      <c r="AB115" s="36"/>
      <c r="AC115" s="36"/>
      <c r="AD115" s="36"/>
      <c r="AE115" s="36"/>
    </row>
    <row r="116" spans="1:31" s="2" customFormat="1" ht="12" customHeight="1">
      <c r="A116" s="36"/>
      <c r="B116" s="37"/>
      <c r="C116" s="30" t="s">
        <v>15</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31" s="2" customFormat="1" ht="26.25" customHeight="1">
      <c r="A117" s="36"/>
      <c r="B117" s="37"/>
      <c r="C117" s="38"/>
      <c r="D117" s="38"/>
      <c r="E117" s="339" t="str">
        <f>E7</f>
        <v>Ochranná hráz na Odře a Orlovské Stružce, Bohumín-Pudlov, stavba č. 5047_2021_soutez</v>
      </c>
      <c r="F117" s="340"/>
      <c r="G117" s="340"/>
      <c r="H117" s="340"/>
      <c r="I117" s="38"/>
      <c r="J117" s="38"/>
      <c r="K117" s="38"/>
      <c r="L117" s="53"/>
      <c r="S117" s="36"/>
      <c r="T117" s="36"/>
      <c r="U117" s="36"/>
      <c r="V117" s="36"/>
      <c r="W117" s="36"/>
      <c r="X117" s="36"/>
      <c r="Y117" s="36"/>
      <c r="Z117" s="36"/>
      <c r="AA117" s="36"/>
      <c r="AB117" s="36"/>
      <c r="AC117" s="36"/>
      <c r="AD117" s="36"/>
      <c r="AE117" s="36"/>
    </row>
    <row r="118" spans="1:31" s="1" customFormat="1" ht="12" customHeight="1">
      <c r="B118" s="22"/>
      <c r="C118" s="30" t="s">
        <v>188</v>
      </c>
      <c r="D118" s="23"/>
      <c r="E118" s="23"/>
      <c r="F118" s="23"/>
      <c r="G118" s="23"/>
      <c r="H118" s="23"/>
      <c r="I118" s="23"/>
      <c r="J118" s="23"/>
      <c r="K118" s="23"/>
      <c r="L118" s="21"/>
    </row>
    <row r="119" spans="1:31" s="2" customFormat="1" ht="16.5" customHeight="1">
      <c r="A119" s="36"/>
      <c r="B119" s="37"/>
      <c r="C119" s="38"/>
      <c r="D119" s="38"/>
      <c r="E119" s="339" t="s">
        <v>5591</v>
      </c>
      <c r="F119" s="341"/>
      <c r="G119" s="341"/>
      <c r="H119" s="341"/>
      <c r="I119" s="38"/>
      <c r="J119" s="38"/>
      <c r="K119" s="38"/>
      <c r="L119" s="53"/>
      <c r="S119" s="36"/>
      <c r="T119" s="36"/>
      <c r="U119" s="36"/>
      <c r="V119" s="36"/>
      <c r="W119" s="36"/>
      <c r="X119" s="36"/>
      <c r="Y119" s="36"/>
      <c r="Z119" s="36"/>
      <c r="AA119" s="36"/>
      <c r="AB119" s="36"/>
      <c r="AC119" s="36"/>
      <c r="AD119" s="36"/>
      <c r="AE119" s="36"/>
    </row>
    <row r="120" spans="1:31" s="2" customFormat="1" ht="12" customHeight="1">
      <c r="A120" s="36"/>
      <c r="B120" s="37"/>
      <c r="C120" s="30" t="s">
        <v>485</v>
      </c>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31" s="2" customFormat="1" ht="16.5" customHeight="1">
      <c r="A121" s="36"/>
      <c r="B121" s="37"/>
      <c r="C121" s="38"/>
      <c r="D121" s="38"/>
      <c r="E121" s="312" t="str">
        <f>E11</f>
        <v>SO 08.3 - Přitížení paty ...</v>
      </c>
      <c r="F121" s="341"/>
      <c r="G121" s="341"/>
      <c r="H121" s="341"/>
      <c r="I121" s="38"/>
      <c r="J121" s="38"/>
      <c r="K121" s="38"/>
      <c r="L121" s="53"/>
      <c r="S121" s="36"/>
      <c r="T121" s="36"/>
      <c r="U121" s="36"/>
      <c r="V121" s="36"/>
      <c r="W121" s="36"/>
      <c r="X121" s="36"/>
      <c r="Y121" s="36"/>
      <c r="Z121" s="36"/>
      <c r="AA121" s="36"/>
      <c r="AB121" s="36"/>
      <c r="AC121" s="36"/>
      <c r="AD121" s="36"/>
      <c r="AE121" s="36"/>
    </row>
    <row r="122" spans="1:31"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31" s="2" customFormat="1" ht="12" customHeight="1">
      <c r="A123" s="36"/>
      <c r="B123" s="37"/>
      <c r="C123" s="30" t="s">
        <v>20</v>
      </c>
      <c r="D123" s="38"/>
      <c r="E123" s="38"/>
      <c r="F123" s="28" t="str">
        <f>F14</f>
        <v xml:space="preserve"> </v>
      </c>
      <c r="G123" s="38"/>
      <c r="H123" s="38"/>
      <c r="I123" s="30" t="s">
        <v>22</v>
      </c>
      <c r="J123" s="68" t="str">
        <f>IF(J14="","",J14)</f>
        <v>30. 11. 2020</v>
      </c>
      <c r="K123" s="38"/>
      <c r="L123" s="53"/>
      <c r="S123" s="36"/>
      <c r="T123" s="36"/>
      <c r="U123" s="36"/>
      <c r="V123" s="36"/>
      <c r="W123" s="36"/>
      <c r="X123" s="36"/>
      <c r="Y123" s="36"/>
      <c r="Z123" s="36"/>
      <c r="AA123" s="36"/>
      <c r="AB123" s="36"/>
      <c r="AC123" s="36"/>
      <c r="AD123" s="36"/>
      <c r="AE123" s="36"/>
    </row>
    <row r="124" spans="1:31" s="2" customFormat="1" ht="6.9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31" s="2" customFormat="1" ht="25.7" customHeight="1">
      <c r="A125" s="36"/>
      <c r="B125" s="37"/>
      <c r="C125" s="30" t="s">
        <v>28</v>
      </c>
      <c r="D125" s="38"/>
      <c r="E125" s="38"/>
      <c r="F125" s="28" t="str">
        <f>E17</f>
        <v>Povodí Odry, s.p.</v>
      </c>
      <c r="G125" s="38"/>
      <c r="H125" s="38"/>
      <c r="I125" s="30" t="s">
        <v>34</v>
      </c>
      <c r="J125" s="34" t="str">
        <f>E23</f>
        <v>Dopravoprojekt Brno a.s.</v>
      </c>
      <c r="K125" s="38"/>
      <c r="L125" s="53"/>
      <c r="S125" s="36"/>
      <c r="T125" s="36"/>
      <c r="U125" s="36"/>
      <c r="V125" s="36"/>
      <c r="W125" s="36"/>
      <c r="X125" s="36"/>
      <c r="Y125" s="36"/>
      <c r="Z125" s="36"/>
      <c r="AA125" s="36"/>
      <c r="AB125" s="36"/>
      <c r="AC125" s="36"/>
      <c r="AD125" s="36"/>
      <c r="AE125" s="36"/>
    </row>
    <row r="126" spans="1:31" s="2" customFormat="1" ht="15.2" customHeight="1">
      <c r="A126" s="36"/>
      <c r="B126" s="37"/>
      <c r="C126" s="30" t="s">
        <v>32</v>
      </c>
      <c r="D126" s="38"/>
      <c r="E126" s="38"/>
      <c r="F126" s="28" t="str">
        <f>IF(E20="","",E20)</f>
        <v>Vyplň údaj</v>
      </c>
      <c r="G126" s="38"/>
      <c r="H126" s="38"/>
      <c r="I126" s="30" t="s">
        <v>37</v>
      </c>
      <c r="J126" s="34" t="str">
        <f>E26</f>
        <v xml:space="preserve"> </v>
      </c>
      <c r="K126" s="38"/>
      <c r="L126" s="53"/>
      <c r="S126" s="36"/>
      <c r="T126" s="36"/>
      <c r="U126" s="36"/>
      <c r="V126" s="36"/>
      <c r="W126" s="36"/>
      <c r="X126" s="36"/>
      <c r="Y126" s="36"/>
      <c r="Z126" s="36"/>
      <c r="AA126" s="36"/>
      <c r="AB126" s="36"/>
      <c r="AC126" s="36"/>
      <c r="AD126" s="36"/>
      <c r="AE126" s="36"/>
    </row>
    <row r="127" spans="1:31" s="2" customFormat="1" ht="10.35" customHeight="1">
      <c r="A127" s="36"/>
      <c r="B127" s="37"/>
      <c r="C127" s="38"/>
      <c r="D127" s="38"/>
      <c r="E127" s="38"/>
      <c r="F127" s="38"/>
      <c r="G127" s="38"/>
      <c r="H127" s="38"/>
      <c r="I127" s="38"/>
      <c r="J127" s="38"/>
      <c r="K127" s="38"/>
      <c r="L127" s="53"/>
      <c r="S127" s="36"/>
      <c r="T127" s="36"/>
      <c r="U127" s="36"/>
      <c r="V127" s="36"/>
      <c r="W127" s="36"/>
      <c r="X127" s="36"/>
      <c r="Y127" s="36"/>
      <c r="Z127" s="36"/>
      <c r="AA127" s="36"/>
      <c r="AB127" s="36"/>
      <c r="AC127" s="36"/>
      <c r="AD127" s="36"/>
      <c r="AE127" s="36"/>
    </row>
    <row r="128" spans="1:31" s="11" customFormat="1" ht="29.25" customHeight="1">
      <c r="A128" s="165"/>
      <c r="B128" s="166"/>
      <c r="C128" s="167" t="s">
        <v>205</v>
      </c>
      <c r="D128" s="168" t="s">
        <v>65</v>
      </c>
      <c r="E128" s="168" t="s">
        <v>61</v>
      </c>
      <c r="F128" s="168" t="s">
        <v>62</v>
      </c>
      <c r="G128" s="168" t="s">
        <v>206</v>
      </c>
      <c r="H128" s="168" t="s">
        <v>207</v>
      </c>
      <c r="I128" s="168" t="s">
        <v>208</v>
      </c>
      <c r="J128" s="168" t="s">
        <v>192</v>
      </c>
      <c r="K128" s="169" t="s">
        <v>209</v>
      </c>
      <c r="L128" s="170"/>
      <c r="M128" s="77" t="s">
        <v>1</v>
      </c>
      <c r="N128" s="78" t="s">
        <v>44</v>
      </c>
      <c r="O128" s="78" t="s">
        <v>210</v>
      </c>
      <c r="P128" s="78" t="s">
        <v>211</v>
      </c>
      <c r="Q128" s="78" t="s">
        <v>212</v>
      </c>
      <c r="R128" s="78" t="s">
        <v>213</v>
      </c>
      <c r="S128" s="78" t="s">
        <v>214</v>
      </c>
      <c r="T128" s="79" t="s">
        <v>215</v>
      </c>
      <c r="U128" s="165"/>
      <c r="V128" s="165"/>
      <c r="W128" s="165"/>
      <c r="X128" s="165"/>
      <c r="Y128" s="165"/>
      <c r="Z128" s="165"/>
      <c r="AA128" s="165"/>
      <c r="AB128" s="165"/>
      <c r="AC128" s="165"/>
      <c r="AD128" s="165"/>
      <c r="AE128" s="165"/>
    </row>
    <row r="129" spans="1:65" s="2" customFormat="1" ht="22.9" customHeight="1">
      <c r="A129" s="36"/>
      <c r="B129" s="37"/>
      <c r="C129" s="84" t="s">
        <v>216</v>
      </c>
      <c r="D129" s="38"/>
      <c r="E129" s="38"/>
      <c r="F129" s="38"/>
      <c r="G129" s="38"/>
      <c r="H129" s="38"/>
      <c r="I129" s="38"/>
      <c r="J129" s="171">
        <f>BK129</f>
        <v>0</v>
      </c>
      <c r="K129" s="38"/>
      <c r="L129" s="41"/>
      <c r="M129" s="80"/>
      <c r="N129" s="172"/>
      <c r="O129" s="81"/>
      <c r="P129" s="173">
        <f>P130+P232+P243+P259+P262+P271+P274+P281</f>
        <v>0</v>
      </c>
      <c r="Q129" s="81"/>
      <c r="R129" s="173">
        <f>R130+R232+R243+R259+R262+R271+R274+R281</f>
        <v>0</v>
      </c>
      <c r="S129" s="81"/>
      <c r="T129" s="174">
        <f>T130+T232+T243+T259+T262+T271+T274+T281</f>
        <v>0</v>
      </c>
      <c r="U129" s="36"/>
      <c r="V129" s="36"/>
      <c r="W129" s="36"/>
      <c r="X129" s="36"/>
      <c r="Y129" s="36"/>
      <c r="Z129" s="36"/>
      <c r="AA129" s="36"/>
      <c r="AB129" s="36"/>
      <c r="AC129" s="36"/>
      <c r="AD129" s="36"/>
      <c r="AE129" s="36"/>
      <c r="AT129" s="18" t="s">
        <v>79</v>
      </c>
      <c r="AU129" s="18" t="s">
        <v>194</v>
      </c>
      <c r="BK129" s="175">
        <f>BK130+BK232+BK243+BK259+BK262+BK271+BK274+BK281</f>
        <v>0</v>
      </c>
    </row>
    <row r="130" spans="1:65" s="12" customFormat="1" ht="25.9" customHeight="1">
      <c r="B130" s="176"/>
      <c r="C130" s="177"/>
      <c r="D130" s="178" t="s">
        <v>79</v>
      </c>
      <c r="E130" s="179" t="s">
        <v>87</v>
      </c>
      <c r="F130" s="179" t="s">
        <v>503</v>
      </c>
      <c r="G130" s="177"/>
      <c r="H130" s="177"/>
      <c r="I130" s="180"/>
      <c r="J130" s="181">
        <f>BK130</f>
        <v>0</v>
      </c>
      <c r="K130" s="177"/>
      <c r="L130" s="182"/>
      <c r="M130" s="183"/>
      <c r="N130" s="184"/>
      <c r="O130" s="184"/>
      <c r="P130" s="185">
        <f>SUM(P131:P231)</f>
        <v>0</v>
      </c>
      <c r="Q130" s="184"/>
      <c r="R130" s="185">
        <f>SUM(R131:R231)</f>
        <v>0</v>
      </c>
      <c r="S130" s="184"/>
      <c r="T130" s="186">
        <f>SUM(T131:T231)</f>
        <v>0</v>
      </c>
      <c r="AR130" s="187" t="s">
        <v>87</v>
      </c>
      <c r="AT130" s="188" t="s">
        <v>79</v>
      </c>
      <c r="AU130" s="188" t="s">
        <v>80</v>
      </c>
      <c r="AY130" s="187" t="s">
        <v>220</v>
      </c>
      <c r="BK130" s="189">
        <f>SUM(BK131:BK231)</f>
        <v>0</v>
      </c>
    </row>
    <row r="131" spans="1:65" s="2" customFormat="1" ht="24.2" customHeight="1">
      <c r="A131" s="36"/>
      <c r="B131" s="37"/>
      <c r="C131" s="192" t="s">
        <v>87</v>
      </c>
      <c r="D131" s="192" t="s">
        <v>224</v>
      </c>
      <c r="E131" s="193" t="s">
        <v>5594</v>
      </c>
      <c r="F131" s="194" t="s">
        <v>5595</v>
      </c>
      <c r="G131" s="195" t="s">
        <v>5596</v>
      </c>
      <c r="H131" s="196">
        <v>8.0000000000000002E-3</v>
      </c>
      <c r="I131" s="197"/>
      <c r="J131" s="198">
        <f>ROUND(I131*H131,2)</f>
        <v>0</v>
      </c>
      <c r="K131" s="194" t="s">
        <v>5600</v>
      </c>
      <c r="L131" s="41"/>
      <c r="M131" s="199" t="s">
        <v>1</v>
      </c>
      <c r="N131" s="200" t="s">
        <v>45</v>
      </c>
      <c r="O131" s="73"/>
      <c r="P131" s="201">
        <f>O131*H131</f>
        <v>0</v>
      </c>
      <c r="Q131" s="201">
        <v>0</v>
      </c>
      <c r="R131" s="201">
        <f>Q131*H131</f>
        <v>0</v>
      </c>
      <c r="S131" s="201">
        <v>0</v>
      </c>
      <c r="T131" s="202">
        <f>S131*H131</f>
        <v>0</v>
      </c>
      <c r="U131" s="36"/>
      <c r="V131" s="36"/>
      <c r="W131" s="36"/>
      <c r="X131" s="36"/>
      <c r="Y131" s="36"/>
      <c r="Z131" s="36"/>
      <c r="AA131" s="36"/>
      <c r="AB131" s="36"/>
      <c r="AC131" s="36"/>
      <c r="AD131" s="36"/>
      <c r="AE131" s="36"/>
      <c r="AR131" s="203" t="s">
        <v>223</v>
      </c>
      <c r="AT131" s="203" t="s">
        <v>224</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87</v>
      </c>
      <c r="BK131" s="204">
        <f>ROUND(I131*H131,2)</f>
        <v>0</v>
      </c>
      <c r="BL131" s="18" t="s">
        <v>223</v>
      </c>
      <c r="BM131" s="203" t="s">
        <v>5904</v>
      </c>
    </row>
    <row r="132" spans="1:65" s="2" customFormat="1" ht="11.25">
      <c r="A132" s="36"/>
      <c r="B132" s="37"/>
      <c r="C132" s="38"/>
      <c r="D132" s="205" t="s">
        <v>231</v>
      </c>
      <c r="E132" s="38"/>
      <c r="F132" s="206" t="s">
        <v>5905</v>
      </c>
      <c r="G132" s="38"/>
      <c r="H132" s="38"/>
      <c r="I132" s="207"/>
      <c r="J132" s="38"/>
      <c r="K132" s="38"/>
      <c r="L132" s="41"/>
      <c r="M132" s="208"/>
      <c r="N132" s="209"/>
      <c r="O132" s="73"/>
      <c r="P132" s="73"/>
      <c r="Q132" s="73"/>
      <c r="R132" s="73"/>
      <c r="S132" s="73"/>
      <c r="T132" s="74"/>
      <c r="U132" s="36"/>
      <c r="V132" s="36"/>
      <c r="W132" s="36"/>
      <c r="X132" s="36"/>
      <c r="Y132" s="36"/>
      <c r="Z132" s="36"/>
      <c r="AA132" s="36"/>
      <c r="AB132" s="36"/>
      <c r="AC132" s="36"/>
      <c r="AD132" s="36"/>
      <c r="AE132" s="36"/>
      <c r="AT132" s="18" t="s">
        <v>231</v>
      </c>
      <c r="AU132" s="18" t="s">
        <v>87</v>
      </c>
    </row>
    <row r="133" spans="1:65" s="2" customFormat="1" ht="24.2" customHeight="1">
      <c r="A133" s="36"/>
      <c r="B133" s="37"/>
      <c r="C133" s="192" t="s">
        <v>19</v>
      </c>
      <c r="D133" s="192" t="s">
        <v>224</v>
      </c>
      <c r="E133" s="193" t="s">
        <v>4610</v>
      </c>
      <c r="F133" s="194" t="s">
        <v>5906</v>
      </c>
      <c r="G133" s="195" t="s">
        <v>506</v>
      </c>
      <c r="H133" s="196">
        <v>75</v>
      </c>
      <c r="I133" s="197"/>
      <c r="J133" s="198">
        <f>ROUND(I133*H133,2)</f>
        <v>0</v>
      </c>
      <c r="K133" s="194" t="s">
        <v>5600</v>
      </c>
      <c r="L133" s="41"/>
      <c r="M133" s="199" t="s">
        <v>1</v>
      </c>
      <c r="N133" s="200" t="s">
        <v>45</v>
      </c>
      <c r="O133" s="73"/>
      <c r="P133" s="201">
        <f>O133*H133</f>
        <v>0</v>
      </c>
      <c r="Q133" s="201">
        <v>0</v>
      </c>
      <c r="R133" s="201">
        <f>Q133*H133</f>
        <v>0</v>
      </c>
      <c r="S133" s="201">
        <v>0</v>
      </c>
      <c r="T133" s="202">
        <f>S133*H133</f>
        <v>0</v>
      </c>
      <c r="U133" s="36"/>
      <c r="V133" s="36"/>
      <c r="W133" s="36"/>
      <c r="X133" s="36"/>
      <c r="Y133" s="36"/>
      <c r="Z133" s="36"/>
      <c r="AA133" s="36"/>
      <c r="AB133" s="36"/>
      <c r="AC133" s="36"/>
      <c r="AD133" s="36"/>
      <c r="AE133" s="36"/>
      <c r="AR133" s="203" t="s">
        <v>223</v>
      </c>
      <c r="AT133" s="203" t="s">
        <v>224</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87</v>
      </c>
      <c r="BK133" s="204">
        <f>ROUND(I133*H133,2)</f>
        <v>0</v>
      </c>
      <c r="BL133" s="18" t="s">
        <v>223</v>
      </c>
      <c r="BM133" s="203" t="s">
        <v>5907</v>
      </c>
    </row>
    <row r="134" spans="1:65" s="2" customFormat="1" ht="11.25">
      <c r="A134" s="36"/>
      <c r="B134" s="37"/>
      <c r="C134" s="38"/>
      <c r="D134" s="205" t="s">
        <v>231</v>
      </c>
      <c r="E134" s="38"/>
      <c r="F134" s="206" t="s">
        <v>5908</v>
      </c>
      <c r="G134" s="38"/>
      <c r="H134" s="38"/>
      <c r="I134" s="207"/>
      <c r="J134" s="38"/>
      <c r="K134" s="38"/>
      <c r="L134" s="41"/>
      <c r="M134" s="208"/>
      <c r="N134" s="209"/>
      <c r="O134" s="73"/>
      <c r="P134" s="73"/>
      <c r="Q134" s="73"/>
      <c r="R134" s="73"/>
      <c r="S134" s="73"/>
      <c r="T134" s="74"/>
      <c r="U134" s="36"/>
      <c r="V134" s="36"/>
      <c r="W134" s="36"/>
      <c r="X134" s="36"/>
      <c r="Y134" s="36"/>
      <c r="Z134" s="36"/>
      <c r="AA134" s="36"/>
      <c r="AB134" s="36"/>
      <c r="AC134" s="36"/>
      <c r="AD134" s="36"/>
      <c r="AE134" s="36"/>
      <c r="AT134" s="18" t="s">
        <v>231</v>
      </c>
      <c r="AU134" s="18" t="s">
        <v>87</v>
      </c>
    </row>
    <row r="135" spans="1:65" s="2" customFormat="1" ht="49.15" customHeight="1">
      <c r="A135" s="36"/>
      <c r="B135" s="37"/>
      <c r="C135" s="192" t="s">
        <v>156</v>
      </c>
      <c r="D135" s="192" t="s">
        <v>224</v>
      </c>
      <c r="E135" s="193" t="s">
        <v>5598</v>
      </c>
      <c r="F135" s="194" t="s">
        <v>5599</v>
      </c>
      <c r="G135" s="195" t="s">
        <v>506</v>
      </c>
      <c r="H135" s="196">
        <v>135</v>
      </c>
      <c r="I135" s="197"/>
      <c r="J135" s="198">
        <f>ROUND(I135*H135,2)</f>
        <v>0</v>
      </c>
      <c r="K135" s="194" t="s">
        <v>5600</v>
      </c>
      <c r="L135" s="41"/>
      <c r="M135" s="199" t="s">
        <v>1</v>
      </c>
      <c r="N135" s="200" t="s">
        <v>45</v>
      </c>
      <c r="O135" s="73"/>
      <c r="P135" s="201">
        <f>O135*H135</f>
        <v>0</v>
      </c>
      <c r="Q135" s="201">
        <v>0</v>
      </c>
      <c r="R135" s="201">
        <f>Q135*H135</f>
        <v>0</v>
      </c>
      <c r="S135" s="201">
        <v>0</v>
      </c>
      <c r="T135" s="202">
        <f>S135*H135</f>
        <v>0</v>
      </c>
      <c r="U135" s="36"/>
      <c r="V135" s="36"/>
      <c r="W135" s="36"/>
      <c r="X135" s="36"/>
      <c r="Y135" s="36"/>
      <c r="Z135" s="36"/>
      <c r="AA135" s="36"/>
      <c r="AB135" s="36"/>
      <c r="AC135" s="36"/>
      <c r="AD135" s="36"/>
      <c r="AE135" s="36"/>
      <c r="AR135" s="203" t="s">
        <v>223</v>
      </c>
      <c r="AT135" s="203" t="s">
        <v>224</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223</v>
      </c>
      <c r="BM135" s="203" t="s">
        <v>5909</v>
      </c>
    </row>
    <row r="136" spans="1:65" s="2" customFormat="1" ht="11.25">
      <c r="A136" s="36"/>
      <c r="B136" s="37"/>
      <c r="C136" s="38"/>
      <c r="D136" s="205" t="s">
        <v>231</v>
      </c>
      <c r="E136" s="38"/>
      <c r="F136" s="206" t="s">
        <v>5602</v>
      </c>
      <c r="G136" s="38"/>
      <c r="H136" s="38"/>
      <c r="I136" s="207"/>
      <c r="J136" s="38"/>
      <c r="K136" s="38"/>
      <c r="L136" s="41"/>
      <c r="M136" s="208"/>
      <c r="N136" s="209"/>
      <c r="O136" s="73"/>
      <c r="P136" s="73"/>
      <c r="Q136" s="73"/>
      <c r="R136" s="73"/>
      <c r="S136" s="73"/>
      <c r="T136" s="74"/>
      <c r="U136" s="36"/>
      <c r="V136" s="36"/>
      <c r="W136" s="36"/>
      <c r="X136" s="36"/>
      <c r="Y136" s="36"/>
      <c r="Z136" s="36"/>
      <c r="AA136" s="36"/>
      <c r="AB136" s="36"/>
      <c r="AC136" s="36"/>
      <c r="AD136" s="36"/>
      <c r="AE136" s="36"/>
      <c r="AT136" s="18" t="s">
        <v>231</v>
      </c>
      <c r="AU136" s="18" t="s">
        <v>87</v>
      </c>
    </row>
    <row r="137" spans="1:65" s="13" customFormat="1" ht="11.25">
      <c r="B137" s="212"/>
      <c r="C137" s="213"/>
      <c r="D137" s="210" t="s">
        <v>235</v>
      </c>
      <c r="E137" s="214" t="s">
        <v>1</v>
      </c>
      <c r="F137" s="215" t="s">
        <v>5910</v>
      </c>
      <c r="G137" s="213"/>
      <c r="H137" s="216">
        <v>135</v>
      </c>
      <c r="I137" s="217"/>
      <c r="J137" s="213"/>
      <c r="K137" s="213"/>
      <c r="L137" s="218"/>
      <c r="M137" s="219"/>
      <c r="N137" s="220"/>
      <c r="O137" s="220"/>
      <c r="P137" s="220"/>
      <c r="Q137" s="220"/>
      <c r="R137" s="220"/>
      <c r="S137" s="220"/>
      <c r="T137" s="221"/>
      <c r="AT137" s="222" t="s">
        <v>235</v>
      </c>
      <c r="AU137" s="222" t="s">
        <v>87</v>
      </c>
      <c r="AV137" s="13" t="s">
        <v>19</v>
      </c>
      <c r="AW137" s="13" t="s">
        <v>36</v>
      </c>
      <c r="AX137" s="13" t="s">
        <v>80</v>
      </c>
      <c r="AY137" s="222" t="s">
        <v>220</v>
      </c>
    </row>
    <row r="138" spans="1:65" s="15" customFormat="1" ht="11.25">
      <c r="B138" s="233"/>
      <c r="C138" s="234"/>
      <c r="D138" s="210" t="s">
        <v>235</v>
      </c>
      <c r="E138" s="235" t="s">
        <v>1</v>
      </c>
      <c r="F138" s="236" t="s">
        <v>355</v>
      </c>
      <c r="G138" s="234"/>
      <c r="H138" s="237">
        <v>135</v>
      </c>
      <c r="I138" s="238"/>
      <c r="J138" s="234"/>
      <c r="K138" s="234"/>
      <c r="L138" s="239"/>
      <c r="M138" s="240"/>
      <c r="N138" s="241"/>
      <c r="O138" s="241"/>
      <c r="P138" s="241"/>
      <c r="Q138" s="241"/>
      <c r="R138" s="241"/>
      <c r="S138" s="241"/>
      <c r="T138" s="242"/>
      <c r="AT138" s="243" t="s">
        <v>235</v>
      </c>
      <c r="AU138" s="243" t="s">
        <v>87</v>
      </c>
      <c r="AV138" s="15" t="s">
        <v>223</v>
      </c>
      <c r="AW138" s="15" t="s">
        <v>36</v>
      </c>
      <c r="AX138" s="15" t="s">
        <v>87</v>
      </c>
      <c r="AY138" s="243" t="s">
        <v>220</v>
      </c>
    </row>
    <row r="139" spans="1:65" s="2" customFormat="1" ht="33" customHeight="1">
      <c r="A139" s="36"/>
      <c r="B139" s="37"/>
      <c r="C139" s="192" t="s">
        <v>223</v>
      </c>
      <c r="D139" s="192" t="s">
        <v>224</v>
      </c>
      <c r="E139" s="193" t="s">
        <v>5608</v>
      </c>
      <c r="F139" s="194" t="s">
        <v>5609</v>
      </c>
      <c r="G139" s="195" t="s">
        <v>664</v>
      </c>
      <c r="H139" s="196">
        <v>21</v>
      </c>
      <c r="I139" s="197"/>
      <c r="J139" s="198">
        <f>ROUND(I139*H139,2)</f>
        <v>0</v>
      </c>
      <c r="K139" s="194" t="s">
        <v>5600</v>
      </c>
      <c r="L139" s="41"/>
      <c r="M139" s="199" t="s">
        <v>1</v>
      </c>
      <c r="N139" s="200" t="s">
        <v>45</v>
      </c>
      <c r="O139" s="73"/>
      <c r="P139" s="201">
        <f>O139*H139</f>
        <v>0</v>
      </c>
      <c r="Q139" s="201">
        <v>0</v>
      </c>
      <c r="R139" s="201">
        <f>Q139*H139</f>
        <v>0</v>
      </c>
      <c r="S139" s="201">
        <v>0</v>
      </c>
      <c r="T139" s="202">
        <f>S139*H139</f>
        <v>0</v>
      </c>
      <c r="U139" s="36"/>
      <c r="V139" s="36"/>
      <c r="W139" s="36"/>
      <c r="X139" s="36"/>
      <c r="Y139" s="36"/>
      <c r="Z139" s="36"/>
      <c r="AA139" s="36"/>
      <c r="AB139" s="36"/>
      <c r="AC139" s="36"/>
      <c r="AD139" s="36"/>
      <c r="AE139" s="36"/>
      <c r="AR139" s="203" t="s">
        <v>223</v>
      </c>
      <c r="AT139" s="203" t="s">
        <v>224</v>
      </c>
      <c r="AU139" s="203" t="s">
        <v>87</v>
      </c>
      <c r="AY139" s="18" t="s">
        <v>220</v>
      </c>
      <c r="BE139" s="204">
        <f>IF(N139="základní",J139,0)</f>
        <v>0</v>
      </c>
      <c r="BF139" s="204">
        <f>IF(N139="snížená",J139,0)</f>
        <v>0</v>
      </c>
      <c r="BG139" s="204">
        <f>IF(N139="zákl. přenesená",J139,0)</f>
        <v>0</v>
      </c>
      <c r="BH139" s="204">
        <f>IF(N139="sníž. přenesená",J139,0)</f>
        <v>0</v>
      </c>
      <c r="BI139" s="204">
        <f>IF(N139="nulová",J139,0)</f>
        <v>0</v>
      </c>
      <c r="BJ139" s="18" t="s">
        <v>87</v>
      </c>
      <c r="BK139" s="204">
        <f>ROUND(I139*H139,2)</f>
        <v>0</v>
      </c>
      <c r="BL139" s="18" t="s">
        <v>223</v>
      </c>
      <c r="BM139" s="203" t="s">
        <v>5911</v>
      </c>
    </row>
    <row r="140" spans="1:65" s="2" customFormat="1" ht="11.25">
      <c r="A140" s="36"/>
      <c r="B140" s="37"/>
      <c r="C140" s="38"/>
      <c r="D140" s="205" t="s">
        <v>231</v>
      </c>
      <c r="E140" s="38"/>
      <c r="F140" s="206" t="s">
        <v>5611</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231</v>
      </c>
      <c r="AU140" s="18" t="s">
        <v>87</v>
      </c>
    </row>
    <row r="141" spans="1:65" s="13" customFormat="1" ht="11.25">
      <c r="B141" s="212"/>
      <c r="C141" s="213"/>
      <c r="D141" s="210" t="s">
        <v>235</v>
      </c>
      <c r="E141" s="214" t="s">
        <v>1</v>
      </c>
      <c r="F141" s="215" t="s">
        <v>5912</v>
      </c>
      <c r="G141" s="213"/>
      <c r="H141" s="216">
        <v>21</v>
      </c>
      <c r="I141" s="217"/>
      <c r="J141" s="213"/>
      <c r="K141" s="213"/>
      <c r="L141" s="218"/>
      <c r="M141" s="219"/>
      <c r="N141" s="220"/>
      <c r="O141" s="220"/>
      <c r="P141" s="220"/>
      <c r="Q141" s="220"/>
      <c r="R141" s="220"/>
      <c r="S141" s="220"/>
      <c r="T141" s="221"/>
      <c r="AT141" s="222" t="s">
        <v>235</v>
      </c>
      <c r="AU141" s="222" t="s">
        <v>87</v>
      </c>
      <c r="AV141" s="13" t="s">
        <v>19</v>
      </c>
      <c r="AW141" s="13" t="s">
        <v>36</v>
      </c>
      <c r="AX141" s="13" t="s">
        <v>80</v>
      </c>
      <c r="AY141" s="222" t="s">
        <v>220</v>
      </c>
    </row>
    <row r="142" spans="1:65" s="15" customFormat="1" ht="11.25">
      <c r="B142" s="233"/>
      <c r="C142" s="234"/>
      <c r="D142" s="210" t="s">
        <v>235</v>
      </c>
      <c r="E142" s="235" t="s">
        <v>1</v>
      </c>
      <c r="F142" s="236" t="s">
        <v>355</v>
      </c>
      <c r="G142" s="234"/>
      <c r="H142" s="237">
        <v>21</v>
      </c>
      <c r="I142" s="238"/>
      <c r="J142" s="234"/>
      <c r="K142" s="234"/>
      <c r="L142" s="239"/>
      <c r="M142" s="240"/>
      <c r="N142" s="241"/>
      <c r="O142" s="241"/>
      <c r="P142" s="241"/>
      <c r="Q142" s="241"/>
      <c r="R142" s="241"/>
      <c r="S142" s="241"/>
      <c r="T142" s="242"/>
      <c r="AT142" s="243" t="s">
        <v>235</v>
      </c>
      <c r="AU142" s="243" t="s">
        <v>87</v>
      </c>
      <c r="AV142" s="15" t="s">
        <v>223</v>
      </c>
      <c r="AW142" s="15" t="s">
        <v>36</v>
      </c>
      <c r="AX142" s="15" t="s">
        <v>87</v>
      </c>
      <c r="AY142" s="243" t="s">
        <v>220</v>
      </c>
    </row>
    <row r="143" spans="1:65" s="2" customFormat="1" ht="33" customHeight="1">
      <c r="A143" s="36"/>
      <c r="B143" s="37"/>
      <c r="C143" s="192" t="s">
        <v>219</v>
      </c>
      <c r="D143" s="192" t="s">
        <v>224</v>
      </c>
      <c r="E143" s="193" t="s">
        <v>5613</v>
      </c>
      <c r="F143" s="194" t="s">
        <v>5614</v>
      </c>
      <c r="G143" s="195" t="s">
        <v>664</v>
      </c>
      <c r="H143" s="196">
        <v>2</v>
      </c>
      <c r="I143" s="197"/>
      <c r="J143" s="198">
        <f>ROUND(I143*H143,2)</f>
        <v>0</v>
      </c>
      <c r="K143" s="194" t="s">
        <v>1</v>
      </c>
      <c r="L143" s="41"/>
      <c r="M143" s="199" t="s">
        <v>1</v>
      </c>
      <c r="N143" s="200" t="s">
        <v>45</v>
      </c>
      <c r="O143" s="73"/>
      <c r="P143" s="201">
        <f>O143*H143</f>
        <v>0</v>
      </c>
      <c r="Q143" s="201">
        <v>0</v>
      </c>
      <c r="R143" s="201">
        <f>Q143*H143</f>
        <v>0</v>
      </c>
      <c r="S143" s="201">
        <v>0</v>
      </c>
      <c r="T143" s="202">
        <f>S143*H143</f>
        <v>0</v>
      </c>
      <c r="U143" s="36"/>
      <c r="V143" s="36"/>
      <c r="W143" s="36"/>
      <c r="X143" s="36"/>
      <c r="Y143" s="36"/>
      <c r="Z143" s="36"/>
      <c r="AA143" s="36"/>
      <c r="AB143" s="36"/>
      <c r="AC143" s="36"/>
      <c r="AD143" s="36"/>
      <c r="AE143" s="36"/>
      <c r="AR143" s="203" t="s">
        <v>223</v>
      </c>
      <c r="AT143" s="203" t="s">
        <v>224</v>
      </c>
      <c r="AU143" s="203" t="s">
        <v>87</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223</v>
      </c>
      <c r="BM143" s="203" t="s">
        <v>5913</v>
      </c>
    </row>
    <row r="144" spans="1:65" s="13" customFormat="1" ht="11.25">
      <c r="B144" s="212"/>
      <c r="C144" s="213"/>
      <c r="D144" s="210" t="s">
        <v>235</v>
      </c>
      <c r="E144" s="214" t="s">
        <v>1</v>
      </c>
      <c r="F144" s="215" t="s">
        <v>5914</v>
      </c>
      <c r="G144" s="213"/>
      <c r="H144" s="216">
        <v>2</v>
      </c>
      <c r="I144" s="217"/>
      <c r="J144" s="213"/>
      <c r="K144" s="213"/>
      <c r="L144" s="218"/>
      <c r="M144" s="219"/>
      <c r="N144" s="220"/>
      <c r="O144" s="220"/>
      <c r="P144" s="220"/>
      <c r="Q144" s="220"/>
      <c r="R144" s="220"/>
      <c r="S144" s="220"/>
      <c r="T144" s="221"/>
      <c r="AT144" s="222" t="s">
        <v>235</v>
      </c>
      <c r="AU144" s="222" t="s">
        <v>87</v>
      </c>
      <c r="AV144" s="13" t="s">
        <v>19</v>
      </c>
      <c r="AW144" s="13" t="s">
        <v>36</v>
      </c>
      <c r="AX144" s="13" t="s">
        <v>80</v>
      </c>
      <c r="AY144" s="222" t="s">
        <v>220</v>
      </c>
    </row>
    <row r="145" spans="1:65" s="15" customFormat="1" ht="11.25">
      <c r="B145" s="233"/>
      <c r="C145" s="234"/>
      <c r="D145" s="210" t="s">
        <v>235</v>
      </c>
      <c r="E145" s="235" t="s">
        <v>1</v>
      </c>
      <c r="F145" s="236" t="s">
        <v>355</v>
      </c>
      <c r="G145" s="234"/>
      <c r="H145" s="237">
        <v>2</v>
      </c>
      <c r="I145" s="238"/>
      <c r="J145" s="234"/>
      <c r="K145" s="234"/>
      <c r="L145" s="239"/>
      <c r="M145" s="240"/>
      <c r="N145" s="241"/>
      <c r="O145" s="241"/>
      <c r="P145" s="241"/>
      <c r="Q145" s="241"/>
      <c r="R145" s="241"/>
      <c r="S145" s="241"/>
      <c r="T145" s="242"/>
      <c r="AT145" s="243" t="s">
        <v>235</v>
      </c>
      <c r="AU145" s="243" t="s">
        <v>87</v>
      </c>
      <c r="AV145" s="15" t="s">
        <v>223</v>
      </c>
      <c r="AW145" s="15" t="s">
        <v>36</v>
      </c>
      <c r="AX145" s="15" t="s">
        <v>87</v>
      </c>
      <c r="AY145" s="243" t="s">
        <v>220</v>
      </c>
    </row>
    <row r="146" spans="1:65" s="2" customFormat="1" ht="37.9" customHeight="1">
      <c r="A146" s="36"/>
      <c r="B146" s="37"/>
      <c r="C146" s="192" t="s">
        <v>256</v>
      </c>
      <c r="D146" s="192" t="s">
        <v>224</v>
      </c>
      <c r="E146" s="193" t="s">
        <v>5617</v>
      </c>
      <c r="F146" s="194" t="s">
        <v>5618</v>
      </c>
      <c r="G146" s="195" t="s">
        <v>664</v>
      </c>
      <c r="H146" s="196">
        <v>21</v>
      </c>
      <c r="I146" s="197"/>
      <c r="J146" s="198">
        <f>ROUND(I146*H146,2)</f>
        <v>0</v>
      </c>
      <c r="K146" s="194" t="s">
        <v>1</v>
      </c>
      <c r="L146" s="41"/>
      <c r="M146" s="199" t="s">
        <v>1</v>
      </c>
      <c r="N146" s="200" t="s">
        <v>45</v>
      </c>
      <c r="O146" s="73"/>
      <c r="P146" s="201">
        <f>O146*H146</f>
        <v>0</v>
      </c>
      <c r="Q146" s="201">
        <v>0</v>
      </c>
      <c r="R146" s="201">
        <f>Q146*H146</f>
        <v>0</v>
      </c>
      <c r="S146" s="201">
        <v>0</v>
      </c>
      <c r="T146" s="202">
        <f>S146*H146</f>
        <v>0</v>
      </c>
      <c r="U146" s="36"/>
      <c r="V146" s="36"/>
      <c r="W146" s="36"/>
      <c r="X146" s="36"/>
      <c r="Y146" s="36"/>
      <c r="Z146" s="36"/>
      <c r="AA146" s="36"/>
      <c r="AB146" s="36"/>
      <c r="AC146" s="36"/>
      <c r="AD146" s="36"/>
      <c r="AE146" s="36"/>
      <c r="AR146" s="203" t="s">
        <v>223</v>
      </c>
      <c r="AT146" s="203" t="s">
        <v>224</v>
      </c>
      <c r="AU146" s="203" t="s">
        <v>87</v>
      </c>
      <c r="AY146" s="18" t="s">
        <v>220</v>
      </c>
      <c r="BE146" s="204">
        <f>IF(N146="základní",J146,0)</f>
        <v>0</v>
      </c>
      <c r="BF146" s="204">
        <f>IF(N146="snížená",J146,0)</f>
        <v>0</v>
      </c>
      <c r="BG146" s="204">
        <f>IF(N146="zákl. přenesená",J146,0)</f>
        <v>0</v>
      </c>
      <c r="BH146" s="204">
        <f>IF(N146="sníž. přenesená",J146,0)</f>
        <v>0</v>
      </c>
      <c r="BI146" s="204">
        <f>IF(N146="nulová",J146,0)</f>
        <v>0</v>
      </c>
      <c r="BJ146" s="18" t="s">
        <v>87</v>
      </c>
      <c r="BK146" s="204">
        <f>ROUND(I146*H146,2)</f>
        <v>0</v>
      </c>
      <c r="BL146" s="18" t="s">
        <v>223</v>
      </c>
      <c r="BM146" s="203" t="s">
        <v>5915</v>
      </c>
    </row>
    <row r="147" spans="1:65" s="2" customFormat="1" ht="37.9" customHeight="1">
      <c r="A147" s="36"/>
      <c r="B147" s="37"/>
      <c r="C147" s="192" t="s">
        <v>261</v>
      </c>
      <c r="D147" s="192" t="s">
        <v>224</v>
      </c>
      <c r="E147" s="193" t="s">
        <v>5621</v>
      </c>
      <c r="F147" s="194" t="s">
        <v>5622</v>
      </c>
      <c r="G147" s="195" t="s">
        <v>664</v>
      </c>
      <c r="H147" s="196">
        <v>2</v>
      </c>
      <c r="I147" s="197"/>
      <c r="J147" s="198">
        <f>ROUND(I147*H147,2)</f>
        <v>0</v>
      </c>
      <c r="K147" s="194" t="s">
        <v>1</v>
      </c>
      <c r="L147" s="41"/>
      <c r="M147" s="199" t="s">
        <v>1</v>
      </c>
      <c r="N147" s="200" t="s">
        <v>45</v>
      </c>
      <c r="O147" s="73"/>
      <c r="P147" s="201">
        <f>O147*H147</f>
        <v>0</v>
      </c>
      <c r="Q147" s="201">
        <v>0</v>
      </c>
      <c r="R147" s="201">
        <f>Q147*H147</f>
        <v>0</v>
      </c>
      <c r="S147" s="201">
        <v>0</v>
      </c>
      <c r="T147" s="202">
        <f>S147*H147</f>
        <v>0</v>
      </c>
      <c r="U147" s="36"/>
      <c r="V147" s="36"/>
      <c r="W147" s="36"/>
      <c r="X147" s="36"/>
      <c r="Y147" s="36"/>
      <c r="Z147" s="36"/>
      <c r="AA147" s="36"/>
      <c r="AB147" s="36"/>
      <c r="AC147" s="36"/>
      <c r="AD147" s="36"/>
      <c r="AE147" s="36"/>
      <c r="AR147" s="203" t="s">
        <v>223</v>
      </c>
      <c r="AT147" s="203" t="s">
        <v>224</v>
      </c>
      <c r="AU147" s="203" t="s">
        <v>87</v>
      </c>
      <c r="AY147" s="18" t="s">
        <v>220</v>
      </c>
      <c r="BE147" s="204">
        <f>IF(N147="základní",J147,0)</f>
        <v>0</v>
      </c>
      <c r="BF147" s="204">
        <f>IF(N147="snížená",J147,0)</f>
        <v>0</v>
      </c>
      <c r="BG147" s="204">
        <f>IF(N147="zákl. přenesená",J147,0)</f>
        <v>0</v>
      </c>
      <c r="BH147" s="204">
        <f>IF(N147="sníž. přenesená",J147,0)</f>
        <v>0</v>
      </c>
      <c r="BI147" s="204">
        <f>IF(N147="nulová",J147,0)</f>
        <v>0</v>
      </c>
      <c r="BJ147" s="18" t="s">
        <v>87</v>
      </c>
      <c r="BK147" s="204">
        <f>ROUND(I147*H147,2)</f>
        <v>0</v>
      </c>
      <c r="BL147" s="18" t="s">
        <v>223</v>
      </c>
      <c r="BM147" s="203" t="s">
        <v>5916</v>
      </c>
    </row>
    <row r="148" spans="1:65" s="2" customFormat="1" ht="24.2" customHeight="1">
      <c r="A148" s="36"/>
      <c r="B148" s="37"/>
      <c r="C148" s="192" t="s">
        <v>266</v>
      </c>
      <c r="D148" s="192" t="s">
        <v>224</v>
      </c>
      <c r="E148" s="193" t="s">
        <v>5624</v>
      </c>
      <c r="F148" s="194" t="s">
        <v>5625</v>
      </c>
      <c r="G148" s="195" t="s">
        <v>506</v>
      </c>
      <c r="H148" s="196">
        <v>135</v>
      </c>
      <c r="I148" s="197"/>
      <c r="J148" s="198">
        <f>ROUND(I148*H148,2)</f>
        <v>0</v>
      </c>
      <c r="K148" s="194" t="s">
        <v>5600</v>
      </c>
      <c r="L148" s="41"/>
      <c r="M148" s="199" t="s">
        <v>1</v>
      </c>
      <c r="N148" s="200" t="s">
        <v>45</v>
      </c>
      <c r="O148" s="73"/>
      <c r="P148" s="201">
        <f>O148*H148</f>
        <v>0</v>
      </c>
      <c r="Q148" s="201">
        <v>0</v>
      </c>
      <c r="R148" s="201">
        <f>Q148*H148</f>
        <v>0</v>
      </c>
      <c r="S148" s="201">
        <v>0</v>
      </c>
      <c r="T148" s="202">
        <f>S148*H148</f>
        <v>0</v>
      </c>
      <c r="U148" s="36"/>
      <c r="V148" s="36"/>
      <c r="W148" s="36"/>
      <c r="X148" s="36"/>
      <c r="Y148" s="36"/>
      <c r="Z148" s="36"/>
      <c r="AA148" s="36"/>
      <c r="AB148" s="36"/>
      <c r="AC148" s="36"/>
      <c r="AD148" s="36"/>
      <c r="AE148" s="36"/>
      <c r="AR148" s="203" t="s">
        <v>223</v>
      </c>
      <c r="AT148" s="203" t="s">
        <v>224</v>
      </c>
      <c r="AU148" s="203" t="s">
        <v>87</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223</v>
      </c>
      <c r="BM148" s="203" t="s">
        <v>5917</v>
      </c>
    </row>
    <row r="149" spans="1:65" s="2" customFormat="1" ht="11.25">
      <c r="A149" s="36"/>
      <c r="B149" s="37"/>
      <c r="C149" s="38"/>
      <c r="D149" s="205" t="s">
        <v>231</v>
      </c>
      <c r="E149" s="38"/>
      <c r="F149" s="206" t="s">
        <v>5627</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231</v>
      </c>
      <c r="AU149" s="18" t="s">
        <v>87</v>
      </c>
    </row>
    <row r="150" spans="1:65" s="2" customFormat="1" ht="37.9" customHeight="1">
      <c r="A150" s="36"/>
      <c r="B150" s="37"/>
      <c r="C150" s="192" t="s">
        <v>271</v>
      </c>
      <c r="D150" s="192" t="s">
        <v>224</v>
      </c>
      <c r="E150" s="193" t="s">
        <v>5628</v>
      </c>
      <c r="F150" s="194" t="s">
        <v>5629</v>
      </c>
      <c r="G150" s="195" t="s">
        <v>664</v>
      </c>
      <c r="H150" s="196">
        <v>21</v>
      </c>
      <c r="I150" s="197"/>
      <c r="J150" s="198">
        <f>ROUND(I150*H150,2)</f>
        <v>0</v>
      </c>
      <c r="K150" s="194" t="s">
        <v>5600</v>
      </c>
      <c r="L150" s="41"/>
      <c r="M150" s="199" t="s">
        <v>1</v>
      </c>
      <c r="N150" s="200" t="s">
        <v>45</v>
      </c>
      <c r="O150" s="73"/>
      <c r="P150" s="201">
        <f>O150*H150</f>
        <v>0</v>
      </c>
      <c r="Q150" s="201">
        <v>0</v>
      </c>
      <c r="R150" s="201">
        <f>Q150*H150</f>
        <v>0</v>
      </c>
      <c r="S150" s="201">
        <v>0</v>
      </c>
      <c r="T150" s="202">
        <f>S150*H150</f>
        <v>0</v>
      </c>
      <c r="U150" s="36"/>
      <c r="V150" s="36"/>
      <c r="W150" s="36"/>
      <c r="X150" s="36"/>
      <c r="Y150" s="36"/>
      <c r="Z150" s="36"/>
      <c r="AA150" s="36"/>
      <c r="AB150" s="36"/>
      <c r="AC150" s="36"/>
      <c r="AD150" s="36"/>
      <c r="AE150" s="36"/>
      <c r="AR150" s="203" t="s">
        <v>223</v>
      </c>
      <c r="AT150" s="203" t="s">
        <v>224</v>
      </c>
      <c r="AU150" s="203" t="s">
        <v>87</v>
      </c>
      <c r="AY150" s="18" t="s">
        <v>220</v>
      </c>
      <c r="BE150" s="204">
        <f>IF(N150="základní",J150,0)</f>
        <v>0</v>
      </c>
      <c r="BF150" s="204">
        <f>IF(N150="snížená",J150,0)</f>
        <v>0</v>
      </c>
      <c r="BG150" s="204">
        <f>IF(N150="zákl. přenesená",J150,0)</f>
        <v>0</v>
      </c>
      <c r="BH150" s="204">
        <f>IF(N150="sníž. přenesená",J150,0)</f>
        <v>0</v>
      </c>
      <c r="BI150" s="204">
        <f>IF(N150="nulová",J150,0)</f>
        <v>0</v>
      </c>
      <c r="BJ150" s="18" t="s">
        <v>87</v>
      </c>
      <c r="BK150" s="204">
        <f>ROUND(I150*H150,2)</f>
        <v>0</v>
      </c>
      <c r="BL150" s="18" t="s">
        <v>223</v>
      </c>
      <c r="BM150" s="203" t="s">
        <v>5918</v>
      </c>
    </row>
    <row r="151" spans="1:65" s="2" customFormat="1" ht="11.25">
      <c r="A151" s="36"/>
      <c r="B151" s="37"/>
      <c r="C151" s="38"/>
      <c r="D151" s="205" t="s">
        <v>231</v>
      </c>
      <c r="E151" s="38"/>
      <c r="F151" s="206" t="s">
        <v>5631</v>
      </c>
      <c r="G151" s="38"/>
      <c r="H151" s="38"/>
      <c r="I151" s="207"/>
      <c r="J151" s="38"/>
      <c r="K151" s="38"/>
      <c r="L151" s="41"/>
      <c r="M151" s="208"/>
      <c r="N151" s="209"/>
      <c r="O151" s="73"/>
      <c r="P151" s="73"/>
      <c r="Q151" s="73"/>
      <c r="R151" s="73"/>
      <c r="S151" s="73"/>
      <c r="T151" s="74"/>
      <c r="U151" s="36"/>
      <c r="V151" s="36"/>
      <c r="W151" s="36"/>
      <c r="X151" s="36"/>
      <c r="Y151" s="36"/>
      <c r="Z151" s="36"/>
      <c r="AA151" s="36"/>
      <c r="AB151" s="36"/>
      <c r="AC151" s="36"/>
      <c r="AD151" s="36"/>
      <c r="AE151" s="36"/>
      <c r="AT151" s="18" t="s">
        <v>231</v>
      </c>
      <c r="AU151" s="18" t="s">
        <v>87</v>
      </c>
    </row>
    <row r="152" spans="1:65" s="2" customFormat="1" ht="37.9" customHeight="1">
      <c r="A152" s="36"/>
      <c r="B152" s="37"/>
      <c r="C152" s="192" t="s">
        <v>276</v>
      </c>
      <c r="D152" s="192" t="s">
        <v>224</v>
      </c>
      <c r="E152" s="193" t="s">
        <v>5632</v>
      </c>
      <c r="F152" s="194" t="s">
        <v>5633</v>
      </c>
      <c r="G152" s="195" t="s">
        <v>664</v>
      </c>
      <c r="H152" s="196">
        <v>2</v>
      </c>
      <c r="I152" s="197"/>
      <c r="J152" s="198">
        <f>ROUND(I152*H152,2)</f>
        <v>0</v>
      </c>
      <c r="K152" s="194" t="s">
        <v>1</v>
      </c>
      <c r="L152" s="41"/>
      <c r="M152" s="199" t="s">
        <v>1</v>
      </c>
      <c r="N152" s="200" t="s">
        <v>45</v>
      </c>
      <c r="O152" s="73"/>
      <c r="P152" s="201">
        <f>O152*H152</f>
        <v>0</v>
      </c>
      <c r="Q152" s="201">
        <v>0</v>
      </c>
      <c r="R152" s="201">
        <f>Q152*H152</f>
        <v>0</v>
      </c>
      <c r="S152" s="201">
        <v>0</v>
      </c>
      <c r="T152" s="202">
        <f>S152*H152</f>
        <v>0</v>
      </c>
      <c r="U152" s="36"/>
      <c r="V152" s="36"/>
      <c r="W152" s="36"/>
      <c r="X152" s="36"/>
      <c r="Y152" s="36"/>
      <c r="Z152" s="36"/>
      <c r="AA152" s="36"/>
      <c r="AB152" s="36"/>
      <c r="AC152" s="36"/>
      <c r="AD152" s="36"/>
      <c r="AE152" s="36"/>
      <c r="AR152" s="203" t="s">
        <v>223</v>
      </c>
      <c r="AT152" s="203" t="s">
        <v>224</v>
      </c>
      <c r="AU152" s="203" t="s">
        <v>87</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223</v>
      </c>
      <c r="BM152" s="203" t="s">
        <v>5919</v>
      </c>
    </row>
    <row r="153" spans="1:65" s="2" customFormat="1" ht="90" customHeight="1">
      <c r="A153" s="36"/>
      <c r="B153" s="37"/>
      <c r="C153" s="192" t="s">
        <v>282</v>
      </c>
      <c r="D153" s="192" t="s">
        <v>224</v>
      </c>
      <c r="E153" s="193" t="s">
        <v>5920</v>
      </c>
      <c r="F153" s="194" t="s">
        <v>5921</v>
      </c>
      <c r="G153" s="195" t="s">
        <v>506</v>
      </c>
      <c r="H153" s="196">
        <v>681</v>
      </c>
      <c r="I153" s="197"/>
      <c r="J153" s="198">
        <f>ROUND(I153*H153,2)</f>
        <v>0</v>
      </c>
      <c r="K153" s="194" t="s">
        <v>5600</v>
      </c>
      <c r="L153" s="41"/>
      <c r="M153" s="199" t="s">
        <v>1</v>
      </c>
      <c r="N153" s="200" t="s">
        <v>45</v>
      </c>
      <c r="O153" s="73"/>
      <c r="P153" s="201">
        <f>O153*H153</f>
        <v>0</v>
      </c>
      <c r="Q153" s="201">
        <v>0</v>
      </c>
      <c r="R153" s="201">
        <f>Q153*H153</f>
        <v>0</v>
      </c>
      <c r="S153" s="201">
        <v>0</v>
      </c>
      <c r="T153" s="202">
        <f>S153*H153</f>
        <v>0</v>
      </c>
      <c r="U153" s="36"/>
      <c r="V153" s="36"/>
      <c r="W153" s="36"/>
      <c r="X153" s="36"/>
      <c r="Y153" s="36"/>
      <c r="Z153" s="36"/>
      <c r="AA153" s="36"/>
      <c r="AB153" s="36"/>
      <c r="AC153" s="36"/>
      <c r="AD153" s="36"/>
      <c r="AE153" s="36"/>
      <c r="AR153" s="203" t="s">
        <v>223</v>
      </c>
      <c r="AT153" s="203" t="s">
        <v>224</v>
      </c>
      <c r="AU153" s="203" t="s">
        <v>87</v>
      </c>
      <c r="AY153" s="18" t="s">
        <v>220</v>
      </c>
      <c r="BE153" s="204">
        <f>IF(N153="základní",J153,0)</f>
        <v>0</v>
      </c>
      <c r="BF153" s="204">
        <f>IF(N153="snížená",J153,0)</f>
        <v>0</v>
      </c>
      <c r="BG153" s="204">
        <f>IF(N153="zákl. přenesená",J153,0)</f>
        <v>0</v>
      </c>
      <c r="BH153" s="204">
        <f>IF(N153="sníž. přenesená",J153,0)</f>
        <v>0</v>
      </c>
      <c r="BI153" s="204">
        <f>IF(N153="nulová",J153,0)</f>
        <v>0</v>
      </c>
      <c r="BJ153" s="18" t="s">
        <v>87</v>
      </c>
      <c r="BK153" s="204">
        <f>ROUND(I153*H153,2)</f>
        <v>0</v>
      </c>
      <c r="BL153" s="18" t="s">
        <v>223</v>
      </c>
      <c r="BM153" s="203" t="s">
        <v>5922</v>
      </c>
    </row>
    <row r="154" spans="1:65" s="2" customFormat="1" ht="11.25">
      <c r="A154" s="36"/>
      <c r="B154" s="37"/>
      <c r="C154" s="38"/>
      <c r="D154" s="205" t="s">
        <v>231</v>
      </c>
      <c r="E154" s="38"/>
      <c r="F154" s="206" t="s">
        <v>5923</v>
      </c>
      <c r="G154" s="38"/>
      <c r="H154" s="38"/>
      <c r="I154" s="207"/>
      <c r="J154" s="38"/>
      <c r="K154" s="38"/>
      <c r="L154" s="41"/>
      <c r="M154" s="208"/>
      <c r="N154" s="209"/>
      <c r="O154" s="73"/>
      <c r="P154" s="73"/>
      <c r="Q154" s="73"/>
      <c r="R154" s="73"/>
      <c r="S154" s="73"/>
      <c r="T154" s="74"/>
      <c r="U154" s="36"/>
      <c r="V154" s="36"/>
      <c r="W154" s="36"/>
      <c r="X154" s="36"/>
      <c r="Y154" s="36"/>
      <c r="Z154" s="36"/>
      <c r="AA154" s="36"/>
      <c r="AB154" s="36"/>
      <c r="AC154" s="36"/>
      <c r="AD154" s="36"/>
      <c r="AE154" s="36"/>
      <c r="AT154" s="18" t="s">
        <v>231</v>
      </c>
      <c r="AU154" s="18" t="s">
        <v>87</v>
      </c>
    </row>
    <row r="155" spans="1:65" s="2" customFormat="1" ht="66.75" customHeight="1">
      <c r="A155" s="36"/>
      <c r="B155" s="37"/>
      <c r="C155" s="192" t="s">
        <v>287</v>
      </c>
      <c r="D155" s="192" t="s">
        <v>224</v>
      </c>
      <c r="E155" s="193" t="s">
        <v>5924</v>
      </c>
      <c r="F155" s="194" t="s">
        <v>5925</v>
      </c>
      <c r="G155" s="195" t="s">
        <v>506</v>
      </c>
      <c r="H155" s="196">
        <v>780.5</v>
      </c>
      <c r="I155" s="197"/>
      <c r="J155" s="198">
        <f>ROUND(I155*H155,2)</f>
        <v>0</v>
      </c>
      <c r="K155" s="194" t="s">
        <v>5600</v>
      </c>
      <c r="L155" s="41"/>
      <c r="M155" s="199" t="s">
        <v>1</v>
      </c>
      <c r="N155" s="200" t="s">
        <v>45</v>
      </c>
      <c r="O155" s="73"/>
      <c r="P155" s="201">
        <f>O155*H155</f>
        <v>0</v>
      </c>
      <c r="Q155" s="201">
        <v>0</v>
      </c>
      <c r="R155" s="201">
        <f>Q155*H155</f>
        <v>0</v>
      </c>
      <c r="S155" s="201">
        <v>0</v>
      </c>
      <c r="T155" s="202">
        <f>S155*H155</f>
        <v>0</v>
      </c>
      <c r="U155" s="36"/>
      <c r="V155" s="36"/>
      <c r="W155" s="36"/>
      <c r="X155" s="36"/>
      <c r="Y155" s="36"/>
      <c r="Z155" s="36"/>
      <c r="AA155" s="36"/>
      <c r="AB155" s="36"/>
      <c r="AC155" s="36"/>
      <c r="AD155" s="36"/>
      <c r="AE155" s="36"/>
      <c r="AR155" s="203" t="s">
        <v>223</v>
      </c>
      <c r="AT155" s="203" t="s">
        <v>224</v>
      </c>
      <c r="AU155" s="203" t="s">
        <v>87</v>
      </c>
      <c r="AY155" s="18" t="s">
        <v>220</v>
      </c>
      <c r="BE155" s="204">
        <f>IF(N155="základní",J155,0)</f>
        <v>0</v>
      </c>
      <c r="BF155" s="204">
        <f>IF(N155="snížená",J155,0)</f>
        <v>0</v>
      </c>
      <c r="BG155" s="204">
        <f>IF(N155="zákl. přenesená",J155,0)</f>
        <v>0</v>
      </c>
      <c r="BH155" s="204">
        <f>IF(N155="sníž. přenesená",J155,0)</f>
        <v>0</v>
      </c>
      <c r="BI155" s="204">
        <f>IF(N155="nulová",J155,0)</f>
        <v>0</v>
      </c>
      <c r="BJ155" s="18" t="s">
        <v>87</v>
      </c>
      <c r="BK155" s="204">
        <f>ROUND(I155*H155,2)</f>
        <v>0</v>
      </c>
      <c r="BL155" s="18" t="s">
        <v>223</v>
      </c>
      <c r="BM155" s="203" t="s">
        <v>5926</v>
      </c>
    </row>
    <row r="156" spans="1:65" s="2" customFormat="1" ht="11.25">
      <c r="A156" s="36"/>
      <c r="B156" s="37"/>
      <c r="C156" s="38"/>
      <c r="D156" s="205" t="s">
        <v>231</v>
      </c>
      <c r="E156" s="38"/>
      <c r="F156" s="206" t="s">
        <v>5927</v>
      </c>
      <c r="G156" s="38"/>
      <c r="H156" s="38"/>
      <c r="I156" s="207"/>
      <c r="J156" s="38"/>
      <c r="K156" s="38"/>
      <c r="L156" s="41"/>
      <c r="M156" s="208"/>
      <c r="N156" s="209"/>
      <c r="O156" s="73"/>
      <c r="P156" s="73"/>
      <c r="Q156" s="73"/>
      <c r="R156" s="73"/>
      <c r="S156" s="73"/>
      <c r="T156" s="74"/>
      <c r="U156" s="36"/>
      <c r="V156" s="36"/>
      <c r="W156" s="36"/>
      <c r="X156" s="36"/>
      <c r="Y156" s="36"/>
      <c r="Z156" s="36"/>
      <c r="AA156" s="36"/>
      <c r="AB156" s="36"/>
      <c r="AC156" s="36"/>
      <c r="AD156" s="36"/>
      <c r="AE156" s="36"/>
      <c r="AT156" s="18" t="s">
        <v>231</v>
      </c>
      <c r="AU156" s="18" t="s">
        <v>87</v>
      </c>
    </row>
    <row r="157" spans="1:65" s="2" customFormat="1" ht="33" customHeight="1">
      <c r="A157" s="36"/>
      <c r="B157" s="37"/>
      <c r="C157" s="192" t="s">
        <v>294</v>
      </c>
      <c r="D157" s="192" t="s">
        <v>224</v>
      </c>
      <c r="E157" s="193" t="s">
        <v>5928</v>
      </c>
      <c r="F157" s="194" t="s">
        <v>5929</v>
      </c>
      <c r="G157" s="195" t="s">
        <v>506</v>
      </c>
      <c r="H157" s="196">
        <v>901.2</v>
      </c>
      <c r="I157" s="197"/>
      <c r="J157" s="198">
        <f>ROUND(I157*H157,2)</f>
        <v>0</v>
      </c>
      <c r="K157" s="194" t="s">
        <v>5600</v>
      </c>
      <c r="L157" s="41"/>
      <c r="M157" s="199" t="s">
        <v>1</v>
      </c>
      <c r="N157" s="200" t="s">
        <v>45</v>
      </c>
      <c r="O157" s="73"/>
      <c r="P157" s="201">
        <f>O157*H157</f>
        <v>0</v>
      </c>
      <c r="Q157" s="201">
        <v>0</v>
      </c>
      <c r="R157" s="201">
        <f>Q157*H157</f>
        <v>0</v>
      </c>
      <c r="S157" s="201">
        <v>0</v>
      </c>
      <c r="T157" s="202">
        <f>S157*H157</f>
        <v>0</v>
      </c>
      <c r="U157" s="36"/>
      <c r="V157" s="36"/>
      <c r="W157" s="36"/>
      <c r="X157" s="36"/>
      <c r="Y157" s="36"/>
      <c r="Z157" s="36"/>
      <c r="AA157" s="36"/>
      <c r="AB157" s="36"/>
      <c r="AC157" s="36"/>
      <c r="AD157" s="36"/>
      <c r="AE157" s="36"/>
      <c r="AR157" s="203" t="s">
        <v>223</v>
      </c>
      <c r="AT157" s="203" t="s">
        <v>224</v>
      </c>
      <c r="AU157" s="203" t="s">
        <v>87</v>
      </c>
      <c r="AY157" s="18" t="s">
        <v>220</v>
      </c>
      <c r="BE157" s="204">
        <f>IF(N157="základní",J157,0)</f>
        <v>0</v>
      </c>
      <c r="BF157" s="204">
        <f>IF(N157="snížená",J157,0)</f>
        <v>0</v>
      </c>
      <c r="BG157" s="204">
        <f>IF(N157="zákl. přenesená",J157,0)</f>
        <v>0</v>
      </c>
      <c r="BH157" s="204">
        <f>IF(N157="sníž. přenesená",J157,0)</f>
        <v>0</v>
      </c>
      <c r="BI157" s="204">
        <f>IF(N157="nulová",J157,0)</f>
        <v>0</v>
      </c>
      <c r="BJ157" s="18" t="s">
        <v>87</v>
      </c>
      <c r="BK157" s="204">
        <f>ROUND(I157*H157,2)</f>
        <v>0</v>
      </c>
      <c r="BL157" s="18" t="s">
        <v>223</v>
      </c>
      <c r="BM157" s="203" t="s">
        <v>5930</v>
      </c>
    </row>
    <row r="158" spans="1:65" s="2" customFormat="1" ht="11.25">
      <c r="A158" s="36"/>
      <c r="B158" s="37"/>
      <c r="C158" s="38"/>
      <c r="D158" s="205" t="s">
        <v>231</v>
      </c>
      <c r="E158" s="38"/>
      <c r="F158" s="206" t="s">
        <v>5931</v>
      </c>
      <c r="G158" s="38"/>
      <c r="H158" s="38"/>
      <c r="I158" s="207"/>
      <c r="J158" s="38"/>
      <c r="K158" s="38"/>
      <c r="L158" s="41"/>
      <c r="M158" s="208"/>
      <c r="N158" s="209"/>
      <c r="O158" s="73"/>
      <c r="P158" s="73"/>
      <c r="Q158" s="73"/>
      <c r="R158" s="73"/>
      <c r="S158" s="73"/>
      <c r="T158" s="74"/>
      <c r="U158" s="36"/>
      <c r="V158" s="36"/>
      <c r="W158" s="36"/>
      <c r="X158" s="36"/>
      <c r="Y158" s="36"/>
      <c r="Z158" s="36"/>
      <c r="AA158" s="36"/>
      <c r="AB158" s="36"/>
      <c r="AC158" s="36"/>
      <c r="AD158" s="36"/>
      <c r="AE158" s="36"/>
      <c r="AT158" s="18" t="s">
        <v>231</v>
      </c>
      <c r="AU158" s="18" t="s">
        <v>87</v>
      </c>
    </row>
    <row r="159" spans="1:65" s="2" customFormat="1" ht="24.2" customHeight="1">
      <c r="A159" s="36"/>
      <c r="B159" s="37"/>
      <c r="C159" s="192" t="s">
        <v>302</v>
      </c>
      <c r="D159" s="192" t="s">
        <v>224</v>
      </c>
      <c r="E159" s="193" t="s">
        <v>5932</v>
      </c>
      <c r="F159" s="194" t="s">
        <v>5933</v>
      </c>
      <c r="G159" s="195" t="s">
        <v>506</v>
      </c>
      <c r="H159" s="196">
        <v>992.24</v>
      </c>
      <c r="I159" s="197"/>
      <c r="J159" s="198">
        <f>ROUND(I159*H159,2)</f>
        <v>0</v>
      </c>
      <c r="K159" s="194" t="s">
        <v>1</v>
      </c>
      <c r="L159" s="41"/>
      <c r="M159" s="199" t="s">
        <v>1</v>
      </c>
      <c r="N159" s="200" t="s">
        <v>45</v>
      </c>
      <c r="O159" s="73"/>
      <c r="P159" s="201">
        <f>O159*H159</f>
        <v>0</v>
      </c>
      <c r="Q159" s="201">
        <v>0</v>
      </c>
      <c r="R159" s="201">
        <f>Q159*H159</f>
        <v>0</v>
      </c>
      <c r="S159" s="201">
        <v>0</v>
      </c>
      <c r="T159" s="202">
        <f>S159*H159</f>
        <v>0</v>
      </c>
      <c r="U159" s="36"/>
      <c r="V159" s="36"/>
      <c r="W159" s="36"/>
      <c r="X159" s="36"/>
      <c r="Y159" s="36"/>
      <c r="Z159" s="36"/>
      <c r="AA159" s="36"/>
      <c r="AB159" s="36"/>
      <c r="AC159" s="36"/>
      <c r="AD159" s="36"/>
      <c r="AE159" s="36"/>
      <c r="AR159" s="203" t="s">
        <v>223</v>
      </c>
      <c r="AT159" s="203" t="s">
        <v>224</v>
      </c>
      <c r="AU159" s="203" t="s">
        <v>87</v>
      </c>
      <c r="AY159" s="18" t="s">
        <v>220</v>
      </c>
      <c r="BE159" s="204">
        <f>IF(N159="základní",J159,0)</f>
        <v>0</v>
      </c>
      <c r="BF159" s="204">
        <f>IF(N159="snížená",J159,0)</f>
        <v>0</v>
      </c>
      <c r="BG159" s="204">
        <f>IF(N159="zákl. přenesená",J159,0)</f>
        <v>0</v>
      </c>
      <c r="BH159" s="204">
        <f>IF(N159="sníž. přenesená",J159,0)</f>
        <v>0</v>
      </c>
      <c r="BI159" s="204">
        <f>IF(N159="nulová",J159,0)</f>
        <v>0</v>
      </c>
      <c r="BJ159" s="18" t="s">
        <v>87</v>
      </c>
      <c r="BK159" s="204">
        <f>ROUND(I159*H159,2)</f>
        <v>0</v>
      </c>
      <c r="BL159" s="18" t="s">
        <v>223</v>
      </c>
      <c r="BM159" s="203" t="s">
        <v>5934</v>
      </c>
    </row>
    <row r="160" spans="1:65" s="14" customFormat="1" ht="11.25">
      <c r="B160" s="223"/>
      <c r="C160" s="224"/>
      <c r="D160" s="210" t="s">
        <v>235</v>
      </c>
      <c r="E160" s="225" t="s">
        <v>1</v>
      </c>
      <c r="F160" s="226" t="s">
        <v>5935</v>
      </c>
      <c r="G160" s="224"/>
      <c r="H160" s="225" t="s">
        <v>1</v>
      </c>
      <c r="I160" s="227"/>
      <c r="J160" s="224"/>
      <c r="K160" s="224"/>
      <c r="L160" s="228"/>
      <c r="M160" s="229"/>
      <c r="N160" s="230"/>
      <c r="O160" s="230"/>
      <c r="P160" s="230"/>
      <c r="Q160" s="230"/>
      <c r="R160" s="230"/>
      <c r="S160" s="230"/>
      <c r="T160" s="231"/>
      <c r="AT160" s="232" t="s">
        <v>235</v>
      </c>
      <c r="AU160" s="232" t="s">
        <v>87</v>
      </c>
      <c r="AV160" s="14" t="s">
        <v>87</v>
      </c>
      <c r="AW160" s="14" t="s">
        <v>36</v>
      </c>
      <c r="AX160" s="14" t="s">
        <v>80</v>
      </c>
      <c r="AY160" s="232" t="s">
        <v>220</v>
      </c>
    </row>
    <row r="161" spans="1:65" s="13" customFormat="1" ht="22.5">
      <c r="B161" s="212"/>
      <c r="C161" s="213"/>
      <c r="D161" s="210" t="s">
        <v>235</v>
      </c>
      <c r="E161" s="214" t="s">
        <v>1</v>
      </c>
      <c r="F161" s="215" t="s">
        <v>5936</v>
      </c>
      <c r="G161" s="213"/>
      <c r="H161" s="216">
        <v>992.24</v>
      </c>
      <c r="I161" s="217"/>
      <c r="J161" s="213"/>
      <c r="K161" s="213"/>
      <c r="L161" s="218"/>
      <c r="M161" s="219"/>
      <c r="N161" s="220"/>
      <c r="O161" s="220"/>
      <c r="P161" s="220"/>
      <c r="Q161" s="220"/>
      <c r="R161" s="220"/>
      <c r="S161" s="220"/>
      <c r="T161" s="221"/>
      <c r="AT161" s="222" t="s">
        <v>235</v>
      </c>
      <c r="AU161" s="222" t="s">
        <v>87</v>
      </c>
      <c r="AV161" s="13" t="s">
        <v>19</v>
      </c>
      <c r="AW161" s="13" t="s">
        <v>36</v>
      </c>
      <c r="AX161" s="13" t="s">
        <v>80</v>
      </c>
      <c r="AY161" s="222" t="s">
        <v>220</v>
      </c>
    </row>
    <row r="162" spans="1:65" s="15" customFormat="1" ht="11.25">
      <c r="B162" s="233"/>
      <c r="C162" s="234"/>
      <c r="D162" s="210" t="s">
        <v>235</v>
      </c>
      <c r="E162" s="235" t="s">
        <v>1</v>
      </c>
      <c r="F162" s="236" t="s">
        <v>355</v>
      </c>
      <c r="G162" s="234"/>
      <c r="H162" s="237">
        <v>992.24</v>
      </c>
      <c r="I162" s="238"/>
      <c r="J162" s="234"/>
      <c r="K162" s="234"/>
      <c r="L162" s="239"/>
      <c r="M162" s="240"/>
      <c r="N162" s="241"/>
      <c r="O162" s="241"/>
      <c r="P162" s="241"/>
      <c r="Q162" s="241"/>
      <c r="R162" s="241"/>
      <c r="S162" s="241"/>
      <c r="T162" s="242"/>
      <c r="AT162" s="243" t="s">
        <v>235</v>
      </c>
      <c r="AU162" s="243" t="s">
        <v>87</v>
      </c>
      <c r="AV162" s="15" t="s">
        <v>223</v>
      </c>
      <c r="AW162" s="15" t="s">
        <v>36</v>
      </c>
      <c r="AX162" s="15" t="s">
        <v>87</v>
      </c>
      <c r="AY162" s="243" t="s">
        <v>220</v>
      </c>
    </row>
    <row r="163" spans="1:65" s="2" customFormat="1" ht="24.2" customHeight="1">
      <c r="A163" s="36"/>
      <c r="B163" s="37"/>
      <c r="C163" s="192" t="s">
        <v>306</v>
      </c>
      <c r="D163" s="192" t="s">
        <v>224</v>
      </c>
      <c r="E163" s="193" t="s">
        <v>5671</v>
      </c>
      <c r="F163" s="194" t="s">
        <v>5672</v>
      </c>
      <c r="G163" s="195" t="s">
        <v>506</v>
      </c>
      <c r="H163" s="196">
        <v>4044.37</v>
      </c>
      <c r="I163" s="197"/>
      <c r="J163" s="198">
        <f>ROUND(I163*H163,2)</f>
        <v>0</v>
      </c>
      <c r="K163" s="194" t="s">
        <v>5600</v>
      </c>
      <c r="L163" s="41"/>
      <c r="M163" s="199" t="s">
        <v>1</v>
      </c>
      <c r="N163" s="200" t="s">
        <v>45</v>
      </c>
      <c r="O163" s="73"/>
      <c r="P163" s="201">
        <f>O163*H163</f>
        <v>0</v>
      </c>
      <c r="Q163" s="201">
        <v>0</v>
      </c>
      <c r="R163" s="201">
        <f>Q163*H163</f>
        <v>0</v>
      </c>
      <c r="S163" s="201">
        <v>0</v>
      </c>
      <c r="T163" s="202">
        <f>S163*H163</f>
        <v>0</v>
      </c>
      <c r="U163" s="36"/>
      <c r="V163" s="36"/>
      <c r="W163" s="36"/>
      <c r="X163" s="36"/>
      <c r="Y163" s="36"/>
      <c r="Z163" s="36"/>
      <c r="AA163" s="36"/>
      <c r="AB163" s="36"/>
      <c r="AC163" s="36"/>
      <c r="AD163" s="36"/>
      <c r="AE163" s="36"/>
      <c r="AR163" s="203" t="s">
        <v>223</v>
      </c>
      <c r="AT163" s="203" t="s">
        <v>224</v>
      </c>
      <c r="AU163" s="203" t="s">
        <v>87</v>
      </c>
      <c r="AY163" s="18" t="s">
        <v>220</v>
      </c>
      <c r="BE163" s="204">
        <f>IF(N163="základní",J163,0)</f>
        <v>0</v>
      </c>
      <c r="BF163" s="204">
        <f>IF(N163="snížená",J163,0)</f>
        <v>0</v>
      </c>
      <c r="BG163" s="204">
        <f>IF(N163="zákl. přenesená",J163,0)</f>
        <v>0</v>
      </c>
      <c r="BH163" s="204">
        <f>IF(N163="sníž. přenesená",J163,0)</f>
        <v>0</v>
      </c>
      <c r="BI163" s="204">
        <f>IF(N163="nulová",J163,0)</f>
        <v>0</v>
      </c>
      <c r="BJ163" s="18" t="s">
        <v>87</v>
      </c>
      <c r="BK163" s="204">
        <f>ROUND(I163*H163,2)</f>
        <v>0</v>
      </c>
      <c r="BL163" s="18" t="s">
        <v>223</v>
      </c>
      <c r="BM163" s="203" t="s">
        <v>5937</v>
      </c>
    </row>
    <row r="164" spans="1:65" s="2" customFormat="1" ht="11.25">
      <c r="A164" s="36"/>
      <c r="B164" s="37"/>
      <c r="C164" s="38"/>
      <c r="D164" s="205" t="s">
        <v>231</v>
      </c>
      <c r="E164" s="38"/>
      <c r="F164" s="206" t="s">
        <v>5674</v>
      </c>
      <c r="G164" s="38"/>
      <c r="H164" s="38"/>
      <c r="I164" s="207"/>
      <c r="J164" s="38"/>
      <c r="K164" s="38"/>
      <c r="L164" s="41"/>
      <c r="M164" s="208"/>
      <c r="N164" s="209"/>
      <c r="O164" s="73"/>
      <c r="P164" s="73"/>
      <c r="Q164" s="73"/>
      <c r="R164" s="73"/>
      <c r="S164" s="73"/>
      <c r="T164" s="74"/>
      <c r="U164" s="36"/>
      <c r="V164" s="36"/>
      <c r="W164" s="36"/>
      <c r="X164" s="36"/>
      <c r="Y164" s="36"/>
      <c r="Z164" s="36"/>
      <c r="AA164" s="36"/>
      <c r="AB164" s="36"/>
      <c r="AC164" s="36"/>
      <c r="AD164" s="36"/>
      <c r="AE164" s="36"/>
      <c r="AT164" s="18" t="s">
        <v>231</v>
      </c>
      <c r="AU164" s="18" t="s">
        <v>87</v>
      </c>
    </row>
    <row r="165" spans="1:65" s="14" customFormat="1" ht="11.25">
      <c r="B165" s="223"/>
      <c r="C165" s="224"/>
      <c r="D165" s="210" t="s">
        <v>235</v>
      </c>
      <c r="E165" s="225" t="s">
        <v>1</v>
      </c>
      <c r="F165" s="226" t="s">
        <v>5938</v>
      </c>
      <c r="G165" s="224"/>
      <c r="H165" s="225" t="s">
        <v>1</v>
      </c>
      <c r="I165" s="227"/>
      <c r="J165" s="224"/>
      <c r="K165" s="224"/>
      <c r="L165" s="228"/>
      <c r="M165" s="229"/>
      <c r="N165" s="230"/>
      <c r="O165" s="230"/>
      <c r="P165" s="230"/>
      <c r="Q165" s="230"/>
      <c r="R165" s="230"/>
      <c r="S165" s="230"/>
      <c r="T165" s="231"/>
      <c r="AT165" s="232" t="s">
        <v>235</v>
      </c>
      <c r="AU165" s="232" t="s">
        <v>87</v>
      </c>
      <c r="AV165" s="14" t="s">
        <v>87</v>
      </c>
      <c r="AW165" s="14" t="s">
        <v>36</v>
      </c>
      <c r="AX165" s="14" t="s">
        <v>80</v>
      </c>
      <c r="AY165" s="232" t="s">
        <v>220</v>
      </c>
    </row>
    <row r="166" spans="1:65" s="13" customFormat="1" ht="22.5">
      <c r="B166" s="212"/>
      <c r="C166" s="213"/>
      <c r="D166" s="210" t="s">
        <v>235</v>
      </c>
      <c r="E166" s="214" t="s">
        <v>1</v>
      </c>
      <c r="F166" s="215" t="s">
        <v>5939</v>
      </c>
      <c r="G166" s="213"/>
      <c r="H166" s="216">
        <v>2622</v>
      </c>
      <c r="I166" s="217"/>
      <c r="J166" s="213"/>
      <c r="K166" s="213"/>
      <c r="L166" s="218"/>
      <c r="M166" s="219"/>
      <c r="N166" s="220"/>
      <c r="O166" s="220"/>
      <c r="P166" s="220"/>
      <c r="Q166" s="220"/>
      <c r="R166" s="220"/>
      <c r="S166" s="220"/>
      <c r="T166" s="221"/>
      <c r="AT166" s="222" t="s">
        <v>235</v>
      </c>
      <c r="AU166" s="222" t="s">
        <v>87</v>
      </c>
      <c r="AV166" s="13" t="s">
        <v>19</v>
      </c>
      <c r="AW166" s="13" t="s">
        <v>36</v>
      </c>
      <c r="AX166" s="13" t="s">
        <v>80</v>
      </c>
      <c r="AY166" s="222" t="s">
        <v>220</v>
      </c>
    </row>
    <row r="167" spans="1:65" s="13" customFormat="1" ht="11.25">
      <c r="B167" s="212"/>
      <c r="C167" s="213"/>
      <c r="D167" s="210" t="s">
        <v>235</v>
      </c>
      <c r="E167" s="214" t="s">
        <v>1</v>
      </c>
      <c r="F167" s="215" t="s">
        <v>5940</v>
      </c>
      <c r="G167" s="213"/>
      <c r="H167" s="216">
        <v>526</v>
      </c>
      <c r="I167" s="217"/>
      <c r="J167" s="213"/>
      <c r="K167" s="213"/>
      <c r="L167" s="218"/>
      <c r="M167" s="219"/>
      <c r="N167" s="220"/>
      <c r="O167" s="220"/>
      <c r="P167" s="220"/>
      <c r="Q167" s="220"/>
      <c r="R167" s="220"/>
      <c r="S167" s="220"/>
      <c r="T167" s="221"/>
      <c r="AT167" s="222" t="s">
        <v>235</v>
      </c>
      <c r="AU167" s="222" t="s">
        <v>87</v>
      </c>
      <c r="AV167" s="13" t="s">
        <v>19</v>
      </c>
      <c r="AW167" s="13" t="s">
        <v>36</v>
      </c>
      <c r="AX167" s="13" t="s">
        <v>80</v>
      </c>
      <c r="AY167" s="222" t="s">
        <v>220</v>
      </c>
    </row>
    <row r="168" spans="1:65" s="16" customFormat="1" ht="11.25">
      <c r="B168" s="269"/>
      <c r="C168" s="270"/>
      <c r="D168" s="210" t="s">
        <v>235</v>
      </c>
      <c r="E168" s="271" t="s">
        <v>1</v>
      </c>
      <c r="F168" s="272" t="s">
        <v>2156</v>
      </c>
      <c r="G168" s="270"/>
      <c r="H168" s="273">
        <v>3148</v>
      </c>
      <c r="I168" s="274"/>
      <c r="J168" s="270"/>
      <c r="K168" s="270"/>
      <c r="L168" s="275"/>
      <c r="M168" s="276"/>
      <c r="N168" s="277"/>
      <c r="O168" s="277"/>
      <c r="P168" s="277"/>
      <c r="Q168" s="277"/>
      <c r="R168" s="277"/>
      <c r="S168" s="277"/>
      <c r="T168" s="278"/>
      <c r="AT168" s="279" t="s">
        <v>235</v>
      </c>
      <c r="AU168" s="279" t="s">
        <v>87</v>
      </c>
      <c r="AV168" s="16" t="s">
        <v>156</v>
      </c>
      <c r="AW168" s="16" t="s">
        <v>36</v>
      </c>
      <c r="AX168" s="16" t="s">
        <v>80</v>
      </c>
      <c r="AY168" s="279" t="s">
        <v>220</v>
      </c>
    </row>
    <row r="169" spans="1:65" s="13" customFormat="1" ht="22.5">
      <c r="B169" s="212"/>
      <c r="C169" s="213"/>
      <c r="D169" s="210" t="s">
        <v>235</v>
      </c>
      <c r="E169" s="214" t="s">
        <v>1</v>
      </c>
      <c r="F169" s="215" t="s">
        <v>5941</v>
      </c>
      <c r="G169" s="213"/>
      <c r="H169" s="216">
        <v>165</v>
      </c>
      <c r="I169" s="217"/>
      <c r="J169" s="213"/>
      <c r="K169" s="213"/>
      <c r="L169" s="218"/>
      <c r="M169" s="219"/>
      <c r="N169" s="220"/>
      <c r="O169" s="220"/>
      <c r="P169" s="220"/>
      <c r="Q169" s="220"/>
      <c r="R169" s="220"/>
      <c r="S169" s="220"/>
      <c r="T169" s="221"/>
      <c r="AT169" s="222" t="s">
        <v>235</v>
      </c>
      <c r="AU169" s="222" t="s">
        <v>87</v>
      </c>
      <c r="AV169" s="13" t="s">
        <v>19</v>
      </c>
      <c r="AW169" s="13" t="s">
        <v>36</v>
      </c>
      <c r="AX169" s="13" t="s">
        <v>80</v>
      </c>
      <c r="AY169" s="222" t="s">
        <v>220</v>
      </c>
    </row>
    <row r="170" spans="1:65" s="13" customFormat="1" ht="22.5">
      <c r="B170" s="212"/>
      <c r="C170" s="213"/>
      <c r="D170" s="210" t="s">
        <v>235</v>
      </c>
      <c r="E170" s="214" t="s">
        <v>1</v>
      </c>
      <c r="F170" s="215" t="s">
        <v>5942</v>
      </c>
      <c r="G170" s="213"/>
      <c r="H170" s="216">
        <v>731.37</v>
      </c>
      <c r="I170" s="217"/>
      <c r="J170" s="213"/>
      <c r="K170" s="213"/>
      <c r="L170" s="218"/>
      <c r="M170" s="219"/>
      <c r="N170" s="220"/>
      <c r="O170" s="220"/>
      <c r="P170" s="220"/>
      <c r="Q170" s="220"/>
      <c r="R170" s="220"/>
      <c r="S170" s="220"/>
      <c r="T170" s="221"/>
      <c r="AT170" s="222" t="s">
        <v>235</v>
      </c>
      <c r="AU170" s="222" t="s">
        <v>87</v>
      </c>
      <c r="AV170" s="13" t="s">
        <v>19</v>
      </c>
      <c r="AW170" s="13" t="s">
        <v>36</v>
      </c>
      <c r="AX170" s="13" t="s">
        <v>80</v>
      </c>
      <c r="AY170" s="222" t="s">
        <v>220</v>
      </c>
    </row>
    <row r="171" spans="1:65" s="16" customFormat="1" ht="11.25">
      <c r="B171" s="269"/>
      <c r="C171" s="270"/>
      <c r="D171" s="210" t="s">
        <v>235</v>
      </c>
      <c r="E171" s="271" t="s">
        <v>1</v>
      </c>
      <c r="F171" s="272" t="s">
        <v>2156</v>
      </c>
      <c r="G171" s="270"/>
      <c r="H171" s="273">
        <v>896.37</v>
      </c>
      <c r="I171" s="274"/>
      <c r="J171" s="270"/>
      <c r="K171" s="270"/>
      <c r="L171" s="275"/>
      <c r="M171" s="276"/>
      <c r="N171" s="277"/>
      <c r="O171" s="277"/>
      <c r="P171" s="277"/>
      <c r="Q171" s="277"/>
      <c r="R171" s="277"/>
      <c r="S171" s="277"/>
      <c r="T171" s="278"/>
      <c r="AT171" s="279" t="s">
        <v>235</v>
      </c>
      <c r="AU171" s="279" t="s">
        <v>87</v>
      </c>
      <c r="AV171" s="16" t="s">
        <v>156</v>
      </c>
      <c r="AW171" s="16" t="s">
        <v>36</v>
      </c>
      <c r="AX171" s="16" t="s">
        <v>80</v>
      </c>
      <c r="AY171" s="279" t="s">
        <v>220</v>
      </c>
    </row>
    <row r="172" spans="1:65" s="15" customFormat="1" ht="11.25">
      <c r="B172" s="233"/>
      <c r="C172" s="234"/>
      <c r="D172" s="210" t="s">
        <v>235</v>
      </c>
      <c r="E172" s="235" t="s">
        <v>1</v>
      </c>
      <c r="F172" s="236" t="s">
        <v>355</v>
      </c>
      <c r="G172" s="234"/>
      <c r="H172" s="237">
        <v>4044.37</v>
      </c>
      <c r="I172" s="238"/>
      <c r="J172" s="234"/>
      <c r="K172" s="234"/>
      <c r="L172" s="239"/>
      <c r="M172" s="240"/>
      <c r="N172" s="241"/>
      <c r="O172" s="241"/>
      <c r="P172" s="241"/>
      <c r="Q172" s="241"/>
      <c r="R172" s="241"/>
      <c r="S172" s="241"/>
      <c r="T172" s="242"/>
      <c r="AT172" s="243" t="s">
        <v>235</v>
      </c>
      <c r="AU172" s="243" t="s">
        <v>87</v>
      </c>
      <c r="AV172" s="15" t="s">
        <v>223</v>
      </c>
      <c r="AW172" s="15" t="s">
        <v>36</v>
      </c>
      <c r="AX172" s="15" t="s">
        <v>87</v>
      </c>
      <c r="AY172" s="243" t="s">
        <v>220</v>
      </c>
    </row>
    <row r="173" spans="1:65" s="2" customFormat="1" ht="33" customHeight="1">
      <c r="A173" s="36"/>
      <c r="B173" s="37"/>
      <c r="C173" s="192" t="s">
        <v>315</v>
      </c>
      <c r="D173" s="192" t="s">
        <v>224</v>
      </c>
      <c r="E173" s="193" t="s">
        <v>5943</v>
      </c>
      <c r="F173" s="194" t="s">
        <v>5944</v>
      </c>
      <c r="G173" s="195" t="s">
        <v>514</v>
      </c>
      <c r="H173" s="196">
        <v>29</v>
      </c>
      <c r="I173" s="197"/>
      <c r="J173" s="198">
        <f>ROUND(I173*H173,2)</f>
        <v>0</v>
      </c>
      <c r="K173" s="194" t="s">
        <v>1</v>
      </c>
      <c r="L173" s="41"/>
      <c r="M173" s="199" t="s">
        <v>1</v>
      </c>
      <c r="N173" s="200" t="s">
        <v>45</v>
      </c>
      <c r="O173" s="73"/>
      <c r="P173" s="201">
        <f>O173*H173</f>
        <v>0</v>
      </c>
      <c r="Q173" s="201">
        <v>0</v>
      </c>
      <c r="R173" s="201">
        <f>Q173*H173</f>
        <v>0</v>
      </c>
      <c r="S173" s="201">
        <v>0</v>
      </c>
      <c r="T173" s="202">
        <f>S173*H173</f>
        <v>0</v>
      </c>
      <c r="U173" s="36"/>
      <c r="V173" s="36"/>
      <c r="W173" s="36"/>
      <c r="X173" s="36"/>
      <c r="Y173" s="36"/>
      <c r="Z173" s="36"/>
      <c r="AA173" s="36"/>
      <c r="AB173" s="36"/>
      <c r="AC173" s="36"/>
      <c r="AD173" s="36"/>
      <c r="AE173" s="36"/>
      <c r="AR173" s="203" t="s">
        <v>223</v>
      </c>
      <c r="AT173" s="203" t="s">
        <v>224</v>
      </c>
      <c r="AU173" s="203" t="s">
        <v>87</v>
      </c>
      <c r="AY173" s="18" t="s">
        <v>220</v>
      </c>
      <c r="BE173" s="204">
        <f>IF(N173="základní",J173,0)</f>
        <v>0</v>
      </c>
      <c r="BF173" s="204">
        <f>IF(N173="snížená",J173,0)</f>
        <v>0</v>
      </c>
      <c r="BG173" s="204">
        <f>IF(N173="zákl. přenesená",J173,0)</f>
        <v>0</v>
      </c>
      <c r="BH173" s="204">
        <f>IF(N173="sníž. přenesená",J173,0)</f>
        <v>0</v>
      </c>
      <c r="BI173" s="204">
        <f>IF(N173="nulová",J173,0)</f>
        <v>0</v>
      </c>
      <c r="BJ173" s="18" t="s">
        <v>87</v>
      </c>
      <c r="BK173" s="204">
        <f>ROUND(I173*H173,2)</f>
        <v>0</v>
      </c>
      <c r="BL173" s="18" t="s">
        <v>223</v>
      </c>
      <c r="BM173" s="203" t="s">
        <v>5945</v>
      </c>
    </row>
    <row r="174" spans="1:65" s="2" customFormat="1" ht="44.25" customHeight="1">
      <c r="A174" s="36"/>
      <c r="B174" s="37"/>
      <c r="C174" s="192" t="s">
        <v>320</v>
      </c>
      <c r="D174" s="192" t="s">
        <v>224</v>
      </c>
      <c r="E174" s="193" t="s">
        <v>5946</v>
      </c>
      <c r="F174" s="194" t="s">
        <v>5947</v>
      </c>
      <c r="G174" s="195" t="s">
        <v>514</v>
      </c>
      <c r="H174" s="196">
        <v>99.1</v>
      </c>
      <c r="I174" s="197"/>
      <c r="J174" s="198">
        <f>ROUND(I174*H174,2)</f>
        <v>0</v>
      </c>
      <c r="K174" s="194" t="s">
        <v>1</v>
      </c>
      <c r="L174" s="41"/>
      <c r="M174" s="199" t="s">
        <v>1</v>
      </c>
      <c r="N174" s="200" t="s">
        <v>45</v>
      </c>
      <c r="O174" s="73"/>
      <c r="P174" s="201">
        <f>O174*H174</f>
        <v>0</v>
      </c>
      <c r="Q174" s="201">
        <v>0</v>
      </c>
      <c r="R174" s="201">
        <f>Q174*H174</f>
        <v>0</v>
      </c>
      <c r="S174" s="201">
        <v>0</v>
      </c>
      <c r="T174" s="202">
        <f>S174*H174</f>
        <v>0</v>
      </c>
      <c r="U174" s="36"/>
      <c r="V174" s="36"/>
      <c r="W174" s="36"/>
      <c r="X174" s="36"/>
      <c r="Y174" s="36"/>
      <c r="Z174" s="36"/>
      <c r="AA174" s="36"/>
      <c r="AB174" s="36"/>
      <c r="AC174" s="36"/>
      <c r="AD174" s="36"/>
      <c r="AE174" s="36"/>
      <c r="AR174" s="203" t="s">
        <v>223</v>
      </c>
      <c r="AT174" s="203" t="s">
        <v>224</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87</v>
      </c>
      <c r="BK174" s="204">
        <f>ROUND(I174*H174,2)</f>
        <v>0</v>
      </c>
      <c r="BL174" s="18" t="s">
        <v>223</v>
      </c>
      <c r="BM174" s="203" t="s">
        <v>5948</v>
      </c>
    </row>
    <row r="175" spans="1:65" s="14" customFormat="1" ht="11.25">
      <c r="B175" s="223"/>
      <c r="C175" s="224"/>
      <c r="D175" s="210" t="s">
        <v>235</v>
      </c>
      <c r="E175" s="225" t="s">
        <v>1</v>
      </c>
      <c r="F175" s="226" t="s">
        <v>5935</v>
      </c>
      <c r="G175" s="224"/>
      <c r="H175" s="225" t="s">
        <v>1</v>
      </c>
      <c r="I175" s="227"/>
      <c r="J175" s="224"/>
      <c r="K175" s="224"/>
      <c r="L175" s="228"/>
      <c r="M175" s="229"/>
      <c r="N175" s="230"/>
      <c r="O175" s="230"/>
      <c r="P175" s="230"/>
      <c r="Q175" s="230"/>
      <c r="R175" s="230"/>
      <c r="S175" s="230"/>
      <c r="T175" s="231"/>
      <c r="AT175" s="232" t="s">
        <v>235</v>
      </c>
      <c r="AU175" s="232" t="s">
        <v>87</v>
      </c>
      <c r="AV175" s="14" t="s">
        <v>87</v>
      </c>
      <c r="AW175" s="14" t="s">
        <v>36</v>
      </c>
      <c r="AX175" s="14" t="s">
        <v>80</v>
      </c>
      <c r="AY175" s="232" t="s">
        <v>220</v>
      </c>
    </row>
    <row r="176" spans="1:65" s="13" customFormat="1" ht="11.25">
      <c r="B176" s="212"/>
      <c r="C176" s="213"/>
      <c r="D176" s="210" t="s">
        <v>235</v>
      </c>
      <c r="E176" s="214" t="s">
        <v>1</v>
      </c>
      <c r="F176" s="215" t="s">
        <v>5949</v>
      </c>
      <c r="G176" s="213"/>
      <c r="H176" s="216">
        <v>99.1</v>
      </c>
      <c r="I176" s="217"/>
      <c r="J176" s="213"/>
      <c r="K176" s="213"/>
      <c r="L176" s="218"/>
      <c r="M176" s="219"/>
      <c r="N176" s="220"/>
      <c r="O176" s="220"/>
      <c r="P176" s="220"/>
      <c r="Q176" s="220"/>
      <c r="R176" s="220"/>
      <c r="S176" s="220"/>
      <c r="T176" s="221"/>
      <c r="AT176" s="222" t="s">
        <v>235</v>
      </c>
      <c r="AU176" s="222" t="s">
        <v>87</v>
      </c>
      <c r="AV176" s="13" t="s">
        <v>19</v>
      </c>
      <c r="AW176" s="13" t="s">
        <v>36</v>
      </c>
      <c r="AX176" s="13" t="s">
        <v>80</v>
      </c>
      <c r="AY176" s="222" t="s">
        <v>220</v>
      </c>
    </row>
    <row r="177" spans="1:65" s="15" customFormat="1" ht="11.25">
      <c r="B177" s="233"/>
      <c r="C177" s="234"/>
      <c r="D177" s="210" t="s">
        <v>235</v>
      </c>
      <c r="E177" s="235" t="s">
        <v>1</v>
      </c>
      <c r="F177" s="236" t="s">
        <v>355</v>
      </c>
      <c r="G177" s="234"/>
      <c r="H177" s="237">
        <v>99.1</v>
      </c>
      <c r="I177" s="238"/>
      <c r="J177" s="234"/>
      <c r="K177" s="234"/>
      <c r="L177" s="239"/>
      <c r="M177" s="240"/>
      <c r="N177" s="241"/>
      <c r="O177" s="241"/>
      <c r="P177" s="241"/>
      <c r="Q177" s="241"/>
      <c r="R177" s="241"/>
      <c r="S177" s="241"/>
      <c r="T177" s="242"/>
      <c r="AT177" s="243" t="s">
        <v>235</v>
      </c>
      <c r="AU177" s="243" t="s">
        <v>87</v>
      </c>
      <c r="AV177" s="15" t="s">
        <v>223</v>
      </c>
      <c r="AW177" s="15" t="s">
        <v>36</v>
      </c>
      <c r="AX177" s="15" t="s">
        <v>87</v>
      </c>
      <c r="AY177" s="243" t="s">
        <v>220</v>
      </c>
    </row>
    <row r="178" spans="1:65" s="2" customFormat="1" ht="49.15" customHeight="1">
      <c r="A178" s="36"/>
      <c r="B178" s="37"/>
      <c r="C178" s="192" t="s">
        <v>326</v>
      </c>
      <c r="D178" s="192" t="s">
        <v>224</v>
      </c>
      <c r="E178" s="193" t="s">
        <v>5950</v>
      </c>
      <c r="F178" s="194" t="s">
        <v>5951</v>
      </c>
      <c r="G178" s="195" t="s">
        <v>514</v>
      </c>
      <c r="H178" s="196">
        <v>369.36</v>
      </c>
      <c r="I178" s="197"/>
      <c r="J178" s="198">
        <f>ROUND(I178*H178,2)</f>
        <v>0</v>
      </c>
      <c r="K178" s="194" t="s">
        <v>5600</v>
      </c>
      <c r="L178" s="41"/>
      <c r="M178" s="199" t="s">
        <v>1</v>
      </c>
      <c r="N178" s="200" t="s">
        <v>45</v>
      </c>
      <c r="O178" s="73"/>
      <c r="P178" s="201">
        <f>O178*H178</f>
        <v>0</v>
      </c>
      <c r="Q178" s="201">
        <v>0</v>
      </c>
      <c r="R178" s="201">
        <f>Q178*H178</f>
        <v>0</v>
      </c>
      <c r="S178" s="201">
        <v>0</v>
      </c>
      <c r="T178" s="202">
        <f>S178*H178</f>
        <v>0</v>
      </c>
      <c r="U178" s="36"/>
      <c r="V178" s="36"/>
      <c r="W178" s="36"/>
      <c r="X178" s="36"/>
      <c r="Y178" s="36"/>
      <c r="Z178" s="36"/>
      <c r="AA178" s="36"/>
      <c r="AB178" s="36"/>
      <c r="AC178" s="36"/>
      <c r="AD178" s="36"/>
      <c r="AE178" s="36"/>
      <c r="AR178" s="203" t="s">
        <v>223</v>
      </c>
      <c r="AT178" s="203" t="s">
        <v>224</v>
      </c>
      <c r="AU178" s="203" t="s">
        <v>87</v>
      </c>
      <c r="AY178" s="18" t="s">
        <v>220</v>
      </c>
      <c r="BE178" s="204">
        <f>IF(N178="základní",J178,0)</f>
        <v>0</v>
      </c>
      <c r="BF178" s="204">
        <f>IF(N178="snížená",J178,0)</f>
        <v>0</v>
      </c>
      <c r="BG178" s="204">
        <f>IF(N178="zákl. přenesená",J178,0)</f>
        <v>0</v>
      </c>
      <c r="BH178" s="204">
        <f>IF(N178="sníž. přenesená",J178,0)</f>
        <v>0</v>
      </c>
      <c r="BI178" s="204">
        <f>IF(N178="nulová",J178,0)</f>
        <v>0</v>
      </c>
      <c r="BJ178" s="18" t="s">
        <v>87</v>
      </c>
      <c r="BK178" s="204">
        <f>ROUND(I178*H178,2)</f>
        <v>0</v>
      </c>
      <c r="BL178" s="18" t="s">
        <v>223</v>
      </c>
      <c r="BM178" s="203" t="s">
        <v>5952</v>
      </c>
    </row>
    <row r="179" spans="1:65" s="2" customFormat="1" ht="11.25">
      <c r="A179" s="36"/>
      <c r="B179" s="37"/>
      <c r="C179" s="38"/>
      <c r="D179" s="205" t="s">
        <v>231</v>
      </c>
      <c r="E179" s="38"/>
      <c r="F179" s="206" t="s">
        <v>5953</v>
      </c>
      <c r="G179" s="38"/>
      <c r="H179" s="38"/>
      <c r="I179" s="207"/>
      <c r="J179" s="38"/>
      <c r="K179" s="38"/>
      <c r="L179" s="41"/>
      <c r="M179" s="208"/>
      <c r="N179" s="209"/>
      <c r="O179" s="73"/>
      <c r="P179" s="73"/>
      <c r="Q179" s="73"/>
      <c r="R179" s="73"/>
      <c r="S179" s="73"/>
      <c r="T179" s="74"/>
      <c r="U179" s="36"/>
      <c r="V179" s="36"/>
      <c r="W179" s="36"/>
      <c r="X179" s="36"/>
      <c r="Y179" s="36"/>
      <c r="Z179" s="36"/>
      <c r="AA179" s="36"/>
      <c r="AB179" s="36"/>
      <c r="AC179" s="36"/>
      <c r="AD179" s="36"/>
      <c r="AE179" s="36"/>
      <c r="AT179" s="18" t="s">
        <v>231</v>
      </c>
      <c r="AU179" s="18" t="s">
        <v>87</v>
      </c>
    </row>
    <row r="180" spans="1:65" s="2" customFormat="1" ht="44.25" customHeight="1">
      <c r="A180" s="36"/>
      <c r="B180" s="37"/>
      <c r="C180" s="192" t="s">
        <v>336</v>
      </c>
      <c r="D180" s="192" t="s">
        <v>224</v>
      </c>
      <c r="E180" s="193" t="s">
        <v>4769</v>
      </c>
      <c r="F180" s="194" t="s">
        <v>4770</v>
      </c>
      <c r="G180" s="195" t="s">
        <v>664</v>
      </c>
      <c r="H180" s="196">
        <v>21</v>
      </c>
      <c r="I180" s="197"/>
      <c r="J180" s="198">
        <f>ROUND(I180*H180,2)</f>
        <v>0</v>
      </c>
      <c r="K180" s="194" t="s">
        <v>5600</v>
      </c>
      <c r="L180" s="41"/>
      <c r="M180" s="199" t="s">
        <v>1</v>
      </c>
      <c r="N180" s="200" t="s">
        <v>45</v>
      </c>
      <c r="O180" s="73"/>
      <c r="P180" s="201">
        <f>O180*H180</f>
        <v>0</v>
      </c>
      <c r="Q180" s="201">
        <v>0</v>
      </c>
      <c r="R180" s="201">
        <f>Q180*H180</f>
        <v>0</v>
      </c>
      <c r="S180" s="201">
        <v>0</v>
      </c>
      <c r="T180" s="202">
        <f>S180*H180</f>
        <v>0</v>
      </c>
      <c r="U180" s="36"/>
      <c r="V180" s="36"/>
      <c r="W180" s="36"/>
      <c r="X180" s="36"/>
      <c r="Y180" s="36"/>
      <c r="Z180" s="36"/>
      <c r="AA180" s="36"/>
      <c r="AB180" s="36"/>
      <c r="AC180" s="36"/>
      <c r="AD180" s="36"/>
      <c r="AE180" s="36"/>
      <c r="AR180" s="203" t="s">
        <v>223</v>
      </c>
      <c r="AT180" s="203" t="s">
        <v>224</v>
      </c>
      <c r="AU180" s="203" t="s">
        <v>87</v>
      </c>
      <c r="AY180" s="18" t="s">
        <v>220</v>
      </c>
      <c r="BE180" s="204">
        <f>IF(N180="základní",J180,0)</f>
        <v>0</v>
      </c>
      <c r="BF180" s="204">
        <f>IF(N180="snížená",J180,0)</f>
        <v>0</v>
      </c>
      <c r="BG180" s="204">
        <f>IF(N180="zákl. přenesená",J180,0)</f>
        <v>0</v>
      </c>
      <c r="BH180" s="204">
        <f>IF(N180="sníž. přenesená",J180,0)</f>
        <v>0</v>
      </c>
      <c r="BI180" s="204">
        <f>IF(N180="nulová",J180,0)</f>
        <v>0</v>
      </c>
      <c r="BJ180" s="18" t="s">
        <v>87</v>
      </c>
      <c r="BK180" s="204">
        <f>ROUND(I180*H180,2)</f>
        <v>0</v>
      </c>
      <c r="BL180" s="18" t="s">
        <v>223</v>
      </c>
      <c r="BM180" s="203" t="s">
        <v>5954</v>
      </c>
    </row>
    <row r="181" spans="1:65" s="2" customFormat="1" ht="11.25">
      <c r="A181" s="36"/>
      <c r="B181" s="37"/>
      <c r="C181" s="38"/>
      <c r="D181" s="205" t="s">
        <v>231</v>
      </c>
      <c r="E181" s="38"/>
      <c r="F181" s="206" t="s">
        <v>5702</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231</v>
      </c>
      <c r="AU181" s="18" t="s">
        <v>87</v>
      </c>
    </row>
    <row r="182" spans="1:65" s="2" customFormat="1" ht="44.25" customHeight="1">
      <c r="A182" s="36"/>
      <c r="B182" s="37"/>
      <c r="C182" s="192" t="s">
        <v>7</v>
      </c>
      <c r="D182" s="192" t="s">
        <v>224</v>
      </c>
      <c r="E182" s="193" t="s">
        <v>4775</v>
      </c>
      <c r="F182" s="194" t="s">
        <v>4776</v>
      </c>
      <c r="G182" s="195" t="s">
        <v>664</v>
      </c>
      <c r="H182" s="196">
        <v>2</v>
      </c>
      <c r="I182" s="197"/>
      <c r="J182" s="198">
        <f>ROUND(I182*H182,2)</f>
        <v>0</v>
      </c>
      <c r="K182" s="194" t="s">
        <v>1</v>
      </c>
      <c r="L182" s="41"/>
      <c r="M182" s="199" t="s">
        <v>1</v>
      </c>
      <c r="N182" s="200" t="s">
        <v>45</v>
      </c>
      <c r="O182" s="73"/>
      <c r="P182" s="201">
        <f>O182*H182</f>
        <v>0</v>
      </c>
      <c r="Q182" s="201">
        <v>0</v>
      </c>
      <c r="R182" s="201">
        <f>Q182*H182</f>
        <v>0</v>
      </c>
      <c r="S182" s="201">
        <v>0</v>
      </c>
      <c r="T182" s="202">
        <f>S182*H182</f>
        <v>0</v>
      </c>
      <c r="U182" s="36"/>
      <c r="V182" s="36"/>
      <c r="W182" s="36"/>
      <c r="X182" s="36"/>
      <c r="Y182" s="36"/>
      <c r="Z182" s="36"/>
      <c r="AA182" s="36"/>
      <c r="AB182" s="36"/>
      <c r="AC182" s="36"/>
      <c r="AD182" s="36"/>
      <c r="AE182" s="36"/>
      <c r="AR182" s="203" t="s">
        <v>223</v>
      </c>
      <c r="AT182" s="203" t="s">
        <v>224</v>
      </c>
      <c r="AU182" s="203" t="s">
        <v>87</v>
      </c>
      <c r="AY182" s="18" t="s">
        <v>220</v>
      </c>
      <c r="BE182" s="204">
        <f>IF(N182="základní",J182,0)</f>
        <v>0</v>
      </c>
      <c r="BF182" s="204">
        <f>IF(N182="snížená",J182,0)</f>
        <v>0</v>
      </c>
      <c r="BG182" s="204">
        <f>IF(N182="zákl. přenesená",J182,0)</f>
        <v>0</v>
      </c>
      <c r="BH182" s="204">
        <f>IF(N182="sníž. přenesená",J182,0)</f>
        <v>0</v>
      </c>
      <c r="BI182" s="204">
        <f>IF(N182="nulová",J182,0)</f>
        <v>0</v>
      </c>
      <c r="BJ182" s="18" t="s">
        <v>87</v>
      </c>
      <c r="BK182" s="204">
        <f>ROUND(I182*H182,2)</f>
        <v>0</v>
      </c>
      <c r="BL182" s="18" t="s">
        <v>223</v>
      </c>
      <c r="BM182" s="203" t="s">
        <v>5955</v>
      </c>
    </row>
    <row r="183" spans="1:65" s="2" customFormat="1" ht="37.9" customHeight="1">
      <c r="A183" s="36"/>
      <c r="B183" s="37"/>
      <c r="C183" s="192" t="s">
        <v>346</v>
      </c>
      <c r="D183" s="192" t="s">
        <v>224</v>
      </c>
      <c r="E183" s="193" t="s">
        <v>5704</v>
      </c>
      <c r="F183" s="194" t="s">
        <v>5705</v>
      </c>
      <c r="G183" s="195" t="s">
        <v>664</v>
      </c>
      <c r="H183" s="196">
        <v>21</v>
      </c>
      <c r="I183" s="197"/>
      <c r="J183" s="198">
        <f>ROUND(I183*H183,2)</f>
        <v>0</v>
      </c>
      <c r="K183" s="194" t="s">
        <v>5600</v>
      </c>
      <c r="L183" s="41"/>
      <c r="M183" s="199" t="s">
        <v>1</v>
      </c>
      <c r="N183" s="200" t="s">
        <v>45</v>
      </c>
      <c r="O183" s="73"/>
      <c r="P183" s="201">
        <f>O183*H183</f>
        <v>0</v>
      </c>
      <c r="Q183" s="201">
        <v>0</v>
      </c>
      <c r="R183" s="201">
        <f>Q183*H183</f>
        <v>0</v>
      </c>
      <c r="S183" s="201">
        <v>0</v>
      </c>
      <c r="T183" s="202">
        <f>S183*H183</f>
        <v>0</v>
      </c>
      <c r="U183" s="36"/>
      <c r="V183" s="36"/>
      <c r="W183" s="36"/>
      <c r="X183" s="36"/>
      <c r="Y183" s="36"/>
      <c r="Z183" s="36"/>
      <c r="AA183" s="36"/>
      <c r="AB183" s="36"/>
      <c r="AC183" s="36"/>
      <c r="AD183" s="36"/>
      <c r="AE183" s="36"/>
      <c r="AR183" s="203" t="s">
        <v>223</v>
      </c>
      <c r="AT183" s="203" t="s">
        <v>224</v>
      </c>
      <c r="AU183" s="203" t="s">
        <v>87</v>
      </c>
      <c r="AY183" s="18" t="s">
        <v>220</v>
      </c>
      <c r="BE183" s="204">
        <f>IF(N183="základní",J183,0)</f>
        <v>0</v>
      </c>
      <c r="BF183" s="204">
        <f>IF(N183="snížená",J183,0)</f>
        <v>0</v>
      </c>
      <c r="BG183" s="204">
        <f>IF(N183="zákl. přenesená",J183,0)</f>
        <v>0</v>
      </c>
      <c r="BH183" s="204">
        <f>IF(N183="sníž. přenesená",J183,0)</f>
        <v>0</v>
      </c>
      <c r="BI183" s="204">
        <f>IF(N183="nulová",J183,0)</f>
        <v>0</v>
      </c>
      <c r="BJ183" s="18" t="s">
        <v>87</v>
      </c>
      <c r="BK183" s="204">
        <f>ROUND(I183*H183,2)</f>
        <v>0</v>
      </c>
      <c r="BL183" s="18" t="s">
        <v>223</v>
      </c>
      <c r="BM183" s="203" t="s">
        <v>5956</v>
      </c>
    </row>
    <row r="184" spans="1:65" s="2" customFormat="1" ht="11.25">
      <c r="A184" s="36"/>
      <c r="B184" s="37"/>
      <c r="C184" s="38"/>
      <c r="D184" s="205" t="s">
        <v>231</v>
      </c>
      <c r="E184" s="38"/>
      <c r="F184" s="206" t="s">
        <v>5707</v>
      </c>
      <c r="G184" s="38"/>
      <c r="H184" s="38"/>
      <c r="I184" s="207"/>
      <c r="J184" s="38"/>
      <c r="K184" s="38"/>
      <c r="L184" s="41"/>
      <c r="M184" s="208"/>
      <c r="N184" s="209"/>
      <c r="O184" s="73"/>
      <c r="P184" s="73"/>
      <c r="Q184" s="73"/>
      <c r="R184" s="73"/>
      <c r="S184" s="73"/>
      <c r="T184" s="74"/>
      <c r="U184" s="36"/>
      <c r="V184" s="36"/>
      <c r="W184" s="36"/>
      <c r="X184" s="36"/>
      <c r="Y184" s="36"/>
      <c r="Z184" s="36"/>
      <c r="AA184" s="36"/>
      <c r="AB184" s="36"/>
      <c r="AC184" s="36"/>
      <c r="AD184" s="36"/>
      <c r="AE184" s="36"/>
      <c r="AT184" s="18" t="s">
        <v>231</v>
      </c>
      <c r="AU184" s="18" t="s">
        <v>87</v>
      </c>
    </row>
    <row r="185" spans="1:65" s="2" customFormat="1" ht="37.9" customHeight="1">
      <c r="A185" s="36"/>
      <c r="B185" s="37"/>
      <c r="C185" s="192" t="s">
        <v>358</v>
      </c>
      <c r="D185" s="192" t="s">
        <v>224</v>
      </c>
      <c r="E185" s="193" t="s">
        <v>5708</v>
      </c>
      <c r="F185" s="194" t="s">
        <v>5709</v>
      </c>
      <c r="G185" s="195" t="s">
        <v>664</v>
      </c>
      <c r="H185" s="196">
        <v>2</v>
      </c>
      <c r="I185" s="197"/>
      <c r="J185" s="198">
        <f>ROUND(I185*H185,2)</f>
        <v>0</v>
      </c>
      <c r="K185" s="194" t="s">
        <v>1</v>
      </c>
      <c r="L185" s="41"/>
      <c r="M185" s="199" t="s">
        <v>1</v>
      </c>
      <c r="N185" s="200" t="s">
        <v>45</v>
      </c>
      <c r="O185" s="73"/>
      <c r="P185" s="201">
        <f>O185*H185</f>
        <v>0</v>
      </c>
      <c r="Q185" s="201">
        <v>0</v>
      </c>
      <c r="R185" s="201">
        <f>Q185*H185</f>
        <v>0</v>
      </c>
      <c r="S185" s="201">
        <v>0</v>
      </c>
      <c r="T185" s="202">
        <f>S185*H185</f>
        <v>0</v>
      </c>
      <c r="U185" s="36"/>
      <c r="V185" s="36"/>
      <c r="W185" s="36"/>
      <c r="X185" s="36"/>
      <c r="Y185" s="36"/>
      <c r="Z185" s="36"/>
      <c r="AA185" s="36"/>
      <c r="AB185" s="36"/>
      <c r="AC185" s="36"/>
      <c r="AD185" s="36"/>
      <c r="AE185" s="36"/>
      <c r="AR185" s="203" t="s">
        <v>223</v>
      </c>
      <c r="AT185" s="203" t="s">
        <v>224</v>
      </c>
      <c r="AU185" s="203" t="s">
        <v>87</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223</v>
      </c>
      <c r="BM185" s="203" t="s">
        <v>5957</v>
      </c>
    </row>
    <row r="186" spans="1:65" s="2" customFormat="1" ht="62.65" customHeight="1">
      <c r="A186" s="36"/>
      <c r="B186" s="37"/>
      <c r="C186" s="192" t="s">
        <v>364</v>
      </c>
      <c r="D186" s="192" t="s">
        <v>224</v>
      </c>
      <c r="E186" s="193" t="s">
        <v>5715</v>
      </c>
      <c r="F186" s="194" t="s">
        <v>5716</v>
      </c>
      <c r="G186" s="195" t="s">
        <v>664</v>
      </c>
      <c r="H186" s="196">
        <v>399</v>
      </c>
      <c r="I186" s="197"/>
      <c r="J186" s="198">
        <f>ROUND(I186*H186,2)</f>
        <v>0</v>
      </c>
      <c r="K186" s="194" t="s">
        <v>5600</v>
      </c>
      <c r="L186" s="41"/>
      <c r="M186" s="199" t="s">
        <v>1</v>
      </c>
      <c r="N186" s="200" t="s">
        <v>45</v>
      </c>
      <c r="O186" s="73"/>
      <c r="P186" s="201">
        <f>O186*H186</f>
        <v>0</v>
      </c>
      <c r="Q186" s="201">
        <v>0</v>
      </c>
      <c r="R186" s="201">
        <f>Q186*H186</f>
        <v>0</v>
      </c>
      <c r="S186" s="201">
        <v>0</v>
      </c>
      <c r="T186" s="202">
        <f>S186*H186</f>
        <v>0</v>
      </c>
      <c r="U186" s="36"/>
      <c r="V186" s="36"/>
      <c r="W186" s="36"/>
      <c r="X186" s="36"/>
      <c r="Y186" s="36"/>
      <c r="Z186" s="36"/>
      <c r="AA186" s="36"/>
      <c r="AB186" s="36"/>
      <c r="AC186" s="36"/>
      <c r="AD186" s="36"/>
      <c r="AE186" s="36"/>
      <c r="AR186" s="203" t="s">
        <v>223</v>
      </c>
      <c r="AT186" s="203" t="s">
        <v>224</v>
      </c>
      <c r="AU186" s="203" t="s">
        <v>87</v>
      </c>
      <c r="AY186" s="18" t="s">
        <v>220</v>
      </c>
      <c r="BE186" s="204">
        <f>IF(N186="základní",J186,0)</f>
        <v>0</v>
      </c>
      <c r="BF186" s="204">
        <f>IF(N186="snížená",J186,0)</f>
        <v>0</v>
      </c>
      <c r="BG186" s="204">
        <f>IF(N186="zákl. přenesená",J186,0)</f>
        <v>0</v>
      </c>
      <c r="BH186" s="204">
        <f>IF(N186="sníž. přenesená",J186,0)</f>
        <v>0</v>
      </c>
      <c r="BI186" s="204">
        <f>IF(N186="nulová",J186,0)</f>
        <v>0</v>
      </c>
      <c r="BJ186" s="18" t="s">
        <v>87</v>
      </c>
      <c r="BK186" s="204">
        <f>ROUND(I186*H186,2)</f>
        <v>0</v>
      </c>
      <c r="BL186" s="18" t="s">
        <v>223</v>
      </c>
      <c r="BM186" s="203" t="s">
        <v>5958</v>
      </c>
    </row>
    <row r="187" spans="1:65" s="2" customFormat="1" ht="11.25">
      <c r="A187" s="36"/>
      <c r="B187" s="37"/>
      <c r="C187" s="38"/>
      <c r="D187" s="205" t="s">
        <v>231</v>
      </c>
      <c r="E187" s="38"/>
      <c r="F187" s="206" t="s">
        <v>5718</v>
      </c>
      <c r="G187" s="38"/>
      <c r="H187" s="38"/>
      <c r="I187" s="207"/>
      <c r="J187" s="38"/>
      <c r="K187" s="38"/>
      <c r="L187" s="41"/>
      <c r="M187" s="208"/>
      <c r="N187" s="209"/>
      <c r="O187" s="73"/>
      <c r="P187" s="73"/>
      <c r="Q187" s="73"/>
      <c r="R187" s="73"/>
      <c r="S187" s="73"/>
      <c r="T187" s="74"/>
      <c r="U187" s="36"/>
      <c r="V187" s="36"/>
      <c r="W187" s="36"/>
      <c r="X187" s="36"/>
      <c r="Y187" s="36"/>
      <c r="Z187" s="36"/>
      <c r="AA187" s="36"/>
      <c r="AB187" s="36"/>
      <c r="AC187" s="36"/>
      <c r="AD187" s="36"/>
      <c r="AE187" s="36"/>
      <c r="AT187" s="18" t="s">
        <v>231</v>
      </c>
      <c r="AU187" s="18" t="s">
        <v>87</v>
      </c>
    </row>
    <row r="188" spans="1:65" s="2" customFormat="1" ht="62.65" customHeight="1">
      <c r="A188" s="36"/>
      <c r="B188" s="37"/>
      <c r="C188" s="192" t="s">
        <v>370</v>
      </c>
      <c r="D188" s="192" t="s">
        <v>224</v>
      </c>
      <c r="E188" s="193" t="s">
        <v>5719</v>
      </c>
      <c r="F188" s="194" t="s">
        <v>5720</v>
      </c>
      <c r="G188" s="195" t="s">
        <v>664</v>
      </c>
      <c r="H188" s="196">
        <v>38</v>
      </c>
      <c r="I188" s="197"/>
      <c r="J188" s="198">
        <f>ROUND(I188*H188,2)</f>
        <v>0</v>
      </c>
      <c r="K188" s="194" t="s">
        <v>1</v>
      </c>
      <c r="L188" s="41"/>
      <c r="M188" s="199" t="s">
        <v>1</v>
      </c>
      <c r="N188" s="200" t="s">
        <v>45</v>
      </c>
      <c r="O188" s="73"/>
      <c r="P188" s="201">
        <f>O188*H188</f>
        <v>0</v>
      </c>
      <c r="Q188" s="201">
        <v>0</v>
      </c>
      <c r="R188" s="201">
        <f>Q188*H188</f>
        <v>0</v>
      </c>
      <c r="S188" s="201">
        <v>0</v>
      </c>
      <c r="T188" s="202">
        <f>S188*H188</f>
        <v>0</v>
      </c>
      <c r="U188" s="36"/>
      <c r="V188" s="36"/>
      <c r="W188" s="36"/>
      <c r="X188" s="36"/>
      <c r="Y188" s="36"/>
      <c r="Z188" s="36"/>
      <c r="AA188" s="36"/>
      <c r="AB188" s="36"/>
      <c r="AC188" s="36"/>
      <c r="AD188" s="36"/>
      <c r="AE188" s="36"/>
      <c r="AR188" s="203" t="s">
        <v>223</v>
      </c>
      <c r="AT188" s="203" t="s">
        <v>224</v>
      </c>
      <c r="AU188" s="203" t="s">
        <v>87</v>
      </c>
      <c r="AY188" s="18" t="s">
        <v>220</v>
      </c>
      <c r="BE188" s="204">
        <f>IF(N188="základní",J188,0)</f>
        <v>0</v>
      </c>
      <c r="BF188" s="204">
        <f>IF(N188="snížená",J188,0)</f>
        <v>0</v>
      </c>
      <c r="BG188" s="204">
        <f>IF(N188="zákl. přenesená",J188,0)</f>
        <v>0</v>
      </c>
      <c r="BH188" s="204">
        <f>IF(N188="sníž. přenesená",J188,0)</f>
        <v>0</v>
      </c>
      <c r="BI188" s="204">
        <f>IF(N188="nulová",J188,0)</f>
        <v>0</v>
      </c>
      <c r="BJ188" s="18" t="s">
        <v>87</v>
      </c>
      <c r="BK188" s="204">
        <f>ROUND(I188*H188,2)</f>
        <v>0</v>
      </c>
      <c r="BL188" s="18" t="s">
        <v>223</v>
      </c>
      <c r="BM188" s="203" t="s">
        <v>5959</v>
      </c>
    </row>
    <row r="189" spans="1:65" s="2" customFormat="1" ht="55.5" customHeight="1">
      <c r="A189" s="36"/>
      <c r="B189" s="37"/>
      <c r="C189" s="192" t="s">
        <v>375</v>
      </c>
      <c r="D189" s="192" t="s">
        <v>224</v>
      </c>
      <c r="E189" s="193" t="s">
        <v>5722</v>
      </c>
      <c r="F189" s="194" t="s">
        <v>5723</v>
      </c>
      <c r="G189" s="195" t="s">
        <v>664</v>
      </c>
      <c r="H189" s="196">
        <v>399</v>
      </c>
      <c r="I189" s="197"/>
      <c r="J189" s="198">
        <f>ROUND(I189*H189,2)</f>
        <v>0</v>
      </c>
      <c r="K189" s="194" t="s">
        <v>5600</v>
      </c>
      <c r="L189" s="41"/>
      <c r="M189" s="199" t="s">
        <v>1</v>
      </c>
      <c r="N189" s="200" t="s">
        <v>45</v>
      </c>
      <c r="O189" s="73"/>
      <c r="P189" s="201">
        <f>O189*H189</f>
        <v>0</v>
      </c>
      <c r="Q189" s="201">
        <v>0</v>
      </c>
      <c r="R189" s="201">
        <f>Q189*H189</f>
        <v>0</v>
      </c>
      <c r="S189" s="201">
        <v>0</v>
      </c>
      <c r="T189" s="202">
        <f>S189*H189</f>
        <v>0</v>
      </c>
      <c r="U189" s="36"/>
      <c r="V189" s="36"/>
      <c r="W189" s="36"/>
      <c r="X189" s="36"/>
      <c r="Y189" s="36"/>
      <c r="Z189" s="36"/>
      <c r="AA189" s="36"/>
      <c r="AB189" s="36"/>
      <c r="AC189" s="36"/>
      <c r="AD189" s="36"/>
      <c r="AE189" s="36"/>
      <c r="AR189" s="203" t="s">
        <v>223</v>
      </c>
      <c r="AT189" s="203" t="s">
        <v>224</v>
      </c>
      <c r="AU189" s="203" t="s">
        <v>87</v>
      </c>
      <c r="AY189" s="18" t="s">
        <v>220</v>
      </c>
      <c r="BE189" s="204">
        <f>IF(N189="základní",J189,0)</f>
        <v>0</v>
      </c>
      <c r="BF189" s="204">
        <f>IF(N189="snížená",J189,0)</f>
        <v>0</v>
      </c>
      <c r="BG189" s="204">
        <f>IF(N189="zákl. přenesená",J189,0)</f>
        <v>0</v>
      </c>
      <c r="BH189" s="204">
        <f>IF(N189="sníž. přenesená",J189,0)</f>
        <v>0</v>
      </c>
      <c r="BI189" s="204">
        <f>IF(N189="nulová",J189,0)</f>
        <v>0</v>
      </c>
      <c r="BJ189" s="18" t="s">
        <v>87</v>
      </c>
      <c r="BK189" s="204">
        <f>ROUND(I189*H189,2)</f>
        <v>0</v>
      </c>
      <c r="BL189" s="18" t="s">
        <v>223</v>
      </c>
      <c r="BM189" s="203" t="s">
        <v>5960</v>
      </c>
    </row>
    <row r="190" spans="1:65" s="2" customFormat="1" ht="11.25">
      <c r="A190" s="36"/>
      <c r="B190" s="37"/>
      <c r="C190" s="38"/>
      <c r="D190" s="205" t="s">
        <v>231</v>
      </c>
      <c r="E190" s="38"/>
      <c r="F190" s="206" t="s">
        <v>5725</v>
      </c>
      <c r="G190" s="38"/>
      <c r="H190" s="38"/>
      <c r="I190" s="207"/>
      <c r="J190" s="38"/>
      <c r="K190" s="38"/>
      <c r="L190" s="41"/>
      <c r="M190" s="208"/>
      <c r="N190" s="209"/>
      <c r="O190" s="73"/>
      <c r="P190" s="73"/>
      <c r="Q190" s="73"/>
      <c r="R190" s="73"/>
      <c r="S190" s="73"/>
      <c r="T190" s="74"/>
      <c r="U190" s="36"/>
      <c r="V190" s="36"/>
      <c r="W190" s="36"/>
      <c r="X190" s="36"/>
      <c r="Y190" s="36"/>
      <c r="Z190" s="36"/>
      <c r="AA190" s="36"/>
      <c r="AB190" s="36"/>
      <c r="AC190" s="36"/>
      <c r="AD190" s="36"/>
      <c r="AE190" s="36"/>
      <c r="AT190" s="18" t="s">
        <v>231</v>
      </c>
      <c r="AU190" s="18" t="s">
        <v>87</v>
      </c>
    </row>
    <row r="191" spans="1:65" s="2" customFormat="1" ht="55.5" customHeight="1">
      <c r="A191" s="36"/>
      <c r="B191" s="37"/>
      <c r="C191" s="192" t="s">
        <v>380</v>
      </c>
      <c r="D191" s="192" t="s">
        <v>224</v>
      </c>
      <c r="E191" s="193" t="s">
        <v>5726</v>
      </c>
      <c r="F191" s="194" t="s">
        <v>5727</v>
      </c>
      <c r="G191" s="195" t="s">
        <v>664</v>
      </c>
      <c r="H191" s="196">
        <v>38</v>
      </c>
      <c r="I191" s="197"/>
      <c r="J191" s="198">
        <f>ROUND(I191*H191,2)</f>
        <v>0</v>
      </c>
      <c r="K191" s="194" t="s">
        <v>1</v>
      </c>
      <c r="L191" s="41"/>
      <c r="M191" s="199" t="s">
        <v>1</v>
      </c>
      <c r="N191" s="200" t="s">
        <v>45</v>
      </c>
      <c r="O191" s="73"/>
      <c r="P191" s="201">
        <f>O191*H191</f>
        <v>0</v>
      </c>
      <c r="Q191" s="201">
        <v>0</v>
      </c>
      <c r="R191" s="201">
        <f>Q191*H191</f>
        <v>0</v>
      </c>
      <c r="S191" s="201">
        <v>0</v>
      </c>
      <c r="T191" s="202">
        <f>S191*H191</f>
        <v>0</v>
      </c>
      <c r="U191" s="36"/>
      <c r="V191" s="36"/>
      <c r="W191" s="36"/>
      <c r="X191" s="36"/>
      <c r="Y191" s="36"/>
      <c r="Z191" s="36"/>
      <c r="AA191" s="36"/>
      <c r="AB191" s="36"/>
      <c r="AC191" s="36"/>
      <c r="AD191" s="36"/>
      <c r="AE191" s="36"/>
      <c r="AR191" s="203" t="s">
        <v>223</v>
      </c>
      <c r="AT191" s="203" t="s">
        <v>224</v>
      </c>
      <c r="AU191" s="203" t="s">
        <v>87</v>
      </c>
      <c r="AY191" s="18" t="s">
        <v>220</v>
      </c>
      <c r="BE191" s="204">
        <f>IF(N191="základní",J191,0)</f>
        <v>0</v>
      </c>
      <c r="BF191" s="204">
        <f>IF(N191="snížená",J191,0)</f>
        <v>0</v>
      </c>
      <c r="BG191" s="204">
        <f>IF(N191="zákl. přenesená",J191,0)</f>
        <v>0</v>
      </c>
      <c r="BH191" s="204">
        <f>IF(N191="sníž. přenesená",J191,0)</f>
        <v>0</v>
      </c>
      <c r="BI191" s="204">
        <f>IF(N191="nulová",J191,0)</f>
        <v>0</v>
      </c>
      <c r="BJ191" s="18" t="s">
        <v>87</v>
      </c>
      <c r="BK191" s="204">
        <f>ROUND(I191*H191,2)</f>
        <v>0</v>
      </c>
      <c r="BL191" s="18" t="s">
        <v>223</v>
      </c>
      <c r="BM191" s="203" t="s">
        <v>5961</v>
      </c>
    </row>
    <row r="192" spans="1:65" s="2" customFormat="1" ht="62.65" customHeight="1">
      <c r="A192" s="36"/>
      <c r="B192" s="37"/>
      <c r="C192" s="192" t="s">
        <v>386</v>
      </c>
      <c r="D192" s="192" t="s">
        <v>224</v>
      </c>
      <c r="E192" s="193" t="s">
        <v>520</v>
      </c>
      <c r="F192" s="194" t="s">
        <v>521</v>
      </c>
      <c r="G192" s="195" t="s">
        <v>514</v>
      </c>
      <c r="H192" s="196">
        <v>620.20899999999995</v>
      </c>
      <c r="I192" s="197"/>
      <c r="J192" s="198">
        <f>ROUND(I192*H192,2)</f>
        <v>0</v>
      </c>
      <c r="K192" s="194" t="s">
        <v>5600</v>
      </c>
      <c r="L192" s="41"/>
      <c r="M192" s="199" t="s">
        <v>1</v>
      </c>
      <c r="N192" s="200" t="s">
        <v>45</v>
      </c>
      <c r="O192" s="73"/>
      <c r="P192" s="201">
        <f>O192*H192</f>
        <v>0</v>
      </c>
      <c r="Q192" s="201">
        <v>0</v>
      </c>
      <c r="R192" s="201">
        <f>Q192*H192</f>
        <v>0</v>
      </c>
      <c r="S192" s="201">
        <v>0</v>
      </c>
      <c r="T192" s="202">
        <f>S192*H192</f>
        <v>0</v>
      </c>
      <c r="U192" s="36"/>
      <c r="V192" s="36"/>
      <c r="W192" s="36"/>
      <c r="X192" s="36"/>
      <c r="Y192" s="36"/>
      <c r="Z192" s="36"/>
      <c r="AA192" s="36"/>
      <c r="AB192" s="36"/>
      <c r="AC192" s="36"/>
      <c r="AD192" s="36"/>
      <c r="AE192" s="36"/>
      <c r="AR192" s="203" t="s">
        <v>223</v>
      </c>
      <c r="AT192" s="203" t="s">
        <v>224</v>
      </c>
      <c r="AU192" s="203" t="s">
        <v>87</v>
      </c>
      <c r="AY192" s="18" t="s">
        <v>220</v>
      </c>
      <c r="BE192" s="204">
        <f>IF(N192="základní",J192,0)</f>
        <v>0</v>
      </c>
      <c r="BF192" s="204">
        <f>IF(N192="snížená",J192,0)</f>
        <v>0</v>
      </c>
      <c r="BG192" s="204">
        <f>IF(N192="zákl. přenesená",J192,0)</f>
        <v>0</v>
      </c>
      <c r="BH192" s="204">
        <f>IF(N192="sníž. přenesená",J192,0)</f>
        <v>0</v>
      </c>
      <c r="BI192" s="204">
        <f>IF(N192="nulová",J192,0)</f>
        <v>0</v>
      </c>
      <c r="BJ192" s="18" t="s">
        <v>87</v>
      </c>
      <c r="BK192" s="204">
        <f>ROUND(I192*H192,2)</f>
        <v>0</v>
      </c>
      <c r="BL192" s="18" t="s">
        <v>223</v>
      </c>
      <c r="BM192" s="203" t="s">
        <v>5962</v>
      </c>
    </row>
    <row r="193" spans="1:65" s="2" customFormat="1" ht="11.25">
      <c r="A193" s="36"/>
      <c r="B193" s="37"/>
      <c r="C193" s="38"/>
      <c r="D193" s="205" t="s">
        <v>231</v>
      </c>
      <c r="E193" s="38"/>
      <c r="F193" s="206" t="s">
        <v>5730</v>
      </c>
      <c r="G193" s="38"/>
      <c r="H193" s="38"/>
      <c r="I193" s="207"/>
      <c r="J193" s="38"/>
      <c r="K193" s="38"/>
      <c r="L193" s="41"/>
      <c r="M193" s="208"/>
      <c r="N193" s="209"/>
      <c r="O193" s="73"/>
      <c r="P193" s="73"/>
      <c r="Q193" s="73"/>
      <c r="R193" s="73"/>
      <c r="S193" s="73"/>
      <c r="T193" s="74"/>
      <c r="U193" s="36"/>
      <c r="V193" s="36"/>
      <c r="W193" s="36"/>
      <c r="X193" s="36"/>
      <c r="Y193" s="36"/>
      <c r="Z193" s="36"/>
      <c r="AA193" s="36"/>
      <c r="AB193" s="36"/>
      <c r="AC193" s="36"/>
      <c r="AD193" s="36"/>
      <c r="AE193" s="36"/>
      <c r="AT193" s="18" t="s">
        <v>231</v>
      </c>
      <c r="AU193" s="18" t="s">
        <v>87</v>
      </c>
    </row>
    <row r="194" spans="1:65" s="2" customFormat="1" ht="66.75" customHeight="1">
      <c r="A194" s="36"/>
      <c r="B194" s="37"/>
      <c r="C194" s="192" t="s">
        <v>392</v>
      </c>
      <c r="D194" s="192" t="s">
        <v>224</v>
      </c>
      <c r="E194" s="193" t="s">
        <v>1197</v>
      </c>
      <c r="F194" s="194" t="s">
        <v>1198</v>
      </c>
      <c r="G194" s="195" t="s">
        <v>514</v>
      </c>
      <c r="H194" s="196">
        <v>6202.09</v>
      </c>
      <c r="I194" s="197"/>
      <c r="J194" s="198">
        <f>ROUND(I194*H194,2)</f>
        <v>0</v>
      </c>
      <c r="K194" s="194" t="s">
        <v>5600</v>
      </c>
      <c r="L194" s="41"/>
      <c r="M194" s="199" t="s">
        <v>1</v>
      </c>
      <c r="N194" s="200" t="s">
        <v>45</v>
      </c>
      <c r="O194" s="73"/>
      <c r="P194" s="201">
        <f>O194*H194</f>
        <v>0</v>
      </c>
      <c r="Q194" s="201">
        <v>0</v>
      </c>
      <c r="R194" s="201">
        <f>Q194*H194</f>
        <v>0</v>
      </c>
      <c r="S194" s="201">
        <v>0</v>
      </c>
      <c r="T194" s="202">
        <f>S194*H194</f>
        <v>0</v>
      </c>
      <c r="U194" s="36"/>
      <c r="V194" s="36"/>
      <c r="W194" s="36"/>
      <c r="X194" s="36"/>
      <c r="Y194" s="36"/>
      <c r="Z194" s="36"/>
      <c r="AA194" s="36"/>
      <c r="AB194" s="36"/>
      <c r="AC194" s="36"/>
      <c r="AD194" s="36"/>
      <c r="AE194" s="36"/>
      <c r="AR194" s="203" t="s">
        <v>223</v>
      </c>
      <c r="AT194" s="203" t="s">
        <v>224</v>
      </c>
      <c r="AU194" s="203" t="s">
        <v>87</v>
      </c>
      <c r="AY194" s="18" t="s">
        <v>220</v>
      </c>
      <c r="BE194" s="204">
        <f>IF(N194="základní",J194,0)</f>
        <v>0</v>
      </c>
      <c r="BF194" s="204">
        <f>IF(N194="snížená",J194,0)</f>
        <v>0</v>
      </c>
      <c r="BG194" s="204">
        <f>IF(N194="zákl. přenesená",J194,0)</f>
        <v>0</v>
      </c>
      <c r="BH194" s="204">
        <f>IF(N194="sníž. přenesená",J194,0)</f>
        <v>0</v>
      </c>
      <c r="BI194" s="204">
        <f>IF(N194="nulová",J194,0)</f>
        <v>0</v>
      </c>
      <c r="BJ194" s="18" t="s">
        <v>87</v>
      </c>
      <c r="BK194" s="204">
        <f>ROUND(I194*H194,2)</f>
        <v>0</v>
      </c>
      <c r="BL194" s="18" t="s">
        <v>223</v>
      </c>
      <c r="BM194" s="203" t="s">
        <v>5963</v>
      </c>
    </row>
    <row r="195" spans="1:65" s="2" customFormat="1" ht="11.25">
      <c r="A195" s="36"/>
      <c r="B195" s="37"/>
      <c r="C195" s="38"/>
      <c r="D195" s="205" t="s">
        <v>231</v>
      </c>
      <c r="E195" s="38"/>
      <c r="F195" s="206" t="s">
        <v>5732</v>
      </c>
      <c r="G195" s="38"/>
      <c r="H195" s="38"/>
      <c r="I195" s="207"/>
      <c r="J195" s="38"/>
      <c r="K195" s="38"/>
      <c r="L195" s="41"/>
      <c r="M195" s="208"/>
      <c r="N195" s="209"/>
      <c r="O195" s="73"/>
      <c r="P195" s="73"/>
      <c r="Q195" s="73"/>
      <c r="R195" s="73"/>
      <c r="S195" s="73"/>
      <c r="T195" s="74"/>
      <c r="U195" s="36"/>
      <c r="V195" s="36"/>
      <c r="W195" s="36"/>
      <c r="X195" s="36"/>
      <c r="Y195" s="36"/>
      <c r="Z195" s="36"/>
      <c r="AA195" s="36"/>
      <c r="AB195" s="36"/>
      <c r="AC195" s="36"/>
      <c r="AD195" s="36"/>
      <c r="AE195" s="36"/>
      <c r="AT195" s="18" t="s">
        <v>231</v>
      </c>
      <c r="AU195" s="18" t="s">
        <v>87</v>
      </c>
    </row>
    <row r="196" spans="1:65" s="2" customFormat="1" ht="44.25" customHeight="1">
      <c r="A196" s="36"/>
      <c r="B196" s="37"/>
      <c r="C196" s="192" t="s">
        <v>397</v>
      </c>
      <c r="D196" s="192" t="s">
        <v>224</v>
      </c>
      <c r="E196" s="193" t="s">
        <v>2018</v>
      </c>
      <c r="F196" s="194" t="s">
        <v>953</v>
      </c>
      <c r="G196" s="195" t="s">
        <v>650</v>
      </c>
      <c r="H196" s="196">
        <v>1116.376</v>
      </c>
      <c r="I196" s="197"/>
      <c r="J196" s="198">
        <f>ROUND(I196*H196,2)</f>
        <v>0</v>
      </c>
      <c r="K196" s="194" t="s">
        <v>5600</v>
      </c>
      <c r="L196" s="41"/>
      <c r="M196" s="199" t="s">
        <v>1</v>
      </c>
      <c r="N196" s="200" t="s">
        <v>45</v>
      </c>
      <c r="O196" s="73"/>
      <c r="P196" s="201">
        <f>O196*H196</f>
        <v>0</v>
      </c>
      <c r="Q196" s="201">
        <v>0</v>
      </c>
      <c r="R196" s="201">
        <f>Q196*H196</f>
        <v>0</v>
      </c>
      <c r="S196" s="201">
        <v>0</v>
      </c>
      <c r="T196" s="202">
        <f>S196*H196</f>
        <v>0</v>
      </c>
      <c r="U196" s="36"/>
      <c r="V196" s="36"/>
      <c r="W196" s="36"/>
      <c r="X196" s="36"/>
      <c r="Y196" s="36"/>
      <c r="Z196" s="36"/>
      <c r="AA196" s="36"/>
      <c r="AB196" s="36"/>
      <c r="AC196" s="36"/>
      <c r="AD196" s="36"/>
      <c r="AE196" s="36"/>
      <c r="AR196" s="203" t="s">
        <v>223</v>
      </c>
      <c r="AT196" s="203" t="s">
        <v>224</v>
      </c>
      <c r="AU196" s="203" t="s">
        <v>87</v>
      </c>
      <c r="AY196" s="18" t="s">
        <v>220</v>
      </c>
      <c r="BE196" s="204">
        <f>IF(N196="základní",J196,0)</f>
        <v>0</v>
      </c>
      <c r="BF196" s="204">
        <f>IF(N196="snížená",J196,0)</f>
        <v>0</v>
      </c>
      <c r="BG196" s="204">
        <f>IF(N196="zákl. přenesená",J196,0)</f>
        <v>0</v>
      </c>
      <c r="BH196" s="204">
        <f>IF(N196="sníž. přenesená",J196,0)</f>
        <v>0</v>
      </c>
      <c r="BI196" s="204">
        <f>IF(N196="nulová",J196,0)</f>
        <v>0</v>
      </c>
      <c r="BJ196" s="18" t="s">
        <v>87</v>
      </c>
      <c r="BK196" s="204">
        <f>ROUND(I196*H196,2)</f>
        <v>0</v>
      </c>
      <c r="BL196" s="18" t="s">
        <v>223</v>
      </c>
      <c r="BM196" s="203" t="s">
        <v>5964</v>
      </c>
    </row>
    <row r="197" spans="1:65" s="2" customFormat="1" ht="11.25">
      <c r="A197" s="36"/>
      <c r="B197" s="37"/>
      <c r="C197" s="38"/>
      <c r="D197" s="205" t="s">
        <v>231</v>
      </c>
      <c r="E197" s="38"/>
      <c r="F197" s="206" t="s">
        <v>5736</v>
      </c>
      <c r="G197" s="38"/>
      <c r="H197" s="38"/>
      <c r="I197" s="207"/>
      <c r="J197" s="38"/>
      <c r="K197" s="38"/>
      <c r="L197" s="41"/>
      <c r="M197" s="208"/>
      <c r="N197" s="209"/>
      <c r="O197" s="73"/>
      <c r="P197" s="73"/>
      <c r="Q197" s="73"/>
      <c r="R197" s="73"/>
      <c r="S197" s="73"/>
      <c r="T197" s="74"/>
      <c r="U197" s="36"/>
      <c r="V197" s="36"/>
      <c r="W197" s="36"/>
      <c r="X197" s="36"/>
      <c r="Y197" s="36"/>
      <c r="Z197" s="36"/>
      <c r="AA197" s="36"/>
      <c r="AB197" s="36"/>
      <c r="AC197" s="36"/>
      <c r="AD197" s="36"/>
      <c r="AE197" s="36"/>
      <c r="AT197" s="18" t="s">
        <v>231</v>
      </c>
      <c r="AU197" s="18" t="s">
        <v>87</v>
      </c>
    </row>
    <row r="198" spans="1:65" s="2" customFormat="1" ht="49.15" customHeight="1">
      <c r="A198" s="36"/>
      <c r="B198" s="37"/>
      <c r="C198" s="192" t="s">
        <v>403</v>
      </c>
      <c r="D198" s="192" t="s">
        <v>224</v>
      </c>
      <c r="E198" s="193" t="s">
        <v>5747</v>
      </c>
      <c r="F198" s="194" t="s">
        <v>5748</v>
      </c>
      <c r="G198" s="195" t="s">
        <v>664</v>
      </c>
      <c r="H198" s="196">
        <v>21</v>
      </c>
      <c r="I198" s="197"/>
      <c r="J198" s="198">
        <f>ROUND(I198*H198,2)</f>
        <v>0</v>
      </c>
      <c r="K198" s="194" t="s">
        <v>5600</v>
      </c>
      <c r="L198" s="41"/>
      <c r="M198" s="199" t="s">
        <v>1</v>
      </c>
      <c r="N198" s="200" t="s">
        <v>45</v>
      </c>
      <c r="O198" s="73"/>
      <c r="P198" s="201">
        <f>O198*H198</f>
        <v>0</v>
      </c>
      <c r="Q198" s="201">
        <v>0</v>
      </c>
      <c r="R198" s="201">
        <f>Q198*H198</f>
        <v>0</v>
      </c>
      <c r="S198" s="201">
        <v>0</v>
      </c>
      <c r="T198" s="202">
        <f>S198*H198</f>
        <v>0</v>
      </c>
      <c r="U198" s="36"/>
      <c r="V198" s="36"/>
      <c r="W198" s="36"/>
      <c r="X198" s="36"/>
      <c r="Y198" s="36"/>
      <c r="Z198" s="36"/>
      <c r="AA198" s="36"/>
      <c r="AB198" s="36"/>
      <c r="AC198" s="36"/>
      <c r="AD198" s="36"/>
      <c r="AE198" s="36"/>
      <c r="AR198" s="203" t="s">
        <v>223</v>
      </c>
      <c r="AT198" s="203" t="s">
        <v>224</v>
      </c>
      <c r="AU198" s="203" t="s">
        <v>87</v>
      </c>
      <c r="AY198" s="18" t="s">
        <v>220</v>
      </c>
      <c r="BE198" s="204">
        <f>IF(N198="základní",J198,0)</f>
        <v>0</v>
      </c>
      <c r="BF198" s="204">
        <f>IF(N198="snížená",J198,0)</f>
        <v>0</v>
      </c>
      <c r="BG198" s="204">
        <f>IF(N198="zákl. přenesená",J198,0)</f>
        <v>0</v>
      </c>
      <c r="BH198" s="204">
        <f>IF(N198="sníž. přenesená",J198,0)</f>
        <v>0</v>
      </c>
      <c r="BI198" s="204">
        <f>IF(N198="nulová",J198,0)</f>
        <v>0</v>
      </c>
      <c r="BJ198" s="18" t="s">
        <v>87</v>
      </c>
      <c r="BK198" s="204">
        <f>ROUND(I198*H198,2)</f>
        <v>0</v>
      </c>
      <c r="BL198" s="18" t="s">
        <v>223</v>
      </c>
      <c r="BM198" s="203" t="s">
        <v>5965</v>
      </c>
    </row>
    <row r="199" spans="1:65" s="2" customFormat="1" ht="11.25">
      <c r="A199" s="36"/>
      <c r="B199" s="37"/>
      <c r="C199" s="38"/>
      <c r="D199" s="205" t="s">
        <v>231</v>
      </c>
      <c r="E199" s="38"/>
      <c r="F199" s="206" t="s">
        <v>5750</v>
      </c>
      <c r="G199" s="38"/>
      <c r="H199" s="38"/>
      <c r="I199" s="207"/>
      <c r="J199" s="38"/>
      <c r="K199" s="38"/>
      <c r="L199" s="41"/>
      <c r="M199" s="208"/>
      <c r="N199" s="209"/>
      <c r="O199" s="73"/>
      <c r="P199" s="73"/>
      <c r="Q199" s="73"/>
      <c r="R199" s="73"/>
      <c r="S199" s="73"/>
      <c r="T199" s="74"/>
      <c r="U199" s="36"/>
      <c r="V199" s="36"/>
      <c r="W199" s="36"/>
      <c r="X199" s="36"/>
      <c r="Y199" s="36"/>
      <c r="Z199" s="36"/>
      <c r="AA199" s="36"/>
      <c r="AB199" s="36"/>
      <c r="AC199" s="36"/>
      <c r="AD199" s="36"/>
      <c r="AE199" s="36"/>
      <c r="AT199" s="18" t="s">
        <v>231</v>
      </c>
      <c r="AU199" s="18" t="s">
        <v>87</v>
      </c>
    </row>
    <row r="200" spans="1:65" s="2" customFormat="1" ht="49.15" customHeight="1">
      <c r="A200" s="36"/>
      <c r="B200" s="37"/>
      <c r="C200" s="192" t="s">
        <v>409</v>
      </c>
      <c r="D200" s="192" t="s">
        <v>224</v>
      </c>
      <c r="E200" s="193" t="s">
        <v>5751</v>
      </c>
      <c r="F200" s="194" t="s">
        <v>5752</v>
      </c>
      <c r="G200" s="195" t="s">
        <v>664</v>
      </c>
      <c r="H200" s="196">
        <v>2</v>
      </c>
      <c r="I200" s="197"/>
      <c r="J200" s="198">
        <f>ROUND(I200*H200,2)</f>
        <v>0</v>
      </c>
      <c r="K200" s="194" t="s">
        <v>1</v>
      </c>
      <c r="L200" s="41"/>
      <c r="M200" s="199" t="s">
        <v>1</v>
      </c>
      <c r="N200" s="200" t="s">
        <v>45</v>
      </c>
      <c r="O200" s="73"/>
      <c r="P200" s="201">
        <f>O200*H200</f>
        <v>0</v>
      </c>
      <c r="Q200" s="201">
        <v>0</v>
      </c>
      <c r="R200" s="201">
        <f>Q200*H200</f>
        <v>0</v>
      </c>
      <c r="S200" s="201">
        <v>0</v>
      </c>
      <c r="T200" s="202">
        <f>S200*H200</f>
        <v>0</v>
      </c>
      <c r="U200" s="36"/>
      <c r="V200" s="36"/>
      <c r="W200" s="36"/>
      <c r="X200" s="36"/>
      <c r="Y200" s="36"/>
      <c r="Z200" s="36"/>
      <c r="AA200" s="36"/>
      <c r="AB200" s="36"/>
      <c r="AC200" s="36"/>
      <c r="AD200" s="36"/>
      <c r="AE200" s="36"/>
      <c r="AR200" s="203" t="s">
        <v>223</v>
      </c>
      <c r="AT200" s="203" t="s">
        <v>224</v>
      </c>
      <c r="AU200" s="203" t="s">
        <v>87</v>
      </c>
      <c r="AY200" s="18" t="s">
        <v>220</v>
      </c>
      <c r="BE200" s="204">
        <f>IF(N200="základní",J200,0)</f>
        <v>0</v>
      </c>
      <c r="BF200" s="204">
        <f>IF(N200="snížená",J200,0)</f>
        <v>0</v>
      </c>
      <c r="BG200" s="204">
        <f>IF(N200="zákl. přenesená",J200,0)</f>
        <v>0</v>
      </c>
      <c r="BH200" s="204">
        <f>IF(N200="sníž. přenesená",J200,0)</f>
        <v>0</v>
      </c>
      <c r="BI200" s="204">
        <f>IF(N200="nulová",J200,0)</f>
        <v>0</v>
      </c>
      <c r="BJ200" s="18" t="s">
        <v>87</v>
      </c>
      <c r="BK200" s="204">
        <f>ROUND(I200*H200,2)</f>
        <v>0</v>
      </c>
      <c r="BL200" s="18" t="s">
        <v>223</v>
      </c>
      <c r="BM200" s="203" t="s">
        <v>5966</v>
      </c>
    </row>
    <row r="201" spans="1:65" s="2" customFormat="1" ht="24.2" customHeight="1">
      <c r="A201" s="36"/>
      <c r="B201" s="37"/>
      <c r="C201" s="192" t="s">
        <v>415</v>
      </c>
      <c r="D201" s="192" t="s">
        <v>224</v>
      </c>
      <c r="E201" s="193" t="s">
        <v>5754</v>
      </c>
      <c r="F201" s="194" t="s">
        <v>5755</v>
      </c>
      <c r="G201" s="195" t="s">
        <v>650</v>
      </c>
      <c r="H201" s="196">
        <v>2.9590000000000001</v>
      </c>
      <c r="I201" s="197"/>
      <c r="J201" s="198">
        <f>ROUND(I201*H201,2)</f>
        <v>0</v>
      </c>
      <c r="K201" s="194" t="s">
        <v>1</v>
      </c>
      <c r="L201" s="41"/>
      <c r="M201" s="199" t="s">
        <v>1</v>
      </c>
      <c r="N201" s="200" t="s">
        <v>45</v>
      </c>
      <c r="O201" s="73"/>
      <c r="P201" s="201">
        <f>O201*H201</f>
        <v>0</v>
      </c>
      <c r="Q201" s="201">
        <v>0</v>
      </c>
      <c r="R201" s="201">
        <f>Q201*H201</f>
        <v>0</v>
      </c>
      <c r="S201" s="201">
        <v>0</v>
      </c>
      <c r="T201" s="202">
        <f>S201*H201</f>
        <v>0</v>
      </c>
      <c r="U201" s="36"/>
      <c r="V201" s="36"/>
      <c r="W201" s="36"/>
      <c r="X201" s="36"/>
      <c r="Y201" s="36"/>
      <c r="Z201" s="36"/>
      <c r="AA201" s="36"/>
      <c r="AB201" s="36"/>
      <c r="AC201" s="36"/>
      <c r="AD201" s="36"/>
      <c r="AE201" s="36"/>
      <c r="AR201" s="203" t="s">
        <v>223</v>
      </c>
      <c r="AT201" s="203" t="s">
        <v>224</v>
      </c>
      <c r="AU201" s="203" t="s">
        <v>87</v>
      </c>
      <c r="AY201" s="18" t="s">
        <v>220</v>
      </c>
      <c r="BE201" s="204">
        <f>IF(N201="základní",J201,0)</f>
        <v>0</v>
      </c>
      <c r="BF201" s="204">
        <f>IF(N201="snížená",J201,0)</f>
        <v>0</v>
      </c>
      <c r="BG201" s="204">
        <f>IF(N201="zákl. přenesená",J201,0)</f>
        <v>0</v>
      </c>
      <c r="BH201" s="204">
        <f>IF(N201="sníž. přenesená",J201,0)</f>
        <v>0</v>
      </c>
      <c r="BI201" s="204">
        <f>IF(N201="nulová",J201,0)</f>
        <v>0</v>
      </c>
      <c r="BJ201" s="18" t="s">
        <v>87</v>
      </c>
      <c r="BK201" s="204">
        <f>ROUND(I201*H201,2)</f>
        <v>0</v>
      </c>
      <c r="BL201" s="18" t="s">
        <v>223</v>
      </c>
      <c r="BM201" s="203" t="s">
        <v>5967</v>
      </c>
    </row>
    <row r="202" spans="1:65" s="2" customFormat="1" ht="24.2" customHeight="1">
      <c r="A202" s="36"/>
      <c r="B202" s="37"/>
      <c r="C202" s="192" t="s">
        <v>420</v>
      </c>
      <c r="D202" s="192" t="s">
        <v>224</v>
      </c>
      <c r="E202" s="193" t="s">
        <v>5757</v>
      </c>
      <c r="F202" s="194" t="s">
        <v>5758</v>
      </c>
      <c r="G202" s="195" t="s">
        <v>664</v>
      </c>
      <c r="H202" s="196">
        <v>21</v>
      </c>
      <c r="I202" s="197"/>
      <c r="J202" s="198">
        <f>ROUND(I202*H202,2)</f>
        <v>0</v>
      </c>
      <c r="K202" s="194" t="s">
        <v>1</v>
      </c>
      <c r="L202" s="41"/>
      <c r="M202" s="199" t="s">
        <v>1</v>
      </c>
      <c r="N202" s="200" t="s">
        <v>45</v>
      </c>
      <c r="O202" s="73"/>
      <c r="P202" s="201">
        <f>O202*H202</f>
        <v>0</v>
      </c>
      <c r="Q202" s="201">
        <v>0</v>
      </c>
      <c r="R202" s="201">
        <f>Q202*H202</f>
        <v>0</v>
      </c>
      <c r="S202" s="201">
        <v>0</v>
      </c>
      <c r="T202" s="202">
        <f>S202*H202</f>
        <v>0</v>
      </c>
      <c r="U202" s="36"/>
      <c r="V202" s="36"/>
      <c r="W202" s="36"/>
      <c r="X202" s="36"/>
      <c r="Y202" s="36"/>
      <c r="Z202" s="36"/>
      <c r="AA202" s="36"/>
      <c r="AB202" s="36"/>
      <c r="AC202" s="36"/>
      <c r="AD202" s="36"/>
      <c r="AE202" s="36"/>
      <c r="AR202" s="203" t="s">
        <v>223</v>
      </c>
      <c r="AT202" s="203" t="s">
        <v>224</v>
      </c>
      <c r="AU202" s="203" t="s">
        <v>87</v>
      </c>
      <c r="AY202" s="18" t="s">
        <v>220</v>
      </c>
      <c r="BE202" s="204">
        <f>IF(N202="základní",J202,0)</f>
        <v>0</v>
      </c>
      <c r="BF202" s="204">
        <f>IF(N202="snížená",J202,0)</f>
        <v>0</v>
      </c>
      <c r="BG202" s="204">
        <f>IF(N202="zákl. přenesená",J202,0)</f>
        <v>0</v>
      </c>
      <c r="BH202" s="204">
        <f>IF(N202="sníž. přenesená",J202,0)</f>
        <v>0</v>
      </c>
      <c r="BI202" s="204">
        <f>IF(N202="nulová",J202,0)</f>
        <v>0</v>
      </c>
      <c r="BJ202" s="18" t="s">
        <v>87</v>
      </c>
      <c r="BK202" s="204">
        <f>ROUND(I202*H202,2)</f>
        <v>0</v>
      </c>
      <c r="BL202" s="18" t="s">
        <v>223</v>
      </c>
      <c r="BM202" s="203" t="s">
        <v>5968</v>
      </c>
    </row>
    <row r="203" spans="1:65" s="2" customFormat="1" ht="24.2" customHeight="1">
      <c r="A203" s="36"/>
      <c r="B203" s="37"/>
      <c r="C203" s="192" t="s">
        <v>426</v>
      </c>
      <c r="D203" s="192" t="s">
        <v>224</v>
      </c>
      <c r="E203" s="193" t="s">
        <v>5760</v>
      </c>
      <c r="F203" s="194" t="s">
        <v>5761</v>
      </c>
      <c r="G203" s="195" t="s">
        <v>664</v>
      </c>
      <c r="H203" s="196">
        <v>2</v>
      </c>
      <c r="I203" s="197"/>
      <c r="J203" s="198">
        <f>ROUND(I203*H203,2)</f>
        <v>0</v>
      </c>
      <c r="K203" s="194" t="s">
        <v>1</v>
      </c>
      <c r="L203" s="41"/>
      <c r="M203" s="199" t="s">
        <v>1</v>
      </c>
      <c r="N203" s="200" t="s">
        <v>45</v>
      </c>
      <c r="O203" s="73"/>
      <c r="P203" s="201">
        <f>O203*H203</f>
        <v>0</v>
      </c>
      <c r="Q203" s="201">
        <v>0</v>
      </c>
      <c r="R203" s="201">
        <f>Q203*H203</f>
        <v>0</v>
      </c>
      <c r="S203" s="201">
        <v>0</v>
      </c>
      <c r="T203" s="202">
        <f>S203*H203</f>
        <v>0</v>
      </c>
      <c r="U203" s="36"/>
      <c r="V203" s="36"/>
      <c r="W203" s="36"/>
      <c r="X203" s="36"/>
      <c r="Y203" s="36"/>
      <c r="Z203" s="36"/>
      <c r="AA203" s="36"/>
      <c r="AB203" s="36"/>
      <c r="AC203" s="36"/>
      <c r="AD203" s="36"/>
      <c r="AE203" s="36"/>
      <c r="AR203" s="203" t="s">
        <v>223</v>
      </c>
      <c r="AT203" s="203" t="s">
        <v>224</v>
      </c>
      <c r="AU203" s="203" t="s">
        <v>87</v>
      </c>
      <c r="AY203" s="18" t="s">
        <v>220</v>
      </c>
      <c r="BE203" s="204">
        <f>IF(N203="základní",J203,0)</f>
        <v>0</v>
      </c>
      <c r="BF203" s="204">
        <f>IF(N203="snížená",J203,0)</f>
        <v>0</v>
      </c>
      <c r="BG203" s="204">
        <f>IF(N203="zákl. přenesená",J203,0)</f>
        <v>0</v>
      </c>
      <c r="BH203" s="204">
        <f>IF(N203="sníž. přenesená",J203,0)</f>
        <v>0</v>
      </c>
      <c r="BI203" s="204">
        <f>IF(N203="nulová",J203,0)</f>
        <v>0</v>
      </c>
      <c r="BJ203" s="18" t="s">
        <v>87</v>
      </c>
      <c r="BK203" s="204">
        <f>ROUND(I203*H203,2)</f>
        <v>0</v>
      </c>
      <c r="BL203" s="18" t="s">
        <v>223</v>
      </c>
      <c r="BM203" s="203" t="s">
        <v>5969</v>
      </c>
    </row>
    <row r="204" spans="1:65" s="2" customFormat="1" ht="37.9" customHeight="1">
      <c r="A204" s="36"/>
      <c r="B204" s="37"/>
      <c r="C204" s="192" t="s">
        <v>434</v>
      </c>
      <c r="D204" s="192" t="s">
        <v>224</v>
      </c>
      <c r="E204" s="193" t="s">
        <v>605</v>
      </c>
      <c r="F204" s="194" t="s">
        <v>5763</v>
      </c>
      <c r="G204" s="195" t="s">
        <v>506</v>
      </c>
      <c r="H204" s="196">
        <v>3230.5</v>
      </c>
      <c r="I204" s="197"/>
      <c r="J204" s="198">
        <f>ROUND(I204*H204,2)</f>
        <v>0</v>
      </c>
      <c r="K204" s="194" t="s">
        <v>5600</v>
      </c>
      <c r="L204" s="41"/>
      <c r="M204" s="199" t="s">
        <v>1</v>
      </c>
      <c r="N204" s="200" t="s">
        <v>45</v>
      </c>
      <c r="O204" s="73"/>
      <c r="P204" s="201">
        <f>O204*H204</f>
        <v>0</v>
      </c>
      <c r="Q204" s="201">
        <v>0</v>
      </c>
      <c r="R204" s="201">
        <f>Q204*H204</f>
        <v>0</v>
      </c>
      <c r="S204" s="201">
        <v>0</v>
      </c>
      <c r="T204" s="202">
        <f>S204*H204</f>
        <v>0</v>
      </c>
      <c r="U204" s="36"/>
      <c r="V204" s="36"/>
      <c r="W204" s="36"/>
      <c r="X204" s="36"/>
      <c r="Y204" s="36"/>
      <c r="Z204" s="36"/>
      <c r="AA204" s="36"/>
      <c r="AB204" s="36"/>
      <c r="AC204" s="36"/>
      <c r="AD204" s="36"/>
      <c r="AE204" s="36"/>
      <c r="AR204" s="203" t="s">
        <v>223</v>
      </c>
      <c r="AT204" s="203" t="s">
        <v>224</v>
      </c>
      <c r="AU204" s="203" t="s">
        <v>87</v>
      </c>
      <c r="AY204" s="18" t="s">
        <v>220</v>
      </c>
      <c r="BE204" s="204">
        <f>IF(N204="základní",J204,0)</f>
        <v>0</v>
      </c>
      <c r="BF204" s="204">
        <f>IF(N204="snížená",J204,0)</f>
        <v>0</v>
      </c>
      <c r="BG204" s="204">
        <f>IF(N204="zákl. přenesená",J204,0)</f>
        <v>0</v>
      </c>
      <c r="BH204" s="204">
        <f>IF(N204="sníž. přenesená",J204,0)</f>
        <v>0</v>
      </c>
      <c r="BI204" s="204">
        <f>IF(N204="nulová",J204,0)</f>
        <v>0</v>
      </c>
      <c r="BJ204" s="18" t="s">
        <v>87</v>
      </c>
      <c r="BK204" s="204">
        <f>ROUND(I204*H204,2)</f>
        <v>0</v>
      </c>
      <c r="BL204" s="18" t="s">
        <v>223</v>
      </c>
      <c r="BM204" s="203" t="s">
        <v>5970</v>
      </c>
    </row>
    <row r="205" spans="1:65" s="2" customFormat="1" ht="11.25">
      <c r="A205" s="36"/>
      <c r="B205" s="37"/>
      <c r="C205" s="38"/>
      <c r="D205" s="205" t="s">
        <v>231</v>
      </c>
      <c r="E205" s="38"/>
      <c r="F205" s="206" t="s">
        <v>5971</v>
      </c>
      <c r="G205" s="38"/>
      <c r="H205" s="38"/>
      <c r="I205" s="207"/>
      <c r="J205" s="38"/>
      <c r="K205" s="38"/>
      <c r="L205" s="41"/>
      <c r="M205" s="208"/>
      <c r="N205" s="209"/>
      <c r="O205" s="73"/>
      <c r="P205" s="73"/>
      <c r="Q205" s="73"/>
      <c r="R205" s="73"/>
      <c r="S205" s="73"/>
      <c r="T205" s="74"/>
      <c r="U205" s="36"/>
      <c r="V205" s="36"/>
      <c r="W205" s="36"/>
      <c r="X205" s="36"/>
      <c r="Y205" s="36"/>
      <c r="Z205" s="36"/>
      <c r="AA205" s="36"/>
      <c r="AB205" s="36"/>
      <c r="AC205" s="36"/>
      <c r="AD205" s="36"/>
      <c r="AE205" s="36"/>
      <c r="AT205" s="18" t="s">
        <v>231</v>
      </c>
      <c r="AU205" s="18" t="s">
        <v>87</v>
      </c>
    </row>
    <row r="206" spans="1:65" s="2" customFormat="1" ht="37.9" customHeight="1">
      <c r="A206" s="36"/>
      <c r="B206" s="37"/>
      <c r="C206" s="192" t="s">
        <v>441</v>
      </c>
      <c r="D206" s="192" t="s">
        <v>224</v>
      </c>
      <c r="E206" s="193" t="s">
        <v>574</v>
      </c>
      <c r="F206" s="194" t="s">
        <v>5972</v>
      </c>
      <c r="G206" s="195" t="s">
        <v>506</v>
      </c>
      <c r="H206" s="196">
        <v>3230.5</v>
      </c>
      <c r="I206" s="197"/>
      <c r="J206" s="198">
        <f>ROUND(I206*H206,2)</f>
        <v>0</v>
      </c>
      <c r="K206" s="194" t="s">
        <v>5600</v>
      </c>
      <c r="L206" s="41"/>
      <c r="M206" s="199" t="s">
        <v>1</v>
      </c>
      <c r="N206" s="200" t="s">
        <v>45</v>
      </c>
      <c r="O206" s="73"/>
      <c r="P206" s="201">
        <f>O206*H206</f>
        <v>0</v>
      </c>
      <c r="Q206" s="201">
        <v>0</v>
      </c>
      <c r="R206" s="201">
        <f>Q206*H206</f>
        <v>0</v>
      </c>
      <c r="S206" s="201">
        <v>0</v>
      </c>
      <c r="T206" s="202">
        <f>S206*H206</f>
        <v>0</v>
      </c>
      <c r="U206" s="36"/>
      <c r="V206" s="36"/>
      <c r="W206" s="36"/>
      <c r="X206" s="36"/>
      <c r="Y206" s="36"/>
      <c r="Z206" s="36"/>
      <c r="AA206" s="36"/>
      <c r="AB206" s="36"/>
      <c r="AC206" s="36"/>
      <c r="AD206" s="36"/>
      <c r="AE206" s="36"/>
      <c r="AR206" s="203" t="s">
        <v>223</v>
      </c>
      <c r="AT206" s="203" t="s">
        <v>224</v>
      </c>
      <c r="AU206" s="203" t="s">
        <v>87</v>
      </c>
      <c r="AY206" s="18" t="s">
        <v>220</v>
      </c>
      <c r="BE206" s="204">
        <f>IF(N206="základní",J206,0)</f>
        <v>0</v>
      </c>
      <c r="BF206" s="204">
        <f>IF(N206="snížená",J206,0)</f>
        <v>0</v>
      </c>
      <c r="BG206" s="204">
        <f>IF(N206="zákl. přenesená",J206,0)</f>
        <v>0</v>
      </c>
      <c r="BH206" s="204">
        <f>IF(N206="sníž. přenesená",J206,0)</f>
        <v>0</v>
      </c>
      <c r="BI206" s="204">
        <f>IF(N206="nulová",J206,0)</f>
        <v>0</v>
      </c>
      <c r="BJ206" s="18" t="s">
        <v>87</v>
      </c>
      <c r="BK206" s="204">
        <f>ROUND(I206*H206,2)</f>
        <v>0</v>
      </c>
      <c r="BL206" s="18" t="s">
        <v>223</v>
      </c>
      <c r="BM206" s="203" t="s">
        <v>5973</v>
      </c>
    </row>
    <row r="207" spans="1:65" s="2" customFormat="1" ht="11.25">
      <c r="A207" s="36"/>
      <c r="B207" s="37"/>
      <c r="C207" s="38"/>
      <c r="D207" s="205" t="s">
        <v>231</v>
      </c>
      <c r="E207" s="38"/>
      <c r="F207" s="206" t="s">
        <v>5974</v>
      </c>
      <c r="G207" s="38"/>
      <c r="H207" s="38"/>
      <c r="I207" s="207"/>
      <c r="J207" s="38"/>
      <c r="K207" s="38"/>
      <c r="L207" s="41"/>
      <c r="M207" s="208"/>
      <c r="N207" s="209"/>
      <c r="O207" s="73"/>
      <c r="P207" s="73"/>
      <c r="Q207" s="73"/>
      <c r="R207" s="73"/>
      <c r="S207" s="73"/>
      <c r="T207" s="74"/>
      <c r="U207" s="36"/>
      <c r="V207" s="36"/>
      <c r="W207" s="36"/>
      <c r="X207" s="36"/>
      <c r="Y207" s="36"/>
      <c r="Z207" s="36"/>
      <c r="AA207" s="36"/>
      <c r="AB207" s="36"/>
      <c r="AC207" s="36"/>
      <c r="AD207" s="36"/>
      <c r="AE207" s="36"/>
      <c r="AT207" s="18" t="s">
        <v>231</v>
      </c>
      <c r="AU207" s="18" t="s">
        <v>87</v>
      </c>
    </row>
    <row r="208" spans="1:65" s="2" customFormat="1" ht="16.5" customHeight="1">
      <c r="A208" s="36"/>
      <c r="B208" s="37"/>
      <c r="C208" s="247" t="s">
        <v>446</v>
      </c>
      <c r="D208" s="247" t="s">
        <v>329</v>
      </c>
      <c r="E208" s="248" t="s">
        <v>5771</v>
      </c>
      <c r="F208" s="249" t="s">
        <v>5772</v>
      </c>
      <c r="G208" s="250" t="s">
        <v>583</v>
      </c>
      <c r="H208" s="251">
        <v>96.915000000000006</v>
      </c>
      <c r="I208" s="252"/>
      <c r="J208" s="253">
        <f>ROUND(I208*H208,2)</f>
        <v>0</v>
      </c>
      <c r="K208" s="249" t="s">
        <v>5600</v>
      </c>
      <c r="L208" s="254"/>
      <c r="M208" s="255" t="s">
        <v>1</v>
      </c>
      <c r="N208" s="256" t="s">
        <v>45</v>
      </c>
      <c r="O208" s="73"/>
      <c r="P208" s="201">
        <f>O208*H208</f>
        <v>0</v>
      </c>
      <c r="Q208" s="201">
        <v>0</v>
      </c>
      <c r="R208" s="201">
        <f>Q208*H208</f>
        <v>0</v>
      </c>
      <c r="S208" s="201">
        <v>0</v>
      </c>
      <c r="T208" s="202">
        <f>S208*H208</f>
        <v>0</v>
      </c>
      <c r="U208" s="36"/>
      <c r="V208" s="36"/>
      <c r="W208" s="36"/>
      <c r="X208" s="36"/>
      <c r="Y208" s="36"/>
      <c r="Z208" s="36"/>
      <c r="AA208" s="36"/>
      <c r="AB208" s="36"/>
      <c r="AC208" s="36"/>
      <c r="AD208" s="36"/>
      <c r="AE208" s="36"/>
      <c r="AR208" s="203" t="s">
        <v>266</v>
      </c>
      <c r="AT208" s="203" t="s">
        <v>329</v>
      </c>
      <c r="AU208" s="203" t="s">
        <v>87</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223</v>
      </c>
      <c r="BM208" s="203" t="s">
        <v>5975</v>
      </c>
    </row>
    <row r="209" spans="1:65" s="2" customFormat="1" ht="33" customHeight="1">
      <c r="A209" s="36"/>
      <c r="B209" s="37"/>
      <c r="C209" s="192" t="s">
        <v>454</v>
      </c>
      <c r="D209" s="192" t="s">
        <v>224</v>
      </c>
      <c r="E209" s="193" t="s">
        <v>594</v>
      </c>
      <c r="F209" s="194" t="s">
        <v>5778</v>
      </c>
      <c r="G209" s="195" t="s">
        <v>506</v>
      </c>
      <c r="H209" s="196">
        <v>3230.5</v>
      </c>
      <c r="I209" s="197"/>
      <c r="J209" s="198">
        <f>ROUND(I209*H209,2)</f>
        <v>0</v>
      </c>
      <c r="K209" s="194" t="s">
        <v>5600</v>
      </c>
      <c r="L209" s="41"/>
      <c r="M209" s="199" t="s">
        <v>1</v>
      </c>
      <c r="N209" s="200" t="s">
        <v>45</v>
      </c>
      <c r="O209" s="73"/>
      <c r="P209" s="201">
        <f>O209*H209</f>
        <v>0</v>
      </c>
      <c r="Q209" s="201">
        <v>0</v>
      </c>
      <c r="R209" s="201">
        <f>Q209*H209</f>
        <v>0</v>
      </c>
      <c r="S209" s="201">
        <v>0</v>
      </c>
      <c r="T209" s="202">
        <f>S209*H209</f>
        <v>0</v>
      </c>
      <c r="U209" s="36"/>
      <c r="V209" s="36"/>
      <c r="W209" s="36"/>
      <c r="X209" s="36"/>
      <c r="Y209" s="36"/>
      <c r="Z209" s="36"/>
      <c r="AA209" s="36"/>
      <c r="AB209" s="36"/>
      <c r="AC209" s="36"/>
      <c r="AD209" s="36"/>
      <c r="AE209" s="36"/>
      <c r="AR209" s="203" t="s">
        <v>223</v>
      </c>
      <c r="AT209" s="203" t="s">
        <v>224</v>
      </c>
      <c r="AU209" s="203" t="s">
        <v>87</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223</v>
      </c>
      <c r="BM209" s="203" t="s">
        <v>5976</v>
      </c>
    </row>
    <row r="210" spans="1:65" s="2" customFormat="1" ht="11.25">
      <c r="A210" s="36"/>
      <c r="B210" s="37"/>
      <c r="C210" s="38"/>
      <c r="D210" s="205" t="s">
        <v>231</v>
      </c>
      <c r="E210" s="38"/>
      <c r="F210" s="206" t="s">
        <v>5780</v>
      </c>
      <c r="G210" s="38"/>
      <c r="H210" s="38"/>
      <c r="I210" s="207"/>
      <c r="J210" s="38"/>
      <c r="K210" s="38"/>
      <c r="L210" s="41"/>
      <c r="M210" s="208"/>
      <c r="N210" s="209"/>
      <c r="O210" s="73"/>
      <c r="P210" s="73"/>
      <c r="Q210" s="73"/>
      <c r="R210" s="73"/>
      <c r="S210" s="73"/>
      <c r="T210" s="74"/>
      <c r="U210" s="36"/>
      <c r="V210" s="36"/>
      <c r="W210" s="36"/>
      <c r="X210" s="36"/>
      <c r="Y210" s="36"/>
      <c r="Z210" s="36"/>
      <c r="AA210" s="36"/>
      <c r="AB210" s="36"/>
      <c r="AC210" s="36"/>
      <c r="AD210" s="36"/>
      <c r="AE210" s="36"/>
      <c r="AT210" s="18" t="s">
        <v>231</v>
      </c>
      <c r="AU210" s="18" t="s">
        <v>87</v>
      </c>
    </row>
    <row r="211" spans="1:65" s="2" customFormat="1" ht="49.15" customHeight="1">
      <c r="A211" s="36"/>
      <c r="B211" s="37"/>
      <c r="C211" s="192" t="s">
        <v>460</v>
      </c>
      <c r="D211" s="192" t="s">
        <v>224</v>
      </c>
      <c r="E211" s="193" t="s">
        <v>613</v>
      </c>
      <c r="F211" s="194" t="s">
        <v>5781</v>
      </c>
      <c r="G211" s="195" t="s">
        <v>506</v>
      </c>
      <c r="H211" s="196">
        <v>962.39</v>
      </c>
      <c r="I211" s="197"/>
      <c r="J211" s="198">
        <f>ROUND(I211*H211,2)</f>
        <v>0</v>
      </c>
      <c r="K211" s="194" t="s">
        <v>5600</v>
      </c>
      <c r="L211" s="41"/>
      <c r="M211" s="199" t="s">
        <v>1</v>
      </c>
      <c r="N211" s="200" t="s">
        <v>45</v>
      </c>
      <c r="O211" s="73"/>
      <c r="P211" s="201">
        <f>O211*H211</f>
        <v>0</v>
      </c>
      <c r="Q211" s="201">
        <v>0</v>
      </c>
      <c r="R211" s="201">
        <f>Q211*H211</f>
        <v>0</v>
      </c>
      <c r="S211" s="201">
        <v>0</v>
      </c>
      <c r="T211" s="202">
        <f>S211*H211</f>
        <v>0</v>
      </c>
      <c r="U211" s="36"/>
      <c r="V211" s="36"/>
      <c r="W211" s="36"/>
      <c r="X211" s="36"/>
      <c r="Y211" s="36"/>
      <c r="Z211" s="36"/>
      <c r="AA211" s="36"/>
      <c r="AB211" s="36"/>
      <c r="AC211" s="36"/>
      <c r="AD211" s="36"/>
      <c r="AE211" s="36"/>
      <c r="AR211" s="203" t="s">
        <v>223</v>
      </c>
      <c r="AT211" s="203" t="s">
        <v>224</v>
      </c>
      <c r="AU211" s="203" t="s">
        <v>87</v>
      </c>
      <c r="AY211" s="18" t="s">
        <v>220</v>
      </c>
      <c r="BE211" s="204">
        <f>IF(N211="základní",J211,0)</f>
        <v>0</v>
      </c>
      <c r="BF211" s="204">
        <f>IF(N211="snížená",J211,0)</f>
        <v>0</v>
      </c>
      <c r="BG211" s="204">
        <f>IF(N211="zákl. přenesená",J211,0)</f>
        <v>0</v>
      </c>
      <c r="BH211" s="204">
        <f>IF(N211="sníž. přenesená",J211,0)</f>
        <v>0</v>
      </c>
      <c r="BI211" s="204">
        <f>IF(N211="nulová",J211,0)</f>
        <v>0</v>
      </c>
      <c r="BJ211" s="18" t="s">
        <v>87</v>
      </c>
      <c r="BK211" s="204">
        <f>ROUND(I211*H211,2)</f>
        <v>0</v>
      </c>
      <c r="BL211" s="18" t="s">
        <v>223</v>
      </c>
      <c r="BM211" s="203" t="s">
        <v>5977</v>
      </c>
    </row>
    <row r="212" spans="1:65" s="2" customFormat="1" ht="11.25">
      <c r="A212" s="36"/>
      <c r="B212" s="37"/>
      <c r="C212" s="38"/>
      <c r="D212" s="205" t="s">
        <v>231</v>
      </c>
      <c r="E212" s="38"/>
      <c r="F212" s="206" t="s">
        <v>5783</v>
      </c>
      <c r="G212" s="38"/>
      <c r="H212" s="38"/>
      <c r="I212" s="207"/>
      <c r="J212" s="38"/>
      <c r="K212" s="38"/>
      <c r="L212" s="41"/>
      <c r="M212" s="208"/>
      <c r="N212" s="209"/>
      <c r="O212" s="73"/>
      <c r="P212" s="73"/>
      <c r="Q212" s="73"/>
      <c r="R212" s="73"/>
      <c r="S212" s="73"/>
      <c r="T212" s="74"/>
      <c r="U212" s="36"/>
      <c r="V212" s="36"/>
      <c r="W212" s="36"/>
      <c r="X212" s="36"/>
      <c r="Y212" s="36"/>
      <c r="Z212" s="36"/>
      <c r="AA212" s="36"/>
      <c r="AB212" s="36"/>
      <c r="AC212" s="36"/>
      <c r="AD212" s="36"/>
      <c r="AE212" s="36"/>
      <c r="AT212" s="18" t="s">
        <v>231</v>
      </c>
      <c r="AU212" s="18" t="s">
        <v>87</v>
      </c>
    </row>
    <row r="213" spans="1:65" s="14" customFormat="1" ht="11.25">
      <c r="B213" s="223"/>
      <c r="C213" s="224"/>
      <c r="D213" s="210" t="s">
        <v>235</v>
      </c>
      <c r="E213" s="225" t="s">
        <v>1</v>
      </c>
      <c r="F213" s="226" t="s">
        <v>5935</v>
      </c>
      <c r="G213" s="224"/>
      <c r="H213" s="225" t="s">
        <v>1</v>
      </c>
      <c r="I213" s="227"/>
      <c r="J213" s="224"/>
      <c r="K213" s="224"/>
      <c r="L213" s="228"/>
      <c r="M213" s="229"/>
      <c r="N213" s="230"/>
      <c r="O213" s="230"/>
      <c r="P213" s="230"/>
      <c r="Q213" s="230"/>
      <c r="R213" s="230"/>
      <c r="S213" s="230"/>
      <c r="T213" s="231"/>
      <c r="AT213" s="232" t="s">
        <v>235</v>
      </c>
      <c r="AU213" s="232" t="s">
        <v>87</v>
      </c>
      <c r="AV213" s="14" t="s">
        <v>87</v>
      </c>
      <c r="AW213" s="14" t="s">
        <v>36</v>
      </c>
      <c r="AX213" s="14" t="s">
        <v>80</v>
      </c>
      <c r="AY213" s="232" t="s">
        <v>220</v>
      </c>
    </row>
    <row r="214" spans="1:65" s="13" customFormat="1" ht="11.25">
      <c r="B214" s="212"/>
      <c r="C214" s="213"/>
      <c r="D214" s="210" t="s">
        <v>235</v>
      </c>
      <c r="E214" s="214" t="s">
        <v>1</v>
      </c>
      <c r="F214" s="215" t="s">
        <v>5978</v>
      </c>
      <c r="G214" s="213"/>
      <c r="H214" s="216">
        <v>962.39</v>
      </c>
      <c r="I214" s="217"/>
      <c r="J214" s="213"/>
      <c r="K214" s="213"/>
      <c r="L214" s="218"/>
      <c r="M214" s="219"/>
      <c r="N214" s="220"/>
      <c r="O214" s="220"/>
      <c r="P214" s="220"/>
      <c r="Q214" s="220"/>
      <c r="R214" s="220"/>
      <c r="S214" s="220"/>
      <c r="T214" s="221"/>
      <c r="AT214" s="222" t="s">
        <v>235</v>
      </c>
      <c r="AU214" s="222" t="s">
        <v>87</v>
      </c>
      <c r="AV214" s="13" t="s">
        <v>19</v>
      </c>
      <c r="AW214" s="13" t="s">
        <v>36</v>
      </c>
      <c r="AX214" s="13" t="s">
        <v>80</v>
      </c>
      <c r="AY214" s="222" t="s">
        <v>220</v>
      </c>
    </row>
    <row r="215" spans="1:65" s="15" customFormat="1" ht="11.25">
      <c r="B215" s="233"/>
      <c r="C215" s="234"/>
      <c r="D215" s="210" t="s">
        <v>235</v>
      </c>
      <c r="E215" s="235" t="s">
        <v>1</v>
      </c>
      <c r="F215" s="236" t="s">
        <v>355</v>
      </c>
      <c r="G215" s="234"/>
      <c r="H215" s="237">
        <v>962.39</v>
      </c>
      <c r="I215" s="238"/>
      <c r="J215" s="234"/>
      <c r="K215" s="234"/>
      <c r="L215" s="239"/>
      <c r="M215" s="240"/>
      <c r="N215" s="241"/>
      <c r="O215" s="241"/>
      <c r="P215" s="241"/>
      <c r="Q215" s="241"/>
      <c r="R215" s="241"/>
      <c r="S215" s="241"/>
      <c r="T215" s="242"/>
      <c r="AT215" s="243" t="s">
        <v>235</v>
      </c>
      <c r="AU215" s="243" t="s">
        <v>87</v>
      </c>
      <c r="AV215" s="15" t="s">
        <v>223</v>
      </c>
      <c r="AW215" s="15" t="s">
        <v>36</v>
      </c>
      <c r="AX215" s="15" t="s">
        <v>87</v>
      </c>
      <c r="AY215" s="243" t="s">
        <v>220</v>
      </c>
    </row>
    <row r="216" spans="1:65" s="2" customFormat="1" ht="49.15" customHeight="1">
      <c r="A216" s="36"/>
      <c r="B216" s="37"/>
      <c r="C216" s="192" t="s">
        <v>466</v>
      </c>
      <c r="D216" s="192" t="s">
        <v>224</v>
      </c>
      <c r="E216" s="193" t="s">
        <v>836</v>
      </c>
      <c r="F216" s="194" t="s">
        <v>5979</v>
      </c>
      <c r="G216" s="195" t="s">
        <v>506</v>
      </c>
      <c r="H216" s="196">
        <v>75</v>
      </c>
      <c r="I216" s="197"/>
      <c r="J216" s="198">
        <f>ROUND(I216*H216,2)</f>
        <v>0</v>
      </c>
      <c r="K216" s="194" t="s">
        <v>5600</v>
      </c>
      <c r="L216" s="41"/>
      <c r="M216" s="199" t="s">
        <v>1</v>
      </c>
      <c r="N216" s="200" t="s">
        <v>45</v>
      </c>
      <c r="O216" s="73"/>
      <c r="P216" s="201">
        <f>O216*H216</f>
        <v>0</v>
      </c>
      <c r="Q216" s="201">
        <v>0</v>
      </c>
      <c r="R216" s="201">
        <f>Q216*H216</f>
        <v>0</v>
      </c>
      <c r="S216" s="201">
        <v>0</v>
      </c>
      <c r="T216" s="202">
        <f>S216*H216</f>
        <v>0</v>
      </c>
      <c r="U216" s="36"/>
      <c r="V216" s="36"/>
      <c r="W216" s="36"/>
      <c r="X216" s="36"/>
      <c r="Y216" s="36"/>
      <c r="Z216" s="36"/>
      <c r="AA216" s="36"/>
      <c r="AB216" s="36"/>
      <c r="AC216" s="36"/>
      <c r="AD216" s="36"/>
      <c r="AE216" s="36"/>
      <c r="AR216" s="203" t="s">
        <v>223</v>
      </c>
      <c r="AT216" s="203" t="s">
        <v>224</v>
      </c>
      <c r="AU216" s="203" t="s">
        <v>87</v>
      </c>
      <c r="AY216" s="18" t="s">
        <v>220</v>
      </c>
      <c r="BE216" s="204">
        <f>IF(N216="základní",J216,0)</f>
        <v>0</v>
      </c>
      <c r="BF216" s="204">
        <f>IF(N216="snížená",J216,0)</f>
        <v>0</v>
      </c>
      <c r="BG216" s="204">
        <f>IF(N216="zákl. přenesená",J216,0)</f>
        <v>0</v>
      </c>
      <c r="BH216" s="204">
        <f>IF(N216="sníž. přenesená",J216,0)</f>
        <v>0</v>
      </c>
      <c r="BI216" s="204">
        <f>IF(N216="nulová",J216,0)</f>
        <v>0</v>
      </c>
      <c r="BJ216" s="18" t="s">
        <v>87</v>
      </c>
      <c r="BK216" s="204">
        <f>ROUND(I216*H216,2)</f>
        <v>0</v>
      </c>
      <c r="BL216" s="18" t="s">
        <v>223</v>
      </c>
      <c r="BM216" s="203" t="s">
        <v>5980</v>
      </c>
    </row>
    <row r="217" spans="1:65" s="2" customFormat="1" ht="11.25">
      <c r="A217" s="36"/>
      <c r="B217" s="37"/>
      <c r="C217" s="38"/>
      <c r="D217" s="205" t="s">
        <v>231</v>
      </c>
      <c r="E217" s="38"/>
      <c r="F217" s="206" t="s">
        <v>5981</v>
      </c>
      <c r="G217" s="38"/>
      <c r="H217" s="38"/>
      <c r="I217" s="207"/>
      <c r="J217" s="38"/>
      <c r="K217" s="38"/>
      <c r="L217" s="41"/>
      <c r="M217" s="208"/>
      <c r="N217" s="209"/>
      <c r="O217" s="73"/>
      <c r="P217" s="73"/>
      <c r="Q217" s="73"/>
      <c r="R217" s="73"/>
      <c r="S217" s="73"/>
      <c r="T217" s="74"/>
      <c r="U217" s="36"/>
      <c r="V217" s="36"/>
      <c r="W217" s="36"/>
      <c r="X217" s="36"/>
      <c r="Y217" s="36"/>
      <c r="Z217" s="36"/>
      <c r="AA217" s="36"/>
      <c r="AB217" s="36"/>
      <c r="AC217" s="36"/>
      <c r="AD217" s="36"/>
      <c r="AE217" s="36"/>
      <c r="AT217" s="18" t="s">
        <v>231</v>
      </c>
      <c r="AU217" s="18" t="s">
        <v>87</v>
      </c>
    </row>
    <row r="218" spans="1:65" s="14" customFormat="1" ht="11.25">
      <c r="B218" s="223"/>
      <c r="C218" s="224"/>
      <c r="D218" s="210" t="s">
        <v>235</v>
      </c>
      <c r="E218" s="225" t="s">
        <v>1</v>
      </c>
      <c r="F218" s="226" t="s">
        <v>5982</v>
      </c>
      <c r="G218" s="224"/>
      <c r="H218" s="225" t="s">
        <v>1</v>
      </c>
      <c r="I218" s="227"/>
      <c r="J218" s="224"/>
      <c r="K218" s="224"/>
      <c r="L218" s="228"/>
      <c r="M218" s="229"/>
      <c r="N218" s="230"/>
      <c r="O218" s="230"/>
      <c r="P218" s="230"/>
      <c r="Q218" s="230"/>
      <c r="R218" s="230"/>
      <c r="S218" s="230"/>
      <c r="T218" s="231"/>
      <c r="AT218" s="232" t="s">
        <v>235</v>
      </c>
      <c r="AU218" s="232" t="s">
        <v>87</v>
      </c>
      <c r="AV218" s="14" t="s">
        <v>87</v>
      </c>
      <c r="AW218" s="14" t="s">
        <v>36</v>
      </c>
      <c r="AX218" s="14" t="s">
        <v>80</v>
      </c>
      <c r="AY218" s="232" t="s">
        <v>220</v>
      </c>
    </row>
    <row r="219" spans="1:65" s="13" customFormat="1" ht="11.25">
      <c r="B219" s="212"/>
      <c r="C219" s="213"/>
      <c r="D219" s="210" t="s">
        <v>235</v>
      </c>
      <c r="E219" s="214" t="s">
        <v>1</v>
      </c>
      <c r="F219" s="215" t="s">
        <v>5983</v>
      </c>
      <c r="G219" s="213"/>
      <c r="H219" s="216">
        <v>75</v>
      </c>
      <c r="I219" s="217"/>
      <c r="J219" s="213"/>
      <c r="K219" s="213"/>
      <c r="L219" s="218"/>
      <c r="M219" s="219"/>
      <c r="N219" s="220"/>
      <c r="O219" s="220"/>
      <c r="P219" s="220"/>
      <c r="Q219" s="220"/>
      <c r="R219" s="220"/>
      <c r="S219" s="220"/>
      <c r="T219" s="221"/>
      <c r="AT219" s="222" t="s">
        <v>235</v>
      </c>
      <c r="AU219" s="222" t="s">
        <v>87</v>
      </c>
      <c r="AV219" s="13" t="s">
        <v>19</v>
      </c>
      <c r="AW219" s="13" t="s">
        <v>36</v>
      </c>
      <c r="AX219" s="13" t="s">
        <v>80</v>
      </c>
      <c r="AY219" s="222" t="s">
        <v>220</v>
      </c>
    </row>
    <row r="220" spans="1:65" s="14" customFormat="1" ht="11.25">
      <c r="B220" s="223"/>
      <c r="C220" s="224"/>
      <c r="D220" s="210" t="s">
        <v>235</v>
      </c>
      <c r="E220" s="225" t="s">
        <v>1</v>
      </c>
      <c r="F220" s="226" t="s">
        <v>5984</v>
      </c>
      <c r="G220" s="224"/>
      <c r="H220" s="225" t="s">
        <v>1</v>
      </c>
      <c r="I220" s="227"/>
      <c r="J220" s="224"/>
      <c r="K220" s="224"/>
      <c r="L220" s="228"/>
      <c r="M220" s="229"/>
      <c r="N220" s="230"/>
      <c r="O220" s="230"/>
      <c r="P220" s="230"/>
      <c r="Q220" s="230"/>
      <c r="R220" s="230"/>
      <c r="S220" s="230"/>
      <c r="T220" s="231"/>
      <c r="AT220" s="232" t="s">
        <v>235</v>
      </c>
      <c r="AU220" s="232" t="s">
        <v>87</v>
      </c>
      <c r="AV220" s="14" t="s">
        <v>87</v>
      </c>
      <c r="AW220" s="14" t="s">
        <v>36</v>
      </c>
      <c r="AX220" s="14" t="s">
        <v>80</v>
      </c>
      <c r="AY220" s="232" t="s">
        <v>220</v>
      </c>
    </row>
    <row r="221" spans="1:65" s="15" customFormat="1" ht="11.25">
      <c r="B221" s="233"/>
      <c r="C221" s="234"/>
      <c r="D221" s="210" t="s">
        <v>235</v>
      </c>
      <c r="E221" s="235" t="s">
        <v>1</v>
      </c>
      <c r="F221" s="236" t="s">
        <v>355</v>
      </c>
      <c r="G221" s="234"/>
      <c r="H221" s="237">
        <v>75</v>
      </c>
      <c r="I221" s="238"/>
      <c r="J221" s="234"/>
      <c r="K221" s="234"/>
      <c r="L221" s="239"/>
      <c r="M221" s="240"/>
      <c r="N221" s="241"/>
      <c r="O221" s="241"/>
      <c r="P221" s="241"/>
      <c r="Q221" s="241"/>
      <c r="R221" s="241"/>
      <c r="S221" s="241"/>
      <c r="T221" s="242"/>
      <c r="AT221" s="243" t="s">
        <v>235</v>
      </c>
      <c r="AU221" s="243" t="s">
        <v>87</v>
      </c>
      <c r="AV221" s="15" t="s">
        <v>223</v>
      </c>
      <c r="AW221" s="15" t="s">
        <v>36</v>
      </c>
      <c r="AX221" s="15" t="s">
        <v>87</v>
      </c>
      <c r="AY221" s="243" t="s">
        <v>220</v>
      </c>
    </row>
    <row r="222" spans="1:65" s="2" customFormat="1" ht="16.5" customHeight="1">
      <c r="A222" s="36"/>
      <c r="B222" s="37"/>
      <c r="C222" s="247" t="s">
        <v>474</v>
      </c>
      <c r="D222" s="247" t="s">
        <v>329</v>
      </c>
      <c r="E222" s="248" t="s">
        <v>5847</v>
      </c>
      <c r="F222" s="249" t="s">
        <v>5848</v>
      </c>
      <c r="G222" s="250" t="s">
        <v>5849</v>
      </c>
      <c r="H222" s="251">
        <v>0.15</v>
      </c>
      <c r="I222" s="252"/>
      <c r="J222" s="253">
        <f>ROUND(I222*H222,2)</f>
        <v>0</v>
      </c>
      <c r="K222" s="249" t="s">
        <v>5600</v>
      </c>
      <c r="L222" s="254"/>
      <c r="M222" s="255" t="s">
        <v>1</v>
      </c>
      <c r="N222" s="256" t="s">
        <v>45</v>
      </c>
      <c r="O222" s="73"/>
      <c r="P222" s="201">
        <f>O222*H222</f>
        <v>0</v>
      </c>
      <c r="Q222" s="201">
        <v>0</v>
      </c>
      <c r="R222" s="201">
        <f>Q222*H222</f>
        <v>0</v>
      </c>
      <c r="S222" s="201">
        <v>0</v>
      </c>
      <c r="T222" s="202">
        <f>S222*H222</f>
        <v>0</v>
      </c>
      <c r="U222" s="36"/>
      <c r="V222" s="36"/>
      <c r="W222" s="36"/>
      <c r="X222" s="36"/>
      <c r="Y222" s="36"/>
      <c r="Z222" s="36"/>
      <c r="AA222" s="36"/>
      <c r="AB222" s="36"/>
      <c r="AC222" s="36"/>
      <c r="AD222" s="36"/>
      <c r="AE222" s="36"/>
      <c r="AR222" s="203" t="s">
        <v>266</v>
      </c>
      <c r="AT222" s="203" t="s">
        <v>329</v>
      </c>
      <c r="AU222" s="203" t="s">
        <v>87</v>
      </c>
      <c r="AY222" s="18" t="s">
        <v>220</v>
      </c>
      <c r="BE222" s="204">
        <f>IF(N222="základní",J222,0)</f>
        <v>0</v>
      </c>
      <c r="BF222" s="204">
        <f>IF(N222="snížená",J222,0)</f>
        <v>0</v>
      </c>
      <c r="BG222" s="204">
        <f>IF(N222="zákl. přenesená",J222,0)</f>
        <v>0</v>
      </c>
      <c r="BH222" s="204">
        <f>IF(N222="sníž. přenesená",J222,0)</f>
        <v>0</v>
      </c>
      <c r="BI222" s="204">
        <f>IF(N222="nulová",J222,0)</f>
        <v>0</v>
      </c>
      <c r="BJ222" s="18" t="s">
        <v>87</v>
      </c>
      <c r="BK222" s="204">
        <f>ROUND(I222*H222,2)</f>
        <v>0</v>
      </c>
      <c r="BL222" s="18" t="s">
        <v>223</v>
      </c>
      <c r="BM222" s="203" t="s">
        <v>5985</v>
      </c>
    </row>
    <row r="223" spans="1:65" s="2" customFormat="1" ht="16.5" customHeight="1">
      <c r="A223" s="36"/>
      <c r="B223" s="37"/>
      <c r="C223" s="247" t="s">
        <v>27</v>
      </c>
      <c r="D223" s="247" t="s">
        <v>329</v>
      </c>
      <c r="E223" s="248" t="s">
        <v>5986</v>
      </c>
      <c r="F223" s="249" t="s">
        <v>5987</v>
      </c>
      <c r="G223" s="250" t="s">
        <v>514</v>
      </c>
      <c r="H223" s="251">
        <v>6.0000000000000001E-3</v>
      </c>
      <c r="I223" s="252"/>
      <c r="J223" s="253">
        <f>ROUND(I223*H223,2)</f>
        <v>0</v>
      </c>
      <c r="K223" s="249" t="s">
        <v>5600</v>
      </c>
      <c r="L223" s="254"/>
      <c r="M223" s="255" t="s">
        <v>1</v>
      </c>
      <c r="N223" s="256" t="s">
        <v>45</v>
      </c>
      <c r="O223" s="73"/>
      <c r="P223" s="201">
        <f>O223*H223</f>
        <v>0</v>
      </c>
      <c r="Q223" s="201">
        <v>0</v>
      </c>
      <c r="R223" s="201">
        <f>Q223*H223</f>
        <v>0</v>
      </c>
      <c r="S223" s="201">
        <v>0</v>
      </c>
      <c r="T223" s="202">
        <f>S223*H223</f>
        <v>0</v>
      </c>
      <c r="U223" s="36"/>
      <c r="V223" s="36"/>
      <c r="W223" s="36"/>
      <c r="X223" s="36"/>
      <c r="Y223" s="36"/>
      <c r="Z223" s="36"/>
      <c r="AA223" s="36"/>
      <c r="AB223" s="36"/>
      <c r="AC223" s="36"/>
      <c r="AD223" s="36"/>
      <c r="AE223" s="36"/>
      <c r="AR223" s="203" t="s">
        <v>266</v>
      </c>
      <c r="AT223" s="203" t="s">
        <v>329</v>
      </c>
      <c r="AU223" s="203" t="s">
        <v>87</v>
      </c>
      <c r="AY223" s="18" t="s">
        <v>220</v>
      </c>
      <c r="BE223" s="204">
        <f>IF(N223="základní",J223,0)</f>
        <v>0</v>
      </c>
      <c r="BF223" s="204">
        <f>IF(N223="snížená",J223,0)</f>
        <v>0</v>
      </c>
      <c r="BG223" s="204">
        <f>IF(N223="zákl. přenesená",J223,0)</f>
        <v>0</v>
      </c>
      <c r="BH223" s="204">
        <f>IF(N223="sníž. přenesená",J223,0)</f>
        <v>0</v>
      </c>
      <c r="BI223" s="204">
        <f>IF(N223="nulová",J223,0)</f>
        <v>0</v>
      </c>
      <c r="BJ223" s="18" t="s">
        <v>87</v>
      </c>
      <c r="BK223" s="204">
        <f>ROUND(I223*H223,2)</f>
        <v>0</v>
      </c>
      <c r="BL223" s="18" t="s">
        <v>223</v>
      </c>
      <c r="BM223" s="203" t="s">
        <v>5988</v>
      </c>
    </row>
    <row r="224" spans="1:65" s="2" customFormat="1" ht="44.25" customHeight="1">
      <c r="A224" s="36"/>
      <c r="B224" s="37"/>
      <c r="C224" s="192" t="s">
        <v>756</v>
      </c>
      <c r="D224" s="192" t="s">
        <v>224</v>
      </c>
      <c r="E224" s="193" t="s">
        <v>5989</v>
      </c>
      <c r="F224" s="194" t="s">
        <v>5990</v>
      </c>
      <c r="G224" s="195" t="s">
        <v>664</v>
      </c>
      <c r="H224" s="196">
        <v>1</v>
      </c>
      <c r="I224" s="197"/>
      <c r="J224" s="198">
        <f>ROUND(I224*H224,2)</f>
        <v>0</v>
      </c>
      <c r="K224" s="194" t="s">
        <v>5600</v>
      </c>
      <c r="L224" s="41"/>
      <c r="M224" s="199" t="s">
        <v>1</v>
      </c>
      <c r="N224" s="200" t="s">
        <v>45</v>
      </c>
      <c r="O224" s="73"/>
      <c r="P224" s="201">
        <f>O224*H224</f>
        <v>0</v>
      </c>
      <c r="Q224" s="201">
        <v>0</v>
      </c>
      <c r="R224" s="201">
        <f>Q224*H224</f>
        <v>0</v>
      </c>
      <c r="S224" s="201">
        <v>0</v>
      </c>
      <c r="T224" s="202">
        <f>S224*H224</f>
        <v>0</v>
      </c>
      <c r="U224" s="36"/>
      <c r="V224" s="36"/>
      <c r="W224" s="36"/>
      <c r="X224" s="36"/>
      <c r="Y224" s="36"/>
      <c r="Z224" s="36"/>
      <c r="AA224" s="36"/>
      <c r="AB224" s="36"/>
      <c r="AC224" s="36"/>
      <c r="AD224" s="36"/>
      <c r="AE224" s="36"/>
      <c r="AR224" s="203" t="s">
        <v>223</v>
      </c>
      <c r="AT224" s="203" t="s">
        <v>224</v>
      </c>
      <c r="AU224" s="203" t="s">
        <v>87</v>
      </c>
      <c r="AY224" s="18" t="s">
        <v>220</v>
      </c>
      <c r="BE224" s="204">
        <f>IF(N224="základní",J224,0)</f>
        <v>0</v>
      </c>
      <c r="BF224" s="204">
        <f>IF(N224="snížená",J224,0)</f>
        <v>0</v>
      </c>
      <c r="BG224" s="204">
        <f>IF(N224="zákl. přenesená",J224,0)</f>
        <v>0</v>
      </c>
      <c r="BH224" s="204">
        <f>IF(N224="sníž. přenesená",J224,0)</f>
        <v>0</v>
      </c>
      <c r="BI224" s="204">
        <f>IF(N224="nulová",J224,0)</f>
        <v>0</v>
      </c>
      <c r="BJ224" s="18" t="s">
        <v>87</v>
      </c>
      <c r="BK224" s="204">
        <f>ROUND(I224*H224,2)</f>
        <v>0</v>
      </c>
      <c r="BL224" s="18" t="s">
        <v>223</v>
      </c>
      <c r="BM224" s="203" t="s">
        <v>5991</v>
      </c>
    </row>
    <row r="225" spans="1:65" s="2" customFormat="1" ht="11.25">
      <c r="A225" s="36"/>
      <c r="B225" s="37"/>
      <c r="C225" s="38"/>
      <c r="D225" s="205" t="s">
        <v>231</v>
      </c>
      <c r="E225" s="38"/>
      <c r="F225" s="206" t="s">
        <v>5992</v>
      </c>
      <c r="G225" s="38"/>
      <c r="H225" s="38"/>
      <c r="I225" s="207"/>
      <c r="J225" s="38"/>
      <c r="K225" s="38"/>
      <c r="L225" s="41"/>
      <c r="M225" s="208"/>
      <c r="N225" s="209"/>
      <c r="O225" s="73"/>
      <c r="P225" s="73"/>
      <c r="Q225" s="73"/>
      <c r="R225" s="73"/>
      <c r="S225" s="73"/>
      <c r="T225" s="74"/>
      <c r="U225" s="36"/>
      <c r="V225" s="36"/>
      <c r="W225" s="36"/>
      <c r="X225" s="36"/>
      <c r="Y225" s="36"/>
      <c r="Z225" s="36"/>
      <c r="AA225" s="36"/>
      <c r="AB225" s="36"/>
      <c r="AC225" s="36"/>
      <c r="AD225" s="36"/>
      <c r="AE225" s="36"/>
      <c r="AT225" s="18" t="s">
        <v>231</v>
      </c>
      <c r="AU225" s="18" t="s">
        <v>87</v>
      </c>
    </row>
    <row r="226" spans="1:65" s="2" customFormat="1" ht="21.75" customHeight="1">
      <c r="A226" s="36"/>
      <c r="B226" s="37"/>
      <c r="C226" s="192" t="s">
        <v>1398</v>
      </c>
      <c r="D226" s="192" t="s">
        <v>224</v>
      </c>
      <c r="E226" s="193" t="s">
        <v>5797</v>
      </c>
      <c r="F226" s="194" t="s">
        <v>5798</v>
      </c>
      <c r="G226" s="195" t="s">
        <v>514</v>
      </c>
      <c r="H226" s="196">
        <v>96.915000000000006</v>
      </c>
      <c r="I226" s="197"/>
      <c r="J226" s="198">
        <f>ROUND(I226*H226,2)</f>
        <v>0</v>
      </c>
      <c r="K226" s="194" t="s">
        <v>5600</v>
      </c>
      <c r="L226" s="41"/>
      <c r="M226" s="199" t="s">
        <v>1</v>
      </c>
      <c r="N226" s="200" t="s">
        <v>45</v>
      </c>
      <c r="O226" s="73"/>
      <c r="P226" s="201">
        <f>O226*H226</f>
        <v>0</v>
      </c>
      <c r="Q226" s="201">
        <v>0</v>
      </c>
      <c r="R226" s="201">
        <f>Q226*H226</f>
        <v>0</v>
      </c>
      <c r="S226" s="201">
        <v>0</v>
      </c>
      <c r="T226" s="202">
        <f>S226*H226</f>
        <v>0</v>
      </c>
      <c r="U226" s="36"/>
      <c r="V226" s="36"/>
      <c r="W226" s="36"/>
      <c r="X226" s="36"/>
      <c r="Y226" s="36"/>
      <c r="Z226" s="36"/>
      <c r="AA226" s="36"/>
      <c r="AB226" s="36"/>
      <c r="AC226" s="36"/>
      <c r="AD226" s="36"/>
      <c r="AE226" s="36"/>
      <c r="AR226" s="203" t="s">
        <v>223</v>
      </c>
      <c r="AT226" s="203" t="s">
        <v>224</v>
      </c>
      <c r="AU226" s="203" t="s">
        <v>87</v>
      </c>
      <c r="AY226" s="18" t="s">
        <v>220</v>
      </c>
      <c r="BE226" s="204">
        <f>IF(N226="základní",J226,0)</f>
        <v>0</v>
      </c>
      <c r="BF226" s="204">
        <f>IF(N226="snížená",J226,0)</f>
        <v>0</v>
      </c>
      <c r="BG226" s="204">
        <f>IF(N226="zákl. přenesená",J226,0)</f>
        <v>0</v>
      </c>
      <c r="BH226" s="204">
        <f>IF(N226="sníž. přenesená",J226,0)</f>
        <v>0</v>
      </c>
      <c r="BI226" s="204">
        <f>IF(N226="nulová",J226,0)</f>
        <v>0</v>
      </c>
      <c r="BJ226" s="18" t="s">
        <v>87</v>
      </c>
      <c r="BK226" s="204">
        <f>ROUND(I226*H226,2)</f>
        <v>0</v>
      </c>
      <c r="BL226" s="18" t="s">
        <v>223</v>
      </c>
      <c r="BM226" s="203" t="s">
        <v>5993</v>
      </c>
    </row>
    <row r="227" spans="1:65" s="2" customFormat="1" ht="11.25">
      <c r="A227" s="36"/>
      <c r="B227" s="37"/>
      <c r="C227" s="38"/>
      <c r="D227" s="205" t="s">
        <v>231</v>
      </c>
      <c r="E227" s="38"/>
      <c r="F227" s="206" t="s">
        <v>5800</v>
      </c>
      <c r="G227" s="38"/>
      <c r="H227" s="38"/>
      <c r="I227" s="207"/>
      <c r="J227" s="38"/>
      <c r="K227" s="38"/>
      <c r="L227" s="41"/>
      <c r="M227" s="208"/>
      <c r="N227" s="209"/>
      <c r="O227" s="73"/>
      <c r="P227" s="73"/>
      <c r="Q227" s="73"/>
      <c r="R227" s="73"/>
      <c r="S227" s="73"/>
      <c r="T227" s="74"/>
      <c r="U227" s="36"/>
      <c r="V227" s="36"/>
      <c r="W227" s="36"/>
      <c r="X227" s="36"/>
      <c r="Y227" s="36"/>
      <c r="Z227" s="36"/>
      <c r="AA227" s="36"/>
      <c r="AB227" s="36"/>
      <c r="AC227" s="36"/>
      <c r="AD227" s="36"/>
      <c r="AE227" s="36"/>
      <c r="AT227" s="18" t="s">
        <v>231</v>
      </c>
      <c r="AU227" s="18" t="s">
        <v>87</v>
      </c>
    </row>
    <row r="228" spans="1:65" s="2" customFormat="1" ht="21.75" customHeight="1">
      <c r="A228" s="36"/>
      <c r="B228" s="37"/>
      <c r="C228" s="192" t="s">
        <v>1402</v>
      </c>
      <c r="D228" s="192" t="s">
        <v>224</v>
      </c>
      <c r="E228" s="193" t="s">
        <v>2083</v>
      </c>
      <c r="F228" s="194" t="s">
        <v>5801</v>
      </c>
      <c r="G228" s="195" t="s">
        <v>514</v>
      </c>
      <c r="H228" s="196">
        <v>96.915000000000006</v>
      </c>
      <c r="I228" s="197"/>
      <c r="J228" s="198">
        <f>ROUND(I228*H228,2)</f>
        <v>0</v>
      </c>
      <c r="K228" s="194" t="s">
        <v>5600</v>
      </c>
      <c r="L228" s="41"/>
      <c r="M228" s="199" t="s">
        <v>1</v>
      </c>
      <c r="N228" s="200" t="s">
        <v>45</v>
      </c>
      <c r="O228" s="73"/>
      <c r="P228" s="201">
        <f>O228*H228</f>
        <v>0</v>
      </c>
      <c r="Q228" s="201">
        <v>0</v>
      </c>
      <c r="R228" s="201">
        <f>Q228*H228</f>
        <v>0</v>
      </c>
      <c r="S228" s="201">
        <v>0</v>
      </c>
      <c r="T228" s="202">
        <f>S228*H228</f>
        <v>0</v>
      </c>
      <c r="U228" s="36"/>
      <c r="V228" s="36"/>
      <c r="W228" s="36"/>
      <c r="X228" s="36"/>
      <c r="Y228" s="36"/>
      <c r="Z228" s="36"/>
      <c r="AA228" s="36"/>
      <c r="AB228" s="36"/>
      <c r="AC228" s="36"/>
      <c r="AD228" s="36"/>
      <c r="AE228" s="36"/>
      <c r="AR228" s="203" t="s">
        <v>223</v>
      </c>
      <c r="AT228" s="203" t="s">
        <v>224</v>
      </c>
      <c r="AU228" s="203" t="s">
        <v>87</v>
      </c>
      <c r="AY228" s="18" t="s">
        <v>220</v>
      </c>
      <c r="BE228" s="204">
        <f>IF(N228="základní",J228,0)</f>
        <v>0</v>
      </c>
      <c r="BF228" s="204">
        <f>IF(N228="snížená",J228,0)</f>
        <v>0</v>
      </c>
      <c r="BG228" s="204">
        <f>IF(N228="zákl. přenesená",J228,0)</f>
        <v>0</v>
      </c>
      <c r="BH228" s="204">
        <f>IF(N228="sníž. přenesená",J228,0)</f>
        <v>0</v>
      </c>
      <c r="BI228" s="204">
        <f>IF(N228="nulová",J228,0)</f>
        <v>0</v>
      </c>
      <c r="BJ228" s="18" t="s">
        <v>87</v>
      </c>
      <c r="BK228" s="204">
        <f>ROUND(I228*H228,2)</f>
        <v>0</v>
      </c>
      <c r="BL228" s="18" t="s">
        <v>223</v>
      </c>
      <c r="BM228" s="203" t="s">
        <v>5994</v>
      </c>
    </row>
    <row r="229" spans="1:65" s="2" customFormat="1" ht="11.25">
      <c r="A229" s="36"/>
      <c r="B229" s="37"/>
      <c r="C229" s="38"/>
      <c r="D229" s="205" t="s">
        <v>231</v>
      </c>
      <c r="E229" s="38"/>
      <c r="F229" s="206" t="s">
        <v>5803</v>
      </c>
      <c r="G229" s="38"/>
      <c r="H229" s="38"/>
      <c r="I229" s="207"/>
      <c r="J229" s="38"/>
      <c r="K229" s="38"/>
      <c r="L229" s="41"/>
      <c r="M229" s="208"/>
      <c r="N229" s="209"/>
      <c r="O229" s="73"/>
      <c r="P229" s="73"/>
      <c r="Q229" s="73"/>
      <c r="R229" s="73"/>
      <c r="S229" s="73"/>
      <c r="T229" s="74"/>
      <c r="U229" s="36"/>
      <c r="V229" s="36"/>
      <c r="W229" s="36"/>
      <c r="X229" s="36"/>
      <c r="Y229" s="36"/>
      <c r="Z229" s="36"/>
      <c r="AA229" s="36"/>
      <c r="AB229" s="36"/>
      <c r="AC229" s="36"/>
      <c r="AD229" s="36"/>
      <c r="AE229" s="36"/>
      <c r="AT229" s="18" t="s">
        <v>231</v>
      </c>
      <c r="AU229" s="18" t="s">
        <v>87</v>
      </c>
    </row>
    <row r="230" spans="1:65" s="2" customFormat="1" ht="24.2" customHeight="1">
      <c r="A230" s="36"/>
      <c r="B230" s="37"/>
      <c r="C230" s="192" t="s">
        <v>1408</v>
      </c>
      <c r="D230" s="192" t="s">
        <v>224</v>
      </c>
      <c r="E230" s="193" t="s">
        <v>2094</v>
      </c>
      <c r="F230" s="194" t="s">
        <v>5804</v>
      </c>
      <c r="G230" s="195" t="s">
        <v>514</v>
      </c>
      <c r="H230" s="196">
        <v>96.915000000000006</v>
      </c>
      <c r="I230" s="197"/>
      <c r="J230" s="198">
        <f>ROUND(I230*H230,2)</f>
        <v>0</v>
      </c>
      <c r="K230" s="194" t="s">
        <v>5600</v>
      </c>
      <c r="L230" s="41"/>
      <c r="M230" s="199" t="s">
        <v>1</v>
      </c>
      <c r="N230" s="200" t="s">
        <v>45</v>
      </c>
      <c r="O230" s="73"/>
      <c r="P230" s="201">
        <f>O230*H230</f>
        <v>0</v>
      </c>
      <c r="Q230" s="201">
        <v>0</v>
      </c>
      <c r="R230" s="201">
        <f>Q230*H230</f>
        <v>0</v>
      </c>
      <c r="S230" s="201">
        <v>0</v>
      </c>
      <c r="T230" s="202">
        <f>S230*H230</f>
        <v>0</v>
      </c>
      <c r="U230" s="36"/>
      <c r="V230" s="36"/>
      <c r="W230" s="36"/>
      <c r="X230" s="36"/>
      <c r="Y230" s="36"/>
      <c r="Z230" s="36"/>
      <c r="AA230" s="36"/>
      <c r="AB230" s="36"/>
      <c r="AC230" s="36"/>
      <c r="AD230" s="36"/>
      <c r="AE230" s="36"/>
      <c r="AR230" s="203" t="s">
        <v>223</v>
      </c>
      <c r="AT230" s="203" t="s">
        <v>224</v>
      </c>
      <c r="AU230" s="203" t="s">
        <v>87</v>
      </c>
      <c r="AY230" s="18" t="s">
        <v>220</v>
      </c>
      <c r="BE230" s="204">
        <f>IF(N230="základní",J230,0)</f>
        <v>0</v>
      </c>
      <c r="BF230" s="204">
        <f>IF(N230="snížená",J230,0)</f>
        <v>0</v>
      </c>
      <c r="BG230" s="204">
        <f>IF(N230="zákl. přenesená",J230,0)</f>
        <v>0</v>
      </c>
      <c r="BH230" s="204">
        <f>IF(N230="sníž. přenesená",J230,0)</f>
        <v>0</v>
      </c>
      <c r="BI230" s="204">
        <f>IF(N230="nulová",J230,0)</f>
        <v>0</v>
      </c>
      <c r="BJ230" s="18" t="s">
        <v>87</v>
      </c>
      <c r="BK230" s="204">
        <f>ROUND(I230*H230,2)</f>
        <v>0</v>
      </c>
      <c r="BL230" s="18" t="s">
        <v>223</v>
      </c>
      <c r="BM230" s="203" t="s">
        <v>5995</v>
      </c>
    </row>
    <row r="231" spans="1:65" s="2" customFormat="1" ht="11.25">
      <c r="A231" s="36"/>
      <c r="B231" s="37"/>
      <c r="C231" s="38"/>
      <c r="D231" s="205" t="s">
        <v>231</v>
      </c>
      <c r="E231" s="38"/>
      <c r="F231" s="206" t="s">
        <v>5806</v>
      </c>
      <c r="G231" s="38"/>
      <c r="H231" s="38"/>
      <c r="I231" s="207"/>
      <c r="J231" s="38"/>
      <c r="K231" s="38"/>
      <c r="L231" s="41"/>
      <c r="M231" s="208"/>
      <c r="N231" s="209"/>
      <c r="O231" s="73"/>
      <c r="P231" s="73"/>
      <c r="Q231" s="73"/>
      <c r="R231" s="73"/>
      <c r="S231" s="73"/>
      <c r="T231" s="74"/>
      <c r="U231" s="36"/>
      <c r="V231" s="36"/>
      <c r="W231" s="36"/>
      <c r="X231" s="36"/>
      <c r="Y231" s="36"/>
      <c r="Z231" s="36"/>
      <c r="AA231" s="36"/>
      <c r="AB231" s="36"/>
      <c r="AC231" s="36"/>
      <c r="AD231" s="36"/>
      <c r="AE231" s="36"/>
      <c r="AT231" s="18" t="s">
        <v>231</v>
      </c>
      <c r="AU231" s="18" t="s">
        <v>87</v>
      </c>
    </row>
    <row r="232" spans="1:65" s="12" customFormat="1" ht="25.9" customHeight="1">
      <c r="B232" s="176"/>
      <c r="C232" s="177"/>
      <c r="D232" s="178" t="s">
        <v>79</v>
      </c>
      <c r="E232" s="179" t="s">
        <v>223</v>
      </c>
      <c r="F232" s="179" t="s">
        <v>655</v>
      </c>
      <c r="G232" s="177"/>
      <c r="H232" s="177"/>
      <c r="I232" s="180"/>
      <c r="J232" s="181">
        <f>BK232</f>
        <v>0</v>
      </c>
      <c r="K232" s="177"/>
      <c r="L232" s="182"/>
      <c r="M232" s="183"/>
      <c r="N232" s="184"/>
      <c r="O232" s="184"/>
      <c r="P232" s="185">
        <f>SUM(P233:P242)</f>
        <v>0</v>
      </c>
      <c r="Q232" s="184"/>
      <c r="R232" s="185">
        <f>SUM(R233:R242)</f>
        <v>0</v>
      </c>
      <c r="S232" s="184"/>
      <c r="T232" s="186">
        <f>SUM(T233:T242)</f>
        <v>0</v>
      </c>
      <c r="AR232" s="187" t="s">
        <v>87</v>
      </c>
      <c r="AT232" s="188" t="s">
        <v>79</v>
      </c>
      <c r="AU232" s="188" t="s">
        <v>80</v>
      </c>
      <c r="AY232" s="187" t="s">
        <v>220</v>
      </c>
      <c r="BK232" s="189">
        <f>SUM(BK233:BK242)</f>
        <v>0</v>
      </c>
    </row>
    <row r="233" spans="1:65" s="2" customFormat="1" ht="37.9" customHeight="1">
      <c r="A233" s="36"/>
      <c r="B233" s="37"/>
      <c r="C233" s="192" t="s">
        <v>1419</v>
      </c>
      <c r="D233" s="192" t="s">
        <v>224</v>
      </c>
      <c r="E233" s="193" t="s">
        <v>5819</v>
      </c>
      <c r="F233" s="194" t="s">
        <v>5820</v>
      </c>
      <c r="G233" s="195" t="s">
        <v>514</v>
      </c>
      <c r="H233" s="196">
        <v>1136.08</v>
      </c>
      <c r="I233" s="197"/>
      <c r="J233" s="198">
        <f>ROUND(I233*H233,2)</f>
        <v>0</v>
      </c>
      <c r="K233" s="194" t="s">
        <v>5600</v>
      </c>
      <c r="L233" s="41"/>
      <c r="M233" s="199" t="s">
        <v>1</v>
      </c>
      <c r="N233" s="200" t="s">
        <v>45</v>
      </c>
      <c r="O233" s="73"/>
      <c r="P233" s="201">
        <f>O233*H233</f>
        <v>0</v>
      </c>
      <c r="Q233" s="201">
        <v>0</v>
      </c>
      <c r="R233" s="201">
        <f>Q233*H233</f>
        <v>0</v>
      </c>
      <c r="S233" s="201">
        <v>0</v>
      </c>
      <c r="T233" s="202">
        <f>S233*H233</f>
        <v>0</v>
      </c>
      <c r="U233" s="36"/>
      <c r="V233" s="36"/>
      <c r="W233" s="36"/>
      <c r="X233" s="36"/>
      <c r="Y233" s="36"/>
      <c r="Z233" s="36"/>
      <c r="AA233" s="36"/>
      <c r="AB233" s="36"/>
      <c r="AC233" s="36"/>
      <c r="AD233" s="36"/>
      <c r="AE233" s="36"/>
      <c r="AR233" s="203" t="s">
        <v>223</v>
      </c>
      <c r="AT233" s="203" t="s">
        <v>224</v>
      </c>
      <c r="AU233" s="203" t="s">
        <v>87</v>
      </c>
      <c r="AY233" s="18" t="s">
        <v>220</v>
      </c>
      <c r="BE233" s="204">
        <f>IF(N233="základní",J233,0)</f>
        <v>0</v>
      </c>
      <c r="BF233" s="204">
        <f>IF(N233="snížená",J233,0)</f>
        <v>0</v>
      </c>
      <c r="BG233" s="204">
        <f>IF(N233="zákl. přenesená",J233,0)</f>
        <v>0</v>
      </c>
      <c r="BH233" s="204">
        <f>IF(N233="sníž. přenesená",J233,0)</f>
        <v>0</v>
      </c>
      <c r="BI233" s="204">
        <f>IF(N233="nulová",J233,0)</f>
        <v>0</v>
      </c>
      <c r="BJ233" s="18" t="s">
        <v>87</v>
      </c>
      <c r="BK233" s="204">
        <f>ROUND(I233*H233,2)</f>
        <v>0</v>
      </c>
      <c r="BL233" s="18" t="s">
        <v>223</v>
      </c>
      <c r="BM233" s="203" t="s">
        <v>5996</v>
      </c>
    </row>
    <row r="234" spans="1:65" s="2" customFormat="1" ht="11.25">
      <c r="A234" s="36"/>
      <c r="B234" s="37"/>
      <c r="C234" s="38"/>
      <c r="D234" s="205" t="s">
        <v>231</v>
      </c>
      <c r="E234" s="38"/>
      <c r="F234" s="206" t="s">
        <v>5822</v>
      </c>
      <c r="G234" s="38"/>
      <c r="H234" s="38"/>
      <c r="I234" s="207"/>
      <c r="J234" s="38"/>
      <c r="K234" s="38"/>
      <c r="L234" s="41"/>
      <c r="M234" s="208"/>
      <c r="N234" s="209"/>
      <c r="O234" s="73"/>
      <c r="P234" s="73"/>
      <c r="Q234" s="73"/>
      <c r="R234" s="73"/>
      <c r="S234" s="73"/>
      <c r="T234" s="74"/>
      <c r="U234" s="36"/>
      <c r="V234" s="36"/>
      <c r="W234" s="36"/>
      <c r="X234" s="36"/>
      <c r="Y234" s="36"/>
      <c r="Z234" s="36"/>
      <c r="AA234" s="36"/>
      <c r="AB234" s="36"/>
      <c r="AC234" s="36"/>
      <c r="AD234" s="36"/>
      <c r="AE234" s="36"/>
      <c r="AT234" s="18" t="s">
        <v>231</v>
      </c>
      <c r="AU234" s="18" t="s">
        <v>87</v>
      </c>
    </row>
    <row r="235" spans="1:65" s="14" customFormat="1" ht="11.25">
      <c r="B235" s="223"/>
      <c r="C235" s="224"/>
      <c r="D235" s="210" t="s">
        <v>235</v>
      </c>
      <c r="E235" s="225" t="s">
        <v>1</v>
      </c>
      <c r="F235" s="226" t="s">
        <v>5935</v>
      </c>
      <c r="G235" s="224"/>
      <c r="H235" s="225" t="s">
        <v>1</v>
      </c>
      <c r="I235" s="227"/>
      <c r="J235" s="224"/>
      <c r="K235" s="224"/>
      <c r="L235" s="228"/>
      <c r="M235" s="229"/>
      <c r="N235" s="230"/>
      <c r="O235" s="230"/>
      <c r="P235" s="230"/>
      <c r="Q235" s="230"/>
      <c r="R235" s="230"/>
      <c r="S235" s="230"/>
      <c r="T235" s="231"/>
      <c r="AT235" s="232" t="s">
        <v>235</v>
      </c>
      <c r="AU235" s="232" t="s">
        <v>87</v>
      </c>
      <c r="AV235" s="14" t="s">
        <v>87</v>
      </c>
      <c r="AW235" s="14" t="s">
        <v>36</v>
      </c>
      <c r="AX235" s="14" t="s">
        <v>80</v>
      </c>
      <c r="AY235" s="232" t="s">
        <v>220</v>
      </c>
    </row>
    <row r="236" spans="1:65" s="13" customFormat="1" ht="22.5">
      <c r="B236" s="212"/>
      <c r="C236" s="213"/>
      <c r="D236" s="210" t="s">
        <v>235</v>
      </c>
      <c r="E236" s="214" t="s">
        <v>1</v>
      </c>
      <c r="F236" s="215" t="s">
        <v>5997</v>
      </c>
      <c r="G236" s="213"/>
      <c r="H236" s="216">
        <v>1136.08</v>
      </c>
      <c r="I236" s="217"/>
      <c r="J236" s="213"/>
      <c r="K236" s="213"/>
      <c r="L236" s="218"/>
      <c r="M236" s="219"/>
      <c r="N236" s="220"/>
      <c r="O236" s="220"/>
      <c r="P236" s="220"/>
      <c r="Q236" s="220"/>
      <c r="R236" s="220"/>
      <c r="S236" s="220"/>
      <c r="T236" s="221"/>
      <c r="AT236" s="222" t="s">
        <v>235</v>
      </c>
      <c r="AU236" s="222" t="s">
        <v>87</v>
      </c>
      <c r="AV236" s="13" t="s">
        <v>19</v>
      </c>
      <c r="AW236" s="13" t="s">
        <v>36</v>
      </c>
      <c r="AX236" s="13" t="s">
        <v>80</v>
      </c>
      <c r="AY236" s="222" t="s">
        <v>220</v>
      </c>
    </row>
    <row r="237" spans="1:65" s="15" customFormat="1" ht="11.25">
      <c r="B237" s="233"/>
      <c r="C237" s="234"/>
      <c r="D237" s="210" t="s">
        <v>235</v>
      </c>
      <c r="E237" s="235" t="s">
        <v>1</v>
      </c>
      <c r="F237" s="236" t="s">
        <v>355</v>
      </c>
      <c r="G237" s="234"/>
      <c r="H237" s="237">
        <v>1136.08</v>
      </c>
      <c r="I237" s="238"/>
      <c r="J237" s="234"/>
      <c r="K237" s="234"/>
      <c r="L237" s="239"/>
      <c r="M237" s="240"/>
      <c r="N237" s="241"/>
      <c r="O237" s="241"/>
      <c r="P237" s="241"/>
      <c r="Q237" s="241"/>
      <c r="R237" s="241"/>
      <c r="S237" s="241"/>
      <c r="T237" s="242"/>
      <c r="AT237" s="243" t="s">
        <v>235</v>
      </c>
      <c r="AU237" s="243" t="s">
        <v>87</v>
      </c>
      <c r="AV237" s="15" t="s">
        <v>223</v>
      </c>
      <c r="AW237" s="15" t="s">
        <v>36</v>
      </c>
      <c r="AX237" s="15" t="s">
        <v>87</v>
      </c>
      <c r="AY237" s="243" t="s">
        <v>220</v>
      </c>
    </row>
    <row r="238" spans="1:65" s="2" customFormat="1" ht="37.9" customHeight="1">
      <c r="A238" s="36"/>
      <c r="B238" s="37"/>
      <c r="C238" s="192" t="s">
        <v>1422</v>
      </c>
      <c r="D238" s="192" t="s">
        <v>224</v>
      </c>
      <c r="E238" s="193" t="s">
        <v>5998</v>
      </c>
      <c r="F238" s="194" t="s">
        <v>5999</v>
      </c>
      <c r="G238" s="195" t="s">
        <v>514</v>
      </c>
      <c r="H238" s="196">
        <v>502.84</v>
      </c>
      <c r="I238" s="197"/>
      <c r="J238" s="198">
        <f>ROUND(I238*H238,2)</f>
        <v>0</v>
      </c>
      <c r="K238" s="194" t="s">
        <v>5600</v>
      </c>
      <c r="L238" s="41"/>
      <c r="M238" s="199" t="s">
        <v>1</v>
      </c>
      <c r="N238" s="200" t="s">
        <v>45</v>
      </c>
      <c r="O238" s="73"/>
      <c r="P238" s="201">
        <f>O238*H238</f>
        <v>0</v>
      </c>
      <c r="Q238" s="201">
        <v>0</v>
      </c>
      <c r="R238" s="201">
        <f>Q238*H238</f>
        <v>0</v>
      </c>
      <c r="S238" s="201">
        <v>0</v>
      </c>
      <c r="T238" s="202">
        <f>S238*H238</f>
        <v>0</v>
      </c>
      <c r="U238" s="36"/>
      <c r="V238" s="36"/>
      <c r="W238" s="36"/>
      <c r="X238" s="36"/>
      <c r="Y238" s="36"/>
      <c r="Z238" s="36"/>
      <c r="AA238" s="36"/>
      <c r="AB238" s="36"/>
      <c r="AC238" s="36"/>
      <c r="AD238" s="36"/>
      <c r="AE238" s="36"/>
      <c r="AR238" s="203" t="s">
        <v>223</v>
      </c>
      <c r="AT238" s="203" t="s">
        <v>224</v>
      </c>
      <c r="AU238" s="203" t="s">
        <v>87</v>
      </c>
      <c r="AY238" s="18" t="s">
        <v>220</v>
      </c>
      <c r="BE238" s="204">
        <f>IF(N238="základní",J238,0)</f>
        <v>0</v>
      </c>
      <c r="BF238" s="204">
        <f>IF(N238="snížená",J238,0)</f>
        <v>0</v>
      </c>
      <c r="BG238" s="204">
        <f>IF(N238="zákl. přenesená",J238,0)</f>
        <v>0</v>
      </c>
      <c r="BH238" s="204">
        <f>IF(N238="sníž. přenesená",J238,0)</f>
        <v>0</v>
      </c>
      <c r="BI238" s="204">
        <f>IF(N238="nulová",J238,0)</f>
        <v>0</v>
      </c>
      <c r="BJ238" s="18" t="s">
        <v>87</v>
      </c>
      <c r="BK238" s="204">
        <f>ROUND(I238*H238,2)</f>
        <v>0</v>
      </c>
      <c r="BL238" s="18" t="s">
        <v>223</v>
      </c>
      <c r="BM238" s="203" t="s">
        <v>6000</v>
      </c>
    </row>
    <row r="239" spans="1:65" s="2" customFormat="1" ht="11.25">
      <c r="A239" s="36"/>
      <c r="B239" s="37"/>
      <c r="C239" s="38"/>
      <c r="D239" s="205" t="s">
        <v>231</v>
      </c>
      <c r="E239" s="38"/>
      <c r="F239" s="206" t="s">
        <v>6001</v>
      </c>
      <c r="G239" s="38"/>
      <c r="H239" s="38"/>
      <c r="I239" s="207"/>
      <c r="J239" s="38"/>
      <c r="K239" s="38"/>
      <c r="L239" s="41"/>
      <c r="M239" s="208"/>
      <c r="N239" s="209"/>
      <c r="O239" s="73"/>
      <c r="P239" s="73"/>
      <c r="Q239" s="73"/>
      <c r="R239" s="73"/>
      <c r="S239" s="73"/>
      <c r="T239" s="74"/>
      <c r="U239" s="36"/>
      <c r="V239" s="36"/>
      <c r="W239" s="36"/>
      <c r="X239" s="36"/>
      <c r="Y239" s="36"/>
      <c r="Z239" s="36"/>
      <c r="AA239" s="36"/>
      <c r="AB239" s="36"/>
      <c r="AC239" s="36"/>
      <c r="AD239" s="36"/>
      <c r="AE239" s="36"/>
      <c r="AT239" s="18" t="s">
        <v>231</v>
      </c>
      <c r="AU239" s="18" t="s">
        <v>87</v>
      </c>
    </row>
    <row r="240" spans="1:65" s="14" customFormat="1" ht="11.25">
      <c r="B240" s="223"/>
      <c r="C240" s="224"/>
      <c r="D240" s="210" t="s">
        <v>235</v>
      </c>
      <c r="E240" s="225" t="s">
        <v>1</v>
      </c>
      <c r="F240" s="226" t="s">
        <v>5935</v>
      </c>
      <c r="G240" s="224"/>
      <c r="H240" s="225" t="s">
        <v>1</v>
      </c>
      <c r="I240" s="227"/>
      <c r="J240" s="224"/>
      <c r="K240" s="224"/>
      <c r="L240" s="228"/>
      <c r="M240" s="229"/>
      <c r="N240" s="230"/>
      <c r="O240" s="230"/>
      <c r="P240" s="230"/>
      <c r="Q240" s="230"/>
      <c r="R240" s="230"/>
      <c r="S240" s="230"/>
      <c r="T240" s="231"/>
      <c r="AT240" s="232" t="s">
        <v>235</v>
      </c>
      <c r="AU240" s="232" t="s">
        <v>87</v>
      </c>
      <c r="AV240" s="14" t="s">
        <v>87</v>
      </c>
      <c r="AW240" s="14" t="s">
        <v>36</v>
      </c>
      <c r="AX240" s="14" t="s">
        <v>80</v>
      </c>
      <c r="AY240" s="232" t="s">
        <v>220</v>
      </c>
    </row>
    <row r="241" spans="1:65" s="13" customFormat="1" ht="22.5">
      <c r="B241" s="212"/>
      <c r="C241" s="213"/>
      <c r="D241" s="210" t="s">
        <v>235</v>
      </c>
      <c r="E241" s="214" t="s">
        <v>1</v>
      </c>
      <c r="F241" s="215" t="s">
        <v>6002</v>
      </c>
      <c r="G241" s="213"/>
      <c r="H241" s="216">
        <v>502.84</v>
      </c>
      <c r="I241" s="217"/>
      <c r="J241" s="213"/>
      <c r="K241" s="213"/>
      <c r="L241" s="218"/>
      <c r="M241" s="219"/>
      <c r="N241" s="220"/>
      <c r="O241" s="220"/>
      <c r="P241" s="220"/>
      <c r="Q241" s="220"/>
      <c r="R241" s="220"/>
      <c r="S241" s="220"/>
      <c r="T241" s="221"/>
      <c r="AT241" s="222" t="s">
        <v>235</v>
      </c>
      <c r="AU241" s="222" t="s">
        <v>87</v>
      </c>
      <c r="AV241" s="13" t="s">
        <v>19</v>
      </c>
      <c r="AW241" s="13" t="s">
        <v>36</v>
      </c>
      <c r="AX241" s="13" t="s">
        <v>80</v>
      </c>
      <c r="AY241" s="222" t="s">
        <v>220</v>
      </c>
    </row>
    <row r="242" spans="1:65" s="15" customFormat="1" ht="11.25">
      <c r="B242" s="233"/>
      <c r="C242" s="234"/>
      <c r="D242" s="210" t="s">
        <v>235</v>
      </c>
      <c r="E242" s="235" t="s">
        <v>1</v>
      </c>
      <c r="F242" s="236" t="s">
        <v>355</v>
      </c>
      <c r="G242" s="234"/>
      <c r="H242" s="237">
        <v>502.84</v>
      </c>
      <c r="I242" s="238"/>
      <c r="J242" s="234"/>
      <c r="K242" s="234"/>
      <c r="L242" s="239"/>
      <c r="M242" s="240"/>
      <c r="N242" s="241"/>
      <c r="O242" s="241"/>
      <c r="P242" s="241"/>
      <c r="Q242" s="241"/>
      <c r="R242" s="241"/>
      <c r="S242" s="241"/>
      <c r="T242" s="242"/>
      <c r="AT242" s="243" t="s">
        <v>235</v>
      </c>
      <c r="AU242" s="243" t="s">
        <v>87</v>
      </c>
      <c r="AV242" s="15" t="s">
        <v>223</v>
      </c>
      <c r="AW242" s="15" t="s">
        <v>36</v>
      </c>
      <c r="AX242" s="15" t="s">
        <v>87</v>
      </c>
      <c r="AY242" s="243" t="s">
        <v>220</v>
      </c>
    </row>
    <row r="243" spans="1:65" s="12" customFormat="1" ht="25.9" customHeight="1">
      <c r="B243" s="176"/>
      <c r="C243" s="177"/>
      <c r="D243" s="178" t="s">
        <v>79</v>
      </c>
      <c r="E243" s="179" t="s">
        <v>219</v>
      </c>
      <c r="F243" s="179" t="s">
        <v>861</v>
      </c>
      <c r="G243" s="177"/>
      <c r="H243" s="177"/>
      <c r="I243" s="180"/>
      <c r="J243" s="181">
        <f>BK243</f>
        <v>0</v>
      </c>
      <c r="K243" s="177"/>
      <c r="L243" s="182"/>
      <c r="M243" s="183"/>
      <c r="N243" s="184"/>
      <c r="O243" s="184"/>
      <c r="P243" s="185">
        <f>SUM(P244:P258)</f>
        <v>0</v>
      </c>
      <c r="Q243" s="184"/>
      <c r="R243" s="185">
        <f>SUM(R244:R258)</f>
        <v>0</v>
      </c>
      <c r="S243" s="184"/>
      <c r="T243" s="186">
        <f>SUM(T244:T258)</f>
        <v>0</v>
      </c>
      <c r="AR243" s="187" t="s">
        <v>87</v>
      </c>
      <c r="AT243" s="188" t="s">
        <v>79</v>
      </c>
      <c r="AU243" s="188" t="s">
        <v>80</v>
      </c>
      <c r="AY243" s="187" t="s">
        <v>220</v>
      </c>
      <c r="BK243" s="189">
        <f>SUM(BK244:BK258)</f>
        <v>0</v>
      </c>
    </row>
    <row r="244" spans="1:65" s="2" customFormat="1" ht="37.9" customHeight="1">
      <c r="A244" s="36"/>
      <c r="B244" s="37"/>
      <c r="C244" s="192" t="s">
        <v>1427</v>
      </c>
      <c r="D244" s="192" t="s">
        <v>224</v>
      </c>
      <c r="E244" s="193" t="s">
        <v>6003</v>
      </c>
      <c r="F244" s="194" t="s">
        <v>6004</v>
      </c>
      <c r="G244" s="195" t="s">
        <v>506</v>
      </c>
      <c r="H244" s="196">
        <v>780.5</v>
      </c>
      <c r="I244" s="197"/>
      <c r="J244" s="198">
        <f>ROUND(I244*H244,2)</f>
        <v>0</v>
      </c>
      <c r="K244" s="194" t="s">
        <v>5600</v>
      </c>
      <c r="L244" s="41"/>
      <c r="M244" s="199" t="s">
        <v>1</v>
      </c>
      <c r="N244" s="200" t="s">
        <v>45</v>
      </c>
      <c r="O244" s="73"/>
      <c r="P244" s="201">
        <f>O244*H244</f>
        <v>0</v>
      </c>
      <c r="Q244" s="201">
        <v>0</v>
      </c>
      <c r="R244" s="201">
        <f>Q244*H244</f>
        <v>0</v>
      </c>
      <c r="S244" s="201">
        <v>0</v>
      </c>
      <c r="T244" s="202">
        <f>S244*H244</f>
        <v>0</v>
      </c>
      <c r="U244" s="36"/>
      <c r="V244" s="36"/>
      <c r="W244" s="36"/>
      <c r="X244" s="36"/>
      <c r="Y244" s="36"/>
      <c r="Z244" s="36"/>
      <c r="AA244" s="36"/>
      <c r="AB244" s="36"/>
      <c r="AC244" s="36"/>
      <c r="AD244" s="36"/>
      <c r="AE244" s="36"/>
      <c r="AR244" s="203" t="s">
        <v>223</v>
      </c>
      <c r="AT244" s="203" t="s">
        <v>224</v>
      </c>
      <c r="AU244" s="203" t="s">
        <v>87</v>
      </c>
      <c r="AY244" s="18" t="s">
        <v>220</v>
      </c>
      <c r="BE244" s="204">
        <f>IF(N244="základní",J244,0)</f>
        <v>0</v>
      </c>
      <c r="BF244" s="204">
        <f>IF(N244="snížená",J244,0)</f>
        <v>0</v>
      </c>
      <c r="BG244" s="204">
        <f>IF(N244="zákl. přenesená",J244,0)</f>
        <v>0</v>
      </c>
      <c r="BH244" s="204">
        <f>IF(N244="sníž. přenesená",J244,0)</f>
        <v>0</v>
      </c>
      <c r="BI244" s="204">
        <f>IF(N244="nulová",J244,0)</f>
        <v>0</v>
      </c>
      <c r="BJ244" s="18" t="s">
        <v>87</v>
      </c>
      <c r="BK244" s="204">
        <f>ROUND(I244*H244,2)</f>
        <v>0</v>
      </c>
      <c r="BL244" s="18" t="s">
        <v>223</v>
      </c>
      <c r="BM244" s="203" t="s">
        <v>6005</v>
      </c>
    </row>
    <row r="245" spans="1:65" s="2" customFormat="1" ht="11.25">
      <c r="A245" s="36"/>
      <c r="B245" s="37"/>
      <c r="C245" s="38"/>
      <c r="D245" s="205" t="s">
        <v>231</v>
      </c>
      <c r="E245" s="38"/>
      <c r="F245" s="206" t="s">
        <v>6006</v>
      </c>
      <c r="G245" s="38"/>
      <c r="H245" s="38"/>
      <c r="I245" s="207"/>
      <c r="J245" s="38"/>
      <c r="K245" s="38"/>
      <c r="L245" s="41"/>
      <c r="M245" s="208"/>
      <c r="N245" s="209"/>
      <c r="O245" s="73"/>
      <c r="P245" s="73"/>
      <c r="Q245" s="73"/>
      <c r="R245" s="73"/>
      <c r="S245" s="73"/>
      <c r="T245" s="74"/>
      <c r="U245" s="36"/>
      <c r="V245" s="36"/>
      <c r="W245" s="36"/>
      <c r="X245" s="36"/>
      <c r="Y245" s="36"/>
      <c r="Z245" s="36"/>
      <c r="AA245" s="36"/>
      <c r="AB245" s="36"/>
      <c r="AC245" s="36"/>
      <c r="AD245" s="36"/>
      <c r="AE245" s="36"/>
      <c r="AT245" s="18" t="s">
        <v>231</v>
      </c>
      <c r="AU245" s="18" t="s">
        <v>87</v>
      </c>
    </row>
    <row r="246" spans="1:65" s="14" customFormat="1" ht="11.25">
      <c r="B246" s="223"/>
      <c r="C246" s="224"/>
      <c r="D246" s="210" t="s">
        <v>235</v>
      </c>
      <c r="E246" s="225" t="s">
        <v>1</v>
      </c>
      <c r="F246" s="226" t="s">
        <v>6007</v>
      </c>
      <c r="G246" s="224"/>
      <c r="H246" s="225" t="s">
        <v>1</v>
      </c>
      <c r="I246" s="227"/>
      <c r="J246" s="224"/>
      <c r="K246" s="224"/>
      <c r="L246" s="228"/>
      <c r="M246" s="229"/>
      <c r="N246" s="230"/>
      <c r="O246" s="230"/>
      <c r="P246" s="230"/>
      <c r="Q246" s="230"/>
      <c r="R246" s="230"/>
      <c r="S246" s="230"/>
      <c r="T246" s="231"/>
      <c r="AT246" s="232" t="s">
        <v>235</v>
      </c>
      <c r="AU246" s="232" t="s">
        <v>87</v>
      </c>
      <c r="AV246" s="14" t="s">
        <v>87</v>
      </c>
      <c r="AW246" s="14" t="s">
        <v>36</v>
      </c>
      <c r="AX246" s="14" t="s">
        <v>80</v>
      </c>
      <c r="AY246" s="232" t="s">
        <v>220</v>
      </c>
    </row>
    <row r="247" spans="1:65" s="13" customFormat="1" ht="11.25">
      <c r="B247" s="212"/>
      <c r="C247" s="213"/>
      <c r="D247" s="210" t="s">
        <v>235</v>
      </c>
      <c r="E247" s="214" t="s">
        <v>1</v>
      </c>
      <c r="F247" s="215" t="s">
        <v>6008</v>
      </c>
      <c r="G247" s="213"/>
      <c r="H247" s="216">
        <v>717.5</v>
      </c>
      <c r="I247" s="217"/>
      <c r="J247" s="213"/>
      <c r="K247" s="213"/>
      <c r="L247" s="218"/>
      <c r="M247" s="219"/>
      <c r="N247" s="220"/>
      <c r="O247" s="220"/>
      <c r="P247" s="220"/>
      <c r="Q247" s="220"/>
      <c r="R247" s="220"/>
      <c r="S247" s="220"/>
      <c r="T247" s="221"/>
      <c r="AT247" s="222" t="s">
        <v>235</v>
      </c>
      <c r="AU247" s="222" t="s">
        <v>87</v>
      </c>
      <c r="AV247" s="13" t="s">
        <v>19</v>
      </c>
      <c r="AW247" s="13" t="s">
        <v>36</v>
      </c>
      <c r="AX247" s="13" t="s">
        <v>80</v>
      </c>
      <c r="AY247" s="222" t="s">
        <v>220</v>
      </c>
    </row>
    <row r="248" spans="1:65" s="13" customFormat="1" ht="11.25">
      <c r="B248" s="212"/>
      <c r="C248" s="213"/>
      <c r="D248" s="210" t="s">
        <v>235</v>
      </c>
      <c r="E248" s="214" t="s">
        <v>1</v>
      </c>
      <c r="F248" s="215" t="s">
        <v>6009</v>
      </c>
      <c r="G248" s="213"/>
      <c r="H248" s="216">
        <v>63</v>
      </c>
      <c r="I248" s="217"/>
      <c r="J248" s="213"/>
      <c r="K248" s="213"/>
      <c r="L248" s="218"/>
      <c r="M248" s="219"/>
      <c r="N248" s="220"/>
      <c r="O248" s="220"/>
      <c r="P248" s="220"/>
      <c r="Q248" s="220"/>
      <c r="R248" s="220"/>
      <c r="S248" s="220"/>
      <c r="T248" s="221"/>
      <c r="AT248" s="222" t="s">
        <v>235</v>
      </c>
      <c r="AU248" s="222" t="s">
        <v>87</v>
      </c>
      <c r="AV248" s="13" t="s">
        <v>19</v>
      </c>
      <c r="AW248" s="13" t="s">
        <v>36</v>
      </c>
      <c r="AX248" s="13" t="s">
        <v>80</v>
      </c>
      <c r="AY248" s="222" t="s">
        <v>220</v>
      </c>
    </row>
    <row r="249" spans="1:65" s="15" customFormat="1" ht="11.25">
      <c r="B249" s="233"/>
      <c r="C249" s="234"/>
      <c r="D249" s="210" t="s">
        <v>235</v>
      </c>
      <c r="E249" s="235" t="s">
        <v>1</v>
      </c>
      <c r="F249" s="236" t="s">
        <v>355</v>
      </c>
      <c r="G249" s="234"/>
      <c r="H249" s="237">
        <v>780.5</v>
      </c>
      <c r="I249" s="238"/>
      <c r="J249" s="234"/>
      <c r="K249" s="234"/>
      <c r="L249" s="239"/>
      <c r="M249" s="240"/>
      <c r="N249" s="241"/>
      <c r="O249" s="241"/>
      <c r="P249" s="241"/>
      <c r="Q249" s="241"/>
      <c r="R249" s="241"/>
      <c r="S249" s="241"/>
      <c r="T249" s="242"/>
      <c r="AT249" s="243" t="s">
        <v>235</v>
      </c>
      <c r="AU249" s="243" t="s">
        <v>87</v>
      </c>
      <c r="AV249" s="15" t="s">
        <v>223</v>
      </c>
      <c r="AW249" s="15" t="s">
        <v>36</v>
      </c>
      <c r="AX249" s="15" t="s">
        <v>87</v>
      </c>
      <c r="AY249" s="243" t="s">
        <v>220</v>
      </c>
    </row>
    <row r="250" spans="1:65" s="2" customFormat="1" ht="49.15" customHeight="1">
      <c r="A250" s="36"/>
      <c r="B250" s="37"/>
      <c r="C250" s="192" t="s">
        <v>1432</v>
      </c>
      <c r="D250" s="192" t="s">
        <v>224</v>
      </c>
      <c r="E250" s="193" t="s">
        <v>6010</v>
      </c>
      <c r="F250" s="194" t="s">
        <v>6011</v>
      </c>
      <c r="G250" s="195" t="s">
        <v>506</v>
      </c>
      <c r="H250" s="196">
        <v>681</v>
      </c>
      <c r="I250" s="197"/>
      <c r="J250" s="198">
        <f>ROUND(I250*H250,2)</f>
        <v>0</v>
      </c>
      <c r="K250" s="194" t="s">
        <v>5600</v>
      </c>
      <c r="L250" s="41"/>
      <c r="M250" s="199" t="s">
        <v>1</v>
      </c>
      <c r="N250" s="200" t="s">
        <v>45</v>
      </c>
      <c r="O250" s="73"/>
      <c r="P250" s="201">
        <f>O250*H250</f>
        <v>0</v>
      </c>
      <c r="Q250" s="201">
        <v>0</v>
      </c>
      <c r="R250" s="201">
        <f>Q250*H250</f>
        <v>0</v>
      </c>
      <c r="S250" s="201">
        <v>0</v>
      </c>
      <c r="T250" s="202">
        <f>S250*H250</f>
        <v>0</v>
      </c>
      <c r="U250" s="36"/>
      <c r="V250" s="36"/>
      <c r="W250" s="36"/>
      <c r="X250" s="36"/>
      <c r="Y250" s="36"/>
      <c r="Z250" s="36"/>
      <c r="AA250" s="36"/>
      <c r="AB250" s="36"/>
      <c r="AC250" s="36"/>
      <c r="AD250" s="36"/>
      <c r="AE250" s="36"/>
      <c r="AR250" s="203" t="s">
        <v>223</v>
      </c>
      <c r="AT250" s="203" t="s">
        <v>224</v>
      </c>
      <c r="AU250" s="203" t="s">
        <v>87</v>
      </c>
      <c r="AY250" s="18" t="s">
        <v>220</v>
      </c>
      <c r="BE250" s="204">
        <f>IF(N250="základní",J250,0)</f>
        <v>0</v>
      </c>
      <c r="BF250" s="204">
        <f>IF(N250="snížená",J250,0)</f>
        <v>0</v>
      </c>
      <c r="BG250" s="204">
        <f>IF(N250="zákl. přenesená",J250,0)</f>
        <v>0</v>
      </c>
      <c r="BH250" s="204">
        <f>IF(N250="sníž. přenesená",J250,0)</f>
        <v>0</v>
      </c>
      <c r="BI250" s="204">
        <f>IF(N250="nulová",J250,0)</f>
        <v>0</v>
      </c>
      <c r="BJ250" s="18" t="s">
        <v>87</v>
      </c>
      <c r="BK250" s="204">
        <f>ROUND(I250*H250,2)</f>
        <v>0</v>
      </c>
      <c r="BL250" s="18" t="s">
        <v>223</v>
      </c>
      <c r="BM250" s="203" t="s">
        <v>6012</v>
      </c>
    </row>
    <row r="251" spans="1:65" s="2" customFormat="1" ht="11.25">
      <c r="A251" s="36"/>
      <c r="B251" s="37"/>
      <c r="C251" s="38"/>
      <c r="D251" s="205" t="s">
        <v>231</v>
      </c>
      <c r="E251" s="38"/>
      <c r="F251" s="206" t="s">
        <v>6013</v>
      </c>
      <c r="G251" s="38"/>
      <c r="H251" s="38"/>
      <c r="I251" s="207"/>
      <c r="J251" s="38"/>
      <c r="K251" s="38"/>
      <c r="L251" s="41"/>
      <c r="M251" s="208"/>
      <c r="N251" s="209"/>
      <c r="O251" s="73"/>
      <c r="P251" s="73"/>
      <c r="Q251" s="73"/>
      <c r="R251" s="73"/>
      <c r="S251" s="73"/>
      <c r="T251" s="74"/>
      <c r="U251" s="36"/>
      <c r="V251" s="36"/>
      <c r="W251" s="36"/>
      <c r="X251" s="36"/>
      <c r="Y251" s="36"/>
      <c r="Z251" s="36"/>
      <c r="AA251" s="36"/>
      <c r="AB251" s="36"/>
      <c r="AC251" s="36"/>
      <c r="AD251" s="36"/>
      <c r="AE251" s="36"/>
      <c r="AT251" s="18" t="s">
        <v>231</v>
      </c>
      <c r="AU251" s="18" t="s">
        <v>87</v>
      </c>
    </row>
    <row r="252" spans="1:65" s="14" customFormat="1" ht="11.25">
      <c r="B252" s="223"/>
      <c r="C252" s="224"/>
      <c r="D252" s="210" t="s">
        <v>235</v>
      </c>
      <c r="E252" s="225" t="s">
        <v>1</v>
      </c>
      <c r="F252" s="226" t="s">
        <v>6007</v>
      </c>
      <c r="G252" s="224"/>
      <c r="H252" s="225" t="s">
        <v>1</v>
      </c>
      <c r="I252" s="227"/>
      <c r="J252" s="224"/>
      <c r="K252" s="224"/>
      <c r="L252" s="228"/>
      <c r="M252" s="229"/>
      <c r="N252" s="230"/>
      <c r="O252" s="230"/>
      <c r="P252" s="230"/>
      <c r="Q252" s="230"/>
      <c r="R252" s="230"/>
      <c r="S252" s="230"/>
      <c r="T252" s="231"/>
      <c r="AT252" s="232" t="s">
        <v>235</v>
      </c>
      <c r="AU252" s="232" t="s">
        <v>87</v>
      </c>
      <c r="AV252" s="14" t="s">
        <v>87</v>
      </c>
      <c r="AW252" s="14" t="s">
        <v>36</v>
      </c>
      <c r="AX252" s="14" t="s">
        <v>80</v>
      </c>
      <c r="AY252" s="232" t="s">
        <v>220</v>
      </c>
    </row>
    <row r="253" spans="1:65" s="14" customFormat="1" ht="11.25">
      <c r="B253" s="223"/>
      <c r="C253" s="224"/>
      <c r="D253" s="210" t="s">
        <v>235</v>
      </c>
      <c r="E253" s="225" t="s">
        <v>1</v>
      </c>
      <c r="F253" s="226" t="s">
        <v>6014</v>
      </c>
      <c r="G253" s="224"/>
      <c r="H253" s="225" t="s">
        <v>1</v>
      </c>
      <c r="I253" s="227"/>
      <c r="J253" s="224"/>
      <c r="K253" s="224"/>
      <c r="L253" s="228"/>
      <c r="M253" s="229"/>
      <c r="N253" s="230"/>
      <c r="O253" s="230"/>
      <c r="P253" s="230"/>
      <c r="Q253" s="230"/>
      <c r="R253" s="230"/>
      <c r="S253" s="230"/>
      <c r="T253" s="231"/>
      <c r="AT253" s="232" t="s">
        <v>235</v>
      </c>
      <c r="AU253" s="232" t="s">
        <v>87</v>
      </c>
      <c r="AV253" s="14" t="s">
        <v>87</v>
      </c>
      <c r="AW253" s="14" t="s">
        <v>36</v>
      </c>
      <c r="AX253" s="14" t="s">
        <v>80</v>
      </c>
      <c r="AY253" s="232" t="s">
        <v>220</v>
      </c>
    </row>
    <row r="254" spans="1:65" s="13" customFormat="1" ht="11.25">
      <c r="B254" s="212"/>
      <c r="C254" s="213"/>
      <c r="D254" s="210" t="s">
        <v>235</v>
      </c>
      <c r="E254" s="214" t="s">
        <v>1</v>
      </c>
      <c r="F254" s="215" t="s">
        <v>6015</v>
      </c>
      <c r="G254" s="213"/>
      <c r="H254" s="216">
        <v>618</v>
      </c>
      <c r="I254" s="217"/>
      <c r="J254" s="213"/>
      <c r="K254" s="213"/>
      <c r="L254" s="218"/>
      <c r="M254" s="219"/>
      <c r="N254" s="220"/>
      <c r="O254" s="220"/>
      <c r="P254" s="220"/>
      <c r="Q254" s="220"/>
      <c r="R254" s="220"/>
      <c r="S254" s="220"/>
      <c r="T254" s="221"/>
      <c r="AT254" s="222" t="s">
        <v>235</v>
      </c>
      <c r="AU254" s="222" t="s">
        <v>87</v>
      </c>
      <c r="AV254" s="13" t="s">
        <v>19</v>
      </c>
      <c r="AW254" s="13" t="s">
        <v>36</v>
      </c>
      <c r="AX254" s="13" t="s">
        <v>80</v>
      </c>
      <c r="AY254" s="222" t="s">
        <v>220</v>
      </c>
    </row>
    <row r="255" spans="1:65" s="14" customFormat="1" ht="11.25">
      <c r="B255" s="223"/>
      <c r="C255" s="224"/>
      <c r="D255" s="210" t="s">
        <v>235</v>
      </c>
      <c r="E255" s="225" t="s">
        <v>1</v>
      </c>
      <c r="F255" s="226" t="s">
        <v>6016</v>
      </c>
      <c r="G255" s="224"/>
      <c r="H255" s="225" t="s">
        <v>1</v>
      </c>
      <c r="I255" s="227"/>
      <c r="J255" s="224"/>
      <c r="K255" s="224"/>
      <c r="L255" s="228"/>
      <c r="M255" s="229"/>
      <c r="N255" s="230"/>
      <c r="O255" s="230"/>
      <c r="P255" s="230"/>
      <c r="Q255" s="230"/>
      <c r="R255" s="230"/>
      <c r="S255" s="230"/>
      <c r="T255" s="231"/>
      <c r="AT255" s="232" t="s">
        <v>235</v>
      </c>
      <c r="AU255" s="232" t="s">
        <v>87</v>
      </c>
      <c r="AV255" s="14" t="s">
        <v>87</v>
      </c>
      <c r="AW255" s="14" t="s">
        <v>36</v>
      </c>
      <c r="AX255" s="14" t="s">
        <v>80</v>
      </c>
      <c r="AY255" s="232" t="s">
        <v>220</v>
      </c>
    </row>
    <row r="256" spans="1:65" s="13" customFormat="1" ht="11.25">
      <c r="B256" s="212"/>
      <c r="C256" s="213"/>
      <c r="D256" s="210" t="s">
        <v>235</v>
      </c>
      <c r="E256" s="214" t="s">
        <v>1</v>
      </c>
      <c r="F256" s="215" t="s">
        <v>1647</v>
      </c>
      <c r="G256" s="213"/>
      <c r="H256" s="216">
        <v>63</v>
      </c>
      <c r="I256" s="217"/>
      <c r="J256" s="213"/>
      <c r="K256" s="213"/>
      <c r="L256" s="218"/>
      <c r="M256" s="219"/>
      <c r="N256" s="220"/>
      <c r="O256" s="220"/>
      <c r="P256" s="220"/>
      <c r="Q256" s="220"/>
      <c r="R256" s="220"/>
      <c r="S256" s="220"/>
      <c r="T256" s="221"/>
      <c r="AT256" s="222" t="s">
        <v>235</v>
      </c>
      <c r="AU256" s="222" t="s">
        <v>87</v>
      </c>
      <c r="AV256" s="13" t="s">
        <v>19</v>
      </c>
      <c r="AW256" s="13" t="s">
        <v>36</v>
      </c>
      <c r="AX256" s="13" t="s">
        <v>80</v>
      </c>
      <c r="AY256" s="222" t="s">
        <v>220</v>
      </c>
    </row>
    <row r="257" spans="1:65" s="15" customFormat="1" ht="11.25">
      <c r="B257" s="233"/>
      <c r="C257" s="234"/>
      <c r="D257" s="210" t="s">
        <v>235</v>
      </c>
      <c r="E257" s="235" t="s">
        <v>1</v>
      </c>
      <c r="F257" s="236" t="s">
        <v>355</v>
      </c>
      <c r="G257" s="234"/>
      <c r="H257" s="237">
        <v>681</v>
      </c>
      <c r="I257" s="238"/>
      <c r="J257" s="234"/>
      <c r="K257" s="234"/>
      <c r="L257" s="239"/>
      <c r="M257" s="240"/>
      <c r="N257" s="241"/>
      <c r="O257" s="241"/>
      <c r="P257" s="241"/>
      <c r="Q257" s="241"/>
      <c r="R257" s="241"/>
      <c r="S257" s="241"/>
      <c r="T257" s="242"/>
      <c r="AT257" s="243" t="s">
        <v>235</v>
      </c>
      <c r="AU257" s="243" t="s">
        <v>87</v>
      </c>
      <c r="AV257" s="15" t="s">
        <v>223</v>
      </c>
      <c r="AW257" s="15" t="s">
        <v>36</v>
      </c>
      <c r="AX257" s="15" t="s">
        <v>87</v>
      </c>
      <c r="AY257" s="243" t="s">
        <v>220</v>
      </c>
    </row>
    <row r="258" spans="1:65" s="2" customFormat="1" ht="55.5" customHeight="1">
      <c r="A258" s="36"/>
      <c r="B258" s="37"/>
      <c r="C258" s="247" t="s">
        <v>1436</v>
      </c>
      <c r="D258" s="247" t="s">
        <v>329</v>
      </c>
      <c r="E258" s="248" t="s">
        <v>6017</v>
      </c>
      <c r="F258" s="249" t="s">
        <v>6018</v>
      </c>
      <c r="G258" s="250" t="s">
        <v>664</v>
      </c>
      <c r="H258" s="251">
        <v>227</v>
      </c>
      <c r="I258" s="252"/>
      <c r="J258" s="253">
        <f>ROUND(I258*H258,2)</f>
        <v>0</v>
      </c>
      <c r="K258" s="249" t="s">
        <v>1</v>
      </c>
      <c r="L258" s="254"/>
      <c r="M258" s="255" t="s">
        <v>1</v>
      </c>
      <c r="N258" s="256" t="s">
        <v>45</v>
      </c>
      <c r="O258" s="73"/>
      <c r="P258" s="201">
        <f>O258*H258</f>
        <v>0</v>
      </c>
      <c r="Q258" s="201">
        <v>0</v>
      </c>
      <c r="R258" s="201">
        <f>Q258*H258</f>
        <v>0</v>
      </c>
      <c r="S258" s="201">
        <v>0</v>
      </c>
      <c r="T258" s="202">
        <f>S258*H258</f>
        <v>0</v>
      </c>
      <c r="U258" s="36"/>
      <c r="V258" s="36"/>
      <c r="W258" s="36"/>
      <c r="X258" s="36"/>
      <c r="Y258" s="36"/>
      <c r="Z258" s="36"/>
      <c r="AA258" s="36"/>
      <c r="AB258" s="36"/>
      <c r="AC258" s="36"/>
      <c r="AD258" s="36"/>
      <c r="AE258" s="36"/>
      <c r="AR258" s="203" t="s">
        <v>266</v>
      </c>
      <c r="AT258" s="203" t="s">
        <v>329</v>
      </c>
      <c r="AU258" s="203" t="s">
        <v>87</v>
      </c>
      <c r="AY258" s="18" t="s">
        <v>220</v>
      </c>
      <c r="BE258" s="204">
        <f>IF(N258="základní",J258,0)</f>
        <v>0</v>
      </c>
      <c r="BF258" s="204">
        <f>IF(N258="snížená",J258,0)</f>
        <v>0</v>
      </c>
      <c r="BG258" s="204">
        <f>IF(N258="zákl. přenesená",J258,0)</f>
        <v>0</v>
      </c>
      <c r="BH258" s="204">
        <f>IF(N258="sníž. přenesená",J258,0)</f>
        <v>0</v>
      </c>
      <c r="BI258" s="204">
        <f>IF(N258="nulová",J258,0)</f>
        <v>0</v>
      </c>
      <c r="BJ258" s="18" t="s">
        <v>87</v>
      </c>
      <c r="BK258" s="204">
        <f>ROUND(I258*H258,2)</f>
        <v>0</v>
      </c>
      <c r="BL258" s="18" t="s">
        <v>223</v>
      </c>
      <c r="BM258" s="203" t="s">
        <v>6019</v>
      </c>
    </row>
    <row r="259" spans="1:65" s="12" customFormat="1" ht="25.9" customHeight="1">
      <c r="B259" s="176"/>
      <c r="C259" s="177"/>
      <c r="D259" s="178" t="s">
        <v>79</v>
      </c>
      <c r="E259" s="179" t="s">
        <v>271</v>
      </c>
      <c r="F259" s="179" t="s">
        <v>726</v>
      </c>
      <c r="G259" s="177"/>
      <c r="H259" s="177"/>
      <c r="I259" s="180"/>
      <c r="J259" s="181">
        <f>BK259</f>
        <v>0</v>
      </c>
      <c r="K259" s="177"/>
      <c r="L259" s="182"/>
      <c r="M259" s="183"/>
      <c r="N259" s="184"/>
      <c r="O259" s="184"/>
      <c r="P259" s="185">
        <f>SUM(P260:P261)</f>
        <v>0</v>
      </c>
      <c r="Q259" s="184"/>
      <c r="R259" s="185">
        <f>SUM(R260:R261)</f>
        <v>0</v>
      </c>
      <c r="S259" s="184"/>
      <c r="T259" s="186">
        <f>SUM(T260:T261)</f>
        <v>0</v>
      </c>
      <c r="AR259" s="187" t="s">
        <v>87</v>
      </c>
      <c r="AT259" s="188" t="s">
        <v>79</v>
      </c>
      <c r="AU259" s="188" t="s">
        <v>80</v>
      </c>
      <c r="AY259" s="187" t="s">
        <v>220</v>
      </c>
      <c r="BK259" s="189">
        <f>SUM(BK260:BK261)</f>
        <v>0</v>
      </c>
    </row>
    <row r="260" spans="1:65" s="2" customFormat="1" ht="24.2" customHeight="1">
      <c r="A260" s="36"/>
      <c r="B260" s="37"/>
      <c r="C260" s="192" t="s">
        <v>1442</v>
      </c>
      <c r="D260" s="192" t="s">
        <v>224</v>
      </c>
      <c r="E260" s="193" t="s">
        <v>6020</v>
      </c>
      <c r="F260" s="194" t="s">
        <v>6021</v>
      </c>
      <c r="G260" s="195" t="s">
        <v>506</v>
      </c>
      <c r="H260" s="196">
        <v>901.2</v>
      </c>
      <c r="I260" s="197"/>
      <c r="J260" s="198">
        <f>ROUND(I260*H260,2)</f>
        <v>0</v>
      </c>
      <c r="K260" s="194" t="s">
        <v>5600</v>
      </c>
      <c r="L260" s="41"/>
      <c r="M260" s="199" t="s">
        <v>1</v>
      </c>
      <c r="N260" s="200" t="s">
        <v>45</v>
      </c>
      <c r="O260" s="73"/>
      <c r="P260" s="201">
        <f>O260*H260</f>
        <v>0</v>
      </c>
      <c r="Q260" s="201">
        <v>0</v>
      </c>
      <c r="R260" s="201">
        <f>Q260*H260</f>
        <v>0</v>
      </c>
      <c r="S260" s="201">
        <v>0</v>
      </c>
      <c r="T260" s="202">
        <f>S260*H260</f>
        <v>0</v>
      </c>
      <c r="U260" s="36"/>
      <c r="V260" s="36"/>
      <c r="W260" s="36"/>
      <c r="X260" s="36"/>
      <c r="Y260" s="36"/>
      <c r="Z260" s="36"/>
      <c r="AA260" s="36"/>
      <c r="AB260" s="36"/>
      <c r="AC260" s="36"/>
      <c r="AD260" s="36"/>
      <c r="AE260" s="36"/>
      <c r="AR260" s="203" t="s">
        <v>223</v>
      </c>
      <c r="AT260" s="203" t="s">
        <v>224</v>
      </c>
      <c r="AU260" s="203" t="s">
        <v>87</v>
      </c>
      <c r="AY260" s="18" t="s">
        <v>220</v>
      </c>
      <c r="BE260" s="204">
        <f>IF(N260="základní",J260,0)</f>
        <v>0</v>
      </c>
      <c r="BF260" s="204">
        <f>IF(N260="snížená",J260,0)</f>
        <v>0</v>
      </c>
      <c r="BG260" s="204">
        <f>IF(N260="zákl. přenesená",J260,0)</f>
        <v>0</v>
      </c>
      <c r="BH260" s="204">
        <f>IF(N260="sníž. přenesená",J260,0)</f>
        <v>0</v>
      </c>
      <c r="BI260" s="204">
        <f>IF(N260="nulová",J260,0)</f>
        <v>0</v>
      </c>
      <c r="BJ260" s="18" t="s">
        <v>87</v>
      </c>
      <c r="BK260" s="204">
        <f>ROUND(I260*H260,2)</f>
        <v>0</v>
      </c>
      <c r="BL260" s="18" t="s">
        <v>223</v>
      </c>
      <c r="BM260" s="203" t="s">
        <v>6022</v>
      </c>
    </row>
    <row r="261" spans="1:65" s="2" customFormat="1" ht="11.25">
      <c r="A261" s="36"/>
      <c r="B261" s="37"/>
      <c r="C261" s="38"/>
      <c r="D261" s="205" t="s">
        <v>231</v>
      </c>
      <c r="E261" s="38"/>
      <c r="F261" s="206" t="s">
        <v>6023</v>
      </c>
      <c r="G261" s="38"/>
      <c r="H261" s="38"/>
      <c r="I261" s="207"/>
      <c r="J261" s="38"/>
      <c r="K261" s="38"/>
      <c r="L261" s="41"/>
      <c r="M261" s="208"/>
      <c r="N261" s="209"/>
      <c r="O261" s="73"/>
      <c r="P261" s="73"/>
      <c r="Q261" s="73"/>
      <c r="R261" s="73"/>
      <c r="S261" s="73"/>
      <c r="T261" s="74"/>
      <c r="U261" s="36"/>
      <c r="V261" s="36"/>
      <c r="W261" s="36"/>
      <c r="X261" s="36"/>
      <c r="Y261" s="36"/>
      <c r="Z261" s="36"/>
      <c r="AA261" s="36"/>
      <c r="AB261" s="36"/>
      <c r="AC261" s="36"/>
      <c r="AD261" s="36"/>
      <c r="AE261" s="36"/>
      <c r="AT261" s="18" t="s">
        <v>231</v>
      </c>
      <c r="AU261" s="18" t="s">
        <v>87</v>
      </c>
    </row>
    <row r="262" spans="1:65" s="12" customFormat="1" ht="25.9" customHeight="1">
      <c r="B262" s="176"/>
      <c r="C262" s="177"/>
      <c r="D262" s="178" t="s">
        <v>79</v>
      </c>
      <c r="E262" s="179" t="s">
        <v>932</v>
      </c>
      <c r="F262" s="179" t="s">
        <v>933</v>
      </c>
      <c r="G262" s="177"/>
      <c r="H262" s="177"/>
      <c r="I262" s="180"/>
      <c r="J262" s="181">
        <f>BK262</f>
        <v>0</v>
      </c>
      <c r="K262" s="177"/>
      <c r="L262" s="182"/>
      <c r="M262" s="183"/>
      <c r="N262" s="184"/>
      <c r="O262" s="184"/>
      <c r="P262" s="185">
        <f>SUM(P263:P270)</f>
        <v>0</v>
      </c>
      <c r="Q262" s="184"/>
      <c r="R262" s="185">
        <f>SUM(R263:R270)</f>
        <v>0</v>
      </c>
      <c r="S262" s="184"/>
      <c r="T262" s="186">
        <f>SUM(T263:T270)</f>
        <v>0</v>
      </c>
      <c r="AR262" s="187" t="s">
        <v>87</v>
      </c>
      <c r="AT262" s="188" t="s">
        <v>79</v>
      </c>
      <c r="AU262" s="188" t="s">
        <v>80</v>
      </c>
      <c r="AY262" s="187" t="s">
        <v>220</v>
      </c>
      <c r="BK262" s="189">
        <f>SUM(BK263:BK270)</f>
        <v>0</v>
      </c>
    </row>
    <row r="263" spans="1:65" s="2" customFormat="1" ht="44.25" customHeight="1">
      <c r="A263" s="36"/>
      <c r="B263" s="37"/>
      <c r="C263" s="192" t="s">
        <v>1446</v>
      </c>
      <c r="D263" s="192" t="s">
        <v>224</v>
      </c>
      <c r="E263" s="193" t="s">
        <v>6024</v>
      </c>
      <c r="F263" s="194" t="s">
        <v>6025</v>
      </c>
      <c r="G263" s="195" t="s">
        <v>650</v>
      </c>
      <c r="H263" s="196">
        <v>0.90100000000000002</v>
      </c>
      <c r="I263" s="197"/>
      <c r="J263" s="198">
        <f>ROUND(I263*H263,2)</f>
        <v>0</v>
      </c>
      <c r="K263" s="194" t="s">
        <v>5600</v>
      </c>
      <c r="L263" s="41"/>
      <c r="M263" s="199" t="s">
        <v>1</v>
      </c>
      <c r="N263" s="200" t="s">
        <v>45</v>
      </c>
      <c r="O263" s="73"/>
      <c r="P263" s="201">
        <f>O263*H263</f>
        <v>0</v>
      </c>
      <c r="Q263" s="201">
        <v>0</v>
      </c>
      <c r="R263" s="201">
        <f>Q263*H263</f>
        <v>0</v>
      </c>
      <c r="S263" s="201">
        <v>0</v>
      </c>
      <c r="T263" s="202">
        <f>S263*H263</f>
        <v>0</v>
      </c>
      <c r="U263" s="36"/>
      <c r="V263" s="36"/>
      <c r="W263" s="36"/>
      <c r="X263" s="36"/>
      <c r="Y263" s="36"/>
      <c r="Z263" s="36"/>
      <c r="AA263" s="36"/>
      <c r="AB263" s="36"/>
      <c r="AC263" s="36"/>
      <c r="AD263" s="36"/>
      <c r="AE263" s="36"/>
      <c r="AR263" s="203" t="s">
        <v>223</v>
      </c>
      <c r="AT263" s="203" t="s">
        <v>224</v>
      </c>
      <c r="AU263" s="203" t="s">
        <v>87</v>
      </c>
      <c r="AY263" s="18" t="s">
        <v>220</v>
      </c>
      <c r="BE263" s="204">
        <f>IF(N263="základní",J263,0)</f>
        <v>0</v>
      </c>
      <c r="BF263" s="204">
        <f>IF(N263="snížená",J263,0)</f>
        <v>0</v>
      </c>
      <c r="BG263" s="204">
        <f>IF(N263="zákl. přenesená",J263,0)</f>
        <v>0</v>
      </c>
      <c r="BH263" s="204">
        <f>IF(N263="sníž. přenesená",J263,0)</f>
        <v>0</v>
      </c>
      <c r="BI263" s="204">
        <f>IF(N263="nulová",J263,0)</f>
        <v>0</v>
      </c>
      <c r="BJ263" s="18" t="s">
        <v>87</v>
      </c>
      <c r="BK263" s="204">
        <f>ROUND(I263*H263,2)</f>
        <v>0</v>
      </c>
      <c r="BL263" s="18" t="s">
        <v>223</v>
      </c>
      <c r="BM263" s="203" t="s">
        <v>6026</v>
      </c>
    </row>
    <row r="264" spans="1:65" s="2" customFormat="1" ht="11.25">
      <c r="A264" s="36"/>
      <c r="B264" s="37"/>
      <c r="C264" s="38"/>
      <c r="D264" s="205" t="s">
        <v>231</v>
      </c>
      <c r="E264" s="38"/>
      <c r="F264" s="206" t="s">
        <v>6027</v>
      </c>
      <c r="G264" s="38"/>
      <c r="H264" s="38"/>
      <c r="I264" s="207"/>
      <c r="J264" s="38"/>
      <c r="K264" s="38"/>
      <c r="L264" s="41"/>
      <c r="M264" s="208"/>
      <c r="N264" s="209"/>
      <c r="O264" s="73"/>
      <c r="P264" s="73"/>
      <c r="Q264" s="73"/>
      <c r="R264" s="73"/>
      <c r="S264" s="73"/>
      <c r="T264" s="74"/>
      <c r="U264" s="36"/>
      <c r="V264" s="36"/>
      <c r="W264" s="36"/>
      <c r="X264" s="36"/>
      <c r="Y264" s="36"/>
      <c r="Z264" s="36"/>
      <c r="AA264" s="36"/>
      <c r="AB264" s="36"/>
      <c r="AC264" s="36"/>
      <c r="AD264" s="36"/>
      <c r="AE264" s="36"/>
      <c r="AT264" s="18" t="s">
        <v>231</v>
      </c>
      <c r="AU264" s="18" t="s">
        <v>87</v>
      </c>
    </row>
    <row r="265" spans="1:65" s="2" customFormat="1" ht="44.25" customHeight="1">
      <c r="A265" s="36"/>
      <c r="B265" s="37"/>
      <c r="C265" s="192" t="s">
        <v>1450</v>
      </c>
      <c r="D265" s="192" t="s">
        <v>224</v>
      </c>
      <c r="E265" s="193" t="s">
        <v>952</v>
      </c>
      <c r="F265" s="194" t="s">
        <v>953</v>
      </c>
      <c r="G265" s="195" t="s">
        <v>650</v>
      </c>
      <c r="H265" s="196">
        <v>226.345</v>
      </c>
      <c r="I265" s="197"/>
      <c r="J265" s="198">
        <f>ROUND(I265*H265,2)</f>
        <v>0</v>
      </c>
      <c r="K265" s="194" t="s">
        <v>5600</v>
      </c>
      <c r="L265" s="41"/>
      <c r="M265" s="199" t="s">
        <v>1</v>
      </c>
      <c r="N265" s="200" t="s">
        <v>45</v>
      </c>
      <c r="O265" s="73"/>
      <c r="P265" s="201">
        <f>O265*H265</f>
        <v>0</v>
      </c>
      <c r="Q265" s="201">
        <v>0</v>
      </c>
      <c r="R265" s="201">
        <f>Q265*H265</f>
        <v>0</v>
      </c>
      <c r="S265" s="201">
        <v>0</v>
      </c>
      <c r="T265" s="202">
        <f>S265*H265</f>
        <v>0</v>
      </c>
      <c r="U265" s="36"/>
      <c r="V265" s="36"/>
      <c r="W265" s="36"/>
      <c r="X265" s="36"/>
      <c r="Y265" s="36"/>
      <c r="Z265" s="36"/>
      <c r="AA265" s="36"/>
      <c r="AB265" s="36"/>
      <c r="AC265" s="36"/>
      <c r="AD265" s="36"/>
      <c r="AE265" s="36"/>
      <c r="AR265" s="203" t="s">
        <v>223</v>
      </c>
      <c r="AT265" s="203" t="s">
        <v>224</v>
      </c>
      <c r="AU265" s="203" t="s">
        <v>87</v>
      </c>
      <c r="AY265" s="18" t="s">
        <v>220</v>
      </c>
      <c r="BE265" s="204">
        <f>IF(N265="základní",J265,0)</f>
        <v>0</v>
      </c>
      <c r="BF265" s="204">
        <f>IF(N265="snížená",J265,0)</f>
        <v>0</v>
      </c>
      <c r="BG265" s="204">
        <f>IF(N265="zákl. přenesená",J265,0)</f>
        <v>0</v>
      </c>
      <c r="BH265" s="204">
        <f>IF(N265="sníž. přenesená",J265,0)</f>
        <v>0</v>
      </c>
      <c r="BI265" s="204">
        <f>IF(N265="nulová",J265,0)</f>
        <v>0</v>
      </c>
      <c r="BJ265" s="18" t="s">
        <v>87</v>
      </c>
      <c r="BK265" s="204">
        <f>ROUND(I265*H265,2)</f>
        <v>0</v>
      </c>
      <c r="BL265" s="18" t="s">
        <v>223</v>
      </c>
      <c r="BM265" s="203" t="s">
        <v>6028</v>
      </c>
    </row>
    <row r="266" spans="1:65" s="2" customFormat="1" ht="11.25">
      <c r="A266" s="36"/>
      <c r="B266" s="37"/>
      <c r="C266" s="38"/>
      <c r="D266" s="205" t="s">
        <v>231</v>
      </c>
      <c r="E266" s="38"/>
      <c r="F266" s="206" t="s">
        <v>5868</v>
      </c>
      <c r="G266" s="38"/>
      <c r="H266" s="38"/>
      <c r="I266" s="207"/>
      <c r="J266" s="38"/>
      <c r="K266" s="38"/>
      <c r="L266" s="41"/>
      <c r="M266" s="208"/>
      <c r="N266" s="209"/>
      <c r="O266" s="73"/>
      <c r="P266" s="73"/>
      <c r="Q266" s="73"/>
      <c r="R266" s="73"/>
      <c r="S266" s="73"/>
      <c r="T266" s="74"/>
      <c r="U266" s="36"/>
      <c r="V266" s="36"/>
      <c r="W266" s="36"/>
      <c r="X266" s="36"/>
      <c r="Y266" s="36"/>
      <c r="Z266" s="36"/>
      <c r="AA266" s="36"/>
      <c r="AB266" s="36"/>
      <c r="AC266" s="36"/>
      <c r="AD266" s="36"/>
      <c r="AE266" s="36"/>
      <c r="AT266" s="18" t="s">
        <v>231</v>
      </c>
      <c r="AU266" s="18" t="s">
        <v>87</v>
      </c>
    </row>
    <row r="267" spans="1:65" s="2" customFormat="1" ht="37.9" customHeight="1">
      <c r="A267" s="36"/>
      <c r="B267" s="37"/>
      <c r="C267" s="192" t="s">
        <v>1454</v>
      </c>
      <c r="D267" s="192" t="s">
        <v>224</v>
      </c>
      <c r="E267" s="193" t="s">
        <v>5871</v>
      </c>
      <c r="F267" s="194" t="s">
        <v>5872</v>
      </c>
      <c r="G267" s="195" t="s">
        <v>650</v>
      </c>
      <c r="H267" s="196">
        <v>227.24600000000001</v>
      </c>
      <c r="I267" s="197"/>
      <c r="J267" s="198">
        <f>ROUND(I267*H267,2)</f>
        <v>0</v>
      </c>
      <c r="K267" s="194" t="s">
        <v>5600</v>
      </c>
      <c r="L267" s="41"/>
      <c r="M267" s="199" t="s">
        <v>1</v>
      </c>
      <c r="N267" s="200" t="s">
        <v>45</v>
      </c>
      <c r="O267" s="73"/>
      <c r="P267" s="201">
        <f>O267*H267</f>
        <v>0</v>
      </c>
      <c r="Q267" s="201">
        <v>0</v>
      </c>
      <c r="R267" s="201">
        <f>Q267*H267</f>
        <v>0</v>
      </c>
      <c r="S267" s="201">
        <v>0</v>
      </c>
      <c r="T267" s="202">
        <f>S267*H267</f>
        <v>0</v>
      </c>
      <c r="U267" s="36"/>
      <c r="V267" s="36"/>
      <c r="W267" s="36"/>
      <c r="X267" s="36"/>
      <c r="Y267" s="36"/>
      <c r="Z267" s="36"/>
      <c r="AA267" s="36"/>
      <c r="AB267" s="36"/>
      <c r="AC267" s="36"/>
      <c r="AD267" s="36"/>
      <c r="AE267" s="36"/>
      <c r="AR267" s="203" t="s">
        <v>223</v>
      </c>
      <c r="AT267" s="203" t="s">
        <v>224</v>
      </c>
      <c r="AU267" s="203" t="s">
        <v>87</v>
      </c>
      <c r="AY267" s="18" t="s">
        <v>220</v>
      </c>
      <c r="BE267" s="204">
        <f>IF(N267="základní",J267,0)</f>
        <v>0</v>
      </c>
      <c r="BF267" s="204">
        <f>IF(N267="snížená",J267,0)</f>
        <v>0</v>
      </c>
      <c r="BG267" s="204">
        <f>IF(N267="zákl. přenesená",J267,0)</f>
        <v>0</v>
      </c>
      <c r="BH267" s="204">
        <f>IF(N267="sníž. přenesená",J267,0)</f>
        <v>0</v>
      </c>
      <c r="BI267" s="204">
        <f>IF(N267="nulová",J267,0)</f>
        <v>0</v>
      </c>
      <c r="BJ267" s="18" t="s">
        <v>87</v>
      </c>
      <c r="BK267" s="204">
        <f>ROUND(I267*H267,2)</f>
        <v>0</v>
      </c>
      <c r="BL267" s="18" t="s">
        <v>223</v>
      </c>
      <c r="BM267" s="203" t="s">
        <v>6029</v>
      </c>
    </row>
    <row r="268" spans="1:65" s="2" customFormat="1" ht="11.25">
      <c r="A268" s="36"/>
      <c r="B268" s="37"/>
      <c r="C268" s="38"/>
      <c r="D268" s="205" t="s">
        <v>231</v>
      </c>
      <c r="E268" s="38"/>
      <c r="F268" s="206" t="s">
        <v>5874</v>
      </c>
      <c r="G268" s="38"/>
      <c r="H268" s="38"/>
      <c r="I268" s="207"/>
      <c r="J268" s="38"/>
      <c r="K268" s="38"/>
      <c r="L268" s="41"/>
      <c r="M268" s="208"/>
      <c r="N268" s="209"/>
      <c r="O268" s="73"/>
      <c r="P268" s="73"/>
      <c r="Q268" s="73"/>
      <c r="R268" s="73"/>
      <c r="S268" s="73"/>
      <c r="T268" s="74"/>
      <c r="U268" s="36"/>
      <c r="V268" s="36"/>
      <c r="W268" s="36"/>
      <c r="X268" s="36"/>
      <c r="Y268" s="36"/>
      <c r="Z268" s="36"/>
      <c r="AA268" s="36"/>
      <c r="AB268" s="36"/>
      <c r="AC268" s="36"/>
      <c r="AD268" s="36"/>
      <c r="AE268" s="36"/>
      <c r="AT268" s="18" t="s">
        <v>231</v>
      </c>
      <c r="AU268" s="18" t="s">
        <v>87</v>
      </c>
    </row>
    <row r="269" spans="1:65" s="2" customFormat="1" ht="49.15" customHeight="1">
      <c r="A269" s="36"/>
      <c r="B269" s="37"/>
      <c r="C269" s="192" t="s">
        <v>1459</v>
      </c>
      <c r="D269" s="192" t="s">
        <v>224</v>
      </c>
      <c r="E269" s="193" t="s">
        <v>5875</v>
      </c>
      <c r="F269" s="194" t="s">
        <v>5876</v>
      </c>
      <c r="G269" s="195" t="s">
        <v>650</v>
      </c>
      <c r="H269" s="196">
        <v>4317.674</v>
      </c>
      <c r="I269" s="197"/>
      <c r="J269" s="198">
        <f>ROUND(I269*H269,2)</f>
        <v>0</v>
      </c>
      <c r="K269" s="194" t="s">
        <v>5600</v>
      </c>
      <c r="L269" s="41"/>
      <c r="M269" s="199" t="s">
        <v>1</v>
      </c>
      <c r="N269" s="200" t="s">
        <v>45</v>
      </c>
      <c r="O269" s="73"/>
      <c r="P269" s="201">
        <f>O269*H269</f>
        <v>0</v>
      </c>
      <c r="Q269" s="201">
        <v>0</v>
      </c>
      <c r="R269" s="201">
        <f>Q269*H269</f>
        <v>0</v>
      </c>
      <c r="S269" s="201">
        <v>0</v>
      </c>
      <c r="T269" s="202">
        <f>S269*H269</f>
        <v>0</v>
      </c>
      <c r="U269" s="36"/>
      <c r="V269" s="36"/>
      <c r="W269" s="36"/>
      <c r="X269" s="36"/>
      <c r="Y269" s="36"/>
      <c r="Z269" s="36"/>
      <c r="AA269" s="36"/>
      <c r="AB269" s="36"/>
      <c r="AC269" s="36"/>
      <c r="AD269" s="36"/>
      <c r="AE269" s="36"/>
      <c r="AR269" s="203" t="s">
        <v>223</v>
      </c>
      <c r="AT269" s="203" t="s">
        <v>224</v>
      </c>
      <c r="AU269" s="203" t="s">
        <v>87</v>
      </c>
      <c r="AY269" s="18" t="s">
        <v>220</v>
      </c>
      <c r="BE269" s="204">
        <f>IF(N269="základní",J269,0)</f>
        <v>0</v>
      </c>
      <c r="BF269" s="204">
        <f>IF(N269="snížená",J269,0)</f>
        <v>0</v>
      </c>
      <c r="BG269" s="204">
        <f>IF(N269="zákl. přenesená",J269,0)</f>
        <v>0</v>
      </c>
      <c r="BH269" s="204">
        <f>IF(N269="sníž. přenesená",J269,0)</f>
        <v>0</v>
      </c>
      <c r="BI269" s="204">
        <f>IF(N269="nulová",J269,0)</f>
        <v>0</v>
      </c>
      <c r="BJ269" s="18" t="s">
        <v>87</v>
      </c>
      <c r="BK269" s="204">
        <f>ROUND(I269*H269,2)</f>
        <v>0</v>
      </c>
      <c r="BL269" s="18" t="s">
        <v>223</v>
      </c>
      <c r="BM269" s="203" t="s">
        <v>6030</v>
      </c>
    </row>
    <row r="270" spans="1:65" s="2" customFormat="1" ht="11.25">
      <c r="A270" s="36"/>
      <c r="B270" s="37"/>
      <c r="C270" s="38"/>
      <c r="D270" s="205" t="s">
        <v>231</v>
      </c>
      <c r="E270" s="38"/>
      <c r="F270" s="206" t="s">
        <v>5878</v>
      </c>
      <c r="G270" s="38"/>
      <c r="H270" s="38"/>
      <c r="I270" s="207"/>
      <c r="J270" s="38"/>
      <c r="K270" s="38"/>
      <c r="L270" s="41"/>
      <c r="M270" s="208"/>
      <c r="N270" s="209"/>
      <c r="O270" s="73"/>
      <c r="P270" s="73"/>
      <c r="Q270" s="73"/>
      <c r="R270" s="73"/>
      <c r="S270" s="73"/>
      <c r="T270" s="74"/>
      <c r="U270" s="36"/>
      <c r="V270" s="36"/>
      <c r="W270" s="36"/>
      <c r="X270" s="36"/>
      <c r="Y270" s="36"/>
      <c r="Z270" s="36"/>
      <c r="AA270" s="36"/>
      <c r="AB270" s="36"/>
      <c r="AC270" s="36"/>
      <c r="AD270" s="36"/>
      <c r="AE270" s="36"/>
      <c r="AT270" s="18" t="s">
        <v>231</v>
      </c>
      <c r="AU270" s="18" t="s">
        <v>87</v>
      </c>
    </row>
    <row r="271" spans="1:65" s="12" customFormat="1" ht="25.9" customHeight="1">
      <c r="B271" s="176"/>
      <c r="C271" s="177"/>
      <c r="D271" s="178" t="s">
        <v>79</v>
      </c>
      <c r="E271" s="179" t="s">
        <v>741</v>
      </c>
      <c r="F271" s="179" t="s">
        <v>742</v>
      </c>
      <c r="G271" s="177"/>
      <c r="H271" s="177"/>
      <c r="I271" s="180"/>
      <c r="J271" s="181">
        <f>BK271</f>
        <v>0</v>
      </c>
      <c r="K271" s="177"/>
      <c r="L271" s="182"/>
      <c r="M271" s="183"/>
      <c r="N271" s="184"/>
      <c r="O271" s="184"/>
      <c r="P271" s="185">
        <f>SUM(P272:P273)</f>
        <v>0</v>
      </c>
      <c r="Q271" s="184"/>
      <c r="R271" s="185">
        <f>SUM(R272:R273)</f>
        <v>0</v>
      </c>
      <c r="S271" s="184"/>
      <c r="T271" s="186">
        <f>SUM(T272:T273)</f>
        <v>0</v>
      </c>
      <c r="AR271" s="187" t="s">
        <v>87</v>
      </c>
      <c r="AT271" s="188" t="s">
        <v>79</v>
      </c>
      <c r="AU271" s="188" t="s">
        <v>80</v>
      </c>
      <c r="AY271" s="187" t="s">
        <v>220</v>
      </c>
      <c r="BK271" s="189">
        <f>SUM(BK272:BK273)</f>
        <v>0</v>
      </c>
    </row>
    <row r="272" spans="1:65" s="2" customFormat="1" ht="33" customHeight="1">
      <c r="A272" s="36"/>
      <c r="B272" s="37"/>
      <c r="C272" s="192" t="s">
        <v>1466</v>
      </c>
      <c r="D272" s="192" t="s">
        <v>224</v>
      </c>
      <c r="E272" s="193" t="s">
        <v>743</v>
      </c>
      <c r="F272" s="194" t="s">
        <v>744</v>
      </c>
      <c r="G272" s="195" t="s">
        <v>650</v>
      </c>
      <c r="H272" s="196">
        <v>3980.1460000000002</v>
      </c>
      <c r="I272" s="197"/>
      <c r="J272" s="198">
        <f>ROUND(I272*H272,2)</f>
        <v>0</v>
      </c>
      <c r="K272" s="194" t="s">
        <v>5600</v>
      </c>
      <c r="L272" s="41"/>
      <c r="M272" s="199" t="s">
        <v>1</v>
      </c>
      <c r="N272" s="200" t="s">
        <v>45</v>
      </c>
      <c r="O272" s="73"/>
      <c r="P272" s="201">
        <f>O272*H272</f>
        <v>0</v>
      </c>
      <c r="Q272" s="201">
        <v>0</v>
      </c>
      <c r="R272" s="201">
        <f>Q272*H272</f>
        <v>0</v>
      </c>
      <c r="S272" s="201">
        <v>0</v>
      </c>
      <c r="T272" s="202">
        <f>S272*H272</f>
        <v>0</v>
      </c>
      <c r="U272" s="36"/>
      <c r="V272" s="36"/>
      <c r="W272" s="36"/>
      <c r="X272" s="36"/>
      <c r="Y272" s="36"/>
      <c r="Z272" s="36"/>
      <c r="AA272" s="36"/>
      <c r="AB272" s="36"/>
      <c r="AC272" s="36"/>
      <c r="AD272" s="36"/>
      <c r="AE272" s="36"/>
      <c r="AR272" s="203" t="s">
        <v>223</v>
      </c>
      <c r="AT272" s="203" t="s">
        <v>224</v>
      </c>
      <c r="AU272" s="203" t="s">
        <v>87</v>
      </c>
      <c r="AY272" s="18" t="s">
        <v>220</v>
      </c>
      <c r="BE272" s="204">
        <f>IF(N272="základní",J272,0)</f>
        <v>0</v>
      </c>
      <c r="BF272" s="204">
        <f>IF(N272="snížená",J272,0)</f>
        <v>0</v>
      </c>
      <c r="BG272" s="204">
        <f>IF(N272="zákl. přenesená",J272,0)</f>
        <v>0</v>
      </c>
      <c r="BH272" s="204">
        <f>IF(N272="sníž. přenesená",J272,0)</f>
        <v>0</v>
      </c>
      <c r="BI272" s="204">
        <f>IF(N272="nulová",J272,0)</f>
        <v>0</v>
      </c>
      <c r="BJ272" s="18" t="s">
        <v>87</v>
      </c>
      <c r="BK272" s="204">
        <f>ROUND(I272*H272,2)</f>
        <v>0</v>
      </c>
      <c r="BL272" s="18" t="s">
        <v>223</v>
      </c>
      <c r="BM272" s="203" t="s">
        <v>6031</v>
      </c>
    </row>
    <row r="273" spans="1:65" s="2" customFormat="1" ht="11.25">
      <c r="A273" s="36"/>
      <c r="B273" s="37"/>
      <c r="C273" s="38"/>
      <c r="D273" s="205" t="s">
        <v>231</v>
      </c>
      <c r="E273" s="38"/>
      <c r="F273" s="206" t="s">
        <v>5884</v>
      </c>
      <c r="G273" s="38"/>
      <c r="H273" s="38"/>
      <c r="I273" s="207"/>
      <c r="J273" s="38"/>
      <c r="K273" s="38"/>
      <c r="L273" s="41"/>
      <c r="M273" s="208"/>
      <c r="N273" s="209"/>
      <c r="O273" s="73"/>
      <c r="P273" s="73"/>
      <c r="Q273" s="73"/>
      <c r="R273" s="73"/>
      <c r="S273" s="73"/>
      <c r="T273" s="74"/>
      <c r="U273" s="36"/>
      <c r="V273" s="36"/>
      <c r="W273" s="36"/>
      <c r="X273" s="36"/>
      <c r="Y273" s="36"/>
      <c r="Z273" s="36"/>
      <c r="AA273" s="36"/>
      <c r="AB273" s="36"/>
      <c r="AC273" s="36"/>
      <c r="AD273" s="36"/>
      <c r="AE273" s="36"/>
      <c r="AT273" s="18" t="s">
        <v>231</v>
      </c>
      <c r="AU273" s="18" t="s">
        <v>87</v>
      </c>
    </row>
    <row r="274" spans="1:65" s="12" customFormat="1" ht="25.9" customHeight="1">
      <c r="B274" s="176"/>
      <c r="C274" s="177"/>
      <c r="D274" s="178" t="s">
        <v>79</v>
      </c>
      <c r="E274" s="179" t="s">
        <v>501</v>
      </c>
      <c r="F274" s="179" t="s">
        <v>502</v>
      </c>
      <c r="G274" s="177"/>
      <c r="H274" s="177"/>
      <c r="I274" s="180"/>
      <c r="J274" s="181">
        <f>BK274</f>
        <v>0</v>
      </c>
      <c r="K274" s="177"/>
      <c r="L274" s="182"/>
      <c r="M274" s="183"/>
      <c r="N274" s="184"/>
      <c r="O274" s="184"/>
      <c r="P274" s="185">
        <f>P275</f>
        <v>0</v>
      </c>
      <c r="Q274" s="184"/>
      <c r="R274" s="185">
        <f>R275</f>
        <v>0</v>
      </c>
      <c r="S274" s="184"/>
      <c r="T274" s="186">
        <f>T275</f>
        <v>0</v>
      </c>
      <c r="AR274" s="187" t="s">
        <v>87</v>
      </c>
      <c r="AT274" s="188" t="s">
        <v>79</v>
      </c>
      <c r="AU274" s="188" t="s">
        <v>80</v>
      </c>
      <c r="AY274" s="187" t="s">
        <v>220</v>
      </c>
      <c r="BK274" s="189">
        <f>BK275</f>
        <v>0</v>
      </c>
    </row>
    <row r="275" spans="1:65" s="12" customFormat="1" ht="22.9" customHeight="1">
      <c r="B275" s="176"/>
      <c r="C275" s="177"/>
      <c r="D275" s="178" t="s">
        <v>79</v>
      </c>
      <c r="E275" s="190" t="s">
        <v>19</v>
      </c>
      <c r="F275" s="190" t="s">
        <v>625</v>
      </c>
      <c r="G275" s="177"/>
      <c r="H275" s="177"/>
      <c r="I275" s="180"/>
      <c r="J275" s="191">
        <f>BK275</f>
        <v>0</v>
      </c>
      <c r="K275" s="177"/>
      <c r="L275" s="182"/>
      <c r="M275" s="183"/>
      <c r="N275" s="184"/>
      <c r="O275" s="184"/>
      <c r="P275" s="185">
        <f>SUM(P276:P280)</f>
        <v>0</v>
      </c>
      <c r="Q275" s="184"/>
      <c r="R275" s="185">
        <f>SUM(R276:R280)</f>
        <v>0</v>
      </c>
      <c r="S275" s="184"/>
      <c r="T275" s="186">
        <f>SUM(T276:T280)</f>
        <v>0</v>
      </c>
      <c r="AR275" s="187" t="s">
        <v>87</v>
      </c>
      <c r="AT275" s="188" t="s">
        <v>79</v>
      </c>
      <c r="AU275" s="188" t="s">
        <v>87</v>
      </c>
      <c r="AY275" s="187" t="s">
        <v>220</v>
      </c>
      <c r="BK275" s="189">
        <f>SUM(BK276:BK280)</f>
        <v>0</v>
      </c>
    </row>
    <row r="276" spans="1:65" s="2" customFormat="1" ht="24.2" customHeight="1">
      <c r="A276" s="36"/>
      <c r="B276" s="37"/>
      <c r="C276" s="192" t="s">
        <v>1414</v>
      </c>
      <c r="D276" s="192" t="s">
        <v>224</v>
      </c>
      <c r="E276" s="193" t="s">
        <v>6032</v>
      </c>
      <c r="F276" s="194" t="s">
        <v>6033</v>
      </c>
      <c r="G276" s="195" t="s">
        <v>514</v>
      </c>
      <c r="H276" s="196">
        <v>29</v>
      </c>
      <c r="I276" s="197"/>
      <c r="J276" s="198">
        <f>ROUND(I276*H276,2)</f>
        <v>0</v>
      </c>
      <c r="K276" s="194" t="s">
        <v>1</v>
      </c>
      <c r="L276" s="41"/>
      <c r="M276" s="199" t="s">
        <v>1</v>
      </c>
      <c r="N276" s="200" t="s">
        <v>45</v>
      </c>
      <c r="O276" s="73"/>
      <c r="P276" s="201">
        <f>O276*H276</f>
        <v>0</v>
      </c>
      <c r="Q276" s="201">
        <v>0</v>
      </c>
      <c r="R276" s="201">
        <f>Q276*H276</f>
        <v>0</v>
      </c>
      <c r="S276" s="201">
        <v>0</v>
      </c>
      <c r="T276" s="202">
        <f>S276*H276</f>
        <v>0</v>
      </c>
      <c r="U276" s="36"/>
      <c r="V276" s="36"/>
      <c r="W276" s="36"/>
      <c r="X276" s="36"/>
      <c r="Y276" s="36"/>
      <c r="Z276" s="36"/>
      <c r="AA276" s="36"/>
      <c r="AB276" s="36"/>
      <c r="AC276" s="36"/>
      <c r="AD276" s="36"/>
      <c r="AE276" s="36"/>
      <c r="AR276" s="203" t="s">
        <v>223</v>
      </c>
      <c r="AT276" s="203" t="s">
        <v>224</v>
      </c>
      <c r="AU276" s="203" t="s">
        <v>19</v>
      </c>
      <c r="AY276" s="18" t="s">
        <v>220</v>
      </c>
      <c r="BE276" s="204">
        <f>IF(N276="základní",J276,0)</f>
        <v>0</v>
      </c>
      <c r="BF276" s="204">
        <f>IF(N276="snížená",J276,0)</f>
        <v>0</v>
      </c>
      <c r="BG276" s="204">
        <f>IF(N276="zákl. přenesená",J276,0)</f>
        <v>0</v>
      </c>
      <c r="BH276" s="204">
        <f>IF(N276="sníž. přenesená",J276,0)</f>
        <v>0</v>
      </c>
      <c r="BI276" s="204">
        <f>IF(N276="nulová",J276,0)</f>
        <v>0</v>
      </c>
      <c r="BJ276" s="18" t="s">
        <v>87</v>
      </c>
      <c r="BK276" s="204">
        <f>ROUND(I276*H276,2)</f>
        <v>0</v>
      </c>
      <c r="BL276" s="18" t="s">
        <v>223</v>
      </c>
      <c r="BM276" s="203" t="s">
        <v>6034</v>
      </c>
    </row>
    <row r="277" spans="1:65" s="14" customFormat="1" ht="11.25">
      <c r="B277" s="223"/>
      <c r="C277" s="224"/>
      <c r="D277" s="210" t="s">
        <v>235</v>
      </c>
      <c r="E277" s="225" t="s">
        <v>1</v>
      </c>
      <c r="F277" s="226" t="s">
        <v>6007</v>
      </c>
      <c r="G277" s="224"/>
      <c r="H277" s="225" t="s">
        <v>1</v>
      </c>
      <c r="I277" s="227"/>
      <c r="J277" s="224"/>
      <c r="K277" s="224"/>
      <c r="L277" s="228"/>
      <c r="M277" s="229"/>
      <c r="N277" s="230"/>
      <c r="O277" s="230"/>
      <c r="P277" s="230"/>
      <c r="Q277" s="230"/>
      <c r="R277" s="230"/>
      <c r="S277" s="230"/>
      <c r="T277" s="231"/>
      <c r="AT277" s="232" t="s">
        <v>235</v>
      </c>
      <c r="AU277" s="232" t="s">
        <v>19</v>
      </c>
      <c r="AV277" s="14" t="s">
        <v>87</v>
      </c>
      <c r="AW277" s="14" t="s">
        <v>36</v>
      </c>
      <c r="AX277" s="14" t="s">
        <v>80</v>
      </c>
      <c r="AY277" s="232" t="s">
        <v>220</v>
      </c>
    </row>
    <row r="278" spans="1:65" s="13" customFormat="1" ht="22.5">
      <c r="B278" s="212"/>
      <c r="C278" s="213"/>
      <c r="D278" s="210" t="s">
        <v>235</v>
      </c>
      <c r="E278" s="214" t="s">
        <v>1</v>
      </c>
      <c r="F278" s="215" t="s">
        <v>6035</v>
      </c>
      <c r="G278" s="213"/>
      <c r="H278" s="216">
        <v>24</v>
      </c>
      <c r="I278" s="217"/>
      <c r="J278" s="213"/>
      <c r="K278" s="213"/>
      <c r="L278" s="218"/>
      <c r="M278" s="219"/>
      <c r="N278" s="220"/>
      <c r="O278" s="220"/>
      <c r="P278" s="220"/>
      <c r="Q278" s="220"/>
      <c r="R278" s="220"/>
      <c r="S278" s="220"/>
      <c r="T278" s="221"/>
      <c r="AT278" s="222" t="s">
        <v>235</v>
      </c>
      <c r="AU278" s="222" t="s">
        <v>19</v>
      </c>
      <c r="AV278" s="13" t="s">
        <v>19</v>
      </c>
      <c r="AW278" s="13" t="s">
        <v>36</v>
      </c>
      <c r="AX278" s="13" t="s">
        <v>80</v>
      </c>
      <c r="AY278" s="222" t="s">
        <v>220</v>
      </c>
    </row>
    <row r="279" spans="1:65" s="13" customFormat="1" ht="11.25">
      <c r="B279" s="212"/>
      <c r="C279" s="213"/>
      <c r="D279" s="210" t="s">
        <v>235</v>
      </c>
      <c r="E279" s="214" t="s">
        <v>1</v>
      </c>
      <c r="F279" s="215" t="s">
        <v>6036</v>
      </c>
      <c r="G279" s="213"/>
      <c r="H279" s="216">
        <v>5</v>
      </c>
      <c r="I279" s="217"/>
      <c r="J279" s="213"/>
      <c r="K279" s="213"/>
      <c r="L279" s="218"/>
      <c r="M279" s="219"/>
      <c r="N279" s="220"/>
      <c r="O279" s="220"/>
      <c r="P279" s="220"/>
      <c r="Q279" s="220"/>
      <c r="R279" s="220"/>
      <c r="S279" s="220"/>
      <c r="T279" s="221"/>
      <c r="AT279" s="222" t="s">
        <v>235</v>
      </c>
      <c r="AU279" s="222" t="s">
        <v>19</v>
      </c>
      <c r="AV279" s="13" t="s">
        <v>19</v>
      </c>
      <c r="AW279" s="13" t="s">
        <v>36</v>
      </c>
      <c r="AX279" s="13" t="s">
        <v>80</v>
      </c>
      <c r="AY279" s="222" t="s">
        <v>220</v>
      </c>
    </row>
    <row r="280" spans="1:65" s="15" customFormat="1" ht="11.25">
      <c r="B280" s="233"/>
      <c r="C280" s="234"/>
      <c r="D280" s="210" t="s">
        <v>235</v>
      </c>
      <c r="E280" s="235" t="s">
        <v>1</v>
      </c>
      <c r="F280" s="236" t="s">
        <v>355</v>
      </c>
      <c r="G280" s="234"/>
      <c r="H280" s="237">
        <v>29</v>
      </c>
      <c r="I280" s="238"/>
      <c r="J280" s="234"/>
      <c r="K280" s="234"/>
      <c r="L280" s="239"/>
      <c r="M280" s="240"/>
      <c r="N280" s="241"/>
      <c r="O280" s="241"/>
      <c r="P280" s="241"/>
      <c r="Q280" s="241"/>
      <c r="R280" s="241"/>
      <c r="S280" s="241"/>
      <c r="T280" s="242"/>
      <c r="AT280" s="243" t="s">
        <v>235</v>
      </c>
      <c r="AU280" s="243" t="s">
        <v>19</v>
      </c>
      <c r="AV280" s="15" t="s">
        <v>223</v>
      </c>
      <c r="AW280" s="15" t="s">
        <v>36</v>
      </c>
      <c r="AX280" s="15" t="s">
        <v>87</v>
      </c>
      <c r="AY280" s="243" t="s">
        <v>220</v>
      </c>
    </row>
    <row r="281" spans="1:65" s="12" customFormat="1" ht="25.9" customHeight="1">
      <c r="B281" s="176"/>
      <c r="C281" s="177"/>
      <c r="D281" s="178" t="s">
        <v>79</v>
      </c>
      <c r="E281" s="179" t="s">
        <v>6037</v>
      </c>
      <c r="F281" s="179" t="s">
        <v>6038</v>
      </c>
      <c r="G281" s="177"/>
      <c r="H281" s="177"/>
      <c r="I281" s="180"/>
      <c r="J281" s="181">
        <f>BK281</f>
        <v>0</v>
      </c>
      <c r="K281" s="177"/>
      <c r="L281" s="182"/>
      <c r="M281" s="183"/>
      <c r="N281" s="184"/>
      <c r="O281" s="184"/>
      <c r="P281" s="185">
        <f>P282</f>
        <v>0</v>
      </c>
      <c r="Q281" s="184"/>
      <c r="R281" s="185">
        <f>R282</f>
        <v>0</v>
      </c>
      <c r="S281" s="184"/>
      <c r="T281" s="186">
        <f>T282</f>
        <v>0</v>
      </c>
      <c r="AR281" s="187" t="s">
        <v>223</v>
      </c>
      <c r="AT281" s="188" t="s">
        <v>79</v>
      </c>
      <c r="AU281" s="188" t="s">
        <v>80</v>
      </c>
      <c r="AY281" s="187" t="s">
        <v>220</v>
      </c>
      <c r="BK281" s="189">
        <f>BK282</f>
        <v>0</v>
      </c>
    </row>
    <row r="282" spans="1:65" s="2" customFormat="1" ht="33" customHeight="1">
      <c r="A282" s="36"/>
      <c r="B282" s="37"/>
      <c r="C282" s="192" t="s">
        <v>1472</v>
      </c>
      <c r="D282" s="192" t="s">
        <v>224</v>
      </c>
      <c r="E282" s="193" t="s">
        <v>6039</v>
      </c>
      <c r="F282" s="194" t="s">
        <v>6040</v>
      </c>
      <c r="G282" s="195" t="s">
        <v>6041</v>
      </c>
      <c r="H282" s="196">
        <v>1</v>
      </c>
      <c r="I282" s="197"/>
      <c r="J282" s="198">
        <f>ROUND(I282*H282,2)</f>
        <v>0</v>
      </c>
      <c r="K282" s="194" t="s">
        <v>1</v>
      </c>
      <c r="L282" s="41"/>
      <c r="M282" s="284" t="s">
        <v>1</v>
      </c>
      <c r="N282" s="285" t="s">
        <v>45</v>
      </c>
      <c r="O282" s="259"/>
      <c r="P282" s="265">
        <f>O282*H282</f>
        <v>0</v>
      </c>
      <c r="Q282" s="265">
        <v>0</v>
      </c>
      <c r="R282" s="265">
        <f>Q282*H282</f>
        <v>0</v>
      </c>
      <c r="S282" s="265">
        <v>0</v>
      </c>
      <c r="T282" s="266">
        <f>S282*H282</f>
        <v>0</v>
      </c>
      <c r="U282" s="36"/>
      <c r="V282" s="36"/>
      <c r="W282" s="36"/>
      <c r="X282" s="36"/>
      <c r="Y282" s="36"/>
      <c r="Z282" s="36"/>
      <c r="AA282" s="36"/>
      <c r="AB282" s="36"/>
      <c r="AC282" s="36"/>
      <c r="AD282" s="36"/>
      <c r="AE282" s="36"/>
      <c r="AR282" s="203" t="s">
        <v>6042</v>
      </c>
      <c r="AT282" s="203" t="s">
        <v>224</v>
      </c>
      <c r="AU282" s="203" t="s">
        <v>87</v>
      </c>
      <c r="AY282" s="18" t="s">
        <v>220</v>
      </c>
      <c r="BE282" s="204">
        <f>IF(N282="základní",J282,0)</f>
        <v>0</v>
      </c>
      <c r="BF282" s="204">
        <f>IF(N282="snížená",J282,0)</f>
        <v>0</v>
      </c>
      <c r="BG282" s="204">
        <f>IF(N282="zákl. přenesená",J282,0)</f>
        <v>0</v>
      </c>
      <c r="BH282" s="204">
        <f>IF(N282="sníž. přenesená",J282,0)</f>
        <v>0</v>
      </c>
      <c r="BI282" s="204">
        <f>IF(N282="nulová",J282,0)</f>
        <v>0</v>
      </c>
      <c r="BJ282" s="18" t="s">
        <v>87</v>
      </c>
      <c r="BK282" s="204">
        <f>ROUND(I282*H282,2)</f>
        <v>0</v>
      </c>
      <c r="BL282" s="18" t="s">
        <v>6042</v>
      </c>
      <c r="BM282" s="203" t="s">
        <v>6043</v>
      </c>
    </row>
    <row r="283" spans="1:65" s="2" customFormat="1" ht="6.95" customHeight="1">
      <c r="A283" s="36"/>
      <c r="B283" s="56"/>
      <c r="C283" s="57"/>
      <c r="D283" s="57"/>
      <c r="E283" s="57"/>
      <c r="F283" s="57"/>
      <c r="G283" s="57"/>
      <c r="H283" s="57"/>
      <c r="I283" s="57"/>
      <c r="J283" s="57"/>
      <c r="K283" s="57"/>
      <c r="L283" s="41"/>
      <c r="M283" s="36"/>
      <c r="O283" s="36"/>
      <c r="P283" s="36"/>
      <c r="Q283" s="36"/>
      <c r="R283" s="36"/>
      <c r="S283" s="36"/>
      <c r="T283" s="36"/>
      <c r="U283" s="36"/>
      <c r="V283" s="36"/>
      <c r="W283" s="36"/>
      <c r="X283" s="36"/>
      <c r="Y283" s="36"/>
      <c r="Z283" s="36"/>
      <c r="AA283" s="36"/>
      <c r="AB283" s="36"/>
      <c r="AC283" s="36"/>
      <c r="AD283" s="36"/>
      <c r="AE283" s="36"/>
    </row>
  </sheetData>
  <mergeCells count="12">
    <mergeCell ref="E121:H121"/>
    <mergeCell ref="L2:V2"/>
    <mergeCell ref="E85:H85"/>
    <mergeCell ref="E87:H87"/>
    <mergeCell ref="E89:H89"/>
    <mergeCell ref="E117:H117"/>
    <mergeCell ref="E119:H119"/>
    <mergeCell ref="E7:H7"/>
    <mergeCell ref="E9:H9"/>
    <mergeCell ref="E11:H11"/>
    <mergeCell ref="E20:H20"/>
    <mergeCell ref="E29:H29"/>
  </mergeCells>
  <hyperlinks>
    <hyperlink ref="F132" r:id="rId1"/>
    <hyperlink ref="F134" r:id="rId2"/>
    <hyperlink ref="F136" r:id="rId3"/>
    <hyperlink ref="F140" r:id="rId4"/>
    <hyperlink ref="F149" r:id="rId5"/>
    <hyperlink ref="F151" r:id="rId6"/>
    <hyperlink ref="F154" r:id="rId7"/>
    <hyperlink ref="F156" r:id="rId8"/>
    <hyperlink ref="F158" r:id="rId9"/>
    <hyperlink ref="F164" r:id="rId10"/>
    <hyperlink ref="F179" r:id="rId11"/>
    <hyperlink ref="F181" r:id="rId12"/>
    <hyperlink ref="F184" r:id="rId13"/>
    <hyperlink ref="F187" r:id="rId14"/>
    <hyperlink ref="F190" r:id="rId15"/>
    <hyperlink ref="F193" r:id="rId16"/>
    <hyperlink ref="F195" r:id="rId17"/>
    <hyperlink ref="F197" r:id="rId18"/>
    <hyperlink ref="F199" r:id="rId19"/>
    <hyperlink ref="F205" r:id="rId20"/>
    <hyperlink ref="F207" r:id="rId21"/>
    <hyperlink ref="F210" r:id="rId22"/>
    <hyperlink ref="F212" r:id="rId23"/>
    <hyperlink ref="F217" r:id="rId24"/>
    <hyperlink ref="F225" r:id="rId25"/>
    <hyperlink ref="F227" r:id="rId26"/>
    <hyperlink ref="F229" r:id="rId27"/>
    <hyperlink ref="F231" r:id="rId28"/>
    <hyperlink ref="F234" r:id="rId29"/>
    <hyperlink ref="F239" r:id="rId30"/>
    <hyperlink ref="F245" r:id="rId31"/>
    <hyperlink ref="F251" r:id="rId32"/>
    <hyperlink ref="F261" r:id="rId33"/>
    <hyperlink ref="F264" r:id="rId34"/>
    <hyperlink ref="F266" r:id="rId35"/>
    <hyperlink ref="F268" r:id="rId36"/>
    <hyperlink ref="F270" r:id="rId37"/>
    <hyperlink ref="F273" r:id="rId38"/>
  </hyperlinks>
  <pageMargins left="0.39374999999999999" right="0.39374999999999999" top="0.39374999999999999" bottom="0.39374999999999999" header="0" footer="0"/>
  <pageSetup orientation="portrait" blackAndWhite="1"/>
</worksheet>
</file>

<file path=xl/worksheets/sheet24.xml><?xml version="1.0" encoding="utf-8"?>
<worksheet xmlns="http://schemas.openxmlformats.org/spreadsheetml/2006/main" xmlns:r="http://schemas.openxmlformats.org/officeDocument/2006/relationships">
  <sheetPr>
    <pageSetUpPr fitToPage="1"/>
  </sheetPr>
  <dimension ref="A2:BM29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181</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5591</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6044</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38</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tr">
        <f>IF('Rekapitulace stavby'!E11="","",'Rekapitulace stavby'!E11)</f>
        <v>Povodí Odry, s.p.</v>
      </c>
      <c r="F17" s="36"/>
      <c r="G17" s="36"/>
      <c r="H17" s="36"/>
      <c r="I17" s="120" t="s">
        <v>31</v>
      </c>
      <c r="J17" s="111"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tr">
        <f>IF('Rekapitulace stavby'!E17="","",'Rekapitulace stavby'!E17)</f>
        <v>Dopravoprojekt Brno a.s.</v>
      </c>
      <c r="F23" s="36"/>
      <c r="G23" s="36"/>
      <c r="H23" s="36"/>
      <c r="I23" s="120" t="s">
        <v>31</v>
      </c>
      <c r="J23" s="111"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tr">
        <f>IF('Rekapitulace stavby'!E20="","",'Rekapitulace stavby'!E20)</f>
        <v xml:space="preserve"> </v>
      </c>
      <c r="F26" s="36"/>
      <c r="G26" s="36"/>
      <c r="H26" s="36"/>
      <c r="I26" s="120" t="s">
        <v>31</v>
      </c>
      <c r="J26" s="111"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ROUND(J126,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ROUND((SUM(BE126:BE293)),  2)</f>
        <v>0</v>
      </c>
      <c r="G35" s="36"/>
      <c r="H35" s="36"/>
      <c r="I35" s="131">
        <v>0.2</v>
      </c>
      <c r="J35" s="130">
        <f>ROUND(((SUM(BE126:BE293))*I35),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ROUND((SUM(BF126:BF293)),  2)</f>
        <v>0</v>
      </c>
      <c r="G36" s="36"/>
      <c r="H36" s="36"/>
      <c r="I36" s="131">
        <v>0.2</v>
      </c>
      <c r="J36" s="130">
        <f>ROUND(((SUM(BF126:BF293))*I36),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ROUND((SUM(BG126:BG293)),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ROUND((SUM(BH126:BH293)),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ROUND((SUM(BI126:BI293)),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5591</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 08.4 - Úprava křížení ...</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 xml:space="preserve"> </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Dopravoprojekt Brno a.s.</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J126</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1902</v>
      </c>
      <c r="E99" s="157"/>
      <c r="F99" s="157"/>
      <c r="G99" s="157"/>
      <c r="H99" s="157"/>
      <c r="I99" s="157"/>
      <c r="J99" s="158">
        <f>J127</f>
        <v>0</v>
      </c>
      <c r="K99" s="155"/>
      <c r="L99" s="159"/>
    </row>
    <row r="100" spans="1:47" s="9" customFormat="1" ht="24.95" customHeight="1">
      <c r="B100" s="154"/>
      <c r="C100" s="155"/>
      <c r="D100" s="156" t="s">
        <v>1906</v>
      </c>
      <c r="E100" s="157"/>
      <c r="F100" s="157"/>
      <c r="G100" s="157"/>
      <c r="H100" s="157"/>
      <c r="I100" s="157"/>
      <c r="J100" s="158">
        <f>J248</f>
        <v>0</v>
      </c>
      <c r="K100" s="155"/>
      <c r="L100" s="159"/>
    </row>
    <row r="101" spans="1:47" s="9" customFormat="1" ht="24.95" customHeight="1">
      <c r="B101" s="154"/>
      <c r="C101" s="155"/>
      <c r="D101" s="156" t="s">
        <v>1909</v>
      </c>
      <c r="E101" s="157"/>
      <c r="F101" s="157"/>
      <c r="G101" s="157"/>
      <c r="H101" s="157"/>
      <c r="I101" s="157"/>
      <c r="J101" s="158">
        <f>J263</f>
        <v>0</v>
      </c>
      <c r="K101" s="155"/>
      <c r="L101" s="159"/>
    </row>
    <row r="102" spans="1:47" s="9" customFormat="1" ht="24.95" customHeight="1">
      <c r="B102" s="154"/>
      <c r="C102" s="155"/>
      <c r="D102" s="156" t="s">
        <v>1910</v>
      </c>
      <c r="E102" s="157"/>
      <c r="F102" s="157"/>
      <c r="G102" s="157"/>
      <c r="H102" s="157"/>
      <c r="I102" s="157"/>
      <c r="J102" s="158">
        <f>J272</f>
        <v>0</v>
      </c>
      <c r="K102" s="155"/>
      <c r="L102" s="159"/>
    </row>
    <row r="103" spans="1:47" s="9" customFormat="1" ht="24.95" customHeight="1">
      <c r="B103" s="154"/>
      <c r="C103" s="155"/>
      <c r="D103" s="156" t="s">
        <v>1911</v>
      </c>
      <c r="E103" s="157"/>
      <c r="F103" s="157"/>
      <c r="G103" s="157"/>
      <c r="H103" s="157"/>
      <c r="I103" s="157"/>
      <c r="J103" s="158">
        <f>J275</f>
        <v>0</v>
      </c>
      <c r="K103" s="155"/>
      <c r="L103" s="159"/>
    </row>
    <row r="104" spans="1:47" s="9" customFormat="1" ht="24.95" customHeight="1">
      <c r="B104" s="154"/>
      <c r="C104" s="155"/>
      <c r="D104" s="156" t="s">
        <v>1912</v>
      </c>
      <c r="E104" s="157"/>
      <c r="F104" s="157"/>
      <c r="G104" s="157"/>
      <c r="H104" s="157"/>
      <c r="I104" s="157"/>
      <c r="J104" s="158">
        <f>J291</f>
        <v>0</v>
      </c>
      <c r="K104" s="155"/>
      <c r="L104" s="159"/>
    </row>
    <row r="105" spans="1:47" s="2" customFormat="1" ht="21.75" customHeight="1">
      <c r="A105" s="36"/>
      <c r="B105" s="37"/>
      <c r="C105" s="38"/>
      <c r="D105" s="38"/>
      <c r="E105" s="38"/>
      <c r="F105" s="38"/>
      <c r="G105" s="38"/>
      <c r="H105" s="38"/>
      <c r="I105" s="38"/>
      <c r="J105" s="38"/>
      <c r="K105" s="38"/>
      <c r="L105" s="53"/>
      <c r="S105" s="36"/>
      <c r="T105" s="36"/>
      <c r="U105" s="36"/>
      <c r="V105" s="36"/>
      <c r="W105" s="36"/>
      <c r="X105" s="36"/>
      <c r="Y105" s="36"/>
      <c r="Z105" s="36"/>
      <c r="AA105" s="36"/>
      <c r="AB105" s="36"/>
      <c r="AC105" s="36"/>
      <c r="AD105" s="36"/>
      <c r="AE105" s="36"/>
    </row>
    <row r="106" spans="1:47" s="2" customFormat="1" ht="6.95" customHeight="1">
      <c r="A106" s="36"/>
      <c r="B106" s="56"/>
      <c r="C106" s="57"/>
      <c r="D106" s="57"/>
      <c r="E106" s="57"/>
      <c r="F106" s="57"/>
      <c r="G106" s="57"/>
      <c r="H106" s="57"/>
      <c r="I106" s="57"/>
      <c r="J106" s="57"/>
      <c r="K106" s="57"/>
      <c r="L106" s="53"/>
      <c r="S106" s="36"/>
      <c r="T106" s="36"/>
      <c r="U106" s="36"/>
      <c r="V106" s="36"/>
      <c r="W106" s="36"/>
      <c r="X106" s="36"/>
      <c r="Y106" s="36"/>
      <c r="Z106" s="36"/>
      <c r="AA106" s="36"/>
      <c r="AB106" s="36"/>
      <c r="AC106" s="36"/>
      <c r="AD106" s="36"/>
      <c r="AE106" s="36"/>
    </row>
    <row r="110" spans="1:47" s="2" customFormat="1" ht="6.95" customHeight="1">
      <c r="A110" s="36"/>
      <c r="B110" s="58"/>
      <c r="C110" s="59"/>
      <c r="D110" s="59"/>
      <c r="E110" s="59"/>
      <c r="F110" s="59"/>
      <c r="G110" s="59"/>
      <c r="H110" s="59"/>
      <c r="I110" s="59"/>
      <c r="J110" s="59"/>
      <c r="K110" s="59"/>
      <c r="L110" s="53"/>
      <c r="S110" s="36"/>
      <c r="T110" s="36"/>
      <c r="U110" s="36"/>
      <c r="V110" s="36"/>
      <c r="W110" s="36"/>
      <c r="X110" s="36"/>
      <c r="Y110" s="36"/>
      <c r="Z110" s="36"/>
      <c r="AA110" s="36"/>
      <c r="AB110" s="36"/>
      <c r="AC110" s="36"/>
      <c r="AD110" s="36"/>
      <c r="AE110" s="36"/>
    </row>
    <row r="111" spans="1:47" s="2" customFormat="1" ht="24.95" customHeight="1">
      <c r="A111" s="36"/>
      <c r="B111" s="37"/>
      <c r="C111" s="24" t="s">
        <v>204</v>
      </c>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6.95" customHeight="1">
      <c r="A112" s="36"/>
      <c r="B112" s="37"/>
      <c r="C112" s="38"/>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12" customHeight="1">
      <c r="A113" s="36"/>
      <c r="B113" s="37"/>
      <c r="C113" s="30" t="s">
        <v>15</v>
      </c>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5" s="2" customFormat="1" ht="26.25" customHeight="1">
      <c r="A114" s="36"/>
      <c r="B114" s="37"/>
      <c r="C114" s="38"/>
      <c r="D114" s="38"/>
      <c r="E114" s="339" t="str">
        <f>E7</f>
        <v>Ochranná hráz na Odře a Orlovské Stružce, Bohumín-Pudlov, stavba č. 5047_2021_soutez</v>
      </c>
      <c r="F114" s="340"/>
      <c r="G114" s="340"/>
      <c r="H114" s="340"/>
      <c r="I114" s="38"/>
      <c r="J114" s="38"/>
      <c r="K114" s="38"/>
      <c r="L114" s="53"/>
      <c r="S114" s="36"/>
      <c r="T114" s="36"/>
      <c r="U114" s="36"/>
      <c r="V114" s="36"/>
      <c r="W114" s="36"/>
      <c r="X114" s="36"/>
      <c r="Y114" s="36"/>
      <c r="Z114" s="36"/>
      <c r="AA114" s="36"/>
      <c r="AB114" s="36"/>
      <c r="AC114" s="36"/>
      <c r="AD114" s="36"/>
      <c r="AE114" s="36"/>
    </row>
    <row r="115" spans="1:65" s="1" customFormat="1" ht="12" customHeight="1">
      <c r="B115" s="22"/>
      <c r="C115" s="30" t="s">
        <v>188</v>
      </c>
      <c r="D115" s="23"/>
      <c r="E115" s="23"/>
      <c r="F115" s="23"/>
      <c r="G115" s="23"/>
      <c r="H115" s="23"/>
      <c r="I115" s="23"/>
      <c r="J115" s="23"/>
      <c r="K115" s="23"/>
      <c r="L115" s="21"/>
    </row>
    <row r="116" spans="1:65" s="2" customFormat="1" ht="16.5" customHeight="1">
      <c r="A116" s="36"/>
      <c r="B116" s="37"/>
      <c r="C116" s="38"/>
      <c r="D116" s="38"/>
      <c r="E116" s="339" t="s">
        <v>5591</v>
      </c>
      <c r="F116" s="341"/>
      <c r="G116" s="341"/>
      <c r="H116" s="341"/>
      <c r="I116" s="38"/>
      <c r="J116" s="38"/>
      <c r="K116" s="38"/>
      <c r="L116" s="53"/>
      <c r="S116" s="36"/>
      <c r="T116" s="36"/>
      <c r="U116" s="36"/>
      <c r="V116" s="36"/>
      <c r="W116" s="36"/>
      <c r="X116" s="36"/>
      <c r="Y116" s="36"/>
      <c r="Z116" s="36"/>
      <c r="AA116" s="36"/>
      <c r="AB116" s="36"/>
      <c r="AC116" s="36"/>
      <c r="AD116" s="36"/>
      <c r="AE116" s="36"/>
    </row>
    <row r="117" spans="1:65" s="2" customFormat="1" ht="12" customHeight="1">
      <c r="A117" s="36"/>
      <c r="B117" s="37"/>
      <c r="C117" s="30" t="s">
        <v>485</v>
      </c>
      <c r="D117" s="38"/>
      <c r="E117" s="38"/>
      <c r="F117" s="38"/>
      <c r="G117" s="38"/>
      <c r="H117" s="38"/>
      <c r="I117" s="38"/>
      <c r="J117" s="38"/>
      <c r="K117" s="38"/>
      <c r="L117" s="53"/>
      <c r="S117" s="36"/>
      <c r="T117" s="36"/>
      <c r="U117" s="36"/>
      <c r="V117" s="36"/>
      <c r="W117" s="36"/>
      <c r="X117" s="36"/>
      <c r="Y117" s="36"/>
      <c r="Z117" s="36"/>
      <c r="AA117" s="36"/>
      <c r="AB117" s="36"/>
      <c r="AC117" s="36"/>
      <c r="AD117" s="36"/>
      <c r="AE117" s="36"/>
    </row>
    <row r="118" spans="1:65" s="2" customFormat="1" ht="16.5" customHeight="1">
      <c r="A118" s="36"/>
      <c r="B118" s="37"/>
      <c r="C118" s="38"/>
      <c r="D118" s="38"/>
      <c r="E118" s="312" t="str">
        <f>E11</f>
        <v>SO 08.4 - Úprava křížení ...</v>
      </c>
      <c r="F118" s="341"/>
      <c r="G118" s="341"/>
      <c r="H118" s="341"/>
      <c r="I118" s="38"/>
      <c r="J118" s="38"/>
      <c r="K118" s="38"/>
      <c r="L118" s="53"/>
      <c r="S118" s="36"/>
      <c r="T118" s="36"/>
      <c r="U118" s="36"/>
      <c r="V118" s="36"/>
      <c r="W118" s="36"/>
      <c r="X118" s="36"/>
      <c r="Y118" s="36"/>
      <c r="Z118" s="36"/>
      <c r="AA118" s="36"/>
      <c r="AB118" s="36"/>
      <c r="AC118" s="36"/>
      <c r="AD118" s="36"/>
      <c r="AE118" s="36"/>
    </row>
    <row r="119" spans="1:65" s="2" customFormat="1" ht="6.95" customHeight="1">
      <c r="A119" s="36"/>
      <c r="B119" s="37"/>
      <c r="C119" s="38"/>
      <c r="D119" s="38"/>
      <c r="E119" s="38"/>
      <c r="F119" s="38"/>
      <c r="G119" s="38"/>
      <c r="H119" s="38"/>
      <c r="I119" s="38"/>
      <c r="J119" s="38"/>
      <c r="K119" s="38"/>
      <c r="L119" s="53"/>
      <c r="S119" s="36"/>
      <c r="T119" s="36"/>
      <c r="U119" s="36"/>
      <c r="V119" s="36"/>
      <c r="W119" s="36"/>
      <c r="X119" s="36"/>
      <c r="Y119" s="36"/>
      <c r="Z119" s="36"/>
      <c r="AA119" s="36"/>
      <c r="AB119" s="36"/>
      <c r="AC119" s="36"/>
      <c r="AD119" s="36"/>
      <c r="AE119" s="36"/>
    </row>
    <row r="120" spans="1:65" s="2" customFormat="1" ht="12" customHeight="1">
      <c r="A120" s="36"/>
      <c r="B120" s="37"/>
      <c r="C120" s="30" t="s">
        <v>20</v>
      </c>
      <c r="D120" s="38"/>
      <c r="E120" s="38"/>
      <c r="F120" s="28" t="str">
        <f>F14</f>
        <v xml:space="preserve"> </v>
      </c>
      <c r="G120" s="38"/>
      <c r="H120" s="38"/>
      <c r="I120" s="30" t="s">
        <v>22</v>
      </c>
      <c r="J120" s="68" t="str">
        <f>IF(J14="","",J14)</f>
        <v>30. 11. 2020</v>
      </c>
      <c r="K120" s="38"/>
      <c r="L120" s="53"/>
      <c r="S120" s="36"/>
      <c r="T120" s="36"/>
      <c r="U120" s="36"/>
      <c r="V120" s="36"/>
      <c r="W120" s="36"/>
      <c r="X120" s="36"/>
      <c r="Y120" s="36"/>
      <c r="Z120" s="36"/>
      <c r="AA120" s="36"/>
      <c r="AB120" s="36"/>
      <c r="AC120" s="36"/>
      <c r="AD120" s="36"/>
      <c r="AE120" s="36"/>
    </row>
    <row r="121" spans="1:65" s="2" customFormat="1" ht="6.95" customHeight="1">
      <c r="A121" s="36"/>
      <c r="B121" s="37"/>
      <c r="C121" s="38"/>
      <c r="D121" s="38"/>
      <c r="E121" s="38"/>
      <c r="F121" s="38"/>
      <c r="G121" s="38"/>
      <c r="H121" s="38"/>
      <c r="I121" s="38"/>
      <c r="J121" s="38"/>
      <c r="K121" s="38"/>
      <c r="L121" s="53"/>
      <c r="S121" s="36"/>
      <c r="T121" s="36"/>
      <c r="U121" s="36"/>
      <c r="V121" s="36"/>
      <c r="W121" s="36"/>
      <c r="X121" s="36"/>
      <c r="Y121" s="36"/>
      <c r="Z121" s="36"/>
      <c r="AA121" s="36"/>
      <c r="AB121" s="36"/>
      <c r="AC121" s="36"/>
      <c r="AD121" s="36"/>
      <c r="AE121" s="36"/>
    </row>
    <row r="122" spans="1:65" s="2" customFormat="1" ht="25.7" customHeight="1">
      <c r="A122" s="36"/>
      <c r="B122" s="37"/>
      <c r="C122" s="30" t="s">
        <v>28</v>
      </c>
      <c r="D122" s="38"/>
      <c r="E122" s="38"/>
      <c r="F122" s="28" t="str">
        <f>E17</f>
        <v>Povodí Odry, s.p.</v>
      </c>
      <c r="G122" s="38"/>
      <c r="H122" s="38"/>
      <c r="I122" s="30" t="s">
        <v>34</v>
      </c>
      <c r="J122" s="34" t="str">
        <f>E23</f>
        <v>Dopravoprojekt Brno a.s.</v>
      </c>
      <c r="K122" s="38"/>
      <c r="L122" s="53"/>
      <c r="S122" s="36"/>
      <c r="T122" s="36"/>
      <c r="U122" s="36"/>
      <c r="V122" s="36"/>
      <c r="W122" s="36"/>
      <c r="X122" s="36"/>
      <c r="Y122" s="36"/>
      <c r="Z122" s="36"/>
      <c r="AA122" s="36"/>
      <c r="AB122" s="36"/>
      <c r="AC122" s="36"/>
      <c r="AD122" s="36"/>
      <c r="AE122" s="36"/>
    </row>
    <row r="123" spans="1:65" s="2" customFormat="1" ht="15.2" customHeight="1">
      <c r="A123" s="36"/>
      <c r="B123" s="37"/>
      <c r="C123" s="30" t="s">
        <v>32</v>
      </c>
      <c r="D123" s="38"/>
      <c r="E123" s="38"/>
      <c r="F123" s="28" t="str">
        <f>IF(E20="","",E20)</f>
        <v>Vyplň údaj</v>
      </c>
      <c r="G123" s="38"/>
      <c r="H123" s="38"/>
      <c r="I123" s="30" t="s">
        <v>37</v>
      </c>
      <c r="J123" s="34" t="str">
        <f>E26</f>
        <v xml:space="preserve"> </v>
      </c>
      <c r="K123" s="38"/>
      <c r="L123" s="53"/>
      <c r="S123" s="36"/>
      <c r="T123" s="36"/>
      <c r="U123" s="36"/>
      <c r="V123" s="36"/>
      <c r="W123" s="36"/>
      <c r="X123" s="36"/>
      <c r="Y123" s="36"/>
      <c r="Z123" s="36"/>
      <c r="AA123" s="36"/>
      <c r="AB123" s="36"/>
      <c r="AC123" s="36"/>
      <c r="AD123" s="36"/>
      <c r="AE123" s="36"/>
    </row>
    <row r="124" spans="1:65" s="2" customFormat="1" ht="10.35" customHeight="1">
      <c r="A124" s="36"/>
      <c r="B124" s="37"/>
      <c r="C124" s="38"/>
      <c r="D124" s="38"/>
      <c r="E124" s="38"/>
      <c r="F124" s="38"/>
      <c r="G124" s="38"/>
      <c r="H124" s="38"/>
      <c r="I124" s="38"/>
      <c r="J124" s="38"/>
      <c r="K124" s="38"/>
      <c r="L124" s="53"/>
      <c r="S124" s="36"/>
      <c r="T124" s="36"/>
      <c r="U124" s="36"/>
      <c r="V124" s="36"/>
      <c r="W124" s="36"/>
      <c r="X124" s="36"/>
      <c r="Y124" s="36"/>
      <c r="Z124" s="36"/>
      <c r="AA124" s="36"/>
      <c r="AB124" s="36"/>
      <c r="AC124" s="36"/>
      <c r="AD124" s="36"/>
      <c r="AE124" s="36"/>
    </row>
    <row r="125" spans="1:65" s="11" customFormat="1" ht="29.25" customHeight="1">
      <c r="A125" s="165"/>
      <c r="B125" s="166"/>
      <c r="C125" s="167" t="s">
        <v>205</v>
      </c>
      <c r="D125" s="168" t="s">
        <v>65</v>
      </c>
      <c r="E125" s="168" t="s">
        <v>61</v>
      </c>
      <c r="F125" s="168" t="s">
        <v>62</v>
      </c>
      <c r="G125" s="168" t="s">
        <v>206</v>
      </c>
      <c r="H125" s="168" t="s">
        <v>207</v>
      </c>
      <c r="I125" s="168" t="s">
        <v>208</v>
      </c>
      <c r="J125" s="168" t="s">
        <v>192</v>
      </c>
      <c r="K125" s="169" t="s">
        <v>209</v>
      </c>
      <c r="L125" s="170"/>
      <c r="M125" s="77" t="s">
        <v>1</v>
      </c>
      <c r="N125" s="78" t="s">
        <v>44</v>
      </c>
      <c r="O125" s="78" t="s">
        <v>210</v>
      </c>
      <c r="P125" s="78" t="s">
        <v>211</v>
      </c>
      <c r="Q125" s="78" t="s">
        <v>212</v>
      </c>
      <c r="R125" s="78" t="s">
        <v>213</v>
      </c>
      <c r="S125" s="78" t="s">
        <v>214</v>
      </c>
      <c r="T125" s="79" t="s">
        <v>215</v>
      </c>
      <c r="U125" s="165"/>
      <c r="V125" s="165"/>
      <c r="W125" s="165"/>
      <c r="X125" s="165"/>
      <c r="Y125" s="165"/>
      <c r="Z125" s="165"/>
      <c r="AA125" s="165"/>
      <c r="AB125" s="165"/>
      <c r="AC125" s="165"/>
      <c r="AD125" s="165"/>
      <c r="AE125" s="165"/>
    </row>
    <row r="126" spans="1:65" s="2" customFormat="1" ht="22.9" customHeight="1">
      <c r="A126" s="36"/>
      <c r="B126" s="37"/>
      <c r="C126" s="84" t="s">
        <v>216</v>
      </c>
      <c r="D126" s="38"/>
      <c r="E126" s="38"/>
      <c r="F126" s="38"/>
      <c r="G126" s="38"/>
      <c r="H126" s="38"/>
      <c r="I126" s="38"/>
      <c r="J126" s="171">
        <f>BK126</f>
        <v>0</v>
      </c>
      <c r="K126" s="38"/>
      <c r="L126" s="41"/>
      <c r="M126" s="80"/>
      <c r="N126" s="172"/>
      <c r="O126" s="81"/>
      <c r="P126" s="173">
        <f>P127+P248+P263+P272+P275+P291</f>
        <v>0</v>
      </c>
      <c r="Q126" s="81"/>
      <c r="R126" s="173">
        <f>R127+R248+R263+R272+R275+R291</f>
        <v>0</v>
      </c>
      <c r="S126" s="81"/>
      <c r="T126" s="174">
        <f>T127+T248+T263+T272+T275+T291</f>
        <v>0</v>
      </c>
      <c r="U126" s="36"/>
      <c r="V126" s="36"/>
      <c r="W126" s="36"/>
      <c r="X126" s="36"/>
      <c r="Y126" s="36"/>
      <c r="Z126" s="36"/>
      <c r="AA126" s="36"/>
      <c r="AB126" s="36"/>
      <c r="AC126" s="36"/>
      <c r="AD126" s="36"/>
      <c r="AE126" s="36"/>
      <c r="AT126" s="18" t="s">
        <v>79</v>
      </c>
      <c r="AU126" s="18" t="s">
        <v>194</v>
      </c>
      <c r="BK126" s="175">
        <f>BK127+BK248+BK263+BK272+BK275+BK291</f>
        <v>0</v>
      </c>
    </row>
    <row r="127" spans="1:65" s="12" customFormat="1" ht="25.9" customHeight="1">
      <c r="B127" s="176"/>
      <c r="C127" s="177"/>
      <c r="D127" s="178" t="s">
        <v>79</v>
      </c>
      <c r="E127" s="179" t="s">
        <v>87</v>
      </c>
      <c r="F127" s="179" t="s">
        <v>503</v>
      </c>
      <c r="G127" s="177"/>
      <c r="H127" s="177"/>
      <c r="I127" s="180"/>
      <c r="J127" s="181">
        <f>BK127</f>
        <v>0</v>
      </c>
      <c r="K127" s="177"/>
      <c r="L127" s="182"/>
      <c r="M127" s="183"/>
      <c r="N127" s="184"/>
      <c r="O127" s="184"/>
      <c r="P127" s="185">
        <f>SUM(P128:P247)</f>
        <v>0</v>
      </c>
      <c r="Q127" s="184"/>
      <c r="R127" s="185">
        <f>SUM(R128:R247)</f>
        <v>0</v>
      </c>
      <c r="S127" s="184"/>
      <c r="T127" s="186">
        <f>SUM(T128:T247)</f>
        <v>0</v>
      </c>
      <c r="AR127" s="187" t="s">
        <v>87</v>
      </c>
      <c r="AT127" s="188" t="s">
        <v>79</v>
      </c>
      <c r="AU127" s="188" t="s">
        <v>80</v>
      </c>
      <c r="AY127" s="187" t="s">
        <v>220</v>
      </c>
      <c r="BK127" s="189">
        <f>SUM(BK128:BK247)</f>
        <v>0</v>
      </c>
    </row>
    <row r="128" spans="1:65" s="2" customFormat="1" ht="33" customHeight="1">
      <c r="A128" s="36"/>
      <c r="B128" s="37"/>
      <c r="C128" s="192" t="s">
        <v>87</v>
      </c>
      <c r="D128" s="192" t="s">
        <v>224</v>
      </c>
      <c r="E128" s="193" t="s">
        <v>5608</v>
      </c>
      <c r="F128" s="194" t="s">
        <v>5609</v>
      </c>
      <c r="G128" s="195" t="s">
        <v>664</v>
      </c>
      <c r="H128" s="196">
        <v>1</v>
      </c>
      <c r="I128" s="197"/>
      <c r="J128" s="198">
        <f>ROUND(I128*H128,2)</f>
        <v>0</v>
      </c>
      <c r="K128" s="194" t="s">
        <v>5600</v>
      </c>
      <c r="L128" s="41"/>
      <c r="M128" s="199" t="s">
        <v>1</v>
      </c>
      <c r="N128" s="200" t="s">
        <v>45</v>
      </c>
      <c r="O128" s="73"/>
      <c r="P128" s="201">
        <f>O128*H128</f>
        <v>0</v>
      </c>
      <c r="Q128" s="201">
        <v>0</v>
      </c>
      <c r="R128" s="201">
        <f>Q128*H128</f>
        <v>0</v>
      </c>
      <c r="S128" s="201">
        <v>0</v>
      </c>
      <c r="T128" s="202">
        <f>S128*H128</f>
        <v>0</v>
      </c>
      <c r="U128" s="36"/>
      <c r="V128" s="36"/>
      <c r="W128" s="36"/>
      <c r="X128" s="36"/>
      <c r="Y128" s="36"/>
      <c r="Z128" s="36"/>
      <c r="AA128" s="36"/>
      <c r="AB128" s="36"/>
      <c r="AC128" s="36"/>
      <c r="AD128" s="36"/>
      <c r="AE128" s="36"/>
      <c r="AR128" s="203" t="s">
        <v>223</v>
      </c>
      <c r="AT128" s="203" t="s">
        <v>224</v>
      </c>
      <c r="AU128" s="203" t="s">
        <v>87</v>
      </c>
      <c r="AY128" s="18" t="s">
        <v>220</v>
      </c>
      <c r="BE128" s="204">
        <f>IF(N128="základní",J128,0)</f>
        <v>0</v>
      </c>
      <c r="BF128" s="204">
        <f>IF(N128="snížená",J128,0)</f>
        <v>0</v>
      </c>
      <c r="BG128" s="204">
        <f>IF(N128="zákl. přenesená",J128,0)</f>
        <v>0</v>
      </c>
      <c r="BH128" s="204">
        <f>IF(N128="sníž. přenesená",J128,0)</f>
        <v>0</v>
      </c>
      <c r="BI128" s="204">
        <f>IF(N128="nulová",J128,0)</f>
        <v>0</v>
      </c>
      <c r="BJ128" s="18" t="s">
        <v>87</v>
      </c>
      <c r="BK128" s="204">
        <f>ROUND(I128*H128,2)</f>
        <v>0</v>
      </c>
      <c r="BL128" s="18" t="s">
        <v>223</v>
      </c>
      <c r="BM128" s="203" t="s">
        <v>6045</v>
      </c>
    </row>
    <row r="129" spans="1:65" s="2" customFormat="1" ht="11.25">
      <c r="A129" s="36"/>
      <c r="B129" s="37"/>
      <c r="C129" s="38"/>
      <c r="D129" s="205" t="s">
        <v>231</v>
      </c>
      <c r="E129" s="38"/>
      <c r="F129" s="206" t="s">
        <v>5611</v>
      </c>
      <c r="G129" s="38"/>
      <c r="H129" s="38"/>
      <c r="I129" s="207"/>
      <c r="J129" s="38"/>
      <c r="K129" s="38"/>
      <c r="L129" s="41"/>
      <c r="M129" s="208"/>
      <c r="N129" s="209"/>
      <c r="O129" s="73"/>
      <c r="P129" s="73"/>
      <c r="Q129" s="73"/>
      <c r="R129" s="73"/>
      <c r="S129" s="73"/>
      <c r="T129" s="74"/>
      <c r="U129" s="36"/>
      <c r="V129" s="36"/>
      <c r="W129" s="36"/>
      <c r="X129" s="36"/>
      <c r="Y129" s="36"/>
      <c r="Z129" s="36"/>
      <c r="AA129" s="36"/>
      <c r="AB129" s="36"/>
      <c r="AC129" s="36"/>
      <c r="AD129" s="36"/>
      <c r="AE129" s="36"/>
      <c r="AT129" s="18" t="s">
        <v>231</v>
      </c>
      <c r="AU129" s="18" t="s">
        <v>87</v>
      </c>
    </row>
    <row r="130" spans="1:65" s="13" customFormat="1" ht="11.25">
      <c r="B130" s="212"/>
      <c r="C130" s="213"/>
      <c r="D130" s="210" t="s">
        <v>235</v>
      </c>
      <c r="E130" s="214" t="s">
        <v>1</v>
      </c>
      <c r="F130" s="215" t="s">
        <v>6046</v>
      </c>
      <c r="G130" s="213"/>
      <c r="H130" s="216">
        <v>1</v>
      </c>
      <c r="I130" s="217"/>
      <c r="J130" s="213"/>
      <c r="K130" s="213"/>
      <c r="L130" s="218"/>
      <c r="M130" s="219"/>
      <c r="N130" s="220"/>
      <c r="O130" s="220"/>
      <c r="P130" s="220"/>
      <c r="Q130" s="220"/>
      <c r="R130" s="220"/>
      <c r="S130" s="220"/>
      <c r="T130" s="221"/>
      <c r="AT130" s="222" t="s">
        <v>235</v>
      </c>
      <c r="AU130" s="222" t="s">
        <v>87</v>
      </c>
      <c r="AV130" s="13" t="s">
        <v>19</v>
      </c>
      <c r="AW130" s="13" t="s">
        <v>36</v>
      </c>
      <c r="AX130" s="13" t="s">
        <v>80</v>
      </c>
      <c r="AY130" s="222" t="s">
        <v>220</v>
      </c>
    </row>
    <row r="131" spans="1:65" s="15" customFormat="1" ht="11.25">
      <c r="B131" s="233"/>
      <c r="C131" s="234"/>
      <c r="D131" s="210" t="s">
        <v>235</v>
      </c>
      <c r="E131" s="235" t="s">
        <v>1</v>
      </c>
      <c r="F131" s="236" t="s">
        <v>355</v>
      </c>
      <c r="G131" s="234"/>
      <c r="H131" s="237">
        <v>1</v>
      </c>
      <c r="I131" s="238"/>
      <c r="J131" s="234"/>
      <c r="K131" s="234"/>
      <c r="L131" s="239"/>
      <c r="M131" s="240"/>
      <c r="N131" s="241"/>
      <c r="O131" s="241"/>
      <c r="P131" s="241"/>
      <c r="Q131" s="241"/>
      <c r="R131" s="241"/>
      <c r="S131" s="241"/>
      <c r="T131" s="242"/>
      <c r="AT131" s="243" t="s">
        <v>235</v>
      </c>
      <c r="AU131" s="243" t="s">
        <v>87</v>
      </c>
      <c r="AV131" s="15" t="s">
        <v>223</v>
      </c>
      <c r="AW131" s="15" t="s">
        <v>36</v>
      </c>
      <c r="AX131" s="15" t="s">
        <v>87</v>
      </c>
      <c r="AY131" s="243" t="s">
        <v>220</v>
      </c>
    </row>
    <row r="132" spans="1:65" s="2" customFormat="1" ht="33" customHeight="1">
      <c r="A132" s="36"/>
      <c r="B132" s="37"/>
      <c r="C132" s="192" t="s">
        <v>19</v>
      </c>
      <c r="D132" s="192" t="s">
        <v>224</v>
      </c>
      <c r="E132" s="193" t="s">
        <v>5613</v>
      </c>
      <c r="F132" s="194" t="s">
        <v>5614</v>
      </c>
      <c r="G132" s="195" t="s">
        <v>664</v>
      </c>
      <c r="H132" s="196">
        <v>1</v>
      </c>
      <c r="I132" s="197"/>
      <c r="J132" s="198">
        <f>ROUND(I132*H132,2)</f>
        <v>0</v>
      </c>
      <c r="K132" s="194" t="s">
        <v>1</v>
      </c>
      <c r="L132" s="41"/>
      <c r="M132" s="199" t="s">
        <v>1</v>
      </c>
      <c r="N132" s="200" t="s">
        <v>45</v>
      </c>
      <c r="O132" s="73"/>
      <c r="P132" s="201">
        <f>O132*H132</f>
        <v>0</v>
      </c>
      <c r="Q132" s="201">
        <v>0</v>
      </c>
      <c r="R132" s="201">
        <f>Q132*H132</f>
        <v>0</v>
      </c>
      <c r="S132" s="201">
        <v>0</v>
      </c>
      <c r="T132" s="202">
        <f>S132*H132</f>
        <v>0</v>
      </c>
      <c r="U132" s="36"/>
      <c r="V132" s="36"/>
      <c r="W132" s="36"/>
      <c r="X132" s="36"/>
      <c r="Y132" s="36"/>
      <c r="Z132" s="36"/>
      <c r="AA132" s="36"/>
      <c r="AB132" s="36"/>
      <c r="AC132" s="36"/>
      <c r="AD132" s="36"/>
      <c r="AE132" s="36"/>
      <c r="AR132" s="203" t="s">
        <v>223</v>
      </c>
      <c r="AT132" s="203" t="s">
        <v>224</v>
      </c>
      <c r="AU132" s="203" t="s">
        <v>87</v>
      </c>
      <c r="AY132" s="18" t="s">
        <v>220</v>
      </c>
      <c r="BE132" s="204">
        <f>IF(N132="základní",J132,0)</f>
        <v>0</v>
      </c>
      <c r="BF132" s="204">
        <f>IF(N132="snížená",J132,0)</f>
        <v>0</v>
      </c>
      <c r="BG132" s="204">
        <f>IF(N132="zákl. přenesená",J132,0)</f>
        <v>0</v>
      </c>
      <c r="BH132" s="204">
        <f>IF(N132="sníž. přenesená",J132,0)</f>
        <v>0</v>
      </c>
      <c r="BI132" s="204">
        <f>IF(N132="nulová",J132,0)</f>
        <v>0</v>
      </c>
      <c r="BJ132" s="18" t="s">
        <v>87</v>
      </c>
      <c r="BK132" s="204">
        <f>ROUND(I132*H132,2)</f>
        <v>0</v>
      </c>
      <c r="BL132" s="18" t="s">
        <v>223</v>
      </c>
      <c r="BM132" s="203" t="s">
        <v>6047</v>
      </c>
    </row>
    <row r="133" spans="1:65" s="13" customFormat="1" ht="11.25">
      <c r="B133" s="212"/>
      <c r="C133" s="213"/>
      <c r="D133" s="210" t="s">
        <v>235</v>
      </c>
      <c r="E133" s="214" t="s">
        <v>1</v>
      </c>
      <c r="F133" s="215" t="s">
        <v>6046</v>
      </c>
      <c r="G133" s="213"/>
      <c r="H133" s="216">
        <v>1</v>
      </c>
      <c r="I133" s="217"/>
      <c r="J133" s="213"/>
      <c r="K133" s="213"/>
      <c r="L133" s="218"/>
      <c r="M133" s="219"/>
      <c r="N133" s="220"/>
      <c r="O133" s="220"/>
      <c r="P133" s="220"/>
      <c r="Q133" s="220"/>
      <c r="R133" s="220"/>
      <c r="S133" s="220"/>
      <c r="T133" s="221"/>
      <c r="AT133" s="222" t="s">
        <v>235</v>
      </c>
      <c r="AU133" s="222" t="s">
        <v>87</v>
      </c>
      <c r="AV133" s="13" t="s">
        <v>19</v>
      </c>
      <c r="AW133" s="13" t="s">
        <v>36</v>
      </c>
      <c r="AX133" s="13" t="s">
        <v>80</v>
      </c>
      <c r="AY133" s="222" t="s">
        <v>220</v>
      </c>
    </row>
    <row r="134" spans="1:65" s="15" customFormat="1" ht="11.25">
      <c r="B134" s="233"/>
      <c r="C134" s="234"/>
      <c r="D134" s="210" t="s">
        <v>235</v>
      </c>
      <c r="E134" s="235" t="s">
        <v>1</v>
      </c>
      <c r="F134" s="236" t="s">
        <v>355</v>
      </c>
      <c r="G134" s="234"/>
      <c r="H134" s="237">
        <v>1</v>
      </c>
      <c r="I134" s="238"/>
      <c r="J134" s="234"/>
      <c r="K134" s="234"/>
      <c r="L134" s="239"/>
      <c r="M134" s="240"/>
      <c r="N134" s="241"/>
      <c r="O134" s="241"/>
      <c r="P134" s="241"/>
      <c r="Q134" s="241"/>
      <c r="R134" s="241"/>
      <c r="S134" s="241"/>
      <c r="T134" s="242"/>
      <c r="AT134" s="243" t="s">
        <v>235</v>
      </c>
      <c r="AU134" s="243" t="s">
        <v>87</v>
      </c>
      <c r="AV134" s="15" t="s">
        <v>223</v>
      </c>
      <c r="AW134" s="15" t="s">
        <v>36</v>
      </c>
      <c r="AX134" s="15" t="s">
        <v>87</v>
      </c>
      <c r="AY134" s="243" t="s">
        <v>220</v>
      </c>
    </row>
    <row r="135" spans="1:65" s="2" customFormat="1" ht="37.9" customHeight="1">
      <c r="A135" s="36"/>
      <c r="B135" s="37"/>
      <c r="C135" s="192" t="s">
        <v>156</v>
      </c>
      <c r="D135" s="192" t="s">
        <v>224</v>
      </c>
      <c r="E135" s="193" t="s">
        <v>5617</v>
      </c>
      <c r="F135" s="194" t="s">
        <v>5618</v>
      </c>
      <c r="G135" s="195" t="s">
        <v>664</v>
      </c>
      <c r="H135" s="196">
        <v>1</v>
      </c>
      <c r="I135" s="197"/>
      <c r="J135" s="198">
        <f>ROUND(I135*H135,2)</f>
        <v>0</v>
      </c>
      <c r="K135" s="194" t="s">
        <v>1</v>
      </c>
      <c r="L135" s="41"/>
      <c r="M135" s="199" t="s">
        <v>1</v>
      </c>
      <c r="N135" s="200" t="s">
        <v>45</v>
      </c>
      <c r="O135" s="73"/>
      <c r="P135" s="201">
        <f>O135*H135</f>
        <v>0</v>
      </c>
      <c r="Q135" s="201">
        <v>0</v>
      </c>
      <c r="R135" s="201">
        <f>Q135*H135</f>
        <v>0</v>
      </c>
      <c r="S135" s="201">
        <v>0</v>
      </c>
      <c r="T135" s="202">
        <f>S135*H135</f>
        <v>0</v>
      </c>
      <c r="U135" s="36"/>
      <c r="V135" s="36"/>
      <c r="W135" s="36"/>
      <c r="X135" s="36"/>
      <c r="Y135" s="36"/>
      <c r="Z135" s="36"/>
      <c r="AA135" s="36"/>
      <c r="AB135" s="36"/>
      <c r="AC135" s="36"/>
      <c r="AD135" s="36"/>
      <c r="AE135" s="36"/>
      <c r="AR135" s="203" t="s">
        <v>223</v>
      </c>
      <c r="AT135" s="203" t="s">
        <v>224</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223</v>
      </c>
      <c r="BM135" s="203" t="s">
        <v>6048</v>
      </c>
    </row>
    <row r="136" spans="1:65" s="2" customFormat="1" ht="37.9" customHeight="1">
      <c r="A136" s="36"/>
      <c r="B136" s="37"/>
      <c r="C136" s="192" t="s">
        <v>223</v>
      </c>
      <c r="D136" s="192" t="s">
        <v>224</v>
      </c>
      <c r="E136" s="193" t="s">
        <v>5621</v>
      </c>
      <c r="F136" s="194" t="s">
        <v>5622</v>
      </c>
      <c r="G136" s="195" t="s">
        <v>664</v>
      </c>
      <c r="H136" s="196">
        <v>1</v>
      </c>
      <c r="I136" s="197"/>
      <c r="J136" s="198">
        <f>ROUND(I136*H136,2)</f>
        <v>0</v>
      </c>
      <c r="K136" s="194" t="s">
        <v>1</v>
      </c>
      <c r="L136" s="41"/>
      <c r="M136" s="199" t="s">
        <v>1</v>
      </c>
      <c r="N136" s="200" t="s">
        <v>45</v>
      </c>
      <c r="O136" s="73"/>
      <c r="P136" s="201">
        <f>O136*H136</f>
        <v>0</v>
      </c>
      <c r="Q136" s="201">
        <v>0</v>
      </c>
      <c r="R136" s="201">
        <f>Q136*H136</f>
        <v>0</v>
      </c>
      <c r="S136" s="201">
        <v>0</v>
      </c>
      <c r="T136" s="202">
        <f>S136*H136</f>
        <v>0</v>
      </c>
      <c r="U136" s="36"/>
      <c r="V136" s="36"/>
      <c r="W136" s="36"/>
      <c r="X136" s="36"/>
      <c r="Y136" s="36"/>
      <c r="Z136" s="36"/>
      <c r="AA136" s="36"/>
      <c r="AB136" s="36"/>
      <c r="AC136" s="36"/>
      <c r="AD136" s="36"/>
      <c r="AE136" s="36"/>
      <c r="AR136" s="203" t="s">
        <v>223</v>
      </c>
      <c r="AT136" s="203" t="s">
        <v>224</v>
      </c>
      <c r="AU136" s="203" t="s">
        <v>87</v>
      </c>
      <c r="AY136" s="18" t="s">
        <v>220</v>
      </c>
      <c r="BE136" s="204">
        <f>IF(N136="základní",J136,0)</f>
        <v>0</v>
      </c>
      <c r="BF136" s="204">
        <f>IF(N136="snížená",J136,0)</f>
        <v>0</v>
      </c>
      <c r="BG136" s="204">
        <f>IF(N136="zákl. přenesená",J136,0)</f>
        <v>0</v>
      </c>
      <c r="BH136" s="204">
        <f>IF(N136="sníž. přenesená",J136,0)</f>
        <v>0</v>
      </c>
      <c r="BI136" s="204">
        <f>IF(N136="nulová",J136,0)</f>
        <v>0</v>
      </c>
      <c r="BJ136" s="18" t="s">
        <v>87</v>
      </c>
      <c r="BK136" s="204">
        <f>ROUND(I136*H136,2)</f>
        <v>0</v>
      </c>
      <c r="BL136" s="18" t="s">
        <v>223</v>
      </c>
      <c r="BM136" s="203" t="s">
        <v>6049</v>
      </c>
    </row>
    <row r="137" spans="1:65" s="2" customFormat="1" ht="37.9" customHeight="1">
      <c r="A137" s="36"/>
      <c r="B137" s="37"/>
      <c r="C137" s="192" t="s">
        <v>219</v>
      </c>
      <c r="D137" s="192" t="s">
        <v>224</v>
      </c>
      <c r="E137" s="193" t="s">
        <v>5628</v>
      </c>
      <c r="F137" s="194" t="s">
        <v>5629</v>
      </c>
      <c r="G137" s="195" t="s">
        <v>664</v>
      </c>
      <c r="H137" s="196">
        <v>1</v>
      </c>
      <c r="I137" s="197"/>
      <c r="J137" s="198">
        <f>ROUND(I137*H137,2)</f>
        <v>0</v>
      </c>
      <c r="K137" s="194" t="s">
        <v>5600</v>
      </c>
      <c r="L137" s="41"/>
      <c r="M137" s="199" t="s">
        <v>1</v>
      </c>
      <c r="N137" s="200" t="s">
        <v>45</v>
      </c>
      <c r="O137" s="73"/>
      <c r="P137" s="201">
        <f>O137*H137</f>
        <v>0</v>
      </c>
      <c r="Q137" s="201">
        <v>0</v>
      </c>
      <c r="R137" s="201">
        <f>Q137*H137</f>
        <v>0</v>
      </c>
      <c r="S137" s="201">
        <v>0</v>
      </c>
      <c r="T137" s="202">
        <f>S137*H137</f>
        <v>0</v>
      </c>
      <c r="U137" s="36"/>
      <c r="V137" s="36"/>
      <c r="W137" s="36"/>
      <c r="X137" s="36"/>
      <c r="Y137" s="36"/>
      <c r="Z137" s="36"/>
      <c r="AA137" s="36"/>
      <c r="AB137" s="36"/>
      <c r="AC137" s="36"/>
      <c r="AD137" s="36"/>
      <c r="AE137" s="36"/>
      <c r="AR137" s="203" t="s">
        <v>223</v>
      </c>
      <c r="AT137" s="203" t="s">
        <v>224</v>
      </c>
      <c r="AU137" s="203" t="s">
        <v>87</v>
      </c>
      <c r="AY137" s="18" t="s">
        <v>220</v>
      </c>
      <c r="BE137" s="204">
        <f>IF(N137="základní",J137,0)</f>
        <v>0</v>
      </c>
      <c r="BF137" s="204">
        <f>IF(N137="snížená",J137,0)</f>
        <v>0</v>
      </c>
      <c r="BG137" s="204">
        <f>IF(N137="zákl. přenesená",J137,0)</f>
        <v>0</v>
      </c>
      <c r="BH137" s="204">
        <f>IF(N137="sníž. přenesená",J137,0)</f>
        <v>0</v>
      </c>
      <c r="BI137" s="204">
        <f>IF(N137="nulová",J137,0)</f>
        <v>0</v>
      </c>
      <c r="BJ137" s="18" t="s">
        <v>87</v>
      </c>
      <c r="BK137" s="204">
        <f>ROUND(I137*H137,2)</f>
        <v>0</v>
      </c>
      <c r="BL137" s="18" t="s">
        <v>223</v>
      </c>
      <c r="BM137" s="203" t="s">
        <v>6050</v>
      </c>
    </row>
    <row r="138" spans="1:65" s="2" customFormat="1" ht="11.25">
      <c r="A138" s="36"/>
      <c r="B138" s="37"/>
      <c r="C138" s="38"/>
      <c r="D138" s="205" t="s">
        <v>231</v>
      </c>
      <c r="E138" s="38"/>
      <c r="F138" s="206" t="s">
        <v>5631</v>
      </c>
      <c r="G138" s="38"/>
      <c r="H138" s="38"/>
      <c r="I138" s="207"/>
      <c r="J138" s="38"/>
      <c r="K138" s="38"/>
      <c r="L138" s="41"/>
      <c r="M138" s="208"/>
      <c r="N138" s="209"/>
      <c r="O138" s="73"/>
      <c r="P138" s="73"/>
      <c r="Q138" s="73"/>
      <c r="R138" s="73"/>
      <c r="S138" s="73"/>
      <c r="T138" s="74"/>
      <c r="U138" s="36"/>
      <c r="V138" s="36"/>
      <c r="W138" s="36"/>
      <c r="X138" s="36"/>
      <c r="Y138" s="36"/>
      <c r="Z138" s="36"/>
      <c r="AA138" s="36"/>
      <c r="AB138" s="36"/>
      <c r="AC138" s="36"/>
      <c r="AD138" s="36"/>
      <c r="AE138" s="36"/>
      <c r="AT138" s="18" t="s">
        <v>231</v>
      </c>
      <c r="AU138" s="18" t="s">
        <v>87</v>
      </c>
    </row>
    <row r="139" spans="1:65" s="2" customFormat="1" ht="37.9" customHeight="1">
      <c r="A139" s="36"/>
      <c r="B139" s="37"/>
      <c r="C139" s="192" t="s">
        <v>256</v>
      </c>
      <c r="D139" s="192" t="s">
        <v>224</v>
      </c>
      <c r="E139" s="193" t="s">
        <v>5632</v>
      </c>
      <c r="F139" s="194" t="s">
        <v>5633</v>
      </c>
      <c r="G139" s="195" t="s">
        <v>664</v>
      </c>
      <c r="H139" s="196">
        <v>1</v>
      </c>
      <c r="I139" s="197"/>
      <c r="J139" s="198">
        <f>ROUND(I139*H139,2)</f>
        <v>0</v>
      </c>
      <c r="K139" s="194" t="s">
        <v>1</v>
      </c>
      <c r="L139" s="41"/>
      <c r="M139" s="199" t="s">
        <v>1</v>
      </c>
      <c r="N139" s="200" t="s">
        <v>45</v>
      </c>
      <c r="O139" s="73"/>
      <c r="P139" s="201">
        <f>O139*H139</f>
        <v>0</v>
      </c>
      <c r="Q139" s="201">
        <v>0</v>
      </c>
      <c r="R139" s="201">
        <f>Q139*H139</f>
        <v>0</v>
      </c>
      <c r="S139" s="201">
        <v>0</v>
      </c>
      <c r="T139" s="202">
        <f>S139*H139</f>
        <v>0</v>
      </c>
      <c r="U139" s="36"/>
      <c r="V139" s="36"/>
      <c r="W139" s="36"/>
      <c r="X139" s="36"/>
      <c r="Y139" s="36"/>
      <c r="Z139" s="36"/>
      <c r="AA139" s="36"/>
      <c r="AB139" s="36"/>
      <c r="AC139" s="36"/>
      <c r="AD139" s="36"/>
      <c r="AE139" s="36"/>
      <c r="AR139" s="203" t="s">
        <v>223</v>
      </c>
      <c r="AT139" s="203" t="s">
        <v>224</v>
      </c>
      <c r="AU139" s="203" t="s">
        <v>87</v>
      </c>
      <c r="AY139" s="18" t="s">
        <v>220</v>
      </c>
      <c r="BE139" s="204">
        <f>IF(N139="základní",J139,0)</f>
        <v>0</v>
      </c>
      <c r="BF139" s="204">
        <f>IF(N139="snížená",J139,0)</f>
        <v>0</v>
      </c>
      <c r="BG139" s="204">
        <f>IF(N139="zákl. přenesená",J139,0)</f>
        <v>0</v>
      </c>
      <c r="BH139" s="204">
        <f>IF(N139="sníž. přenesená",J139,0)</f>
        <v>0</v>
      </c>
      <c r="BI139" s="204">
        <f>IF(N139="nulová",J139,0)</f>
        <v>0</v>
      </c>
      <c r="BJ139" s="18" t="s">
        <v>87</v>
      </c>
      <c r="BK139" s="204">
        <f>ROUND(I139*H139,2)</f>
        <v>0</v>
      </c>
      <c r="BL139" s="18" t="s">
        <v>223</v>
      </c>
      <c r="BM139" s="203" t="s">
        <v>6051</v>
      </c>
    </row>
    <row r="140" spans="1:65" s="2" customFormat="1" ht="90" customHeight="1">
      <c r="A140" s="36"/>
      <c r="B140" s="37"/>
      <c r="C140" s="192" t="s">
        <v>261</v>
      </c>
      <c r="D140" s="192" t="s">
        <v>224</v>
      </c>
      <c r="E140" s="193" t="s">
        <v>6052</v>
      </c>
      <c r="F140" s="194" t="s">
        <v>6053</v>
      </c>
      <c r="G140" s="195" t="s">
        <v>506</v>
      </c>
      <c r="H140" s="196">
        <v>90</v>
      </c>
      <c r="I140" s="197"/>
      <c r="J140" s="198">
        <f>ROUND(I140*H140,2)</f>
        <v>0</v>
      </c>
      <c r="K140" s="194" t="s">
        <v>5600</v>
      </c>
      <c r="L140" s="41"/>
      <c r="M140" s="199" t="s">
        <v>1</v>
      </c>
      <c r="N140" s="200" t="s">
        <v>45</v>
      </c>
      <c r="O140" s="73"/>
      <c r="P140" s="201">
        <f>O140*H140</f>
        <v>0</v>
      </c>
      <c r="Q140" s="201">
        <v>0</v>
      </c>
      <c r="R140" s="201">
        <f>Q140*H140</f>
        <v>0</v>
      </c>
      <c r="S140" s="201">
        <v>0</v>
      </c>
      <c r="T140" s="202">
        <f>S140*H140</f>
        <v>0</v>
      </c>
      <c r="U140" s="36"/>
      <c r="V140" s="36"/>
      <c r="W140" s="36"/>
      <c r="X140" s="36"/>
      <c r="Y140" s="36"/>
      <c r="Z140" s="36"/>
      <c r="AA140" s="36"/>
      <c r="AB140" s="36"/>
      <c r="AC140" s="36"/>
      <c r="AD140" s="36"/>
      <c r="AE140" s="36"/>
      <c r="AR140" s="203" t="s">
        <v>223</v>
      </c>
      <c r="AT140" s="203" t="s">
        <v>224</v>
      </c>
      <c r="AU140" s="203" t="s">
        <v>87</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223</v>
      </c>
      <c r="BM140" s="203" t="s">
        <v>6054</v>
      </c>
    </row>
    <row r="141" spans="1:65" s="2" customFormat="1" ht="11.25">
      <c r="A141" s="36"/>
      <c r="B141" s="37"/>
      <c r="C141" s="38"/>
      <c r="D141" s="205" t="s">
        <v>231</v>
      </c>
      <c r="E141" s="38"/>
      <c r="F141" s="206" t="s">
        <v>6055</v>
      </c>
      <c r="G141" s="38"/>
      <c r="H141" s="38"/>
      <c r="I141" s="207"/>
      <c r="J141" s="38"/>
      <c r="K141" s="38"/>
      <c r="L141" s="41"/>
      <c r="M141" s="208"/>
      <c r="N141" s="209"/>
      <c r="O141" s="73"/>
      <c r="P141" s="73"/>
      <c r="Q141" s="73"/>
      <c r="R141" s="73"/>
      <c r="S141" s="73"/>
      <c r="T141" s="74"/>
      <c r="U141" s="36"/>
      <c r="V141" s="36"/>
      <c r="W141" s="36"/>
      <c r="X141" s="36"/>
      <c r="Y141" s="36"/>
      <c r="Z141" s="36"/>
      <c r="AA141" s="36"/>
      <c r="AB141" s="36"/>
      <c r="AC141" s="36"/>
      <c r="AD141" s="36"/>
      <c r="AE141" s="36"/>
      <c r="AT141" s="18" t="s">
        <v>231</v>
      </c>
      <c r="AU141" s="18" t="s">
        <v>87</v>
      </c>
    </row>
    <row r="142" spans="1:65" s="2" customFormat="1" ht="66.75" customHeight="1">
      <c r="A142" s="36"/>
      <c r="B142" s="37"/>
      <c r="C142" s="192" t="s">
        <v>266</v>
      </c>
      <c r="D142" s="192" t="s">
        <v>224</v>
      </c>
      <c r="E142" s="193" t="s">
        <v>6056</v>
      </c>
      <c r="F142" s="194" t="s">
        <v>6057</v>
      </c>
      <c r="G142" s="195" t="s">
        <v>506</v>
      </c>
      <c r="H142" s="196">
        <v>60</v>
      </c>
      <c r="I142" s="197"/>
      <c r="J142" s="198">
        <f>ROUND(I142*H142,2)</f>
        <v>0</v>
      </c>
      <c r="K142" s="194" t="s">
        <v>5600</v>
      </c>
      <c r="L142" s="41"/>
      <c r="M142" s="199" t="s">
        <v>1</v>
      </c>
      <c r="N142" s="200" t="s">
        <v>45</v>
      </c>
      <c r="O142" s="73"/>
      <c r="P142" s="201">
        <f>O142*H142</f>
        <v>0</v>
      </c>
      <c r="Q142" s="201">
        <v>0</v>
      </c>
      <c r="R142" s="201">
        <f>Q142*H142</f>
        <v>0</v>
      </c>
      <c r="S142" s="201">
        <v>0</v>
      </c>
      <c r="T142" s="202">
        <f>S142*H142</f>
        <v>0</v>
      </c>
      <c r="U142" s="36"/>
      <c r="V142" s="36"/>
      <c r="W142" s="36"/>
      <c r="X142" s="36"/>
      <c r="Y142" s="36"/>
      <c r="Z142" s="36"/>
      <c r="AA142" s="36"/>
      <c r="AB142" s="36"/>
      <c r="AC142" s="36"/>
      <c r="AD142" s="36"/>
      <c r="AE142" s="36"/>
      <c r="AR142" s="203" t="s">
        <v>223</v>
      </c>
      <c r="AT142" s="203" t="s">
        <v>224</v>
      </c>
      <c r="AU142" s="203" t="s">
        <v>87</v>
      </c>
      <c r="AY142" s="18" t="s">
        <v>220</v>
      </c>
      <c r="BE142" s="204">
        <f>IF(N142="základní",J142,0)</f>
        <v>0</v>
      </c>
      <c r="BF142" s="204">
        <f>IF(N142="snížená",J142,0)</f>
        <v>0</v>
      </c>
      <c r="BG142" s="204">
        <f>IF(N142="zákl. přenesená",J142,0)</f>
        <v>0</v>
      </c>
      <c r="BH142" s="204">
        <f>IF(N142="sníž. přenesená",J142,0)</f>
        <v>0</v>
      </c>
      <c r="BI142" s="204">
        <f>IF(N142="nulová",J142,0)</f>
        <v>0</v>
      </c>
      <c r="BJ142" s="18" t="s">
        <v>87</v>
      </c>
      <c r="BK142" s="204">
        <f>ROUND(I142*H142,2)</f>
        <v>0</v>
      </c>
      <c r="BL142" s="18" t="s">
        <v>223</v>
      </c>
      <c r="BM142" s="203" t="s">
        <v>6058</v>
      </c>
    </row>
    <row r="143" spans="1:65" s="2" customFormat="1" ht="11.25">
      <c r="A143" s="36"/>
      <c r="B143" s="37"/>
      <c r="C143" s="38"/>
      <c r="D143" s="205" t="s">
        <v>231</v>
      </c>
      <c r="E143" s="38"/>
      <c r="F143" s="206" t="s">
        <v>6059</v>
      </c>
      <c r="G143" s="38"/>
      <c r="H143" s="38"/>
      <c r="I143" s="207"/>
      <c r="J143" s="38"/>
      <c r="K143" s="38"/>
      <c r="L143" s="41"/>
      <c r="M143" s="208"/>
      <c r="N143" s="209"/>
      <c r="O143" s="73"/>
      <c r="P143" s="73"/>
      <c r="Q143" s="73"/>
      <c r="R143" s="73"/>
      <c r="S143" s="73"/>
      <c r="T143" s="74"/>
      <c r="U143" s="36"/>
      <c r="V143" s="36"/>
      <c r="W143" s="36"/>
      <c r="X143" s="36"/>
      <c r="Y143" s="36"/>
      <c r="Z143" s="36"/>
      <c r="AA143" s="36"/>
      <c r="AB143" s="36"/>
      <c r="AC143" s="36"/>
      <c r="AD143" s="36"/>
      <c r="AE143" s="36"/>
      <c r="AT143" s="18" t="s">
        <v>231</v>
      </c>
      <c r="AU143" s="18" t="s">
        <v>87</v>
      </c>
    </row>
    <row r="144" spans="1:65" s="2" customFormat="1" ht="66.75" customHeight="1">
      <c r="A144" s="36"/>
      <c r="B144" s="37"/>
      <c r="C144" s="192" t="s">
        <v>271</v>
      </c>
      <c r="D144" s="192" t="s">
        <v>224</v>
      </c>
      <c r="E144" s="193" t="s">
        <v>6060</v>
      </c>
      <c r="F144" s="194" t="s">
        <v>6061</v>
      </c>
      <c r="G144" s="195" t="s">
        <v>506</v>
      </c>
      <c r="H144" s="196">
        <v>15</v>
      </c>
      <c r="I144" s="197"/>
      <c r="J144" s="198">
        <f>ROUND(I144*H144,2)</f>
        <v>0</v>
      </c>
      <c r="K144" s="194" t="s">
        <v>1</v>
      </c>
      <c r="L144" s="41"/>
      <c r="M144" s="199" t="s">
        <v>1</v>
      </c>
      <c r="N144" s="200" t="s">
        <v>45</v>
      </c>
      <c r="O144" s="73"/>
      <c r="P144" s="201">
        <f>O144*H144</f>
        <v>0</v>
      </c>
      <c r="Q144" s="201">
        <v>0</v>
      </c>
      <c r="R144" s="201">
        <f>Q144*H144</f>
        <v>0</v>
      </c>
      <c r="S144" s="201">
        <v>0</v>
      </c>
      <c r="T144" s="202">
        <f>S144*H144</f>
        <v>0</v>
      </c>
      <c r="U144" s="36"/>
      <c r="V144" s="36"/>
      <c r="W144" s="36"/>
      <c r="X144" s="36"/>
      <c r="Y144" s="36"/>
      <c r="Z144" s="36"/>
      <c r="AA144" s="36"/>
      <c r="AB144" s="36"/>
      <c r="AC144" s="36"/>
      <c r="AD144" s="36"/>
      <c r="AE144" s="36"/>
      <c r="AR144" s="203" t="s">
        <v>223</v>
      </c>
      <c r="AT144" s="203" t="s">
        <v>224</v>
      </c>
      <c r="AU144" s="203" t="s">
        <v>87</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223</v>
      </c>
      <c r="BM144" s="203" t="s">
        <v>6062</v>
      </c>
    </row>
    <row r="145" spans="1:65" s="2" customFormat="1" ht="33" customHeight="1">
      <c r="A145" s="36"/>
      <c r="B145" s="37"/>
      <c r="C145" s="192" t="s">
        <v>276</v>
      </c>
      <c r="D145" s="192" t="s">
        <v>224</v>
      </c>
      <c r="E145" s="193" t="s">
        <v>5928</v>
      </c>
      <c r="F145" s="194" t="s">
        <v>5929</v>
      </c>
      <c r="G145" s="195" t="s">
        <v>506</v>
      </c>
      <c r="H145" s="196">
        <v>108</v>
      </c>
      <c r="I145" s="197"/>
      <c r="J145" s="198">
        <f>ROUND(I145*H145,2)</f>
        <v>0</v>
      </c>
      <c r="K145" s="194" t="s">
        <v>5600</v>
      </c>
      <c r="L145" s="41"/>
      <c r="M145" s="199" t="s">
        <v>1</v>
      </c>
      <c r="N145" s="200" t="s">
        <v>45</v>
      </c>
      <c r="O145" s="73"/>
      <c r="P145" s="201">
        <f>O145*H145</f>
        <v>0</v>
      </c>
      <c r="Q145" s="201">
        <v>0</v>
      </c>
      <c r="R145" s="201">
        <f>Q145*H145</f>
        <v>0</v>
      </c>
      <c r="S145" s="201">
        <v>0</v>
      </c>
      <c r="T145" s="202">
        <f>S145*H145</f>
        <v>0</v>
      </c>
      <c r="U145" s="36"/>
      <c r="V145" s="36"/>
      <c r="W145" s="36"/>
      <c r="X145" s="36"/>
      <c r="Y145" s="36"/>
      <c r="Z145" s="36"/>
      <c r="AA145" s="36"/>
      <c r="AB145" s="36"/>
      <c r="AC145" s="36"/>
      <c r="AD145" s="36"/>
      <c r="AE145" s="36"/>
      <c r="AR145" s="203" t="s">
        <v>223</v>
      </c>
      <c r="AT145" s="203" t="s">
        <v>224</v>
      </c>
      <c r="AU145" s="203" t="s">
        <v>87</v>
      </c>
      <c r="AY145" s="18" t="s">
        <v>220</v>
      </c>
      <c r="BE145" s="204">
        <f>IF(N145="základní",J145,0)</f>
        <v>0</v>
      </c>
      <c r="BF145" s="204">
        <f>IF(N145="snížená",J145,0)</f>
        <v>0</v>
      </c>
      <c r="BG145" s="204">
        <f>IF(N145="zákl. přenesená",J145,0)</f>
        <v>0</v>
      </c>
      <c r="BH145" s="204">
        <f>IF(N145="sníž. přenesená",J145,0)</f>
        <v>0</v>
      </c>
      <c r="BI145" s="204">
        <f>IF(N145="nulová",J145,0)</f>
        <v>0</v>
      </c>
      <c r="BJ145" s="18" t="s">
        <v>87</v>
      </c>
      <c r="BK145" s="204">
        <f>ROUND(I145*H145,2)</f>
        <v>0</v>
      </c>
      <c r="BL145" s="18" t="s">
        <v>223</v>
      </c>
      <c r="BM145" s="203" t="s">
        <v>6063</v>
      </c>
    </row>
    <row r="146" spans="1:65" s="2" customFormat="1" ht="11.25">
      <c r="A146" s="36"/>
      <c r="B146" s="37"/>
      <c r="C146" s="38"/>
      <c r="D146" s="205" t="s">
        <v>231</v>
      </c>
      <c r="E146" s="38"/>
      <c r="F146" s="206" t="s">
        <v>5931</v>
      </c>
      <c r="G146" s="38"/>
      <c r="H146" s="38"/>
      <c r="I146" s="207"/>
      <c r="J146" s="38"/>
      <c r="K146" s="38"/>
      <c r="L146" s="41"/>
      <c r="M146" s="208"/>
      <c r="N146" s="209"/>
      <c r="O146" s="73"/>
      <c r="P146" s="73"/>
      <c r="Q146" s="73"/>
      <c r="R146" s="73"/>
      <c r="S146" s="73"/>
      <c r="T146" s="74"/>
      <c r="U146" s="36"/>
      <c r="V146" s="36"/>
      <c r="W146" s="36"/>
      <c r="X146" s="36"/>
      <c r="Y146" s="36"/>
      <c r="Z146" s="36"/>
      <c r="AA146" s="36"/>
      <c r="AB146" s="36"/>
      <c r="AC146" s="36"/>
      <c r="AD146" s="36"/>
      <c r="AE146" s="36"/>
      <c r="AT146" s="18" t="s">
        <v>231</v>
      </c>
      <c r="AU146" s="18" t="s">
        <v>87</v>
      </c>
    </row>
    <row r="147" spans="1:65" s="2" customFormat="1" ht="24.2" customHeight="1">
      <c r="A147" s="36"/>
      <c r="B147" s="37"/>
      <c r="C147" s="192" t="s">
        <v>282</v>
      </c>
      <c r="D147" s="192" t="s">
        <v>224</v>
      </c>
      <c r="E147" s="193" t="s">
        <v>5660</v>
      </c>
      <c r="F147" s="194" t="s">
        <v>5661</v>
      </c>
      <c r="G147" s="195" t="s">
        <v>5514</v>
      </c>
      <c r="H147" s="196">
        <v>80</v>
      </c>
      <c r="I147" s="197"/>
      <c r="J147" s="198">
        <f>ROUND(I147*H147,2)</f>
        <v>0</v>
      </c>
      <c r="K147" s="194" t="s">
        <v>5600</v>
      </c>
      <c r="L147" s="41"/>
      <c r="M147" s="199" t="s">
        <v>1</v>
      </c>
      <c r="N147" s="200" t="s">
        <v>45</v>
      </c>
      <c r="O147" s="73"/>
      <c r="P147" s="201">
        <f>O147*H147</f>
        <v>0</v>
      </c>
      <c r="Q147" s="201">
        <v>0</v>
      </c>
      <c r="R147" s="201">
        <f>Q147*H147</f>
        <v>0</v>
      </c>
      <c r="S147" s="201">
        <v>0</v>
      </c>
      <c r="T147" s="202">
        <f>S147*H147</f>
        <v>0</v>
      </c>
      <c r="U147" s="36"/>
      <c r="V147" s="36"/>
      <c r="W147" s="36"/>
      <c r="X147" s="36"/>
      <c r="Y147" s="36"/>
      <c r="Z147" s="36"/>
      <c r="AA147" s="36"/>
      <c r="AB147" s="36"/>
      <c r="AC147" s="36"/>
      <c r="AD147" s="36"/>
      <c r="AE147" s="36"/>
      <c r="AR147" s="203" t="s">
        <v>223</v>
      </c>
      <c r="AT147" s="203" t="s">
        <v>224</v>
      </c>
      <c r="AU147" s="203" t="s">
        <v>87</v>
      </c>
      <c r="AY147" s="18" t="s">
        <v>220</v>
      </c>
      <c r="BE147" s="204">
        <f>IF(N147="základní",J147,0)</f>
        <v>0</v>
      </c>
      <c r="BF147" s="204">
        <f>IF(N147="snížená",J147,0)</f>
        <v>0</v>
      </c>
      <c r="BG147" s="204">
        <f>IF(N147="zákl. přenesená",J147,0)</f>
        <v>0</v>
      </c>
      <c r="BH147" s="204">
        <f>IF(N147="sníž. přenesená",J147,0)</f>
        <v>0</v>
      </c>
      <c r="BI147" s="204">
        <f>IF(N147="nulová",J147,0)</f>
        <v>0</v>
      </c>
      <c r="BJ147" s="18" t="s">
        <v>87</v>
      </c>
      <c r="BK147" s="204">
        <f>ROUND(I147*H147,2)</f>
        <v>0</v>
      </c>
      <c r="BL147" s="18" t="s">
        <v>223</v>
      </c>
      <c r="BM147" s="203" t="s">
        <v>6064</v>
      </c>
    </row>
    <row r="148" spans="1:65" s="2" customFormat="1" ht="11.25">
      <c r="A148" s="36"/>
      <c r="B148" s="37"/>
      <c r="C148" s="38"/>
      <c r="D148" s="205" t="s">
        <v>231</v>
      </c>
      <c r="E148" s="38"/>
      <c r="F148" s="206" t="s">
        <v>5663</v>
      </c>
      <c r="G148" s="38"/>
      <c r="H148" s="38"/>
      <c r="I148" s="207"/>
      <c r="J148" s="38"/>
      <c r="K148" s="38"/>
      <c r="L148" s="41"/>
      <c r="M148" s="208"/>
      <c r="N148" s="209"/>
      <c r="O148" s="73"/>
      <c r="P148" s="73"/>
      <c r="Q148" s="73"/>
      <c r="R148" s="73"/>
      <c r="S148" s="73"/>
      <c r="T148" s="74"/>
      <c r="U148" s="36"/>
      <c r="V148" s="36"/>
      <c r="W148" s="36"/>
      <c r="X148" s="36"/>
      <c r="Y148" s="36"/>
      <c r="Z148" s="36"/>
      <c r="AA148" s="36"/>
      <c r="AB148" s="36"/>
      <c r="AC148" s="36"/>
      <c r="AD148" s="36"/>
      <c r="AE148" s="36"/>
      <c r="AT148" s="18" t="s">
        <v>231</v>
      </c>
      <c r="AU148" s="18" t="s">
        <v>87</v>
      </c>
    </row>
    <row r="149" spans="1:65" s="13" customFormat="1" ht="11.25">
      <c r="B149" s="212"/>
      <c r="C149" s="213"/>
      <c r="D149" s="210" t="s">
        <v>235</v>
      </c>
      <c r="E149" s="214" t="s">
        <v>1</v>
      </c>
      <c r="F149" s="215" t="s">
        <v>5664</v>
      </c>
      <c r="G149" s="213"/>
      <c r="H149" s="216">
        <v>80</v>
      </c>
      <c r="I149" s="217"/>
      <c r="J149" s="213"/>
      <c r="K149" s="213"/>
      <c r="L149" s="218"/>
      <c r="M149" s="219"/>
      <c r="N149" s="220"/>
      <c r="O149" s="220"/>
      <c r="P149" s="220"/>
      <c r="Q149" s="220"/>
      <c r="R149" s="220"/>
      <c r="S149" s="220"/>
      <c r="T149" s="221"/>
      <c r="AT149" s="222" t="s">
        <v>235</v>
      </c>
      <c r="AU149" s="222" t="s">
        <v>87</v>
      </c>
      <c r="AV149" s="13" t="s">
        <v>19</v>
      </c>
      <c r="AW149" s="13" t="s">
        <v>36</v>
      </c>
      <c r="AX149" s="13" t="s">
        <v>80</v>
      </c>
      <c r="AY149" s="222" t="s">
        <v>220</v>
      </c>
    </row>
    <row r="150" spans="1:65" s="15" customFormat="1" ht="11.25">
      <c r="B150" s="233"/>
      <c r="C150" s="234"/>
      <c r="D150" s="210" t="s">
        <v>235</v>
      </c>
      <c r="E150" s="235" t="s">
        <v>1</v>
      </c>
      <c r="F150" s="236" t="s">
        <v>355</v>
      </c>
      <c r="G150" s="234"/>
      <c r="H150" s="237">
        <v>80</v>
      </c>
      <c r="I150" s="238"/>
      <c r="J150" s="234"/>
      <c r="K150" s="234"/>
      <c r="L150" s="239"/>
      <c r="M150" s="240"/>
      <c r="N150" s="241"/>
      <c r="O150" s="241"/>
      <c r="P150" s="241"/>
      <c r="Q150" s="241"/>
      <c r="R150" s="241"/>
      <c r="S150" s="241"/>
      <c r="T150" s="242"/>
      <c r="AT150" s="243" t="s">
        <v>235</v>
      </c>
      <c r="AU150" s="243" t="s">
        <v>87</v>
      </c>
      <c r="AV150" s="15" t="s">
        <v>223</v>
      </c>
      <c r="AW150" s="15" t="s">
        <v>36</v>
      </c>
      <c r="AX150" s="15" t="s">
        <v>87</v>
      </c>
      <c r="AY150" s="243" t="s">
        <v>220</v>
      </c>
    </row>
    <row r="151" spans="1:65" s="2" customFormat="1" ht="37.9" customHeight="1">
      <c r="A151" s="36"/>
      <c r="B151" s="37"/>
      <c r="C151" s="192" t="s">
        <v>287</v>
      </c>
      <c r="D151" s="192" t="s">
        <v>224</v>
      </c>
      <c r="E151" s="193" t="s">
        <v>5665</v>
      </c>
      <c r="F151" s="194" t="s">
        <v>5666</v>
      </c>
      <c r="G151" s="195" t="s">
        <v>5667</v>
      </c>
      <c r="H151" s="196">
        <v>10</v>
      </c>
      <c r="I151" s="197"/>
      <c r="J151" s="198">
        <f>ROUND(I151*H151,2)</f>
        <v>0</v>
      </c>
      <c r="K151" s="194" t="s">
        <v>5600</v>
      </c>
      <c r="L151" s="41"/>
      <c r="M151" s="199" t="s">
        <v>1</v>
      </c>
      <c r="N151" s="200" t="s">
        <v>45</v>
      </c>
      <c r="O151" s="73"/>
      <c r="P151" s="201">
        <f>O151*H151</f>
        <v>0</v>
      </c>
      <c r="Q151" s="201">
        <v>0</v>
      </c>
      <c r="R151" s="201">
        <f>Q151*H151</f>
        <v>0</v>
      </c>
      <c r="S151" s="201">
        <v>0</v>
      </c>
      <c r="T151" s="202">
        <f>S151*H151</f>
        <v>0</v>
      </c>
      <c r="U151" s="36"/>
      <c r="V151" s="36"/>
      <c r="W151" s="36"/>
      <c r="X151" s="36"/>
      <c r="Y151" s="36"/>
      <c r="Z151" s="36"/>
      <c r="AA151" s="36"/>
      <c r="AB151" s="36"/>
      <c r="AC151" s="36"/>
      <c r="AD151" s="36"/>
      <c r="AE151" s="36"/>
      <c r="AR151" s="203" t="s">
        <v>223</v>
      </c>
      <c r="AT151" s="203" t="s">
        <v>224</v>
      </c>
      <c r="AU151" s="203" t="s">
        <v>87</v>
      </c>
      <c r="AY151" s="18" t="s">
        <v>220</v>
      </c>
      <c r="BE151" s="204">
        <f>IF(N151="základní",J151,0)</f>
        <v>0</v>
      </c>
      <c r="BF151" s="204">
        <f>IF(N151="snížená",J151,0)</f>
        <v>0</v>
      </c>
      <c r="BG151" s="204">
        <f>IF(N151="zákl. přenesená",J151,0)</f>
        <v>0</v>
      </c>
      <c r="BH151" s="204">
        <f>IF(N151="sníž. přenesená",J151,0)</f>
        <v>0</v>
      </c>
      <c r="BI151" s="204">
        <f>IF(N151="nulová",J151,0)</f>
        <v>0</v>
      </c>
      <c r="BJ151" s="18" t="s">
        <v>87</v>
      </c>
      <c r="BK151" s="204">
        <f>ROUND(I151*H151,2)</f>
        <v>0</v>
      </c>
      <c r="BL151" s="18" t="s">
        <v>223</v>
      </c>
      <c r="BM151" s="203" t="s">
        <v>6065</v>
      </c>
    </row>
    <row r="152" spans="1:65" s="2" customFormat="1" ht="11.25">
      <c r="A152" s="36"/>
      <c r="B152" s="37"/>
      <c r="C152" s="38"/>
      <c r="D152" s="205" t="s">
        <v>231</v>
      </c>
      <c r="E152" s="38"/>
      <c r="F152" s="206" t="s">
        <v>5669</v>
      </c>
      <c r="G152" s="38"/>
      <c r="H152" s="38"/>
      <c r="I152" s="207"/>
      <c r="J152" s="38"/>
      <c r="K152" s="38"/>
      <c r="L152" s="41"/>
      <c r="M152" s="208"/>
      <c r="N152" s="209"/>
      <c r="O152" s="73"/>
      <c r="P152" s="73"/>
      <c r="Q152" s="73"/>
      <c r="R152" s="73"/>
      <c r="S152" s="73"/>
      <c r="T152" s="74"/>
      <c r="U152" s="36"/>
      <c r="V152" s="36"/>
      <c r="W152" s="36"/>
      <c r="X152" s="36"/>
      <c r="Y152" s="36"/>
      <c r="Z152" s="36"/>
      <c r="AA152" s="36"/>
      <c r="AB152" s="36"/>
      <c r="AC152" s="36"/>
      <c r="AD152" s="36"/>
      <c r="AE152" s="36"/>
      <c r="AT152" s="18" t="s">
        <v>231</v>
      </c>
      <c r="AU152" s="18" t="s">
        <v>87</v>
      </c>
    </row>
    <row r="153" spans="1:65" s="13" customFormat="1" ht="11.25">
      <c r="B153" s="212"/>
      <c r="C153" s="213"/>
      <c r="D153" s="210" t="s">
        <v>235</v>
      </c>
      <c r="E153" s="214" t="s">
        <v>1</v>
      </c>
      <c r="F153" s="215" t="s">
        <v>5670</v>
      </c>
      <c r="G153" s="213"/>
      <c r="H153" s="216">
        <v>10</v>
      </c>
      <c r="I153" s="217"/>
      <c r="J153" s="213"/>
      <c r="K153" s="213"/>
      <c r="L153" s="218"/>
      <c r="M153" s="219"/>
      <c r="N153" s="220"/>
      <c r="O153" s="220"/>
      <c r="P153" s="220"/>
      <c r="Q153" s="220"/>
      <c r="R153" s="220"/>
      <c r="S153" s="220"/>
      <c r="T153" s="221"/>
      <c r="AT153" s="222" t="s">
        <v>235</v>
      </c>
      <c r="AU153" s="222" t="s">
        <v>87</v>
      </c>
      <c r="AV153" s="13" t="s">
        <v>19</v>
      </c>
      <c r="AW153" s="13" t="s">
        <v>36</v>
      </c>
      <c r="AX153" s="13" t="s">
        <v>80</v>
      </c>
      <c r="AY153" s="222" t="s">
        <v>220</v>
      </c>
    </row>
    <row r="154" spans="1:65" s="15" customFormat="1" ht="11.25">
      <c r="B154" s="233"/>
      <c r="C154" s="234"/>
      <c r="D154" s="210" t="s">
        <v>235</v>
      </c>
      <c r="E154" s="235" t="s">
        <v>1</v>
      </c>
      <c r="F154" s="236" t="s">
        <v>355</v>
      </c>
      <c r="G154" s="234"/>
      <c r="H154" s="237">
        <v>10</v>
      </c>
      <c r="I154" s="238"/>
      <c r="J154" s="234"/>
      <c r="K154" s="234"/>
      <c r="L154" s="239"/>
      <c r="M154" s="240"/>
      <c r="N154" s="241"/>
      <c r="O154" s="241"/>
      <c r="P154" s="241"/>
      <c r="Q154" s="241"/>
      <c r="R154" s="241"/>
      <c r="S154" s="241"/>
      <c r="T154" s="242"/>
      <c r="AT154" s="243" t="s">
        <v>235</v>
      </c>
      <c r="AU154" s="243" t="s">
        <v>87</v>
      </c>
      <c r="AV154" s="15" t="s">
        <v>223</v>
      </c>
      <c r="AW154" s="15" t="s">
        <v>36</v>
      </c>
      <c r="AX154" s="15" t="s">
        <v>87</v>
      </c>
      <c r="AY154" s="243" t="s">
        <v>220</v>
      </c>
    </row>
    <row r="155" spans="1:65" s="2" customFormat="1" ht="24.2" customHeight="1">
      <c r="A155" s="36"/>
      <c r="B155" s="37"/>
      <c r="C155" s="192" t="s">
        <v>294</v>
      </c>
      <c r="D155" s="192" t="s">
        <v>224</v>
      </c>
      <c r="E155" s="193" t="s">
        <v>6066</v>
      </c>
      <c r="F155" s="194" t="s">
        <v>6067</v>
      </c>
      <c r="G155" s="195" t="s">
        <v>506</v>
      </c>
      <c r="H155" s="196">
        <v>22.6</v>
      </c>
      <c r="I155" s="197"/>
      <c r="J155" s="198">
        <f>ROUND(I155*H155,2)</f>
        <v>0</v>
      </c>
      <c r="K155" s="194" t="s">
        <v>1</v>
      </c>
      <c r="L155" s="41"/>
      <c r="M155" s="199" t="s">
        <v>1</v>
      </c>
      <c r="N155" s="200" t="s">
        <v>45</v>
      </c>
      <c r="O155" s="73"/>
      <c r="P155" s="201">
        <f>O155*H155</f>
        <v>0</v>
      </c>
      <c r="Q155" s="201">
        <v>0</v>
      </c>
      <c r="R155" s="201">
        <f>Q155*H155</f>
        <v>0</v>
      </c>
      <c r="S155" s="201">
        <v>0</v>
      </c>
      <c r="T155" s="202">
        <f>S155*H155</f>
        <v>0</v>
      </c>
      <c r="U155" s="36"/>
      <c r="V155" s="36"/>
      <c r="W155" s="36"/>
      <c r="X155" s="36"/>
      <c r="Y155" s="36"/>
      <c r="Z155" s="36"/>
      <c r="AA155" s="36"/>
      <c r="AB155" s="36"/>
      <c r="AC155" s="36"/>
      <c r="AD155" s="36"/>
      <c r="AE155" s="36"/>
      <c r="AR155" s="203" t="s">
        <v>223</v>
      </c>
      <c r="AT155" s="203" t="s">
        <v>224</v>
      </c>
      <c r="AU155" s="203" t="s">
        <v>87</v>
      </c>
      <c r="AY155" s="18" t="s">
        <v>220</v>
      </c>
      <c r="BE155" s="204">
        <f>IF(N155="základní",J155,0)</f>
        <v>0</v>
      </c>
      <c r="BF155" s="204">
        <f>IF(N155="snížená",J155,0)</f>
        <v>0</v>
      </c>
      <c r="BG155" s="204">
        <f>IF(N155="zákl. přenesená",J155,0)</f>
        <v>0</v>
      </c>
      <c r="BH155" s="204">
        <f>IF(N155="sníž. přenesená",J155,0)</f>
        <v>0</v>
      </c>
      <c r="BI155" s="204">
        <f>IF(N155="nulová",J155,0)</f>
        <v>0</v>
      </c>
      <c r="BJ155" s="18" t="s">
        <v>87</v>
      </c>
      <c r="BK155" s="204">
        <f>ROUND(I155*H155,2)</f>
        <v>0</v>
      </c>
      <c r="BL155" s="18" t="s">
        <v>223</v>
      </c>
      <c r="BM155" s="203" t="s">
        <v>6068</v>
      </c>
    </row>
    <row r="156" spans="1:65" s="14" customFormat="1" ht="11.25">
      <c r="B156" s="223"/>
      <c r="C156" s="224"/>
      <c r="D156" s="210" t="s">
        <v>235</v>
      </c>
      <c r="E156" s="225" t="s">
        <v>1</v>
      </c>
      <c r="F156" s="226" t="s">
        <v>6069</v>
      </c>
      <c r="G156" s="224"/>
      <c r="H156" s="225" t="s">
        <v>1</v>
      </c>
      <c r="I156" s="227"/>
      <c r="J156" s="224"/>
      <c r="K156" s="224"/>
      <c r="L156" s="228"/>
      <c r="M156" s="229"/>
      <c r="N156" s="230"/>
      <c r="O156" s="230"/>
      <c r="P156" s="230"/>
      <c r="Q156" s="230"/>
      <c r="R156" s="230"/>
      <c r="S156" s="230"/>
      <c r="T156" s="231"/>
      <c r="AT156" s="232" t="s">
        <v>235</v>
      </c>
      <c r="AU156" s="232" t="s">
        <v>87</v>
      </c>
      <c r="AV156" s="14" t="s">
        <v>87</v>
      </c>
      <c r="AW156" s="14" t="s">
        <v>36</v>
      </c>
      <c r="AX156" s="14" t="s">
        <v>80</v>
      </c>
      <c r="AY156" s="232" t="s">
        <v>220</v>
      </c>
    </row>
    <row r="157" spans="1:65" s="13" customFormat="1" ht="11.25">
      <c r="B157" s="212"/>
      <c r="C157" s="213"/>
      <c r="D157" s="210" t="s">
        <v>235</v>
      </c>
      <c r="E157" s="214" t="s">
        <v>1</v>
      </c>
      <c r="F157" s="215" t="s">
        <v>6070</v>
      </c>
      <c r="G157" s="213"/>
      <c r="H157" s="216">
        <v>22.6</v>
      </c>
      <c r="I157" s="217"/>
      <c r="J157" s="213"/>
      <c r="K157" s="213"/>
      <c r="L157" s="218"/>
      <c r="M157" s="219"/>
      <c r="N157" s="220"/>
      <c r="O157" s="220"/>
      <c r="P157" s="220"/>
      <c r="Q157" s="220"/>
      <c r="R157" s="220"/>
      <c r="S157" s="220"/>
      <c r="T157" s="221"/>
      <c r="AT157" s="222" t="s">
        <v>235</v>
      </c>
      <c r="AU157" s="222" t="s">
        <v>87</v>
      </c>
      <c r="AV157" s="13" t="s">
        <v>19</v>
      </c>
      <c r="AW157" s="13" t="s">
        <v>36</v>
      </c>
      <c r="AX157" s="13" t="s">
        <v>80</v>
      </c>
      <c r="AY157" s="222" t="s">
        <v>220</v>
      </c>
    </row>
    <row r="158" spans="1:65" s="15" customFormat="1" ht="11.25">
      <c r="B158" s="233"/>
      <c r="C158" s="234"/>
      <c r="D158" s="210" t="s">
        <v>235</v>
      </c>
      <c r="E158" s="235" t="s">
        <v>1</v>
      </c>
      <c r="F158" s="236" t="s">
        <v>355</v>
      </c>
      <c r="G158" s="234"/>
      <c r="H158" s="237">
        <v>22.6</v>
      </c>
      <c r="I158" s="238"/>
      <c r="J158" s="234"/>
      <c r="K158" s="234"/>
      <c r="L158" s="239"/>
      <c r="M158" s="240"/>
      <c r="N158" s="241"/>
      <c r="O158" s="241"/>
      <c r="P158" s="241"/>
      <c r="Q158" s="241"/>
      <c r="R158" s="241"/>
      <c r="S158" s="241"/>
      <c r="T158" s="242"/>
      <c r="AT158" s="243" t="s">
        <v>235</v>
      </c>
      <c r="AU158" s="243" t="s">
        <v>87</v>
      </c>
      <c r="AV158" s="15" t="s">
        <v>223</v>
      </c>
      <c r="AW158" s="15" t="s">
        <v>36</v>
      </c>
      <c r="AX158" s="15" t="s">
        <v>87</v>
      </c>
      <c r="AY158" s="243" t="s">
        <v>220</v>
      </c>
    </row>
    <row r="159" spans="1:65" s="2" customFormat="1" ht="24.2" customHeight="1">
      <c r="A159" s="36"/>
      <c r="B159" s="37"/>
      <c r="C159" s="192" t="s">
        <v>302</v>
      </c>
      <c r="D159" s="192" t="s">
        <v>224</v>
      </c>
      <c r="E159" s="193" t="s">
        <v>6071</v>
      </c>
      <c r="F159" s="194" t="s">
        <v>6072</v>
      </c>
      <c r="G159" s="195" t="s">
        <v>506</v>
      </c>
      <c r="H159" s="196">
        <v>160</v>
      </c>
      <c r="I159" s="197"/>
      <c r="J159" s="198">
        <f>ROUND(I159*H159,2)</f>
        <v>0</v>
      </c>
      <c r="K159" s="194" t="s">
        <v>5600</v>
      </c>
      <c r="L159" s="41"/>
      <c r="M159" s="199" t="s">
        <v>1</v>
      </c>
      <c r="N159" s="200" t="s">
        <v>45</v>
      </c>
      <c r="O159" s="73"/>
      <c r="P159" s="201">
        <f>O159*H159</f>
        <v>0</v>
      </c>
      <c r="Q159" s="201">
        <v>0</v>
      </c>
      <c r="R159" s="201">
        <f>Q159*H159</f>
        <v>0</v>
      </c>
      <c r="S159" s="201">
        <v>0</v>
      </c>
      <c r="T159" s="202">
        <f>S159*H159</f>
        <v>0</v>
      </c>
      <c r="U159" s="36"/>
      <c r="V159" s="36"/>
      <c r="W159" s="36"/>
      <c r="X159" s="36"/>
      <c r="Y159" s="36"/>
      <c r="Z159" s="36"/>
      <c r="AA159" s="36"/>
      <c r="AB159" s="36"/>
      <c r="AC159" s="36"/>
      <c r="AD159" s="36"/>
      <c r="AE159" s="36"/>
      <c r="AR159" s="203" t="s">
        <v>223</v>
      </c>
      <c r="AT159" s="203" t="s">
        <v>224</v>
      </c>
      <c r="AU159" s="203" t="s">
        <v>87</v>
      </c>
      <c r="AY159" s="18" t="s">
        <v>220</v>
      </c>
      <c r="BE159" s="204">
        <f>IF(N159="základní",J159,0)</f>
        <v>0</v>
      </c>
      <c r="BF159" s="204">
        <f>IF(N159="snížená",J159,0)</f>
        <v>0</v>
      </c>
      <c r="BG159" s="204">
        <f>IF(N159="zákl. přenesená",J159,0)</f>
        <v>0</v>
      </c>
      <c r="BH159" s="204">
        <f>IF(N159="sníž. přenesená",J159,0)</f>
        <v>0</v>
      </c>
      <c r="BI159" s="204">
        <f>IF(N159="nulová",J159,0)</f>
        <v>0</v>
      </c>
      <c r="BJ159" s="18" t="s">
        <v>87</v>
      </c>
      <c r="BK159" s="204">
        <f>ROUND(I159*H159,2)</f>
        <v>0</v>
      </c>
      <c r="BL159" s="18" t="s">
        <v>223</v>
      </c>
      <c r="BM159" s="203" t="s">
        <v>6073</v>
      </c>
    </row>
    <row r="160" spans="1:65" s="2" customFormat="1" ht="11.25">
      <c r="A160" s="36"/>
      <c r="B160" s="37"/>
      <c r="C160" s="38"/>
      <c r="D160" s="205" t="s">
        <v>231</v>
      </c>
      <c r="E160" s="38"/>
      <c r="F160" s="206" t="s">
        <v>6074</v>
      </c>
      <c r="G160" s="38"/>
      <c r="H160" s="38"/>
      <c r="I160" s="207"/>
      <c r="J160" s="38"/>
      <c r="K160" s="38"/>
      <c r="L160" s="41"/>
      <c r="M160" s="208"/>
      <c r="N160" s="209"/>
      <c r="O160" s="73"/>
      <c r="P160" s="73"/>
      <c r="Q160" s="73"/>
      <c r="R160" s="73"/>
      <c r="S160" s="73"/>
      <c r="T160" s="74"/>
      <c r="U160" s="36"/>
      <c r="V160" s="36"/>
      <c r="W160" s="36"/>
      <c r="X160" s="36"/>
      <c r="Y160" s="36"/>
      <c r="Z160" s="36"/>
      <c r="AA160" s="36"/>
      <c r="AB160" s="36"/>
      <c r="AC160" s="36"/>
      <c r="AD160" s="36"/>
      <c r="AE160" s="36"/>
      <c r="AT160" s="18" t="s">
        <v>231</v>
      </c>
      <c r="AU160" s="18" t="s">
        <v>87</v>
      </c>
    </row>
    <row r="161" spans="1:65" s="14" customFormat="1" ht="11.25">
      <c r="B161" s="223"/>
      <c r="C161" s="224"/>
      <c r="D161" s="210" t="s">
        <v>235</v>
      </c>
      <c r="E161" s="225" t="s">
        <v>1</v>
      </c>
      <c r="F161" s="226" t="s">
        <v>5938</v>
      </c>
      <c r="G161" s="224"/>
      <c r="H161" s="225" t="s">
        <v>1</v>
      </c>
      <c r="I161" s="227"/>
      <c r="J161" s="224"/>
      <c r="K161" s="224"/>
      <c r="L161" s="228"/>
      <c r="M161" s="229"/>
      <c r="N161" s="230"/>
      <c r="O161" s="230"/>
      <c r="P161" s="230"/>
      <c r="Q161" s="230"/>
      <c r="R161" s="230"/>
      <c r="S161" s="230"/>
      <c r="T161" s="231"/>
      <c r="AT161" s="232" t="s">
        <v>235</v>
      </c>
      <c r="AU161" s="232" t="s">
        <v>87</v>
      </c>
      <c r="AV161" s="14" t="s">
        <v>87</v>
      </c>
      <c r="AW161" s="14" t="s">
        <v>36</v>
      </c>
      <c r="AX161" s="14" t="s">
        <v>80</v>
      </c>
      <c r="AY161" s="232" t="s">
        <v>220</v>
      </c>
    </row>
    <row r="162" spans="1:65" s="13" customFormat="1" ht="22.5">
      <c r="B162" s="212"/>
      <c r="C162" s="213"/>
      <c r="D162" s="210" t="s">
        <v>235</v>
      </c>
      <c r="E162" s="214" t="s">
        <v>1</v>
      </c>
      <c r="F162" s="215" t="s">
        <v>6075</v>
      </c>
      <c r="G162" s="213"/>
      <c r="H162" s="216">
        <v>66</v>
      </c>
      <c r="I162" s="217"/>
      <c r="J162" s="213"/>
      <c r="K162" s="213"/>
      <c r="L162" s="218"/>
      <c r="M162" s="219"/>
      <c r="N162" s="220"/>
      <c r="O162" s="220"/>
      <c r="P162" s="220"/>
      <c r="Q162" s="220"/>
      <c r="R162" s="220"/>
      <c r="S162" s="220"/>
      <c r="T162" s="221"/>
      <c r="AT162" s="222" t="s">
        <v>235</v>
      </c>
      <c r="AU162" s="222" t="s">
        <v>87</v>
      </c>
      <c r="AV162" s="13" t="s">
        <v>19</v>
      </c>
      <c r="AW162" s="13" t="s">
        <v>36</v>
      </c>
      <c r="AX162" s="13" t="s">
        <v>80</v>
      </c>
      <c r="AY162" s="222" t="s">
        <v>220</v>
      </c>
    </row>
    <row r="163" spans="1:65" s="13" customFormat="1" ht="22.5">
      <c r="B163" s="212"/>
      <c r="C163" s="213"/>
      <c r="D163" s="210" t="s">
        <v>235</v>
      </c>
      <c r="E163" s="214" t="s">
        <v>1</v>
      </c>
      <c r="F163" s="215" t="s">
        <v>6076</v>
      </c>
      <c r="G163" s="213"/>
      <c r="H163" s="216">
        <v>36.799999999999997</v>
      </c>
      <c r="I163" s="217"/>
      <c r="J163" s="213"/>
      <c r="K163" s="213"/>
      <c r="L163" s="218"/>
      <c r="M163" s="219"/>
      <c r="N163" s="220"/>
      <c r="O163" s="220"/>
      <c r="P163" s="220"/>
      <c r="Q163" s="220"/>
      <c r="R163" s="220"/>
      <c r="S163" s="220"/>
      <c r="T163" s="221"/>
      <c r="AT163" s="222" t="s">
        <v>235</v>
      </c>
      <c r="AU163" s="222" t="s">
        <v>87</v>
      </c>
      <c r="AV163" s="13" t="s">
        <v>19</v>
      </c>
      <c r="AW163" s="13" t="s">
        <v>36</v>
      </c>
      <c r="AX163" s="13" t="s">
        <v>80</v>
      </c>
      <c r="AY163" s="222" t="s">
        <v>220</v>
      </c>
    </row>
    <row r="164" spans="1:65" s="13" customFormat="1" ht="11.25">
      <c r="B164" s="212"/>
      <c r="C164" s="213"/>
      <c r="D164" s="210" t="s">
        <v>235</v>
      </c>
      <c r="E164" s="214" t="s">
        <v>1</v>
      </c>
      <c r="F164" s="215" t="s">
        <v>6077</v>
      </c>
      <c r="G164" s="213"/>
      <c r="H164" s="216">
        <v>25</v>
      </c>
      <c r="I164" s="217"/>
      <c r="J164" s="213"/>
      <c r="K164" s="213"/>
      <c r="L164" s="218"/>
      <c r="M164" s="219"/>
      <c r="N164" s="220"/>
      <c r="O164" s="220"/>
      <c r="P164" s="220"/>
      <c r="Q164" s="220"/>
      <c r="R164" s="220"/>
      <c r="S164" s="220"/>
      <c r="T164" s="221"/>
      <c r="AT164" s="222" t="s">
        <v>235</v>
      </c>
      <c r="AU164" s="222" t="s">
        <v>87</v>
      </c>
      <c r="AV164" s="13" t="s">
        <v>19</v>
      </c>
      <c r="AW164" s="13" t="s">
        <v>36</v>
      </c>
      <c r="AX164" s="13" t="s">
        <v>80</v>
      </c>
      <c r="AY164" s="222" t="s">
        <v>220</v>
      </c>
    </row>
    <row r="165" spans="1:65" s="13" customFormat="1" ht="22.5">
      <c r="B165" s="212"/>
      <c r="C165" s="213"/>
      <c r="D165" s="210" t="s">
        <v>235</v>
      </c>
      <c r="E165" s="214" t="s">
        <v>1</v>
      </c>
      <c r="F165" s="215" t="s">
        <v>6078</v>
      </c>
      <c r="G165" s="213"/>
      <c r="H165" s="216">
        <v>32.200000000000003</v>
      </c>
      <c r="I165" s="217"/>
      <c r="J165" s="213"/>
      <c r="K165" s="213"/>
      <c r="L165" s="218"/>
      <c r="M165" s="219"/>
      <c r="N165" s="220"/>
      <c r="O165" s="220"/>
      <c r="P165" s="220"/>
      <c r="Q165" s="220"/>
      <c r="R165" s="220"/>
      <c r="S165" s="220"/>
      <c r="T165" s="221"/>
      <c r="AT165" s="222" t="s">
        <v>235</v>
      </c>
      <c r="AU165" s="222" t="s">
        <v>87</v>
      </c>
      <c r="AV165" s="13" t="s">
        <v>19</v>
      </c>
      <c r="AW165" s="13" t="s">
        <v>36</v>
      </c>
      <c r="AX165" s="13" t="s">
        <v>80</v>
      </c>
      <c r="AY165" s="222" t="s">
        <v>220</v>
      </c>
    </row>
    <row r="166" spans="1:65" s="15" customFormat="1" ht="11.25">
      <c r="B166" s="233"/>
      <c r="C166" s="234"/>
      <c r="D166" s="210" t="s">
        <v>235</v>
      </c>
      <c r="E166" s="235" t="s">
        <v>1</v>
      </c>
      <c r="F166" s="236" t="s">
        <v>355</v>
      </c>
      <c r="G166" s="234"/>
      <c r="H166" s="237">
        <v>160</v>
      </c>
      <c r="I166" s="238"/>
      <c r="J166" s="234"/>
      <c r="K166" s="234"/>
      <c r="L166" s="239"/>
      <c r="M166" s="240"/>
      <c r="N166" s="241"/>
      <c r="O166" s="241"/>
      <c r="P166" s="241"/>
      <c r="Q166" s="241"/>
      <c r="R166" s="241"/>
      <c r="S166" s="241"/>
      <c r="T166" s="242"/>
      <c r="AT166" s="243" t="s">
        <v>235</v>
      </c>
      <c r="AU166" s="243" t="s">
        <v>87</v>
      </c>
      <c r="AV166" s="15" t="s">
        <v>223</v>
      </c>
      <c r="AW166" s="15" t="s">
        <v>36</v>
      </c>
      <c r="AX166" s="15" t="s">
        <v>87</v>
      </c>
      <c r="AY166" s="243" t="s">
        <v>220</v>
      </c>
    </row>
    <row r="167" spans="1:65" s="2" customFormat="1" ht="24.2" customHeight="1">
      <c r="A167" s="36"/>
      <c r="B167" s="37"/>
      <c r="C167" s="192" t="s">
        <v>306</v>
      </c>
      <c r="D167" s="192" t="s">
        <v>224</v>
      </c>
      <c r="E167" s="193" t="s">
        <v>504</v>
      </c>
      <c r="F167" s="194" t="s">
        <v>991</v>
      </c>
      <c r="G167" s="195" t="s">
        <v>506</v>
      </c>
      <c r="H167" s="196">
        <v>1009.4</v>
      </c>
      <c r="I167" s="197"/>
      <c r="J167" s="198">
        <f>ROUND(I167*H167,2)</f>
        <v>0</v>
      </c>
      <c r="K167" s="194" t="s">
        <v>5600</v>
      </c>
      <c r="L167" s="41"/>
      <c r="M167" s="199" t="s">
        <v>1</v>
      </c>
      <c r="N167" s="200" t="s">
        <v>45</v>
      </c>
      <c r="O167" s="73"/>
      <c r="P167" s="201">
        <f>O167*H167</f>
        <v>0</v>
      </c>
      <c r="Q167" s="201">
        <v>0</v>
      </c>
      <c r="R167" s="201">
        <f>Q167*H167</f>
        <v>0</v>
      </c>
      <c r="S167" s="201">
        <v>0</v>
      </c>
      <c r="T167" s="202">
        <f>S167*H167</f>
        <v>0</v>
      </c>
      <c r="U167" s="36"/>
      <c r="V167" s="36"/>
      <c r="W167" s="36"/>
      <c r="X167" s="36"/>
      <c r="Y167" s="36"/>
      <c r="Z167" s="36"/>
      <c r="AA167" s="36"/>
      <c r="AB167" s="36"/>
      <c r="AC167" s="36"/>
      <c r="AD167" s="36"/>
      <c r="AE167" s="36"/>
      <c r="AR167" s="203" t="s">
        <v>223</v>
      </c>
      <c r="AT167" s="203" t="s">
        <v>224</v>
      </c>
      <c r="AU167" s="203" t="s">
        <v>87</v>
      </c>
      <c r="AY167" s="18" t="s">
        <v>220</v>
      </c>
      <c r="BE167" s="204">
        <f>IF(N167="základní",J167,0)</f>
        <v>0</v>
      </c>
      <c r="BF167" s="204">
        <f>IF(N167="snížená",J167,0)</f>
        <v>0</v>
      </c>
      <c r="BG167" s="204">
        <f>IF(N167="zákl. přenesená",J167,0)</f>
        <v>0</v>
      </c>
      <c r="BH167" s="204">
        <f>IF(N167="sníž. přenesená",J167,0)</f>
        <v>0</v>
      </c>
      <c r="BI167" s="204">
        <f>IF(N167="nulová",J167,0)</f>
        <v>0</v>
      </c>
      <c r="BJ167" s="18" t="s">
        <v>87</v>
      </c>
      <c r="BK167" s="204">
        <f>ROUND(I167*H167,2)</f>
        <v>0</v>
      </c>
      <c r="BL167" s="18" t="s">
        <v>223</v>
      </c>
      <c r="BM167" s="203" t="s">
        <v>6079</v>
      </c>
    </row>
    <row r="168" spans="1:65" s="2" customFormat="1" ht="11.25">
      <c r="A168" s="36"/>
      <c r="B168" s="37"/>
      <c r="C168" s="38"/>
      <c r="D168" s="205" t="s">
        <v>231</v>
      </c>
      <c r="E168" s="38"/>
      <c r="F168" s="206" t="s">
        <v>5684</v>
      </c>
      <c r="G168" s="38"/>
      <c r="H168" s="38"/>
      <c r="I168" s="207"/>
      <c r="J168" s="38"/>
      <c r="K168" s="38"/>
      <c r="L168" s="41"/>
      <c r="M168" s="208"/>
      <c r="N168" s="209"/>
      <c r="O168" s="73"/>
      <c r="P168" s="73"/>
      <c r="Q168" s="73"/>
      <c r="R168" s="73"/>
      <c r="S168" s="73"/>
      <c r="T168" s="74"/>
      <c r="U168" s="36"/>
      <c r="V168" s="36"/>
      <c r="W168" s="36"/>
      <c r="X168" s="36"/>
      <c r="Y168" s="36"/>
      <c r="Z168" s="36"/>
      <c r="AA168" s="36"/>
      <c r="AB168" s="36"/>
      <c r="AC168" s="36"/>
      <c r="AD168" s="36"/>
      <c r="AE168" s="36"/>
      <c r="AT168" s="18" t="s">
        <v>231</v>
      </c>
      <c r="AU168" s="18" t="s">
        <v>87</v>
      </c>
    </row>
    <row r="169" spans="1:65" s="2" customFormat="1" ht="37.9" customHeight="1">
      <c r="A169" s="36"/>
      <c r="B169" s="37"/>
      <c r="C169" s="192" t="s">
        <v>315</v>
      </c>
      <c r="D169" s="192" t="s">
        <v>224</v>
      </c>
      <c r="E169" s="193" t="s">
        <v>6080</v>
      </c>
      <c r="F169" s="194" t="s">
        <v>6081</v>
      </c>
      <c r="G169" s="195" t="s">
        <v>514</v>
      </c>
      <c r="H169" s="196">
        <v>70.287999999999997</v>
      </c>
      <c r="I169" s="197"/>
      <c r="J169" s="198">
        <f>ROUND(I169*H169,2)</f>
        <v>0</v>
      </c>
      <c r="K169" s="194" t="s">
        <v>5600</v>
      </c>
      <c r="L169" s="41"/>
      <c r="M169" s="199" t="s">
        <v>1</v>
      </c>
      <c r="N169" s="200" t="s">
        <v>45</v>
      </c>
      <c r="O169" s="73"/>
      <c r="P169" s="201">
        <f>O169*H169</f>
        <v>0</v>
      </c>
      <c r="Q169" s="201">
        <v>0</v>
      </c>
      <c r="R169" s="201">
        <f>Q169*H169</f>
        <v>0</v>
      </c>
      <c r="S169" s="201">
        <v>0</v>
      </c>
      <c r="T169" s="202">
        <f>S169*H169</f>
        <v>0</v>
      </c>
      <c r="U169" s="36"/>
      <c r="V169" s="36"/>
      <c r="W169" s="36"/>
      <c r="X169" s="36"/>
      <c r="Y169" s="36"/>
      <c r="Z169" s="36"/>
      <c r="AA169" s="36"/>
      <c r="AB169" s="36"/>
      <c r="AC169" s="36"/>
      <c r="AD169" s="36"/>
      <c r="AE169" s="36"/>
      <c r="AR169" s="203" t="s">
        <v>223</v>
      </c>
      <c r="AT169" s="203" t="s">
        <v>224</v>
      </c>
      <c r="AU169" s="203" t="s">
        <v>87</v>
      </c>
      <c r="AY169" s="18" t="s">
        <v>220</v>
      </c>
      <c r="BE169" s="204">
        <f>IF(N169="základní",J169,0)</f>
        <v>0</v>
      </c>
      <c r="BF169" s="204">
        <f>IF(N169="snížená",J169,0)</f>
        <v>0</v>
      </c>
      <c r="BG169" s="204">
        <f>IF(N169="zákl. přenesená",J169,0)</f>
        <v>0</v>
      </c>
      <c r="BH169" s="204">
        <f>IF(N169="sníž. přenesená",J169,0)</f>
        <v>0</v>
      </c>
      <c r="BI169" s="204">
        <f>IF(N169="nulová",J169,0)</f>
        <v>0</v>
      </c>
      <c r="BJ169" s="18" t="s">
        <v>87</v>
      </c>
      <c r="BK169" s="204">
        <f>ROUND(I169*H169,2)</f>
        <v>0</v>
      </c>
      <c r="BL169" s="18" t="s">
        <v>223</v>
      </c>
      <c r="BM169" s="203" t="s">
        <v>6082</v>
      </c>
    </row>
    <row r="170" spans="1:65" s="2" customFormat="1" ht="11.25">
      <c r="A170" s="36"/>
      <c r="B170" s="37"/>
      <c r="C170" s="38"/>
      <c r="D170" s="205" t="s">
        <v>231</v>
      </c>
      <c r="E170" s="38"/>
      <c r="F170" s="206" t="s">
        <v>6083</v>
      </c>
      <c r="G170" s="38"/>
      <c r="H170" s="38"/>
      <c r="I170" s="207"/>
      <c r="J170" s="38"/>
      <c r="K170" s="38"/>
      <c r="L170" s="41"/>
      <c r="M170" s="208"/>
      <c r="N170" s="209"/>
      <c r="O170" s="73"/>
      <c r="P170" s="73"/>
      <c r="Q170" s="73"/>
      <c r="R170" s="73"/>
      <c r="S170" s="73"/>
      <c r="T170" s="74"/>
      <c r="U170" s="36"/>
      <c r="V170" s="36"/>
      <c r="W170" s="36"/>
      <c r="X170" s="36"/>
      <c r="Y170" s="36"/>
      <c r="Z170" s="36"/>
      <c r="AA170" s="36"/>
      <c r="AB170" s="36"/>
      <c r="AC170" s="36"/>
      <c r="AD170" s="36"/>
      <c r="AE170" s="36"/>
      <c r="AT170" s="18" t="s">
        <v>231</v>
      </c>
      <c r="AU170" s="18" t="s">
        <v>87</v>
      </c>
    </row>
    <row r="171" spans="1:65" s="2" customFormat="1" ht="16.5" customHeight="1">
      <c r="A171" s="36"/>
      <c r="B171" s="37"/>
      <c r="C171" s="247" t="s">
        <v>320</v>
      </c>
      <c r="D171" s="247" t="s">
        <v>329</v>
      </c>
      <c r="E171" s="248" t="s">
        <v>5690</v>
      </c>
      <c r="F171" s="249" t="s">
        <v>5691</v>
      </c>
      <c r="G171" s="250" t="s">
        <v>514</v>
      </c>
      <c r="H171" s="251">
        <v>70.287999999999997</v>
      </c>
      <c r="I171" s="252"/>
      <c r="J171" s="253">
        <f>ROUND(I171*H171,2)</f>
        <v>0</v>
      </c>
      <c r="K171" s="249" t="s">
        <v>1</v>
      </c>
      <c r="L171" s="254"/>
      <c r="M171" s="255" t="s">
        <v>1</v>
      </c>
      <c r="N171" s="256" t="s">
        <v>45</v>
      </c>
      <c r="O171" s="73"/>
      <c r="P171" s="201">
        <f>O171*H171</f>
        <v>0</v>
      </c>
      <c r="Q171" s="201">
        <v>0</v>
      </c>
      <c r="R171" s="201">
        <f>Q171*H171</f>
        <v>0</v>
      </c>
      <c r="S171" s="201">
        <v>0</v>
      </c>
      <c r="T171" s="202">
        <f>S171*H171</f>
        <v>0</v>
      </c>
      <c r="U171" s="36"/>
      <c r="V171" s="36"/>
      <c r="W171" s="36"/>
      <c r="X171" s="36"/>
      <c r="Y171" s="36"/>
      <c r="Z171" s="36"/>
      <c r="AA171" s="36"/>
      <c r="AB171" s="36"/>
      <c r="AC171" s="36"/>
      <c r="AD171" s="36"/>
      <c r="AE171" s="36"/>
      <c r="AR171" s="203" t="s">
        <v>266</v>
      </c>
      <c r="AT171" s="203" t="s">
        <v>329</v>
      </c>
      <c r="AU171" s="203" t="s">
        <v>87</v>
      </c>
      <c r="AY171" s="18" t="s">
        <v>220</v>
      </c>
      <c r="BE171" s="204">
        <f>IF(N171="základní",J171,0)</f>
        <v>0</v>
      </c>
      <c r="BF171" s="204">
        <f>IF(N171="snížená",J171,0)</f>
        <v>0</v>
      </c>
      <c r="BG171" s="204">
        <f>IF(N171="zákl. přenesená",J171,0)</f>
        <v>0</v>
      </c>
      <c r="BH171" s="204">
        <f>IF(N171="sníž. přenesená",J171,0)</f>
        <v>0</v>
      </c>
      <c r="BI171" s="204">
        <f>IF(N171="nulová",J171,0)</f>
        <v>0</v>
      </c>
      <c r="BJ171" s="18" t="s">
        <v>87</v>
      </c>
      <c r="BK171" s="204">
        <f>ROUND(I171*H171,2)</f>
        <v>0</v>
      </c>
      <c r="BL171" s="18" t="s">
        <v>223</v>
      </c>
      <c r="BM171" s="203" t="s">
        <v>6084</v>
      </c>
    </row>
    <row r="172" spans="1:65" s="2" customFormat="1" ht="66.75" customHeight="1">
      <c r="A172" s="36"/>
      <c r="B172" s="37"/>
      <c r="C172" s="192" t="s">
        <v>326</v>
      </c>
      <c r="D172" s="192" t="s">
        <v>224</v>
      </c>
      <c r="E172" s="193" t="s">
        <v>6085</v>
      </c>
      <c r="F172" s="194" t="s">
        <v>6086</v>
      </c>
      <c r="G172" s="195" t="s">
        <v>514</v>
      </c>
      <c r="H172" s="196">
        <v>59.41</v>
      </c>
      <c r="I172" s="197"/>
      <c r="J172" s="198">
        <f>ROUND(I172*H172,2)</f>
        <v>0</v>
      </c>
      <c r="K172" s="194" t="s">
        <v>1</v>
      </c>
      <c r="L172" s="41"/>
      <c r="M172" s="199" t="s">
        <v>1</v>
      </c>
      <c r="N172" s="200" t="s">
        <v>45</v>
      </c>
      <c r="O172" s="73"/>
      <c r="P172" s="201">
        <f>O172*H172</f>
        <v>0</v>
      </c>
      <c r="Q172" s="201">
        <v>0</v>
      </c>
      <c r="R172" s="201">
        <f>Q172*H172</f>
        <v>0</v>
      </c>
      <c r="S172" s="201">
        <v>0</v>
      </c>
      <c r="T172" s="202">
        <f>S172*H172</f>
        <v>0</v>
      </c>
      <c r="U172" s="36"/>
      <c r="V172" s="36"/>
      <c r="W172" s="36"/>
      <c r="X172" s="36"/>
      <c r="Y172" s="36"/>
      <c r="Z172" s="36"/>
      <c r="AA172" s="36"/>
      <c r="AB172" s="36"/>
      <c r="AC172" s="36"/>
      <c r="AD172" s="36"/>
      <c r="AE172" s="36"/>
      <c r="AR172" s="203" t="s">
        <v>223</v>
      </c>
      <c r="AT172" s="203" t="s">
        <v>224</v>
      </c>
      <c r="AU172" s="203" t="s">
        <v>87</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223</v>
      </c>
      <c r="BM172" s="203" t="s">
        <v>6087</v>
      </c>
    </row>
    <row r="173" spans="1:65" s="13" customFormat="1" ht="11.25">
      <c r="B173" s="212"/>
      <c r="C173" s="213"/>
      <c r="D173" s="210" t="s">
        <v>235</v>
      </c>
      <c r="E173" s="214" t="s">
        <v>1</v>
      </c>
      <c r="F173" s="215" t="s">
        <v>6088</v>
      </c>
      <c r="G173" s="213"/>
      <c r="H173" s="216">
        <v>3</v>
      </c>
      <c r="I173" s="217"/>
      <c r="J173" s="213"/>
      <c r="K173" s="213"/>
      <c r="L173" s="218"/>
      <c r="M173" s="219"/>
      <c r="N173" s="220"/>
      <c r="O173" s="220"/>
      <c r="P173" s="220"/>
      <c r="Q173" s="220"/>
      <c r="R173" s="220"/>
      <c r="S173" s="220"/>
      <c r="T173" s="221"/>
      <c r="AT173" s="222" t="s">
        <v>235</v>
      </c>
      <c r="AU173" s="222" t="s">
        <v>87</v>
      </c>
      <c r="AV173" s="13" t="s">
        <v>19</v>
      </c>
      <c r="AW173" s="13" t="s">
        <v>36</v>
      </c>
      <c r="AX173" s="13" t="s">
        <v>80</v>
      </c>
      <c r="AY173" s="222" t="s">
        <v>220</v>
      </c>
    </row>
    <row r="174" spans="1:65" s="14" customFormat="1" ht="11.25">
      <c r="B174" s="223"/>
      <c r="C174" s="224"/>
      <c r="D174" s="210" t="s">
        <v>235</v>
      </c>
      <c r="E174" s="225" t="s">
        <v>1</v>
      </c>
      <c r="F174" s="226" t="s">
        <v>6089</v>
      </c>
      <c r="G174" s="224"/>
      <c r="H174" s="225" t="s">
        <v>1</v>
      </c>
      <c r="I174" s="227"/>
      <c r="J174" s="224"/>
      <c r="K174" s="224"/>
      <c r="L174" s="228"/>
      <c r="M174" s="229"/>
      <c r="N174" s="230"/>
      <c r="O174" s="230"/>
      <c r="P174" s="230"/>
      <c r="Q174" s="230"/>
      <c r="R174" s="230"/>
      <c r="S174" s="230"/>
      <c r="T174" s="231"/>
      <c r="AT174" s="232" t="s">
        <v>235</v>
      </c>
      <c r="AU174" s="232" t="s">
        <v>87</v>
      </c>
      <c r="AV174" s="14" t="s">
        <v>87</v>
      </c>
      <c r="AW174" s="14" t="s">
        <v>36</v>
      </c>
      <c r="AX174" s="14" t="s">
        <v>80</v>
      </c>
      <c r="AY174" s="232" t="s">
        <v>220</v>
      </c>
    </row>
    <row r="175" spans="1:65" s="13" customFormat="1" ht="11.25">
      <c r="B175" s="212"/>
      <c r="C175" s="213"/>
      <c r="D175" s="210" t="s">
        <v>235</v>
      </c>
      <c r="E175" s="214" t="s">
        <v>1</v>
      </c>
      <c r="F175" s="215" t="s">
        <v>6090</v>
      </c>
      <c r="G175" s="213"/>
      <c r="H175" s="216">
        <v>56.41</v>
      </c>
      <c r="I175" s="217"/>
      <c r="J175" s="213"/>
      <c r="K175" s="213"/>
      <c r="L175" s="218"/>
      <c r="M175" s="219"/>
      <c r="N175" s="220"/>
      <c r="O175" s="220"/>
      <c r="P175" s="220"/>
      <c r="Q175" s="220"/>
      <c r="R175" s="220"/>
      <c r="S175" s="220"/>
      <c r="T175" s="221"/>
      <c r="AT175" s="222" t="s">
        <v>235</v>
      </c>
      <c r="AU175" s="222" t="s">
        <v>87</v>
      </c>
      <c r="AV175" s="13" t="s">
        <v>19</v>
      </c>
      <c r="AW175" s="13" t="s">
        <v>36</v>
      </c>
      <c r="AX175" s="13" t="s">
        <v>80</v>
      </c>
      <c r="AY175" s="222" t="s">
        <v>220</v>
      </c>
    </row>
    <row r="176" spans="1:65" s="15" customFormat="1" ht="11.25">
      <c r="B176" s="233"/>
      <c r="C176" s="234"/>
      <c r="D176" s="210" t="s">
        <v>235</v>
      </c>
      <c r="E176" s="235" t="s">
        <v>1</v>
      </c>
      <c r="F176" s="236" t="s">
        <v>355</v>
      </c>
      <c r="G176" s="234"/>
      <c r="H176" s="237">
        <v>59.41</v>
      </c>
      <c r="I176" s="238"/>
      <c r="J176" s="234"/>
      <c r="K176" s="234"/>
      <c r="L176" s="239"/>
      <c r="M176" s="240"/>
      <c r="N176" s="241"/>
      <c r="O176" s="241"/>
      <c r="P176" s="241"/>
      <c r="Q176" s="241"/>
      <c r="R176" s="241"/>
      <c r="S176" s="241"/>
      <c r="T176" s="242"/>
      <c r="AT176" s="243" t="s">
        <v>235</v>
      </c>
      <c r="AU176" s="243" t="s">
        <v>87</v>
      </c>
      <c r="AV176" s="15" t="s">
        <v>223</v>
      </c>
      <c r="AW176" s="15" t="s">
        <v>36</v>
      </c>
      <c r="AX176" s="15" t="s">
        <v>87</v>
      </c>
      <c r="AY176" s="243" t="s">
        <v>220</v>
      </c>
    </row>
    <row r="177" spans="1:65" s="2" customFormat="1" ht="49.15" customHeight="1">
      <c r="A177" s="36"/>
      <c r="B177" s="37"/>
      <c r="C177" s="192" t="s">
        <v>336</v>
      </c>
      <c r="D177" s="192" t="s">
        <v>224</v>
      </c>
      <c r="E177" s="193" t="s">
        <v>1947</v>
      </c>
      <c r="F177" s="194" t="s">
        <v>1948</v>
      </c>
      <c r="G177" s="195" t="s">
        <v>514</v>
      </c>
      <c r="H177" s="196">
        <v>62.1</v>
      </c>
      <c r="I177" s="197"/>
      <c r="J177" s="198">
        <f>ROUND(I177*H177,2)</f>
        <v>0</v>
      </c>
      <c r="K177" s="194" t="s">
        <v>5600</v>
      </c>
      <c r="L177" s="41"/>
      <c r="M177" s="199" t="s">
        <v>1</v>
      </c>
      <c r="N177" s="200" t="s">
        <v>45</v>
      </c>
      <c r="O177" s="73"/>
      <c r="P177" s="201">
        <f>O177*H177</f>
        <v>0</v>
      </c>
      <c r="Q177" s="201">
        <v>0</v>
      </c>
      <c r="R177" s="201">
        <f>Q177*H177</f>
        <v>0</v>
      </c>
      <c r="S177" s="201">
        <v>0</v>
      </c>
      <c r="T177" s="202">
        <f>S177*H177</f>
        <v>0</v>
      </c>
      <c r="U177" s="36"/>
      <c r="V177" s="36"/>
      <c r="W177" s="36"/>
      <c r="X177" s="36"/>
      <c r="Y177" s="36"/>
      <c r="Z177" s="36"/>
      <c r="AA177" s="36"/>
      <c r="AB177" s="36"/>
      <c r="AC177" s="36"/>
      <c r="AD177" s="36"/>
      <c r="AE177" s="36"/>
      <c r="AR177" s="203" t="s">
        <v>223</v>
      </c>
      <c r="AT177" s="203" t="s">
        <v>224</v>
      </c>
      <c r="AU177" s="203" t="s">
        <v>87</v>
      </c>
      <c r="AY177" s="18" t="s">
        <v>220</v>
      </c>
      <c r="BE177" s="204">
        <f>IF(N177="základní",J177,0)</f>
        <v>0</v>
      </c>
      <c r="BF177" s="204">
        <f>IF(N177="snížená",J177,0)</f>
        <v>0</v>
      </c>
      <c r="BG177" s="204">
        <f>IF(N177="zákl. přenesená",J177,0)</f>
        <v>0</v>
      </c>
      <c r="BH177" s="204">
        <f>IF(N177="sníž. přenesená",J177,0)</f>
        <v>0</v>
      </c>
      <c r="BI177" s="204">
        <f>IF(N177="nulová",J177,0)</f>
        <v>0</v>
      </c>
      <c r="BJ177" s="18" t="s">
        <v>87</v>
      </c>
      <c r="BK177" s="204">
        <f>ROUND(I177*H177,2)</f>
        <v>0</v>
      </c>
      <c r="BL177" s="18" t="s">
        <v>223</v>
      </c>
      <c r="BM177" s="203" t="s">
        <v>6091</v>
      </c>
    </row>
    <row r="178" spans="1:65" s="2" customFormat="1" ht="11.25">
      <c r="A178" s="36"/>
      <c r="B178" s="37"/>
      <c r="C178" s="38"/>
      <c r="D178" s="205" t="s">
        <v>231</v>
      </c>
      <c r="E178" s="38"/>
      <c r="F178" s="206" t="s">
        <v>6092</v>
      </c>
      <c r="G178" s="38"/>
      <c r="H178" s="38"/>
      <c r="I178" s="207"/>
      <c r="J178" s="38"/>
      <c r="K178" s="38"/>
      <c r="L178" s="41"/>
      <c r="M178" s="208"/>
      <c r="N178" s="209"/>
      <c r="O178" s="73"/>
      <c r="P178" s="73"/>
      <c r="Q178" s="73"/>
      <c r="R178" s="73"/>
      <c r="S178" s="73"/>
      <c r="T178" s="74"/>
      <c r="U178" s="36"/>
      <c r="V178" s="36"/>
      <c r="W178" s="36"/>
      <c r="X178" s="36"/>
      <c r="Y178" s="36"/>
      <c r="Z178" s="36"/>
      <c r="AA178" s="36"/>
      <c r="AB178" s="36"/>
      <c r="AC178" s="36"/>
      <c r="AD178" s="36"/>
      <c r="AE178" s="36"/>
      <c r="AT178" s="18" t="s">
        <v>231</v>
      </c>
      <c r="AU178" s="18" t="s">
        <v>87</v>
      </c>
    </row>
    <row r="179" spans="1:65" s="2" customFormat="1" ht="44.25" customHeight="1">
      <c r="A179" s="36"/>
      <c r="B179" s="37"/>
      <c r="C179" s="192" t="s">
        <v>7</v>
      </c>
      <c r="D179" s="192" t="s">
        <v>224</v>
      </c>
      <c r="E179" s="193" t="s">
        <v>4769</v>
      </c>
      <c r="F179" s="194" t="s">
        <v>4770</v>
      </c>
      <c r="G179" s="195" t="s">
        <v>664</v>
      </c>
      <c r="H179" s="196">
        <v>1</v>
      </c>
      <c r="I179" s="197"/>
      <c r="J179" s="198">
        <f>ROUND(I179*H179,2)</f>
        <v>0</v>
      </c>
      <c r="K179" s="194" t="s">
        <v>5600</v>
      </c>
      <c r="L179" s="41"/>
      <c r="M179" s="199" t="s">
        <v>1</v>
      </c>
      <c r="N179" s="200" t="s">
        <v>45</v>
      </c>
      <c r="O179" s="73"/>
      <c r="P179" s="201">
        <f>O179*H179</f>
        <v>0</v>
      </c>
      <c r="Q179" s="201">
        <v>0</v>
      </c>
      <c r="R179" s="201">
        <f>Q179*H179</f>
        <v>0</v>
      </c>
      <c r="S179" s="201">
        <v>0</v>
      </c>
      <c r="T179" s="202">
        <f>S179*H179</f>
        <v>0</v>
      </c>
      <c r="U179" s="36"/>
      <c r="V179" s="36"/>
      <c r="W179" s="36"/>
      <c r="X179" s="36"/>
      <c r="Y179" s="36"/>
      <c r="Z179" s="36"/>
      <c r="AA179" s="36"/>
      <c r="AB179" s="36"/>
      <c r="AC179" s="36"/>
      <c r="AD179" s="36"/>
      <c r="AE179" s="36"/>
      <c r="AR179" s="203" t="s">
        <v>223</v>
      </c>
      <c r="AT179" s="203" t="s">
        <v>224</v>
      </c>
      <c r="AU179" s="203" t="s">
        <v>87</v>
      </c>
      <c r="AY179" s="18" t="s">
        <v>220</v>
      </c>
      <c r="BE179" s="204">
        <f>IF(N179="základní",J179,0)</f>
        <v>0</v>
      </c>
      <c r="BF179" s="204">
        <f>IF(N179="snížená",J179,0)</f>
        <v>0</v>
      </c>
      <c r="BG179" s="204">
        <f>IF(N179="zákl. přenesená",J179,0)</f>
        <v>0</v>
      </c>
      <c r="BH179" s="204">
        <f>IF(N179="sníž. přenesená",J179,0)</f>
        <v>0</v>
      </c>
      <c r="BI179" s="204">
        <f>IF(N179="nulová",J179,0)</f>
        <v>0</v>
      </c>
      <c r="BJ179" s="18" t="s">
        <v>87</v>
      </c>
      <c r="BK179" s="204">
        <f>ROUND(I179*H179,2)</f>
        <v>0</v>
      </c>
      <c r="BL179" s="18" t="s">
        <v>223</v>
      </c>
      <c r="BM179" s="203" t="s">
        <v>6093</v>
      </c>
    </row>
    <row r="180" spans="1:65" s="2" customFormat="1" ht="11.25">
      <c r="A180" s="36"/>
      <c r="B180" s="37"/>
      <c r="C180" s="38"/>
      <c r="D180" s="205" t="s">
        <v>231</v>
      </c>
      <c r="E180" s="38"/>
      <c r="F180" s="206" t="s">
        <v>5702</v>
      </c>
      <c r="G180" s="38"/>
      <c r="H180" s="38"/>
      <c r="I180" s="207"/>
      <c r="J180" s="38"/>
      <c r="K180" s="38"/>
      <c r="L180" s="41"/>
      <c r="M180" s="208"/>
      <c r="N180" s="209"/>
      <c r="O180" s="73"/>
      <c r="P180" s="73"/>
      <c r="Q180" s="73"/>
      <c r="R180" s="73"/>
      <c r="S180" s="73"/>
      <c r="T180" s="74"/>
      <c r="U180" s="36"/>
      <c r="V180" s="36"/>
      <c r="W180" s="36"/>
      <c r="X180" s="36"/>
      <c r="Y180" s="36"/>
      <c r="Z180" s="36"/>
      <c r="AA180" s="36"/>
      <c r="AB180" s="36"/>
      <c r="AC180" s="36"/>
      <c r="AD180" s="36"/>
      <c r="AE180" s="36"/>
      <c r="AT180" s="18" t="s">
        <v>231</v>
      </c>
      <c r="AU180" s="18" t="s">
        <v>87</v>
      </c>
    </row>
    <row r="181" spans="1:65" s="2" customFormat="1" ht="44.25" customHeight="1">
      <c r="A181" s="36"/>
      <c r="B181" s="37"/>
      <c r="C181" s="192" t="s">
        <v>346</v>
      </c>
      <c r="D181" s="192" t="s">
        <v>224</v>
      </c>
      <c r="E181" s="193" t="s">
        <v>4775</v>
      </c>
      <c r="F181" s="194" t="s">
        <v>4776</v>
      </c>
      <c r="G181" s="195" t="s">
        <v>664</v>
      </c>
      <c r="H181" s="196">
        <v>1</v>
      </c>
      <c r="I181" s="197"/>
      <c r="J181" s="198">
        <f>ROUND(I181*H181,2)</f>
        <v>0</v>
      </c>
      <c r="K181" s="194" t="s">
        <v>1</v>
      </c>
      <c r="L181" s="41"/>
      <c r="M181" s="199" t="s">
        <v>1</v>
      </c>
      <c r="N181" s="200" t="s">
        <v>45</v>
      </c>
      <c r="O181" s="73"/>
      <c r="P181" s="201">
        <f>O181*H181</f>
        <v>0</v>
      </c>
      <c r="Q181" s="201">
        <v>0</v>
      </c>
      <c r="R181" s="201">
        <f>Q181*H181</f>
        <v>0</v>
      </c>
      <c r="S181" s="201">
        <v>0</v>
      </c>
      <c r="T181" s="202">
        <f>S181*H181</f>
        <v>0</v>
      </c>
      <c r="U181" s="36"/>
      <c r="V181" s="36"/>
      <c r="W181" s="36"/>
      <c r="X181" s="36"/>
      <c r="Y181" s="36"/>
      <c r="Z181" s="36"/>
      <c r="AA181" s="36"/>
      <c r="AB181" s="36"/>
      <c r="AC181" s="36"/>
      <c r="AD181" s="36"/>
      <c r="AE181" s="36"/>
      <c r="AR181" s="203" t="s">
        <v>223</v>
      </c>
      <c r="AT181" s="203" t="s">
        <v>224</v>
      </c>
      <c r="AU181" s="203" t="s">
        <v>87</v>
      </c>
      <c r="AY181" s="18" t="s">
        <v>220</v>
      </c>
      <c r="BE181" s="204">
        <f>IF(N181="základní",J181,0)</f>
        <v>0</v>
      </c>
      <c r="BF181" s="204">
        <f>IF(N181="snížená",J181,0)</f>
        <v>0</v>
      </c>
      <c r="BG181" s="204">
        <f>IF(N181="zákl. přenesená",J181,0)</f>
        <v>0</v>
      </c>
      <c r="BH181" s="204">
        <f>IF(N181="sníž. přenesená",J181,0)</f>
        <v>0</v>
      </c>
      <c r="BI181" s="204">
        <f>IF(N181="nulová",J181,0)</f>
        <v>0</v>
      </c>
      <c r="BJ181" s="18" t="s">
        <v>87</v>
      </c>
      <c r="BK181" s="204">
        <f>ROUND(I181*H181,2)</f>
        <v>0</v>
      </c>
      <c r="BL181" s="18" t="s">
        <v>223</v>
      </c>
      <c r="BM181" s="203" t="s">
        <v>6094</v>
      </c>
    </row>
    <row r="182" spans="1:65" s="2" customFormat="1" ht="37.9" customHeight="1">
      <c r="A182" s="36"/>
      <c r="B182" s="37"/>
      <c r="C182" s="192" t="s">
        <v>358</v>
      </c>
      <c r="D182" s="192" t="s">
        <v>224</v>
      </c>
      <c r="E182" s="193" t="s">
        <v>5704</v>
      </c>
      <c r="F182" s="194" t="s">
        <v>5705</v>
      </c>
      <c r="G182" s="195" t="s">
        <v>664</v>
      </c>
      <c r="H182" s="196">
        <v>1</v>
      </c>
      <c r="I182" s="197"/>
      <c r="J182" s="198">
        <f>ROUND(I182*H182,2)</f>
        <v>0</v>
      </c>
      <c r="K182" s="194" t="s">
        <v>5600</v>
      </c>
      <c r="L182" s="41"/>
      <c r="M182" s="199" t="s">
        <v>1</v>
      </c>
      <c r="N182" s="200" t="s">
        <v>45</v>
      </c>
      <c r="O182" s="73"/>
      <c r="P182" s="201">
        <f>O182*H182</f>
        <v>0</v>
      </c>
      <c r="Q182" s="201">
        <v>0</v>
      </c>
      <c r="R182" s="201">
        <f>Q182*H182</f>
        <v>0</v>
      </c>
      <c r="S182" s="201">
        <v>0</v>
      </c>
      <c r="T182" s="202">
        <f>S182*H182</f>
        <v>0</v>
      </c>
      <c r="U182" s="36"/>
      <c r="V182" s="36"/>
      <c r="W182" s="36"/>
      <c r="X182" s="36"/>
      <c r="Y182" s="36"/>
      <c r="Z182" s="36"/>
      <c r="AA182" s="36"/>
      <c r="AB182" s="36"/>
      <c r="AC182" s="36"/>
      <c r="AD182" s="36"/>
      <c r="AE182" s="36"/>
      <c r="AR182" s="203" t="s">
        <v>223</v>
      </c>
      <c r="AT182" s="203" t="s">
        <v>224</v>
      </c>
      <c r="AU182" s="203" t="s">
        <v>87</v>
      </c>
      <c r="AY182" s="18" t="s">
        <v>220</v>
      </c>
      <c r="BE182" s="204">
        <f>IF(N182="základní",J182,0)</f>
        <v>0</v>
      </c>
      <c r="BF182" s="204">
        <f>IF(N182="snížená",J182,0)</f>
        <v>0</v>
      </c>
      <c r="BG182" s="204">
        <f>IF(N182="zákl. přenesená",J182,0)</f>
        <v>0</v>
      </c>
      <c r="BH182" s="204">
        <f>IF(N182="sníž. přenesená",J182,0)</f>
        <v>0</v>
      </c>
      <c r="BI182" s="204">
        <f>IF(N182="nulová",J182,0)</f>
        <v>0</v>
      </c>
      <c r="BJ182" s="18" t="s">
        <v>87</v>
      </c>
      <c r="BK182" s="204">
        <f>ROUND(I182*H182,2)</f>
        <v>0</v>
      </c>
      <c r="BL182" s="18" t="s">
        <v>223</v>
      </c>
      <c r="BM182" s="203" t="s">
        <v>6095</v>
      </c>
    </row>
    <row r="183" spans="1:65" s="2" customFormat="1" ht="11.25">
      <c r="A183" s="36"/>
      <c r="B183" s="37"/>
      <c r="C183" s="38"/>
      <c r="D183" s="205" t="s">
        <v>231</v>
      </c>
      <c r="E183" s="38"/>
      <c r="F183" s="206" t="s">
        <v>5707</v>
      </c>
      <c r="G183" s="38"/>
      <c r="H183" s="38"/>
      <c r="I183" s="207"/>
      <c r="J183" s="38"/>
      <c r="K183" s="38"/>
      <c r="L183" s="41"/>
      <c r="M183" s="208"/>
      <c r="N183" s="209"/>
      <c r="O183" s="73"/>
      <c r="P183" s="73"/>
      <c r="Q183" s="73"/>
      <c r="R183" s="73"/>
      <c r="S183" s="73"/>
      <c r="T183" s="74"/>
      <c r="U183" s="36"/>
      <c r="V183" s="36"/>
      <c r="W183" s="36"/>
      <c r="X183" s="36"/>
      <c r="Y183" s="36"/>
      <c r="Z183" s="36"/>
      <c r="AA183" s="36"/>
      <c r="AB183" s="36"/>
      <c r="AC183" s="36"/>
      <c r="AD183" s="36"/>
      <c r="AE183" s="36"/>
      <c r="AT183" s="18" t="s">
        <v>231</v>
      </c>
      <c r="AU183" s="18" t="s">
        <v>87</v>
      </c>
    </row>
    <row r="184" spans="1:65" s="2" customFormat="1" ht="37.9" customHeight="1">
      <c r="A184" s="36"/>
      <c r="B184" s="37"/>
      <c r="C184" s="192" t="s">
        <v>364</v>
      </c>
      <c r="D184" s="192" t="s">
        <v>224</v>
      </c>
      <c r="E184" s="193" t="s">
        <v>5708</v>
      </c>
      <c r="F184" s="194" t="s">
        <v>5709</v>
      </c>
      <c r="G184" s="195" t="s">
        <v>664</v>
      </c>
      <c r="H184" s="196">
        <v>1</v>
      </c>
      <c r="I184" s="197"/>
      <c r="J184" s="198">
        <f>ROUND(I184*H184,2)</f>
        <v>0</v>
      </c>
      <c r="K184" s="194" t="s">
        <v>1</v>
      </c>
      <c r="L184" s="41"/>
      <c r="M184" s="199" t="s">
        <v>1</v>
      </c>
      <c r="N184" s="200" t="s">
        <v>45</v>
      </c>
      <c r="O184" s="73"/>
      <c r="P184" s="201">
        <f>O184*H184</f>
        <v>0</v>
      </c>
      <c r="Q184" s="201">
        <v>0</v>
      </c>
      <c r="R184" s="201">
        <f>Q184*H184</f>
        <v>0</v>
      </c>
      <c r="S184" s="201">
        <v>0</v>
      </c>
      <c r="T184" s="202">
        <f>S184*H184</f>
        <v>0</v>
      </c>
      <c r="U184" s="36"/>
      <c r="V184" s="36"/>
      <c r="W184" s="36"/>
      <c r="X184" s="36"/>
      <c r="Y184" s="36"/>
      <c r="Z184" s="36"/>
      <c r="AA184" s="36"/>
      <c r="AB184" s="36"/>
      <c r="AC184" s="36"/>
      <c r="AD184" s="36"/>
      <c r="AE184" s="36"/>
      <c r="AR184" s="203" t="s">
        <v>223</v>
      </c>
      <c r="AT184" s="203" t="s">
        <v>224</v>
      </c>
      <c r="AU184" s="203" t="s">
        <v>87</v>
      </c>
      <c r="AY184" s="18" t="s">
        <v>220</v>
      </c>
      <c r="BE184" s="204">
        <f>IF(N184="základní",J184,0)</f>
        <v>0</v>
      </c>
      <c r="BF184" s="204">
        <f>IF(N184="snížená",J184,0)</f>
        <v>0</v>
      </c>
      <c r="BG184" s="204">
        <f>IF(N184="zákl. přenesená",J184,0)</f>
        <v>0</v>
      </c>
      <c r="BH184" s="204">
        <f>IF(N184="sníž. přenesená",J184,0)</f>
        <v>0</v>
      </c>
      <c r="BI184" s="204">
        <f>IF(N184="nulová",J184,0)</f>
        <v>0</v>
      </c>
      <c r="BJ184" s="18" t="s">
        <v>87</v>
      </c>
      <c r="BK184" s="204">
        <f>ROUND(I184*H184,2)</f>
        <v>0</v>
      </c>
      <c r="BL184" s="18" t="s">
        <v>223</v>
      </c>
      <c r="BM184" s="203" t="s">
        <v>6096</v>
      </c>
    </row>
    <row r="185" spans="1:65" s="2" customFormat="1" ht="62.65" customHeight="1">
      <c r="A185" s="36"/>
      <c r="B185" s="37"/>
      <c r="C185" s="192" t="s">
        <v>370</v>
      </c>
      <c r="D185" s="192" t="s">
        <v>224</v>
      </c>
      <c r="E185" s="193" t="s">
        <v>5711</v>
      </c>
      <c r="F185" s="194" t="s">
        <v>5712</v>
      </c>
      <c r="G185" s="195" t="s">
        <v>514</v>
      </c>
      <c r="H185" s="196">
        <v>149.92400000000001</v>
      </c>
      <c r="I185" s="197"/>
      <c r="J185" s="198">
        <f>ROUND(I185*H185,2)</f>
        <v>0</v>
      </c>
      <c r="K185" s="194" t="s">
        <v>5600</v>
      </c>
      <c r="L185" s="41"/>
      <c r="M185" s="199" t="s">
        <v>1</v>
      </c>
      <c r="N185" s="200" t="s">
        <v>45</v>
      </c>
      <c r="O185" s="73"/>
      <c r="P185" s="201">
        <f>O185*H185</f>
        <v>0</v>
      </c>
      <c r="Q185" s="201">
        <v>0</v>
      </c>
      <c r="R185" s="201">
        <f>Q185*H185</f>
        <v>0</v>
      </c>
      <c r="S185" s="201">
        <v>0</v>
      </c>
      <c r="T185" s="202">
        <f>S185*H185</f>
        <v>0</v>
      </c>
      <c r="U185" s="36"/>
      <c r="V185" s="36"/>
      <c r="W185" s="36"/>
      <c r="X185" s="36"/>
      <c r="Y185" s="36"/>
      <c r="Z185" s="36"/>
      <c r="AA185" s="36"/>
      <c r="AB185" s="36"/>
      <c r="AC185" s="36"/>
      <c r="AD185" s="36"/>
      <c r="AE185" s="36"/>
      <c r="AR185" s="203" t="s">
        <v>223</v>
      </c>
      <c r="AT185" s="203" t="s">
        <v>224</v>
      </c>
      <c r="AU185" s="203" t="s">
        <v>87</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223</v>
      </c>
      <c r="BM185" s="203" t="s">
        <v>6097</v>
      </c>
    </row>
    <row r="186" spans="1:65" s="2" customFormat="1" ht="11.25">
      <c r="A186" s="36"/>
      <c r="B186" s="37"/>
      <c r="C186" s="38"/>
      <c r="D186" s="205" t="s">
        <v>231</v>
      </c>
      <c r="E186" s="38"/>
      <c r="F186" s="206" t="s">
        <v>5714</v>
      </c>
      <c r="G186" s="38"/>
      <c r="H186" s="38"/>
      <c r="I186" s="207"/>
      <c r="J186" s="38"/>
      <c r="K186" s="38"/>
      <c r="L186" s="41"/>
      <c r="M186" s="208"/>
      <c r="N186" s="209"/>
      <c r="O186" s="73"/>
      <c r="P186" s="73"/>
      <c r="Q186" s="73"/>
      <c r="R186" s="73"/>
      <c r="S186" s="73"/>
      <c r="T186" s="74"/>
      <c r="U186" s="36"/>
      <c r="V186" s="36"/>
      <c r="W186" s="36"/>
      <c r="X186" s="36"/>
      <c r="Y186" s="36"/>
      <c r="Z186" s="36"/>
      <c r="AA186" s="36"/>
      <c r="AB186" s="36"/>
      <c r="AC186" s="36"/>
      <c r="AD186" s="36"/>
      <c r="AE186" s="36"/>
      <c r="AT186" s="18" t="s">
        <v>231</v>
      </c>
      <c r="AU186" s="18" t="s">
        <v>87</v>
      </c>
    </row>
    <row r="187" spans="1:65" s="2" customFormat="1" ht="62.65" customHeight="1">
      <c r="A187" s="36"/>
      <c r="B187" s="37"/>
      <c r="C187" s="192" t="s">
        <v>375</v>
      </c>
      <c r="D187" s="192" t="s">
        <v>224</v>
      </c>
      <c r="E187" s="193" t="s">
        <v>5715</v>
      </c>
      <c r="F187" s="194" t="s">
        <v>5716</v>
      </c>
      <c r="G187" s="195" t="s">
        <v>664</v>
      </c>
      <c r="H187" s="196">
        <v>19</v>
      </c>
      <c r="I187" s="197"/>
      <c r="J187" s="198">
        <f>ROUND(I187*H187,2)</f>
        <v>0</v>
      </c>
      <c r="K187" s="194" t="s">
        <v>5600</v>
      </c>
      <c r="L187" s="41"/>
      <c r="M187" s="199" t="s">
        <v>1</v>
      </c>
      <c r="N187" s="200" t="s">
        <v>45</v>
      </c>
      <c r="O187" s="73"/>
      <c r="P187" s="201">
        <f>O187*H187</f>
        <v>0</v>
      </c>
      <c r="Q187" s="201">
        <v>0</v>
      </c>
      <c r="R187" s="201">
        <f>Q187*H187</f>
        <v>0</v>
      </c>
      <c r="S187" s="201">
        <v>0</v>
      </c>
      <c r="T187" s="202">
        <f>S187*H187</f>
        <v>0</v>
      </c>
      <c r="U187" s="36"/>
      <c r="V187" s="36"/>
      <c r="W187" s="36"/>
      <c r="X187" s="36"/>
      <c r="Y187" s="36"/>
      <c r="Z187" s="36"/>
      <c r="AA187" s="36"/>
      <c r="AB187" s="36"/>
      <c r="AC187" s="36"/>
      <c r="AD187" s="36"/>
      <c r="AE187" s="36"/>
      <c r="AR187" s="203" t="s">
        <v>223</v>
      </c>
      <c r="AT187" s="203" t="s">
        <v>224</v>
      </c>
      <c r="AU187" s="203" t="s">
        <v>87</v>
      </c>
      <c r="AY187" s="18" t="s">
        <v>220</v>
      </c>
      <c r="BE187" s="204">
        <f>IF(N187="základní",J187,0)</f>
        <v>0</v>
      </c>
      <c r="BF187" s="204">
        <f>IF(N187="snížená",J187,0)</f>
        <v>0</v>
      </c>
      <c r="BG187" s="204">
        <f>IF(N187="zákl. přenesená",J187,0)</f>
        <v>0</v>
      </c>
      <c r="BH187" s="204">
        <f>IF(N187="sníž. přenesená",J187,0)</f>
        <v>0</v>
      </c>
      <c r="BI187" s="204">
        <f>IF(N187="nulová",J187,0)</f>
        <v>0</v>
      </c>
      <c r="BJ187" s="18" t="s">
        <v>87</v>
      </c>
      <c r="BK187" s="204">
        <f>ROUND(I187*H187,2)</f>
        <v>0</v>
      </c>
      <c r="BL187" s="18" t="s">
        <v>223</v>
      </c>
      <c r="BM187" s="203" t="s">
        <v>6098</v>
      </c>
    </row>
    <row r="188" spans="1:65" s="2" customFormat="1" ht="11.25">
      <c r="A188" s="36"/>
      <c r="B188" s="37"/>
      <c r="C188" s="38"/>
      <c r="D188" s="205" t="s">
        <v>231</v>
      </c>
      <c r="E188" s="38"/>
      <c r="F188" s="206" t="s">
        <v>5718</v>
      </c>
      <c r="G188" s="38"/>
      <c r="H188" s="38"/>
      <c r="I188" s="207"/>
      <c r="J188" s="38"/>
      <c r="K188" s="38"/>
      <c r="L188" s="41"/>
      <c r="M188" s="208"/>
      <c r="N188" s="209"/>
      <c r="O188" s="73"/>
      <c r="P188" s="73"/>
      <c r="Q188" s="73"/>
      <c r="R188" s="73"/>
      <c r="S188" s="73"/>
      <c r="T188" s="74"/>
      <c r="U188" s="36"/>
      <c r="V188" s="36"/>
      <c r="W188" s="36"/>
      <c r="X188" s="36"/>
      <c r="Y188" s="36"/>
      <c r="Z188" s="36"/>
      <c r="AA188" s="36"/>
      <c r="AB188" s="36"/>
      <c r="AC188" s="36"/>
      <c r="AD188" s="36"/>
      <c r="AE188" s="36"/>
      <c r="AT188" s="18" t="s">
        <v>231</v>
      </c>
      <c r="AU188" s="18" t="s">
        <v>87</v>
      </c>
    </row>
    <row r="189" spans="1:65" s="2" customFormat="1" ht="62.65" customHeight="1">
      <c r="A189" s="36"/>
      <c r="B189" s="37"/>
      <c r="C189" s="192" t="s">
        <v>380</v>
      </c>
      <c r="D189" s="192" t="s">
        <v>224</v>
      </c>
      <c r="E189" s="193" t="s">
        <v>5719</v>
      </c>
      <c r="F189" s="194" t="s">
        <v>5720</v>
      </c>
      <c r="G189" s="195" t="s">
        <v>664</v>
      </c>
      <c r="H189" s="196">
        <v>19</v>
      </c>
      <c r="I189" s="197"/>
      <c r="J189" s="198">
        <f>ROUND(I189*H189,2)</f>
        <v>0</v>
      </c>
      <c r="K189" s="194" t="s">
        <v>1</v>
      </c>
      <c r="L189" s="41"/>
      <c r="M189" s="199" t="s">
        <v>1</v>
      </c>
      <c r="N189" s="200" t="s">
        <v>45</v>
      </c>
      <c r="O189" s="73"/>
      <c r="P189" s="201">
        <f>O189*H189</f>
        <v>0</v>
      </c>
      <c r="Q189" s="201">
        <v>0</v>
      </c>
      <c r="R189" s="201">
        <f>Q189*H189</f>
        <v>0</v>
      </c>
      <c r="S189" s="201">
        <v>0</v>
      </c>
      <c r="T189" s="202">
        <f>S189*H189</f>
        <v>0</v>
      </c>
      <c r="U189" s="36"/>
      <c r="V189" s="36"/>
      <c r="W189" s="36"/>
      <c r="X189" s="36"/>
      <c r="Y189" s="36"/>
      <c r="Z189" s="36"/>
      <c r="AA189" s="36"/>
      <c r="AB189" s="36"/>
      <c r="AC189" s="36"/>
      <c r="AD189" s="36"/>
      <c r="AE189" s="36"/>
      <c r="AR189" s="203" t="s">
        <v>223</v>
      </c>
      <c r="AT189" s="203" t="s">
        <v>224</v>
      </c>
      <c r="AU189" s="203" t="s">
        <v>87</v>
      </c>
      <c r="AY189" s="18" t="s">
        <v>220</v>
      </c>
      <c r="BE189" s="204">
        <f>IF(N189="základní",J189,0)</f>
        <v>0</v>
      </c>
      <c r="BF189" s="204">
        <f>IF(N189="snížená",J189,0)</f>
        <v>0</v>
      </c>
      <c r="BG189" s="204">
        <f>IF(N189="zákl. přenesená",J189,0)</f>
        <v>0</v>
      </c>
      <c r="BH189" s="204">
        <f>IF(N189="sníž. přenesená",J189,0)</f>
        <v>0</v>
      </c>
      <c r="BI189" s="204">
        <f>IF(N189="nulová",J189,0)</f>
        <v>0</v>
      </c>
      <c r="BJ189" s="18" t="s">
        <v>87</v>
      </c>
      <c r="BK189" s="204">
        <f>ROUND(I189*H189,2)</f>
        <v>0</v>
      </c>
      <c r="BL189" s="18" t="s">
        <v>223</v>
      </c>
      <c r="BM189" s="203" t="s">
        <v>6099</v>
      </c>
    </row>
    <row r="190" spans="1:65" s="2" customFormat="1" ht="55.5" customHeight="1">
      <c r="A190" s="36"/>
      <c r="B190" s="37"/>
      <c r="C190" s="192" t="s">
        <v>386</v>
      </c>
      <c r="D190" s="192" t="s">
        <v>224</v>
      </c>
      <c r="E190" s="193" t="s">
        <v>5722</v>
      </c>
      <c r="F190" s="194" t="s">
        <v>5723</v>
      </c>
      <c r="G190" s="195" t="s">
        <v>664</v>
      </c>
      <c r="H190" s="196">
        <v>19</v>
      </c>
      <c r="I190" s="197"/>
      <c r="J190" s="198">
        <f>ROUND(I190*H190,2)</f>
        <v>0</v>
      </c>
      <c r="K190" s="194" t="s">
        <v>5600</v>
      </c>
      <c r="L190" s="41"/>
      <c r="M190" s="199" t="s">
        <v>1</v>
      </c>
      <c r="N190" s="200" t="s">
        <v>45</v>
      </c>
      <c r="O190" s="73"/>
      <c r="P190" s="201">
        <f>O190*H190</f>
        <v>0</v>
      </c>
      <c r="Q190" s="201">
        <v>0</v>
      </c>
      <c r="R190" s="201">
        <f>Q190*H190</f>
        <v>0</v>
      </c>
      <c r="S190" s="201">
        <v>0</v>
      </c>
      <c r="T190" s="202">
        <f>S190*H190</f>
        <v>0</v>
      </c>
      <c r="U190" s="36"/>
      <c r="V190" s="36"/>
      <c r="W190" s="36"/>
      <c r="X190" s="36"/>
      <c r="Y190" s="36"/>
      <c r="Z190" s="36"/>
      <c r="AA190" s="36"/>
      <c r="AB190" s="36"/>
      <c r="AC190" s="36"/>
      <c r="AD190" s="36"/>
      <c r="AE190" s="36"/>
      <c r="AR190" s="203" t="s">
        <v>223</v>
      </c>
      <c r="AT190" s="203" t="s">
        <v>224</v>
      </c>
      <c r="AU190" s="203" t="s">
        <v>87</v>
      </c>
      <c r="AY190" s="18" t="s">
        <v>220</v>
      </c>
      <c r="BE190" s="204">
        <f>IF(N190="základní",J190,0)</f>
        <v>0</v>
      </c>
      <c r="BF190" s="204">
        <f>IF(N190="snížená",J190,0)</f>
        <v>0</v>
      </c>
      <c r="BG190" s="204">
        <f>IF(N190="zákl. přenesená",J190,0)</f>
        <v>0</v>
      </c>
      <c r="BH190" s="204">
        <f>IF(N190="sníž. přenesená",J190,0)</f>
        <v>0</v>
      </c>
      <c r="BI190" s="204">
        <f>IF(N190="nulová",J190,0)</f>
        <v>0</v>
      </c>
      <c r="BJ190" s="18" t="s">
        <v>87</v>
      </c>
      <c r="BK190" s="204">
        <f>ROUND(I190*H190,2)</f>
        <v>0</v>
      </c>
      <c r="BL190" s="18" t="s">
        <v>223</v>
      </c>
      <c r="BM190" s="203" t="s">
        <v>6100</v>
      </c>
    </row>
    <row r="191" spans="1:65" s="2" customFormat="1" ht="11.25">
      <c r="A191" s="36"/>
      <c r="B191" s="37"/>
      <c r="C191" s="38"/>
      <c r="D191" s="205" t="s">
        <v>231</v>
      </c>
      <c r="E191" s="38"/>
      <c r="F191" s="206" t="s">
        <v>5725</v>
      </c>
      <c r="G191" s="38"/>
      <c r="H191" s="38"/>
      <c r="I191" s="207"/>
      <c r="J191" s="38"/>
      <c r="K191" s="38"/>
      <c r="L191" s="41"/>
      <c r="M191" s="208"/>
      <c r="N191" s="209"/>
      <c r="O191" s="73"/>
      <c r="P191" s="73"/>
      <c r="Q191" s="73"/>
      <c r="R191" s="73"/>
      <c r="S191" s="73"/>
      <c r="T191" s="74"/>
      <c r="U191" s="36"/>
      <c r="V191" s="36"/>
      <c r="W191" s="36"/>
      <c r="X191" s="36"/>
      <c r="Y191" s="36"/>
      <c r="Z191" s="36"/>
      <c r="AA191" s="36"/>
      <c r="AB191" s="36"/>
      <c r="AC191" s="36"/>
      <c r="AD191" s="36"/>
      <c r="AE191" s="36"/>
      <c r="AT191" s="18" t="s">
        <v>231</v>
      </c>
      <c r="AU191" s="18" t="s">
        <v>87</v>
      </c>
    </row>
    <row r="192" spans="1:65" s="2" customFormat="1" ht="55.5" customHeight="1">
      <c r="A192" s="36"/>
      <c r="B192" s="37"/>
      <c r="C192" s="192" t="s">
        <v>392</v>
      </c>
      <c r="D192" s="192" t="s">
        <v>224</v>
      </c>
      <c r="E192" s="193" t="s">
        <v>5726</v>
      </c>
      <c r="F192" s="194" t="s">
        <v>5727</v>
      </c>
      <c r="G192" s="195" t="s">
        <v>664</v>
      </c>
      <c r="H192" s="196">
        <v>19</v>
      </c>
      <c r="I192" s="197"/>
      <c r="J192" s="198">
        <f>ROUND(I192*H192,2)</f>
        <v>0</v>
      </c>
      <c r="K192" s="194" t="s">
        <v>1</v>
      </c>
      <c r="L192" s="41"/>
      <c r="M192" s="199" t="s">
        <v>1</v>
      </c>
      <c r="N192" s="200" t="s">
        <v>45</v>
      </c>
      <c r="O192" s="73"/>
      <c r="P192" s="201">
        <f>O192*H192</f>
        <v>0</v>
      </c>
      <c r="Q192" s="201">
        <v>0</v>
      </c>
      <c r="R192" s="201">
        <f>Q192*H192</f>
        <v>0</v>
      </c>
      <c r="S192" s="201">
        <v>0</v>
      </c>
      <c r="T192" s="202">
        <f>S192*H192</f>
        <v>0</v>
      </c>
      <c r="U192" s="36"/>
      <c r="V192" s="36"/>
      <c r="W192" s="36"/>
      <c r="X192" s="36"/>
      <c r="Y192" s="36"/>
      <c r="Z192" s="36"/>
      <c r="AA192" s="36"/>
      <c r="AB192" s="36"/>
      <c r="AC192" s="36"/>
      <c r="AD192" s="36"/>
      <c r="AE192" s="36"/>
      <c r="AR192" s="203" t="s">
        <v>223</v>
      </c>
      <c r="AT192" s="203" t="s">
        <v>224</v>
      </c>
      <c r="AU192" s="203" t="s">
        <v>87</v>
      </c>
      <c r="AY192" s="18" t="s">
        <v>220</v>
      </c>
      <c r="BE192" s="204">
        <f>IF(N192="základní",J192,0)</f>
        <v>0</v>
      </c>
      <c r="BF192" s="204">
        <f>IF(N192="snížená",J192,0)</f>
        <v>0</v>
      </c>
      <c r="BG192" s="204">
        <f>IF(N192="zákl. přenesená",J192,0)</f>
        <v>0</v>
      </c>
      <c r="BH192" s="204">
        <f>IF(N192="sníž. přenesená",J192,0)</f>
        <v>0</v>
      </c>
      <c r="BI192" s="204">
        <f>IF(N192="nulová",J192,0)</f>
        <v>0</v>
      </c>
      <c r="BJ192" s="18" t="s">
        <v>87</v>
      </c>
      <c r="BK192" s="204">
        <f>ROUND(I192*H192,2)</f>
        <v>0</v>
      </c>
      <c r="BL192" s="18" t="s">
        <v>223</v>
      </c>
      <c r="BM192" s="203" t="s">
        <v>6101</v>
      </c>
    </row>
    <row r="193" spans="1:65" s="2" customFormat="1" ht="62.65" customHeight="1">
      <c r="A193" s="36"/>
      <c r="B193" s="37"/>
      <c r="C193" s="192" t="s">
        <v>397</v>
      </c>
      <c r="D193" s="192" t="s">
        <v>224</v>
      </c>
      <c r="E193" s="193" t="s">
        <v>520</v>
      </c>
      <c r="F193" s="194" t="s">
        <v>521</v>
      </c>
      <c r="G193" s="195" t="s">
        <v>514</v>
      </c>
      <c r="H193" s="196">
        <v>134.40799999999999</v>
      </c>
      <c r="I193" s="197"/>
      <c r="J193" s="198">
        <f>ROUND(I193*H193,2)</f>
        <v>0</v>
      </c>
      <c r="K193" s="194" t="s">
        <v>5600</v>
      </c>
      <c r="L193" s="41"/>
      <c r="M193" s="199" t="s">
        <v>1</v>
      </c>
      <c r="N193" s="200" t="s">
        <v>45</v>
      </c>
      <c r="O193" s="73"/>
      <c r="P193" s="201">
        <f>O193*H193</f>
        <v>0</v>
      </c>
      <c r="Q193" s="201">
        <v>0</v>
      </c>
      <c r="R193" s="201">
        <f>Q193*H193</f>
        <v>0</v>
      </c>
      <c r="S193" s="201">
        <v>0</v>
      </c>
      <c r="T193" s="202">
        <f>S193*H193</f>
        <v>0</v>
      </c>
      <c r="U193" s="36"/>
      <c r="V193" s="36"/>
      <c r="W193" s="36"/>
      <c r="X193" s="36"/>
      <c r="Y193" s="36"/>
      <c r="Z193" s="36"/>
      <c r="AA193" s="36"/>
      <c r="AB193" s="36"/>
      <c r="AC193" s="36"/>
      <c r="AD193" s="36"/>
      <c r="AE193" s="36"/>
      <c r="AR193" s="203" t="s">
        <v>223</v>
      </c>
      <c r="AT193" s="203" t="s">
        <v>224</v>
      </c>
      <c r="AU193" s="203" t="s">
        <v>87</v>
      </c>
      <c r="AY193" s="18" t="s">
        <v>220</v>
      </c>
      <c r="BE193" s="204">
        <f>IF(N193="základní",J193,0)</f>
        <v>0</v>
      </c>
      <c r="BF193" s="204">
        <f>IF(N193="snížená",J193,0)</f>
        <v>0</v>
      </c>
      <c r="BG193" s="204">
        <f>IF(N193="zákl. přenesená",J193,0)</f>
        <v>0</v>
      </c>
      <c r="BH193" s="204">
        <f>IF(N193="sníž. přenesená",J193,0)</f>
        <v>0</v>
      </c>
      <c r="BI193" s="204">
        <f>IF(N193="nulová",J193,0)</f>
        <v>0</v>
      </c>
      <c r="BJ193" s="18" t="s">
        <v>87</v>
      </c>
      <c r="BK193" s="204">
        <f>ROUND(I193*H193,2)</f>
        <v>0</v>
      </c>
      <c r="BL193" s="18" t="s">
        <v>223</v>
      </c>
      <c r="BM193" s="203" t="s">
        <v>6102</v>
      </c>
    </row>
    <row r="194" spans="1:65" s="2" customFormat="1" ht="11.25">
      <c r="A194" s="36"/>
      <c r="B194" s="37"/>
      <c r="C194" s="38"/>
      <c r="D194" s="205" t="s">
        <v>231</v>
      </c>
      <c r="E194" s="38"/>
      <c r="F194" s="206" t="s">
        <v>5730</v>
      </c>
      <c r="G194" s="38"/>
      <c r="H194" s="38"/>
      <c r="I194" s="207"/>
      <c r="J194" s="38"/>
      <c r="K194" s="38"/>
      <c r="L194" s="41"/>
      <c r="M194" s="208"/>
      <c r="N194" s="209"/>
      <c r="O194" s="73"/>
      <c r="P194" s="73"/>
      <c r="Q194" s="73"/>
      <c r="R194" s="73"/>
      <c r="S194" s="73"/>
      <c r="T194" s="74"/>
      <c r="U194" s="36"/>
      <c r="V194" s="36"/>
      <c r="W194" s="36"/>
      <c r="X194" s="36"/>
      <c r="Y194" s="36"/>
      <c r="Z194" s="36"/>
      <c r="AA194" s="36"/>
      <c r="AB194" s="36"/>
      <c r="AC194" s="36"/>
      <c r="AD194" s="36"/>
      <c r="AE194" s="36"/>
      <c r="AT194" s="18" t="s">
        <v>231</v>
      </c>
      <c r="AU194" s="18" t="s">
        <v>87</v>
      </c>
    </row>
    <row r="195" spans="1:65" s="2" customFormat="1" ht="66.75" customHeight="1">
      <c r="A195" s="36"/>
      <c r="B195" s="37"/>
      <c r="C195" s="192" t="s">
        <v>403</v>
      </c>
      <c r="D195" s="192" t="s">
        <v>224</v>
      </c>
      <c r="E195" s="193" t="s">
        <v>1197</v>
      </c>
      <c r="F195" s="194" t="s">
        <v>1198</v>
      </c>
      <c r="G195" s="195" t="s">
        <v>514</v>
      </c>
      <c r="H195" s="196">
        <v>1344.08</v>
      </c>
      <c r="I195" s="197"/>
      <c r="J195" s="198">
        <f>ROUND(I195*H195,2)</f>
        <v>0</v>
      </c>
      <c r="K195" s="194" t="s">
        <v>5600</v>
      </c>
      <c r="L195" s="41"/>
      <c r="M195" s="199" t="s">
        <v>1</v>
      </c>
      <c r="N195" s="200" t="s">
        <v>45</v>
      </c>
      <c r="O195" s="73"/>
      <c r="P195" s="201">
        <f>O195*H195</f>
        <v>0</v>
      </c>
      <c r="Q195" s="201">
        <v>0</v>
      </c>
      <c r="R195" s="201">
        <f>Q195*H195</f>
        <v>0</v>
      </c>
      <c r="S195" s="201">
        <v>0</v>
      </c>
      <c r="T195" s="202">
        <f>S195*H195</f>
        <v>0</v>
      </c>
      <c r="U195" s="36"/>
      <c r="V195" s="36"/>
      <c r="W195" s="36"/>
      <c r="X195" s="36"/>
      <c r="Y195" s="36"/>
      <c r="Z195" s="36"/>
      <c r="AA195" s="36"/>
      <c r="AB195" s="36"/>
      <c r="AC195" s="36"/>
      <c r="AD195" s="36"/>
      <c r="AE195" s="36"/>
      <c r="AR195" s="203" t="s">
        <v>223</v>
      </c>
      <c r="AT195" s="203" t="s">
        <v>224</v>
      </c>
      <c r="AU195" s="203" t="s">
        <v>87</v>
      </c>
      <c r="AY195" s="18" t="s">
        <v>220</v>
      </c>
      <c r="BE195" s="204">
        <f>IF(N195="základní",J195,0)</f>
        <v>0</v>
      </c>
      <c r="BF195" s="204">
        <f>IF(N195="snížená",J195,0)</f>
        <v>0</v>
      </c>
      <c r="BG195" s="204">
        <f>IF(N195="zákl. přenesená",J195,0)</f>
        <v>0</v>
      </c>
      <c r="BH195" s="204">
        <f>IF(N195="sníž. přenesená",J195,0)</f>
        <v>0</v>
      </c>
      <c r="BI195" s="204">
        <f>IF(N195="nulová",J195,0)</f>
        <v>0</v>
      </c>
      <c r="BJ195" s="18" t="s">
        <v>87</v>
      </c>
      <c r="BK195" s="204">
        <f>ROUND(I195*H195,2)</f>
        <v>0</v>
      </c>
      <c r="BL195" s="18" t="s">
        <v>223</v>
      </c>
      <c r="BM195" s="203" t="s">
        <v>6103</v>
      </c>
    </row>
    <row r="196" spans="1:65" s="2" customFormat="1" ht="11.25">
      <c r="A196" s="36"/>
      <c r="B196" s="37"/>
      <c r="C196" s="38"/>
      <c r="D196" s="205" t="s">
        <v>231</v>
      </c>
      <c r="E196" s="38"/>
      <c r="F196" s="206" t="s">
        <v>5732</v>
      </c>
      <c r="G196" s="38"/>
      <c r="H196" s="38"/>
      <c r="I196" s="207"/>
      <c r="J196" s="38"/>
      <c r="K196" s="38"/>
      <c r="L196" s="41"/>
      <c r="M196" s="208"/>
      <c r="N196" s="209"/>
      <c r="O196" s="73"/>
      <c r="P196" s="73"/>
      <c r="Q196" s="73"/>
      <c r="R196" s="73"/>
      <c r="S196" s="73"/>
      <c r="T196" s="74"/>
      <c r="U196" s="36"/>
      <c r="V196" s="36"/>
      <c r="W196" s="36"/>
      <c r="X196" s="36"/>
      <c r="Y196" s="36"/>
      <c r="Z196" s="36"/>
      <c r="AA196" s="36"/>
      <c r="AB196" s="36"/>
      <c r="AC196" s="36"/>
      <c r="AD196" s="36"/>
      <c r="AE196" s="36"/>
      <c r="AT196" s="18" t="s">
        <v>231</v>
      </c>
      <c r="AU196" s="18" t="s">
        <v>87</v>
      </c>
    </row>
    <row r="197" spans="1:65" s="2" customFormat="1" ht="44.25" customHeight="1">
      <c r="A197" s="36"/>
      <c r="B197" s="37"/>
      <c r="C197" s="192" t="s">
        <v>409</v>
      </c>
      <c r="D197" s="192" t="s">
        <v>224</v>
      </c>
      <c r="E197" s="193" t="s">
        <v>6104</v>
      </c>
      <c r="F197" s="194" t="s">
        <v>6105</v>
      </c>
      <c r="G197" s="195" t="s">
        <v>514</v>
      </c>
      <c r="H197" s="196">
        <v>92.534000000000006</v>
      </c>
      <c r="I197" s="197"/>
      <c r="J197" s="198">
        <f>ROUND(I197*H197,2)</f>
        <v>0</v>
      </c>
      <c r="K197" s="194" t="s">
        <v>5600</v>
      </c>
      <c r="L197" s="41"/>
      <c r="M197" s="199" t="s">
        <v>1</v>
      </c>
      <c r="N197" s="200" t="s">
        <v>45</v>
      </c>
      <c r="O197" s="73"/>
      <c r="P197" s="201">
        <f>O197*H197</f>
        <v>0</v>
      </c>
      <c r="Q197" s="201">
        <v>0</v>
      </c>
      <c r="R197" s="201">
        <f>Q197*H197</f>
        <v>0</v>
      </c>
      <c r="S197" s="201">
        <v>0</v>
      </c>
      <c r="T197" s="202">
        <f>S197*H197</f>
        <v>0</v>
      </c>
      <c r="U197" s="36"/>
      <c r="V197" s="36"/>
      <c r="W197" s="36"/>
      <c r="X197" s="36"/>
      <c r="Y197" s="36"/>
      <c r="Z197" s="36"/>
      <c r="AA197" s="36"/>
      <c r="AB197" s="36"/>
      <c r="AC197" s="36"/>
      <c r="AD197" s="36"/>
      <c r="AE197" s="36"/>
      <c r="AR197" s="203" t="s">
        <v>223</v>
      </c>
      <c r="AT197" s="203" t="s">
        <v>224</v>
      </c>
      <c r="AU197" s="203" t="s">
        <v>87</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223</v>
      </c>
      <c r="BM197" s="203" t="s">
        <v>6106</v>
      </c>
    </row>
    <row r="198" spans="1:65" s="2" customFormat="1" ht="11.25">
      <c r="A198" s="36"/>
      <c r="B198" s="37"/>
      <c r="C198" s="38"/>
      <c r="D198" s="205" t="s">
        <v>231</v>
      </c>
      <c r="E198" s="38"/>
      <c r="F198" s="206" t="s">
        <v>6107</v>
      </c>
      <c r="G198" s="38"/>
      <c r="H198" s="38"/>
      <c r="I198" s="207"/>
      <c r="J198" s="38"/>
      <c r="K198" s="38"/>
      <c r="L198" s="41"/>
      <c r="M198" s="208"/>
      <c r="N198" s="209"/>
      <c r="O198" s="73"/>
      <c r="P198" s="73"/>
      <c r="Q198" s="73"/>
      <c r="R198" s="73"/>
      <c r="S198" s="73"/>
      <c r="T198" s="74"/>
      <c r="U198" s="36"/>
      <c r="V198" s="36"/>
      <c r="W198" s="36"/>
      <c r="X198" s="36"/>
      <c r="Y198" s="36"/>
      <c r="Z198" s="36"/>
      <c r="AA198" s="36"/>
      <c r="AB198" s="36"/>
      <c r="AC198" s="36"/>
      <c r="AD198" s="36"/>
      <c r="AE198" s="36"/>
      <c r="AT198" s="18" t="s">
        <v>231</v>
      </c>
      <c r="AU198" s="18" t="s">
        <v>87</v>
      </c>
    </row>
    <row r="199" spans="1:65" s="2" customFormat="1" ht="44.25" customHeight="1">
      <c r="A199" s="36"/>
      <c r="B199" s="37"/>
      <c r="C199" s="192" t="s">
        <v>415</v>
      </c>
      <c r="D199" s="192" t="s">
        <v>224</v>
      </c>
      <c r="E199" s="193" t="s">
        <v>2018</v>
      </c>
      <c r="F199" s="194" t="s">
        <v>953</v>
      </c>
      <c r="G199" s="195" t="s">
        <v>650</v>
      </c>
      <c r="H199" s="196">
        <v>115.416</v>
      </c>
      <c r="I199" s="197"/>
      <c r="J199" s="198">
        <f>ROUND(I199*H199,2)</f>
        <v>0</v>
      </c>
      <c r="K199" s="194" t="s">
        <v>5600</v>
      </c>
      <c r="L199" s="41"/>
      <c r="M199" s="199" t="s">
        <v>1</v>
      </c>
      <c r="N199" s="200" t="s">
        <v>45</v>
      </c>
      <c r="O199" s="73"/>
      <c r="P199" s="201">
        <f>O199*H199</f>
        <v>0</v>
      </c>
      <c r="Q199" s="201">
        <v>0</v>
      </c>
      <c r="R199" s="201">
        <f>Q199*H199</f>
        <v>0</v>
      </c>
      <c r="S199" s="201">
        <v>0</v>
      </c>
      <c r="T199" s="202">
        <f>S199*H199</f>
        <v>0</v>
      </c>
      <c r="U199" s="36"/>
      <c r="V199" s="36"/>
      <c r="W199" s="36"/>
      <c r="X199" s="36"/>
      <c r="Y199" s="36"/>
      <c r="Z199" s="36"/>
      <c r="AA199" s="36"/>
      <c r="AB199" s="36"/>
      <c r="AC199" s="36"/>
      <c r="AD199" s="36"/>
      <c r="AE199" s="36"/>
      <c r="AR199" s="203" t="s">
        <v>223</v>
      </c>
      <c r="AT199" s="203" t="s">
        <v>224</v>
      </c>
      <c r="AU199" s="203" t="s">
        <v>87</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223</v>
      </c>
      <c r="BM199" s="203" t="s">
        <v>6108</v>
      </c>
    </row>
    <row r="200" spans="1:65" s="2" customFormat="1" ht="11.25">
      <c r="A200" s="36"/>
      <c r="B200" s="37"/>
      <c r="C200" s="38"/>
      <c r="D200" s="205" t="s">
        <v>231</v>
      </c>
      <c r="E200" s="38"/>
      <c r="F200" s="206" t="s">
        <v>5736</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231</v>
      </c>
      <c r="AU200" s="18" t="s">
        <v>87</v>
      </c>
    </row>
    <row r="201" spans="1:65" s="2" customFormat="1" ht="37.9" customHeight="1">
      <c r="A201" s="36"/>
      <c r="B201" s="37"/>
      <c r="C201" s="192" t="s">
        <v>420</v>
      </c>
      <c r="D201" s="192" t="s">
        <v>224</v>
      </c>
      <c r="E201" s="193" t="s">
        <v>2026</v>
      </c>
      <c r="F201" s="194" t="s">
        <v>2027</v>
      </c>
      <c r="G201" s="195" t="s">
        <v>514</v>
      </c>
      <c r="H201" s="196">
        <v>92.534000000000006</v>
      </c>
      <c r="I201" s="197"/>
      <c r="J201" s="198">
        <f>ROUND(I201*H201,2)</f>
        <v>0</v>
      </c>
      <c r="K201" s="194" t="s">
        <v>5600</v>
      </c>
      <c r="L201" s="41"/>
      <c r="M201" s="199" t="s">
        <v>1</v>
      </c>
      <c r="N201" s="200" t="s">
        <v>45</v>
      </c>
      <c r="O201" s="73"/>
      <c r="P201" s="201">
        <f>O201*H201</f>
        <v>0</v>
      </c>
      <c r="Q201" s="201">
        <v>0</v>
      </c>
      <c r="R201" s="201">
        <f>Q201*H201</f>
        <v>0</v>
      </c>
      <c r="S201" s="201">
        <v>0</v>
      </c>
      <c r="T201" s="202">
        <f>S201*H201</f>
        <v>0</v>
      </c>
      <c r="U201" s="36"/>
      <c r="V201" s="36"/>
      <c r="W201" s="36"/>
      <c r="X201" s="36"/>
      <c r="Y201" s="36"/>
      <c r="Z201" s="36"/>
      <c r="AA201" s="36"/>
      <c r="AB201" s="36"/>
      <c r="AC201" s="36"/>
      <c r="AD201" s="36"/>
      <c r="AE201" s="36"/>
      <c r="AR201" s="203" t="s">
        <v>223</v>
      </c>
      <c r="AT201" s="203" t="s">
        <v>224</v>
      </c>
      <c r="AU201" s="203" t="s">
        <v>87</v>
      </c>
      <c r="AY201" s="18" t="s">
        <v>220</v>
      </c>
      <c r="BE201" s="204">
        <f>IF(N201="základní",J201,0)</f>
        <v>0</v>
      </c>
      <c r="BF201" s="204">
        <f>IF(N201="snížená",J201,0)</f>
        <v>0</v>
      </c>
      <c r="BG201" s="204">
        <f>IF(N201="zákl. přenesená",J201,0)</f>
        <v>0</v>
      </c>
      <c r="BH201" s="204">
        <f>IF(N201="sníž. přenesená",J201,0)</f>
        <v>0</v>
      </c>
      <c r="BI201" s="204">
        <f>IF(N201="nulová",J201,0)</f>
        <v>0</v>
      </c>
      <c r="BJ201" s="18" t="s">
        <v>87</v>
      </c>
      <c r="BK201" s="204">
        <f>ROUND(I201*H201,2)</f>
        <v>0</v>
      </c>
      <c r="BL201" s="18" t="s">
        <v>223</v>
      </c>
      <c r="BM201" s="203" t="s">
        <v>6109</v>
      </c>
    </row>
    <row r="202" spans="1:65" s="2" customFormat="1" ht="11.25">
      <c r="A202" s="36"/>
      <c r="B202" s="37"/>
      <c r="C202" s="38"/>
      <c r="D202" s="205" t="s">
        <v>231</v>
      </c>
      <c r="E202" s="38"/>
      <c r="F202" s="206" t="s">
        <v>5738</v>
      </c>
      <c r="G202" s="38"/>
      <c r="H202" s="38"/>
      <c r="I202" s="207"/>
      <c r="J202" s="38"/>
      <c r="K202" s="38"/>
      <c r="L202" s="41"/>
      <c r="M202" s="208"/>
      <c r="N202" s="209"/>
      <c r="O202" s="73"/>
      <c r="P202" s="73"/>
      <c r="Q202" s="73"/>
      <c r="R202" s="73"/>
      <c r="S202" s="73"/>
      <c r="T202" s="74"/>
      <c r="U202" s="36"/>
      <c r="V202" s="36"/>
      <c r="W202" s="36"/>
      <c r="X202" s="36"/>
      <c r="Y202" s="36"/>
      <c r="Z202" s="36"/>
      <c r="AA202" s="36"/>
      <c r="AB202" s="36"/>
      <c r="AC202" s="36"/>
      <c r="AD202" s="36"/>
      <c r="AE202" s="36"/>
      <c r="AT202" s="18" t="s">
        <v>231</v>
      </c>
      <c r="AU202" s="18" t="s">
        <v>87</v>
      </c>
    </row>
    <row r="203" spans="1:65" s="2" customFormat="1" ht="62.65" customHeight="1">
      <c r="A203" s="36"/>
      <c r="B203" s="37"/>
      <c r="C203" s="192" t="s">
        <v>426</v>
      </c>
      <c r="D203" s="192" t="s">
        <v>224</v>
      </c>
      <c r="E203" s="193" t="s">
        <v>5739</v>
      </c>
      <c r="F203" s="194" t="s">
        <v>5740</v>
      </c>
      <c r="G203" s="195" t="s">
        <v>514</v>
      </c>
      <c r="H203" s="196">
        <v>61.12</v>
      </c>
      <c r="I203" s="197"/>
      <c r="J203" s="198">
        <f>ROUND(I203*H203,2)</f>
        <v>0</v>
      </c>
      <c r="K203" s="194" t="s">
        <v>5600</v>
      </c>
      <c r="L203" s="41"/>
      <c r="M203" s="199" t="s">
        <v>1</v>
      </c>
      <c r="N203" s="200" t="s">
        <v>45</v>
      </c>
      <c r="O203" s="73"/>
      <c r="P203" s="201">
        <f>O203*H203</f>
        <v>0</v>
      </c>
      <c r="Q203" s="201">
        <v>0</v>
      </c>
      <c r="R203" s="201">
        <f>Q203*H203</f>
        <v>0</v>
      </c>
      <c r="S203" s="201">
        <v>0</v>
      </c>
      <c r="T203" s="202">
        <f>S203*H203</f>
        <v>0</v>
      </c>
      <c r="U203" s="36"/>
      <c r="V203" s="36"/>
      <c r="W203" s="36"/>
      <c r="X203" s="36"/>
      <c r="Y203" s="36"/>
      <c r="Z203" s="36"/>
      <c r="AA203" s="36"/>
      <c r="AB203" s="36"/>
      <c r="AC203" s="36"/>
      <c r="AD203" s="36"/>
      <c r="AE203" s="36"/>
      <c r="AR203" s="203" t="s">
        <v>223</v>
      </c>
      <c r="AT203" s="203" t="s">
        <v>224</v>
      </c>
      <c r="AU203" s="203" t="s">
        <v>87</v>
      </c>
      <c r="AY203" s="18" t="s">
        <v>220</v>
      </c>
      <c r="BE203" s="204">
        <f>IF(N203="základní",J203,0)</f>
        <v>0</v>
      </c>
      <c r="BF203" s="204">
        <f>IF(N203="snížená",J203,0)</f>
        <v>0</v>
      </c>
      <c r="BG203" s="204">
        <f>IF(N203="zákl. přenesená",J203,0)</f>
        <v>0</v>
      </c>
      <c r="BH203" s="204">
        <f>IF(N203="sníž. přenesená",J203,0)</f>
        <v>0</v>
      </c>
      <c r="BI203" s="204">
        <f>IF(N203="nulová",J203,0)</f>
        <v>0</v>
      </c>
      <c r="BJ203" s="18" t="s">
        <v>87</v>
      </c>
      <c r="BK203" s="204">
        <f>ROUND(I203*H203,2)</f>
        <v>0</v>
      </c>
      <c r="BL203" s="18" t="s">
        <v>223</v>
      </c>
      <c r="BM203" s="203" t="s">
        <v>6110</v>
      </c>
    </row>
    <row r="204" spans="1:65" s="2" customFormat="1" ht="11.25">
      <c r="A204" s="36"/>
      <c r="B204" s="37"/>
      <c r="C204" s="38"/>
      <c r="D204" s="205" t="s">
        <v>231</v>
      </c>
      <c r="E204" s="38"/>
      <c r="F204" s="206" t="s">
        <v>5742</v>
      </c>
      <c r="G204" s="38"/>
      <c r="H204" s="38"/>
      <c r="I204" s="207"/>
      <c r="J204" s="38"/>
      <c r="K204" s="38"/>
      <c r="L204" s="41"/>
      <c r="M204" s="208"/>
      <c r="N204" s="209"/>
      <c r="O204" s="73"/>
      <c r="P204" s="73"/>
      <c r="Q204" s="73"/>
      <c r="R204" s="73"/>
      <c r="S204" s="73"/>
      <c r="T204" s="74"/>
      <c r="U204" s="36"/>
      <c r="V204" s="36"/>
      <c r="W204" s="36"/>
      <c r="X204" s="36"/>
      <c r="Y204" s="36"/>
      <c r="Z204" s="36"/>
      <c r="AA204" s="36"/>
      <c r="AB204" s="36"/>
      <c r="AC204" s="36"/>
      <c r="AD204" s="36"/>
      <c r="AE204" s="36"/>
      <c r="AT204" s="18" t="s">
        <v>231</v>
      </c>
      <c r="AU204" s="18" t="s">
        <v>87</v>
      </c>
    </row>
    <row r="205" spans="1:65" s="14" customFormat="1" ht="11.25">
      <c r="B205" s="223"/>
      <c r="C205" s="224"/>
      <c r="D205" s="210" t="s">
        <v>235</v>
      </c>
      <c r="E205" s="225" t="s">
        <v>1</v>
      </c>
      <c r="F205" s="226" t="s">
        <v>6111</v>
      </c>
      <c r="G205" s="224"/>
      <c r="H205" s="225" t="s">
        <v>1</v>
      </c>
      <c r="I205" s="227"/>
      <c r="J205" s="224"/>
      <c r="K205" s="224"/>
      <c r="L205" s="228"/>
      <c r="M205" s="229"/>
      <c r="N205" s="230"/>
      <c r="O205" s="230"/>
      <c r="P205" s="230"/>
      <c r="Q205" s="230"/>
      <c r="R205" s="230"/>
      <c r="S205" s="230"/>
      <c r="T205" s="231"/>
      <c r="AT205" s="232" t="s">
        <v>235</v>
      </c>
      <c r="AU205" s="232" t="s">
        <v>87</v>
      </c>
      <c r="AV205" s="14" t="s">
        <v>87</v>
      </c>
      <c r="AW205" s="14" t="s">
        <v>36</v>
      </c>
      <c r="AX205" s="14" t="s">
        <v>80</v>
      </c>
      <c r="AY205" s="232" t="s">
        <v>220</v>
      </c>
    </row>
    <row r="206" spans="1:65" s="14" customFormat="1" ht="11.25">
      <c r="B206" s="223"/>
      <c r="C206" s="224"/>
      <c r="D206" s="210" t="s">
        <v>235</v>
      </c>
      <c r="E206" s="225" t="s">
        <v>1</v>
      </c>
      <c r="F206" s="226" t="s">
        <v>5743</v>
      </c>
      <c r="G206" s="224"/>
      <c r="H206" s="225" t="s">
        <v>1</v>
      </c>
      <c r="I206" s="227"/>
      <c r="J206" s="224"/>
      <c r="K206" s="224"/>
      <c r="L206" s="228"/>
      <c r="M206" s="229"/>
      <c r="N206" s="230"/>
      <c r="O206" s="230"/>
      <c r="P206" s="230"/>
      <c r="Q206" s="230"/>
      <c r="R206" s="230"/>
      <c r="S206" s="230"/>
      <c r="T206" s="231"/>
      <c r="AT206" s="232" t="s">
        <v>235</v>
      </c>
      <c r="AU206" s="232" t="s">
        <v>87</v>
      </c>
      <c r="AV206" s="14" t="s">
        <v>87</v>
      </c>
      <c r="AW206" s="14" t="s">
        <v>36</v>
      </c>
      <c r="AX206" s="14" t="s">
        <v>80</v>
      </c>
      <c r="AY206" s="232" t="s">
        <v>220</v>
      </c>
    </row>
    <row r="207" spans="1:65" s="13" customFormat="1" ht="11.25">
      <c r="B207" s="212"/>
      <c r="C207" s="213"/>
      <c r="D207" s="210" t="s">
        <v>235</v>
      </c>
      <c r="E207" s="214" t="s">
        <v>1</v>
      </c>
      <c r="F207" s="215" t="s">
        <v>6112</v>
      </c>
      <c r="G207" s="213"/>
      <c r="H207" s="216">
        <v>61.12</v>
      </c>
      <c r="I207" s="217"/>
      <c r="J207" s="213"/>
      <c r="K207" s="213"/>
      <c r="L207" s="218"/>
      <c r="M207" s="219"/>
      <c r="N207" s="220"/>
      <c r="O207" s="220"/>
      <c r="P207" s="220"/>
      <c r="Q207" s="220"/>
      <c r="R207" s="220"/>
      <c r="S207" s="220"/>
      <c r="T207" s="221"/>
      <c r="AT207" s="222" t="s">
        <v>235</v>
      </c>
      <c r="AU207" s="222" t="s">
        <v>87</v>
      </c>
      <c r="AV207" s="13" t="s">
        <v>19</v>
      </c>
      <c r="AW207" s="13" t="s">
        <v>36</v>
      </c>
      <c r="AX207" s="13" t="s">
        <v>80</v>
      </c>
      <c r="AY207" s="222" t="s">
        <v>220</v>
      </c>
    </row>
    <row r="208" spans="1:65" s="15" customFormat="1" ht="11.25">
      <c r="B208" s="233"/>
      <c r="C208" s="234"/>
      <c r="D208" s="210" t="s">
        <v>235</v>
      </c>
      <c r="E208" s="235" t="s">
        <v>1</v>
      </c>
      <c r="F208" s="236" t="s">
        <v>355</v>
      </c>
      <c r="G208" s="234"/>
      <c r="H208" s="237">
        <v>61.12</v>
      </c>
      <c r="I208" s="238"/>
      <c r="J208" s="234"/>
      <c r="K208" s="234"/>
      <c r="L208" s="239"/>
      <c r="M208" s="240"/>
      <c r="N208" s="241"/>
      <c r="O208" s="241"/>
      <c r="P208" s="241"/>
      <c r="Q208" s="241"/>
      <c r="R208" s="241"/>
      <c r="S208" s="241"/>
      <c r="T208" s="242"/>
      <c r="AT208" s="243" t="s">
        <v>235</v>
      </c>
      <c r="AU208" s="243" t="s">
        <v>87</v>
      </c>
      <c r="AV208" s="15" t="s">
        <v>223</v>
      </c>
      <c r="AW208" s="15" t="s">
        <v>36</v>
      </c>
      <c r="AX208" s="15" t="s">
        <v>87</v>
      </c>
      <c r="AY208" s="243" t="s">
        <v>220</v>
      </c>
    </row>
    <row r="209" spans="1:65" s="2" customFormat="1" ht="44.25" customHeight="1">
      <c r="A209" s="36"/>
      <c r="B209" s="37"/>
      <c r="C209" s="192" t="s">
        <v>434</v>
      </c>
      <c r="D209" s="192" t="s">
        <v>224</v>
      </c>
      <c r="E209" s="193" t="s">
        <v>1379</v>
      </c>
      <c r="F209" s="194" t="s">
        <v>1380</v>
      </c>
      <c r="G209" s="195" t="s">
        <v>514</v>
      </c>
      <c r="H209" s="196">
        <v>57.39</v>
      </c>
      <c r="I209" s="197"/>
      <c r="J209" s="198">
        <f>ROUND(I209*H209,2)</f>
        <v>0</v>
      </c>
      <c r="K209" s="194" t="s">
        <v>5600</v>
      </c>
      <c r="L209" s="41"/>
      <c r="M209" s="199" t="s">
        <v>1</v>
      </c>
      <c r="N209" s="200" t="s">
        <v>45</v>
      </c>
      <c r="O209" s="73"/>
      <c r="P209" s="201">
        <f>O209*H209</f>
        <v>0</v>
      </c>
      <c r="Q209" s="201">
        <v>0</v>
      </c>
      <c r="R209" s="201">
        <f>Q209*H209</f>
        <v>0</v>
      </c>
      <c r="S209" s="201">
        <v>0</v>
      </c>
      <c r="T209" s="202">
        <f>S209*H209</f>
        <v>0</v>
      </c>
      <c r="U209" s="36"/>
      <c r="V209" s="36"/>
      <c r="W209" s="36"/>
      <c r="X209" s="36"/>
      <c r="Y209" s="36"/>
      <c r="Z209" s="36"/>
      <c r="AA209" s="36"/>
      <c r="AB209" s="36"/>
      <c r="AC209" s="36"/>
      <c r="AD209" s="36"/>
      <c r="AE209" s="36"/>
      <c r="AR209" s="203" t="s">
        <v>223</v>
      </c>
      <c r="AT209" s="203" t="s">
        <v>224</v>
      </c>
      <c r="AU209" s="203" t="s">
        <v>87</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223</v>
      </c>
      <c r="BM209" s="203" t="s">
        <v>6113</v>
      </c>
    </row>
    <row r="210" spans="1:65" s="2" customFormat="1" ht="11.25">
      <c r="A210" s="36"/>
      <c r="B210" s="37"/>
      <c r="C210" s="38"/>
      <c r="D210" s="205" t="s">
        <v>231</v>
      </c>
      <c r="E210" s="38"/>
      <c r="F210" s="206" t="s">
        <v>6114</v>
      </c>
      <c r="G210" s="38"/>
      <c r="H210" s="38"/>
      <c r="I210" s="207"/>
      <c r="J210" s="38"/>
      <c r="K210" s="38"/>
      <c r="L210" s="41"/>
      <c r="M210" s="208"/>
      <c r="N210" s="209"/>
      <c r="O210" s="73"/>
      <c r="P210" s="73"/>
      <c r="Q210" s="73"/>
      <c r="R210" s="73"/>
      <c r="S210" s="73"/>
      <c r="T210" s="74"/>
      <c r="U210" s="36"/>
      <c r="V210" s="36"/>
      <c r="W210" s="36"/>
      <c r="X210" s="36"/>
      <c r="Y210" s="36"/>
      <c r="Z210" s="36"/>
      <c r="AA210" s="36"/>
      <c r="AB210" s="36"/>
      <c r="AC210" s="36"/>
      <c r="AD210" s="36"/>
      <c r="AE210" s="36"/>
      <c r="AT210" s="18" t="s">
        <v>231</v>
      </c>
      <c r="AU210" s="18" t="s">
        <v>87</v>
      </c>
    </row>
    <row r="211" spans="1:65" s="14" customFormat="1" ht="11.25">
      <c r="B211" s="223"/>
      <c r="C211" s="224"/>
      <c r="D211" s="210" t="s">
        <v>235</v>
      </c>
      <c r="E211" s="225" t="s">
        <v>1</v>
      </c>
      <c r="F211" s="226" t="s">
        <v>6111</v>
      </c>
      <c r="G211" s="224"/>
      <c r="H211" s="225" t="s">
        <v>1</v>
      </c>
      <c r="I211" s="227"/>
      <c r="J211" s="224"/>
      <c r="K211" s="224"/>
      <c r="L211" s="228"/>
      <c r="M211" s="229"/>
      <c r="N211" s="230"/>
      <c r="O211" s="230"/>
      <c r="P211" s="230"/>
      <c r="Q211" s="230"/>
      <c r="R211" s="230"/>
      <c r="S211" s="230"/>
      <c r="T211" s="231"/>
      <c r="AT211" s="232" t="s">
        <v>235</v>
      </c>
      <c r="AU211" s="232" t="s">
        <v>87</v>
      </c>
      <c r="AV211" s="14" t="s">
        <v>87</v>
      </c>
      <c r="AW211" s="14" t="s">
        <v>36</v>
      </c>
      <c r="AX211" s="14" t="s">
        <v>80</v>
      </c>
      <c r="AY211" s="232" t="s">
        <v>220</v>
      </c>
    </row>
    <row r="212" spans="1:65" s="13" customFormat="1" ht="11.25">
      <c r="B212" s="212"/>
      <c r="C212" s="213"/>
      <c r="D212" s="210" t="s">
        <v>235</v>
      </c>
      <c r="E212" s="214" t="s">
        <v>1</v>
      </c>
      <c r="F212" s="215" t="s">
        <v>6115</v>
      </c>
      <c r="G212" s="213"/>
      <c r="H212" s="216">
        <v>57.39</v>
      </c>
      <c r="I212" s="217"/>
      <c r="J212" s="213"/>
      <c r="K212" s="213"/>
      <c r="L212" s="218"/>
      <c r="M212" s="219"/>
      <c r="N212" s="220"/>
      <c r="O212" s="220"/>
      <c r="P212" s="220"/>
      <c r="Q212" s="220"/>
      <c r="R212" s="220"/>
      <c r="S212" s="220"/>
      <c r="T212" s="221"/>
      <c r="AT212" s="222" t="s">
        <v>235</v>
      </c>
      <c r="AU212" s="222" t="s">
        <v>87</v>
      </c>
      <c r="AV212" s="13" t="s">
        <v>19</v>
      </c>
      <c r="AW212" s="13" t="s">
        <v>36</v>
      </c>
      <c r="AX212" s="13" t="s">
        <v>80</v>
      </c>
      <c r="AY212" s="222" t="s">
        <v>220</v>
      </c>
    </row>
    <row r="213" spans="1:65" s="15" customFormat="1" ht="11.25">
      <c r="B213" s="233"/>
      <c r="C213" s="234"/>
      <c r="D213" s="210" t="s">
        <v>235</v>
      </c>
      <c r="E213" s="235" t="s">
        <v>1</v>
      </c>
      <c r="F213" s="236" t="s">
        <v>355</v>
      </c>
      <c r="G213" s="234"/>
      <c r="H213" s="237">
        <v>57.39</v>
      </c>
      <c r="I213" s="238"/>
      <c r="J213" s="234"/>
      <c r="K213" s="234"/>
      <c r="L213" s="239"/>
      <c r="M213" s="240"/>
      <c r="N213" s="241"/>
      <c r="O213" s="241"/>
      <c r="P213" s="241"/>
      <c r="Q213" s="241"/>
      <c r="R213" s="241"/>
      <c r="S213" s="241"/>
      <c r="T213" s="242"/>
      <c r="AT213" s="243" t="s">
        <v>235</v>
      </c>
      <c r="AU213" s="243" t="s">
        <v>87</v>
      </c>
      <c r="AV213" s="15" t="s">
        <v>223</v>
      </c>
      <c r="AW213" s="15" t="s">
        <v>36</v>
      </c>
      <c r="AX213" s="15" t="s">
        <v>87</v>
      </c>
      <c r="AY213" s="243" t="s">
        <v>220</v>
      </c>
    </row>
    <row r="214" spans="1:65" s="2" customFormat="1" ht="49.15" customHeight="1">
      <c r="A214" s="36"/>
      <c r="B214" s="37"/>
      <c r="C214" s="192" t="s">
        <v>441</v>
      </c>
      <c r="D214" s="192" t="s">
        <v>224</v>
      </c>
      <c r="E214" s="193" t="s">
        <v>5747</v>
      </c>
      <c r="F214" s="194" t="s">
        <v>5748</v>
      </c>
      <c r="G214" s="195" t="s">
        <v>664</v>
      </c>
      <c r="H214" s="196">
        <v>1</v>
      </c>
      <c r="I214" s="197"/>
      <c r="J214" s="198">
        <f>ROUND(I214*H214,2)</f>
        <v>0</v>
      </c>
      <c r="K214" s="194" t="s">
        <v>5600</v>
      </c>
      <c r="L214" s="41"/>
      <c r="M214" s="199" t="s">
        <v>1</v>
      </c>
      <c r="N214" s="200" t="s">
        <v>45</v>
      </c>
      <c r="O214" s="73"/>
      <c r="P214" s="201">
        <f>O214*H214</f>
        <v>0</v>
      </c>
      <c r="Q214" s="201">
        <v>0</v>
      </c>
      <c r="R214" s="201">
        <f>Q214*H214</f>
        <v>0</v>
      </c>
      <c r="S214" s="201">
        <v>0</v>
      </c>
      <c r="T214" s="202">
        <f>S214*H214</f>
        <v>0</v>
      </c>
      <c r="U214" s="36"/>
      <c r="V214" s="36"/>
      <c r="W214" s="36"/>
      <c r="X214" s="36"/>
      <c r="Y214" s="36"/>
      <c r="Z214" s="36"/>
      <c r="AA214" s="36"/>
      <c r="AB214" s="36"/>
      <c r="AC214" s="36"/>
      <c r="AD214" s="36"/>
      <c r="AE214" s="36"/>
      <c r="AR214" s="203" t="s">
        <v>223</v>
      </c>
      <c r="AT214" s="203" t="s">
        <v>224</v>
      </c>
      <c r="AU214" s="203" t="s">
        <v>87</v>
      </c>
      <c r="AY214" s="18" t="s">
        <v>220</v>
      </c>
      <c r="BE214" s="204">
        <f>IF(N214="základní",J214,0)</f>
        <v>0</v>
      </c>
      <c r="BF214" s="204">
        <f>IF(N214="snížená",J214,0)</f>
        <v>0</v>
      </c>
      <c r="BG214" s="204">
        <f>IF(N214="zákl. přenesená",J214,0)</f>
        <v>0</v>
      </c>
      <c r="BH214" s="204">
        <f>IF(N214="sníž. přenesená",J214,0)</f>
        <v>0</v>
      </c>
      <c r="BI214" s="204">
        <f>IF(N214="nulová",J214,0)</f>
        <v>0</v>
      </c>
      <c r="BJ214" s="18" t="s">
        <v>87</v>
      </c>
      <c r="BK214" s="204">
        <f>ROUND(I214*H214,2)</f>
        <v>0</v>
      </c>
      <c r="BL214" s="18" t="s">
        <v>223</v>
      </c>
      <c r="BM214" s="203" t="s">
        <v>6116</v>
      </c>
    </row>
    <row r="215" spans="1:65" s="2" customFormat="1" ht="11.25">
      <c r="A215" s="36"/>
      <c r="B215" s="37"/>
      <c r="C215" s="38"/>
      <c r="D215" s="205" t="s">
        <v>231</v>
      </c>
      <c r="E215" s="38"/>
      <c r="F215" s="206" t="s">
        <v>5750</v>
      </c>
      <c r="G215" s="38"/>
      <c r="H215" s="38"/>
      <c r="I215" s="207"/>
      <c r="J215" s="38"/>
      <c r="K215" s="38"/>
      <c r="L215" s="41"/>
      <c r="M215" s="208"/>
      <c r="N215" s="209"/>
      <c r="O215" s="73"/>
      <c r="P215" s="73"/>
      <c r="Q215" s="73"/>
      <c r="R215" s="73"/>
      <c r="S215" s="73"/>
      <c r="T215" s="74"/>
      <c r="U215" s="36"/>
      <c r="V215" s="36"/>
      <c r="W215" s="36"/>
      <c r="X215" s="36"/>
      <c r="Y215" s="36"/>
      <c r="Z215" s="36"/>
      <c r="AA215" s="36"/>
      <c r="AB215" s="36"/>
      <c r="AC215" s="36"/>
      <c r="AD215" s="36"/>
      <c r="AE215" s="36"/>
      <c r="AT215" s="18" t="s">
        <v>231</v>
      </c>
      <c r="AU215" s="18" t="s">
        <v>87</v>
      </c>
    </row>
    <row r="216" spans="1:65" s="2" customFormat="1" ht="49.15" customHeight="1">
      <c r="A216" s="36"/>
      <c r="B216" s="37"/>
      <c r="C216" s="192" t="s">
        <v>446</v>
      </c>
      <c r="D216" s="192" t="s">
        <v>224</v>
      </c>
      <c r="E216" s="193" t="s">
        <v>5751</v>
      </c>
      <c r="F216" s="194" t="s">
        <v>5752</v>
      </c>
      <c r="G216" s="195" t="s">
        <v>664</v>
      </c>
      <c r="H216" s="196">
        <v>1</v>
      </c>
      <c r="I216" s="197"/>
      <c r="J216" s="198">
        <f>ROUND(I216*H216,2)</f>
        <v>0</v>
      </c>
      <c r="K216" s="194" t="s">
        <v>1</v>
      </c>
      <c r="L216" s="41"/>
      <c r="M216" s="199" t="s">
        <v>1</v>
      </c>
      <c r="N216" s="200" t="s">
        <v>45</v>
      </c>
      <c r="O216" s="73"/>
      <c r="P216" s="201">
        <f>O216*H216</f>
        <v>0</v>
      </c>
      <c r="Q216" s="201">
        <v>0</v>
      </c>
      <c r="R216" s="201">
        <f>Q216*H216</f>
        <v>0</v>
      </c>
      <c r="S216" s="201">
        <v>0</v>
      </c>
      <c r="T216" s="202">
        <f>S216*H216</f>
        <v>0</v>
      </c>
      <c r="U216" s="36"/>
      <c r="V216" s="36"/>
      <c r="W216" s="36"/>
      <c r="X216" s="36"/>
      <c r="Y216" s="36"/>
      <c r="Z216" s="36"/>
      <c r="AA216" s="36"/>
      <c r="AB216" s="36"/>
      <c r="AC216" s="36"/>
      <c r="AD216" s="36"/>
      <c r="AE216" s="36"/>
      <c r="AR216" s="203" t="s">
        <v>223</v>
      </c>
      <c r="AT216" s="203" t="s">
        <v>224</v>
      </c>
      <c r="AU216" s="203" t="s">
        <v>87</v>
      </c>
      <c r="AY216" s="18" t="s">
        <v>220</v>
      </c>
      <c r="BE216" s="204">
        <f>IF(N216="základní",J216,0)</f>
        <v>0</v>
      </c>
      <c r="BF216" s="204">
        <f>IF(N216="snížená",J216,0)</f>
        <v>0</v>
      </c>
      <c r="BG216" s="204">
        <f>IF(N216="zákl. přenesená",J216,0)</f>
        <v>0</v>
      </c>
      <c r="BH216" s="204">
        <f>IF(N216="sníž. přenesená",J216,0)</f>
        <v>0</v>
      </c>
      <c r="BI216" s="204">
        <f>IF(N216="nulová",J216,0)</f>
        <v>0</v>
      </c>
      <c r="BJ216" s="18" t="s">
        <v>87</v>
      </c>
      <c r="BK216" s="204">
        <f>ROUND(I216*H216,2)</f>
        <v>0</v>
      </c>
      <c r="BL216" s="18" t="s">
        <v>223</v>
      </c>
      <c r="BM216" s="203" t="s">
        <v>6117</v>
      </c>
    </row>
    <row r="217" spans="1:65" s="2" customFormat="1" ht="24.2" customHeight="1">
      <c r="A217" s="36"/>
      <c r="B217" s="37"/>
      <c r="C217" s="192" t="s">
        <v>454</v>
      </c>
      <c r="D217" s="192" t="s">
        <v>224</v>
      </c>
      <c r="E217" s="193" t="s">
        <v>5754</v>
      </c>
      <c r="F217" s="194" t="s">
        <v>5755</v>
      </c>
      <c r="G217" s="195" t="s">
        <v>650</v>
      </c>
      <c r="H217" s="196">
        <v>0.3</v>
      </c>
      <c r="I217" s="197"/>
      <c r="J217" s="198">
        <f>ROUND(I217*H217,2)</f>
        <v>0</v>
      </c>
      <c r="K217" s="194" t="s">
        <v>1</v>
      </c>
      <c r="L217" s="41"/>
      <c r="M217" s="199" t="s">
        <v>1</v>
      </c>
      <c r="N217" s="200" t="s">
        <v>45</v>
      </c>
      <c r="O217" s="73"/>
      <c r="P217" s="201">
        <f>O217*H217</f>
        <v>0</v>
      </c>
      <c r="Q217" s="201">
        <v>0</v>
      </c>
      <c r="R217" s="201">
        <f>Q217*H217</f>
        <v>0</v>
      </c>
      <c r="S217" s="201">
        <v>0</v>
      </c>
      <c r="T217" s="202">
        <f>S217*H217</f>
        <v>0</v>
      </c>
      <c r="U217" s="36"/>
      <c r="V217" s="36"/>
      <c r="W217" s="36"/>
      <c r="X217" s="36"/>
      <c r="Y217" s="36"/>
      <c r="Z217" s="36"/>
      <c r="AA217" s="36"/>
      <c r="AB217" s="36"/>
      <c r="AC217" s="36"/>
      <c r="AD217" s="36"/>
      <c r="AE217" s="36"/>
      <c r="AR217" s="203" t="s">
        <v>223</v>
      </c>
      <c r="AT217" s="203" t="s">
        <v>224</v>
      </c>
      <c r="AU217" s="203" t="s">
        <v>87</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223</v>
      </c>
      <c r="BM217" s="203" t="s">
        <v>6118</v>
      </c>
    </row>
    <row r="218" spans="1:65" s="2" customFormat="1" ht="24.2" customHeight="1">
      <c r="A218" s="36"/>
      <c r="B218" s="37"/>
      <c r="C218" s="192" t="s">
        <v>460</v>
      </c>
      <c r="D218" s="192" t="s">
        <v>224</v>
      </c>
      <c r="E218" s="193" t="s">
        <v>5757</v>
      </c>
      <c r="F218" s="194" t="s">
        <v>5758</v>
      </c>
      <c r="G218" s="195" t="s">
        <v>664</v>
      </c>
      <c r="H218" s="196">
        <v>1</v>
      </c>
      <c r="I218" s="197"/>
      <c r="J218" s="198">
        <f>ROUND(I218*H218,2)</f>
        <v>0</v>
      </c>
      <c r="K218" s="194" t="s">
        <v>1</v>
      </c>
      <c r="L218" s="41"/>
      <c r="M218" s="199" t="s">
        <v>1</v>
      </c>
      <c r="N218" s="200" t="s">
        <v>45</v>
      </c>
      <c r="O218" s="73"/>
      <c r="P218" s="201">
        <f>O218*H218</f>
        <v>0</v>
      </c>
      <c r="Q218" s="201">
        <v>0</v>
      </c>
      <c r="R218" s="201">
        <f>Q218*H218</f>
        <v>0</v>
      </c>
      <c r="S218" s="201">
        <v>0</v>
      </c>
      <c r="T218" s="202">
        <f>S218*H218</f>
        <v>0</v>
      </c>
      <c r="U218" s="36"/>
      <c r="V218" s="36"/>
      <c r="W218" s="36"/>
      <c r="X218" s="36"/>
      <c r="Y218" s="36"/>
      <c r="Z218" s="36"/>
      <c r="AA218" s="36"/>
      <c r="AB218" s="36"/>
      <c r="AC218" s="36"/>
      <c r="AD218" s="36"/>
      <c r="AE218" s="36"/>
      <c r="AR218" s="203" t="s">
        <v>223</v>
      </c>
      <c r="AT218" s="203" t="s">
        <v>224</v>
      </c>
      <c r="AU218" s="203" t="s">
        <v>87</v>
      </c>
      <c r="AY218" s="18" t="s">
        <v>220</v>
      </c>
      <c r="BE218" s="204">
        <f>IF(N218="základní",J218,0)</f>
        <v>0</v>
      </c>
      <c r="BF218" s="204">
        <f>IF(N218="snížená",J218,0)</f>
        <v>0</v>
      </c>
      <c r="BG218" s="204">
        <f>IF(N218="zákl. přenesená",J218,0)</f>
        <v>0</v>
      </c>
      <c r="BH218" s="204">
        <f>IF(N218="sníž. přenesená",J218,0)</f>
        <v>0</v>
      </c>
      <c r="BI218" s="204">
        <f>IF(N218="nulová",J218,0)</f>
        <v>0</v>
      </c>
      <c r="BJ218" s="18" t="s">
        <v>87</v>
      </c>
      <c r="BK218" s="204">
        <f>ROUND(I218*H218,2)</f>
        <v>0</v>
      </c>
      <c r="BL218" s="18" t="s">
        <v>223</v>
      </c>
      <c r="BM218" s="203" t="s">
        <v>6119</v>
      </c>
    </row>
    <row r="219" spans="1:65" s="2" customFormat="1" ht="24.2" customHeight="1">
      <c r="A219" s="36"/>
      <c r="B219" s="37"/>
      <c r="C219" s="192" t="s">
        <v>466</v>
      </c>
      <c r="D219" s="192" t="s">
        <v>224</v>
      </c>
      <c r="E219" s="193" t="s">
        <v>5760</v>
      </c>
      <c r="F219" s="194" t="s">
        <v>5761</v>
      </c>
      <c r="G219" s="195" t="s">
        <v>664</v>
      </c>
      <c r="H219" s="196">
        <v>1</v>
      </c>
      <c r="I219" s="197"/>
      <c r="J219" s="198">
        <f>ROUND(I219*H219,2)</f>
        <v>0</v>
      </c>
      <c r="K219" s="194" t="s">
        <v>1</v>
      </c>
      <c r="L219" s="41"/>
      <c r="M219" s="199" t="s">
        <v>1</v>
      </c>
      <c r="N219" s="200" t="s">
        <v>45</v>
      </c>
      <c r="O219" s="73"/>
      <c r="P219" s="201">
        <f>O219*H219</f>
        <v>0</v>
      </c>
      <c r="Q219" s="201">
        <v>0</v>
      </c>
      <c r="R219" s="201">
        <f>Q219*H219</f>
        <v>0</v>
      </c>
      <c r="S219" s="201">
        <v>0</v>
      </c>
      <c r="T219" s="202">
        <f>S219*H219</f>
        <v>0</v>
      </c>
      <c r="U219" s="36"/>
      <c r="V219" s="36"/>
      <c r="W219" s="36"/>
      <c r="X219" s="36"/>
      <c r="Y219" s="36"/>
      <c r="Z219" s="36"/>
      <c r="AA219" s="36"/>
      <c r="AB219" s="36"/>
      <c r="AC219" s="36"/>
      <c r="AD219" s="36"/>
      <c r="AE219" s="36"/>
      <c r="AR219" s="203" t="s">
        <v>223</v>
      </c>
      <c r="AT219" s="203" t="s">
        <v>224</v>
      </c>
      <c r="AU219" s="203" t="s">
        <v>87</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223</v>
      </c>
      <c r="BM219" s="203" t="s">
        <v>6120</v>
      </c>
    </row>
    <row r="220" spans="1:65" s="2" customFormat="1" ht="37.9" customHeight="1">
      <c r="A220" s="36"/>
      <c r="B220" s="37"/>
      <c r="C220" s="192" t="s">
        <v>474</v>
      </c>
      <c r="D220" s="192" t="s">
        <v>224</v>
      </c>
      <c r="E220" s="193" t="s">
        <v>4134</v>
      </c>
      <c r="F220" s="194" t="s">
        <v>4135</v>
      </c>
      <c r="G220" s="195" t="s">
        <v>506</v>
      </c>
      <c r="H220" s="196">
        <v>91</v>
      </c>
      <c r="I220" s="197"/>
      <c r="J220" s="198">
        <f>ROUND(I220*H220,2)</f>
        <v>0</v>
      </c>
      <c r="K220" s="194" t="s">
        <v>5600</v>
      </c>
      <c r="L220" s="41"/>
      <c r="M220" s="199" t="s">
        <v>1</v>
      </c>
      <c r="N220" s="200" t="s">
        <v>45</v>
      </c>
      <c r="O220" s="73"/>
      <c r="P220" s="201">
        <f>O220*H220</f>
        <v>0</v>
      </c>
      <c r="Q220" s="201">
        <v>0</v>
      </c>
      <c r="R220" s="201">
        <f>Q220*H220</f>
        <v>0</v>
      </c>
      <c r="S220" s="201">
        <v>0</v>
      </c>
      <c r="T220" s="202">
        <f>S220*H220</f>
        <v>0</v>
      </c>
      <c r="U220" s="36"/>
      <c r="V220" s="36"/>
      <c r="W220" s="36"/>
      <c r="X220" s="36"/>
      <c r="Y220" s="36"/>
      <c r="Z220" s="36"/>
      <c r="AA220" s="36"/>
      <c r="AB220" s="36"/>
      <c r="AC220" s="36"/>
      <c r="AD220" s="36"/>
      <c r="AE220" s="36"/>
      <c r="AR220" s="203" t="s">
        <v>223</v>
      </c>
      <c r="AT220" s="203" t="s">
        <v>224</v>
      </c>
      <c r="AU220" s="203" t="s">
        <v>87</v>
      </c>
      <c r="AY220" s="18" t="s">
        <v>220</v>
      </c>
      <c r="BE220" s="204">
        <f>IF(N220="základní",J220,0)</f>
        <v>0</v>
      </c>
      <c r="BF220" s="204">
        <f>IF(N220="snížená",J220,0)</f>
        <v>0</v>
      </c>
      <c r="BG220" s="204">
        <f>IF(N220="zákl. přenesená",J220,0)</f>
        <v>0</v>
      </c>
      <c r="BH220" s="204">
        <f>IF(N220="sníž. přenesená",J220,0)</f>
        <v>0</v>
      </c>
      <c r="BI220" s="204">
        <f>IF(N220="nulová",J220,0)</f>
        <v>0</v>
      </c>
      <c r="BJ220" s="18" t="s">
        <v>87</v>
      </c>
      <c r="BK220" s="204">
        <f>ROUND(I220*H220,2)</f>
        <v>0</v>
      </c>
      <c r="BL220" s="18" t="s">
        <v>223</v>
      </c>
      <c r="BM220" s="203" t="s">
        <v>6121</v>
      </c>
    </row>
    <row r="221" spans="1:65" s="2" customFormat="1" ht="11.25">
      <c r="A221" s="36"/>
      <c r="B221" s="37"/>
      <c r="C221" s="38"/>
      <c r="D221" s="205" t="s">
        <v>231</v>
      </c>
      <c r="E221" s="38"/>
      <c r="F221" s="206" t="s">
        <v>6122</v>
      </c>
      <c r="G221" s="38"/>
      <c r="H221" s="38"/>
      <c r="I221" s="207"/>
      <c r="J221" s="38"/>
      <c r="K221" s="38"/>
      <c r="L221" s="41"/>
      <c r="M221" s="208"/>
      <c r="N221" s="209"/>
      <c r="O221" s="73"/>
      <c r="P221" s="73"/>
      <c r="Q221" s="73"/>
      <c r="R221" s="73"/>
      <c r="S221" s="73"/>
      <c r="T221" s="74"/>
      <c r="U221" s="36"/>
      <c r="V221" s="36"/>
      <c r="W221" s="36"/>
      <c r="X221" s="36"/>
      <c r="Y221" s="36"/>
      <c r="Z221" s="36"/>
      <c r="AA221" s="36"/>
      <c r="AB221" s="36"/>
      <c r="AC221" s="36"/>
      <c r="AD221" s="36"/>
      <c r="AE221" s="36"/>
      <c r="AT221" s="18" t="s">
        <v>231</v>
      </c>
      <c r="AU221" s="18" t="s">
        <v>87</v>
      </c>
    </row>
    <row r="222" spans="1:65" s="14" customFormat="1" ht="11.25">
      <c r="B222" s="223"/>
      <c r="C222" s="224"/>
      <c r="D222" s="210" t="s">
        <v>235</v>
      </c>
      <c r="E222" s="225" t="s">
        <v>1</v>
      </c>
      <c r="F222" s="226" t="s">
        <v>6111</v>
      </c>
      <c r="G222" s="224"/>
      <c r="H222" s="225" t="s">
        <v>1</v>
      </c>
      <c r="I222" s="227"/>
      <c r="J222" s="224"/>
      <c r="K222" s="224"/>
      <c r="L222" s="228"/>
      <c r="M222" s="229"/>
      <c r="N222" s="230"/>
      <c r="O222" s="230"/>
      <c r="P222" s="230"/>
      <c r="Q222" s="230"/>
      <c r="R222" s="230"/>
      <c r="S222" s="230"/>
      <c r="T222" s="231"/>
      <c r="AT222" s="232" t="s">
        <v>235</v>
      </c>
      <c r="AU222" s="232" t="s">
        <v>87</v>
      </c>
      <c r="AV222" s="14" t="s">
        <v>87</v>
      </c>
      <c r="AW222" s="14" t="s">
        <v>36</v>
      </c>
      <c r="AX222" s="14" t="s">
        <v>80</v>
      </c>
      <c r="AY222" s="232" t="s">
        <v>220</v>
      </c>
    </row>
    <row r="223" spans="1:65" s="13" customFormat="1" ht="11.25">
      <c r="B223" s="212"/>
      <c r="C223" s="213"/>
      <c r="D223" s="210" t="s">
        <v>235</v>
      </c>
      <c r="E223" s="214" t="s">
        <v>1</v>
      </c>
      <c r="F223" s="215" t="s">
        <v>6123</v>
      </c>
      <c r="G223" s="213"/>
      <c r="H223" s="216">
        <v>91</v>
      </c>
      <c r="I223" s="217"/>
      <c r="J223" s="213"/>
      <c r="K223" s="213"/>
      <c r="L223" s="218"/>
      <c r="M223" s="219"/>
      <c r="N223" s="220"/>
      <c r="O223" s="220"/>
      <c r="P223" s="220"/>
      <c r="Q223" s="220"/>
      <c r="R223" s="220"/>
      <c r="S223" s="220"/>
      <c r="T223" s="221"/>
      <c r="AT223" s="222" t="s">
        <v>235</v>
      </c>
      <c r="AU223" s="222" t="s">
        <v>87</v>
      </c>
      <c r="AV223" s="13" t="s">
        <v>19</v>
      </c>
      <c r="AW223" s="13" t="s">
        <v>36</v>
      </c>
      <c r="AX223" s="13" t="s">
        <v>80</v>
      </c>
      <c r="AY223" s="222" t="s">
        <v>220</v>
      </c>
    </row>
    <row r="224" spans="1:65" s="15" customFormat="1" ht="11.25">
      <c r="B224" s="233"/>
      <c r="C224" s="234"/>
      <c r="D224" s="210" t="s">
        <v>235</v>
      </c>
      <c r="E224" s="235" t="s">
        <v>1</v>
      </c>
      <c r="F224" s="236" t="s">
        <v>355</v>
      </c>
      <c r="G224" s="234"/>
      <c r="H224" s="237">
        <v>91</v>
      </c>
      <c r="I224" s="238"/>
      <c r="J224" s="234"/>
      <c r="K224" s="234"/>
      <c r="L224" s="239"/>
      <c r="M224" s="240"/>
      <c r="N224" s="241"/>
      <c r="O224" s="241"/>
      <c r="P224" s="241"/>
      <c r="Q224" s="241"/>
      <c r="R224" s="241"/>
      <c r="S224" s="241"/>
      <c r="T224" s="242"/>
      <c r="AT224" s="243" t="s">
        <v>235</v>
      </c>
      <c r="AU224" s="243" t="s">
        <v>87</v>
      </c>
      <c r="AV224" s="15" t="s">
        <v>223</v>
      </c>
      <c r="AW224" s="15" t="s">
        <v>36</v>
      </c>
      <c r="AX224" s="15" t="s">
        <v>87</v>
      </c>
      <c r="AY224" s="243" t="s">
        <v>220</v>
      </c>
    </row>
    <row r="225" spans="1:65" s="2" customFormat="1" ht="37.9" customHeight="1">
      <c r="A225" s="36"/>
      <c r="B225" s="37"/>
      <c r="C225" s="192" t="s">
        <v>27</v>
      </c>
      <c r="D225" s="192" t="s">
        <v>224</v>
      </c>
      <c r="E225" s="193" t="s">
        <v>5765</v>
      </c>
      <c r="F225" s="194" t="s">
        <v>5766</v>
      </c>
      <c r="G225" s="195" t="s">
        <v>506</v>
      </c>
      <c r="H225" s="196">
        <v>1032</v>
      </c>
      <c r="I225" s="197"/>
      <c r="J225" s="198">
        <f>ROUND(I225*H225,2)</f>
        <v>0</v>
      </c>
      <c r="K225" s="194" t="s">
        <v>5600</v>
      </c>
      <c r="L225" s="41"/>
      <c r="M225" s="199" t="s">
        <v>1</v>
      </c>
      <c r="N225" s="200" t="s">
        <v>45</v>
      </c>
      <c r="O225" s="73"/>
      <c r="P225" s="201">
        <f>O225*H225</f>
        <v>0</v>
      </c>
      <c r="Q225" s="201">
        <v>0</v>
      </c>
      <c r="R225" s="201">
        <f>Q225*H225</f>
        <v>0</v>
      </c>
      <c r="S225" s="201">
        <v>0</v>
      </c>
      <c r="T225" s="202">
        <f>S225*H225</f>
        <v>0</v>
      </c>
      <c r="U225" s="36"/>
      <c r="V225" s="36"/>
      <c r="W225" s="36"/>
      <c r="X225" s="36"/>
      <c r="Y225" s="36"/>
      <c r="Z225" s="36"/>
      <c r="AA225" s="36"/>
      <c r="AB225" s="36"/>
      <c r="AC225" s="36"/>
      <c r="AD225" s="36"/>
      <c r="AE225" s="36"/>
      <c r="AR225" s="203" t="s">
        <v>223</v>
      </c>
      <c r="AT225" s="203" t="s">
        <v>224</v>
      </c>
      <c r="AU225" s="203" t="s">
        <v>87</v>
      </c>
      <c r="AY225" s="18" t="s">
        <v>220</v>
      </c>
      <c r="BE225" s="204">
        <f>IF(N225="základní",J225,0)</f>
        <v>0</v>
      </c>
      <c r="BF225" s="204">
        <f>IF(N225="snížená",J225,0)</f>
        <v>0</v>
      </c>
      <c r="BG225" s="204">
        <f>IF(N225="zákl. přenesená",J225,0)</f>
        <v>0</v>
      </c>
      <c r="BH225" s="204">
        <f>IF(N225="sníž. přenesená",J225,0)</f>
        <v>0</v>
      </c>
      <c r="BI225" s="204">
        <f>IF(N225="nulová",J225,0)</f>
        <v>0</v>
      </c>
      <c r="BJ225" s="18" t="s">
        <v>87</v>
      </c>
      <c r="BK225" s="204">
        <f>ROUND(I225*H225,2)</f>
        <v>0</v>
      </c>
      <c r="BL225" s="18" t="s">
        <v>223</v>
      </c>
      <c r="BM225" s="203" t="s">
        <v>6124</v>
      </c>
    </row>
    <row r="226" spans="1:65" s="2" customFormat="1" ht="11.25">
      <c r="A226" s="36"/>
      <c r="B226" s="37"/>
      <c r="C226" s="38"/>
      <c r="D226" s="205" t="s">
        <v>231</v>
      </c>
      <c r="E226" s="38"/>
      <c r="F226" s="206" t="s">
        <v>5768</v>
      </c>
      <c r="G226" s="38"/>
      <c r="H226" s="38"/>
      <c r="I226" s="207"/>
      <c r="J226" s="38"/>
      <c r="K226" s="38"/>
      <c r="L226" s="41"/>
      <c r="M226" s="208"/>
      <c r="N226" s="209"/>
      <c r="O226" s="73"/>
      <c r="P226" s="73"/>
      <c r="Q226" s="73"/>
      <c r="R226" s="73"/>
      <c r="S226" s="73"/>
      <c r="T226" s="74"/>
      <c r="U226" s="36"/>
      <c r="V226" s="36"/>
      <c r="W226" s="36"/>
      <c r="X226" s="36"/>
      <c r="Y226" s="36"/>
      <c r="Z226" s="36"/>
      <c r="AA226" s="36"/>
      <c r="AB226" s="36"/>
      <c r="AC226" s="36"/>
      <c r="AD226" s="36"/>
      <c r="AE226" s="36"/>
      <c r="AT226" s="18" t="s">
        <v>231</v>
      </c>
      <c r="AU226" s="18" t="s">
        <v>87</v>
      </c>
    </row>
    <row r="227" spans="1:65" s="2" customFormat="1" ht="37.9" customHeight="1">
      <c r="A227" s="36"/>
      <c r="B227" s="37"/>
      <c r="C227" s="192" t="s">
        <v>756</v>
      </c>
      <c r="D227" s="192" t="s">
        <v>224</v>
      </c>
      <c r="E227" s="193" t="s">
        <v>1278</v>
      </c>
      <c r="F227" s="194" t="s">
        <v>1279</v>
      </c>
      <c r="G227" s="195" t="s">
        <v>506</v>
      </c>
      <c r="H227" s="196">
        <v>91</v>
      </c>
      <c r="I227" s="197"/>
      <c r="J227" s="198">
        <f>ROUND(I227*H227,2)</f>
        <v>0</v>
      </c>
      <c r="K227" s="194" t="s">
        <v>5600</v>
      </c>
      <c r="L227" s="41"/>
      <c r="M227" s="199" t="s">
        <v>1</v>
      </c>
      <c r="N227" s="200" t="s">
        <v>45</v>
      </c>
      <c r="O227" s="73"/>
      <c r="P227" s="201">
        <f>O227*H227</f>
        <v>0</v>
      </c>
      <c r="Q227" s="201">
        <v>0</v>
      </c>
      <c r="R227" s="201">
        <f>Q227*H227</f>
        <v>0</v>
      </c>
      <c r="S227" s="201">
        <v>0</v>
      </c>
      <c r="T227" s="202">
        <f>S227*H227</f>
        <v>0</v>
      </c>
      <c r="U227" s="36"/>
      <c r="V227" s="36"/>
      <c r="W227" s="36"/>
      <c r="X227" s="36"/>
      <c r="Y227" s="36"/>
      <c r="Z227" s="36"/>
      <c r="AA227" s="36"/>
      <c r="AB227" s="36"/>
      <c r="AC227" s="36"/>
      <c r="AD227" s="36"/>
      <c r="AE227" s="36"/>
      <c r="AR227" s="203" t="s">
        <v>223</v>
      </c>
      <c r="AT227" s="203" t="s">
        <v>224</v>
      </c>
      <c r="AU227" s="203" t="s">
        <v>87</v>
      </c>
      <c r="AY227" s="18" t="s">
        <v>220</v>
      </c>
      <c r="BE227" s="204">
        <f>IF(N227="základní",J227,0)</f>
        <v>0</v>
      </c>
      <c r="BF227" s="204">
        <f>IF(N227="snížená",J227,0)</f>
        <v>0</v>
      </c>
      <c r="BG227" s="204">
        <f>IF(N227="zákl. přenesená",J227,0)</f>
        <v>0</v>
      </c>
      <c r="BH227" s="204">
        <f>IF(N227="sníž. přenesená",J227,0)</f>
        <v>0</v>
      </c>
      <c r="BI227" s="204">
        <f>IF(N227="nulová",J227,0)</f>
        <v>0</v>
      </c>
      <c r="BJ227" s="18" t="s">
        <v>87</v>
      </c>
      <c r="BK227" s="204">
        <f>ROUND(I227*H227,2)</f>
        <v>0</v>
      </c>
      <c r="BL227" s="18" t="s">
        <v>223</v>
      </c>
      <c r="BM227" s="203" t="s">
        <v>6125</v>
      </c>
    </row>
    <row r="228" spans="1:65" s="2" customFormat="1" ht="11.25">
      <c r="A228" s="36"/>
      <c r="B228" s="37"/>
      <c r="C228" s="38"/>
      <c r="D228" s="205" t="s">
        <v>231</v>
      </c>
      <c r="E228" s="38"/>
      <c r="F228" s="206" t="s">
        <v>5770</v>
      </c>
      <c r="G228" s="38"/>
      <c r="H228" s="38"/>
      <c r="I228" s="207"/>
      <c r="J228" s="38"/>
      <c r="K228" s="38"/>
      <c r="L228" s="41"/>
      <c r="M228" s="208"/>
      <c r="N228" s="209"/>
      <c r="O228" s="73"/>
      <c r="P228" s="73"/>
      <c r="Q228" s="73"/>
      <c r="R228" s="73"/>
      <c r="S228" s="73"/>
      <c r="T228" s="74"/>
      <c r="U228" s="36"/>
      <c r="V228" s="36"/>
      <c r="W228" s="36"/>
      <c r="X228" s="36"/>
      <c r="Y228" s="36"/>
      <c r="Z228" s="36"/>
      <c r="AA228" s="36"/>
      <c r="AB228" s="36"/>
      <c r="AC228" s="36"/>
      <c r="AD228" s="36"/>
      <c r="AE228" s="36"/>
      <c r="AT228" s="18" t="s">
        <v>231</v>
      </c>
      <c r="AU228" s="18" t="s">
        <v>87</v>
      </c>
    </row>
    <row r="229" spans="1:65" s="2" customFormat="1" ht="16.5" customHeight="1">
      <c r="A229" s="36"/>
      <c r="B229" s="37"/>
      <c r="C229" s="247" t="s">
        <v>1398</v>
      </c>
      <c r="D229" s="247" t="s">
        <v>329</v>
      </c>
      <c r="E229" s="248" t="s">
        <v>5771</v>
      </c>
      <c r="F229" s="249" t="s">
        <v>5772</v>
      </c>
      <c r="G229" s="250" t="s">
        <v>583</v>
      </c>
      <c r="H229" s="251">
        <v>2.73</v>
      </c>
      <c r="I229" s="252"/>
      <c r="J229" s="253">
        <f>ROUND(I229*H229,2)</f>
        <v>0</v>
      </c>
      <c r="K229" s="249" t="s">
        <v>5600</v>
      </c>
      <c r="L229" s="254"/>
      <c r="M229" s="255" t="s">
        <v>1</v>
      </c>
      <c r="N229" s="256" t="s">
        <v>45</v>
      </c>
      <c r="O229" s="73"/>
      <c r="P229" s="201">
        <f>O229*H229</f>
        <v>0</v>
      </c>
      <c r="Q229" s="201">
        <v>0</v>
      </c>
      <c r="R229" s="201">
        <f>Q229*H229</f>
        <v>0</v>
      </c>
      <c r="S229" s="201">
        <v>0</v>
      </c>
      <c r="T229" s="202">
        <f>S229*H229</f>
        <v>0</v>
      </c>
      <c r="U229" s="36"/>
      <c r="V229" s="36"/>
      <c r="W229" s="36"/>
      <c r="X229" s="36"/>
      <c r="Y229" s="36"/>
      <c r="Z229" s="36"/>
      <c r="AA229" s="36"/>
      <c r="AB229" s="36"/>
      <c r="AC229" s="36"/>
      <c r="AD229" s="36"/>
      <c r="AE229" s="36"/>
      <c r="AR229" s="203" t="s">
        <v>266</v>
      </c>
      <c r="AT229" s="203" t="s">
        <v>329</v>
      </c>
      <c r="AU229" s="203" t="s">
        <v>87</v>
      </c>
      <c r="AY229" s="18" t="s">
        <v>220</v>
      </c>
      <c r="BE229" s="204">
        <f>IF(N229="základní",J229,0)</f>
        <v>0</v>
      </c>
      <c r="BF229" s="204">
        <f>IF(N229="snížená",J229,0)</f>
        <v>0</v>
      </c>
      <c r="BG229" s="204">
        <f>IF(N229="zákl. přenesená",J229,0)</f>
        <v>0</v>
      </c>
      <c r="BH229" s="204">
        <f>IF(N229="sníž. přenesená",J229,0)</f>
        <v>0</v>
      </c>
      <c r="BI229" s="204">
        <f>IF(N229="nulová",J229,0)</f>
        <v>0</v>
      </c>
      <c r="BJ229" s="18" t="s">
        <v>87</v>
      </c>
      <c r="BK229" s="204">
        <f>ROUND(I229*H229,2)</f>
        <v>0</v>
      </c>
      <c r="BL229" s="18" t="s">
        <v>223</v>
      </c>
      <c r="BM229" s="203" t="s">
        <v>6126</v>
      </c>
    </row>
    <row r="230" spans="1:65" s="2" customFormat="1" ht="37.9" customHeight="1">
      <c r="A230" s="36"/>
      <c r="B230" s="37"/>
      <c r="C230" s="192" t="s">
        <v>1402</v>
      </c>
      <c r="D230" s="192" t="s">
        <v>224</v>
      </c>
      <c r="E230" s="193" t="s">
        <v>813</v>
      </c>
      <c r="F230" s="194" t="s">
        <v>814</v>
      </c>
      <c r="G230" s="195" t="s">
        <v>506</v>
      </c>
      <c r="H230" s="196">
        <v>69</v>
      </c>
      <c r="I230" s="197"/>
      <c r="J230" s="198">
        <f>ROUND(I230*H230,2)</f>
        <v>0</v>
      </c>
      <c r="K230" s="194" t="s">
        <v>5600</v>
      </c>
      <c r="L230" s="41"/>
      <c r="M230" s="199" t="s">
        <v>1</v>
      </c>
      <c r="N230" s="200" t="s">
        <v>45</v>
      </c>
      <c r="O230" s="73"/>
      <c r="P230" s="201">
        <f>O230*H230</f>
        <v>0</v>
      </c>
      <c r="Q230" s="201">
        <v>0</v>
      </c>
      <c r="R230" s="201">
        <f>Q230*H230</f>
        <v>0</v>
      </c>
      <c r="S230" s="201">
        <v>0</v>
      </c>
      <c r="T230" s="202">
        <f>S230*H230</f>
        <v>0</v>
      </c>
      <c r="U230" s="36"/>
      <c r="V230" s="36"/>
      <c r="W230" s="36"/>
      <c r="X230" s="36"/>
      <c r="Y230" s="36"/>
      <c r="Z230" s="36"/>
      <c r="AA230" s="36"/>
      <c r="AB230" s="36"/>
      <c r="AC230" s="36"/>
      <c r="AD230" s="36"/>
      <c r="AE230" s="36"/>
      <c r="AR230" s="203" t="s">
        <v>223</v>
      </c>
      <c r="AT230" s="203" t="s">
        <v>224</v>
      </c>
      <c r="AU230" s="203" t="s">
        <v>87</v>
      </c>
      <c r="AY230" s="18" t="s">
        <v>220</v>
      </c>
      <c r="BE230" s="204">
        <f>IF(N230="základní",J230,0)</f>
        <v>0</v>
      </c>
      <c r="BF230" s="204">
        <f>IF(N230="snížená",J230,0)</f>
        <v>0</v>
      </c>
      <c r="BG230" s="204">
        <f>IF(N230="zákl. přenesená",J230,0)</f>
        <v>0</v>
      </c>
      <c r="BH230" s="204">
        <f>IF(N230="sníž. přenesená",J230,0)</f>
        <v>0</v>
      </c>
      <c r="BI230" s="204">
        <f>IF(N230="nulová",J230,0)</f>
        <v>0</v>
      </c>
      <c r="BJ230" s="18" t="s">
        <v>87</v>
      </c>
      <c r="BK230" s="204">
        <f>ROUND(I230*H230,2)</f>
        <v>0</v>
      </c>
      <c r="BL230" s="18" t="s">
        <v>223</v>
      </c>
      <c r="BM230" s="203" t="s">
        <v>6127</v>
      </c>
    </row>
    <row r="231" spans="1:65" s="2" customFormat="1" ht="11.25">
      <c r="A231" s="36"/>
      <c r="B231" s="37"/>
      <c r="C231" s="38"/>
      <c r="D231" s="205" t="s">
        <v>231</v>
      </c>
      <c r="E231" s="38"/>
      <c r="F231" s="206" t="s">
        <v>6128</v>
      </c>
      <c r="G231" s="38"/>
      <c r="H231" s="38"/>
      <c r="I231" s="207"/>
      <c r="J231" s="38"/>
      <c r="K231" s="38"/>
      <c r="L231" s="41"/>
      <c r="M231" s="208"/>
      <c r="N231" s="209"/>
      <c r="O231" s="73"/>
      <c r="P231" s="73"/>
      <c r="Q231" s="73"/>
      <c r="R231" s="73"/>
      <c r="S231" s="73"/>
      <c r="T231" s="74"/>
      <c r="U231" s="36"/>
      <c r="V231" s="36"/>
      <c r="W231" s="36"/>
      <c r="X231" s="36"/>
      <c r="Y231" s="36"/>
      <c r="Z231" s="36"/>
      <c r="AA231" s="36"/>
      <c r="AB231" s="36"/>
      <c r="AC231" s="36"/>
      <c r="AD231" s="36"/>
      <c r="AE231" s="36"/>
      <c r="AT231" s="18" t="s">
        <v>231</v>
      </c>
      <c r="AU231" s="18" t="s">
        <v>87</v>
      </c>
    </row>
    <row r="232" spans="1:65" s="2" customFormat="1" ht="16.5" customHeight="1">
      <c r="A232" s="36"/>
      <c r="B232" s="37"/>
      <c r="C232" s="247" t="s">
        <v>1408</v>
      </c>
      <c r="D232" s="247" t="s">
        <v>329</v>
      </c>
      <c r="E232" s="248" t="s">
        <v>821</v>
      </c>
      <c r="F232" s="249" t="s">
        <v>822</v>
      </c>
      <c r="G232" s="250" t="s">
        <v>583</v>
      </c>
      <c r="H232" s="251">
        <v>2.0699999999999998</v>
      </c>
      <c r="I232" s="252"/>
      <c r="J232" s="253">
        <f>ROUND(I232*H232,2)</f>
        <v>0</v>
      </c>
      <c r="K232" s="249" t="s">
        <v>5600</v>
      </c>
      <c r="L232" s="254"/>
      <c r="M232" s="255" t="s">
        <v>1</v>
      </c>
      <c r="N232" s="256" t="s">
        <v>45</v>
      </c>
      <c r="O232" s="73"/>
      <c r="P232" s="201">
        <f>O232*H232</f>
        <v>0</v>
      </c>
      <c r="Q232" s="201">
        <v>0</v>
      </c>
      <c r="R232" s="201">
        <f>Q232*H232</f>
        <v>0</v>
      </c>
      <c r="S232" s="201">
        <v>0</v>
      </c>
      <c r="T232" s="202">
        <f>S232*H232</f>
        <v>0</v>
      </c>
      <c r="U232" s="36"/>
      <c r="V232" s="36"/>
      <c r="W232" s="36"/>
      <c r="X232" s="36"/>
      <c r="Y232" s="36"/>
      <c r="Z232" s="36"/>
      <c r="AA232" s="36"/>
      <c r="AB232" s="36"/>
      <c r="AC232" s="36"/>
      <c r="AD232" s="36"/>
      <c r="AE232" s="36"/>
      <c r="AR232" s="203" t="s">
        <v>266</v>
      </c>
      <c r="AT232" s="203" t="s">
        <v>329</v>
      </c>
      <c r="AU232" s="203" t="s">
        <v>87</v>
      </c>
      <c r="AY232" s="18" t="s">
        <v>220</v>
      </c>
      <c r="BE232" s="204">
        <f>IF(N232="základní",J232,0)</f>
        <v>0</v>
      </c>
      <c r="BF232" s="204">
        <f>IF(N232="snížená",J232,0)</f>
        <v>0</v>
      </c>
      <c r="BG232" s="204">
        <f>IF(N232="zákl. přenesená",J232,0)</f>
        <v>0</v>
      </c>
      <c r="BH232" s="204">
        <f>IF(N232="sníž. přenesená",J232,0)</f>
        <v>0</v>
      </c>
      <c r="BI232" s="204">
        <f>IF(N232="nulová",J232,0)</f>
        <v>0</v>
      </c>
      <c r="BJ232" s="18" t="s">
        <v>87</v>
      </c>
      <c r="BK232" s="204">
        <f>ROUND(I232*H232,2)</f>
        <v>0</v>
      </c>
      <c r="BL232" s="18" t="s">
        <v>223</v>
      </c>
      <c r="BM232" s="203" t="s">
        <v>6129</v>
      </c>
    </row>
    <row r="233" spans="1:65" s="2" customFormat="1" ht="33" customHeight="1">
      <c r="A233" s="36"/>
      <c r="B233" s="37"/>
      <c r="C233" s="192" t="s">
        <v>1414</v>
      </c>
      <c r="D233" s="192" t="s">
        <v>224</v>
      </c>
      <c r="E233" s="193" t="s">
        <v>594</v>
      </c>
      <c r="F233" s="194" t="s">
        <v>5778</v>
      </c>
      <c r="G233" s="195" t="s">
        <v>506</v>
      </c>
      <c r="H233" s="196">
        <v>1123</v>
      </c>
      <c r="I233" s="197"/>
      <c r="J233" s="198">
        <f>ROUND(I233*H233,2)</f>
        <v>0</v>
      </c>
      <c r="K233" s="194" t="s">
        <v>5600</v>
      </c>
      <c r="L233" s="41"/>
      <c r="M233" s="199" t="s">
        <v>1</v>
      </c>
      <c r="N233" s="200" t="s">
        <v>45</v>
      </c>
      <c r="O233" s="73"/>
      <c r="P233" s="201">
        <f>O233*H233</f>
        <v>0</v>
      </c>
      <c r="Q233" s="201">
        <v>0</v>
      </c>
      <c r="R233" s="201">
        <f>Q233*H233</f>
        <v>0</v>
      </c>
      <c r="S233" s="201">
        <v>0</v>
      </c>
      <c r="T233" s="202">
        <f>S233*H233</f>
        <v>0</v>
      </c>
      <c r="U233" s="36"/>
      <c r="V233" s="36"/>
      <c r="W233" s="36"/>
      <c r="X233" s="36"/>
      <c r="Y233" s="36"/>
      <c r="Z233" s="36"/>
      <c r="AA233" s="36"/>
      <c r="AB233" s="36"/>
      <c r="AC233" s="36"/>
      <c r="AD233" s="36"/>
      <c r="AE233" s="36"/>
      <c r="AR233" s="203" t="s">
        <v>223</v>
      </c>
      <c r="AT233" s="203" t="s">
        <v>224</v>
      </c>
      <c r="AU233" s="203" t="s">
        <v>87</v>
      </c>
      <c r="AY233" s="18" t="s">
        <v>220</v>
      </c>
      <c r="BE233" s="204">
        <f>IF(N233="základní",J233,0)</f>
        <v>0</v>
      </c>
      <c r="BF233" s="204">
        <f>IF(N233="snížená",J233,0)</f>
        <v>0</v>
      </c>
      <c r="BG233" s="204">
        <f>IF(N233="zákl. přenesená",J233,0)</f>
        <v>0</v>
      </c>
      <c r="BH233" s="204">
        <f>IF(N233="sníž. přenesená",J233,0)</f>
        <v>0</v>
      </c>
      <c r="BI233" s="204">
        <f>IF(N233="nulová",J233,0)</f>
        <v>0</v>
      </c>
      <c r="BJ233" s="18" t="s">
        <v>87</v>
      </c>
      <c r="BK233" s="204">
        <f>ROUND(I233*H233,2)</f>
        <v>0</v>
      </c>
      <c r="BL233" s="18" t="s">
        <v>223</v>
      </c>
      <c r="BM233" s="203" t="s">
        <v>6130</v>
      </c>
    </row>
    <row r="234" spans="1:65" s="2" customFormat="1" ht="11.25">
      <c r="A234" s="36"/>
      <c r="B234" s="37"/>
      <c r="C234" s="38"/>
      <c r="D234" s="205" t="s">
        <v>231</v>
      </c>
      <c r="E234" s="38"/>
      <c r="F234" s="206" t="s">
        <v>5780</v>
      </c>
      <c r="G234" s="38"/>
      <c r="H234" s="38"/>
      <c r="I234" s="207"/>
      <c r="J234" s="38"/>
      <c r="K234" s="38"/>
      <c r="L234" s="41"/>
      <c r="M234" s="208"/>
      <c r="N234" s="209"/>
      <c r="O234" s="73"/>
      <c r="P234" s="73"/>
      <c r="Q234" s="73"/>
      <c r="R234" s="73"/>
      <c r="S234" s="73"/>
      <c r="T234" s="74"/>
      <c r="U234" s="36"/>
      <c r="V234" s="36"/>
      <c r="W234" s="36"/>
      <c r="X234" s="36"/>
      <c r="Y234" s="36"/>
      <c r="Z234" s="36"/>
      <c r="AA234" s="36"/>
      <c r="AB234" s="36"/>
      <c r="AC234" s="36"/>
      <c r="AD234" s="36"/>
      <c r="AE234" s="36"/>
      <c r="AT234" s="18" t="s">
        <v>231</v>
      </c>
      <c r="AU234" s="18" t="s">
        <v>87</v>
      </c>
    </row>
    <row r="235" spans="1:65" s="2" customFormat="1" ht="49.15" customHeight="1">
      <c r="A235" s="36"/>
      <c r="B235" s="37"/>
      <c r="C235" s="192" t="s">
        <v>1419</v>
      </c>
      <c r="D235" s="192" t="s">
        <v>224</v>
      </c>
      <c r="E235" s="193" t="s">
        <v>613</v>
      </c>
      <c r="F235" s="194" t="s">
        <v>5781</v>
      </c>
      <c r="G235" s="195" t="s">
        <v>506</v>
      </c>
      <c r="H235" s="196">
        <v>69</v>
      </c>
      <c r="I235" s="197"/>
      <c r="J235" s="198">
        <f>ROUND(I235*H235,2)</f>
        <v>0</v>
      </c>
      <c r="K235" s="194" t="s">
        <v>5600</v>
      </c>
      <c r="L235" s="41"/>
      <c r="M235" s="199" t="s">
        <v>1</v>
      </c>
      <c r="N235" s="200" t="s">
        <v>45</v>
      </c>
      <c r="O235" s="73"/>
      <c r="P235" s="201">
        <f>O235*H235</f>
        <v>0</v>
      </c>
      <c r="Q235" s="201">
        <v>0</v>
      </c>
      <c r="R235" s="201">
        <f>Q235*H235</f>
        <v>0</v>
      </c>
      <c r="S235" s="201">
        <v>0</v>
      </c>
      <c r="T235" s="202">
        <f>S235*H235</f>
        <v>0</v>
      </c>
      <c r="U235" s="36"/>
      <c r="V235" s="36"/>
      <c r="W235" s="36"/>
      <c r="X235" s="36"/>
      <c r="Y235" s="36"/>
      <c r="Z235" s="36"/>
      <c r="AA235" s="36"/>
      <c r="AB235" s="36"/>
      <c r="AC235" s="36"/>
      <c r="AD235" s="36"/>
      <c r="AE235" s="36"/>
      <c r="AR235" s="203" t="s">
        <v>223</v>
      </c>
      <c r="AT235" s="203" t="s">
        <v>224</v>
      </c>
      <c r="AU235" s="203" t="s">
        <v>87</v>
      </c>
      <c r="AY235" s="18" t="s">
        <v>220</v>
      </c>
      <c r="BE235" s="204">
        <f>IF(N235="základní",J235,0)</f>
        <v>0</v>
      </c>
      <c r="BF235" s="204">
        <f>IF(N235="snížená",J235,0)</f>
        <v>0</v>
      </c>
      <c r="BG235" s="204">
        <f>IF(N235="zákl. přenesená",J235,0)</f>
        <v>0</v>
      </c>
      <c r="BH235" s="204">
        <f>IF(N235="sníž. přenesená",J235,0)</f>
        <v>0</v>
      </c>
      <c r="BI235" s="204">
        <f>IF(N235="nulová",J235,0)</f>
        <v>0</v>
      </c>
      <c r="BJ235" s="18" t="s">
        <v>87</v>
      </c>
      <c r="BK235" s="204">
        <f>ROUND(I235*H235,2)</f>
        <v>0</v>
      </c>
      <c r="BL235" s="18" t="s">
        <v>223</v>
      </c>
      <c r="BM235" s="203" t="s">
        <v>6131</v>
      </c>
    </row>
    <row r="236" spans="1:65" s="2" customFormat="1" ht="11.25">
      <c r="A236" s="36"/>
      <c r="B236" s="37"/>
      <c r="C236" s="38"/>
      <c r="D236" s="205" t="s">
        <v>231</v>
      </c>
      <c r="E236" s="38"/>
      <c r="F236" s="206" t="s">
        <v>5783</v>
      </c>
      <c r="G236" s="38"/>
      <c r="H236" s="38"/>
      <c r="I236" s="207"/>
      <c r="J236" s="38"/>
      <c r="K236" s="38"/>
      <c r="L236" s="41"/>
      <c r="M236" s="208"/>
      <c r="N236" s="209"/>
      <c r="O236" s="73"/>
      <c r="P236" s="73"/>
      <c r="Q236" s="73"/>
      <c r="R236" s="73"/>
      <c r="S236" s="73"/>
      <c r="T236" s="74"/>
      <c r="U236" s="36"/>
      <c r="V236" s="36"/>
      <c r="W236" s="36"/>
      <c r="X236" s="36"/>
      <c r="Y236" s="36"/>
      <c r="Z236" s="36"/>
      <c r="AA236" s="36"/>
      <c r="AB236" s="36"/>
      <c r="AC236" s="36"/>
      <c r="AD236" s="36"/>
      <c r="AE236" s="36"/>
      <c r="AT236" s="18" t="s">
        <v>231</v>
      </c>
      <c r="AU236" s="18" t="s">
        <v>87</v>
      </c>
    </row>
    <row r="237" spans="1:65" s="2" customFormat="1" ht="37.9" customHeight="1">
      <c r="A237" s="36"/>
      <c r="B237" s="37"/>
      <c r="C237" s="192" t="s">
        <v>1422</v>
      </c>
      <c r="D237" s="192" t="s">
        <v>224</v>
      </c>
      <c r="E237" s="193" t="s">
        <v>6132</v>
      </c>
      <c r="F237" s="194" t="s">
        <v>6133</v>
      </c>
      <c r="G237" s="195" t="s">
        <v>506</v>
      </c>
      <c r="H237" s="196">
        <v>69</v>
      </c>
      <c r="I237" s="197"/>
      <c r="J237" s="198">
        <f>ROUND(I237*H237,2)</f>
        <v>0</v>
      </c>
      <c r="K237" s="194" t="s">
        <v>5600</v>
      </c>
      <c r="L237" s="41"/>
      <c r="M237" s="199" t="s">
        <v>1</v>
      </c>
      <c r="N237" s="200" t="s">
        <v>45</v>
      </c>
      <c r="O237" s="73"/>
      <c r="P237" s="201">
        <f>O237*H237</f>
        <v>0</v>
      </c>
      <c r="Q237" s="201">
        <v>0</v>
      </c>
      <c r="R237" s="201">
        <f>Q237*H237</f>
        <v>0</v>
      </c>
      <c r="S237" s="201">
        <v>0</v>
      </c>
      <c r="T237" s="202">
        <f>S237*H237</f>
        <v>0</v>
      </c>
      <c r="U237" s="36"/>
      <c r="V237" s="36"/>
      <c r="W237" s="36"/>
      <c r="X237" s="36"/>
      <c r="Y237" s="36"/>
      <c r="Z237" s="36"/>
      <c r="AA237" s="36"/>
      <c r="AB237" s="36"/>
      <c r="AC237" s="36"/>
      <c r="AD237" s="36"/>
      <c r="AE237" s="36"/>
      <c r="AR237" s="203" t="s">
        <v>223</v>
      </c>
      <c r="AT237" s="203" t="s">
        <v>224</v>
      </c>
      <c r="AU237" s="203" t="s">
        <v>87</v>
      </c>
      <c r="AY237" s="18" t="s">
        <v>220</v>
      </c>
      <c r="BE237" s="204">
        <f>IF(N237="základní",J237,0)</f>
        <v>0</v>
      </c>
      <c r="BF237" s="204">
        <f>IF(N237="snížená",J237,0)</f>
        <v>0</v>
      </c>
      <c r="BG237" s="204">
        <f>IF(N237="zákl. přenesená",J237,0)</f>
        <v>0</v>
      </c>
      <c r="BH237" s="204">
        <f>IF(N237="sníž. přenesená",J237,0)</f>
        <v>0</v>
      </c>
      <c r="BI237" s="204">
        <f>IF(N237="nulová",J237,0)</f>
        <v>0</v>
      </c>
      <c r="BJ237" s="18" t="s">
        <v>87</v>
      </c>
      <c r="BK237" s="204">
        <f>ROUND(I237*H237,2)</f>
        <v>0</v>
      </c>
      <c r="BL237" s="18" t="s">
        <v>223</v>
      </c>
      <c r="BM237" s="203" t="s">
        <v>6134</v>
      </c>
    </row>
    <row r="238" spans="1:65" s="2" customFormat="1" ht="11.25">
      <c r="A238" s="36"/>
      <c r="B238" s="37"/>
      <c r="C238" s="38"/>
      <c r="D238" s="205" t="s">
        <v>231</v>
      </c>
      <c r="E238" s="38"/>
      <c r="F238" s="206" t="s">
        <v>6135</v>
      </c>
      <c r="G238" s="38"/>
      <c r="H238" s="38"/>
      <c r="I238" s="207"/>
      <c r="J238" s="38"/>
      <c r="K238" s="38"/>
      <c r="L238" s="41"/>
      <c r="M238" s="208"/>
      <c r="N238" s="209"/>
      <c r="O238" s="73"/>
      <c r="P238" s="73"/>
      <c r="Q238" s="73"/>
      <c r="R238" s="73"/>
      <c r="S238" s="73"/>
      <c r="T238" s="74"/>
      <c r="U238" s="36"/>
      <c r="V238" s="36"/>
      <c r="W238" s="36"/>
      <c r="X238" s="36"/>
      <c r="Y238" s="36"/>
      <c r="Z238" s="36"/>
      <c r="AA238" s="36"/>
      <c r="AB238" s="36"/>
      <c r="AC238" s="36"/>
      <c r="AD238" s="36"/>
      <c r="AE238" s="36"/>
      <c r="AT238" s="18" t="s">
        <v>231</v>
      </c>
      <c r="AU238" s="18" t="s">
        <v>87</v>
      </c>
    </row>
    <row r="239" spans="1:65" s="14" customFormat="1" ht="11.25">
      <c r="B239" s="223"/>
      <c r="C239" s="224"/>
      <c r="D239" s="210" t="s">
        <v>235</v>
      </c>
      <c r="E239" s="225" t="s">
        <v>1</v>
      </c>
      <c r="F239" s="226" t="s">
        <v>6111</v>
      </c>
      <c r="G239" s="224"/>
      <c r="H239" s="225" t="s">
        <v>1</v>
      </c>
      <c r="I239" s="227"/>
      <c r="J239" s="224"/>
      <c r="K239" s="224"/>
      <c r="L239" s="228"/>
      <c r="M239" s="229"/>
      <c r="N239" s="230"/>
      <c r="O239" s="230"/>
      <c r="P239" s="230"/>
      <c r="Q239" s="230"/>
      <c r="R239" s="230"/>
      <c r="S239" s="230"/>
      <c r="T239" s="231"/>
      <c r="AT239" s="232" t="s">
        <v>235</v>
      </c>
      <c r="AU239" s="232" t="s">
        <v>87</v>
      </c>
      <c r="AV239" s="14" t="s">
        <v>87</v>
      </c>
      <c r="AW239" s="14" t="s">
        <v>36</v>
      </c>
      <c r="AX239" s="14" t="s">
        <v>80</v>
      </c>
      <c r="AY239" s="232" t="s">
        <v>220</v>
      </c>
    </row>
    <row r="240" spans="1:65" s="13" customFormat="1" ht="11.25">
      <c r="B240" s="212"/>
      <c r="C240" s="213"/>
      <c r="D240" s="210" t="s">
        <v>235</v>
      </c>
      <c r="E240" s="214" t="s">
        <v>1</v>
      </c>
      <c r="F240" s="215" t="s">
        <v>6136</v>
      </c>
      <c r="G240" s="213"/>
      <c r="H240" s="216">
        <v>69</v>
      </c>
      <c r="I240" s="217"/>
      <c r="J240" s="213"/>
      <c r="K240" s="213"/>
      <c r="L240" s="218"/>
      <c r="M240" s="219"/>
      <c r="N240" s="220"/>
      <c r="O240" s="220"/>
      <c r="P240" s="220"/>
      <c r="Q240" s="220"/>
      <c r="R240" s="220"/>
      <c r="S240" s="220"/>
      <c r="T240" s="221"/>
      <c r="AT240" s="222" t="s">
        <v>235</v>
      </c>
      <c r="AU240" s="222" t="s">
        <v>87</v>
      </c>
      <c r="AV240" s="13" t="s">
        <v>19</v>
      </c>
      <c r="AW240" s="13" t="s">
        <v>36</v>
      </c>
      <c r="AX240" s="13" t="s">
        <v>80</v>
      </c>
      <c r="AY240" s="222" t="s">
        <v>220</v>
      </c>
    </row>
    <row r="241" spans="1:65" s="15" customFormat="1" ht="11.25">
      <c r="B241" s="233"/>
      <c r="C241" s="234"/>
      <c r="D241" s="210" t="s">
        <v>235</v>
      </c>
      <c r="E241" s="235" t="s">
        <v>1</v>
      </c>
      <c r="F241" s="236" t="s">
        <v>355</v>
      </c>
      <c r="G241" s="234"/>
      <c r="H241" s="237">
        <v>69</v>
      </c>
      <c r="I241" s="238"/>
      <c r="J241" s="234"/>
      <c r="K241" s="234"/>
      <c r="L241" s="239"/>
      <c r="M241" s="240"/>
      <c r="N241" s="241"/>
      <c r="O241" s="241"/>
      <c r="P241" s="241"/>
      <c r="Q241" s="241"/>
      <c r="R241" s="241"/>
      <c r="S241" s="241"/>
      <c r="T241" s="242"/>
      <c r="AT241" s="243" t="s">
        <v>235</v>
      </c>
      <c r="AU241" s="243" t="s">
        <v>87</v>
      </c>
      <c r="AV241" s="15" t="s">
        <v>223</v>
      </c>
      <c r="AW241" s="15" t="s">
        <v>36</v>
      </c>
      <c r="AX241" s="15" t="s">
        <v>87</v>
      </c>
      <c r="AY241" s="243" t="s">
        <v>220</v>
      </c>
    </row>
    <row r="242" spans="1:65" s="2" customFormat="1" ht="21.75" customHeight="1">
      <c r="A242" s="36"/>
      <c r="B242" s="37"/>
      <c r="C242" s="192" t="s">
        <v>1427</v>
      </c>
      <c r="D242" s="192" t="s">
        <v>224</v>
      </c>
      <c r="E242" s="193" t="s">
        <v>5797</v>
      </c>
      <c r="F242" s="194" t="s">
        <v>5798</v>
      </c>
      <c r="G242" s="195" t="s">
        <v>514</v>
      </c>
      <c r="H242" s="196">
        <v>4.8</v>
      </c>
      <c r="I242" s="197"/>
      <c r="J242" s="198">
        <f>ROUND(I242*H242,2)</f>
        <v>0</v>
      </c>
      <c r="K242" s="194" t="s">
        <v>5600</v>
      </c>
      <c r="L242" s="41"/>
      <c r="M242" s="199" t="s">
        <v>1</v>
      </c>
      <c r="N242" s="200" t="s">
        <v>45</v>
      </c>
      <c r="O242" s="73"/>
      <c r="P242" s="201">
        <f>O242*H242</f>
        <v>0</v>
      </c>
      <c r="Q242" s="201">
        <v>0</v>
      </c>
      <c r="R242" s="201">
        <f>Q242*H242</f>
        <v>0</v>
      </c>
      <c r="S242" s="201">
        <v>0</v>
      </c>
      <c r="T242" s="202">
        <f>S242*H242</f>
        <v>0</v>
      </c>
      <c r="U242" s="36"/>
      <c r="V242" s="36"/>
      <c r="W242" s="36"/>
      <c r="X242" s="36"/>
      <c r="Y242" s="36"/>
      <c r="Z242" s="36"/>
      <c r="AA242" s="36"/>
      <c r="AB242" s="36"/>
      <c r="AC242" s="36"/>
      <c r="AD242" s="36"/>
      <c r="AE242" s="36"/>
      <c r="AR242" s="203" t="s">
        <v>223</v>
      </c>
      <c r="AT242" s="203" t="s">
        <v>224</v>
      </c>
      <c r="AU242" s="203" t="s">
        <v>87</v>
      </c>
      <c r="AY242" s="18" t="s">
        <v>220</v>
      </c>
      <c r="BE242" s="204">
        <f>IF(N242="základní",J242,0)</f>
        <v>0</v>
      </c>
      <c r="BF242" s="204">
        <f>IF(N242="snížená",J242,0)</f>
        <v>0</v>
      </c>
      <c r="BG242" s="204">
        <f>IF(N242="zákl. přenesená",J242,0)</f>
        <v>0</v>
      </c>
      <c r="BH242" s="204">
        <f>IF(N242="sníž. přenesená",J242,0)</f>
        <v>0</v>
      </c>
      <c r="BI242" s="204">
        <f>IF(N242="nulová",J242,0)</f>
        <v>0</v>
      </c>
      <c r="BJ242" s="18" t="s">
        <v>87</v>
      </c>
      <c r="BK242" s="204">
        <f>ROUND(I242*H242,2)</f>
        <v>0</v>
      </c>
      <c r="BL242" s="18" t="s">
        <v>223</v>
      </c>
      <c r="BM242" s="203" t="s">
        <v>6137</v>
      </c>
    </row>
    <row r="243" spans="1:65" s="2" customFormat="1" ht="11.25">
      <c r="A243" s="36"/>
      <c r="B243" s="37"/>
      <c r="C243" s="38"/>
      <c r="D243" s="205" t="s">
        <v>231</v>
      </c>
      <c r="E243" s="38"/>
      <c r="F243" s="206" t="s">
        <v>5800</v>
      </c>
      <c r="G243" s="38"/>
      <c r="H243" s="38"/>
      <c r="I243" s="207"/>
      <c r="J243" s="38"/>
      <c r="K243" s="38"/>
      <c r="L243" s="41"/>
      <c r="M243" s="208"/>
      <c r="N243" s="209"/>
      <c r="O243" s="73"/>
      <c r="P243" s="73"/>
      <c r="Q243" s="73"/>
      <c r="R243" s="73"/>
      <c r="S243" s="73"/>
      <c r="T243" s="74"/>
      <c r="U243" s="36"/>
      <c r="V243" s="36"/>
      <c r="W243" s="36"/>
      <c r="X243" s="36"/>
      <c r="Y243" s="36"/>
      <c r="Z243" s="36"/>
      <c r="AA243" s="36"/>
      <c r="AB243" s="36"/>
      <c r="AC243" s="36"/>
      <c r="AD243" s="36"/>
      <c r="AE243" s="36"/>
      <c r="AT243" s="18" t="s">
        <v>231</v>
      </c>
      <c r="AU243" s="18" t="s">
        <v>87</v>
      </c>
    </row>
    <row r="244" spans="1:65" s="2" customFormat="1" ht="21.75" customHeight="1">
      <c r="A244" s="36"/>
      <c r="B244" s="37"/>
      <c r="C244" s="192" t="s">
        <v>1432</v>
      </c>
      <c r="D244" s="192" t="s">
        <v>224</v>
      </c>
      <c r="E244" s="193" t="s">
        <v>2083</v>
      </c>
      <c r="F244" s="194" t="s">
        <v>5801</v>
      </c>
      <c r="G244" s="195" t="s">
        <v>514</v>
      </c>
      <c r="H244" s="196">
        <v>4.8</v>
      </c>
      <c r="I244" s="197"/>
      <c r="J244" s="198">
        <f>ROUND(I244*H244,2)</f>
        <v>0</v>
      </c>
      <c r="K244" s="194" t="s">
        <v>5600</v>
      </c>
      <c r="L244" s="41"/>
      <c r="M244" s="199" t="s">
        <v>1</v>
      </c>
      <c r="N244" s="200" t="s">
        <v>45</v>
      </c>
      <c r="O244" s="73"/>
      <c r="P244" s="201">
        <f>O244*H244</f>
        <v>0</v>
      </c>
      <c r="Q244" s="201">
        <v>0</v>
      </c>
      <c r="R244" s="201">
        <f>Q244*H244</f>
        <v>0</v>
      </c>
      <c r="S244" s="201">
        <v>0</v>
      </c>
      <c r="T244" s="202">
        <f>S244*H244</f>
        <v>0</v>
      </c>
      <c r="U244" s="36"/>
      <c r="V244" s="36"/>
      <c r="W244" s="36"/>
      <c r="X244" s="36"/>
      <c r="Y244" s="36"/>
      <c r="Z244" s="36"/>
      <c r="AA244" s="36"/>
      <c r="AB244" s="36"/>
      <c r="AC244" s="36"/>
      <c r="AD244" s="36"/>
      <c r="AE244" s="36"/>
      <c r="AR244" s="203" t="s">
        <v>223</v>
      </c>
      <c r="AT244" s="203" t="s">
        <v>224</v>
      </c>
      <c r="AU244" s="203" t="s">
        <v>87</v>
      </c>
      <c r="AY244" s="18" t="s">
        <v>220</v>
      </c>
      <c r="BE244" s="204">
        <f>IF(N244="základní",J244,0)</f>
        <v>0</v>
      </c>
      <c r="BF244" s="204">
        <f>IF(N244="snížená",J244,0)</f>
        <v>0</v>
      </c>
      <c r="BG244" s="204">
        <f>IF(N244="zákl. přenesená",J244,0)</f>
        <v>0</v>
      </c>
      <c r="BH244" s="204">
        <f>IF(N244="sníž. přenesená",J244,0)</f>
        <v>0</v>
      </c>
      <c r="BI244" s="204">
        <f>IF(N244="nulová",J244,0)</f>
        <v>0</v>
      </c>
      <c r="BJ244" s="18" t="s">
        <v>87</v>
      </c>
      <c r="BK244" s="204">
        <f>ROUND(I244*H244,2)</f>
        <v>0</v>
      </c>
      <c r="BL244" s="18" t="s">
        <v>223</v>
      </c>
      <c r="BM244" s="203" t="s">
        <v>6138</v>
      </c>
    </row>
    <row r="245" spans="1:65" s="2" customFormat="1" ht="11.25">
      <c r="A245" s="36"/>
      <c r="B245" s="37"/>
      <c r="C245" s="38"/>
      <c r="D245" s="205" t="s">
        <v>231</v>
      </c>
      <c r="E245" s="38"/>
      <c r="F245" s="206" t="s">
        <v>5803</v>
      </c>
      <c r="G245" s="38"/>
      <c r="H245" s="38"/>
      <c r="I245" s="207"/>
      <c r="J245" s="38"/>
      <c r="K245" s="38"/>
      <c r="L245" s="41"/>
      <c r="M245" s="208"/>
      <c r="N245" s="209"/>
      <c r="O245" s="73"/>
      <c r="P245" s="73"/>
      <c r="Q245" s="73"/>
      <c r="R245" s="73"/>
      <c r="S245" s="73"/>
      <c r="T245" s="74"/>
      <c r="U245" s="36"/>
      <c r="V245" s="36"/>
      <c r="W245" s="36"/>
      <c r="X245" s="36"/>
      <c r="Y245" s="36"/>
      <c r="Z245" s="36"/>
      <c r="AA245" s="36"/>
      <c r="AB245" s="36"/>
      <c r="AC245" s="36"/>
      <c r="AD245" s="36"/>
      <c r="AE245" s="36"/>
      <c r="AT245" s="18" t="s">
        <v>231</v>
      </c>
      <c r="AU245" s="18" t="s">
        <v>87</v>
      </c>
    </row>
    <row r="246" spans="1:65" s="2" customFormat="1" ht="24.2" customHeight="1">
      <c r="A246" s="36"/>
      <c r="B246" s="37"/>
      <c r="C246" s="192" t="s">
        <v>1436</v>
      </c>
      <c r="D246" s="192" t="s">
        <v>224</v>
      </c>
      <c r="E246" s="193" t="s">
        <v>2094</v>
      </c>
      <c r="F246" s="194" t="s">
        <v>5804</v>
      </c>
      <c r="G246" s="195" t="s">
        <v>514</v>
      </c>
      <c r="H246" s="196">
        <v>4.8</v>
      </c>
      <c r="I246" s="197"/>
      <c r="J246" s="198">
        <f>ROUND(I246*H246,2)</f>
        <v>0</v>
      </c>
      <c r="K246" s="194" t="s">
        <v>5600</v>
      </c>
      <c r="L246" s="41"/>
      <c r="M246" s="199" t="s">
        <v>1</v>
      </c>
      <c r="N246" s="200" t="s">
        <v>45</v>
      </c>
      <c r="O246" s="73"/>
      <c r="P246" s="201">
        <f>O246*H246</f>
        <v>0</v>
      </c>
      <c r="Q246" s="201">
        <v>0</v>
      </c>
      <c r="R246" s="201">
        <f>Q246*H246</f>
        <v>0</v>
      </c>
      <c r="S246" s="201">
        <v>0</v>
      </c>
      <c r="T246" s="202">
        <f>S246*H246</f>
        <v>0</v>
      </c>
      <c r="U246" s="36"/>
      <c r="V246" s="36"/>
      <c r="W246" s="36"/>
      <c r="X246" s="36"/>
      <c r="Y246" s="36"/>
      <c r="Z246" s="36"/>
      <c r="AA246" s="36"/>
      <c r="AB246" s="36"/>
      <c r="AC246" s="36"/>
      <c r="AD246" s="36"/>
      <c r="AE246" s="36"/>
      <c r="AR246" s="203" t="s">
        <v>223</v>
      </c>
      <c r="AT246" s="203" t="s">
        <v>224</v>
      </c>
      <c r="AU246" s="203" t="s">
        <v>87</v>
      </c>
      <c r="AY246" s="18" t="s">
        <v>220</v>
      </c>
      <c r="BE246" s="204">
        <f>IF(N246="základní",J246,0)</f>
        <v>0</v>
      </c>
      <c r="BF246" s="204">
        <f>IF(N246="snížená",J246,0)</f>
        <v>0</v>
      </c>
      <c r="BG246" s="204">
        <f>IF(N246="zákl. přenesená",J246,0)</f>
        <v>0</v>
      </c>
      <c r="BH246" s="204">
        <f>IF(N246="sníž. přenesená",J246,0)</f>
        <v>0</v>
      </c>
      <c r="BI246" s="204">
        <f>IF(N246="nulová",J246,0)</f>
        <v>0</v>
      </c>
      <c r="BJ246" s="18" t="s">
        <v>87</v>
      </c>
      <c r="BK246" s="204">
        <f>ROUND(I246*H246,2)</f>
        <v>0</v>
      </c>
      <c r="BL246" s="18" t="s">
        <v>223</v>
      </c>
      <c r="BM246" s="203" t="s">
        <v>6139</v>
      </c>
    </row>
    <row r="247" spans="1:65" s="2" customFormat="1" ht="11.25">
      <c r="A247" s="36"/>
      <c r="B247" s="37"/>
      <c r="C247" s="38"/>
      <c r="D247" s="205" t="s">
        <v>231</v>
      </c>
      <c r="E247" s="38"/>
      <c r="F247" s="206" t="s">
        <v>5806</v>
      </c>
      <c r="G247" s="38"/>
      <c r="H247" s="38"/>
      <c r="I247" s="207"/>
      <c r="J247" s="38"/>
      <c r="K247" s="38"/>
      <c r="L247" s="41"/>
      <c r="M247" s="208"/>
      <c r="N247" s="209"/>
      <c r="O247" s="73"/>
      <c r="P247" s="73"/>
      <c r="Q247" s="73"/>
      <c r="R247" s="73"/>
      <c r="S247" s="73"/>
      <c r="T247" s="74"/>
      <c r="U247" s="36"/>
      <c r="V247" s="36"/>
      <c r="W247" s="36"/>
      <c r="X247" s="36"/>
      <c r="Y247" s="36"/>
      <c r="Z247" s="36"/>
      <c r="AA247" s="36"/>
      <c r="AB247" s="36"/>
      <c r="AC247" s="36"/>
      <c r="AD247" s="36"/>
      <c r="AE247" s="36"/>
      <c r="AT247" s="18" t="s">
        <v>231</v>
      </c>
      <c r="AU247" s="18" t="s">
        <v>87</v>
      </c>
    </row>
    <row r="248" spans="1:65" s="12" customFormat="1" ht="25.9" customHeight="1">
      <c r="B248" s="176"/>
      <c r="C248" s="177"/>
      <c r="D248" s="178" t="s">
        <v>79</v>
      </c>
      <c r="E248" s="179" t="s">
        <v>219</v>
      </c>
      <c r="F248" s="179" t="s">
        <v>861</v>
      </c>
      <c r="G248" s="177"/>
      <c r="H248" s="177"/>
      <c r="I248" s="180"/>
      <c r="J248" s="181">
        <f>BK248</f>
        <v>0</v>
      </c>
      <c r="K248" s="177"/>
      <c r="L248" s="182"/>
      <c r="M248" s="183"/>
      <c r="N248" s="184"/>
      <c r="O248" s="184"/>
      <c r="P248" s="185">
        <f>SUM(P249:P262)</f>
        <v>0</v>
      </c>
      <c r="Q248" s="184"/>
      <c r="R248" s="185">
        <f>SUM(R249:R262)</f>
        <v>0</v>
      </c>
      <c r="S248" s="184"/>
      <c r="T248" s="186">
        <f>SUM(T249:T262)</f>
        <v>0</v>
      </c>
      <c r="AR248" s="187" t="s">
        <v>87</v>
      </c>
      <c r="AT248" s="188" t="s">
        <v>79</v>
      </c>
      <c r="AU248" s="188" t="s">
        <v>80</v>
      </c>
      <c r="AY248" s="187" t="s">
        <v>220</v>
      </c>
      <c r="BK248" s="189">
        <f>SUM(BK249:BK262)</f>
        <v>0</v>
      </c>
    </row>
    <row r="249" spans="1:65" s="2" customFormat="1" ht="37.9" customHeight="1">
      <c r="A249" s="36"/>
      <c r="B249" s="37"/>
      <c r="C249" s="192" t="s">
        <v>1442</v>
      </c>
      <c r="D249" s="192" t="s">
        <v>224</v>
      </c>
      <c r="E249" s="193" t="s">
        <v>6140</v>
      </c>
      <c r="F249" s="194" t="s">
        <v>6141</v>
      </c>
      <c r="G249" s="195" t="s">
        <v>506</v>
      </c>
      <c r="H249" s="196">
        <v>60</v>
      </c>
      <c r="I249" s="197"/>
      <c r="J249" s="198">
        <f>ROUND(I249*H249,2)</f>
        <v>0</v>
      </c>
      <c r="K249" s="194" t="s">
        <v>5600</v>
      </c>
      <c r="L249" s="41"/>
      <c r="M249" s="199" t="s">
        <v>1</v>
      </c>
      <c r="N249" s="200" t="s">
        <v>45</v>
      </c>
      <c r="O249" s="73"/>
      <c r="P249" s="201">
        <f>O249*H249</f>
        <v>0</v>
      </c>
      <c r="Q249" s="201">
        <v>0</v>
      </c>
      <c r="R249" s="201">
        <f>Q249*H249</f>
        <v>0</v>
      </c>
      <c r="S249" s="201">
        <v>0</v>
      </c>
      <c r="T249" s="202">
        <f>S249*H249</f>
        <v>0</v>
      </c>
      <c r="U249" s="36"/>
      <c r="V249" s="36"/>
      <c r="W249" s="36"/>
      <c r="X249" s="36"/>
      <c r="Y249" s="36"/>
      <c r="Z249" s="36"/>
      <c r="AA249" s="36"/>
      <c r="AB249" s="36"/>
      <c r="AC249" s="36"/>
      <c r="AD249" s="36"/>
      <c r="AE249" s="36"/>
      <c r="AR249" s="203" t="s">
        <v>223</v>
      </c>
      <c r="AT249" s="203" t="s">
        <v>224</v>
      </c>
      <c r="AU249" s="203" t="s">
        <v>87</v>
      </c>
      <c r="AY249" s="18" t="s">
        <v>220</v>
      </c>
      <c r="BE249" s="204">
        <f>IF(N249="základní",J249,0)</f>
        <v>0</v>
      </c>
      <c r="BF249" s="204">
        <f>IF(N249="snížená",J249,0)</f>
        <v>0</v>
      </c>
      <c r="BG249" s="204">
        <f>IF(N249="zákl. přenesená",J249,0)</f>
        <v>0</v>
      </c>
      <c r="BH249" s="204">
        <f>IF(N249="sníž. přenesená",J249,0)</f>
        <v>0</v>
      </c>
      <c r="BI249" s="204">
        <f>IF(N249="nulová",J249,0)</f>
        <v>0</v>
      </c>
      <c r="BJ249" s="18" t="s">
        <v>87</v>
      </c>
      <c r="BK249" s="204">
        <f>ROUND(I249*H249,2)</f>
        <v>0</v>
      </c>
      <c r="BL249" s="18" t="s">
        <v>223</v>
      </c>
      <c r="BM249" s="203" t="s">
        <v>6142</v>
      </c>
    </row>
    <row r="250" spans="1:65" s="2" customFormat="1" ht="11.25">
      <c r="A250" s="36"/>
      <c r="B250" s="37"/>
      <c r="C250" s="38"/>
      <c r="D250" s="205" t="s">
        <v>231</v>
      </c>
      <c r="E250" s="38"/>
      <c r="F250" s="206" t="s">
        <v>6143</v>
      </c>
      <c r="G250" s="38"/>
      <c r="H250" s="38"/>
      <c r="I250" s="207"/>
      <c r="J250" s="38"/>
      <c r="K250" s="38"/>
      <c r="L250" s="41"/>
      <c r="M250" s="208"/>
      <c r="N250" s="209"/>
      <c r="O250" s="73"/>
      <c r="P250" s="73"/>
      <c r="Q250" s="73"/>
      <c r="R250" s="73"/>
      <c r="S250" s="73"/>
      <c r="T250" s="74"/>
      <c r="U250" s="36"/>
      <c r="V250" s="36"/>
      <c r="W250" s="36"/>
      <c r="X250" s="36"/>
      <c r="Y250" s="36"/>
      <c r="Z250" s="36"/>
      <c r="AA250" s="36"/>
      <c r="AB250" s="36"/>
      <c r="AC250" s="36"/>
      <c r="AD250" s="36"/>
      <c r="AE250" s="36"/>
      <c r="AT250" s="18" t="s">
        <v>231</v>
      </c>
      <c r="AU250" s="18" t="s">
        <v>87</v>
      </c>
    </row>
    <row r="251" spans="1:65" s="14" customFormat="1" ht="11.25">
      <c r="B251" s="223"/>
      <c r="C251" s="224"/>
      <c r="D251" s="210" t="s">
        <v>235</v>
      </c>
      <c r="E251" s="225" t="s">
        <v>1</v>
      </c>
      <c r="F251" s="226" t="s">
        <v>6144</v>
      </c>
      <c r="G251" s="224"/>
      <c r="H251" s="225" t="s">
        <v>1</v>
      </c>
      <c r="I251" s="227"/>
      <c r="J251" s="224"/>
      <c r="K251" s="224"/>
      <c r="L251" s="228"/>
      <c r="M251" s="229"/>
      <c r="N251" s="230"/>
      <c r="O251" s="230"/>
      <c r="P251" s="230"/>
      <c r="Q251" s="230"/>
      <c r="R251" s="230"/>
      <c r="S251" s="230"/>
      <c r="T251" s="231"/>
      <c r="AT251" s="232" t="s">
        <v>235</v>
      </c>
      <c r="AU251" s="232" t="s">
        <v>87</v>
      </c>
      <c r="AV251" s="14" t="s">
        <v>87</v>
      </c>
      <c r="AW251" s="14" t="s">
        <v>36</v>
      </c>
      <c r="AX251" s="14" t="s">
        <v>80</v>
      </c>
      <c r="AY251" s="232" t="s">
        <v>220</v>
      </c>
    </row>
    <row r="252" spans="1:65" s="13" customFormat="1" ht="11.25">
      <c r="B252" s="212"/>
      <c r="C252" s="213"/>
      <c r="D252" s="210" t="s">
        <v>235</v>
      </c>
      <c r="E252" s="214" t="s">
        <v>1</v>
      </c>
      <c r="F252" s="215" t="s">
        <v>6145</v>
      </c>
      <c r="G252" s="213"/>
      <c r="H252" s="216">
        <v>60</v>
      </c>
      <c r="I252" s="217"/>
      <c r="J252" s="213"/>
      <c r="K252" s="213"/>
      <c r="L252" s="218"/>
      <c r="M252" s="219"/>
      <c r="N252" s="220"/>
      <c r="O252" s="220"/>
      <c r="P252" s="220"/>
      <c r="Q252" s="220"/>
      <c r="R252" s="220"/>
      <c r="S252" s="220"/>
      <c r="T252" s="221"/>
      <c r="AT252" s="222" t="s">
        <v>235</v>
      </c>
      <c r="AU252" s="222" t="s">
        <v>87</v>
      </c>
      <c r="AV252" s="13" t="s">
        <v>19</v>
      </c>
      <c r="AW252" s="13" t="s">
        <v>36</v>
      </c>
      <c r="AX252" s="13" t="s">
        <v>80</v>
      </c>
      <c r="AY252" s="222" t="s">
        <v>220</v>
      </c>
    </row>
    <row r="253" spans="1:65" s="15" customFormat="1" ht="11.25">
      <c r="B253" s="233"/>
      <c r="C253" s="234"/>
      <c r="D253" s="210" t="s">
        <v>235</v>
      </c>
      <c r="E253" s="235" t="s">
        <v>1</v>
      </c>
      <c r="F253" s="236" t="s">
        <v>355</v>
      </c>
      <c r="G253" s="234"/>
      <c r="H253" s="237">
        <v>60</v>
      </c>
      <c r="I253" s="238"/>
      <c r="J253" s="234"/>
      <c r="K253" s="234"/>
      <c r="L253" s="239"/>
      <c r="M253" s="240"/>
      <c r="N253" s="241"/>
      <c r="O253" s="241"/>
      <c r="P253" s="241"/>
      <c r="Q253" s="241"/>
      <c r="R253" s="241"/>
      <c r="S253" s="241"/>
      <c r="T253" s="242"/>
      <c r="AT253" s="243" t="s">
        <v>235</v>
      </c>
      <c r="AU253" s="243" t="s">
        <v>87</v>
      </c>
      <c r="AV253" s="15" t="s">
        <v>223</v>
      </c>
      <c r="AW253" s="15" t="s">
        <v>36</v>
      </c>
      <c r="AX253" s="15" t="s">
        <v>87</v>
      </c>
      <c r="AY253" s="243" t="s">
        <v>220</v>
      </c>
    </row>
    <row r="254" spans="1:65" s="2" customFormat="1" ht="37.9" customHeight="1">
      <c r="A254" s="36"/>
      <c r="B254" s="37"/>
      <c r="C254" s="192" t="s">
        <v>1446</v>
      </c>
      <c r="D254" s="192" t="s">
        <v>224</v>
      </c>
      <c r="E254" s="193" t="s">
        <v>6146</v>
      </c>
      <c r="F254" s="194" t="s">
        <v>6147</v>
      </c>
      <c r="G254" s="195" t="s">
        <v>506</v>
      </c>
      <c r="H254" s="196">
        <v>15</v>
      </c>
      <c r="I254" s="197"/>
      <c r="J254" s="198">
        <f>ROUND(I254*H254,2)</f>
        <v>0</v>
      </c>
      <c r="K254" s="194" t="s">
        <v>1</v>
      </c>
      <c r="L254" s="41"/>
      <c r="M254" s="199" t="s">
        <v>1</v>
      </c>
      <c r="N254" s="200" t="s">
        <v>45</v>
      </c>
      <c r="O254" s="73"/>
      <c r="P254" s="201">
        <f>O254*H254</f>
        <v>0</v>
      </c>
      <c r="Q254" s="201">
        <v>0</v>
      </c>
      <c r="R254" s="201">
        <f>Q254*H254</f>
        <v>0</v>
      </c>
      <c r="S254" s="201">
        <v>0</v>
      </c>
      <c r="T254" s="202">
        <f>S254*H254</f>
        <v>0</v>
      </c>
      <c r="U254" s="36"/>
      <c r="V254" s="36"/>
      <c r="W254" s="36"/>
      <c r="X254" s="36"/>
      <c r="Y254" s="36"/>
      <c r="Z254" s="36"/>
      <c r="AA254" s="36"/>
      <c r="AB254" s="36"/>
      <c r="AC254" s="36"/>
      <c r="AD254" s="36"/>
      <c r="AE254" s="36"/>
      <c r="AR254" s="203" t="s">
        <v>223</v>
      </c>
      <c r="AT254" s="203" t="s">
        <v>224</v>
      </c>
      <c r="AU254" s="203" t="s">
        <v>87</v>
      </c>
      <c r="AY254" s="18" t="s">
        <v>220</v>
      </c>
      <c r="BE254" s="204">
        <f>IF(N254="základní",J254,0)</f>
        <v>0</v>
      </c>
      <c r="BF254" s="204">
        <f>IF(N254="snížená",J254,0)</f>
        <v>0</v>
      </c>
      <c r="BG254" s="204">
        <f>IF(N254="zákl. přenesená",J254,0)</f>
        <v>0</v>
      </c>
      <c r="BH254" s="204">
        <f>IF(N254="sníž. přenesená",J254,0)</f>
        <v>0</v>
      </c>
      <c r="BI254" s="204">
        <f>IF(N254="nulová",J254,0)</f>
        <v>0</v>
      </c>
      <c r="BJ254" s="18" t="s">
        <v>87</v>
      </c>
      <c r="BK254" s="204">
        <f>ROUND(I254*H254,2)</f>
        <v>0</v>
      </c>
      <c r="BL254" s="18" t="s">
        <v>223</v>
      </c>
      <c r="BM254" s="203" t="s">
        <v>6148</v>
      </c>
    </row>
    <row r="255" spans="1:65" s="14" customFormat="1" ht="11.25">
      <c r="B255" s="223"/>
      <c r="C255" s="224"/>
      <c r="D255" s="210" t="s">
        <v>235</v>
      </c>
      <c r="E255" s="225" t="s">
        <v>1</v>
      </c>
      <c r="F255" s="226" t="s">
        <v>6144</v>
      </c>
      <c r="G255" s="224"/>
      <c r="H255" s="225" t="s">
        <v>1</v>
      </c>
      <c r="I255" s="227"/>
      <c r="J255" s="224"/>
      <c r="K255" s="224"/>
      <c r="L255" s="228"/>
      <c r="M255" s="229"/>
      <c r="N255" s="230"/>
      <c r="O255" s="230"/>
      <c r="P255" s="230"/>
      <c r="Q255" s="230"/>
      <c r="R255" s="230"/>
      <c r="S255" s="230"/>
      <c r="T255" s="231"/>
      <c r="AT255" s="232" t="s">
        <v>235</v>
      </c>
      <c r="AU255" s="232" t="s">
        <v>87</v>
      </c>
      <c r="AV255" s="14" t="s">
        <v>87</v>
      </c>
      <c r="AW255" s="14" t="s">
        <v>36</v>
      </c>
      <c r="AX255" s="14" t="s">
        <v>80</v>
      </c>
      <c r="AY255" s="232" t="s">
        <v>220</v>
      </c>
    </row>
    <row r="256" spans="1:65" s="13" customFormat="1" ht="11.25">
      <c r="B256" s="212"/>
      <c r="C256" s="213"/>
      <c r="D256" s="210" t="s">
        <v>235</v>
      </c>
      <c r="E256" s="214" t="s">
        <v>1</v>
      </c>
      <c r="F256" s="215" t="s">
        <v>6149</v>
      </c>
      <c r="G256" s="213"/>
      <c r="H256" s="216">
        <v>15</v>
      </c>
      <c r="I256" s="217"/>
      <c r="J256" s="213"/>
      <c r="K256" s="213"/>
      <c r="L256" s="218"/>
      <c r="M256" s="219"/>
      <c r="N256" s="220"/>
      <c r="O256" s="220"/>
      <c r="P256" s="220"/>
      <c r="Q256" s="220"/>
      <c r="R256" s="220"/>
      <c r="S256" s="220"/>
      <c r="T256" s="221"/>
      <c r="AT256" s="222" t="s">
        <v>235</v>
      </c>
      <c r="AU256" s="222" t="s">
        <v>87</v>
      </c>
      <c r="AV256" s="13" t="s">
        <v>19</v>
      </c>
      <c r="AW256" s="13" t="s">
        <v>36</v>
      </c>
      <c r="AX256" s="13" t="s">
        <v>80</v>
      </c>
      <c r="AY256" s="222" t="s">
        <v>220</v>
      </c>
    </row>
    <row r="257" spans="1:65" s="15" customFormat="1" ht="11.25">
      <c r="B257" s="233"/>
      <c r="C257" s="234"/>
      <c r="D257" s="210" t="s">
        <v>235</v>
      </c>
      <c r="E257" s="235" t="s">
        <v>1</v>
      </c>
      <c r="F257" s="236" t="s">
        <v>355</v>
      </c>
      <c r="G257" s="234"/>
      <c r="H257" s="237">
        <v>15</v>
      </c>
      <c r="I257" s="238"/>
      <c r="J257" s="234"/>
      <c r="K257" s="234"/>
      <c r="L257" s="239"/>
      <c r="M257" s="240"/>
      <c r="N257" s="241"/>
      <c r="O257" s="241"/>
      <c r="P257" s="241"/>
      <c r="Q257" s="241"/>
      <c r="R257" s="241"/>
      <c r="S257" s="241"/>
      <c r="T257" s="242"/>
      <c r="AT257" s="243" t="s">
        <v>235</v>
      </c>
      <c r="AU257" s="243" t="s">
        <v>87</v>
      </c>
      <c r="AV257" s="15" t="s">
        <v>223</v>
      </c>
      <c r="AW257" s="15" t="s">
        <v>36</v>
      </c>
      <c r="AX257" s="15" t="s">
        <v>87</v>
      </c>
      <c r="AY257" s="243" t="s">
        <v>220</v>
      </c>
    </row>
    <row r="258" spans="1:65" s="2" customFormat="1" ht="49.15" customHeight="1">
      <c r="A258" s="36"/>
      <c r="B258" s="37"/>
      <c r="C258" s="192" t="s">
        <v>1450</v>
      </c>
      <c r="D258" s="192" t="s">
        <v>224</v>
      </c>
      <c r="E258" s="193" t="s">
        <v>6150</v>
      </c>
      <c r="F258" s="194" t="s">
        <v>6151</v>
      </c>
      <c r="G258" s="195" t="s">
        <v>506</v>
      </c>
      <c r="H258" s="196">
        <v>90</v>
      </c>
      <c r="I258" s="197"/>
      <c r="J258" s="198">
        <f>ROUND(I258*H258,2)</f>
        <v>0</v>
      </c>
      <c r="K258" s="194" t="s">
        <v>1</v>
      </c>
      <c r="L258" s="41"/>
      <c r="M258" s="199" t="s">
        <v>1</v>
      </c>
      <c r="N258" s="200" t="s">
        <v>45</v>
      </c>
      <c r="O258" s="73"/>
      <c r="P258" s="201">
        <f>O258*H258</f>
        <v>0</v>
      </c>
      <c r="Q258" s="201">
        <v>0</v>
      </c>
      <c r="R258" s="201">
        <f>Q258*H258</f>
        <v>0</v>
      </c>
      <c r="S258" s="201">
        <v>0</v>
      </c>
      <c r="T258" s="202">
        <f>S258*H258</f>
        <v>0</v>
      </c>
      <c r="U258" s="36"/>
      <c r="V258" s="36"/>
      <c r="W258" s="36"/>
      <c r="X258" s="36"/>
      <c r="Y258" s="36"/>
      <c r="Z258" s="36"/>
      <c r="AA258" s="36"/>
      <c r="AB258" s="36"/>
      <c r="AC258" s="36"/>
      <c r="AD258" s="36"/>
      <c r="AE258" s="36"/>
      <c r="AR258" s="203" t="s">
        <v>223</v>
      </c>
      <c r="AT258" s="203" t="s">
        <v>224</v>
      </c>
      <c r="AU258" s="203" t="s">
        <v>87</v>
      </c>
      <c r="AY258" s="18" t="s">
        <v>220</v>
      </c>
      <c r="BE258" s="204">
        <f>IF(N258="základní",J258,0)</f>
        <v>0</v>
      </c>
      <c r="BF258" s="204">
        <f>IF(N258="snížená",J258,0)</f>
        <v>0</v>
      </c>
      <c r="BG258" s="204">
        <f>IF(N258="zákl. přenesená",J258,0)</f>
        <v>0</v>
      </c>
      <c r="BH258" s="204">
        <f>IF(N258="sníž. přenesená",J258,0)</f>
        <v>0</v>
      </c>
      <c r="BI258" s="204">
        <f>IF(N258="nulová",J258,0)</f>
        <v>0</v>
      </c>
      <c r="BJ258" s="18" t="s">
        <v>87</v>
      </c>
      <c r="BK258" s="204">
        <f>ROUND(I258*H258,2)</f>
        <v>0</v>
      </c>
      <c r="BL258" s="18" t="s">
        <v>223</v>
      </c>
      <c r="BM258" s="203" t="s">
        <v>6152</v>
      </c>
    </row>
    <row r="259" spans="1:65" s="14" customFormat="1" ht="11.25">
      <c r="B259" s="223"/>
      <c r="C259" s="224"/>
      <c r="D259" s="210" t="s">
        <v>235</v>
      </c>
      <c r="E259" s="225" t="s">
        <v>1</v>
      </c>
      <c r="F259" s="226" t="s">
        <v>6144</v>
      </c>
      <c r="G259" s="224"/>
      <c r="H259" s="225" t="s">
        <v>1</v>
      </c>
      <c r="I259" s="227"/>
      <c r="J259" s="224"/>
      <c r="K259" s="224"/>
      <c r="L259" s="228"/>
      <c r="M259" s="229"/>
      <c r="N259" s="230"/>
      <c r="O259" s="230"/>
      <c r="P259" s="230"/>
      <c r="Q259" s="230"/>
      <c r="R259" s="230"/>
      <c r="S259" s="230"/>
      <c r="T259" s="231"/>
      <c r="AT259" s="232" t="s">
        <v>235</v>
      </c>
      <c r="AU259" s="232" t="s">
        <v>87</v>
      </c>
      <c r="AV259" s="14" t="s">
        <v>87</v>
      </c>
      <c r="AW259" s="14" t="s">
        <v>36</v>
      </c>
      <c r="AX259" s="14" t="s">
        <v>80</v>
      </c>
      <c r="AY259" s="232" t="s">
        <v>220</v>
      </c>
    </row>
    <row r="260" spans="1:65" s="13" customFormat="1" ht="11.25">
      <c r="B260" s="212"/>
      <c r="C260" s="213"/>
      <c r="D260" s="210" t="s">
        <v>235</v>
      </c>
      <c r="E260" s="214" t="s">
        <v>1</v>
      </c>
      <c r="F260" s="215" t="s">
        <v>6153</v>
      </c>
      <c r="G260" s="213"/>
      <c r="H260" s="216">
        <v>90</v>
      </c>
      <c r="I260" s="217"/>
      <c r="J260" s="213"/>
      <c r="K260" s="213"/>
      <c r="L260" s="218"/>
      <c r="M260" s="219"/>
      <c r="N260" s="220"/>
      <c r="O260" s="220"/>
      <c r="P260" s="220"/>
      <c r="Q260" s="220"/>
      <c r="R260" s="220"/>
      <c r="S260" s="220"/>
      <c r="T260" s="221"/>
      <c r="AT260" s="222" t="s">
        <v>235</v>
      </c>
      <c r="AU260" s="222" t="s">
        <v>87</v>
      </c>
      <c r="AV260" s="13" t="s">
        <v>19</v>
      </c>
      <c r="AW260" s="13" t="s">
        <v>36</v>
      </c>
      <c r="AX260" s="13" t="s">
        <v>80</v>
      </c>
      <c r="AY260" s="222" t="s">
        <v>220</v>
      </c>
    </row>
    <row r="261" spans="1:65" s="15" customFormat="1" ht="11.25">
      <c r="B261" s="233"/>
      <c r="C261" s="234"/>
      <c r="D261" s="210" t="s">
        <v>235</v>
      </c>
      <c r="E261" s="235" t="s">
        <v>1</v>
      </c>
      <c r="F261" s="236" t="s">
        <v>355</v>
      </c>
      <c r="G261" s="234"/>
      <c r="H261" s="237">
        <v>90</v>
      </c>
      <c r="I261" s="238"/>
      <c r="J261" s="234"/>
      <c r="K261" s="234"/>
      <c r="L261" s="239"/>
      <c r="M261" s="240"/>
      <c r="N261" s="241"/>
      <c r="O261" s="241"/>
      <c r="P261" s="241"/>
      <c r="Q261" s="241"/>
      <c r="R261" s="241"/>
      <c r="S261" s="241"/>
      <c r="T261" s="242"/>
      <c r="AT261" s="243" t="s">
        <v>235</v>
      </c>
      <c r="AU261" s="243" t="s">
        <v>87</v>
      </c>
      <c r="AV261" s="15" t="s">
        <v>223</v>
      </c>
      <c r="AW261" s="15" t="s">
        <v>36</v>
      </c>
      <c r="AX261" s="15" t="s">
        <v>87</v>
      </c>
      <c r="AY261" s="243" t="s">
        <v>220</v>
      </c>
    </row>
    <row r="262" spans="1:65" s="2" customFormat="1" ht="55.5" customHeight="1">
      <c r="A262" s="36"/>
      <c r="B262" s="37"/>
      <c r="C262" s="247" t="s">
        <v>1454</v>
      </c>
      <c r="D262" s="247" t="s">
        <v>329</v>
      </c>
      <c r="E262" s="248" t="s">
        <v>6154</v>
      </c>
      <c r="F262" s="249" t="s">
        <v>6018</v>
      </c>
      <c r="G262" s="250" t="s">
        <v>664</v>
      </c>
      <c r="H262" s="251">
        <v>30</v>
      </c>
      <c r="I262" s="252"/>
      <c r="J262" s="253">
        <f>ROUND(I262*H262,2)</f>
        <v>0</v>
      </c>
      <c r="K262" s="249" t="s">
        <v>5600</v>
      </c>
      <c r="L262" s="254"/>
      <c r="M262" s="255" t="s">
        <v>1</v>
      </c>
      <c r="N262" s="256" t="s">
        <v>45</v>
      </c>
      <c r="O262" s="73"/>
      <c r="P262" s="201">
        <f>O262*H262</f>
        <v>0</v>
      </c>
      <c r="Q262" s="201">
        <v>0</v>
      </c>
      <c r="R262" s="201">
        <f>Q262*H262</f>
        <v>0</v>
      </c>
      <c r="S262" s="201">
        <v>0</v>
      </c>
      <c r="T262" s="202">
        <f>S262*H262</f>
        <v>0</v>
      </c>
      <c r="U262" s="36"/>
      <c r="V262" s="36"/>
      <c r="W262" s="36"/>
      <c r="X262" s="36"/>
      <c r="Y262" s="36"/>
      <c r="Z262" s="36"/>
      <c r="AA262" s="36"/>
      <c r="AB262" s="36"/>
      <c r="AC262" s="36"/>
      <c r="AD262" s="36"/>
      <c r="AE262" s="36"/>
      <c r="AR262" s="203" t="s">
        <v>266</v>
      </c>
      <c r="AT262" s="203" t="s">
        <v>329</v>
      </c>
      <c r="AU262" s="203" t="s">
        <v>87</v>
      </c>
      <c r="AY262" s="18" t="s">
        <v>220</v>
      </c>
      <c r="BE262" s="204">
        <f>IF(N262="základní",J262,0)</f>
        <v>0</v>
      </c>
      <c r="BF262" s="204">
        <f>IF(N262="snížená",J262,0)</f>
        <v>0</v>
      </c>
      <c r="BG262" s="204">
        <f>IF(N262="zákl. přenesená",J262,0)</f>
        <v>0</v>
      </c>
      <c r="BH262" s="204">
        <f>IF(N262="sníž. přenesená",J262,0)</f>
        <v>0</v>
      </c>
      <c r="BI262" s="204">
        <f>IF(N262="nulová",J262,0)</f>
        <v>0</v>
      </c>
      <c r="BJ262" s="18" t="s">
        <v>87</v>
      </c>
      <c r="BK262" s="204">
        <f>ROUND(I262*H262,2)</f>
        <v>0</v>
      </c>
      <c r="BL262" s="18" t="s">
        <v>223</v>
      </c>
      <c r="BM262" s="203" t="s">
        <v>6155</v>
      </c>
    </row>
    <row r="263" spans="1:65" s="12" customFormat="1" ht="25.9" customHeight="1">
      <c r="B263" s="176"/>
      <c r="C263" s="177"/>
      <c r="D263" s="178" t="s">
        <v>79</v>
      </c>
      <c r="E263" s="179" t="s">
        <v>266</v>
      </c>
      <c r="F263" s="179" t="s">
        <v>695</v>
      </c>
      <c r="G263" s="177"/>
      <c r="H263" s="177"/>
      <c r="I263" s="180"/>
      <c r="J263" s="181">
        <f>BK263</f>
        <v>0</v>
      </c>
      <c r="K263" s="177"/>
      <c r="L263" s="182"/>
      <c r="M263" s="183"/>
      <c r="N263" s="184"/>
      <c r="O263" s="184"/>
      <c r="P263" s="185">
        <f>SUM(P264:P271)</f>
        <v>0</v>
      </c>
      <c r="Q263" s="184"/>
      <c r="R263" s="185">
        <f>SUM(R264:R271)</f>
        <v>0</v>
      </c>
      <c r="S263" s="184"/>
      <c r="T263" s="186">
        <f>SUM(T264:T271)</f>
        <v>0</v>
      </c>
      <c r="AR263" s="187" t="s">
        <v>87</v>
      </c>
      <c r="AT263" s="188" t="s">
        <v>79</v>
      </c>
      <c r="AU263" s="188" t="s">
        <v>80</v>
      </c>
      <c r="AY263" s="187" t="s">
        <v>220</v>
      </c>
      <c r="BK263" s="189">
        <f>SUM(BK264:BK271)</f>
        <v>0</v>
      </c>
    </row>
    <row r="264" spans="1:65" s="2" customFormat="1" ht="24.2" customHeight="1">
      <c r="A264" s="36"/>
      <c r="B264" s="37"/>
      <c r="C264" s="192" t="s">
        <v>1459</v>
      </c>
      <c r="D264" s="192" t="s">
        <v>224</v>
      </c>
      <c r="E264" s="193" t="s">
        <v>6156</v>
      </c>
      <c r="F264" s="194" t="s">
        <v>6157</v>
      </c>
      <c r="G264" s="195" t="s">
        <v>664</v>
      </c>
      <c r="H264" s="196">
        <v>1</v>
      </c>
      <c r="I264" s="197"/>
      <c r="J264" s="198">
        <f>ROUND(I264*H264,2)</f>
        <v>0</v>
      </c>
      <c r="K264" s="194" t="s">
        <v>5600</v>
      </c>
      <c r="L264" s="41"/>
      <c r="M264" s="199" t="s">
        <v>1</v>
      </c>
      <c r="N264" s="200" t="s">
        <v>45</v>
      </c>
      <c r="O264" s="73"/>
      <c r="P264" s="201">
        <f>O264*H264</f>
        <v>0</v>
      </c>
      <c r="Q264" s="201">
        <v>0</v>
      </c>
      <c r="R264" s="201">
        <f>Q264*H264</f>
        <v>0</v>
      </c>
      <c r="S264" s="201">
        <v>0</v>
      </c>
      <c r="T264" s="202">
        <f>S264*H264</f>
        <v>0</v>
      </c>
      <c r="U264" s="36"/>
      <c r="V264" s="36"/>
      <c r="W264" s="36"/>
      <c r="X264" s="36"/>
      <c r="Y264" s="36"/>
      <c r="Z264" s="36"/>
      <c r="AA264" s="36"/>
      <c r="AB264" s="36"/>
      <c r="AC264" s="36"/>
      <c r="AD264" s="36"/>
      <c r="AE264" s="36"/>
      <c r="AR264" s="203" t="s">
        <v>223</v>
      </c>
      <c r="AT264" s="203" t="s">
        <v>224</v>
      </c>
      <c r="AU264" s="203" t="s">
        <v>87</v>
      </c>
      <c r="AY264" s="18" t="s">
        <v>220</v>
      </c>
      <c r="BE264" s="204">
        <f>IF(N264="základní",J264,0)</f>
        <v>0</v>
      </c>
      <c r="BF264" s="204">
        <f>IF(N264="snížená",J264,0)</f>
        <v>0</v>
      </c>
      <c r="BG264" s="204">
        <f>IF(N264="zákl. přenesená",J264,0)</f>
        <v>0</v>
      </c>
      <c r="BH264" s="204">
        <f>IF(N264="sníž. přenesená",J264,0)</f>
        <v>0</v>
      </c>
      <c r="BI264" s="204">
        <f>IF(N264="nulová",J264,0)</f>
        <v>0</v>
      </c>
      <c r="BJ264" s="18" t="s">
        <v>87</v>
      </c>
      <c r="BK264" s="204">
        <f>ROUND(I264*H264,2)</f>
        <v>0</v>
      </c>
      <c r="BL264" s="18" t="s">
        <v>223</v>
      </c>
      <c r="BM264" s="203" t="s">
        <v>6158</v>
      </c>
    </row>
    <row r="265" spans="1:65" s="2" customFormat="1" ht="11.25">
      <c r="A265" s="36"/>
      <c r="B265" s="37"/>
      <c r="C265" s="38"/>
      <c r="D265" s="205" t="s">
        <v>231</v>
      </c>
      <c r="E265" s="38"/>
      <c r="F265" s="206" t="s">
        <v>6159</v>
      </c>
      <c r="G265" s="38"/>
      <c r="H265" s="38"/>
      <c r="I265" s="207"/>
      <c r="J265" s="38"/>
      <c r="K265" s="38"/>
      <c r="L265" s="41"/>
      <c r="M265" s="208"/>
      <c r="N265" s="209"/>
      <c r="O265" s="73"/>
      <c r="P265" s="73"/>
      <c r="Q265" s="73"/>
      <c r="R265" s="73"/>
      <c r="S265" s="73"/>
      <c r="T265" s="74"/>
      <c r="U265" s="36"/>
      <c r="V265" s="36"/>
      <c r="W265" s="36"/>
      <c r="X265" s="36"/>
      <c r="Y265" s="36"/>
      <c r="Z265" s="36"/>
      <c r="AA265" s="36"/>
      <c r="AB265" s="36"/>
      <c r="AC265" s="36"/>
      <c r="AD265" s="36"/>
      <c r="AE265" s="36"/>
      <c r="AT265" s="18" t="s">
        <v>231</v>
      </c>
      <c r="AU265" s="18" t="s">
        <v>87</v>
      </c>
    </row>
    <row r="266" spans="1:65" s="13" customFormat="1" ht="11.25">
      <c r="B266" s="212"/>
      <c r="C266" s="213"/>
      <c r="D266" s="210" t="s">
        <v>235</v>
      </c>
      <c r="E266" s="214" t="s">
        <v>1</v>
      </c>
      <c r="F266" s="215" t="s">
        <v>6160</v>
      </c>
      <c r="G266" s="213"/>
      <c r="H266" s="216">
        <v>1</v>
      </c>
      <c r="I266" s="217"/>
      <c r="J266" s="213"/>
      <c r="K266" s="213"/>
      <c r="L266" s="218"/>
      <c r="M266" s="219"/>
      <c r="N266" s="220"/>
      <c r="O266" s="220"/>
      <c r="P266" s="220"/>
      <c r="Q266" s="220"/>
      <c r="R266" s="220"/>
      <c r="S266" s="220"/>
      <c r="T266" s="221"/>
      <c r="AT266" s="222" t="s">
        <v>235</v>
      </c>
      <c r="AU266" s="222" t="s">
        <v>87</v>
      </c>
      <c r="AV266" s="13" t="s">
        <v>19</v>
      </c>
      <c r="AW266" s="13" t="s">
        <v>36</v>
      </c>
      <c r="AX266" s="13" t="s">
        <v>80</v>
      </c>
      <c r="AY266" s="222" t="s">
        <v>220</v>
      </c>
    </row>
    <row r="267" spans="1:65" s="15" customFormat="1" ht="11.25">
      <c r="B267" s="233"/>
      <c r="C267" s="234"/>
      <c r="D267" s="210" t="s">
        <v>235</v>
      </c>
      <c r="E267" s="235" t="s">
        <v>1</v>
      </c>
      <c r="F267" s="236" t="s">
        <v>355</v>
      </c>
      <c r="G267" s="234"/>
      <c r="H267" s="237">
        <v>1</v>
      </c>
      <c r="I267" s="238"/>
      <c r="J267" s="234"/>
      <c r="K267" s="234"/>
      <c r="L267" s="239"/>
      <c r="M267" s="240"/>
      <c r="N267" s="241"/>
      <c r="O267" s="241"/>
      <c r="P267" s="241"/>
      <c r="Q267" s="241"/>
      <c r="R267" s="241"/>
      <c r="S267" s="241"/>
      <c r="T267" s="242"/>
      <c r="AT267" s="243" t="s">
        <v>235</v>
      </c>
      <c r="AU267" s="243" t="s">
        <v>87</v>
      </c>
      <c r="AV267" s="15" t="s">
        <v>223</v>
      </c>
      <c r="AW267" s="15" t="s">
        <v>36</v>
      </c>
      <c r="AX267" s="15" t="s">
        <v>87</v>
      </c>
      <c r="AY267" s="243" t="s">
        <v>220</v>
      </c>
    </row>
    <row r="268" spans="1:65" s="2" customFormat="1" ht="37.9" customHeight="1">
      <c r="A268" s="36"/>
      <c r="B268" s="37"/>
      <c r="C268" s="192" t="s">
        <v>1466</v>
      </c>
      <c r="D268" s="192" t="s">
        <v>224</v>
      </c>
      <c r="E268" s="193" t="s">
        <v>6161</v>
      </c>
      <c r="F268" s="194" t="s">
        <v>6162</v>
      </c>
      <c r="G268" s="195" t="s">
        <v>664</v>
      </c>
      <c r="H268" s="196">
        <v>1</v>
      </c>
      <c r="I268" s="197"/>
      <c r="J268" s="198">
        <f>ROUND(I268*H268,2)</f>
        <v>0</v>
      </c>
      <c r="K268" s="194" t="s">
        <v>1</v>
      </c>
      <c r="L268" s="41"/>
      <c r="M268" s="199" t="s">
        <v>1</v>
      </c>
      <c r="N268" s="200" t="s">
        <v>45</v>
      </c>
      <c r="O268" s="73"/>
      <c r="P268" s="201">
        <f>O268*H268</f>
        <v>0</v>
      </c>
      <c r="Q268" s="201">
        <v>0</v>
      </c>
      <c r="R268" s="201">
        <f>Q268*H268</f>
        <v>0</v>
      </c>
      <c r="S268" s="201">
        <v>0</v>
      </c>
      <c r="T268" s="202">
        <f>S268*H268</f>
        <v>0</v>
      </c>
      <c r="U268" s="36"/>
      <c r="V268" s="36"/>
      <c r="W268" s="36"/>
      <c r="X268" s="36"/>
      <c r="Y268" s="36"/>
      <c r="Z268" s="36"/>
      <c r="AA268" s="36"/>
      <c r="AB268" s="36"/>
      <c r="AC268" s="36"/>
      <c r="AD268" s="36"/>
      <c r="AE268" s="36"/>
      <c r="AR268" s="203" t="s">
        <v>223</v>
      </c>
      <c r="AT268" s="203" t="s">
        <v>224</v>
      </c>
      <c r="AU268" s="203" t="s">
        <v>87</v>
      </c>
      <c r="AY268" s="18" t="s">
        <v>220</v>
      </c>
      <c r="BE268" s="204">
        <f>IF(N268="základní",J268,0)</f>
        <v>0</v>
      </c>
      <c r="BF268" s="204">
        <f>IF(N268="snížená",J268,0)</f>
        <v>0</v>
      </c>
      <c r="BG268" s="204">
        <f>IF(N268="zákl. přenesená",J268,0)</f>
        <v>0</v>
      </c>
      <c r="BH268" s="204">
        <f>IF(N268="sníž. přenesená",J268,0)</f>
        <v>0</v>
      </c>
      <c r="BI268" s="204">
        <f>IF(N268="nulová",J268,0)</f>
        <v>0</v>
      </c>
      <c r="BJ268" s="18" t="s">
        <v>87</v>
      </c>
      <c r="BK268" s="204">
        <f>ROUND(I268*H268,2)</f>
        <v>0</v>
      </c>
      <c r="BL268" s="18" t="s">
        <v>223</v>
      </c>
      <c r="BM268" s="203" t="s">
        <v>6163</v>
      </c>
    </row>
    <row r="269" spans="1:65" s="13" customFormat="1" ht="11.25">
      <c r="B269" s="212"/>
      <c r="C269" s="213"/>
      <c r="D269" s="210" t="s">
        <v>235</v>
      </c>
      <c r="E269" s="214" t="s">
        <v>1</v>
      </c>
      <c r="F269" s="215" t="s">
        <v>6164</v>
      </c>
      <c r="G269" s="213"/>
      <c r="H269" s="216">
        <v>1</v>
      </c>
      <c r="I269" s="217"/>
      <c r="J269" s="213"/>
      <c r="K269" s="213"/>
      <c r="L269" s="218"/>
      <c r="M269" s="219"/>
      <c r="N269" s="220"/>
      <c r="O269" s="220"/>
      <c r="P269" s="220"/>
      <c r="Q269" s="220"/>
      <c r="R269" s="220"/>
      <c r="S269" s="220"/>
      <c r="T269" s="221"/>
      <c r="AT269" s="222" t="s">
        <v>235</v>
      </c>
      <c r="AU269" s="222" t="s">
        <v>87</v>
      </c>
      <c r="AV269" s="13" t="s">
        <v>19</v>
      </c>
      <c r="AW269" s="13" t="s">
        <v>36</v>
      </c>
      <c r="AX269" s="13" t="s">
        <v>80</v>
      </c>
      <c r="AY269" s="222" t="s">
        <v>220</v>
      </c>
    </row>
    <row r="270" spans="1:65" s="15" customFormat="1" ht="11.25">
      <c r="B270" s="233"/>
      <c r="C270" s="234"/>
      <c r="D270" s="210" t="s">
        <v>235</v>
      </c>
      <c r="E270" s="235" t="s">
        <v>1</v>
      </c>
      <c r="F270" s="236" t="s">
        <v>355</v>
      </c>
      <c r="G270" s="234"/>
      <c r="H270" s="237">
        <v>1</v>
      </c>
      <c r="I270" s="238"/>
      <c r="J270" s="234"/>
      <c r="K270" s="234"/>
      <c r="L270" s="239"/>
      <c r="M270" s="240"/>
      <c r="N270" s="241"/>
      <c r="O270" s="241"/>
      <c r="P270" s="241"/>
      <c r="Q270" s="241"/>
      <c r="R270" s="241"/>
      <c r="S270" s="241"/>
      <c r="T270" s="242"/>
      <c r="AT270" s="243" t="s">
        <v>235</v>
      </c>
      <c r="AU270" s="243" t="s">
        <v>87</v>
      </c>
      <c r="AV270" s="15" t="s">
        <v>223</v>
      </c>
      <c r="AW270" s="15" t="s">
        <v>36</v>
      </c>
      <c r="AX270" s="15" t="s">
        <v>87</v>
      </c>
      <c r="AY270" s="243" t="s">
        <v>220</v>
      </c>
    </row>
    <row r="271" spans="1:65" s="2" customFormat="1" ht="33" customHeight="1">
      <c r="A271" s="36"/>
      <c r="B271" s="37"/>
      <c r="C271" s="247" t="s">
        <v>1472</v>
      </c>
      <c r="D271" s="247" t="s">
        <v>329</v>
      </c>
      <c r="E271" s="248" t="s">
        <v>6165</v>
      </c>
      <c r="F271" s="249" t="s">
        <v>6166</v>
      </c>
      <c r="G271" s="250" t="s">
        <v>664</v>
      </c>
      <c r="H271" s="251">
        <v>1</v>
      </c>
      <c r="I271" s="252"/>
      <c r="J271" s="253">
        <f>ROUND(I271*H271,2)</f>
        <v>0</v>
      </c>
      <c r="K271" s="249" t="s">
        <v>1</v>
      </c>
      <c r="L271" s="254"/>
      <c r="M271" s="255" t="s">
        <v>1</v>
      </c>
      <c r="N271" s="256" t="s">
        <v>45</v>
      </c>
      <c r="O271" s="73"/>
      <c r="P271" s="201">
        <f>O271*H271</f>
        <v>0</v>
      </c>
      <c r="Q271" s="201">
        <v>0</v>
      </c>
      <c r="R271" s="201">
        <f>Q271*H271</f>
        <v>0</v>
      </c>
      <c r="S271" s="201">
        <v>0</v>
      </c>
      <c r="T271" s="202">
        <f>S271*H271</f>
        <v>0</v>
      </c>
      <c r="U271" s="36"/>
      <c r="V271" s="36"/>
      <c r="W271" s="36"/>
      <c r="X271" s="36"/>
      <c r="Y271" s="36"/>
      <c r="Z271" s="36"/>
      <c r="AA271" s="36"/>
      <c r="AB271" s="36"/>
      <c r="AC271" s="36"/>
      <c r="AD271" s="36"/>
      <c r="AE271" s="36"/>
      <c r="AR271" s="203" t="s">
        <v>266</v>
      </c>
      <c r="AT271" s="203" t="s">
        <v>329</v>
      </c>
      <c r="AU271" s="203" t="s">
        <v>87</v>
      </c>
      <c r="AY271" s="18" t="s">
        <v>220</v>
      </c>
      <c r="BE271" s="204">
        <f>IF(N271="základní",J271,0)</f>
        <v>0</v>
      </c>
      <c r="BF271" s="204">
        <f>IF(N271="snížená",J271,0)</f>
        <v>0</v>
      </c>
      <c r="BG271" s="204">
        <f>IF(N271="zákl. přenesená",J271,0)</f>
        <v>0</v>
      </c>
      <c r="BH271" s="204">
        <f>IF(N271="sníž. přenesená",J271,0)</f>
        <v>0</v>
      </c>
      <c r="BI271" s="204">
        <f>IF(N271="nulová",J271,0)</f>
        <v>0</v>
      </c>
      <c r="BJ271" s="18" t="s">
        <v>87</v>
      </c>
      <c r="BK271" s="204">
        <f>ROUND(I271*H271,2)</f>
        <v>0</v>
      </c>
      <c r="BL271" s="18" t="s">
        <v>223</v>
      </c>
      <c r="BM271" s="203" t="s">
        <v>6167</v>
      </c>
    </row>
    <row r="272" spans="1:65" s="12" customFormat="1" ht="25.9" customHeight="1">
      <c r="B272" s="176"/>
      <c r="C272" s="177"/>
      <c r="D272" s="178" t="s">
        <v>79</v>
      </c>
      <c r="E272" s="179" t="s">
        <v>271</v>
      </c>
      <c r="F272" s="179" t="s">
        <v>726</v>
      </c>
      <c r="G272" s="177"/>
      <c r="H272" s="177"/>
      <c r="I272" s="180"/>
      <c r="J272" s="181">
        <f>BK272</f>
        <v>0</v>
      </c>
      <c r="K272" s="177"/>
      <c r="L272" s="182"/>
      <c r="M272" s="183"/>
      <c r="N272" s="184"/>
      <c r="O272" s="184"/>
      <c r="P272" s="185">
        <f>SUM(P273:P274)</f>
        <v>0</v>
      </c>
      <c r="Q272" s="184"/>
      <c r="R272" s="185">
        <f>SUM(R273:R274)</f>
        <v>0</v>
      </c>
      <c r="S272" s="184"/>
      <c r="T272" s="186">
        <f>SUM(T273:T274)</f>
        <v>0</v>
      </c>
      <c r="AR272" s="187" t="s">
        <v>87</v>
      </c>
      <c r="AT272" s="188" t="s">
        <v>79</v>
      </c>
      <c r="AU272" s="188" t="s">
        <v>80</v>
      </c>
      <c r="AY272" s="187" t="s">
        <v>220</v>
      </c>
      <c r="BK272" s="189">
        <f>SUM(BK273:BK274)</f>
        <v>0</v>
      </c>
    </row>
    <row r="273" spans="1:65" s="2" customFormat="1" ht="24.2" customHeight="1">
      <c r="A273" s="36"/>
      <c r="B273" s="37"/>
      <c r="C273" s="192" t="s">
        <v>1347</v>
      </c>
      <c r="D273" s="192" t="s">
        <v>224</v>
      </c>
      <c r="E273" s="193" t="s">
        <v>6020</v>
      </c>
      <c r="F273" s="194" t="s">
        <v>6021</v>
      </c>
      <c r="G273" s="195" t="s">
        <v>506</v>
      </c>
      <c r="H273" s="196">
        <v>108</v>
      </c>
      <c r="I273" s="197"/>
      <c r="J273" s="198">
        <f>ROUND(I273*H273,2)</f>
        <v>0</v>
      </c>
      <c r="K273" s="194" t="s">
        <v>5600</v>
      </c>
      <c r="L273" s="41"/>
      <c r="M273" s="199" t="s">
        <v>1</v>
      </c>
      <c r="N273" s="200" t="s">
        <v>45</v>
      </c>
      <c r="O273" s="73"/>
      <c r="P273" s="201">
        <f>O273*H273</f>
        <v>0</v>
      </c>
      <c r="Q273" s="201">
        <v>0</v>
      </c>
      <c r="R273" s="201">
        <f>Q273*H273</f>
        <v>0</v>
      </c>
      <c r="S273" s="201">
        <v>0</v>
      </c>
      <c r="T273" s="202">
        <f>S273*H273</f>
        <v>0</v>
      </c>
      <c r="U273" s="36"/>
      <c r="V273" s="36"/>
      <c r="W273" s="36"/>
      <c r="X273" s="36"/>
      <c r="Y273" s="36"/>
      <c r="Z273" s="36"/>
      <c r="AA273" s="36"/>
      <c r="AB273" s="36"/>
      <c r="AC273" s="36"/>
      <c r="AD273" s="36"/>
      <c r="AE273" s="36"/>
      <c r="AR273" s="203" t="s">
        <v>223</v>
      </c>
      <c r="AT273" s="203" t="s">
        <v>224</v>
      </c>
      <c r="AU273" s="203" t="s">
        <v>87</v>
      </c>
      <c r="AY273" s="18" t="s">
        <v>220</v>
      </c>
      <c r="BE273" s="204">
        <f>IF(N273="základní",J273,0)</f>
        <v>0</v>
      </c>
      <c r="BF273" s="204">
        <f>IF(N273="snížená",J273,0)</f>
        <v>0</v>
      </c>
      <c r="BG273" s="204">
        <f>IF(N273="zákl. přenesená",J273,0)</f>
        <v>0</v>
      </c>
      <c r="BH273" s="204">
        <f>IF(N273="sníž. přenesená",J273,0)</f>
        <v>0</v>
      </c>
      <c r="BI273" s="204">
        <f>IF(N273="nulová",J273,0)</f>
        <v>0</v>
      </c>
      <c r="BJ273" s="18" t="s">
        <v>87</v>
      </c>
      <c r="BK273" s="204">
        <f>ROUND(I273*H273,2)</f>
        <v>0</v>
      </c>
      <c r="BL273" s="18" t="s">
        <v>223</v>
      </c>
      <c r="BM273" s="203" t="s">
        <v>6168</v>
      </c>
    </row>
    <row r="274" spans="1:65" s="2" customFormat="1" ht="11.25">
      <c r="A274" s="36"/>
      <c r="B274" s="37"/>
      <c r="C274" s="38"/>
      <c r="D274" s="205" t="s">
        <v>231</v>
      </c>
      <c r="E274" s="38"/>
      <c r="F274" s="206" t="s">
        <v>6023</v>
      </c>
      <c r="G274" s="38"/>
      <c r="H274" s="38"/>
      <c r="I274" s="207"/>
      <c r="J274" s="38"/>
      <c r="K274" s="38"/>
      <c r="L274" s="41"/>
      <c r="M274" s="208"/>
      <c r="N274" s="209"/>
      <c r="O274" s="73"/>
      <c r="P274" s="73"/>
      <c r="Q274" s="73"/>
      <c r="R274" s="73"/>
      <c r="S274" s="73"/>
      <c r="T274" s="74"/>
      <c r="U274" s="36"/>
      <c r="V274" s="36"/>
      <c r="W274" s="36"/>
      <c r="X274" s="36"/>
      <c r="Y274" s="36"/>
      <c r="Z274" s="36"/>
      <c r="AA274" s="36"/>
      <c r="AB274" s="36"/>
      <c r="AC274" s="36"/>
      <c r="AD274" s="36"/>
      <c r="AE274" s="36"/>
      <c r="AT274" s="18" t="s">
        <v>231</v>
      </c>
      <c r="AU274" s="18" t="s">
        <v>87</v>
      </c>
    </row>
    <row r="275" spans="1:65" s="12" customFormat="1" ht="25.9" customHeight="1">
      <c r="B275" s="176"/>
      <c r="C275" s="177"/>
      <c r="D275" s="178" t="s">
        <v>79</v>
      </c>
      <c r="E275" s="179" t="s">
        <v>932</v>
      </c>
      <c r="F275" s="179" t="s">
        <v>933</v>
      </c>
      <c r="G275" s="177"/>
      <c r="H275" s="177"/>
      <c r="I275" s="180"/>
      <c r="J275" s="181">
        <f>BK275</f>
        <v>0</v>
      </c>
      <c r="K275" s="177"/>
      <c r="L275" s="182"/>
      <c r="M275" s="183"/>
      <c r="N275" s="184"/>
      <c r="O275" s="184"/>
      <c r="P275" s="185">
        <f>SUM(P276:P290)</f>
        <v>0</v>
      </c>
      <c r="Q275" s="184"/>
      <c r="R275" s="185">
        <f>SUM(R276:R290)</f>
        <v>0</v>
      </c>
      <c r="S275" s="184"/>
      <c r="T275" s="186">
        <f>SUM(T276:T290)</f>
        <v>0</v>
      </c>
      <c r="AR275" s="187" t="s">
        <v>87</v>
      </c>
      <c r="AT275" s="188" t="s">
        <v>79</v>
      </c>
      <c r="AU275" s="188" t="s">
        <v>80</v>
      </c>
      <c r="AY275" s="187" t="s">
        <v>220</v>
      </c>
      <c r="BK275" s="189">
        <f>SUM(BK276:BK290)</f>
        <v>0</v>
      </c>
    </row>
    <row r="276" spans="1:65" s="2" customFormat="1" ht="44.25" customHeight="1">
      <c r="A276" s="36"/>
      <c r="B276" s="37"/>
      <c r="C276" s="192" t="s">
        <v>1354</v>
      </c>
      <c r="D276" s="192" t="s">
        <v>224</v>
      </c>
      <c r="E276" s="193" t="s">
        <v>6024</v>
      </c>
      <c r="F276" s="194" t="s">
        <v>6025</v>
      </c>
      <c r="G276" s="195" t="s">
        <v>650</v>
      </c>
      <c r="H276" s="196">
        <v>0.108</v>
      </c>
      <c r="I276" s="197"/>
      <c r="J276" s="198">
        <f>ROUND(I276*H276,2)</f>
        <v>0</v>
      </c>
      <c r="K276" s="194" t="s">
        <v>5600</v>
      </c>
      <c r="L276" s="41"/>
      <c r="M276" s="199" t="s">
        <v>1</v>
      </c>
      <c r="N276" s="200" t="s">
        <v>45</v>
      </c>
      <c r="O276" s="73"/>
      <c r="P276" s="201">
        <f>O276*H276</f>
        <v>0</v>
      </c>
      <c r="Q276" s="201">
        <v>0</v>
      </c>
      <c r="R276" s="201">
        <f>Q276*H276</f>
        <v>0</v>
      </c>
      <c r="S276" s="201">
        <v>0</v>
      </c>
      <c r="T276" s="202">
        <f>S276*H276</f>
        <v>0</v>
      </c>
      <c r="U276" s="36"/>
      <c r="V276" s="36"/>
      <c r="W276" s="36"/>
      <c r="X276" s="36"/>
      <c r="Y276" s="36"/>
      <c r="Z276" s="36"/>
      <c r="AA276" s="36"/>
      <c r="AB276" s="36"/>
      <c r="AC276" s="36"/>
      <c r="AD276" s="36"/>
      <c r="AE276" s="36"/>
      <c r="AR276" s="203" t="s">
        <v>223</v>
      </c>
      <c r="AT276" s="203" t="s">
        <v>224</v>
      </c>
      <c r="AU276" s="203" t="s">
        <v>87</v>
      </c>
      <c r="AY276" s="18" t="s">
        <v>220</v>
      </c>
      <c r="BE276" s="204">
        <f>IF(N276="základní",J276,0)</f>
        <v>0</v>
      </c>
      <c r="BF276" s="204">
        <f>IF(N276="snížená",J276,0)</f>
        <v>0</v>
      </c>
      <c r="BG276" s="204">
        <f>IF(N276="zákl. přenesená",J276,0)</f>
        <v>0</v>
      </c>
      <c r="BH276" s="204">
        <f>IF(N276="sníž. přenesená",J276,0)</f>
        <v>0</v>
      </c>
      <c r="BI276" s="204">
        <f>IF(N276="nulová",J276,0)</f>
        <v>0</v>
      </c>
      <c r="BJ276" s="18" t="s">
        <v>87</v>
      </c>
      <c r="BK276" s="204">
        <f>ROUND(I276*H276,2)</f>
        <v>0</v>
      </c>
      <c r="BL276" s="18" t="s">
        <v>223</v>
      </c>
      <c r="BM276" s="203" t="s">
        <v>6169</v>
      </c>
    </row>
    <row r="277" spans="1:65" s="2" customFormat="1" ht="11.25">
      <c r="A277" s="36"/>
      <c r="B277" s="37"/>
      <c r="C277" s="38"/>
      <c r="D277" s="205" t="s">
        <v>231</v>
      </c>
      <c r="E277" s="38"/>
      <c r="F277" s="206" t="s">
        <v>6027</v>
      </c>
      <c r="G277" s="38"/>
      <c r="H277" s="38"/>
      <c r="I277" s="207"/>
      <c r="J277" s="38"/>
      <c r="K277" s="38"/>
      <c r="L277" s="41"/>
      <c r="M277" s="208"/>
      <c r="N277" s="209"/>
      <c r="O277" s="73"/>
      <c r="P277" s="73"/>
      <c r="Q277" s="73"/>
      <c r="R277" s="73"/>
      <c r="S277" s="73"/>
      <c r="T277" s="74"/>
      <c r="U277" s="36"/>
      <c r="V277" s="36"/>
      <c r="W277" s="36"/>
      <c r="X277" s="36"/>
      <c r="Y277" s="36"/>
      <c r="Z277" s="36"/>
      <c r="AA277" s="36"/>
      <c r="AB277" s="36"/>
      <c r="AC277" s="36"/>
      <c r="AD277" s="36"/>
      <c r="AE277" s="36"/>
      <c r="AT277" s="18" t="s">
        <v>231</v>
      </c>
      <c r="AU277" s="18" t="s">
        <v>87</v>
      </c>
    </row>
    <row r="278" spans="1:65" s="2" customFormat="1" ht="44.25" customHeight="1">
      <c r="A278" s="36"/>
      <c r="B278" s="37"/>
      <c r="C278" s="192" t="s">
        <v>1359</v>
      </c>
      <c r="D278" s="192" t="s">
        <v>224</v>
      </c>
      <c r="E278" s="193" t="s">
        <v>952</v>
      </c>
      <c r="F278" s="194" t="s">
        <v>953</v>
      </c>
      <c r="G278" s="195" t="s">
        <v>650</v>
      </c>
      <c r="H278" s="196">
        <v>18.3</v>
      </c>
      <c r="I278" s="197"/>
      <c r="J278" s="198">
        <f>ROUND(I278*H278,2)</f>
        <v>0</v>
      </c>
      <c r="K278" s="194" t="s">
        <v>5600</v>
      </c>
      <c r="L278" s="41"/>
      <c r="M278" s="199" t="s">
        <v>1</v>
      </c>
      <c r="N278" s="200" t="s">
        <v>45</v>
      </c>
      <c r="O278" s="73"/>
      <c r="P278" s="201">
        <f>O278*H278</f>
        <v>0</v>
      </c>
      <c r="Q278" s="201">
        <v>0</v>
      </c>
      <c r="R278" s="201">
        <f>Q278*H278</f>
        <v>0</v>
      </c>
      <c r="S278" s="201">
        <v>0</v>
      </c>
      <c r="T278" s="202">
        <f>S278*H278</f>
        <v>0</v>
      </c>
      <c r="U278" s="36"/>
      <c r="V278" s="36"/>
      <c r="W278" s="36"/>
      <c r="X278" s="36"/>
      <c r="Y278" s="36"/>
      <c r="Z278" s="36"/>
      <c r="AA278" s="36"/>
      <c r="AB278" s="36"/>
      <c r="AC278" s="36"/>
      <c r="AD278" s="36"/>
      <c r="AE278" s="36"/>
      <c r="AR278" s="203" t="s">
        <v>223</v>
      </c>
      <c r="AT278" s="203" t="s">
        <v>224</v>
      </c>
      <c r="AU278" s="203" t="s">
        <v>87</v>
      </c>
      <c r="AY278" s="18" t="s">
        <v>220</v>
      </c>
      <c r="BE278" s="204">
        <f>IF(N278="základní",J278,0)</f>
        <v>0</v>
      </c>
      <c r="BF278" s="204">
        <f>IF(N278="snížená",J278,0)</f>
        <v>0</v>
      </c>
      <c r="BG278" s="204">
        <f>IF(N278="zákl. přenesená",J278,0)</f>
        <v>0</v>
      </c>
      <c r="BH278" s="204">
        <f>IF(N278="sníž. přenesená",J278,0)</f>
        <v>0</v>
      </c>
      <c r="BI278" s="204">
        <f>IF(N278="nulová",J278,0)</f>
        <v>0</v>
      </c>
      <c r="BJ278" s="18" t="s">
        <v>87</v>
      </c>
      <c r="BK278" s="204">
        <f>ROUND(I278*H278,2)</f>
        <v>0</v>
      </c>
      <c r="BL278" s="18" t="s">
        <v>223</v>
      </c>
      <c r="BM278" s="203" t="s">
        <v>6170</v>
      </c>
    </row>
    <row r="279" spans="1:65" s="2" customFormat="1" ht="11.25">
      <c r="A279" s="36"/>
      <c r="B279" s="37"/>
      <c r="C279" s="38"/>
      <c r="D279" s="205" t="s">
        <v>231</v>
      </c>
      <c r="E279" s="38"/>
      <c r="F279" s="206" t="s">
        <v>5868</v>
      </c>
      <c r="G279" s="38"/>
      <c r="H279" s="38"/>
      <c r="I279" s="207"/>
      <c r="J279" s="38"/>
      <c r="K279" s="38"/>
      <c r="L279" s="41"/>
      <c r="M279" s="208"/>
      <c r="N279" s="209"/>
      <c r="O279" s="73"/>
      <c r="P279" s="73"/>
      <c r="Q279" s="73"/>
      <c r="R279" s="73"/>
      <c r="S279" s="73"/>
      <c r="T279" s="74"/>
      <c r="U279" s="36"/>
      <c r="V279" s="36"/>
      <c r="W279" s="36"/>
      <c r="X279" s="36"/>
      <c r="Y279" s="36"/>
      <c r="Z279" s="36"/>
      <c r="AA279" s="36"/>
      <c r="AB279" s="36"/>
      <c r="AC279" s="36"/>
      <c r="AD279" s="36"/>
      <c r="AE279" s="36"/>
      <c r="AT279" s="18" t="s">
        <v>231</v>
      </c>
      <c r="AU279" s="18" t="s">
        <v>87</v>
      </c>
    </row>
    <row r="280" spans="1:65" s="2" customFormat="1" ht="37.9" customHeight="1">
      <c r="A280" s="36"/>
      <c r="B280" s="37"/>
      <c r="C280" s="192" t="s">
        <v>1647</v>
      </c>
      <c r="D280" s="192" t="s">
        <v>224</v>
      </c>
      <c r="E280" s="193" t="s">
        <v>5871</v>
      </c>
      <c r="F280" s="194" t="s">
        <v>5872</v>
      </c>
      <c r="G280" s="195" t="s">
        <v>650</v>
      </c>
      <c r="H280" s="196">
        <v>18.457999999999998</v>
      </c>
      <c r="I280" s="197"/>
      <c r="J280" s="198">
        <f>ROUND(I280*H280,2)</f>
        <v>0</v>
      </c>
      <c r="K280" s="194" t="s">
        <v>5600</v>
      </c>
      <c r="L280" s="41"/>
      <c r="M280" s="199" t="s">
        <v>1</v>
      </c>
      <c r="N280" s="200" t="s">
        <v>45</v>
      </c>
      <c r="O280" s="73"/>
      <c r="P280" s="201">
        <f>O280*H280</f>
        <v>0</v>
      </c>
      <c r="Q280" s="201">
        <v>0</v>
      </c>
      <c r="R280" s="201">
        <f>Q280*H280</f>
        <v>0</v>
      </c>
      <c r="S280" s="201">
        <v>0</v>
      </c>
      <c r="T280" s="202">
        <f>S280*H280</f>
        <v>0</v>
      </c>
      <c r="U280" s="36"/>
      <c r="V280" s="36"/>
      <c r="W280" s="36"/>
      <c r="X280" s="36"/>
      <c r="Y280" s="36"/>
      <c r="Z280" s="36"/>
      <c r="AA280" s="36"/>
      <c r="AB280" s="36"/>
      <c r="AC280" s="36"/>
      <c r="AD280" s="36"/>
      <c r="AE280" s="36"/>
      <c r="AR280" s="203" t="s">
        <v>223</v>
      </c>
      <c r="AT280" s="203" t="s">
        <v>224</v>
      </c>
      <c r="AU280" s="203" t="s">
        <v>87</v>
      </c>
      <c r="AY280" s="18" t="s">
        <v>220</v>
      </c>
      <c r="BE280" s="204">
        <f>IF(N280="základní",J280,0)</f>
        <v>0</v>
      </c>
      <c r="BF280" s="204">
        <f>IF(N280="snížená",J280,0)</f>
        <v>0</v>
      </c>
      <c r="BG280" s="204">
        <f>IF(N280="zákl. přenesená",J280,0)</f>
        <v>0</v>
      </c>
      <c r="BH280" s="204">
        <f>IF(N280="sníž. přenesená",J280,0)</f>
        <v>0</v>
      </c>
      <c r="BI280" s="204">
        <f>IF(N280="nulová",J280,0)</f>
        <v>0</v>
      </c>
      <c r="BJ280" s="18" t="s">
        <v>87</v>
      </c>
      <c r="BK280" s="204">
        <f>ROUND(I280*H280,2)</f>
        <v>0</v>
      </c>
      <c r="BL280" s="18" t="s">
        <v>223</v>
      </c>
      <c r="BM280" s="203" t="s">
        <v>6171</v>
      </c>
    </row>
    <row r="281" spans="1:65" s="2" customFormat="1" ht="11.25">
      <c r="A281" s="36"/>
      <c r="B281" s="37"/>
      <c r="C281" s="38"/>
      <c r="D281" s="205" t="s">
        <v>231</v>
      </c>
      <c r="E281" s="38"/>
      <c r="F281" s="206" t="s">
        <v>5874</v>
      </c>
      <c r="G281" s="38"/>
      <c r="H281" s="38"/>
      <c r="I281" s="207"/>
      <c r="J281" s="38"/>
      <c r="K281" s="38"/>
      <c r="L281" s="41"/>
      <c r="M281" s="208"/>
      <c r="N281" s="209"/>
      <c r="O281" s="73"/>
      <c r="P281" s="73"/>
      <c r="Q281" s="73"/>
      <c r="R281" s="73"/>
      <c r="S281" s="73"/>
      <c r="T281" s="74"/>
      <c r="U281" s="36"/>
      <c r="V281" s="36"/>
      <c r="W281" s="36"/>
      <c r="X281" s="36"/>
      <c r="Y281" s="36"/>
      <c r="Z281" s="36"/>
      <c r="AA281" s="36"/>
      <c r="AB281" s="36"/>
      <c r="AC281" s="36"/>
      <c r="AD281" s="36"/>
      <c r="AE281" s="36"/>
      <c r="AT281" s="18" t="s">
        <v>231</v>
      </c>
      <c r="AU281" s="18" t="s">
        <v>87</v>
      </c>
    </row>
    <row r="282" spans="1:65" s="2" customFormat="1" ht="49.15" customHeight="1">
      <c r="A282" s="36"/>
      <c r="B282" s="37"/>
      <c r="C282" s="192" t="s">
        <v>1469</v>
      </c>
      <c r="D282" s="192" t="s">
        <v>224</v>
      </c>
      <c r="E282" s="193" t="s">
        <v>5875</v>
      </c>
      <c r="F282" s="194" t="s">
        <v>5876</v>
      </c>
      <c r="G282" s="195" t="s">
        <v>650</v>
      </c>
      <c r="H282" s="196">
        <v>350.702</v>
      </c>
      <c r="I282" s="197"/>
      <c r="J282" s="198">
        <f>ROUND(I282*H282,2)</f>
        <v>0</v>
      </c>
      <c r="K282" s="194" t="s">
        <v>5600</v>
      </c>
      <c r="L282" s="41"/>
      <c r="M282" s="199" t="s">
        <v>1</v>
      </c>
      <c r="N282" s="200" t="s">
        <v>45</v>
      </c>
      <c r="O282" s="73"/>
      <c r="P282" s="201">
        <f>O282*H282</f>
        <v>0</v>
      </c>
      <c r="Q282" s="201">
        <v>0</v>
      </c>
      <c r="R282" s="201">
        <f>Q282*H282</f>
        <v>0</v>
      </c>
      <c r="S282" s="201">
        <v>0</v>
      </c>
      <c r="T282" s="202">
        <f>S282*H282</f>
        <v>0</v>
      </c>
      <c r="U282" s="36"/>
      <c r="V282" s="36"/>
      <c r="W282" s="36"/>
      <c r="X282" s="36"/>
      <c r="Y282" s="36"/>
      <c r="Z282" s="36"/>
      <c r="AA282" s="36"/>
      <c r="AB282" s="36"/>
      <c r="AC282" s="36"/>
      <c r="AD282" s="36"/>
      <c r="AE282" s="36"/>
      <c r="AR282" s="203" t="s">
        <v>223</v>
      </c>
      <c r="AT282" s="203" t="s">
        <v>224</v>
      </c>
      <c r="AU282" s="203" t="s">
        <v>87</v>
      </c>
      <c r="AY282" s="18" t="s">
        <v>220</v>
      </c>
      <c r="BE282" s="204">
        <f>IF(N282="základní",J282,0)</f>
        <v>0</v>
      </c>
      <c r="BF282" s="204">
        <f>IF(N282="snížená",J282,0)</f>
        <v>0</v>
      </c>
      <c r="BG282" s="204">
        <f>IF(N282="zákl. přenesená",J282,0)</f>
        <v>0</v>
      </c>
      <c r="BH282" s="204">
        <f>IF(N282="sníž. přenesená",J282,0)</f>
        <v>0</v>
      </c>
      <c r="BI282" s="204">
        <f>IF(N282="nulová",J282,0)</f>
        <v>0</v>
      </c>
      <c r="BJ282" s="18" t="s">
        <v>87</v>
      </c>
      <c r="BK282" s="204">
        <f>ROUND(I282*H282,2)</f>
        <v>0</v>
      </c>
      <c r="BL282" s="18" t="s">
        <v>223</v>
      </c>
      <c r="BM282" s="203" t="s">
        <v>6172</v>
      </c>
    </row>
    <row r="283" spans="1:65" s="2" customFormat="1" ht="11.25">
      <c r="A283" s="36"/>
      <c r="B283" s="37"/>
      <c r="C283" s="38"/>
      <c r="D283" s="205" t="s">
        <v>231</v>
      </c>
      <c r="E283" s="38"/>
      <c r="F283" s="206" t="s">
        <v>5878</v>
      </c>
      <c r="G283" s="38"/>
      <c r="H283" s="38"/>
      <c r="I283" s="207"/>
      <c r="J283" s="38"/>
      <c r="K283" s="38"/>
      <c r="L283" s="41"/>
      <c r="M283" s="208"/>
      <c r="N283" s="209"/>
      <c r="O283" s="73"/>
      <c r="P283" s="73"/>
      <c r="Q283" s="73"/>
      <c r="R283" s="73"/>
      <c r="S283" s="73"/>
      <c r="T283" s="74"/>
      <c r="U283" s="36"/>
      <c r="V283" s="36"/>
      <c r="W283" s="36"/>
      <c r="X283" s="36"/>
      <c r="Y283" s="36"/>
      <c r="Z283" s="36"/>
      <c r="AA283" s="36"/>
      <c r="AB283" s="36"/>
      <c r="AC283" s="36"/>
      <c r="AD283" s="36"/>
      <c r="AE283" s="36"/>
      <c r="AT283" s="18" t="s">
        <v>231</v>
      </c>
      <c r="AU283" s="18" t="s">
        <v>87</v>
      </c>
    </row>
    <row r="284" spans="1:65" s="2" customFormat="1" ht="55.5" customHeight="1">
      <c r="A284" s="36"/>
      <c r="B284" s="37"/>
      <c r="C284" s="192" t="s">
        <v>1652</v>
      </c>
      <c r="D284" s="192" t="s">
        <v>224</v>
      </c>
      <c r="E284" s="193" t="s">
        <v>5879</v>
      </c>
      <c r="F284" s="194" t="s">
        <v>5880</v>
      </c>
      <c r="G284" s="195" t="s">
        <v>650</v>
      </c>
      <c r="H284" s="196">
        <v>0.05</v>
      </c>
      <c r="I284" s="197"/>
      <c r="J284" s="198">
        <f>ROUND(I284*H284,2)</f>
        <v>0</v>
      </c>
      <c r="K284" s="194" t="s">
        <v>5600</v>
      </c>
      <c r="L284" s="41"/>
      <c r="M284" s="199" t="s">
        <v>1</v>
      </c>
      <c r="N284" s="200" t="s">
        <v>45</v>
      </c>
      <c r="O284" s="73"/>
      <c r="P284" s="201">
        <f>O284*H284</f>
        <v>0</v>
      </c>
      <c r="Q284" s="201">
        <v>0</v>
      </c>
      <c r="R284" s="201">
        <f>Q284*H284</f>
        <v>0</v>
      </c>
      <c r="S284" s="201">
        <v>0</v>
      </c>
      <c r="T284" s="202">
        <f>S284*H284</f>
        <v>0</v>
      </c>
      <c r="U284" s="36"/>
      <c r="V284" s="36"/>
      <c r="W284" s="36"/>
      <c r="X284" s="36"/>
      <c r="Y284" s="36"/>
      <c r="Z284" s="36"/>
      <c r="AA284" s="36"/>
      <c r="AB284" s="36"/>
      <c r="AC284" s="36"/>
      <c r="AD284" s="36"/>
      <c r="AE284" s="36"/>
      <c r="AR284" s="203" t="s">
        <v>223</v>
      </c>
      <c r="AT284" s="203" t="s">
        <v>224</v>
      </c>
      <c r="AU284" s="203" t="s">
        <v>87</v>
      </c>
      <c r="AY284" s="18" t="s">
        <v>220</v>
      </c>
      <c r="BE284" s="204">
        <f>IF(N284="základní",J284,0)</f>
        <v>0</v>
      </c>
      <c r="BF284" s="204">
        <f>IF(N284="snížená",J284,0)</f>
        <v>0</v>
      </c>
      <c r="BG284" s="204">
        <f>IF(N284="zákl. přenesená",J284,0)</f>
        <v>0</v>
      </c>
      <c r="BH284" s="204">
        <f>IF(N284="sníž. přenesená",J284,0)</f>
        <v>0</v>
      </c>
      <c r="BI284" s="204">
        <f>IF(N284="nulová",J284,0)</f>
        <v>0</v>
      </c>
      <c r="BJ284" s="18" t="s">
        <v>87</v>
      </c>
      <c r="BK284" s="204">
        <f>ROUND(I284*H284,2)</f>
        <v>0</v>
      </c>
      <c r="BL284" s="18" t="s">
        <v>223</v>
      </c>
      <c r="BM284" s="203" t="s">
        <v>6173</v>
      </c>
    </row>
    <row r="285" spans="1:65" s="2" customFormat="1" ht="11.25">
      <c r="A285" s="36"/>
      <c r="B285" s="37"/>
      <c r="C285" s="38"/>
      <c r="D285" s="205" t="s">
        <v>231</v>
      </c>
      <c r="E285" s="38"/>
      <c r="F285" s="206" t="s">
        <v>5882</v>
      </c>
      <c r="G285" s="38"/>
      <c r="H285" s="38"/>
      <c r="I285" s="207"/>
      <c r="J285" s="38"/>
      <c r="K285" s="38"/>
      <c r="L285" s="41"/>
      <c r="M285" s="208"/>
      <c r="N285" s="209"/>
      <c r="O285" s="73"/>
      <c r="P285" s="73"/>
      <c r="Q285" s="73"/>
      <c r="R285" s="73"/>
      <c r="S285" s="73"/>
      <c r="T285" s="74"/>
      <c r="U285" s="36"/>
      <c r="V285" s="36"/>
      <c r="W285" s="36"/>
      <c r="X285" s="36"/>
      <c r="Y285" s="36"/>
      <c r="Z285" s="36"/>
      <c r="AA285" s="36"/>
      <c r="AB285" s="36"/>
      <c r="AC285" s="36"/>
      <c r="AD285" s="36"/>
      <c r="AE285" s="36"/>
      <c r="AT285" s="18" t="s">
        <v>231</v>
      </c>
      <c r="AU285" s="18" t="s">
        <v>87</v>
      </c>
    </row>
    <row r="286" spans="1:65" s="13" customFormat="1" ht="11.25">
      <c r="B286" s="212"/>
      <c r="C286" s="213"/>
      <c r="D286" s="210" t="s">
        <v>235</v>
      </c>
      <c r="E286" s="214" t="s">
        <v>1</v>
      </c>
      <c r="F286" s="215" t="s">
        <v>6174</v>
      </c>
      <c r="G286" s="213"/>
      <c r="H286" s="216">
        <v>0.05</v>
      </c>
      <c r="I286" s="217"/>
      <c r="J286" s="213"/>
      <c r="K286" s="213"/>
      <c r="L286" s="218"/>
      <c r="M286" s="219"/>
      <c r="N286" s="220"/>
      <c r="O286" s="220"/>
      <c r="P286" s="220"/>
      <c r="Q286" s="220"/>
      <c r="R286" s="220"/>
      <c r="S286" s="220"/>
      <c r="T286" s="221"/>
      <c r="AT286" s="222" t="s">
        <v>235</v>
      </c>
      <c r="AU286" s="222" t="s">
        <v>87</v>
      </c>
      <c r="AV286" s="13" t="s">
        <v>19</v>
      </c>
      <c r="AW286" s="13" t="s">
        <v>36</v>
      </c>
      <c r="AX286" s="13" t="s">
        <v>80</v>
      </c>
      <c r="AY286" s="222" t="s">
        <v>220</v>
      </c>
    </row>
    <row r="287" spans="1:65" s="15" customFormat="1" ht="11.25">
      <c r="B287" s="233"/>
      <c r="C287" s="234"/>
      <c r="D287" s="210" t="s">
        <v>235</v>
      </c>
      <c r="E287" s="235" t="s">
        <v>1</v>
      </c>
      <c r="F287" s="236" t="s">
        <v>355</v>
      </c>
      <c r="G287" s="234"/>
      <c r="H287" s="237">
        <v>0.05</v>
      </c>
      <c r="I287" s="238"/>
      <c r="J287" s="234"/>
      <c r="K287" s="234"/>
      <c r="L287" s="239"/>
      <c r="M287" s="240"/>
      <c r="N287" s="241"/>
      <c r="O287" s="241"/>
      <c r="P287" s="241"/>
      <c r="Q287" s="241"/>
      <c r="R287" s="241"/>
      <c r="S287" s="241"/>
      <c r="T287" s="242"/>
      <c r="AT287" s="243" t="s">
        <v>235</v>
      </c>
      <c r="AU287" s="243" t="s">
        <v>87</v>
      </c>
      <c r="AV287" s="15" t="s">
        <v>223</v>
      </c>
      <c r="AW287" s="15" t="s">
        <v>36</v>
      </c>
      <c r="AX287" s="15" t="s">
        <v>87</v>
      </c>
      <c r="AY287" s="243" t="s">
        <v>220</v>
      </c>
    </row>
    <row r="288" spans="1:65" s="2" customFormat="1" ht="16.5" customHeight="1">
      <c r="A288" s="36"/>
      <c r="B288" s="37"/>
      <c r="C288" s="192" t="s">
        <v>1655</v>
      </c>
      <c r="D288" s="192" t="s">
        <v>224</v>
      </c>
      <c r="E288" s="193" t="s">
        <v>6175</v>
      </c>
      <c r="F288" s="194" t="s">
        <v>6176</v>
      </c>
      <c r="G288" s="195" t="s">
        <v>583</v>
      </c>
      <c r="H288" s="196">
        <v>-50</v>
      </c>
      <c r="I288" s="197"/>
      <c r="J288" s="198">
        <f>ROUND(I288*H288,2)</f>
        <v>0</v>
      </c>
      <c r="K288" s="194" t="s">
        <v>1</v>
      </c>
      <c r="L288" s="41"/>
      <c r="M288" s="199" t="s">
        <v>1</v>
      </c>
      <c r="N288" s="200" t="s">
        <v>45</v>
      </c>
      <c r="O288" s="73"/>
      <c r="P288" s="201">
        <f>O288*H288</f>
        <v>0</v>
      </c>
      <c r="Q288" s="201">
        <v>0</v>
      </c>
      <c r="R288" s="201">
        <f>Q288*H288</f>
        <v>0</v>
      </c>
      <c r="S288" s="201">
        <v>0</v>
      </c>
      <c r="T288" s="202">
        <f>S288*H288</f>
        <v>0</v>
      </c>
      <c r="U288" s="36"/>
      <c r="V288" s="36"/>
      <c r="W288" s="36"/>
      <c r="X288" s="36"/>
      <c r="Y288" s="36"/>
      <c r="Z288" s="36"/>
      <c r="AA288" s="36"/>
      <c r="AB288" s="36"/>
      <c r="AC288" s="36"/>
      <c r="AD288" s="36"/>
      <c r="AE288" s="36"/>
      <c r="AR288" s="203" t="s">
        <v>223</v>
      </c>
      <c r="AT288" s="203" t="s">
        <v>224</v>
      </c>
      <c r="AU288" s="203" t="s">
        <v>87</v>
      </c>
      <c r="AY288" s="18" t="s">
        <v>220</v>
      </c>
      <c r="BE288" s="204">
        <f>IF(N288="základní",J288,0)</f>
        <v>0</v>
      </c>
      <c r="BF288" s="204">
        <f>IF(N288="snížená",J288,0)</f>
        <v>0</v>
      </c>
      <c r="BG288" s="204">
        <f>IF(N288="zákl. přenesená",J288,0)</f>
        <v>0</v>
      </c>
      <c r="BH288" s="204">
        <f>IF(N288="sníž. přenesená",J288,0)</f>
        <v>0</v>
      </c>
      <c r="BI288" s="204">
        <f>IF(N288="nulová",J288,0)</f>
        <v>0</v>
      </c>
      <c r="BJ288" s="18" t="s">
        <v>87</v>
      </c>
      <c r="BK288" s="204">
        <f>ROUND(I288*H288,2)</f>
        <v>0</v>
      </c>
      <c r="BL288" s="18" t="s">
        <v>223</v>
      </c>
      <c r="BM288" s="203" t="s">
        <v>6177</v>
      </c>
    </row>
    <row r="289" spans="1:65" s="13" customFormat="1" ht="11.25">
      <c r="B289" s="212"/>
      <c r="C289" s="213"/>
      <c r="D289" s="210" t="s">
        <v>235</v>
      </c>
      <c r="E289" s="214" t="s">
        <v>1</v>
      </c>
      <c r="F289" s="215" t="s">
        <v>6178</v>
      </c>
      <c r="G289" s="213"/>
      <c r="H289" s="216">
        <v>-50</v>
      </c>
      <c r="I289" s="217"/>
      <c r="J289" s="213"/>
      <c r="K289" s="213"/>
      <c r="L289" s="218"/>
      <c r="M289" s="219"/>
      <c r="N289" s="220"/>
      <c r="O289" s="220"/>
      <c r="P289" s="220"/>
      <c r="Q289" s="220"/>
      <c r="R289" s="220"/>
      <c r="S289" s="220"/>
      <c r="T289" s="221"/>
      <c r="AT289" s="222" t="s">
        <v>235</v>
      </c>
      <c r="AU289" s="222" t="s">
        <v>87</v>
      </c>
      <c r="AV289" s="13" t="s">
        <v>19</v>
      </c>
      <c r="AW289" s="13" t="s">
        <v>36</v>
      </c>
      <c r="AX289" s="13" t="s">
        <v>80</v>
      </c>
      <c r="AY289" s="222" t="s">
        <v>220</v>
      </c>
    </row>
    <row r="290" spans="1:65" s="15" customFormat="1" ht="11.25">
      <c r="B290" s="233"/>
      <c r="C290" s="234"/>
      <c r="D290" s="210" t="s">
        <v>235</v>
      </c>
      <c r="E290" s="235" t="s">
        <v>1</v>
      </c>
      <c r="F290" s="236" t="s">
        <v>355</v>
      </c>
      <c r="G290" s="234"/>
      <c r="H290" s="237">
        <v>-50</v>
      </c>
      <c r="I290" s="238"/>
      <c r="J290" s="234"/>
      <c r="K290" s="234"/>
      <c r="L290" s="239"/>
      <c r="M290" s="240"/>
      <c r="N290" s="241"/>
      <c r="O290" s="241"/>
      <c r="P290" s="241"/>
      <c r="Q290" s="241"/>
      <c r="R290" s="241"/>
      <c r="S290" s="241"/>
      <c r="T290" s="242"/>
      <c r="AT290" s="243" t="s">
        <v>235</v>
      </c>
      <c r="AU290" s="243" t="s">
        <v>87</v>
      </c>
      <c r="AV290" s="15" t="s">
        <v>223</v>
      </c>
      <c r="AW290" s="15" t="s">
        <v>36</v>
      </c>
      <c r="AX290" s="15" t="s">
        <v>87</v>
      </c>
      <c r="AY290" s="243" t="s">
        <v>220</v>
      </c>
    </row>
    <row r="291" spans="1:65" s="12" customFormat="1" ht="25.9" customHeight="1">
      <c r="B291" s="176"/>
      <c r="C291" s="177"/>
      <c r="D291" s="178" t="s">
        <v>79</v>
      </c>
      <c r="E291" s="179" t="s">
        <v>741</v>
      </c>
      <c r="F291" s="179" t="s">
        <v>742</v>
      </c>
      <c r="G291" s="177"/>
      <c r="H291" s="177"/>
      <c r="I291" s="180"/>
      <c r="J291" s="181">
        <f>BK291</f>
        <v>0</v>
      </c>
      <c r="K291" s="177"/>
      <c r="L291" s="182"/>
      <c r="M291" s="183"/>
      <c r="N291" s="184"/>
      <c r="O291" s="184"/>
      <c r="P291" s="185">
        <f>SUM(P292:P293)</f>
        <v>0</v>
      </c>
      <c r="Q291" s="184"/>
      <c r="R291" s="185">
        <f>SUM(R292:R293)</f>
        <v>0</v>
      </c>
      <c r="S291" s="184"/>
      <c r="T291" s="186">
        <f>SUM(T292:T293)</f>
        <v>0</v>
      </c>
      <c r="AR291" s="187" t="s">
        <v>87</v>
      </c>
      <c r="AT291" s="188" t="s">
        <v>79</v>
      </c>
      <c r="AU291" s="188" t="s">
        <v>80</v>
      </c>
      <c r="AY291" s="187" t="s">
        <v>220</v>
      </c>
      <c r="BK291" s="189">
        <f>SUM(BK292:BK293)</f>
        <v>0</v>
      </c>
    </row>
    <row r="292" spans="1:65" s="2" customFormat="1" ht="33" customHeight="1">
      <c r="A292" s="36"/>
      <c r="B292" s="37"/>
      <c r="C292" s="192" t="s">
        <v>1658</v>
      </c>
      <c r="D292" s="192" t="s">
        <v>224</v>
      </c>
      <c r="E292" s="193" t="s">
        <v>743</v>
      </c>
      <c r="F292" s="194" t="s">
        <v>744</v>
      </c>
      <c r="G292" s="195" t="s">
        <v>650</v>
      </c>
      <c r="H292" s="196">
        <v>41.222999999999999</v>
      </c>
      <c r="I292" s="197"/>
      <c r="J292" s="198">
        <f>ROUND(I292*H292,2)</f>
        <v>0</v>
      </c>
      <c r="K292" s="194" t="s">
        <v>5600</v>
      </c>
      <c r="L292" s="41"/>
      <c r="M292" s="199" t="s">
        <v>1</v>
      </c>
      <c r="N292" s="200" t="s">
        <v>45</v>
      </c>
      <c r="O292" s="73"/>
      <c r="P292" s="201">
        <f>O292*H292</f>
        <v>0</v>
      </c>
      <c r="Q292" s="201">
        <v>0</v>
      </c>
      <c r="R292" s="201">
        <f>Q292*H292</f>
        <v>0</v>
      </c>
      <c r="S292" s="201">
        <v>0</v>
      </c>
      <c r="T292" s="202">
        <f>S292*H292</f>
        <v>0</v>
      </c>
      <c r="U292" s="36"/>
      <c r="V292" s="36"/>
      <c r="W292" s="36"/>
      <c r="X292" s="36"/>
      <c r="Y292" s="36"/>
      <c r="Z292" s="36"/>
      <c r="AA292" s="36"/>
      <c r="AB292" s="36"/>
      <c r="AC292" s="36"/>
      <c r="AD292" s="36"/>
      <c r="AE292" s="36"/>
      <c r="AR292" s="203" t="s">
        <v>223</v>
      </c>
      <c r="AT292" s="203" t="s">
        <v>224</v>
      </c>
      <c r="AU292" s="203" t="s">
        <v>87</v>
      </c>
      <c r="AY292" s="18" t="s">
        <v>220</v>
      </c>
      <c r="BE292" s="204">
        <f>IF(N292="základní",J292,0)</f>
        <v>0</v>
      </c>
      <c r="BF292" s="204">
        <f>IF(N292="snížená",J292,0)</f>
        <v>0</v>
      </c>
      <c r="BG292" s="204">
        <f>IF(N292="zákl. přenesená",J292,0)</f>
        <v>0</v>
      </c>
      <c r="BH292" s="204">
        <f>IF(N292="sníž. přenesená",J292,0)</f>
        <v>0</v>
      </c>
      <c r="BI292" s="204">
        <f>IF(N292="nulová",J292,0)</f>
        <v>0</v>
      </c>
      <c r="BJ292" s="18" t="s">
        <v>87</v>
      </c>
      <c r="BK292" s="204">
        <f>ROUND(I292*H292,2)</f>
        <v>0</v>
      </c>
      <c r="BL292" s="18" t="s">
        <v>223</v>
      </c>
      <c r="BM292" s="203" t="s">
        <v>6179</v>
      </c>
    </row>
    <row r="293" spans="1:65" s="2" customFormat="1" ht="11.25">
      <c r="A293" s="36"/>
      <c r="B293" s="37"/>
      <c r="C293" s="38"/>
      <c r="D293" s="205" t="s">
        <v>231</v>
      </c>
      <c r="E293" s="38"/>
      <c r="F293" s="206" t="s">
        <v>5884</v>
      </c>
      <c r="G293" s="38"/>
      <c r="H293" s="38"/>
      <c r="I293" s="207"/>
      <c r="J293" s="38"/>
      <c r="K293" s="38"/>
      <c r="L293" s="41"/>
      <c r="M293" s="257"/>
      <c r="N293" s="258"/>
      <c r="O293" s="259"/>
      <c r="P293" s="259"/>
      <c r="Q293" s="259"/>
      <c r="R293" s="259"/>
      <c r="S293" s="259"/>
      <c r="T293" s="260"/>
      <c r="U293" s="36"/>
      <c r="V293" s="36"/>
      <c r="W293" s="36"/>
      <c r="X293" s="36"/>
      <c r="Y293" s="36"/>
      <c r="Z293" s="36"/>
      <c r="AA293" s="36"/>
      <c r="AB293" s="36"/>
      <c r="AC293" s="36"/>
      <c r="AD293" s="36"/>
      <c r="AE293" s="36"/>
      <c r="AT293" s="18" t="s">
        <v>231</v>
      </c>
      <c r="AU293" s="18" t="s">
        <v>87</v>
      </c>
    </row>
    <row r="294" spans="1:65" s="2" customFormat="1" ht="6.95" customHeight="1">
      <c r="A294" s="36"/>
      <c r="B294" s="56"/>
      <c r="C294" s="57"/>
      <c r="D294" s="57"/>
      <c r="E294" s="57"/>
      <c r="F294" s="57"/>
      <c r="G294" s="57"/>
      <c r="H294" s="57"/>
      <c r="I294" s="57"/>
      <c r="J294" s="57"/>
      <c r="K294" s="57"/>
      <c r="L294" s="41"/>
      <c r="M294" s="36"/>
      <c r="O294" s="36"/>
      <c r="P294" s="36"/>
      <c r="Q294" s="36"/>
      <c r="R294" s="36"/>
      <c r="S294" s="36"/>
      <c r="T294" s="36"/>
      <c r="U294" s="36"/>
      <c r="V294" s="36"/>
      <c r="W294" s="36"/>
      <c r="X294" s="36"/>
      <c r="Y294" s="36"/>
      <c r="Z294" s="36"/>
      <c r="AA294" s="36"/>
      <c r="AB294" s="36"/>
      <c r="AC294" s="36"/>
      <c r="AD294" s="36"/>
      <c r="AE294" s="36"/>
    </row>
  </sheetData>
  <mergeCells count="12">
    <mergeCell ref="E118:H118"/>
    <mergeCell ref="L2:V2"/>
    <mergeCell ref="E85:H85"/>
    <mergeCell ref="E87:H87"/>
    <mergeCell ref="E89:H89"/>
    <mergeCell ref="E114:H114"/>
    <mergeCell ref="E116:H116"/>
    <mergeCell ref="E7:H7"/>
    <mergeCell ref="E9:H9"/>
    <mergeCell ref="E11:H11"/>
    <mergeCell ref="E20:H20"/>
    <mergeCell ref="E29:H29"/>
  </mergeCells>
  <hyperlinks>
    <hyperlink ref="F129" r:id="rId1"/>
    <hyperlink ref="F138" r:id="rId2"/>
    <hyperlink ref="F141" r:id="rId3"/>
    <hyperlink ref="F143" r:id="rId4"/>
    <hyperlink ref="F146" r:id="rId5"/>
    <hyperlink ref="F148" r:id="rId6"/>
    <hyperlink ref="F152" r:id="rId7"/>
    <hyperlink ref="F160" r:id="rId8"/>
    <hyperlink ref="F168" r:id="rId9"/>
    <hyperlink ref="F170" r:id="rId10"/>
    <hyperlink ref="F178" r:id="rId11"/>
    <hyperlink ref="F180" r:id="rId12"/>
    <hyperlink ref="F183" r:id="rId13"/>
    <hyperlink ref="F186" r:id="rId14"/>
    <hyperlink ref="F188" r:id="rId15"/>
    <hyperlink ref="F191" r:id="rId16"/>
    <hyperlink ref="F194" r:id="rId17"/>
    <hyperlink ref="F196" r:id="rId18"/>
    <hyperlink ref="F198" r:id="rId19"/>
    <hyperlink ref="F200" r:id="rId20"/>
    <hyperlink ref="F202" r:id="rId21"/>
    <hyperlink ref="F204" r:id="rId22"/>
    <hyperlink ref="F210" r:id="rId23"/>
    <hyperlink ref="F215" r:id="rId24"/>
    <hyperlink ref="F221" r:id="rId25"/>
    <hyperlink ref="F226" r:id="rId26"/>
    <hyperlink ref="F228" r:id="rId27"/>
    <hyperlink ref="F231" r:id="rId28"/>
    <hyperlink ref="F234" r:id="rId29"/>
    <hyperlink ref="F236" r:id="rId30"/>
    <hyperlink ref="F238" r:id="rId31"/>
    <hyperlink ref="F243" r:id="rId32"/>
    <hyperlink ref="F245" r:id="rId33"/>
    <hyperlink ref="F247" r:id="rId34"/>
    <hyperlink ref="F250" r:id="rId35"/>
    <hyperlink ref="F265" r:id="rId36"/>
    <hyperlink ref="F274" r:id="rId37"/>
    <hyperlink ref="F277" r:id="rId38"/>
    <hyperlink ref="F279" r:id="rId39"/>
    <hyperlink ref="F281" r:id="rId40"/>
    <hyperlink ref="F283" r:id="rId41"/>
    <hyperlink ref="F285" r:id="rId42"/>
    <hyperlink ref="F293" r:id="rId43"/>
  </hyperlinks>
  <pageMargins left="0.39374999999999999" right="0.39374999999999999" top="0.39374999999999999" bottom="0.39374999999999999" header="0" footer="0"/>
  <pageSetup orientation="portrait" blackAndWhite="1"/>
</worksheet>
</file>

<file path=xl/worksheets/sheet25.xml><?xml version="1.0" encoding="utf-8"?>
<worksheet xmlns="http://schemas.openxmlformats.org/spreadsheetml/2006/main" xmlns:r="http://schemas.openxmlformats.org/officeDocument/2006/relationships">
  <sheetPr>
    <pageSetUpPr fitToPage="1"/>
  </sheetPr>
  <dimension ref="A2:BM3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183</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5591</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6180</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38</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tr">
        <f>IF('Rekapitulace stavby'!E11="","",'Rekapitulace stavby'!E11)</f>
        <v>Povodí Odry, s.p.</v>
      </c>
      <c r="F17" s="36"/>
      <c r="G17" s="36"/>
      <c r="H17" s="36"/>
      <c r="I17" s="120" t="s">
        <v>31</v>
      </c>
      <c r="J17" s="111"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tr">
        <f>IF('Rekapitulace stavby'!E17="","",'Rekapitulace stavby'!E17)</f>
        <v>Dopravoprojekt Brno a.s.</v>
      </c>
      <c r="F23" s="36"/>
      <c r="G23" s="36"/>
      <c r="H23" s="36"/>
      <c r="I23" s="120" t="s">
        <v>31</v>
      </c>
      <c r="J23" s="111"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tr">
        <f>IF('Rekapitulace stavby'!E20="","",'Rekapitulace stavby'!E20)</f>
        <v xml:space="preserve"> </v>
      </c>
      <c r="F26" s="36"/>
      <c r="G26" s="36"/>
      <c r="H26" s="36"/>
      <c r="I26" s="120" t="s">
        <v>31</v>
      </c>
      <c r="J26" s="111"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ROUND(J127,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ROUND((SUM(BE127:BE315)),  2)</f>
        <v>0</v>
      </c>
      <c r="G35" s="36"/>
      <c r="H35" s="36"/>
      <c r="I35" s="131">
        <v>0.2</v>
      </c>
      <c r="J35" s="130">
        <f>ROUND(((SUM(BE127:BE315))*I35),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ROUND((SUM(BF127:BF315)),  2)</f>
        <v>0</v>
      </c>
      <c r="G36" s="36"/>
      <c r="H36" s="36"/>
      <c r="I36" s="131">
        <v>0.2</v>
      </c>
      <c r="J36" s="130">
        <f>ROUND(((SUM(BF127:BF315))*I36),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ROUND((SUM(BG127:BG315)),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ROUND((SUM(BH127:BH315)),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ROUND((SUM(BI127:BI315)),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5591</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 08.5 - Úprava křížení ...</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 xml:space="preserve"> </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Dopravoprojekt Brno a.s.</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J127</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1902</v>
      </c>
      <c r="E99" s="157"/>
      <c r="F99" s="157"/>
      <c r="G99" s="157"/>
      <c r="H99" s="157"/>
      <c r="I99" s="157"/>
      <c r="J99" s="158">
        <f>J128</f>
        <v>0</v>
      </c>
      <c r="K99" s="155"/>
      <c r="L99" s="159"/>
    </row>
    <row r="100" spans="1:47" s="9" customFormat="1" ht="24.95" customHeight="1">
      <c r="B100" s="154"/>
      <c r="C100" s="155"/>
      <c r="D100" s="156" t="s">
        <v>1903</v>
      </c>
      <c r="E100" s="157"/>
      <c r="F100" s="157"/>
      <c r="G100" s="157"/>
      <c r="H100" s="157"/>
      <c r="I100" s="157"/>
      <c r="J100" s="158">
        <f>J265</f>
        <v>0</v>
      </c>
      <c r="K100" s="155"/>
      <c r="L100" s="159"/>
    </row>
    <row r="101" spans="1:47" s="9" customFormat="1" ht="24.95" customHeight="1">
      <c r="B101" s="154"/>
      <c r="C101" s="155"/>
      <c r="D101" s="156" t="s">
        <v>1906</v>
      </c>
      <c r="E101" s="157"/>
      <c r="F101" s="157"/>
      <c r="G101" s="157"/>
      <c r="H101" s="157"/>
      <c r="I101" s="157"/>
      <c r="J101" s="158">
        <f>J288</f>
        <v>0</v>
      </c>
      <c r="K101" s="155"/>
      <c r="L101" s="159"/>
    </row>
    <row r="102" spans="1:47" s="9" customFormat="1" ht="24.95" customHeight="1">
      <c r="B102" s="154"/>
      <c r="C102" s="155"/>
      <c r="D102" s="156" t="s">
        <v>1909</v>
      </c>
      <c r="E102" s="157"/>
      <c r="F102" s="157"/>
      <c r="G102" s="157"/>
      <c r="H102" s="157"/>
      <c r="I102" s="157"/>
      <c r="J102" s="158">
        <f>J296</f>
        <v>0</v>
      </c>
      <c r="K102" s="155"/>
      <c r="L102" s="159"/>
    </row>
    <row r="103" spans="1:47" s="9" customFormat="1" ht="24.95" customHeight="1">
      <c r="B103" s="154"/>
      <c r="C103" s="155"/>
      <c r="D103" s="156" t="s">
        <v>1910</v>
      </c>
      <c r="E103" s="157"/>
      <c r="F103" s="157"/>
      <c r="G103" s="157"/>
      <c r="H103" s="157"/>
      <c r="I103" s="157"/>
      <c r="J103" s="158">
        <f>J301</f>
        <v>0</v>
      </c>
      <c r="K103" s="155"/>
      <c r="L103" s="159"/>
    </row>
    <row r="104" spans="1:47" s="9" customFormat="1" ht="24.95" customHeight="1">
      <c r="B104" s="154"/>
      <c r="C104" s="155"/>
      <c r="D104" s="156" t="s">
        <v>1911</v>
      </c>
      <c r="E104" s="157"/>
      <c r="F104" s="157"/>
      <c r="G104" s="157"/>
      <c r="H104" s="157"/>
      <c r="I104" s="157"/>
      <c r="J104" s="158">
        <f>J304</f>
        <v>0</v>
      </c>
      <c r="K104" s="155"/>
      <c r="L104" s="159"/>
    </row>
    <row r="105" spans="1:47" s="9" customFormat="1" ht="24.95" customHeight="1">
      <c r="B105" s="154"/>
      <c r="C105" s="155"/>
      <c r="D105" s="156" t="s">
        <v>1912</v>
      </c>
      <c r="E105" s="157"/>
      <c r="F105" s="157"/>
      <c r="G105" s="157"/>
      <c r="H105" s="157"/>
      <c r="I105" s="157"/>
      <c r="J105" s="158">
        <f>J313</f>
        <v>0</v>
      </c>
      <c r="K105" s="155"/>
      <c r="L105" s="159"/>
    </row>
    <row r="106" spans="1:47" s="2" customFormat="1" ht="21.75" customHeight="1">
      <c r="A106" s="36"/>
      <c r="B106" s="37"/>
      <c r="C106" s="38"/>
      <c r="D106" s="38"/>
      <c r="E106" s="38"/>
      <c r="F106" s="38"/>
      <c r="G106" s="38"/>
      <c r="H106" s="38"/>
      <c r="I106" s="38"/>
      <c r="J106" s="38"/>
      <c r="K106" s="38"/>
      <c r="L106" s="53"/>
      <c r="S106" s="36"/>
      <c r="T106" s="36"/>
      <c r="U106" s="36"/>
      <c r="V106" s="36"/>
      <c r="W106" s="36"/>
      <c r="X106" s="36"/>
      <c r="Y106" s="36"/>
      <c r="Z106" s="36"/>
      <c r="AA106" s="36"/>
      <c r="AB106" s="36"/>
      <c r="AC106" s="36"/>
      <c r="AD106" s="36"/>
      <c r="AE106" s="36"/>
    </row>
    <row r="107" spans="1:47" s="2" customFormat="1" ht="6.95" customHeight="1">
      <c r="A107" s="36"/>
      <c r="B107" s="56"/>
      <c r="C107" s="57"/>
      <c r="D107" s="57"/>
      <c r="E107" s="57"/>
      <c r="F107" s="57"/>
      <c r="G107" s="57"/>
      <c r="H107" s="57"/>
      <c r="I107" s="57"/>
      <c r="J107" s="57"/>
      <c r="K107" s="57"/>
      <c r="L107" s="53"/>
      <c r="S107" s="36"/>
      <c r="T107" s="36"/>
      <c r="U107" s="36"/>
      <c r="V107" s="36"/>
      <c r="W107" s="36"/>
      <c r="X107" s="36"/>
      <c r="Y107" s="36"/>
      <c r="Z107" s="36"/>
      <c r="AA107" s="36"/>
      <c r="AB107" s="36"/>
      <c r="AC107" s="36"/>
      <c r="AD107" s="36"/>
      <c r="AE107" s="36"/>
    </row>
    <row r="111" spans="1:47" s="2" customFormat="1" ht="6.95" customHeight="1">
      <c r="A111" s="36"/>
      <c r="B111" s="58"/>
      <c r="C111" s="59"/>
      <c r="D111" s="59"/>
      <c r="E111" s="59"/>
      <c r="F111" s="59"/>
      <c r="G111" s="59"/>
      <c r="H111" s="59"/>
      <c r="I111" s="59"/>
      <c r="J111" s="59"/>
      <c r="K111" s="59"/>
      <c r="L111" s="53"/>
      <c r="S111" s="36"/>
      <c r="T111" s="36"/>
      <c r="U111" s="36"/>
      <c r="V111" s="36"/>
      <c r="W111" s="36"/>
      <c r="X111" s="36"/>
      <c r="Y111" s="36"/>
      <c r="Z111" s="36"/>
      <c r="AA111" s="36"/>
      <c r="AB111" s="36"/>
      <c r="AC111" s="36"/>
      <c r="AD111" s="36"/>
      <c r="AE111" s="36"/>
    </row>
    <row r="112" spans="1:47" s="2" customFormat="1" ht="24.95" customHeight="1">
      <c r="A112" s="36"/>
      <c r="B112" s="37"/>
      <c r="C112" s="24" t="s">
        <v>204</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3" s="2" customFormat="1" ht="6.95" customHeight="1">
      <c r="A113" s="36"/>
      <c r="B113" s="37"/>
      <c r="C113" s="38"/>
      <c r="D113" s="38"/>
      <c r="E113" s="38"/>
      <c r="F113" s="38"/>
      <c r="G113" s="38"/>
      <c r="H113" s="38"/>
      <c r="I113" s="38"/>
      <c r="J113" s="38"/>
      <c r="K113" s="38"/>
      <c r="L113" s="53"/>
      <c r="S113" s="36"/>
      <c r="T113" s="36"/>
      <c r="U113" s="36"/>
      <c r="V113" s="36"/>
      <c r="W113" s="36"/>
      <c r="X113" s="36"/>
      <c r="Y113" s="36"/>
      <c r="Z113" s="36"/>
      <c r="AA113" s="36"/>
      <c r="AB113" s="36"/>
      <c r="AC113" s="36"/>
      <c r="AD113" s="36"/>
      <c r="AE113" s="36"/>
    </row>
    <row r="114" spans="1:63" s="2" customFormat="1" ht="12" customHeight="1">
      <c r="A114" s="36"/>
      <c r="B114" s="37"/>
      <c r="C114" s="30" t="s">
        <v>15</v>
      </c>
      <c r="D114" s="38"/>
      <c r="E114" s="38"/>
      <c r="F114" s="38"/>
      <c r="G114" s="38"/>
      <c r="H114" s="38"/>
      <c r="I114" s="38"/>
      <c r="J114" s="38"/>
      <c r="K114" s="38"/>
      <c r="L114" s="53"/>
      <c r="S114" s="36"/>
      <c r="T114" s="36"/>
      <c r="U114" s="36"/>
      <c r="V114" s="36"/>
      <c r="W114" s="36"/>
      <c r="X114" s="36"/>
      <c r="Y114" s="36"/>
      <c r="Z114" s="36"/>
      <c r="AA114" s="36"/>
      <c r="AB114" s="36"/>
      <c r="AC114" s="36"/>
      <c r="AD114" s="36"/>
      <c r="AE114" s="36"/>
    </row>
    <row r="115" spans="1:63" s="2" customFormat="1" ht="26.25" customHeight="1">
      <c r="A115" s="36"/>
      <c r="B115" s="37"/>
      <c r="C115" s="38"/>
      <c r="D115" s="38"/>
      <c r="E115" s="339" t="str">
        <f>E7</f>
        <v>Ochranná hráz na Odře a Orlovské Stružce, Bohumín-Pudlov, stavba č. 5047_2021_soutez</v>
      </c>
      <c r="F115" s="340"/>
      <c r="G115" s="340"/>
      <c r="H115" s="340"/>
      <c r="I115" s="38"/>
      <c r="J115" s="38"/>
      <c r="K115" s="38"/>
      <c r="L115" s="53"/>
      <c r="S115" s="36"/>
      <c r="T115" s="36"/>
      <c r="U115" s="36"/>
      <c r="V115" s="36"/>
      <c r="W115" s="36"/>
      <c r="X115" s="36"/>
      <c r="Y115" s="36"/>
      <c r="Z115" s="36"/>
      <c r="AA115" s="36"/>
      <c r="AB115" s="36"/>
      <c r="AC115" s="36"/>
      <c r="AD115" s="36"/>
      <c r="AE115" s="36"/>
    </row>
    <row r="116" spans="1:63" s="1" customFormat="1" ht="12" customHeight="1">
      <c r="B116" s="22"/>
      <c r="C116" s="30" t="s">
        <v>188</v>
      </c>
      <c r="D116" s="23"/>
      <c r="E116" s="23"/>
      <c r="F116" s="23"/>
      <c r="G116" s="23"/>
      <c r="H116" s="23"/>
      <c r="I116" s="23"/>
      <c r="J116" s="23"/>
      <c r="K116" s="23"/>
      <c r="L116" s="21"/>
    </row>
    <row r="117" spans="1:63" s="2" customFormat="1" ht="16.5" customHeight="1">
      <c r="A117" s="36"/>
      <c r="B117" s="37"/>
      <c r="C117" s="38"/>
      <c r="D117" s="38"/>
      <c r="E117" s="339" t="s">
        <v>5591</v>
      </c>
      <c r="F117" s="341"/>
      <c r="G117" s="341"/>
      <c r="H117" s="341"/>
      <c r="I117" s="38"/>
      <c r="J117" s="38"/>
      <c r="K117" s="38"/>
      <c r="L117" s="53"/>
      <c r="S117" s="36"/>
      <c r="T117" s="36"/>
      <c r="U117" s="36"/>
      <c r="V117" s="36"/>
      <c r="W117" s="36"/>
      <c r="X117" s="36"/>
      <c r="Y117" s="36"/>
      <c r="Z117" s="36"/>
      <c r="AA117" s="36"/>
      <c r="AB117" s="36"/>
      <c r="AC117" s="36"/>
      <c r="AD117" s="36"/>
      <c r="AE117" s="36"/>
    </row>
    <row r="118" spans="1:63" s="2" customFormat="1" ht="12" customHeight="1">
      <c r="A118" s="36"/>
      <c r="B118" s="37"/>
      <c r="C118" s="30" t="s">
        <v>485</v>
      </c>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3" s="2" customFormat="1" ht="16.5" customHeight="1">
      <c r="A119" s="36"/>
      <c r="B119" s="37"/>
      <c r="C119" s="38"/>
      <c r="D119" s="38"/>
      <c r="E119" s="312" t="str">
        <f>E11</f>
        <v>SO 08.5 - Úprava křížení ...</v>
      </c>
      <c r="F119" s="341"/>
      <c r="G119" s="341"/>
      <c r="H119" s="341"/>
      <c r="I119" s="38"/>
      <c r="J119" s="38"/>
      <c r="K119" s="38"/>
      <c r="L119" s="53"/>
      <c r="S119" s="36"/>
      <c r="T119" s="36"/>
      <c r="U119" s="36"/>
      <c r="V119" s="36"/>
      <c r="W119" s="36"/>
      <c r="X119" s="36"/>
      <c r="Y119" s="36"/>
      <c r="Z119" s="36"/>
      <c r="AA119" s="36"/>
      <c r="AB119" s="36"/>
      <c r="AC119" s="36"/>
      <c r="AD119" s="36"/>
      <c r="AE119" s="36"/>
    </row>
    <row r="120" spans="1:63"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3" s="2" customFormat="1" ht="12" customHeight="1">
      <c r="A121" s="36"/>
      <c r="B121" s="37"/>
      <c r="C121" s="30" t="s">
        <v>20</v>
      </c>
      <c r="D121" s="38"/>
      <c r="E121" s="38"/>
      <c r="F121" s="28" t="str">
        <f>F14</f>
        <v xml:space="preserve"> </v>
      </c>
      <c r="G121" s="38"/>
      <c r="H121" s="38"/>
      <c r="I121" s="30" t="s">
        <v>22</v>
      </c>
      <c r="J121" s="68" t="str">
        <f>IF(J14="","",J14)</f>
        <v>30. 11. 2020</v>
      </c>
      <c r="K121" s="38"/>
      <c r="L121" s="53"/>
      <c r="S121" s="36"/>
      <c r="T121" s="36"/>
      <c r="U121" s="36"/>
      <c r="V121" s="36"/>
      <c r="W121" s="36"/>
      <c r="X121" s="36"/>
      <c r="Y121" s="36"/>
      <c r="Z121" s="36"/>
      <c r="AA121" s="36"/>
      <c r="AB121" s="36"/>
      <c r="AC121" s="36"/>
      <c r="AD121" s="36"/>
      <c r="AE121" s="36"/>
    </row>
    <row r="122" spans="1:63" s="2" customFormat="1" ht="6.95" customHeight="1">
      <c r="A122" s="36"/>
      <c r="B122" s="37"/>
      <c r="C122" s="38"/>
      <c r="D122" s="38"/>
      <c r="E122" s="38"/>
      <c r="F122" s="38"/>
      <c r="G122" s="38"/>
      <c r="H122" s="38"/>
      <c r="I122" s="38"/>
      <c r="J122" s="38"/>
      <c r="K122" s="38"/>
      <c r="L122" s="53"/>
      <c r="S122" s="36"/>
      <c r="T122" s="36"/>
      <c r="U122" s="36"/>
      <c r="V122" s="36"/>
      <c r="W122" s="36"/>
      <c r="X122" s="36"/>
      <c r="Y122" s="36"/>
      <c r="Z122" s="36"/>
      <c r="AA122" s="36"/>
      <c r="AB122" s="36"/>
      <c r="AC122" s="36"/>
      <c r="AD122" s="36"/>
      <c r="AE122" s="36"/>
    </row>
    <row r="123" spans="1:63" s="2" customFormat="1" ht="25.7" customHeight="1">
      <c r="A123" s="36"/>
      <c r="B123" s="37"/>
      <c r="C123" s="30" t="s">
        <v>28</v>
      </c>
      <c r="D123" s="38"/>
      <c r="E123" s="38"/>
      <c r="F123" s="28" t="str">
        <f>E17</f>
        <v>Povodí Odry, s.p.</v>
      </c>
      <c r="G123" s="38"/>
      <c r="H123" s="38"/>
      <c r="I123" s="30" t="s">
        <v>34</v>
      </c>
      <c r="J123" s="34" t="str">
        <f>E23</f>
        <v>Dopravoprojekt Brno a.s.</v>
      </c>
      <c r="K123" s="38"/>
      <c r="L123" s="53"/>
      <c r="S123" s="36"/>
      <c r="T123" s="36"/>
      <c r="U123" s="36"/>
      <c r="V123" s="36"/>
      <c r="W123" s="36"/>
      <c r="X123" s="36"/>
      <c r="Y123" s="36"/>
      <c r="Z123" s="36"/>
      <c r="AA123" s="36"/>
      <c r="AB123" s="36"/>
      <c r="AC123" s="36"/>
      <c r="AD123" s="36"/>
      <c r="AE123" s="36"/>
    </row>
    <row r="124" spans="1:63" s="2" customFormat="1" ht="15.2" customHeight="1">
      <c r="A124" s="36"/>
      <c r="B124" s="37"/>
      <c r="C124" s="30" t="s">
        <v>32</v>
      </c>
      <c r="D124" s="38"/>
      <c r="E124" s="38"/>
      <c r="F124" s="28" t="str">
        <f>IF(E20="","",E20)</f>
        <v>Vyplň údaj</v>
      </c>
      <c r="G124" s="38"/>
      <c r="H124" s="38"/>
      <c r="I124" s="30" t="s">
        <v>37</v>
      </c>
      <c r="J124" s="34" t="str">
        <f>E26</f>
        <v xml:space="preserve"> </v>
      </c>
      <c r="K124" s="38"/>
      <c r="L124" s="53"/>
      <c r="S124" s="36"/>
      <c r="T124" s="36"/>
      <c r="U124" s="36"/>
      <c r="V124" s="36"/>
      <c r="W124" s="36"/>
      <c r="X124" s="36"/>
      <c r="Y124" s="36"/>
      <c r="Z124" s="36"/>
      <c r="AA124" s="36"/>
      <c r="AB124" s="36"/>
      <c r="AC124" s="36"/>
      <c r="AD124" s="36"/>
      <c r="AE124" s="36"/>
    </row>
    <row r="125" spans="1:63" s="2" customFormat="1" ht="10.35" customHeight="1">
      <c r="A125" s="36"/>
      <c r="B125" s="37"/>
      <c r="C125" s="38"/>
      <c r="D125" s="38"/>
      <c r="E125" s="38"/>
      <c r="F125" s="38"/>
      <c r="G125" s="38"/>
      <c r="H125" s="38"/>
      <c r="I125" s="38"/>
      <c r="J125" s="38"/>
      <c r="K125" s="38"/>
      <c r="L125" s="53"/>
      <c r="S125" s="36"/>
      <c r="T125" s="36"/>
      <c r="U125" s="36"/>
      <c r="V125" s="36"/>
      <c r="W125" s="36"/>
      <c r="X125" s="36"/>
      <c r="Y125" s="36"/>
      <c r="Z125" s="36"/>
      <c r="AA125" s="36"/>
      <c r="AB125" s="36"/>
      <c r="AC125" s="36"/>
      <c r="AD125" s="36"/>
      <c r="AE125" s="36"/>
    </row>
    <row r="126" spans="1:63" s="11" customFormat="1" ht="29.25" customHeight="1">
      <c r="A126" s="165"/>
      <c r="B126" s="166"/>
      <c r="C126" s="167" t="s">
        <v>205</v>
      </c>
      <c r="D126" s="168" t="s">
        <v>65</v>
      </c>
      <c r="E126" s="168" t="s">
        <v>61</v>
      </c>
      <c r="F126" s="168" t="s">
        <v>62</v>
      </c>
      <c r="G126" s="168" t="s">
        <v>206</v>
      </c>
      <c r="H126" s="168" t="s">
        <v>207</v>
      </c>
      <c r="I126" s="168" t="s">
        <v>208</v>
      </c>
      <c r="J126" s="168" t="s">
        <v>192</v>
      </c>
      <c r="K126" s="169" t="s">
        <v>209</v>
      </c>
      <c r="L126" s="170"/>
      <c r="M126" s="77" t="s">
        <v>1</v>
      </c>
      <c r="N126" s="78" t="s">
        <v>44</v>
      </c>
      <c r="O126" s="78" t="s">
        <v>210</v>
      </c>
      <c r="P126" s="78" t="s">
        <v>211</v>
      </c>
      <c r="Q126" s="78" t="s">
        <v>212</v>
      </c>
      <c r="R126" s="78" t="s">
        <v>213</v>
      </c>
      <c r="S126" s="78" t="s">
        <v>214</v>
      </c>
      <c r="T126" s="79" t="s">
        <v>215</v>
      </c>
      <c r="U126" s="165"/>
      <c r="V126" s="165"/>
      <c r="W126" s="165"/>
      <c r="X126" s="165"/>
      <c r="Y126" s="165"/>
      <c r="Z126" s="165"/>
      <c r="AA126" s="165"/>
      <c r="AB126" s="165"/>
      <c r="AC126" s="165"/>
      <c r="AD126" s="165"/>
      <c r="AE126" s="165"/>
    </row>
    <row r="127" spans="1:63" s="2" customFormat="1" ht="22.9" customHeight="1">
      <c r="A127" s="36"/>
      <c r="B127" s="37"/>
      <c r="C127" s="84" t="s">
        <v>216</v>
      </c>
      <c r="D127" s="38"/>
      <c r="E127" s="38"/>
      <c r="F127" s="38"/>
      <c r="G127" s="38"/>
      <c r="H127" s="38"/>
      <c r="I127" s="38"/>
      <c r="J127" s="171">
        <f>BK127</f>
        <v>0</v>
      </c>
      <c r="K127" s="38"/>
      <c r="L127" s="41"/>
      <c r="M127" s="80"/>
      <c r="N127" s="172"/>
      <c r="O127" s="81"/>
      <c r="P127" s="173">
        <f>P128+P265+P288+P296+P301+P304+P313</f>
        <v>0</v>
      </c>
      <c r="Q127" s="81"/>
      <c r="R127" s="173">
        <f>R128+R265+R288+R296+R301+R304+R313</f>
        <v>0</v>
      </c>
      <c r="S127" s="81"/>
      <c r="T127" s="174">
        <f>T128+T265+T288+T296+T301+T304+T313</f>
        <v>0</v>
      </c>
      <c r="U127" s="36"/>
      <c r="V127" s="36"/>
      <c r="W127" s="36"/>
      <c r="X127" s="36"/>
      <c r="Y127" s="36"/>
      <c r="Z127" s="36"/>
      <c r="AA127" s="36"/>
      <c r="AB127" s="36"/>
      <c r="AC127" s="36"/>
      <c r="AD127" s="36"/>
      <c r="AE127" s="36"/>
      <c r="AT127" s="18" t="s">
        <v>79</v>
      </c>
      <c r="AU127" s="18" t="s">
        <v>194</v>
      </c>
      <c r="BK127" s="175">
        <f>BK128+BK265+BK288+BK296+BK301+BK304+BK313</f>
        <v>0</v>
      </c>
    </row>
    <row r="128" spans="1:63" s="12" customFormat="1" ht="25.9" customHeight="1">
      <c r="B128" s="176"/>
      <c r="C128" s="177"/>
      <c r="D128" s="178" t="s">
        <v>79</v>
      </c>
      <c r="E128" s="179" t="s">
        <v>87</v>
      </c>
      <c r="F128" s="179" t="s">
        <v>503</v>
      </c>
      <c r="G128" s="177"/>
      <c r="H128" s="177"/>
      <c r="I128" s="180"/>
      <c r="J128" s="181">
        <f>BK128</f>
        <v>0</v>
      </c>
      <c r="K128" s="177"/>
      <c r="L128" s="182"/>
      <c r="M128" s="183"/>
      <c r="N128" s="184"/>
      <c r="O128" s="184"/>
      <c r="P128" s="185">
        <f>SUM(P129:P264)</f>
        <v>0</v>
      </c>
      <c r="Q128" s="184"/>
      <c r="R128" s="185">
        <f>SUM(R129:R264)</f>
        <v>0</v>
      </c>
      <c r="S128" s="184"/>
      <c r="T128" s="186">
        <f>SUM(T129:T264)</f>
        <v>0</v>
      </c>
      <c r="AR128" s="187" t="s">
        <v>87</v>
      </c>
      <c r="AT128" s="188" t="s">
        <v>79</v>
      </c>
      <c r="AU128" s="188" t="s">
        <v>80</v>
      </c>
      <c r="AY128" s="187" t="s">
        <v>220</v>
      </c>
      <c r="BK128" s="189">
        <f>SUM(BK129:BK264)</f>
        <v>0</v>
      </c>
    </row>
    <row r="129" spans="1:65" s="2" customFormat="1" ht="90" customHeight="1">
      <c r="A129" s="36"/>
      <c r="B129" s="37"/>
      <c r="C129" s="192" t="s">
        <v>87</v>
      </c>
      <c r="D129" s="192" t="s">
        <v>224</v>
      </c>
      <c r="E129" s="193" t="s">
        <v>6052</v>
      </c>
      <c r="F129" s="194" t="s">
        <v>6053</v>
      </c>
      <c r="G129" s="195" t="s">
        <v>506</v>
      </c>
      <c r="H129" s="196">
        <v>117</v>
      </c>
      <c r="I129" s="197"/>
      <c r="J129" s="198">
        <f>ROUND(I129*H129,2)</f>
        <v>0</v>
      </c>
      <c r="K129" s="194" t="s">
        <v>5600</v>
      </c>
      <c r="L129" s="41"/>
      <c r="M129" s="199" t="s">
        <v>1</v>
      </c>
      <c r="N129" s="200" t="s">
        <v>45</v>
      </c>
      <c r="O129" s="73"/>
      <c r="P129" s="201">
        <f>O129*H129</f>
        <v>0</v>
      </c>
      <c r="Q129" s="201">
        <v>0</v>
      </c>
      <c r="R129" s="201">
        <f>Q129*H129</f>
        <v>0</v>
      </c>
      <c r="S129" s="201">
        <v>0</v>
      </c>
      <c r="T129" s="202">
        <f>S129*H129</f>
        <v>0</v>
      </c>
      <c r="U129" s="36"/>
      <c r="V129" s="36"/>
      <c r="W129" s="36"/>
      <c r="X129" s="36"/>
      <c r="Y129" s="36"/>
      <c r="Z129" s="36"/>
      <c r="AA129" s="36"/>
      <c r="AB129" s="36"/>
      <c r="AC129" s="36"/>
      <c r="AD129" s="36"/>
      <c r="AE129" s="36"/>
      <c r="AR129" s="203" t="s">
        <v>223</v>
      </c>
      <c r="AT129" s="203" t="s">
        <v>224</v>
      </c>
      <c r="AU129" s="203" t="s">
        <v>87</v>
      </c>
      <c r="AY129" s="18" t="s">
        <v>220</v>
      </c>
      <c r="BE129" s="204">
        <f>IF(N129="základní",J129,0)</f>
        <v>0</v>
      </c>
      <c r="BF129" s="204">
        <f>IF(N129="snížená",J129,0)</f>
        <v>0</v>
      </c>
      <c r="BG129" s="204">
        <f>IF(N129="zákl. přenesená",J129,0)</f>
        <v>0</v>
      </c>
      <c r="BH129" s="204">
        <f>IF(N129="sníž. přenesená",J129,0)</f>
        <v>0</v>
      </c>
      <c r="BI129" s="204">
        <f>IF(N129="nulová",J129,0)</f>
        <v>0</v>
      </c>
      <c r="BJ129" s="18" t="s">
        <v>87</v>
      </c>
      <c r="BK129" s="204">
        <f>ROUND(I129*H129,2)</f>
        <v>0</v>
      </c>
      <c r="BL129" s="18" t="s">
        <v>223</v>
      </c>
      <c r="BM129" s="203" t="s">
        <v>6181</v>
      </c>
    </row>
    <row r="130" spans="1:65" s="2" customFormat="1" ht="11.25">
      <c r="A130" s="36"/>
      <c r="B130" s="37"/>
      <c r="C130" s="38"/>
      <c r="D130" s="205" t="s">
        <v>231</v>
      </c>
      <c r="E130" s="38"/>
      <c r="F130" s="206" t="s">
        <v>6055</v>
      </c>
      <c r="G130" s="38"/>
      <c r="H130" s="38"/>
      <c r="I130" s="207"/>
      <c r="J130" s="38"/>
      <c r="K130" s="38"/>
      <c r="L130" s="41"/>
      <c r="M130" s="208"/>
      <c r="N130" s="209"/>
      <c r="O130" s="73"/>
      <c r="P130" s="73"/>
      <c r="Q130" s="73"/>
      <c r="R130" s="73"/>
      <c r="S130" s="73"/>
      <c r="T130" s="74"/>
      <c r="U130" s="36"/>
      <c r="V130" s="36"/>
      <c r="W130" s="36"/>
      <c r="X130" s="36"/>
      <c r="Y130" s="36"/>
      <c r="Z130" s="36"/>
      <c r="AA130" s="36"/>
      <c r="AB130" s="36"/>
      <c r="AC130" s="36"/>
      <c r="AD130" s="36"/>
      <c r="AE130" s="36"/>
      <c r="AT130" s="18" t="s">
        <v>231</v>
      </c>
      <c r="AU130" s="18" t="s">
        <v>87</v>
      </c>
    </row>
    <row r="131" spans="1:65" s="2" customFormat="1" ht="66.75" customHeight="1">
      <c r="A131" s="36"/>
      <c r="B131" s="37"/>
      <c r="C131" s="192" t="s">
        <v>19</v>
      </c>
      <c r="D131" s="192" t="s">
        <v>224</v>
      </c>
      <c r="E131" s="193" t="s">
        <v>6056</v>
      </c>
      <c r="F131" s="194" t="s">
        <v>6057</v>
      </c>
      <c r="G131" s="195" t="s">
        <v>506</v>
      </c>
      <c r="H131" s="196">
        <v>117</v>
      </c>
      <c r="I131" s="197"/>
      <c r="J131" s="198">
        <f>ROUND(I131*H131,2)</f>
        <v>0</v>
      </c>
      <c r="K131" s="194" t="s">
        <v>5600</v>
      </c>
      <c r="L131" s="41"/>
      <c r="M131" s="199" t="s">
        <v>1</v>
      </c>
      <c r="N131" s="200" t="s">
        <v>45</v>
      </c>
      <c r="O131" s="73"/>
      <c r="P131" s="201">
        <f>O131*H131</f>
        <v>0</v>
      </c>
      <c r="Q131" s="201">
        <v>0</v>
      </c>
      <c r="R131" s="201">
        <f>Q131*H131</f>
        <v>0</v>
      </c>
      <c r="S131" s="201">
        <v>0</v>
      </c>
      <c r="T131" s="202">
        <f>S131*H131</f>
        <v>0</v>
      </c>
      <c r="U131" s="36"/>
      <c r="V131" s="36"/>
      <c r="W131" s="36"/>
      <c r="X131" s="36"/>
      <c r="Y131" s="36"/>
      <c r="Z131" s="36"/>
      <c r="AA131" s="36"/>
      <c r="AB131" s="36"/>
      <c r="AC131" s="36"/>
      <c r="AD131" s="36"/>
      <c r="AE131" s="36"/>
      <c r="AR131" s="203" t="s">
        <v>223</v>
      </c>
      <c r="AT131" s="203" t="s">
        <v>224</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87</v>
      </c>
      <c r="BK131" s="204">
        <f>ROUND(I131*H131,2)</f>
        <v>0</v>
      </c>
      <c r="BL131" s="18" t="s">
        <v>223</v>
      </c>
      <c r="BM131" s="203" t="s">
        <v>6182</v>
      </c>
    </row>
    <row r="132" spans="1:65" s="2" customFormat="1" ht="11.25">
      <c r="A132" s="36"/>
      <c r="B132" s="37"/>
      <c r="C132" s="38"/>
      <c r="D132" s="205" t="s">
        <v>231</v>
      </c>
      <c r="E132" s="38"/>
      <c r="F132" s="206" t="s">
        <v>6059</v>
      </c>
      <c r="G132" s="38"/>
      <c r="H132" s="38"/>
      <c r="I132" s="207"/>
      <c r="J132" s="38"/>
      <c r="K132" s="38"/>
      <c r="L132" s="41"/>
      <c r="M132" s="208"/>
      <c r="N132" s="209"/>
      <c r="O132" s="73"/>
      <c r="P132" s="73"/>
      <c r="Q132" s="73"/>
      <c r="R132" s="73"/>
      <c r="S132" s="73"/>
      <c r="T132" s="74"/>
      <c r="U132" s="36"/>
      <c r="V132" s="36"/>
      <c r="W132" s="36"/>
      <c r="X132" s="36"/>
      <c r="Y132" s="36"/>
      <c r="Z132" s="36"/>
      <c r="AA132" s="36"/>
      <c r="AB132" s="36"/>
      <c r="AC132" s="36"/>
      <c r="AD132" s="36"/>
      <c r="AE132" s="36"/>
      <c r="AT132" s="18" t="s">
        <v>231</v>
      </c>
      <c r="AU132" s="18" t="s">
        <v>87</v>
      </c>
    </row>
    <row r="133" spans="1:65" s="2" customFormat="1" ht="33" customHeight="1">
      <c r="A133" s="36"/>
      <c r="B133" s="37"/>
      <c r="C133" s="192" t="s">
        <v>156</v>
      </c>
      <c r="D133" s="192" t="s">
        <v>224</v>
      </c>
      <c r="E133" s="193" t="s">
        <v>5928</v>
      </c>
      <c r="F133" s="194" t="s">
        <v>5929</v>
      </c>
      <c r="G133" s="195" t="s">
        <v>506</v>
      </c>
      <c r="H133" s="196">
        <v>140.4</v>
      </c>
      <c r="I133" s="197"/>
      <c r="J133" s="198">
        <f>ROUND(I133*H133,2)</f>
        <v>0</v>
      </c>
      <c r="K133" s="194" t="s">
        <v>5600</v>
      </c>
      <c r="L133" s="41"/>
      <c r="M133" s="199" t="s">
        <v>1</v>
      </c>
      <c r="N133" s="200" t="s">
        <v>45</v>
      </c>
      <c r="O133" s="73"/>
      <c r="P133" s="201">
        <f>O133*H133</f>
        <v>0</v>
      </c>
      <c r="Q133" s="201">
        <v>0</v>
      </c>
      <c r="R133" s="201">
        <f>Q133*H133</f>
        <v>0</v>
      </c>
      <c r="S133" s="201">
        <v>0</v>
      </c>
      <c r="T133" s="202">
        <f>S133*H133</f>
        <v>0</v>
      </c>
      <c r="U133" s="36"/>
      <c r="V133" s="36"/>
      <c r="W133" s="36"/>
      <c r="X133" s="36"/>
      <c r="Y133" s="36"/>
      <c r="Z133" s="36"/>
      <c r="AA133" s="36"/>
      <c r="AB133" s="36"/>
      <c r="AC133" s="36"/>
      <c r="AD133" s="36"/>
      <c r="AE133" s="36"/>
      <c r="AR133" s="203" t="s">
        <v>223</v>
      </c>
      <c r="AT133" s="203" t="s">
        <v>224</v>
      </c>
      <c r="AU133" s="203" t="s">
        <v>87</v>
      </c>
      <c r="AY133" s="18" t="s">
        <v>220</v>
      </c>
      <c r="BE133" s="204">
        <f>IF(N133="základní",J133,0)</f>
        <v>0</v>
      </c>
      <c r="BF133" s="204">
        <f>IF(N133="snížená",J133,0)</f>
        <v>0</v>
      </c>
      <c r="BG133" s="204">
        <f>IF(N133="zákl. přenesená",J133,0)</f>
        <v>0</v>
      </c>
      <c r="BH133" s="204">
        <f>IF(N133="sníž. přenesená",J133,0)</f>
        <v>0</v>
      </c>
      <c r="BI133" s="204">
        <f>IF(N133="nulová",J133,0)</f>
        <v>0</v>
      </c>
      <c r="BJ133" s="18" t="s">
        <v>87</v>
      </c>
      <c r="BK133" s="204">
        <f>ROUND(I133*H133,2)</f>
        <v>0</v>
      </c>
      <c r="BL133" s="18" t="s">
        <v>223</v>
      </c>
      <c r="BM133" s="203" t="s">
        <v>6183</v>
      </c>
    </row>
    <row r="134" spans="1:65" s="2" customFormat="1" ht="11.25">
      <c r="A134" s="36"/>
      <c r="B134" s="37"/>
      <c r="C134" s="38"/>
      <c r="D134" s="205" t="s">
        <v>231</v>
      </c>
      <c r="E134" s="38"/>
      <c r="F134" s="206" t="s">
        <v>5931</v>
      </c>
      <c r="G134" s="38"/>
      <c r="H134" s="38"/>
      <c r="I134" s="207"/>
      <c r="J134" s="38"/>
      <c r="K134" s="38"/>
      <c r="L134" s="41"/>
      <c r="M134" s="208"/>
      <c r="N134" s="209"/>
      <c r="O134" s="73"/>
      <c r="P134" s="73"/>
      <c r="Q134" s="73"/>
      <c r="R134" s="73"/>
      <c r="S134" s="73"/>
      <c r="T134" s="74"/>
      <c r="U134" s="36"/>
      <c r="V134" s="36"/>
      <c r="W134" s="36"/>
      <c r="X134" s="36"/>
      <c r="Y134" s="36"/>
      <c r="Z134" s="36"/>
      <c r="AA134" s="36"/>
      <c r="AB134" s="36"/>
      <c r="AC134" s="36"/>
      <c r="AD134" s="36"/>
      <c r="AE134" s="36"/>
      <c r="AT134" s="18" t="s">
        <v>231</v>
      </c>
      <c r="AU134" s="18" t="s">
        <v>87</v>
      </c>
    </row>
    <row r="135" spans="1:65" s="2" customFormat="1" ht="24.2" customHeight="1">
      <c r="A135" s="36"/>
      <c r="B135" s="37"/>
      <c r="C135" s="192" t="s">
        <v>223</v>
      </c>
      <c r="D135" s="192" t="s">
        <v>224</v>
      </c>
      <c r="E135" s="193" t="s">
        <v>5660</v>
      </c>
      <c r="F135" s="194" t="s">
        <v>5661</v>
      </c>
      <c r="G135" s="195" t="s">
        <v>5514</v>
      </c>
      <c r="H135" s="196">
        <v>80</v>
      </c>
      <c r="I135" s="197"/>
      <c r="J135" s="198">
        <f>ROUND(I135*H135,2)</f>
        <v>0</v>
      </c>
      <c r="K135" s="194" t="s">
        <v>5600</v>
      </c>
      <c r="L135" s="41"/>
      <c r="M135" s="199" t="s">
        <v>1</v>
      </c>
      <c r="N135" s="200" t="s">
        <v>45</v>
      </c>
      <c r="O135" s="73"/>
      <c r="P135" s="201">
        <f>O135*H135</f>
        <v>0</v>
      </c>
      <c r="Q135" s="201">
        <v>0</v>
      </c>
      <c r="R135" s="201">
        <f>Q135*H135</f>
        <v>0</v>
      </c>
      <c r="S135" s="201">
        <v>0</v>
      </c>
      <c r="T135" s="202">
        <f>S135*H135</f>
        <v>0</v>
      </c>
      <c r="U135" s="36"/>
      <c r="V135" s="36"/>
      <c r="W135" s="36"/>
      <c r="X135" s="36"/>
      <c r="Y135" s="36"/>
      <c r="Z135" s="36"/>
      <c r="AA135" s="36"/>
      <c r="AB135" s="36"/>
      <c r="AC135" s="36"/>
      <c r="AD135" s="36"/>
      <c r="AE135" s="36"/>
      <c r="AR135" s="203" t="s">
        <v>223</v>
      </c>
      <c r="AT135" s="203" t="s">
        <v>224</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223</v>
      </c>
      <c r="BM135" s="203" t="s">
        <v>6184</v>
      </c>
    </row>
    <row r="136" spans="1:65" s="2" customFormat="1" ht="11.25">
      <c r="A136" s="36"/>
      <c r="B136" s="37"/>
      <c r="C136" s="38"/>
      <c r="D136" s="205" t="s">
        <v>231</v>
      </c>
      <c r="E136" s="38"/>
      <c r="F136" s="206" t="s">
        <v>5663</v>
      </c>
      <c r="G136" s="38"/>
      <c r="H136" s="38"/>
      <c r="I136" s="207"/>
      <c r="J136" s="38"/>
      <c r="K136" s="38"/>
      <c r="L136" s="41"/>
      <c r="M136" s="208"/>
      <c r="N136" s="209"/>
      <c r="O136" s="73"/>
      <c r="P136" s="73"/>
      <c r="Q136" s="73"/>
      <c r="R136" s="73"/>
      <c r="S136" s="73"/>
      <c r="T136" s="74"/>
      <c r="U136" s="36"/>
      <c r="V136" s="36"/>
      <c r="W136" s="36"/>
      <c r="X136" s="36"/>
      <c r="Y136" s="36"/>
      <c r="Z136" s="36"/>
      <c r="AA136" s="36"/>
      <c r="AB136" s="36"/>
      <c r="AC136" s="36"/>
      <c r="AD136" s="36"/>
      <c r="AE136" s="36"/>
      <c r="AT136" s="18" t="s">
        <v>231</v>
      </c>
      <c r="AU136" s="18" t="s">
        <v>87</v>
      </c>
    </row>
    <row r="137" spans="1:65" s="13" customFormat="1" ht="11.25">
      <c r="B137" s="212"/>
      <c r="C137" s="213"/>
      <c r="D137" s="210" t="s">
        <v>235</v>
      </c>
      <c r="E137" s="214" t="s">
        <v>1</v>
      </c>
      <c r="F137" s="215" t="s">
        <v>5664</v>
      </c>
      <c r="G137" s="213"/>
      <c r="H137" s="216">
        <v>80</v>
      </c>
      <c r="I137" s="217"/>
      <c r="J137" s="213"/>
      <c r="K137" s="213"/>
      <c r="L137" s="218"/>
      <c r="M137" s="219"/>
      <c r="N137" s="220"/>
      <c r="O137" s="220"/>
      <c r="P137" s="220"/>
      <c r="Q137" s="220"/>
      <c r="R137" s="220"/>
      <c r="S137" s="220"/>
      <c r="T137" s="221"/>
      <c r="AT137" s="222" t="s">
        <v>235</v>
      </c>
      <c r="AU137" s="222" t="s">
        <v>87</v>
      </c>
      <c r="AV137" s="13" t="s">
        <v>19</v>
      </c>
      <c r="AW137" s="13" t="s">
        <v>36</v>
      </c>
      <c r="AX137" s="13" t="s">
        <v>80</v>
      </c>
      <c r="AY137" s="222" t="s">
        <v>220</v>
      </c>
    </row>
    <row r="138" spans="1:65" s="15" customFormat="1" ht="11.25">
      <c r="B138" s="233"/>
      <c r="C138" s="234"/>
      <c r="D138" s="210" t="s">
        <v>235</v>
      </c>
      <c r="E138" s="235" t="s">
        <v>1</v>
      </c>
      <c r="F138" s="236" t="s">
        <v>355</v>
      </c>
      <c r="G138" s="234"/>
      <c r="H138" s="237">
        <v>80</v>
      </c>
      <c r="I138" s="238"/>
      <c r="J138" s="234"/>
      <c r="K138" s="234"/>
      <c r="L138" s="239"/>
      <c r="M138" s="240"/>
      <c r="N138" s="241"/>
      <c r="O138" s="241"/>
      <c r="P138" s="241"/>
      <c r="Q138" s="241"/>
      <c r="R138" s="241"/>
      <c r="S138" s="241"/>
      <c r="T138" s="242"/>
      <c r="AT138" s="243" t="s">
        <v>235</v>
      </c>
      <c r="AU138" s="243" t="s">
        <v>87</v>
      </c>
      <c r="AV138" s="15" t="s">
        <v>223</v>
      </c>
      <c r="AW138" s="15" t="s">
        <v>36</v>
      </c>
      <c r="AX138" s="15" t="s">
        <v>87</v>
      </c>
      <c r="AY138" s="243" t="s">
        <v>220</v>
      </c>
    </row>
    <row r="139" spans="1:65" s="2" customFormat="1" ht="37.9" customHeight="1">
      <c r="A139" s="36"/>
      <c r="B139" s="37"/>
      <c r="C139" s="192" t="s">
        <v>219</v>
      </c>
      <c r="D139" s="192" t="s">
        <v>224</v>
      </c>
      <c r="E139" s="193" t="s">
        <v>5665</v>
      </c>
      <c r="F139" s="194" t="s">
        <v>5666</v>
      </c>
      <c r="G139" s="195" t="s">
        <v>5667</v>
      </c>
      <c r="H139" s="196">
        <v>10</v>
      </c>
      <c r="I139" s="197"/>
      <c r="J139" s="198">
        <f>ROUND(I139*H139,2)</f>
        <v>0</v>
      </c>
      <c r="K139" s="194" t="s">
        <v>5600</v>
      </c>
      <c r="L139" s="41"/>
      <c r="M139" s="199" t="s">
        <v>1</v>
      </c>
      <c r="N139" s="200" t="s">
        <v>45</v>
      </c>
      <c r="O139" s="73"/>
      <c r="P139" s="201">
        <f>O139*H139</f>
        <v>0</v>
      </c>
      <c r="Q139" s="201">
        <v>0</v>
      </c>
      <c r="R139" s="201">
        <f>Q139*H139</f>
        <v>0</v>
      </c>
      <c r="S139" s="201">
        <v>0</v>
      </c>
      <c r="T139" s="202">
        <f>S139*H139</f>
        <v>0</v>
      </c>
      <c r="U139" s="36"/>
      <c r="V139" s="36"/>
      <c r="W139" s="36"/>
      <c r="X139" s="36"/>
      <c r="Y139" s="36"/>
      <c r="Z139" s="36"/>
      <c r="AA139" s="36"/>
      <c r="AB139" s="36"/>
      <c r="AC139" s="36"/>
      <c r="AD139" s="36"/>
      <c r="AE139" s="36"/>
      <c r="AR139" s="203" t="s">
        <v>223</v>
      </c>
      <c r="AT139" s="203" t="s">
        <v>224</v>
      </c>
      <c r="AU139" s="203" t="s">
        <v>87</v>
      </c>
      <c r="AY139" s="18" t="s">
        <v>220</v>
      </c>
      <c r="BE139" s="204">
        <f>IF(N139="základní",J139,0)</f>
        <v>0</v>
      </c>
      <c r="BF139" s="204">
        <f>IF(N139="snížená",J139,0)</f>
        <v>0</v>
      </c>
      <c r="BG139" s="204">
        <f>IF(N139="zákl. přenesená",J139,0)</f>
        <v>0</v>
      </c>
      <c r="BH139" s="204">
        <f>IF(N139="sníž. přenesená",J139,0)</f>
        <v>0</v>
      </c>
      <c r="BI139" s="204">
        <f>IF(N139="nulová",J139,0)</f>
        <v>0</v>
      </c>
      <c r="BJ139" s="18" t="s">
        <v>87</v>
      </c>
      <c r="BK139" s="204">
        <f>ROUND(I139*H139,2)</f>
        <v>0</v>
      </c>
      <c r="BL139" s="18" t="s">
        <v>223</v>
      </c>
      <c r="BM139" s="203" t="s">
        <v>6185</v>
      </c>
    </row>
    <row r="140" spans="1:65" s="2" customFormat="1" ht="11.25">
      <c r="A140" s="36"/>
      <c r="B140" s="37"/>
      <c r="C140" s="38"/>
      <c r="D140" s="205" t="s">
        <v>231</v>
      </c>
      <c r="E140" s="38"/>
      <c r="F140" s="206" t="s">
        <v>5669</v>
      </c>
      <c r="G140" s="38"/>
      <c r="H140" s="38"/>
      <c r="I140" s="207"/>
      <c r="J140" s="38"/>
      <c r="K140" s="38"/>
      <c r="L140" s="41"/>
      <c r="M140" s="208"/>
      <c r="N140" s="209"/>
      <c r="O140" s="73"/>
      <c r="P140" s="73"/>
      <c r="Q140" s="73"/>
      <c r="R140" s="73"/>
      <c r="S140" s="73"/>
      <c r="T140" s="74"/>
      <c r="U140" s="36"/>
      <c r="V140" s="36"/>
      <c r="W140" s="36"/>
      <c r="X140" s="36"/>
      <c r="Y140" s="36"/>
      <c r="Z140" s="36"/>
      <c r="AA140" s="36"/>
      <c r="AB140" s="36"/>
      <c r="AC140" s="36"/>
      <c r="AD140" s="36"/>
      <c r="AE140" s="36"/>
      <c r="AT140" s="18" t="s">
        <v>231</v>
      </c>
      <c r="AU140" s="18" t="s">
        <v>87</v>
      </c>
    </row>
    <row r="141" spans="1:65" s="13" customFormat="1" ht="11.25">
      <c r="B141" s="212"/>
      <c r="C141" s="213"/>
      <c r="D141" s="210" t="s">
        <v>235</v>
      </c>
      <c r="E141" s="214" t="s">
        <v>1</v>
      </c>
      <c r="F141" s="215" t="s">
        <v>5670</v>
      </c>
      <c r="G141" s="213"/>
      <c r="H141" s="216">
        <v>10</v>
      </c>
      <c r="I141" s="217"/>
      <c r="J141" s="213"/>
      <c r="K141" s="213"/>
      <c r="L141" s="218"/>
      <c r="M141" s="219"/>
      <c r="N141" s="220"/>
      <c r="O141" s="220"/>
      <c r="P141" s="220"/>
      <c r="Q141" s="220"/>
      <c r="R141" s="220"/>
      <c r="S141" s="220"/>
      <c r="T141" s="221"/>
      <c r="AT141" s="222" t="s">
        <v>235</v>
      </c>
      <c r="AU141" s="222" t="s">
        <v>87</v>
      </c>
      <c r="AV141" s="13" t="s">
        <v>19</v>
      </c>
      <c r="AW141" s="13" t="s">
        <v>36</v>
      </c>
      <c r="AX141" s="13" t="s">
        <v>80</v>
      </c>
      <c r="AY141" s="222" t="s">
        <v>220</v>
      </c>
    </row>
    <row r="142" spans="1:65" s="15" customFormat="1" ht="11.25">
      <c r="B142" s="233"/>
      <c r="C142" s="234"/>
      <c r="D142" s="210" t="s">
        <v>235</v>
      </c>
      <c r="E142" s="235" t="s">
        <v>1</v>
      </c>
      <c r="F142" s="236" t="s">
        <v>355</v>
      </c>
      <c r="G142" s="234"/>
      <c r="H142" s="237">
        <v>10</v>
      </c>
      <c r="I142" s="238"/>
      <c r="J142" s="234"/>
      <c r="K142" s="234"/>
      <c r="L142" s="239"/>
      <c r="M142" s="240"/>
      <c r="N142" s="241"/>
      <c r="O142" s="241"/>
      <c r="P142" s="241"/>
      <c r="Q142" s="241"/>
      <c r="R142" s="241"/>
      <c r="S142" s="241"/>
      <c r="T142" s="242"/>
      <c r="AT142" s="243" t="s">
        <v>235</v>
      </c>
      <c r="AU142" s="243" t="s">
        <v>87</v>
      </c>
      <c r="AV142" s="15" t="s">
        <v>223</v>
      </c>
      <c r="AW142" s="15" t="s">
        <v>36</v>
      </c>
      <c r="AX142" s="15" t="s">
        <v>87</v>
      </c>
      <c r="AY142" s="243" t="s">
        <v>220</v>
      </c>
    </row>
    <row r="143" spans="1:65" s="2" customFormat="1" ht="24.2" customHeight="1">
      <c r="A143" s="36"/>
      <c r="B143" s="37"/>
      <c r="C143" s="192" t="s">
        <v>256</v>
      </c>
      <c r="D143" s="192" t="s">
        <v>224</v>
      </c>
      <c r="E143" s="193" t="s">
        <v>5932</v>
      </c>
      <c r="F143" s="194" t="s">
        <v>5933</v>
      </c>
      <c r="G143" s="195" t="s">
        <v>506</v>
      </c>
      <c r="H143" s="196">
        <v>111</v>
      </c>
      <c r="I143" s="197"/>
      <c r="J143" s="198">
        <f>ROUND(I143*H143,2)</f>
        <v>0</v>
      </c>
      <c r="K143" s="194" t="s">
        <v>1</v>
      </c>
      <c r="L143" s="41"/>
      <c r="M143" s="199" t="s">
        <v>1</v>
      </c>
      <c r="N143" s="200" t="s">
        <v>45</v>
      </c>
      <c r="O143" s="73"/>
      <c r="P143" s="201">
        <f>O143*H143</f>
        <v>0</v>
      </c>
      <c r="Q143" s="201">
        <v>0</v>
      </c>
      <c r="R143" s="201">
        <f>Q143*H143</f>
        <v>0</v>
      </c>
      <c r="S143" s="201">
        <v>0</v>
      </c>
      <c r="T143" s="202">
        <f>S143*H143</f>
        <v>0</v>
      </c>
      <c r="U143" s="36"/>
      <c r="V143" s="36"/>
      <c r="W143" s="36"/>
      <c r="X143" s="36"/>
      <c r="Y143" s="36"/>
      <c r="Z143" s="36"/>
      <c r="AA143" s="36"/>
      <c r="AB143" s="36"/>
      <c r="AC143" s="36"/>
      <c r="AD143" s="36"/>
      <c r="AE143" s="36"/>
      <c r="AR143" s="203" t="s">
        <v>223</v>
      </c>
      <c r="AT143" s="203" t="s">
        <v>224</v>
      </c>
      <c r="AU143" s="203" t="s">
        <v>87</v>
      </c>
      <c r="AY143" s="18" t="s">
        <v>220</v>
      </c>
      <c r="BE143" s="204">
        <f>IF(N143="základní",J143,0)</f>
        <v>0</v>
      </c>
      <c r="BF143" s="204">
        <f>IF(N143="snížená",J143,0)</f>
        <v>0</v>
      </c>
      <c r="BG143" s="204">
        <f>IF(N143="zákl. přenesená",J143,0)</f>
        <v>0</v>
      </c>
      <c r="BH143" s="204">
        <f>IF(N143="sníž. přenesená",J143,0)</f>
        <v>0</v>
      </c>
      <c r="BI143" s="204">
        <f>IF(N143="nulová",J143,0)</f>
        <v>0</v>
      </c>
      <c r="BJ143" s="18" t="s">
        <v>87</v>
      </c>
      <c r="BK143" s="204">
        <f>ROUND(I143*H143,2)</f>
        <v>0</v>
      </c>
      <c r="BL143" s="18" t="s">
        <v>223</v>
      </c>
      <c r="BM143" s="203" t="s">
        <v>6186</v>
      </c>
    </row>
    <row r="144" spans="1:65" s="14" customFormat="1" ht="11.25">
      <c r="B144" s="223"/>
      <c r="C144" s="224"/>
      <c r="D144" s="210" t="s">
        <v>235</v>
      </c>
      <c r="E144" s="225" t="s">
        <v>1</v>
      </c>
      <c r="F144" s="226" t="s">
        <v>5938</v>
      </c>
      <c r="G144" s="224"/>
      <c r="H144" s="225" t="s">
        <v>1</v>
      </c>
      <c r="I144" s="227"/>
      <c r="J144" s="224"/>
      <c r="K144" s="224"/>
      <c r="L144" s="228"/>
      <c r="M144" s="229"/>
      <c r="N144" s="230"/>
      <c r="O144" s="230"/>
      <c r="P144" s="230"/>
      <c r="Q144" s="230"/>
      <c r="R144" s="230"/>
      <c r="S144" s="230"/>
      <c r="T144" s="231"/>
      <c r="AT144" s="232" t="s">
        <v>235</v>
      </c>
      <c r="AU144" s="232" t="s">
        <v>87</v>
      </c>
      <c r="AV144" s="14" t="s">
        <v>87</v>
      </c>
      <c r="AW144" s="14" t="s">
        <v>36</v>
      </c>
      <c r="AX144" s="14" t="s">
        <v>80</v>
      </c>
      <c r="AY144" s="232" t="s">
        <v>220</v>
      </c>
    </row>
    <row r="145" spans="1:65" s="13" customFormat="1" ht="11.25">
      <c r="B145" s="212"/>
      <c r="C145" s="213"/>
      <c r="D145" s="210" t="s">
        <v>235</v>
      </c>
      <c r="E145" s="214" t="s">
        <v>1</v>
      </c>
      <c r="F145" s="215" t="s">
        <v>6187</v>
      </c>
      <c r="G145" s="213"/>
      <c r="H145" s="216">
        <v>111</v>
      </c>
      <c r="I145" s="217"/>
      <c r="J145" s="213"/>
      <c r="K145" s="213"/>
      <c r="L145" s="218"/>
      <c r="M145" s="219"/>
      <c r="N145" s="220"/>
      <c r="O145" s="220"/>
      <c r="P145" s="220"/>
      <c r="Q145" s="220"/>
      <c r="R145" s="220"/>
      <c r="S145" s="220"/>
      <c r="T145" s="221"/>
      <c r="AT145" s="222" t="s">
        <v>235</v>
      </c>
      <c r="AU145" s="222" t="s">
        <v>87</v>
      </c>
      <c r="AV145" s="13" t="s">
        <v>19</v>
      </c>
      <c r="AW145" s="13" t="s">
        <v>36</v>
      </c>
      <c r="AX145" s="13" t="s">
        <v>80</v>
      </c>
      <c r="AY145" s="222" t="s">
        <v>220</v>
      </c>
    </row>
    <row r="146" spans="1:65" s="15" customFormat="1" ht="11.25">
      <c r="B146" s="233"/>
      <c r="C146" s="234"/>
      <c r="D146" s="210" t="s">
        <v>235</v>
      </c>
      <c r="E146" s="235" t="s">
        <v>1</v>
      </c>
      <c r="F146" s="236" t="s">
        <v>355</v>
      </c>
      <c r="G146" s="234"/>
      <c r="H146" s="237">
        <v>111</v>
      </c>
      <c r="I146" s="238"/>
      <c r="J146" s="234"/>
      <c r="K146" s="234"/>
      <c r="L146" s="239"/>
      <c r="M146" s="240"/>
      <c r="N146" s="241"/>
      <c r="O146" s="241"/>
      <c r="P146" s="241"/>
      <c r="Q146" s="241"/>
      <c r="R146" s="241"/>
      <c r="S146" s="241"/>
      <c r="T146" s="242"/>
      <c r="AT146" s="243" t="s">
        <v>235</v>
      </c>
      <c r="AU146" s="243" t="s">
        <v>87</v>
      </c>
      <c r="AV146" s="15" t="s">
        <v>223</v>
      </c>
      <c r="AW146" s="15" t="s">
        <v>36</v>
      </c>
      <c r="AX146" s="15" t="s">
        <v>87</v>
      </c>
      <c r="AY146" s="243" t="s">
        <v>220</v>
      </c>
    </row>
    <row r="147" spans="1:65" s="2" customFormat="1" ht="24.2" customHeight="1">
      <c r="A147" s="36"/>
      <c r="B147" s="37"/>
      <c r="C147" s="192" t="s">
        <v>261</v>
      </c>
      <c r="D147" s="192" t="s">
        <v>224</v>
      </c>
      <c r="E147" s="193" t="s">
        <v>504</v>
      </c>
      <c r="F147" s="194" t="s">
        <v>991</v>
      </c>
      <c r="G147" s="195" t="s">
        <v>506</v>
      </c>
      <c r="H147" s="196">
        <v>1170</v>
      </c>
      <c r="I147" s="197"/>
      <c r="J147" s="198">
        <f>ROUND(I147*H147,2)</f>
        <v>0</v>
      </c>
      <c r="K147" s="194" t="s">
        <v>5600</v>
      </c>
      <c r="L147" s="41"/>
      <c r="M147" s="199" t="s">
        <v>1</v>
      </c>
      <c r="N147" s="200" t="s">
        <v>45</v>
      </c>
      <c r="O147" s="73"/>
      <c r="P147" s="201">
        <f>O147*H147</f>
        <v>0</v>
      </c>
      <c r="Q147" s="201">
        <v>0</v>
      </c>
      <c r="R147" s="201">
        <f>Q147*H147</f>
        <v>0</v>
      </c>
      <c r="S147" s="201">
        <v>0</v>
      </c>
      <c r="T147" s="202">
        <f>S147*H147</f>
        <v>0</v>
      </c>
      <c r="U147" s="36"/>
      <c r="V147" s="36"/>
      <c r="W147" s="36"/>
      <c r="X147" s="36"/>
      <c r="Y147" s="36"/>
      <c r="Z147" s="36"/>
      <c r="AA147" s="36"/>
      <c r="AB147" s="36"/>
      <c r="AC147" s="36"/>
      <c r="AD147" s="36"/>
      <c r="AE147" s="36"/>
      <c r="AR147" s="203" t="s">
        <v>223</v>
      </c>
      <c r="AT147" s="203" t="s">
        <v>224</v>
      </c>
      <c r="AU147" s="203" t="s">
        <v>87</v>
      </c>
      <c r="AY147" s="18" t="s">
        <v>220</v>
      </c>
      <c r="BE147" s="204">
        <f>IF(N147="základní",J147,0)</f>
        <v>0</v>
      </c>
      <c r="BF147" s="204">
        <f>IF(N147="snížená",J147,0)</f>
        <v>0</v>
      </c>
      <c r="BG147" s="204">
        <f>IF(N147="zákl. přenesená",J147,0)</f>
        <v>0</v>
      </c>
      <c r="BH147" s="204">
        <f>IF(N147="sníž. přenesená",J147,0)</f>
        <v>0</v>
      </c>
      <c r="BI147" s="204">
        <f>IF(N147="nulová",J147,0)</f>
        <v>0</v>
      </c>
      <c r="BJ147" s="18" t="s">
        <v>87</v>
      </c>
      <c r="BK147" s="204">
        <f>ROUND(I147*H147,2)</f>
        <v>0</v>
      </c>
      <c r="BL147" s="18" t="s">
        <v>223</v>
      </c>
      <c r="BM147" s="203" t="s">
        <v>6188</v>
      </c>
    </row>
    <row r="148" spans="1:65" s="2" customFormat="1" ht="11.25">
      <c r="A148" s="36"/>
      <c r="B148" s="37"/>
      <c r="C148" s="38"/>
      <c r="D148" s="205" t="s">
        <v>231</v>
      </c>
      <c r="E148" s="38"/>
      <c r="F148" s="206" t="s">
        <v>5684</v>
      </c>
      <c r="G148" s="38"/>
      <c r="H148" s="38"/>
      <c r="I148" s="207"/>
      <c r="J148" s="38"/>
      <c r="K148" s="38"/>
      <c r="L148" s="41"/>
      <c r="M148" s="208"/>
      <c r="N148" s="209"/>
      <c r="O148" s="73"/>
      <c r="P148" s="73"/>
      <c r="Q148" s="73"/>
      <c r="R148" s="73"/>
      <c r="S148" s="73"/>
      <c r="T148" s="74"/>
      <c r="U148" s="36"/>
      <c r="V148" s="36"/>
      <c r="W148" s="36"/>
      <c r="X148" s="36"/>
      <c r="Y148" s="36"/>
      <c r="Z148" s="36"/>
      <c r="AA148" s="36"/>
      <c r="AB148" s="36"/>
      <c r="AC148" s="36"/>
      <c r="AD148" s="36"/>
      <c r="AE148" s="36"/>
      <c r="AT148" s="18" t="s">
        <v>231</v>
      </c>
      <c r="AU148" s="18" t="s">
        <v>87</v>
      </c>
    </row>
    <row r="149" spans="1:65" s="14" customFormat="1" ht="11.25">
      <c r="B149" s="223"/>
      <c r="C149" s="224"/>
      <c r="D149" s="210" t="s">
        <v>235</v>
      </c>
      <c r="E149" s="225" t="s">
        <v>1</v>
      </c>
      <c r="F149" s="226" t="s">
        <v>5938</v>
      </c>
      <c r="G149" s="224"/>
      <c r="H149" s="225" t="s">
        <v>1</v>
      </c>
      <c r="I149" s="227"/>
      <c r="J149" s="224"/>
      <c r="K149" s="224"/>
      <c r="L149" s="228"/>
      <c r="M149" s="229"/>
      <c r="N149" s="230"/>
      <c r="O149" s="230"/>
      <c r="P149" s="230"/>
      <c r="Q149" s="230"/>
      <c r="R149" s="230"/>
      <c r="S149" s="230"/>
      <c r="T149" s="231"/>
      <c r="AT149" s="232" t="s">
        <v>235</v>
      </c>
      <c r="AU149" s="232" t="s">
        <v>87</v>
      </c>
      <c r="AV149" s="14" t="s">
        <v>87</v>
      </c>
      <c r="AW149" s="14" t="s">
        <v>36</v>
      </c>
      <c r="AX149" s="14" t="s">
        <v>80</v>
      </c>
      <c r="AY149" s="232" t="s">
        <v>220</v>
      </c>
    </row>
    <row r="150" spans="1:65" s="13" customFormat="1" ht="11.25">
      <c r="B150" s="212"/>
      <c r="C150" s="213"/>
      <c r="D150" s="210" t="s">
        <v>235</v>
      </c>
      <c r="E150" s="214" t="s">
        <v>1</v>
      </c>
      <c r="F150" s="215" t="s">
        <v>6189</v>
      </c>
      <c r="G150" s="213"/>
      <c r="H150" s="216">
        <v>1170</v>
      </c>
      <c r="I150" s="217"/>
      <c r="J150" s="213"/>
      <c r="K150" s="213"/>
      <c r="L150" s="218"/>
      <c r="M150" s="219"/>
      <c r="N150" s="220"/>
      <c r="O150" s="220"/>
      <c r="P150" s="220"/>
      <c r="Q150" s="220"/>
      <c r="R150" s="220"/>
      <c r="S150" s="220"/>
      <c r="T150" s="221"/>
      <c r="AT150" s="222" t="s">
        <v>235</v>
      </c>
      <c r="AU150" s="222" t="s">
        <v>87</v>
      </c>
      <c r="AV150" s="13" t="s">
        <v>19</v>
      </c>
      <c r="AW150" s="13" t="s">
        <v>36</v>
      </c>
      <c r="AX150" s="13" t="s">
        <v>80</v>
      </c>
      <c r="AY150" s="222" t="s">
        <v>220</v>
      </c>
    </row>
    <row r="151" spans="1:65" s="15" customFormat="1" ht="11.25">
      <c r="B151" s="233"/>
      <c r="C151" s="234"/>
      <c r="D151" s="210" t="s">
        <v>235</v>
      </c>
      <c r="E151" s="235" t="s">
        <v>1</v>
      </c>
      <c r="F151" s="236" t="s">
        <v>355</v>
      </c>
      <c r="G151" s="234"/>
      <c r="H151" s="237">
        <v>1170</v>
      </c>
      <c r="I151" s="238"/>
      <c r="J151" s="234"/>
      <c r="K151" s="234"/>
      <c r="L151" s="239"/>
      <c r="M151" s="240"/>
      <c r="N151" s="241"/>
      <c r="O151" s="241"/>
      <c r="P151" s="241"/>
      <c r="Q151" s="241"/>
      <c r="R151" s="241"/>
      <c r="S151" s="241"/>
      <c r="T151" s="242"/>
      <c r="AT151" s="243" t="s">
        <v>235</v>
      </c>
      <c r="AU151" s="243" t="s">
        <v>87</v>
      </c>
      <c r="AV151" s="15" t="s">
        <v>223</v>
      </c>
      <c r="AW151" s="15" t="s">
        <v>36</v>
      </c>
      <c r="AX151" s="15" t="s">
        <v>87</v>
      </c>
      <c r="AY151" s="243" t="s">
        <v>220</v>
      </c>
    </row>
    <row r="152" spans="1:65" s="2" customFormat="1" ht="37.9" customHeight="1">
      <c r="A152" s="36"/>
      <c r="B152" s="37"/>
      <c r="C152" s="192" t="s">
        <v>266</v>
      </c>
      <c r="D152" s="192" t="s">
        <v>224</v>
      </c>
      <c r="E152" s="193" t="s">
        <v>6190</v>
      </c>
      <c r="F152" s="194" t="s">
        <v>6191</v>
      </c>
      <c r="G152" s="195" t="s">
        <v>514</v>
      </c>
      <c r="H152" s="196">
        <v>32.478999999999999</v>
      </c>
      <c r="I152" s="197"/>
      <c r="J152" s="198">
        <f>ROUND(I152*H152,2)</f>
        <v>0</v>
      </c>
      <c r="K152" s="194" t="s">
        <v>5600</v>
      </c>
      <c r="L152" s="41"/>
      <c r="M152" s="199" t="s">
        <v>1</v>
      </c>
      <c r="N152" s="200" t="s">
        <v>45</v>
      </c>
      <c r="O152" s="73"/>
      <c r="P152" s="201">
        <f>O152*H152</f>
        <v>0</v>
      </c>
      <c r="Q152" s="201">
        <v>0</v>
      </c>
      <c r="R152" s="201">
        <f>Q152*H152</f>
        <v>0</v>
      </c>
      <c r="S152" s="201">
        <v>0</v>
      </c>
      <c r="T152" s="202">
        <f>S152*H152</f>
        <v>0</v>
      </c>
      <c r="U152" s="36"/>
      <c r="V152" s="36"/>
      <c r="W152" s="36"/>
      <c r="X152" s="36"/>
      <c r="Y152" s="36"/>
      <c r="Z152" s="36"/>
      <c r="AA152" s="36"/>
      <c r="AB152" s="36"/>
      <c r="AC152" s="36"/>
      <c r="AD152" s="36"/>
      <c r="AE152" s="36"/>
      <c r="AR152" s="203" t="s">
        <v>223</v>
      </c>
      <c r="AT152" s="203" t="s">
        <v>224</v>
      </c>
      <c r="AU152" s="203" t="s">
        <v>87</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223</v>
      </c>
      <c r="BM152" s="203" t="s">
        <v>6192</v>
      </c>
    </row>
    <row r="153" spans="1:65" s="2" customFormat="1" ht="11.25">
      <c r="A153" s="36"/>
      <c r="B153" s="37"/>
      <c r="C153" s="38"/>
      <c r="D153" s="205" t="s">
        <v>231</v>
      </c>
      <c r="E153" s="38"/>
      <c r="F153" s="206" t="s">
        <v>6193</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231</v>
      </c>
      <c r="AU153" s="18" t="s">
        <v>87</v>
      </c>
    </row>
    <row r="154" spans="1:65" s="2" customFormat="1" ht="16.5" customHeight="1">
      <c r="A154" s="36"/>
      <c r="B154" s="37"/>
      <c r="C154" s="247" t="s">
        <v>271</v>
      </c>
      <c r="D154" s="247" t="s">
        <v>329</v>
      </c>
      <c r="E154" s="248" t="s">
        <v>5690</v>
      </c>
      <c r="F154" s="249" t="s">
        <v>5691</v>
      </c>
      <c r="G154" s="250" t="s">
        <v>514</v>
      </c>
      <c r="H154" s="251">
        <v>32.478999999999999</v>
      </c>
      <c r="I154" s="252"/>
      <c r="J154" s="253">
        <f>ROUND(I154*H154,2)</f>
        <v>0</v>
      </c>
      <c r="K154" s="249" t="s">
        <v>1</v>
      </c>
      <c r="L154" s="254"/>
      <c r="M154" s="255" t="s">
        <v>1</v>
      </c>
      <c r="N154" s="256" t="s">
        <v>45</v>
      </c>
      <c r="O154" s="73"/>
      <c r="P154" s="201">
        <f>O154*H154</f>
        <v>0</v>
      </c>
      <c r="Q154" s="201">
        <v>0</v>
      </c>
      <c r="R154" s="201">
        <f>Q154*H154</f>
        <v>0</v>
      </c>
      <c r="S154" s="201">
        <v>0</v>
      </c>
      <c r="T154" s="202">
        <f>S154*H154</f>
        <v>0</v>
      </c>
      <c r="U154" s="36"/>
      <c r="V154" s="36"/>
      <c r="W154" s="36"/>
      <c r="X154" s="36"/>
      <c r="Y154" s="36"/>
      <c r="Z154" s="36"/>
      <c r="AA154" s="36"/>
      <c r="AB154" s="36"/>
      <c r="AC154" s="36"/>
      <c r="AD154" s="36"/>
      <c r="AE154" s="36"/>
      <c r="AR154" s="203" t="s">
        <v>266</v>
      </c>
      <c r="AT154" s="203" t="s">
        <v>329</v>
      </c>
      <c r="AU154" s="203" t="s">
        <v>87</v>
      </c>
      <c r="AY154" s="18" t="s">
        <v>220</v>
      </c>
      <c r="BE154" s="204">
        <f>IF(N154="základní",J154,0)</f>
        <v>0</v>
      </c>
      <c r="BF154" s="204">
        <f>IF(N154="snížená",J154,0)</f>
        <v>0</v>
      </c>
      <c r="BG154" s="204">
        <f>IF(N154="zákl. přenesená",J154,0)</f>
        <v>0</v>
      </c>
      <c r="BH154" s="204">
        <f>IF(N154="sníž. přenesená",J154,0)</f>
        <v>0</v>
      </c>
      <c r="BI154" s="204">
        <f>IF(N154="nulová",J154,0)</f>
        <v>0</v>
      </c>
      <c r="BJ154" s="18" t="s">
        <v>87</v>
      </c>
      <c r="BK154" s="204">
        <f>ROUND(I154*H154,2)</f>
        <v>0</v>
      </c>
      <c r="BL154" s="18" t="s">
        <v>223</v>
      </c>
      <c r="BM154" s="203" t="s">
        <v>6194</v>
      </c>
    </row>
    <row r="155" spans="1:65" s="2" customFormat="1" ht="66.75" customHeight="1">
      <c r="A155" s="36"/>
      <c r="B155" s="37"/>
      <c r="C155" s="192" t="s">
        <v>276</v>
      </c>
      <c r="D155" s="192" t="s">
        <v>224</v>
      </c>
      <c r="E155" s="193" t="s">
        <v>6085</v>
      </c>
      <c r="F155" s="194" t="s">
        <v>6086</v>
      </c>
      <c r="G155" s="195" t="s">
        <v>514</v>
      </c>
      <c r="H155" s="196">
        <v>61.795999999999999</v>
      </c>
      <c r="I155" s="197"/>
      <c r="J155" s="198">
        <f>ROUND(I155*H155,2)</f>
        <v>0</v>
      </c>
      <c r="K155" s="194" t="s">
        <v>1</v>
      </c>
      <c r="L155" s="41"/>
      <c r="M155" s="199" t="s">
        <v>1</v>
      </c>
      <c r="N155" s="200" t="s">
        <v>45</v>
      </c>
      <c r="O155" s="73"/>
      <c r="P155" s="201">
        <f>O155*H155</f>
        <v>0</v>
      </c>
      <c r="Q155" s="201">
        <v>0</v>
      </c>
      <c r="R155" s="201">
        <f>Q155*H155</f>
        <v>0</v>
      </c>
      <c r="S155" s="201">
        <v>0</v>
      </c>
      <c r="T155" s="202">
        <f>S155*H155</f>
        <v>0</v>
      </c>
      <c r="U155" s="36"/>
      <c r="V155" s="36"/>
      <c r="W155" s="36"/>
      <c r="X155" s="36"/>
      <c r="Y155" s="36"/>
      <c r="Z155" s="36"/>
      <c r="AA155" s="36"/>
      <c r="AB155" s="36"/>
      <c r="AC155" s="36"/>
      <c r="AD155" s="36"/>
      <c r="AE155" s="36"/>
      <c r="AR155" s="203" t="s">
        <v>223</v>
      </c>
      <c r="AT155" s="203" t="s">
        <v>224</v>
      </c>
      <c r="AU155" s="203" t="s">
        <v>87</v>
      </c>
      <c r="AY155" s="18" t="s">
        <v>220</v>
      </c>
      <c r="BE155" s="204">
        <f>IF(N155="základní",J155,0)</f>
        <v>0</v>
      </c>
      <c r="BF155" s="204">
        <f>IF(N155="snížená",J155,0)</f>
        <v>0</v>
      </c>
      <c r="BG155" s="204">
        <f>IF(N155="zákl. přenesená",J155,0)</f>
        <v>0</v>
      </c>
      <c r="BH155" s="204">
        <f>IF(N155="sníž. přenesená",J155,0)</f>
        <v>0</v>
      </c>
      <c r="BI155" s="204">
        <f>IF(N155="nulová",J155,0)</f>
        <v>0</v>
      </c>
      <c r="BJ155" s="18" t="s">
        <v>87</v>
      </c>
      <c r="BK155" s="204">
        <f>ROUND(I155*H155,2)</f>
        <v>0</v>
      </c>
      <c r="BL155" s="18" t="s">
        <v>223</v>
      </c>
      <c r="BM155" s="203" t="s">
        <v>6195</v>
      </c>
    </row>
    <row r="156" spans="1:65" s="14" customFormat="1" ht="11.25">
      <c r="B156" s="223"/>
      <c r="C156" s="224"/>
      <c r="D156" s="210" t="s">
        <v>235</v>
      </c>
      <c r="E156" s="225" t="s">
        <v>1</v>
      </c>
      <c r="F156" s="226" t="s">
        <v>6196</v>
      </c>
      <c r="G156" s="224"/>
      <c r="H156" s="225" t="s">
        <v>1</v>
      </c>
      <c r="I156" s="227"/>
      <c r="J156" s="224"/>
      <c r="K156" s="224"/>
      <c r="L156" s="228"/>
      <c r="M156" s="229"/>
      <c r="N156" s="230"/>
      <c r="O156" s="230"/>
      <c r="P156" s="230"/>
      <c r="Q156" s="230"/>
      <c r="R156" s="230"/>
      <c r="S156" s="230"/>
      <c r="T156" s="231"/>
      <c r="AT156" s="232" t="s">
        <v>235</v>
      </c>
      <c r="AU156" s="232" t="s">
        <v>87</v>
      </c>
      <c r="AV156" s="14" t="s">
        <v>87</v>
      </c>
      <c r="AW156" s="14" t="s">
        <v>36</v>
      </c>
      <c r="AX156" s="14" t="s">
        <v>80</v>
      </c>
      <c r="AY156" s="232" t="s">
        <v>220</v>
      </c>
    </row>
    <row r="157" spans="1:65" s="14" customFormat="1" ht="11.25">
      <c r="B157" s="223"/>
      <c r="C157" s="224"/>
      <c r="D157" s="210" t="s">
        <v>235</v>
      </c>
      <c r="E157" s="225" t="s">
        <v>1</v>
      </c>
      <c r="F157" s="226" t="s">
        <v>6197</v>
      </c>
      <c r="G157" s="224"/>
      <c r="H157" s="225" t="s">
        <v>1</v>
      </c>
      <c r="I157" s="227"/>
      <c r="J157" s="224"/>
      <c r="K157" s="224"/>
      <c r="L157" s="228"/>
      <c r="M157" s="229"/>
      <c r="N157" s="230"/>
      <c r="O157" s="230"/>
      <c r="P157" s="230"/>
      <c r="Q157" s="230"/>
      <c r="R157" s="230"/>
      <c r="S157" s="230"/>
      <c r="T157" s="231"/>
      <c r="AT157" s="232" t="s">
        <v>235</v>
      </c>
      <c r="AU157" s="232" t="s">
        <v>87</v>
      </c>
      <c r="AV157" s="14" t="s">
        <v>87</v>
      </c>
      <c r="AW157" s="14" t="s">
        <v>36</v>
      </c>
      <c r="AX157" s="14" t="s">
        <v>80</v>
      </c>
      <c r="AY157" s="232" t="s">
        <v>220</v>
      </c>
    </row>
    <row r="158" spans="1:65" s="13" customFormat="1" ht="11.25">
      <c r="B158" s="212"/>
      <c r="C158" s="213"/>
      <c r="D158" s="210" t="s">
        <v>235</v>
      </c>
      <c r="E158" s="214" t="s">
        <v>1</v>
      </c>
      <c r="F158" s="215" t="s">
        <v>6198</v>
      </c>
      <c r="G158" s="213"/>
      <c r="H158" s="216">
        <v>27.471</v>
      </c>
      <c r="I158" s="217"/>
      <c r="J158" s="213"/>
      <c r="K158" s="213"/>
      <c r="L158" s="218"/>
      <c r="M158" s="219"/>
      <c r="N158" s="220"/>
      <c r="O158" s="220"/>
      <c r="P158" s="220"/>
      <c r="Q158" s="220"/>
      <c r="R158" s="220"/>
      <c r="S158" s="220"/>
      <c r="T158" s="221"/>
      <c r="AT158" s="222" t="s">
        <v>235</v>
      </c>
      <c r="AU158" s="222" t="s">
        <v>87</v>
      </c>
      <c r="AV158" s="13" t="s">
        <v>19</v>
      </c>
      <c r="AW158" s="13" t="s">
        <v>36</v>
      </c>
      <c r="AX158" s="13" t="s">
        <v>80</v>
      </c>
      <c r="AY158" s="222" t="s">
        <v>220</v>
      </c>
    </row>
    <row r="159" spans="1:65" s="14" customFormat="1" ht="11.25">
      <c r="B159" s="223"/>
      <c r="C159" s="224"/>
      <c r="D159" s="210" t="s">
        <v>235</v>
      </c>
      <c r="E159" s="225" t="s">
        <v>1</v>
      </c>
      <c r="F159" s="226" t="s">
        <v>6199</v>
      </c>
      <c r="G159" s="224"/>
      <c r="H159" s="225" t="s">
        <v>1</v>
      </c>
      <c r="I159" s="227"/>
      <c r="J159" s="224"/>
      <c r="K159" s="224"/>
      <c r="L159" s="228"/>
      <c r="M159" s="229"/>
      <c r="N159" s="230"/>
      <c r="O159" s="230"/>
      <c r="P159" s="230"/>
      <c r="Q159" s="230"/>
      <c r="R159" s="230"/>
      <c r="S159" s="230"/>
      <c r="T159" s="231"/>
      <c r="AT159" s="232" t="s">
        <v>235</v>
      </c>
      <c r="AU159" s="232" t="s">
        <v>87</v>
      </c>
      <c r="AV159" s="14" t="s">
        <v>87</v>
      </c>
      <c r="AW159" s="14" t="s">
        <v>36</v>
      </c>
      <c r="AX159" s="14" t="s">
        <v>80</v>
      </c>
      <c r="AY159" s="232" t="s">
        <v>220</v>
      </c>
    </row>
    <row r="160" spans="1:65" s="13" customFormat="1" ht="11.25">
      <c r="B160" s="212"/>
      <c r="C160" s="213"/>
      <c r="D160" s="210" t="s">
        <v>235</v>
      </c>
      <c r="E160" s="214" t="s">
        <v>1</v>
      </c>
      <c r="F160" s="215" t="s">
        <v>6200</v>
      </c>
      <c r="G160" s="213"/>
      <c r="H160" s="216">
        <v>6.9139999999999997</v>
      </c>
      <c r="I160" s="217"/>
      <c r="J160" s="213"/>
      <c r="K160" s="213"/>
      <c r="L160" s="218"/>
      <c r="M160" s="219"/>
      <c r="N160" s="220"/>
      <c r="O160" s="220"/>
      <c r="P160" s="220"/>
      <c r="Q160" s="220"/>
      <c r="R160" s="220"/>
      <c r="S160" s="220"/>
      <c r="T160" s="221"/>
      <c r="AT160" s="222" t="s">
        <v>235</v>
      </c>
      <c r="AU160" s="222" t="s">
        <v>87</v>
      </c>
      <c r="AV160" s="13" t="s">
        <v>19</v>
      </c>
      <c r="AW160" s="13" t="s">
        <v>36</v>
      </c>
      <c r="AX160" s="13" t="s">
        <v>80</v>
      </c>
      <c r="AY160" s="222" t="s">
        <v>220</v>
      </c>
    </row>
    <row r="161" spans="1:65" s="14" customFormat="1" ht="11.25">
      <c r="B161" s="223"/>
      <c r="C161" s="224"/>
      <c r="D161" s="210" t="s">
        <v>235</v>
      </c>
      <c r="E161" s="225" t="s">
        <v>1</v>
      </c>
      <c r="F161" s="226" t="s">
        <v>6201</v>
      </c>
      <c r="G161" s="224"/>
      <c r="H161" s="225" t="s">
        <v>1</v>
      </c>
      <c r="I161" s="227"/>
      <c r="J161" s="224"/>
      <c r="K161" s="224"/>
      <c r="L161" s="228"/>
      <c r="M161" s="229"/>
      <c r="N161" s="230"/>
      <c r="O161" s="230"/>
      <c r="P161" s="230"/>
      <c r="Q161" s="230"/>
      <c r="R161" s="230"/>
      <c r="S161" s="230"/>
      <c r="T161" s="231"/>
      <c r="AT161" s="232" t="s">
        <v>235</v>
      </c>
      <c r="AU161" s="232" t="s">
        <v>87</v>
      </c>
      <c r="AV161" s="14" t="s">
        <v>87</v>
      </c>
      <c r="AW161" s="14" t="s">
        <v>36</v>
      </c>
      <c r="AX161" s="14" t="s">
        <v>80</v>
      </c>
      <c r="AY161" s="232" t="s">
        <v>220</v>
      </c>
    </row>
    <row r="162" spans="1:65" s="13" customFormat="1" ht="11.25">
      <c r="B162" s="212"/>
      <c r="C162" s="213"/>
      <c r="D162" s="210" t="s">
        <v>235</v>
      </c>
      <c r="E162" s="214" t="s">
        <v>1</v>
      </c>
      <c r="F162" s="215" t="s">
        <v>6202</v>
      </c>
      <c r="G162" s="213"/>
      <c r="H162" s="216">
        <v>27.411000000000001</v>
      </c>
      <c r="I162" s="217"/>
      <c r="J162" s="213"/>
      <c r="K162" s="213"/>
      <c r="L162" s="218"/>
      <c r="M162" s="219"/>
      <c r="N162" s="220"/>
      <c r="O162" s="220"/>
      <c r="P162" s="220"/>
      <c r="Q162" s="220"/>
      <c r="R162" s="220"/>
      <c r="S162" s="220"/>
      <c r="T162" s="221"/>
      <c r="AT162" s="222" t="s">
        <v>235</v>
      </c>
      <c r="AU162" s="222" t="s">
        <v>87</v>
      </c>
      <c r="AV162" s="13" t="s">
        <v>19</v>
      </c>
      <c r="AW162" s="13" t="s">
        <v>36</v>
      </c>
      <c r="AX162" s="13" t="s">
        <v>80</v>
      </c>
      <c r="AY162" s="222" t="s">
        <v>220</v>
      </c>
    </row>
    <row r="163" spans="1:65" s="15" customFormat="1" ht="11.25">
      <c r="B163" s="233"/>
      <c r="C163" s="234"/>
      <c r="D163" s="210" t="s">
        <v>235</v>
      </c>
      <c r="E163" s="235" t="s">
        <v>1</v>
      </c>
      <c r="F163" s="236" t="s">
        <v>355</v>
      </c>
      <c r="G163" s="234"/>
      <c r="H163" s="237">
        <v>61.795999999999999</v>
      </c>
      <c r="I163" s="238"/>
      <c r="J163" s="234"/>
      <c r="K163" s="234"/>
      <c r="L163" s="239"/>
      <c r="M163" s="240"/>
      <c r="N163" s="241"/>
      <c r="O163" s="241"/>
      <c r="P163" s="241"/>
      <c r="Q163" s="241"/>
      <c r="R163" s="241"/>
      <c r="S163" s="241"/>
      <c r="T163" s="242"/>
      <c r="AT163" s="243" t="s">
        <v>235</v>
      </c>
      <c r="AU163" s="243" t="s">
        <v>87</v>
      </c>
      <c r="AV163" s="15" t="s">
        <v>223</v>
      </c>
      <c r="AW163" s="15" t="s">
        <v>36</v>
      </c>
      <c r="AX163" s="15" t="s">
        <v>87</v>
      </c>
      <c r="AY163" s="243" t="s">
        <v>220</v>
      </c>
    </row>
    <row r="164" spans="1:65" s="2" customFormat="1" ht="49.15" customHeight="1">
      <c r="A164" s="36"/>
      <c r="B164" s="37"/>
      <c r="C164" s="192" t="s">
        <v>282</v>
      </c>
      <c r="D164" s="192" t="s">
        <v>224</v>
      </c>
      <c r="E164" s="193" t="s">
        <v>6203</v>
      </c>
      <c r="F164" s="194" t="s">
        <v>6204</v>
      </c>
      <c r="G164" s="195" t="s">
        <v>698</v>
      </c>
      <c r="H164" s="196">
        <v>36</v>
      </c>
      <c r="I164" s="197"/>
      <c r="J164" s="198">
        <f>ROUND(I164*H164,2)</f>
        <v>0</v>
      </c>
      <c r="K164" s="194" t="s">
        <v>5600</v>
      </c>
      <c r="L164" s="41"/>
      <c r="M164" s="199" t="s">
        <v>1</v>
      </c>
      <c r="N164" s="200" t="s">
        <v>45</v>
      </c>
      <c r="O164" s="73"/>
      <c r="P164" s="201">
        <f>O164*H164</f>
        <v>0</v>
      </c>
      <c r="Q164" s="201">
        <v>0</v>
      </c>
      <c r="R164" s="201">
        <f>Q164*H164</f>
        <v>0</v>
      </c>
      <c r="S164" s="201">
        <v>0</v>
      </c>
      <c r="T164" s="202">
        <f>S164*H164</f>
        <v>0</v>
      </c>
      <c r="U164" s="36"/>
      <c r="V164" s="36"/>
      <c r="W164" s="36"/>
      <c r="X164" s="36"/>
      <c r="Y164" s="36"/>
      <c r="Z164" s="36"/>
      <c r="AA164" s="36"/>
      <c r="AB164" s="36"/>
      <c r="AC164" s="36"/>
      <c r="AD164" s="36"/>
      <c r="AE164" s="36"/>
      <c r="AR164" s="203" t="s">
        <v>223</v>
      </c>
      <c r="AT164" s="203" t="s">
        <v>224</v>
      </c>
      <c r="AU164" s="203" t="s">
        <v>87</v>
      </c>
      <c r="AY164" s="18" t="s">
        <v>220</v>
      </c>
      <c r="BE164" s="204">
        <f>IF(N164="základní",J164,0)</f>
        <v>0</v>
      </c>
      <c r="BF164" s="204">
        <f>IF(N164="snížená",J164,0)</f>
        <v>0</v>
      </c>
      <c r="BG164" s="204">
        <f>IF(N164="zákl. přenesená",J164,0)</f>
        <v>0</v>
      </c>
      <c r="BH164" s="204">
        <f>IF(N164="sníž. přenesená",J164,0)</f>
        <v>0</v>
      </c>
      <c r="BI164" s="204">
        <f>IF(N164="nulová",J164,0)</f>
        <v>0</v>
      </c>
      <c r="BJ164" s="18" t="s">
        <v>87</v>
      </c>
      <c r="BK164" s="204">
        <f>ROUND(I164*H164,2)</f>
        <v>0</v>
      </c>
      <c r="BL164" s="18" t="s">
        <v>223</v>
      </c>
      <c r="BM164" s="203" t="s">
        <v>6205</v>
      </c>
    </row>
    <row r="165" spans="1:65" s="2" customFormat="1" ht="11.25">
      <c r="A165" s="36"/>
      <c r="B165" s="37"/>
      <c r="C165" s="38"/>
      <c r="D165" s="205" t="s">
        <v>231</v>
      </c>
      <c r="E165" s="38"/>
      <c r="F165" s="206" t="s">
        <v>6206</v>
      </c>
      <c r="G165" s="38"/>
      <c r="H165" s="38"/>
      <c r="I165" s="207"/>
      <c r="J165" s="38"/>
      <c r="K165" s="38"/>
      <c r="L165" s="41"/>
      <c r="M165" s="208"/>
      <c r="N165" s="209"/>
      <c r="O165" s="73"/>
      <c r="P165" s="73"/>
      <c r="Q165" s="73"/>
      <c r="R165" s="73"/>
      <c r="S165" s="73"/>
      <c r="T165" s="74"/>
      <c r="U165" s="36"/>
      <c r="V165" s="36"/>
      <c r="W165" s="36"/>
      <c r="X165" s="36"/>
      <c r="Y165" s="36"/>
      <c r="Z165" s="36"/>
      <c r="AA165" s="36"/>
      <c r="AB165" s="36"/>
      <c r="AC165" s="36"/>
      <c r="AD165" s="36"/>
      <c r="AE165" s="36"/>
      <c r="AT165" s="18" t="s">
        <v>231</v>
      </c>
      <c r="AU165" s="18" t="s">
        <v>87</v>
      </c>
    </row>
    <row r="166" spans="1:65" s="14" customFormat="1" ht="11.25">
      <c r="B166" s="223"/>
      <c r="C166" s="224"/>
      <c r="D166" s="210" t="s">
        <v>235</v>
      </c>
      <c r="E166" s="225" t="s">
        <v>1</v>
      </c>
      <c r="F166" s="226" t="s">
        <v>6196</v>
      </c>
      <c r="G166" s="224"/>
      <c r="H166" s="225" t="s">
        <v>1</v>
      </c>
      <c r="I166" s="227"/>
      <c r="J166" s="224"/>
      <c r="K166" s="224"/>
      <c r="L166" s="228"/>
      <c r="M166" s="229"/>
      <c r="N166" s="230"/>
      <c r="O166" s="230"/>
      <c r="P166" s="230"/>
      <c r="Q166" s="230"/>
      <c r="R166" s="230"/>
      <c r="S166" s="230"/>
      <c r="T166" s="231"/>
      <c r="AT166" s="232" t="s">
        <v>235</v>
      </c>
      <c r="AU166" s="232" t="s">
        <v>87</v>
      </c>
      <c r="AV166" s="14" t="s">
        <v>87</v>
      </c>
      <c r="AW166" s="14" t="s">
        <v>36</v>
      </c>
      <c r="AX166" s="14" t="s">
        <v>80</v>
      </c>
      <c r="AY166" s="232" t="s">
        <v>220</v>
      </c>
    </row>
    <row r="167" spans="1:65" s="14" customFormat="1" ht="11.25">
      <c r="B167" s="223"/>
      <c r="C167" s="224"/>
      <c r="D167" s="210" t="s">
        <v>235</v>
      </c>
      <c r="E167" s="225" t="s">
        <v>1</v>
      </c>
      <c r="F167" s="226" t="s">
        <v>6207</v>
      </c>
      <c r="G167" s="224"/>
      <c r="H167" s="225" t="s">
        <v>1</v>
      </c>
      <c r="I167" s="227"/>
      <c r="J167" s="224"/>
      <c r="K167" s="224"/>
      <c r="L167" s="228"/>
      <c r="M167" s="229"/>
      <c r="N167" s="230"/>
      <c r="O167" s="230"/>
      <c r="P167" s="230"/>
      <c r="Q167" s="230"/>
      <c r="R167" s="230"/>
      <c r="S167" s="230"/>
      <c r="T167" s="231"/>
      <c r="AT167" s="232" t="s">
        <v>235</v>
      </c>
      <c r="AU167" s="232" t="s">
        <v>87</v>
      </c>
      <c r="AV167" s="14" t="s">
        <v>87</v>
      </c>
      <c r="AW167" s="14" t="s">
        <v>36</v>
      </c>
      <c r="AX167" s="14" t="s">
        <v>80</v>
      </c>
      <c r="AY167" s="232" t="s">
        <v>220</v>
      </c>
    </row>
    <row r="168" spans="1:65" s="13" customFormat="1" ht="11.25">
      <c r="B168" s="212"/>
      <c r="C168" s="213"/>
      <c r="D168" s="210" t="s">
        <v>235</v>
      </c>
      <c r="E168" s="214" t="s">
        <v>1</v>
      </c>
      <c r="F168" s="215" t="s">
        <v>6208</v>
      </c>
      <c r="G168" s="213"/>
      <c r="H168" s="216">
        <v>18</v>
      </c>
      <c r="I168" s="217"/>
      <c r="J168" s="213"/>
      <c r="K168" s="213"/>
      <c r="L168" s="218"/>
      <c r="M168" s="219"/>
      <c r="N168" s="220"/>
      <c r="O168" s="220"/>
      <c r="P168" s="220"/>
      <c r="Q168" s="220"/>
      <c r="R168" s="220"/>
      <c r="S168" s="220"/>
      <c r="T168" s="221"/>
      <c r="AT168" s="222" t="s">
        <v>235</v>
      </c>
      <c r="AU168" s="222" t="s">
        <v>87</v>
      </c>
      <c r="AV168" s="13" t="s">
        <v>19</v>
      </c>
      <c r="AW168" s="13" t="s">
        <v>36</v>
      </c>
      <c r="AX168" s="13" t="s">
        <v>80</v>
      </c>
      <c r="AY168" s="222" t="s">
        <v>220</v>
      </c>
    </row>
    <row r="169" spans="1:65" s="16" customFormat="1" ht="11.25">
      <c r="B169" s="269"/>
      <c r="C169" s="270"/>
      <c r="D169" s="210" t="s">
        <v>235</v>
      </c>
      <c r="E169" s="271" t="s">
        <v>1</v>
      </c>
      <c r="F169" s="272" t="s">
        <v>2156</v>
      </c>
      <c r="G169" s="270"/>
      <c r="H169" s="273">
        <v>18</v>
      </c>
      <c r="I169" s="274"/>
      <c r="J169" s="270"/>
      <c r="K169" s="270"/>
      <c r="L169" s="275"/>
      <c r="M169" s="276"/>
      <c r="N169" s="277"/>
      <c r="O169" s="277"/>
      <c r="P169" s="277"/>
      <c r="Q169" s="277"/>
      <c r="R169" s="277"/>
      <c r="S169" s="277"/>
      <c r="T169" s="278"/>
      <c r="AT169" s="279" t="s">
        <v>235</v>
      </c>
      <c r="AU169" s="279" t="s">
        <v>87</v>
      </c>
      <c r="AV169" s="16" t="s">
        <v>156</v>
      </c>
      <c r="AW169" s="16" t="s">
        <v>36</v>
      </c>
      <c r="AX169" s="16" t="s">
        <v>80</v>
      </c>
      <c r="AY169" s="279" t="s">
        <v>220</v>
      </c>
    </row>
    <row r="170" spans="1:65" s="13" customFormat="1" ht="11.25">
      <c r="B170" s="212"/>
      <c r="C170" s="213"/>
      <c r="D170" s="210" t="s">
        <v>235</v>
      </c>
      <c r="E170" s="214" t="s">
        <v>1</v>
      </c>
      <c r="F170" s="215" t="s">
        <v>6209</v>
      </c>
      <c r="G170" s="213"/>
      <c r="H170" s="216">
        <v>18</v>
      </c>
      <c r="I170" s="217"/>
      <c r="J170" s="213"/>
      <c r="K170" s="213"/>
      <c r="L170" s="218"/>
      <c r="M170" s="219"/>
      <c r="N170" s="220"/>
      <c r="O170" s="220"/>
      <c r="P170" s="220"/>
      <c r="Q170" s="220"/>
      <c r="R170" s="220"/>
      <c r="S170" s="220"/>
      <c r="T170" s="221"/>
      <c r="AT170" s="222" t="s">
        <v>235</v>
      </c>
      <c r="AU170" s="222" t="s">
        <v>87</v>
      </c>
      <c r="AV170" s="13" t="s">
        <v>19</v>
      </c>
      <c r="AW170" s="13" t="s">
        <v>36</v>
      </c>
      <c r="AX170" s="13" t="s">
        <v>80</v>
      </c>
      <c r="AY170" s="222" t="s">
        <v>220</v>
      </c>
    </row>
    <row r="171" spans="1:65" s="16" customFormat="1" ht="11.25">
      <c r="B171" s="269"/>
      <c r="C171" s="270"/>
      <c r="D171" s="210" t="s">
        <v>235</v>
      </c>
      <c r="E171" s="271" t="s">
        <v>1</v>
      </c>
      <c r="F171" s="272" t="s">
        <v>2156</v>
      </c>
      <c r="G171" s="270"/>
      <c r="H171" s="273">
        <v>18</v>
      </c>
      <c r="I171" s="274"/>
      <c r="J171" s="270"/>
      <c r="K171" s="270"/>
      <c r="L171" s="275"/>
      <c r="M171" s="276"/>
      <c r="N171" s="277"/>
      <c r="O171" s="277"/>
      <c r="P171" s="277"/>
      <c r="Q171" s="277"/>
      <c r="R171" s="277"/>
      <c r="S171" s="277"/>
      <c r="T171" s="278"/>
      <c r="AT171" s="279" t="s">
        <v>235</v>
      </c>
      <c r="AU171" s="279" t="s">
        <v>87</v>
      </c>
      <c r="AV171" s="16" t="s">
        <v>156</v>
      </c>
      <c r="AW171" s="16" t="s">
        <v>36</v>
      </c>
      <c r="AX171" s="16" t="s">
        <v>80</v>
      </c>
      <c r="AY171" s="279" t="s">
        <v>220</v>
      </c>
    </row>
    <row r="172" spans="1:65" s="15" customFormat="1" ht="11.25">
      <c r="B172" s="233"/>
      <c r="C172" s="234"/>
      <c r="D172" s="210" t="s">
        <v>235</v>
      </c>
      <c r="E172" s="235" t="s">
        <v>1</v>
      </c>
      <c r="F172" s="236" t="s">
        <v>355</v>
      </c>
      <c r="G172" s="234"/>
      <c r="H172" s="237">
        <v>36</v>
      </c>
      <c r="I172" s="238"/>
      <c r="J172" s="234"/>
      <c r="K172" s="234"/>
      <c r="L172" s="239"/>
      <c r="M172" s="240"/>
      <c r="N172" s="241"/>
      <c r="O172" s="241"/>
      <c r="P172" s="241"/>
      <c r="Q172" s="241"/>
      <c r="R172" s="241"/>
      <c r="S172" s="241"/>
      <c r="T172" s="242"/>
      <c r="AT172" s="243" t="s">
        <v>235</v>
      </c>
      <c r="AU172" s="243" t="s">
        <v>87</v>
      </c>
      <c r="AV172" s="15" t="s">
        <v>223</v>
      </c>
      <c r="AW172" s="15" t="s">
        <v>36</v>
      </c>
      <c r="AX172" s="15" t="s">
        <v>87</v>
      </c>
      <c r="AY172" s="243" t="s">
        <v>220</v>
      </c>
    </row>
    <row r="173" spans="1:65" s="2" customFormat="1" ht="21.75" customHeight="1">
      <c r="A173" s="36"/>
      <c r="B173" s="37"/>
      <c r="C173" s="247" t="s">
        <v>287</v>
      </c>
      <c r="D173" s="247" t="s">
        <v>329</v>
      </c>
      <c r="E173" s="248" t="s">
        <v>6210</v>
      </c>
      <c r="F173" s="249" t="s">
        <v>6211</v>
      </c>
      <c r="G173" s="250" t="s">
        <v>650</v>
      </c>
      <c r="H173" s="251">
        <v>0.49299999999999999</v>
      </c>
      <c r="I173" s="252"/>
      <c r="J173" s="253">
        <f>ROUND(I173*H173,2)</f>
        <v>0</v>
      </c>
      <c r="K173" s="249" t="s">
        <v>5600</v>
      </c>
      <c r="L173" s="254"/>
      <c r="M173" s="255" t="s">
        <v>1</v>
      </c>
      <c r="N173" s="256" t="s">
        <v>45</v>
      </c>
      <c r="O173" s="73"/>
      <c r="P173" s="201">
        <f>O173*H173</f>
        <v>0</v>
      </c>
      <c r="Q173" s="201">
        <v>0</v>
      </c>
      <c r="R173" s="201">
        <f>Q173*H173</f>
        <v>0</v>
      </c>
      <c r="S173" s="201">
        <v>0</v>
      </c>
      <c r="T173" s="202">
        <f>S173*H173</f>
        <v>0</v>
      </c>
      <c r="U173" s="36"/>
      <c r="V173" s="36"/>
      <c r="W173" s="36"/>
      <c r="X173" s="36"/>
      <c r="Y173" s="36"/>
      <c r="Z173" s="36"/>
      <c r="AA173" s="36"/>
      <c r="AB173" s="36"/>
      <c r="AC173" s="36"/>
      <c r="AD173" s="36"/>
      <c r="AE173" s="36"/>
      <c r="AR173" s="203" t="s">
        <v>266</v>
      </c>
      <c r="AT173" s="203" t="s">
        <v>329</v>
      </c>
      <c r="AU173" s="203" t="s">
        <v>87</v>
      </c>
      <c r="AY173" s="18" t="s">
        <v>220</v>
      </c>
      <c r="BE173" s="204">
        <f>IF(N173="základní",J173,0)</f>
        <v>0</v>
      </c>
      <c r="BF173" s="204">
        <f>IF(N173="snížená",J173,0)</f>
        <v>0</v>
      </c>
      <c r="BG173" s="204">
        <f>IF(N173="zákl. přenesená",J173,0)</f>
        <v>0</v>
      </c>
      <c r="BH173" s="204">
        <f>IF(N173="sníž. přenesená",J173,0)</f>
        <v>0</v>
      </c>
      <c r="BI173" s="204">
        <f>IF(N173="nulová",J173,0)</f>
        <v>0</v>
      </c>
      <c r="BJ173" s="18" t="s">
        <v>87</v>
      </c>
      <c r="BK173" s="204">
        <f>ROUND(I173*H173,2)</f>
        <v>0</v>
      </c>
      <c r="BL173" s="18" t="s">
        <v>223</v>
      </c>
      <c r="BM173" s="203" t="s">
        <v>6212</v>
      </c>
    </row>
    <row r="174" spans="1:65" s="2" customFormat="1" ht="66.75" customHeight="1">
      <c r="A174" s="36"/>
      <c r="B174" s="37"/>
      <c r="C174" s="247" t="s">
        <v>294</v>
      </c>
      <c r="D174" s="247" t="s">
        <v>329</v>
      </c>
      <c r="E174" s="248" t="s">
        <v>6213</v>
      </c>
      <c r="F174" s="249" t="s">
        <v>6214</v>
      </c>
      <c r="G174" s="250" t="s">
        <v>650</v>
      </c>
      <c r="H174" s="251">
        <v>0.49299999999999999</v>
      </c>
      <c r="I174" s="252"/>
      <c r="J174" s="253">
        <f>ROUND(I174*H174,2)</f>
        <v>0</v>
      </c>
      <c r="K174" s="249" t="s">
        <v>1</v>
      </c>
      <c r="L174" s="254"/>
      <c r="M174" s="255" t="s">
        <v>1</v>
      </c>
      <c r="N174" s="256" t="s">
        <v>45</v>
      </c>
      <c r="O174" s="73"/>
      <c r="P174" s="201">
        <f>O174*H174</f>
        <v>0</v>
      </c>
      <c r="Q174" s="201">
        <v>0</v>
      </c>
      <c r="R174" s="201">
        <f>Q174*H174</f>
        <v>0</v>
      </c>
      <c r="S174" s="201">
        <v>0</v>
      </c>
      <c r="T174" s="202">
        <f>S174*H174</f>
        <v>0</v>
      </c>
      <c r="U174" s="36"/>
      <c r="V174" s="36"/>
      <c r="W174" s="36"/>
      <c r="X174" s="36"/>
      <c r="Y174" s="36"/>
      <c r="Z174" s="36"/>
      <c r="AA174" s="36"/>
      <c r="AB174" s="36"/>
      <c r="AC174" s="36"/>
      <c r="AD174" s="36"/>
      <c r="AE174" s="36"/>
      <c r="AR174" s="203" t="s">
        <v>266</v>
      </c>
      <c r="AT174" s="203" t="s">
        <v>329</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87</v>
      </c>
      <c r="BK174" s="204">
        <f>ROUND(I174*H174,2)</f>
        <v>0</v>
      </c>
      <c r="BL174" s="18" t="s">
        <v>223</v>
      </c>
      <c r="BM174" s="203" t="s">
        <v>6215</v>
      </c>
    </row>
    <row r="175" spans="1:65" s="2" customFormat="1" ht="16.5" customHeight="1">
      <c r="A175" s="36"/>
      <c r="B175" s="37"/>
      <c r="C175" s="247" t="s">
        <v>302</v>
      </c>
      <c r="D175" s="247" t="s">
        <v>329</v>
      </c>
      <c r="E175" s="248" t="s">
        <v>6216</v>
      </c>
      <c r="F175" s="249" t="s">
        <v>6217</v>
      </c>
      <c r="G175" s="250" t="s">
        <v>514</v>
      </c>
      <c r="H175" s="251">
        <v>0.57699999999999996</v>
      </c>
      <c r="I175" s="252"/>
      <c r="J175" s="253">
        <f>ROUND(I175*H175,2)</f>
        <v>0</v>
      </c>
      <c r="K175" s="249" t="s">
        <v>5600</v>
      </c>
      <c r="L175" s="254"/>
      <c r="M175" s="255" t="s">
        <v>1</v>
      </c>
      <c r="N175" s="256" t="s">
        <v>45</v>
      </c>
      <c r="O175" s="73"/>
      <c r="P175" s="201">
        <f>O175*H175</f>
        <v>0</v>
      </c>
      <c r="Q175" s="201">
        <v>0</v>
      </c>
      <c r="R175" s="201">
        <f>Q175*H175</f>
        <v>0</v>
      </c>
      <c r="S175" s="201">
        <v>0</v>
      </c>
      <c r="T175" s="202">
        <f>S175*H175</f>
        <v>0</v>
      </c>
      <c r="U175" s="36"/>
      <c r="V175" s="36"/>
      <c r="W175" s="36"/>
      <c r="X175" s="36"/>
      <c r="Y175" s="36"/>
      <c r="Z175" s="36"/>
      <c r="AA175" s="36"/>
      <c r="AB175" s="36"/>
      <c r="AC175" s="36"/>
      <c r="AD175" s="36"/>
      <c r="AE175" s="36"/>
      <c r="AR175" s="203" t="s">
        <v>266</v>
      </c>
      <c r="AT175" s="203" t="s">
        <v>329</v>
      </c>
      <c r="AU175" s="203" t="s">
        <v>87</v>
      </c>
      <c r="AY175" s="18" t="s">
        <v>220</v>
      </c>
      <c r="BE175" s="204">
        <f>IF(N175="základní",J175,0)</f>
        <v>0</v>
      </c>
      <c r="BF175" s="204">
        <f>IF(N175="snížená",J175,0)</f>
        <v>0</v>
      </c>
      <c r="BG175" s="204">
        <f>IF(N175="zákl. přenesená",J175,0)</f>
        <v>0</v>
      </c>
      <c r="BH175" s="204">
        <f>IF(N175="sníž. přenesená",J175,0)</f>
        <v>0</v>
      </c>
      <c r="BI175" s="204">
        <f>IF(N175="nulová",J175,0)</f>
        <v>0</v>
      </c>
      <c r="BJ175" s="18" t="s">
        <v>87</v>
      </c>
      <c r="BK175" s="204">
        <f>ROUND(I175*H175,2)</f>
        <v>0</v>
      </c>
      <c r="BL175" s="18" t="s">
        <v>223</v>
      </c>
      <c r="BM175" s="203" t="s">
        <v>6218</v>
      </c>
    </row>
    <row r="176" spans="1:65" s="14" customFormat="1" ht="11.25">
      <c r="B176" s="223"/>
      <c r="C176" s="224"/>
      <c r="D176" s="210" t="s">
        <v>235</v>
      </c>
      <c r="E176" s="225" t="s">
        <v>1</v>
      </c>
      <c r="F176" s="226" t="s">
        <v>6196</v>
      </c>
      <c r="G176" s="224"/>
      <c r="H176" s="225" t="s">
        <v>1</v>
      </c>
      <c r="I176" s="227"/>
      <c r="J176" s="224"/>
      <c r="K176" s="224"/>
      <c r="L176" s="228"/>
      <c r="M176" s="229"/>
      <c r="N176" s="230"/>
      <c r="O176" s="230"/>
      <c r="P176" s="230"/>
      <c r="Q176" s="230"/>
      <c r="R176" s="230"/>
      <c r="S176" s="230"/>
      <c r="T176" s="231"/>
      <c r="AT176" s="232" t="s">
        <v>235</v>
      </c>
      <c r="AU176" s="232" t="s">
        <v>87</v>
      </c>
      <c r="AV176" s="14" t="s">
        <v>87</v>
      </c>
      <c r="AW176" s="14" t="s">
        <v>36</v>
      </c>
      <c r="AX176" s="14" t="s">
        <v>80</v>
      </c>
      <c r="AY176" s="232" t="s">
        <v>220</v>
      </c>
    </row>
    <row r="177" spans="1:65" s="14" customFormat="1" ht="22.5">
      <c r="B177" s="223"/>
      <c r="C177" s="224"/>
      <c r="D177" s="210" t="s">
        <v>235</v>
      </c>
      <c r="E177" s="225" t="s">
        <v>1</v>
      </c>
      <c r="F177" s="226" t="s">
        <v>6219</v>
      </c>
      <c r="G177" s="224"/>
      <c r="H177" s="225" t="s">
        <v>1</v>
      </c>
      <c r="I177" s="227"/>
      <c r="J177" s="224"/>
      <c r="K177" s="224"/>
      <c r="L177" s="228"/>
      <c r="M177" s="229"/>
      <c r="N177" s="230"/>
      <c r="O177" s="230"/>
      <c r="P177" s="230"/>
      <c r="Q177" s="230"/>
      <c r="R177" s="230"/>
      <c r="S177" s="230"/>
      <c r="T177" s="231"/>
      <c r="AT177" s="232" t="s">
        <v>235</v>
      </c>
      <c r="AU177" s="232" t="s">
        <v>87</v>
      </c>
      <c r="AV177" s="14" t="s">
        <v>87</v>
      </c>
      <c r="AW177" s="14" t="s">
        <v>36</v>
      </c>
      <c r="AX177" s="14" t="s">
        <v>80</v>
      </c>
      <c r="AY177" s="232" t="s">
        <v>220</v>
      </c>
    </row>
    <row r="178" spans="1:65" s="13" customFormat="1" ht="22.5">
      <c r="B178" s="212"/>
      <c r="C178" s="213"/>
      <c r="D178" s="210" t="s">
        <v>235</v>
      </c>
      <c r="E178" s="214" t="s">
        <v>1</v>
      </c>
      <c r="F178" s="215" t="s">
        <v>6220</v>
      </c>
      <c r="G178" s="213"/>
      <c r="H178" s="216">
        <v>0.57699999999999996</v>
      </c>
      <c r="I178" s="217"/>
      <c r="J178" s="213"/>
      <c r="K178" s="213"/>
      <c r="L178" s="218"/>
      <c r="M178" s="219"/>
      <c r="N178" s="220"/>
      <c r="O178" s="220"/>
      <c r="P178" s="220"/>
      <c r="Q178" s="220"/>
      <c r="R178" s="220"/>
      <c r="S178" s="220"/>
      <c r="T178" s="221"/>
      <c r="AT178" s="222" t="s">
        <v>235</v>
      </c>
      <c r="AU178" s="222" t="s">
        <v>87</v>
      </c>
      <c r="AV178" s="13" t="s">
        <v>19</v>
      </c>
      <c r="AW178" s="13" t="s">
        <v>36</v>
      </c>
      <c r="AX178" s="13" t="s">
        <v>80</v>
      </c>
      <c r="AY178" s="222" t="s">
        <v>220</v>
      </c>
    </row>
    <row r="179" spans="1:65" s="15" customFormat="1" ht="11.25">
      <c r="B179" s="233"/>
      <c r="C179" s="234"/>
      <c r="D179" s="210" t="s">
        <v>235</v>
      </c>
      <c r="E179" s="235" t="s">
        <v>1</v>
      </c>
      <c r="F179" s="236" t="s">
        <v>355</v>
      </c>
      <c r="G179" s="234"/>
      <c r="H179" s="237">
        <v>0.57699999999999996</v>
      </c>
      <c r="I179" s="238"/>
      <c r="J179" s="234"/>
      <c r="K179" s="234"/>
      <c r="L179" s="239"/>
      <c r="M179" s="240"/>
      <c r="N179" s="241"/>
      <c r="O179" s="241"/>
      <c r="P179" s="241"/>
      <c r="Q179" s="241"/>
      <c r="R179" s="241"/>
      <c r="S179" s="241"/>
      <c r="T179" s="242"/>
      <c r="AT179" s="243" t="s">
        <v>235</v>
      </c>
      <c r="AU179" s="243" t="s">
        <v>87</v>
      </c>
      <c r="AV179" s="15" t="s">
        <v>223</v>
      </c>
      <c r="AW179" s="15" t="s">
        <v>36</v>
      </c>
      <c r="AX179" s="15" t="s">
        <v>87</v>
      </c>
      <c r="AY179" s="243" t="s">
        <v>220</v>
      </c>
    </row>
    <row r="180" spans="1:65" s="2" customFormat="1" ht="16.5" customHeight="1">
      <c r="A180" s="36"/>
      <c r="B180" s="37"/>
      <c r="C180" s="247" t="s">
        <v>306</v>
      </c>
      <c r="D180" s="247" t="s">
        <v>329</v>
      </c>
      <c r="E180" s="248" t="s">
        <v>6221</v>
      </c>
      <c r="F180" s="249" t="s">
        <v>6222</v>
      </c>
      <c r="G180" s="250" t="s">
        <v>650</v>
      </c>
      <c r="H180" s="251">
        <v>0.46800000000000003</v>
      </c>
      <c r="I180" s="252"/>
      <c r="J180" s="253">
        <f>ROUND(I180*H180,2)</f>
        <v>0</v>
      </c>
      <c r="K180" s="249" t="s">
        <v>1</v>
      </c>
      <c r="L180" s="254"/>
      <c r="M180" s="255" t="s">
        <v>1</v>
      </c>
      <c r="N180" s="256" t="s">
        <v>45</v>
      </c>
      <c r="O180" s="73"/>
      <c r="P180" s="201">
        <f>O180*H180</f>
        <v>0</v>
      </c>
      <c r="Q180" s="201">
        <v>0</v>
      </c>
      <c r="R180" s="201">
        <f>Q180*H180</f>
        <v>0</v>
      </c>
      <c r="S180" s="201">
        <v>0</v>
      </c>
      <c r="T180" s="202">
        <f>S180*H180</f>
        <v>0</v>
      </c>
      <c r="U180" s="36"/>
      <c r="V180" s="36"/>
      <c r="W180" s="36"/>
      <c r="X180" s="36"/>
      <c r="Y180" s="36"/>
      <c r="Z180" s="36"/>
      <c r="AA180" s="36"/>
      <c r="AB180" s="36"/>
      <c r="AC180" s="36"/>
      <c r="AD180" s="36"/>
      <c r="AE180" s="36"/>
      <c r="AR180" s="203" t="s">
        <v>266</v>
      </c>
      <c r="AT180" s="203" t="s">
        <v>329</v>
      </c>
      <c r="AU180" s="203" t="s">
        <v>87</v>
      </c>
      <c r="AY180" s="18" t="s">
        <v>220</v>
      </c>
      <c r="BE180" s="204">
        <f>IF(N180="základní",J180,0)</f>
        <v>0</v>
      </c>
      <c r="BF180" s="204">
        <f>IF(N180="snížená",J180,0)</f>
        <v>0</v>
      </c>
      <c r="BG180" s="204">
        <f>IF(N180="zákl. přenesená",J180,0)</f>
        <v>0</v>
      </c>
      <c r="BH180" s="204">
        <f>IF(N180="sníž. přenesená",J180,0)</f>
        <v>0</v>
      </c>
      <c r="BI180" s="204">
        <f>IF(N180="nulová",J180,0)</f>
        <v>0</v>
      </c>
      <c r="BJ180" s="18" t="s">
        <v>87</v>
      </c>
      <c r="BK180" s="204">
        <f>ROUND(I180*H180,2)</f>
        <v>0</v>
      </c>
      <c r="BL180" s="18" t="s">
        <v>223</v>
      </c>
      <c r="BM180" s="203" t="s">
        <v>6223</v>
      </c>
    </row>
    <row r="181" spans="1:65" s="14" customFormat="1" ht="11.25">
      <c r="B181" s="223"/>
      <c r="C181" s="224"/>
      <c r="D181" s="210" t="s">
        <v>235</v>
      </c>
      <c r="E181" s="225" t="s">
        <v>1</v>
      </c>
      <c r="F181" s="226" t="s">
        <v>6196</v>
      </c>
      <c r="G181" s="224"/>
      <c r="H181" s="225" t="s">
        <v>1</v>
      </c>
      <c r="I181" s="227"/>
      <c r="J181" s="224"/>
      <c r="K181" s="224"/>
      <c r="L181" s="228"/>
      <c r="M181" s="229"/>
      <c r="N181" s="230"/>
      <c r="O181" s="230"/>
      <c r="P181" s="230"/>
      <c r="Q181" s="230"/>
      <c r="R181" s="230"/>
      <c r="S181" s="230"/>
      <c r="T181" s="231"/>
      <c r="AT181" s="232" t="s">
        <v>235</v>
      </c>
      <c r="AU181" s="232" t="s">
        <v>87</v>
      </c>
      <c r="AV181" s="14" t="s">
        <v>87</v>
      </c>
      <c r="AW181" s="14" t="s">
        <v>36</v>
      </c>
      <c r="AX181" s="14" t="s">
        <v>80</v>
      </c>
      <c r="AY181" s="232" t="s">
        <v>220</v>
      </c>
    </row>
    <row r="182" spans="1:65" s="14" customFormat="1" ht="22.5">
      <c r="B182" s="223"/>
      <c r="C182" s="224"/>
      <c r="D182" s="210" t="s">
        <v>235</v>
      </c>
      <c r="E182" s="225" t="s">
        <v>1</v>
      </c>
      <c r="F182" s="226" t="s">
        <v>6224</v>
      </c>
      <c r="G182" s="224"/>
      <c r="H182" s="225" t="s">
        <v>1</v>
      </c>
      <c r="I182" s="227"/>
      <c r="J182" s="224"/>
      <c r="K182" s="224"/>
      <c r="L182" s="228"/>
      <c r="M182" s="229"/>
      <c r="N182" s="230"/>
      <c r="O182" s="230"/>
      <c r="P182" s="230"/>
      <c r="Q182" s="230"/>
      <c r="R182" s="230"/>
      <c r="S182" s="230"/>
      <c r="T182" s="231"/>
      <c r="AT182" s="232" t="s">
        <v>235</v>
      </c>
      <c r="AU182" s="232" t="s">
        <v>87</v>
      </c>
      <c r="AV182" s="14" t="s">
        <v>87</v>
      </c>
      <c r="AW182" s="14" t="s">
        <v>36</v>
      </c>
      <c r="AX182" s="14" t="s">
        <v>80</v>
      </c>
      <c r="AY182" s="232" t="s">
        <v>220</v>
      </c>
    </row>
    <row r="183" spans="1:65" s="13" customFormat="1" ht="22.5">
      <c r="B183" s="212"/>
      <c r="C183" s="213"/>
      <c r="D183" s="210" t="s">
        <v>235</v>
      </c>
      <c r="E183" s="214" t="s">
        <v>1</v>
      </c>
      <c r="F183" s="215" t="s">
        <v>6225</v>
      </c>
      <c r="G183" s="213"/>
      <c r="H183" s="216">
        <v>0.46800000000000003</v>
      </c>
      <c r="I183" s="217"/>
      <c r="J183" s="213"/>
      <c r="K183" s="213"/>
      <c r="L183" s="218"/>
      <c r="M183" s="219"/>
      <c r="N183" s="220"/>
      <c r="O183" s="220"/>
      <c r="P183" s="220"/>
      <c r="Q183" s="220"/>
      <c r="R183" s="220"/>
      <c r="S183" s="220"/>
      <c r="T183" s="221"/>
      <c r="AT183" s="222" t="s">
        <v>235</v>
      </c>
      <c r="AU183" s="222" t="s">
        <v>87</v>
      </c>
      <c r="AV183" s="13" t="s">
        <v>19</v>
      </c>
      <c r="AW183" s="13" t="s">
        <v>36</v>
      </c>
      <c r="AX183" s="13" t="s">
        <v>80</v>
      </c>
      <c r="AY183" s="222" t="s">
        <v>220</v>
      </c>
    </row>
    <row r="184" spans="1:65" s="15" customFormat="1" ht="11.25">
      <c r="B184" s="233"/>
      <c r="C184" s="234"/>
      <c r="D184" s="210" t="s">
        <v>235</v>
      </c>
      <c r="E184" s="235" t="s">
        <v>1</v>
      </c>
      <c r="F184" s="236" t="s">
        <v>355</v>
      </c>
      <c r="G184" s="234"/>
      <c r="H184" s="237">
        <v>0.46800000000000003</v>
      </c>
      <c r="I184" s="238"/>
      <c r="J184" s="234"/>
      <c r="K184" s="234"/>
      <c r="L184" s="239"/>
      <c r="M184" s="240"/>
      <c r="N184" s="241"/>
      <c r="O184" s="241"/>
      <c r="P184" s="241"/>
      <c r="Q184" s="241"/>
      <c r="R184" s="241"/>
      <c r="S184" s="241"/>
      <c r="T184" s="242"/>
      <c r="AT184" s="243" t="s">
        <v>235</v>
      </c>
      <c r="AU184" s="243" t="s">
        <v>87</v>
      </c>
      <c r="AV184" s="15" t="s">
        <v>223</v>
      </c>
      <c r="AW184" s="15" t="s">
        <v>36</v>
      </c>
      <c r="AX184" s="15" t="s">
        <v>87</v>
      </c>
      <c r="AY184" s="243" t="s">
        <v>220</v>
      </c>
    </row>
    <row r="185" spans="1:65" s="2" customFormat="1" ht="21.75" customHeight="1">
      <c r="A185" s="36"/>
      <c r="B185" s="37"/>
      <c r="C185" s="192" t="s">
        <v>315</v>
      </c>
      <c r="D185" s="192" t="s">
        <v>224</v>
      </c>
      <c r="E185" s="193" t="s">
        <v>6226</v>
      </c>
      <c r="F185" s="194" t="s">
        <v>6227</v>
      </c>
      <c r="G185" s="195" t="s">
        <v>698</v>
      </c>
      <c r="H185" s="196">
        <v>18</v>
      </c>
      <c r="I185" s="197"/>
      <c r="J185" s="198">
        <f>ROUND(I185*H185,2)</f>
        <v>0</v>
      </c>
      <c r="K185" s="194" t="s">
        <v>5600</v>
      </c>
      <c r="L185" s="41"/>
      <c r="M185" s="199" t="s">
        <v>1</v>
      </c>
      <c r="N185" s="200" t="s">
        <v>45</v>
      </c>
      <c r="O185" s="73"/>
      <c r="P185" s="201">
        <f>O185*H185</f>
        <v>0</v>
      </c>
      <c r="Q185" s="201">
        <v>0</v>
      </c>
      <c r="R185" s="201">
        <f>Q185*H185</f>
        <v>0</v>
      </c>
      <c r="S185" s="201">
        <v>0</v>
      </c>
      <c r="T185" s="202">
        <f>S185*H185</f>
        <v>0</v>
      </c>
      <c r="U185" s="36"/>
      <c r="V185" s="36"/>
      <c r="W185" s="36"/>
      <c r="X185" s="36"/>
      <c r="Y185" s="36"/>
      <c r="Z185" s="36"/>
      <c r="AA185" s="36"/>
      <c r="AB185" s="36"/>
      <c r="AC185" s="36"/>
      <c r="AD185" s="36"/>
      <c r="AE185" s="36"/>
      <c r="AR185" s="203" t="s">
        <v>223</v>
      </c>
      <c r="AT185" s="203" t="s">
        <v>224</v>
      </c>
      <c r="AU185" s="203" t="s">
        <v>87</v>
      </c>
      <c r="AY185" s="18" t="s">
        <v>220</v>
      </c>
      <c r="BE185" s="204">
        <f>IF(N185="základní",J185,0)</f>
        <v>0</v>
      </c>
      <c r="BF185" s="204">
        <f>IF(N185="snížená",J185,0)</f>
        <v>0</v>
      </c>
      <c r="BG185" s="204">
        <f>IF(N185="zákl. přenesená",J185,0)</f>
        <v>0</v>
      </c>
      <c r="BH185" s="204">
        <f>IF(N185="sníž. přenesená",J185,0)</f>
        <v>0</v>
      </c>
      <c r="BI185" s="204">
        <f>IF(N185="nulová",J185,0)</f>
        <v>0</v>
      </c>
      <c r="BJ185" s="18" t="s">
        <v>87</v>
      </c>
      <c r="BK185" s="204">
        <f>ROUND(I185*H185,2)</f>
        <v>0</v>
      </c>
      <c r="BL185" s="18" t="s">
        <v>223</v>
      </c>
      <c r="BM185" s="203" t="s">
        <v>6228</v>
      </c>
    </row>
    <row r="186" spans="1:65" s="2" customFormat="1" ht="11.25">
      <c r="A186" s="36"/>
      <c r="B186" s="37"/>
      <c r="C186" s="38"/>
      <c r="D186" s="205" t="s">
        <v>231</v>
      </c>
      <c r="E186" s="38"/>
      <c r="F186" s="206" t="s">
        <v>6229</v>
      </c>
      <c r="G186" s="38"/>
      <c r="H186" s="38"/>
      <c r="I186" s="207"/>
      <c r="J186" s="38"/>
      <c r="K186" s="38"/>
      <c r="L186" s="41"/>
      <c r="M186" s="208"/>
      <c r="N186" s="209"/>
      <c r="O186" s="73"/>
      <c r="P186" s="73"/>
      <c r="Q186" s="73"/>
      <c r="R186" s="73"/>
      <c r="S186" s="73"/>
      <c r="T186" s="74"/>
      <c r="U186" s="36"/>
      <c r="V186" s="36"/>
      <c r="W186" s="36"/>
      <c r="X186" s="36"/>
      <c r="Y186" s="36"/>
      <c r="Z186" s="36"/>
      <c r="AA186" s="36"/>
      <c r="AB186" s="36"/>
      <c r="AC186" s="36"/>
      <c r="AD186" s="36"/>
      <c r="AE186" s="36"/>
      <c r="AT186" s="18" t="s">
        <v>231</v>
      </c>
      <c r="AU186" s="18" t="s">
        <v>87</v>
      </c>
    </row>
    <row r="187" spans="1:65" s="13" customFormat="1" ht="11.25">
      <c r="B187" s="212"/>
      <c r="C187" s="213"/>
      <c r="D187" s="210" t="s">
        <v>235</v>
      </c>
      <c r="E187" s="214" t="s">
        <v>1</v>
      </c>
      <c r="F187" s="215" t="s">
        <v>6208</v>
      </c>
      <c r="G187" s="213"/>
      <c r="H187" s="216">
        <v>18</v>
      </c>
      <c r="I187" s="217"/>
      <c r="J187" s="213"/>
      <c r="K187" s="213"/>
      <c r="L187" s="218"/>
      <c r="M187" s="219"/>
      <c r="N187" s="220"/>
      <c r="O187" s="220"/>
      <c r="P187" s="220"/>
      <c r="Q187" s="220"/>
      <c r="R187" s="220"/>
      <c r="S187" s="220"/>
      <c r="T187" s="221"/>
      <c r="AT187" s="222" t="s">
        <v>235</v>
      </c>
      <c r="AU187" s="222" t="s">
        <v>87</v>
      </c>
      <c r="AV187" s="13" t="s">
        <v>19</v>
      </c>
      <c r="AW187" s="13" t="s">
        <v>36</v>
      </c>
      <c r="AX187" s="13" t="s">
        <v>80</v>
      </c>
      <c r="AY187" s="222" t="s">
        <v>220</v>
      </c>
    </row>
    <row r="188" spans="1:65" s="15" customFormat="1" ht="11.25">
      <c r="B188" s="233"/>
      <c r="C188" s="234"/>
      <c r="D188" s="210" t="s">
        <v>235</v>
      </c>
      <c r="E188" s="235" t="s">
        <v>1</v>
      </c>
      <c r="F188" s="236" t="s">
        <v>355</v>
      </c>
      <c r="G188" s="234"/>
      <c r="H188" s="237">
        <v>18</v>
      </c>
      <c r="I188" s="238"/>
      <c r="J188" s="234"/>
      <c r="K188" s="234"/>
      <c r="L188" s="239"/>
      <c r="M188" s="240"/>
      <c r="N188" s="241"/>
      <c r="O188" s="241"/>
      <c r="P188" s="241"/>
      <c r="Q188" s="241"/>
      <c r="R188" s="241"/>
      <c r="S188" s="241"/>
      <c r="T188" s="242"/>
      <c r="AT188" s="243" t="s">
        <v>235</v>
      </c>
      <c r="AU188" s="243" t="s">
        <v>87</v>
      </c>
      <c r="AV188" s="15" t="s">
        <v>223</v>
      </c>
      <c r="AW188" s="15" t="s">
        <v>36</v>
      </c>
      <c r="AX188" s="15" t="s">
        <v>87</v>
      </c>
      <c r="AY188" s="243" t="s">
        <v>220</v>
      </c>
    </row>
    <row r="189" spans="1:65" s="2" customFormat="1" ht="33" customHeight="1">
      <c r="A189" s="36"/>
      <c r="B189" s="37"/>
      <c r="C189" s="192" t="s">
        <v>320</v>
      </c>
      <c r="D189" s="192" t="s">
        <v>224</v>
      </c>
      <c r="E189" s="193" t="s">
        <v>6230</v>
      </c>
      <c r="F189" s="194" t="s">
        <v>6231</v>
      </c>
      <c r="G189" s="195" t="s">
        <v>698</v>
      </c>
      <c r="H189" s="196">
        <v>20.3</v>
      </c>
      <c r="I189" s="197"/>
      <c r="J189" s="198">
        <f>ROUND(I189*H189,2)</f>
        <v>0</v>
      </c>
      <c r="K189" s="194" t="s">
        <v>1</v>
      </c>
      <c r="L189" s="41"/>
      <c r="M189" s="199" t="s">
        <v>1</v>
      </c>
      <c r="N189" s="200" t="s">
        <v>45</v>
      </c>
      <c r="O189" s="73"/>
      <c r="P189" s="201">
        <f>O189*H189</f>
        <v>0</v>
      </c>
      <c r="Q189" s="201">
        <v>0</v>
      </c>
      <c r="R189" s="201">
        <f>Q189*H189</f>
        <v>0</v>
      </c>
      <c r="S189" s="201">
        <v>0</v>
      </c>
      <c r="T189" s="202">
        <f>S189*H189</f>
        <v>0</v>
      </c>
      <c r="U189" s="36"/>
      <c r="V189" s="36"/>
      <c r="W189" s="36"/>
      <c r="X189" s="36"/>
      <c r="Y189" s="36"/>
      <c r="Z189" s="36"/>
      <c r="AA189" s="36"/>
      <c r="AB189" s="36"/>
      <c r="AC189" s="36"/>
      <c r="AD189" s="36"/>
      <c r="AE189" s="36"/>
      <c r="AR189" s="203" t="s">
        <v>223</v>
      </c>
      <c r="AT189" s="203" t="s">
        <v>224</v>
      </c>
      <c r="AU189" s="203" t="s">
        <v>87</v>
      </c>
      <c r="AY189" s="18" t="s">
        <v>220</v>
      </c>
      <c r="BE189" s="204">
        <f>IF(N189="základní",J189,0)</f>
        <v>0</v>
      </c>
      <c r="BF189" s="204">
        <f>IF(N189="snížená",J189,0)</f>
        <v>0</v>
      </c>
      <c r="BG189" s="204">
        <f>IF(N189="zákl. přenesená",J189,0)</f>
        <v>0</v>
      </c>
      <c r="BH189" s="204">
        <f>IF(N189="sníž. přenesená",J189,0)</f>
        <v>0</v>
      </c>
      <c r="BI189" s="204">
        <f>IF(N189="nulová",J189,0)</f>
        <v>0</v>
      </c>
      <c r="BJ189" s="18" t="s">
        <v>87</v>
      </c>
      <c r="BK189" s="204">
        <f>ROUND(I189*H189,2)</f>
        <v>0</v>
      </c>
      <c r="BL189" s="18" t="s">
        <v>223</v>
      </c>
      <c r="BM189" s="203" t="s">
        <v>6232</v>
      </c>
    </row>
    <row r="190" spans="1:65" s="2" customFormat="1" ht="39">
      <c r="A190" s="36"/>
      <c r="B190" s="37"/>
      <c r="C190" s="38"/>
      <c r="D190" s="210" t="s">
        <v>233</v>
      </c>
      <c r="E190" s="38"/>
      <c r="F190" s="211" t="s">
        <v>6233</v>
      </c>
      <c r="G190" s="38"/>
      <c r="H190" s="38"/>
      <c r="I190" s="207"/>
      <c r="J190" s="38"/>
      <c r="K190" s="38"/>
      <c r="L190" s="41"/>
      <c r="M190" s="208"/>
      <c r="N190" s="209"/>
      <c r="O190" s="73"/>
      <c r="P190" s="73"/>
      <c r="Q190" s="73"/>
      <c r="R190" s="73"/>
      <c r="S190" s="73"/>
      <c r="T190" s="74"/>
      <c r="U190" s="36"/>
      <c r="V190" s="36"/>
      <c r="W190" s="36"/>
      <c r="X190" s="36"/>
      <c r="Y190" s="36"/>
      <c r="Z190" s="36"/>
      <c r="AA190" s="36"/>
      <c r="AB190" s="36"/>
      <c r="AC190" s="36"/>
      <c r="AD190" s="36"/>
      <c r="AE190" s="36"/>
      <c r="AT190" s="18" t="s">
        <v>233</v>
      </c>
      <c r="AU190" s="18" t="s">
        <v>87</v>
      </c>
    </row>
    <row r="191" spans="1:65" s="14" customFormat="1" ht="11.25">
      <c r="B191" s="223"/>
      <c r="C191" s="224"/>
      <c r="D191" s="210" t="s">
        <v>235</v>
      </c>
      <c r="E191" s="225" t="s">
        <v>1</v>
      </c>
      <c r="F191" s="226" t="s">
        <v>6196</v>
      </c>
      <c r="G191" s="224"/>
      <c r="H191" s="225" t="s">
        <v>1</v>
      </c>
      <c r="I191" s="227"/>
      <c r="J191" s="224"/>
      <c r="K191" s="224"/>
      <c r="L191" s="228"/>
      <c r="M191" s="229"/>
      <c r="N191" s="230"/>
      <c r="O191" s="230"/>
      <c r="P191" s="230"/>
      <c r="Q191" s="230"/>
      <c r="R191" s="230"/>
      <c r="S191" s="230"/>
      <c r="T191" s="231"/>
      <c r="AT191" s="232" t="s">
        <v>235</v>
      </c>
      <c r="AU191" s="232" t="s">
        <v>87</v>
      </c>
      <c r="AV191" s="14" t="s">
        <v>87</v>
      </c>
      <c r="AW191" s="14" t="s">
        <v>36</v>
      </c>
      <c r="AX191" s="14" t="s">
        <v>80</v>
      </c>
      <c r="AY191" s="232" t="s">
        <v>220</v>
      </c>
    </row>
    <row r="192" spans="1:65" s="13" customFormat="1" ht="11.25">
      <c r="B192" s="212"/>
      <c r="C192" s="213"/>
      <c r="D192" s="210" t="s">
        <v>235</v>
      </c>
      <c r="E192" s="214" t="s">
        <v>1</v>
      </c>
      <c r="F192" s="215" t="s">
        <v>6234</v>
      </c>
      <c r="G192" s="213"/>
      <c r="H192" s="216">
        <v>11.6</v>
      </c>
      <c r="I192" s="217"/>
      <c r="J192" s="213"/>
      <c r="K192" s="213"/>
      <c r="L192" s="218"/>
      <c r="M192" s="219"/>
      <c r="N192" s="220"/>
      <c r="O192" s="220"/>
      <c r="P192" s="220"/>
      <c r="Q192" s="220"/>
      <c r="R192" s="220"/>
      <c r="S192" s="220"/>
      <c r="T192" s="221"/>
      <c r="AT192" s="222" t="s">
        <v>235</v>
      </c>
      <c r="AU192" s="222" t="s">
        <v>87</v>
      </c>
      <c r="AV192" s="13" t="s">
        <v>19</v>
      </c>
      <c r="AW192" s="13" t="s">
        <v>36</v>
      </c>
      <c r="AX192" s="13" t="s">
        <v>80</v>
      </c>
      <c r="AY192" s="222" t="s">
        <v>220</v>
      </c>
    </row>
    <row r="193" spans="1:65" s="13" customFormat="1" ht="11.25">
      <c r="B193" s="212"/>
      <c r="C193" s="213"/>
      <c r="D193" s="210" t="s">
        <v>235</v>
      </c>
      <c r="E193" s="214" t="s">
        <v>1</v>
      </c>
      <c r="F193" s="215" t="s">
        <v>6235</v>
      </c>
      <c r="G193" s="213"/>
      <c r="H193" s="216">
        <v>8.6999999999999993</v>
      </c>
      <c r="I193" s="217"/>
      <c r="J193" s="213"/>
      <c r="K193" s="213"/>
      <c r="L193" s="218"/>
      <c r="M193" s="219"/>
      <c r="N193" s="220"/>
      <c r="O193" s="220"/>
      <c r="P193" s="220"/>
      <c r="Q193" s="220"/>
      <c r="R193" s="220"/>
      <c r="S193" s="220"/>
      <c r="T193" s="221"/>
      <c r="AT193" s="222" t="s">
        <v>235</v>
      </c>
      <c r="AU193" s="222" t="s">
        <v>87</v>
      </c>
      <c r="AV193" s="13" t="s">
        <v>19</v>
      </c>
      <c r="AW193" s="13" t="s">
        <v>36</v>
      </c>
      <c r="AX193" s="13" t="s">
        <v>80</v>
      </c>
      <c r="AY193" s="222" t="s">
        <v>220</v>
      </c>
    </row>
    <row r="194" spans="1:65" s="15" customFormat="1" ht="11.25">
      <c r="B194" s="233"/>
      <c r="C194" s="234"/>
      <c r="D194" s="210" t="s">
        <v>235</v>
      </c>
      <c r="E194" s="235" t="s">
        <v>1</v>
      </c>
      <c r="F194" s="236" t="s">
        <v>355</v>
      </c>
      <c r="G194" s="234"/>
      <c r="H194" s="237">
        <v>20.3</v>
      </c>
      <c r="I194" s="238"/>
      <c r="J194" s="234"/>
      <c r="K194" s="234"/>
      <c r="L194" s="239"/>
      <c r="M194" s="240"/>
      <c r="N194" s="241"/>
      <c r="O194" s="241"/>
      <c r="P194" s="241"/>
      <c r="Q194" s="241"/>
      <c r="R194" s="241"/>
      <c r="S194" s="241"/>
      <c r="T194" s="242"/>
      <c r="AT194" s="243" t="s">
        <v>235</v>
      </c>
      <c r="AU194" s="243" t="s">
        <v>87</v>
      </c>
      <c r="AV194" s="15" t="s">
        <v>223</v>
      </c>
      <c r="AW194" s="15" t="s">
        <v>36</v>
      </c>
      <c r="AX194" s="15" t="s">
        <v>87</v>
      </c>
      <c r="AY194" s="243" t="s">
        <v>220</v>
      </c>
    </row>
    <row r="195" spans="1:65" s="2" customFormat="1" ht="33" customHeight="1">
      <c r="A195" s="36"/>
      <c r="B195" s="37"/>
      <c r="C195" s="192" t="s">
        <v>326</v>
      </c>
      <c r="D195" s="192" t="s">
        <v>224</v>
      </c>
      <c r="E195" s="193" t="s">
        <v>6236</v>
      </c>
      <c r="F195" s="194" t="s">
        <v>6237</v>
      </c>
      <c r="G195" s="195" t="s">
        <v>698</v>
      </c>
      <c r="H195" s="196">
        <v>20.3</v>
      </c>
      <c r="I195" s="197"/>
      <c r="J195" s="198">
        <f>ROUND(I195*H195,2)</f>
        <v>0</v>
      </c>
      <c r="K195" s="194" t="s">
        <v>5600</v>
      </c>
      <c r="L195" s="41"/>
      <c r="M195" s="199" t="s">
        <v>1</v>
      </c>
      <c r="N195" s="200" t="s">
        <v>45</v>
      </c>
      <c r="O195" s="73"/>
      <c r="P195" s="201">
        <f>O195*H195</f>
        <v>0</v>
      </c>
      <c r="Q195" s="201">
        <v>0</v>
      </c>
      <c r="R195" s="201">
        <f>Q195*H195</f>
        <v>0</v>
      </c>
      <c r="S195" s="201">
        <v>0</v>
      </c>
      <c r="T195" s="202">
        <f>S195*H195</f>
        <v>0</v>
      </c>
      <c r="U195" s="36"/>
      <c r="V195" s="36"/>
      <c r="W195" s="36"/>
      <c r="X195" s="36"/>
      <c r="Y195" s="36"/>
      <c r="Z195" s="36"/>
      <c r="AA195" s="36"/>
      <c r="AB195" s="36"/>
      <c r="AC195" s="36"/>
      <c r="AD195" s="36"/>
      <c r="AE195" s="36"/>
      <c r="AR195" s="203" t="s">
        <v>223</v>
      </c>
      <c r="AT195" s="203" t="s">
        <v>224</v>
      </c>
      <c r="AU195" s="203" t="s">
        <v>87</v>
      </c>
      <c r="AY195" s="18" t="s">
        <v>220</v>
      </c>
      <c r="BE195" s="204">
        <f>IF(N195="základní",J195,0)</f>
        <v>0</v>
      </c>
      <c r="BF195" s="204">
        <f>IF(N195="snížená",J195,0)</f>
        <v>0</v>
      </c>
      <c r="BG195" s="204">
        <f>IF(N195="zákl. přenesená",J195,0)</f>
        <v>0</v>
      </c>
      <c r="BH195" s="204">
        <f>IF(N195="sníž. přenesená",J195,0)</f>
        <v>0</v>
      </c>
      <c r="BI195" s="204">
        <f>IF(N195="nulová",J195,0)</f>
        <v>0</v>
      </c>
      <c r="BJ195" s="18" t="s">
        <v>87</v>
      </c>
      <c r="BK195" s="204">
        <f>ROUND(I195*H195,2)</f>
        <v>0</v>
      </c>
      <c r="BL195" s="18" t="s">
        <v>223</v>
      </c>
      <c r="BM195" s="203" t="s">
        <v>6238</v>
      </c>
    </row>
    <row r="196" spans="1:65" s="2" customFormat="1" ht="11.25">
      <c r="A196" s="36"/>
      <c r="B196" s="37"/>
      <c r="C196" s="38"/>
      <c r="D196" s="205" t="s">
        <v>231</v>
      </c>
      <c r="E196" s="38"/>
      <c r="F196" s="206" t="s">
        <v>6239</v>
      </c>
      <c r="G196" s="38"/>
      <c r="H196" s="38"/>
      <c r="I196" s="207"/>
      <c r="J196" s="38"/>
      <c r="K196" s="38"/>
      <c r="L196" s="41"/>
      <c r="M196" s="208"/>
      <c r="N196" s="209"/>
      <c r="O196" s="73"/>
      <c r="P196" s="73"/>
      <c r="Q196" s="73"/>
      <c r="R196" s="73"/>
      <c r="S196" s="73"/>
      <c r="T196" s="74"/>
      <c r="U196" s="36"/>
      <c r="V196" s="36"/>
      <c r="W196" s="36"/>
      <c r="X196" s="36"/>
      <c r="Y196" s="36"/>
      <c r="Z196" s="36"/>
      <c r="AA196" s="36"/>
      <c r="AB196" s="36"/>
      <c r="AC196" s="36"/>
      <c r="AD196" s="36"/>
      <c r="AE196" s="36"/>
      <c r="AT196" s="18" t="s">
        <v>231</v>
      </c>
      <c r="AU196" s="18" t="s">
        <v>87</v>
      </c>
    </row>
    <row r="197" spans="1:65" s="2" customFormat="1" ht="19.5">
      <c r="A197" s="36"/>
      <c r="B197" s="37"/>
      <c r="C197" s="38"/>
      <c r="D197" s="210" t="s">
        <v>233</v>
      </c>
      <c r="E197" s="38"/>
      <c r="F197" s="211" t="s">
        <v>6240</v>
      </c>
      <c r="G197" s="38"/>
      <c r="H197" s="38"/>
      <c r="I197" s="207"/>
      <c r="J197" s="38"/>
      <c r="K197" s="38"/>
      <c r="L197" s="41"/>
      <c r="M197" s="208"/>
      <c r="N197" s="209"/>
      <c r="O197" s="73"/>
      <c r="P197" s="73"/>
      <c r="Q197" s="73"/>
      <c r="R197" s="73"/>
      <c r="S197" s="73"/>
      <c r="T197" s="74"/>
      <c r="U197" s="36"/>
      <c r="V197" s="36"/>
      <c r="W197" s="36"/>
      <c r="X197" s="36"/>
      <c r="Y197" s="36"/>
      <c r="Z197" s="36"/>
      <c r="AA197" s="36"/>
      <c r="AB197" s="36"/>
      <c r="AC197" s="36"/>
      <c r="AD197" s="36"/>
      <c r="AE197" s="36"/>
      <c r="AT197" s="18" t="s">
        <v>233</v>
      </c>
      <c r="AU197" s="18" t="s">
        <v>87</v>
      </c>
    </row>
    <row r="198" spans="1:65" s="2" customFormat="1" ht="24.2" customHeight="1">
      <c r="A198" s="36"/>
      <c r="B198" s="37"/>
      <c r="C198" s="192" t="s">
        <v>336</v>
      </c>
      <c r="D198" s="192" t="s">
        <v>224</v>
      </c>
      <c r="E198" s="193" t="s">
        <v>6241</v>
      </c>
      <c r="F198" s="194" t="s">
        <v>6242</v>
      </c>
      <c r="G198" s="195" t="s">
        <v>664</v>
      </c>
      <c r="H198" s="196">
        <v>6</v>
      </c>
      <c r="I198" s="197"/>
      <c r="J198" s="198">
        <f>ROUND(I198*H198,2)</f>
        <v>0</v>
      </c>
      <c r="K198" s="194" t="s">
        <v>1</v>
      </c>
      <c r="L198" s="41"/>
      <c r="M198" s="199" t="s">
        <v>1</v>
      </c>
      <c r="N198" s="200" t="s">
        <v>45</v>
      </c>
      <c r="O198" s="73"/>
      <c r="P198" s="201">
        <f>O198*H198</f>
        <v>0</v>
      </c>
      <c r="Q198" s="201">
        <v>0</v>
      </c>
      <c r="R198" s="201">
        <f>Q198*H198</f>
        <v>0</v>
      </c>
      <c r="S198" s="201">
        <v>0</v>
      </c>
      <c r="T198" s="202">
        <f>S198*H198</f>
        <v>0</v>
      </c>
      <c r="U198" s="36"/>
      <c r="V198" s="36"/>
      <c r="W198" s="36"/>
      <c r="X198" s="36"/>
      <c r="Y198" s="36"/>
      <c r="Z198" s="36"/>
      <c r="AA198" s="36"/>
      <c r="AB198" s="36"/>
      <c r="AC198" s="36"/>
      <c r="AD198" s="36"/>
      <c r="AE198" s="36"/>
      <c r="AR198" s="203" t="s">
        <v>223</v>
      </c>
      <c r="AT198" s="203" t="s">
        <v>224</v>
      </c>
      <c r="AU198" s="203" t="s">
        <v>87</v>
      </c>
      <c r="AY198" s="18" t="s">
        <v>220</v>
      </c>
      <c r="BE198" s="204">
        <f>IF(N198="základní",J198,0)</f>
        <v>0</v>
      </c>
      <c r="BF198" s="204">
        <f>IF(N198="snížená",J198,0)</f>
        <v>0</v>
      </c>
      <c r="BG198" s="204">
        <f>IF(N198="zákl. přenesená",J198,0)</f>
        <v>0</v>
      </c>
      <c r="BH198" s="204">
        <f>IF(N198="sníž. přenesená",J198,0)</f>
        <v>0</v>
      </c>
      <c r="BI198" s="204">
        <f>IF(N198="nulová",J198,0)</f>
        <v>0</v>
      </c>
      <c r="BJ198" s="18" t="s">
        <v>87</v>
      </c>
      <c r="BK198" s="204">
        <f>ROUND(I198*H198,2)</f>
        <v>0</v>
      </c>
      <c r="BL198" s="18" t="s">
        <v>223</v>
      </c>
      <c r="BM198" s="203" t="s">
        <v>6243</v>
      </c>
    </row>
    <row r="199" spans="1:65" s="2" customFormat="1" ht="29.25">
      <c r="A199" s="36"/>
      <c r="B199" s="37"/>
      <c r="C199" s="38"/>
      <c r="D199" s="210" t="s">
        <v>233</v>
      </c>
      <c r="E199" s="38"/>
      <c r="F199" s="211" t="s">
        <v>6244</v>
      </c>
      <c r="G199" s="38"/>
      <c r="H199" s="38"/>
      <c r="I199" s="207"/>
      <c r="J199" s="38"/>
      <c r="K199" s="38"/>
      <c r="L199" s="41"/>
      <c r="M199" s="208"/>
      <c r="N199" s="209"/>
      <c r="O199" s="73"/>
      <c r="P199" s="73"/>
      <c r="Q199" s="73"/>
      <c r="R199" s="73"/>
      <c r="S199" s="73"/>
      <c r="T199" s="74"/>
      <c r="U199" s="36"/>
      <c r="V199" s="36"/>
      <c r="W199" s="36"/>
      <c r="X199" s="36"/>
      <c r="Y199" s="36"/>
      <c r="Z199" s="36"/>
      <c r="AA199" s="36"/>
      <c r="AB199" s="36"/>
      <c r="AC199" s="36"/>
      <c r="AD199" s="36"/>
      <c r="AE199" s="36"/>
      <c r="AT199" s="18" t="s">
        <v>233</v>
      </c>
      <c r="AU199" s="18" t="s">
        <v>87</v>
      </c>
    </row>
    <row r="200" spans="1:65" s="14" customFormat="1" ht="11.25">
      <c r="B200" s="223"/>
      <c r="C200" s="224"/>
      <c r="D200" s="210" t="s">
        <v>235</v>
      </c>
      <c r="E200" s="225" t="s">
        <v>1</v>
      </c>
      <c r="F200" s="226" t="s">
        <v>6196</v>
      </c>
      <c r="G200" s="224"/>
      <c r="H200" s="225" t="s">
        <v>1</v>
      </c>
      <c r="I200" s="227"/>
      <c r="J200" s="224"/>
      <c r="K200" s="224"/>
      <c r="L200" s="228"/>
      <c r="M200" s="229"/>
      <c r="N200" s="230"/>
      <c r="O200" s="230"/>
      <c r="P200" s="230"/>
      <c r="Q200" s="230"/>
      <c r="R200" s="230"/>
      <c r="S200" s="230"/>
      <c r="T200" s="231"/>
      <c r="AT200" s="232" t="s">
        <v>235</v>
      </c>
      <c r="AU200" s="232" t="s">
        <v>87</v>
      </c>
      <c r="AV200" s="14" t="s">
        <v>87</v>
      </c>
      <c r="AW200" s="14" t="s">
        <v>36</v>
      </c>
      <c r="AX200" s="14" t="s">
        <v>80</v>
      </c>
      <c r="AY200" s="232" t="s">
        <v>220</v>
      </c>
    </row>
    <row r="201" spans="1:65" s="13" customFormat="1" ht="11.25">
      <c r="B201" s="212"/>
      <c r="C201" s="213"/>
      <c r="D201" s="210" t="s">
        <v>235</v>
      </c>
      <c r="E201" s="214" t="s">
        <v>1</v>
      </c>
      <c r="F201" s="215" t="s">
        <v>256</v>
      </c>
      <c r="G201" s="213"/>
      <c r="H201" s="216">
        <v>6</v>
      </c>
      <c r="I201" s="217"/>
      <c r="J201" s="213"/>
      <c r="K201" s="213"/>
      <c r="L201" s="218"/>
      <c r="M201" s="219"/>
      <c r="N201" s="220"/>
      <c r="O201" s="220"/>
      <c r="P201" s="220"/>
      <c r="Q201" s="220"/>
      <c r="R201" s="220"/>
      <c r="S201" s="220"/>
      <c r="T201" s="221"/>
      <c r="AT201" s="222" t="s">
        <v>235</v>
      </c>
      <c r="AU201" s="222" t="s">
        <v>87</v>
      </c>
      <c r="AV201" s="13" t="s">
        <v>19</v>
      </c>
      <c r="AW201" s="13" t="s">
        <v>36</v>
      </c>
      <c r="AX201" s="13" t="s">
        <v>80</v>
      </c>
      <c r="AY201" s="222" t="s">
        <v>220</v>
      </c>
    </row>
    <row r="202" spans="1:65" s="15" customFormat="1" ht="11.25">
      <c r="B202" s="233"/>
      <c r="C202" s="234"/>
      <c r="D202" s="210" t="s">
        <v>235</v>
      </c>
      <c r="E202" s="235" t="s">
        <v>1</v>
      </c>
      <c r="F202" s="236" t="s">
        <v>355</v>
      </c>
      <c r="G202" s="234"/>
      <c r="H202" s="237">
        <v>6</v>
      </c>
      <c r="I202" s="238"/>
      <c r="J202" s="234"/>
      <c r="K202" s="234"/>
      <c r="L202" s="239"/>
      <c r="M202" s="240"/>
      <c r="N202" s="241"/>
      <c r="O202" s="241"/>
      <c r="P202" s="241"/>
      <c r="Q202" s="241"/>
      <c r="R202" s="241"/>
      <c r="S202" s="241"/>
      <c r="T202" s="242"/>
      <c r="AT202" s="243" t="s">
        <v>235</v>
      </c>
      <c r="AU202" s="243" t="s">
        <v>87</v>
      </c>
      <c r="AV202" s="15" t="s">
        <v>223</v>
      </c>
      <c r="AW202" s="15" t="s">
        <v>36</v>
      </c>
      <c r="AX202" s="15" t="s">
        <v>87</v>
      </c>
      <c r="AY202" s="243" t="s">
        <v>220</v>
      </c>
    </row>
    <row r="203" spans="1:65" s="2" customFormat="1" ht="33" customHeight="1">
      <c r="A203" s="36"/>
      <c r="B203" s="37"/>
      <c r="C203" s="192" t="s">
        <v>7</v>
      </c>
      <c r="D203" s="192" t="s">
        <v>224</v>
      </c>
      <c r="E203" s="193" t="s">
        <v>6245</v>
      </c>
      <c r="F203" s="194" t="s">
        <v>6246</v>
      </c>
      <c r="G203" s="195" t="s">
        <v>506</v>
      </c>
      <c r="H203" s="196">
        <v>8.56</v>
      </c>
      <c r="I203" s="197"/>
      <c r="J203" s="198">
        <f>ROUND(I203*H203,2)</f>
        <v>0</v>
      </c>
      <c r="K203" s="194" t="s">
        <v>5600</v>
      </c>
      <c r="L203" s="41"/>
      <c r="M203" s="199" t="s">
        <v>1</v>
      </c>
      <c r="N203" s="200" t="s">
        <v>45</v>
      </c>
      <c r="O203" s="73"/>
      <c r="P203" s="201">
        <f>O203*H203</f>
        <v>0</v>
      </c>
      <c r="Q203" s="201">
        <v>0</v>
      </c>
      <c r="R203" s="201">
        <f>Q203*H203</f>
        <v>0</v>
      </c>
      <c r="S203" s="201">
        <v>0</v>
      </c>
      <c r="T203" s="202">
        <f>S203*H203</f>
        <v>0</v>
      </c>
      <c r="U203" s="36"/>
      <c r="V203" s="36"/>
      <c r="W203" s="36"/>
      <c r="X203" s="36"/>
      <c r="Y203" s="36"/>
      <c r="Z203" s="36"/>
      <c r="AA203" s="36"/>
      <c r="AB203" s="36"/>
      <c r="AC203" s="36"/>
      <c r="AD203" s="36"/>
      <c r="AE203" s="36"/>
      <c r="AR203" s="203" t="s">
        <v>223</v>
      </c>
      <c r="AT203" s="203" t="s">
        <v>224</v>
      </c>
      <c r="AU203" s="203" t="s">
        <v>87</v>
      </c>
      <c r="AY203" s="18" t="s">
        <v>220</v>
      </c>
      <c r="BE203" s="204">
        <f>IF(N203="základní",J203,0)</f>
        <v>0</v>
      </c>
      <c r="BF203" s="204">
        <f>IF(N203="snížená",J203,0)</f>
        <v>0</v>
      </c>
      <c r="BG203" s="204">
        <f>IF(N203="zákl. přenesená",J203,0)</f>
        <v>0</v>
      </c>
      <c r="BH203" s="204">
        <f>IF(N203="sníž. přenesená",J203,0)</f>
        <v>0</v>
      </c>
      <c r="BI203" s="204">
        <f>IF(N203="nulová",J203,0)</f>
        <v>0</v>
      </c>
      <c r="BJ203" s="18" t="s">
        <v>87</v>
      </c>
      <c r="BK203" s="204">
        <f>ROUND(I203*H203,2)</f>
        <v>0</v>
      </c>
      <c r="BL203" s="18" t="s">
        <v>223</v>
      </c>
      <c r="BM203" s="203" t="s">
        <v>6247</v>
      </c>
    </row>
    <row r="204" spans="1:65" s="2" customFormat="1" ht="11.25">
      <c r="A204" s="36"/>
      <c r="B204" s="37"/>
      <c r="C204" s="38"/>
      <c r="D204" s="205" t="s">
        <v>231</v>
      </c>
      <c r="E204" s="38"/>
      <c r="F204" s="206" t="s">
        <v>6248</v>
      </c>
      <c r="G204" s="38"/>
      <c r="H204" s="38"/>
      <c r="I204" s="207"/>
      <c r="J204" s="38"/>
      <c r="K204" s="38"/>
      <c r="L204" s="41"/>
      <c r="M204" s="208"/>
      <c r="N204" s="209"/>
      <c r="O204" s="73"/>
      <c r="P204" s="73"/>
      <c r="Q204" s="73"/>
      <c r="R204" s="73"/>
      <c r="S204" s="73"/>
      <c r="T204" s="74"/>
      <c r="U204" s="36"/>
      <c r="V204" s="36"/>
      <c r="W204" s="36"/>
      <c r="X204" s="36"/>
      <c r="Y204" s="36"/>
      <c r="Z204" s="36"/>
      <c r="AA204" s="36"/>
      <c r="AB204" s="36"/>
      <c r="AC204" s="36"/>
      <c r="AD204" s="36"/>
      <c r="AE204" s="36"/>
      <c r="AT204" s="18" t="s">
        <v>231</v>
      </c>
      <c r="AU204" s="18" t="s">
        <v>87</v>
      </c>
    </row>
    <row r="205" spans="1:65" s="2" customFormat="1" ht="19.5">
      <c r="A205" s="36"/>
      <c r="B205" s="37"/>
      <c r="C205" s="38"/>
      <c r="D205" s="210" t="s">
        <v>233</v>
      </c>
      <c r="E205" s="38"/>
      <c r="F205" s="211" t="s">
        <v>6249</v>
      </c>
      <c r="G205" s="38"/>
      <c r="H205" s="38"/>
      <c r="I205" s="207"/>
      <c r="J205" s="38"/>
      <c r="K205" s="38"/>
      <c r="L205" s="41"/>
      <c r="M205" s="208"/>
      <c r="N205" s="209"/>
      <c r="O205" s="73"/>
      <c r="P205" s="73"/>
      <c r="Q205" s="73"/>
      <c r="R205" s="73"/>
      <c r="S205" s="73"/>
      <c r="T205" s="74"/>
      <c r="U205" s="36"/>
      <c r="V205" s="36"/>
      <c r="W205" s="36"/>
      <c r="X205" s="36"/>
      <c r="Y205" s="36"/>
      <c r="Z205" s="36"/>
      <c r="AA205" s="36"/>
      <c r="AB205" s="36"/>
      <c r="AC205" s="36"/>
      <c r="AD205" s="36"/>
      <c r="AE205" s="36"/>
      <c r="AT205" s="18" t="s">
        <v>233</v>
      </c>
      <c r="AU205" s="18" t="s">
        <v>87</v>
      </c>
    </row>
    <row r="206" spans="1:65" s="14" customFormat="1" ht="11.25">
      <c r="B206" s="223"/>
      <c r="C206" s="224"/>
      <c r="D206" s="210" t="s">
        <v>235</v>
      </c>
      <c r="E206" s="225" t="s">
        <v>1</v>
      </c>
      <c r="F206" s="226" t="s">
        <v>6196</v>
      </c>
      <c r="G206" s="224"/>
      <c r="H206" s="225" t="s">
        <v>1</v>
      </c>
      <c r="I206" s="227"/>
      <c r="J206" s="224"/>
      <c r="K206" s="224"/>
      <c r="L206" s="228"/>
      <c r="M206" s="229"/>
      <c r="N206" s="230"/>
      <c r="O206" s="230"/>
      <c r="P206" s="230"/>
      <c r="Q206" s="230"/>
      <c r="R206" s="230"/>
      <c r="S206" s="230"/>
      <c r="T206" s="231"/>
      <c r="AT206" s="232" t="s">
        <v>235</v>
      </c>
      <c r="AU206" s="232" t="s">
        <v>87</v>
      </c>
      <c r="AV206" s="14" t="s">
        <v>87</v>
      </c>
      <c r="AW206" s="14" t="s">
        <v>36</v>
      </c>
      <c r="AX206" s="14" t="s">
        <v>80</v>
      </c>
      <c r="AY206" s="232" t="s">
        <v>220</v>
      </c>
    </row>
    <row r="207" spans="1:65" s="13" customFormat="1" ht="11.25">
      <c r="B207" s="212"/>
      <c r="C207" s="213"/>
      <c r="D207" s="210" t="s">
        <v>235</v>
      </c>
      <c r="E207" s="214" t="s">
        <v>1</v>
      </c>
      <c r="F207" s="215" t="s">
        <v>6250</v>
      </c>
      <c r="G207" s="213"/>
      <c r="H207" s="216">
        <v>8.56</v>
      </c>
      <c r="I207" s="217"/>
      <c r="J207" s="213"/>
      <c r="K207" s="213"/>
      <c r="L207" s="218"/>
      <c r="M207" s="219"/>
      <c r="N207" s="220"/>
      <c r="O207" s="220"/>
      <c r="P207" s="220"/>
      <c r="Q207" s="220"/>
      <c r="R207" s="220"/>
      <c r="S207" s="220"/>
      <c r="T207" s="221"/>
      <c r="AT207" s="222" t="s">
        <v>235</v>
      </c>
      <c r="AU207" s="222" t="s">
        <v>87</v>
      </c>
      <c r="AV207" s="13" t="s">
        <v>19</v>
      </c>
      <c r="AW207" s="13" t="s">
        <v>36</v>
      </c>
      <c r="AX207" s="13" t="s">
        <v>80</v>
      </c>
      <c r="AY207" s="222" t="s">
        <v>220</v>
      </c>
    </row>
    <row r="208" spans="1:65" s="15" customFormat="1" ht="11.25">
      <c r="B208" s="233"/>
      <c r="C208" s="234"/>
      <c r="D208" s="210" t="s">
        <v>235</v>
      </c>
      <c r="E208" s="235" t="s">
        <v>1</v>
      </c>
      <c r="F208" s="236" t="s">
        <v>355</v>
      </c>
      <c r="G208" s="234"/>
      <c r="H208" s="237">
        <v>8.56</v>
      </c>
      <c r="I208" s="238"/>
      <c r="J208" s="234"/>
      <c r="K208" s="234"/>
      <c r="L208" s="239"/>
      <c r="M208" s="240"/>
      <c r="N208" s="241"/>
      <c r="O208" s="241"/>
      <c r="P208" s="241"/>
      <c r="Q208" s="241"/>
      <c r="R208" s="241"/>
      <c r="S208" s="241"/>
      <c r="T208" s="242"/>
      <c r="AT208" s="243" t="s">
        <v>235</v>
      </c>
      <c r="AU208" s="243" t="s">
        <v>87</v>
      </c>
      <c r="AV208" s="15" t="s">
        <v>223</v>
      </c>
      <c r="AW208" s="15" t="s">
        <v>36</v>
      </c>
      <c r="AX208" s="15" t="s">
        <v>87</v>
      </c>
      <c r="AY208" s="243" t="s">
        <v>220</v>
      </c>
    </row>
    <row r="209" spans="1:65" s="2" customFormat="1" ht="62.65" customHeight="1">
      <c r="A209" s="36"/>
      <c r="B209" s="37"/>
      <c r="C209" s="192" t="s">
        <v>346</v>
      </c>
      <c r="D209" s="192" t="s">
        <v>224</v>
      </c>
      <c r="E209" s="193" t="s">
        <v>5711</v>
      </c>
      <c r="F209" s="194" t="s">
        <v>5712</v>
      </c>
      <c r="G209" s="195" t="s">
        <v>514</v>
      </c>
      <c r="H209" s="196">
        <v>16.239999999999998</v>
      </c>
      <c r="I209" s="197"/>
      <c r="J209" s="198">
        <f>ROUND(I209*H209,2)</f>
        <v>0</v>
      </c>
      <c r="K209" s="194" t="s">
        <v>5600</v>
      </c>
      <c r="L209" s="41"/>
      <c r="M209" s="199" t="s">
        <v>1</v>
      </c>
      <c r="N209" s="200" t="s">
        <v>45</v>
      </c>
      <c r="O209" s="73"/>
      <c r="P209" s="201">
        <f>O209*H209</f>
        <v>0</v>
      </c>
      <c r="Q209" s="201">
        <v>0</v>
      </c>
      <c r="R209" s="201">
        <f>Q209*H209</f>
        <v>0</v>
      </c>
      <c r="S209" s="201">
        <v>0</v>
      </c>
      <c r="T209" s="202">
        <f>S209*H209</f>
        <v>0</v>
      </c>
      <c r="U209" s="36"/>
      <c r="V209" s="36"/>
      <c r="W209" s="36"/>
      <c r="X209" s="36"/>
      <c r="Y209" s="36"/>
      <c r="Z209" s="36"/>
      <c r="AA209" s="36"/>
      <c r="AB209" s="36"/>
      <c r="AC209" s="36"/>
      <c r="AD209" s="36"/>
      <c r="AE209" s="36"/>
      <c r="AR209" s="203" t="s">
        <v>223</v>
      </c>
      <c r="AT209" s="203" t="s">
        <v>224</v>
      </c>
      <c r="AU209" s="203" t="s">
        <v>87</v>
      </c>
      <c r="AY209" s="18" t="s">
        <v>220</v>
      </c>
      <c r="BE209" s="204">
        <f>IF(N209="základní",J209,0)</f>
        <v>0</v>
      </c>
      <c r="BF209" s="204">
        <f>IF(N209="snížená",J209,0)</f>
        <v>0</v>
      </c>
      <c r="BG209" s="204">
        <f>IF(N209="zákl. přenesená",J209,0)</f>
        <v>0</v>
      </c>
      <c r="BH209" s="204">
        <f>IF(N209="sníž. přenesená",J209,0)</f>
        <v>0</v>
      </c>
      <c r="BI209" s="204">
        <f>IF(N209="nulová",J209,0)</f>
        <v>0</v>
      </c>
      <c r="BJ209" s="18" t="s">
        <v>87</v>
      </c>
      <c r="BK209" s="204">
        <f>ROUND(I209*H209,2)</f>
        <v>0</v>
      </c>
      <c r="BL209" s="18" t="s">
        <v>223</v>
      </c>
      <c r="BM209" s="203" t="s">
        <v>6251</v>
      </c>
    </row>
    <row r="210" spans="1:65" s="2" customFormat="1" ht="11.25">
      <c r="A210" s="36"/>
      <c r="B210" s="37"/>
      <c r="C210" s="38"/>
      <c r="D210" s="205" t="s">
        <v>231</v>
      </c>
      <c r="E210" s="38"/>
      <c r="F210" s="206" t="s">
        <v>5714</v>
      </c>
      <c r="G210" s="38"/>
      <c r="H210" s="38"/>
      <c r="I210" s="207"/>
      <c r="J210" s="38"/>
      <c r="K210" s="38"/>
      <c r="L210" s="41"/>
      <c r="M210" s="208"/>
      <c r="N210" s="209"/>
      <c r="O210" s="73"/>
      <c r="P210" s="73"/>
      <c r="Q210" s="73"/>
      <c r="R210" s="73"/>
      <c r="S210" s="73"/>
      <c r="T210" s="74"/>
      <c r="U210" s="36"/>
      <c r="V210" s="36"/>
      <c r="W210" s="36"/>
      <c r="X210" s="36"/>
      <c r="Y210" s="36"/>
      <c r="Z210" s="36"/>
      <c r="AA210" s="36"/>
      <c r="AB210" s="36"/>
      <c r="AC210" s="36"/>
      <c r="AD210" s="36"/>
      <c r="AE210" s="36"/>
      <c r="AT210" s="18" t="s">
        <v>231</v>
      </c>
      <c r="AU210" s="18" t="s">
        <v>87</v>
      </c>
    </row>
    <row r="211" spans="1:65" s="2" customFormat="1" ht="62.65" customHeight="1">
      <c r="A211" s="36"/>
      <c r="B211" s="37"/>
      <c r="C211" s="192" t="s">
        <v>358</v>
      </c>
      <c r="D211" s="192" t="s">
        <v>224</v>
      </c>
      <c r="E211" s="193" t="s">
        <v>520</v>
      </c>
      <c r="F211" s="194" t="s">
        <v>521</v>
      </c>
      <c r="G211" s="195" t="s">
        <v>514</v>
      </c>
      <c r="H211" s="196">
        <v>87.361000000000004</v>
      </c>
      <c r="I211" s="197"/>
      <c r="J211" s="198">
        <f>ROUND(I211*H211,2)</f>
        <v>0</v>
      </c>
      <c r="K211" s="194" t="s">
        <v>5600</v>
      </c>
      <c r="L211" s="41"/>
      <c r="M211" s="199" t="s">
        <v>1</v>
      </c>
      <c r="N211" s="200" t="s">
        <v>45</v>
      </c>
      <c r="O211" s="73"/>
      <c r="P211" s="201">
        <f>O211*H211</f>
        <v>0</v>
      </c>
      <c r="Q211" s="201">
        <v>0</v>
      </c>
      <c r="R211" s="201">
        <f>Q211*H211</f>
        <v>0</v>
      </c>
      <c r="S211" s="201">
        <v>0</v>
      </c>
      <c r="T211" s="202">
        <f>S211*H211</f>
        <v>0</v>
      </c>
      <c r="U211" s="36"/>
      <c r="V211" s="36"/>
      <c r="W211" s="36"/>
      <c r="X211" s="36"/>
      <c r="Y211" s="36"/>
      <c r="Z211" s="36"/>
      <c r="AA211" s="36"/>
      <c r="AB211" s="36"/>
      <c r="AC211" s="36"/>
      <c r="AD211" s="36"/>
      <c r="AE211" s="36"/>
      <c r="AR211" s="203" t="s">
        <v>223</v>
      </c>
      <c r="AT211" s="203" t="s">
        <v>224</v>
      </c>
      <c r="AU211" s="203" t="s">
        <v>87</v>
      </c>
      <c r="AY211" s="18" t="s">
        <v>220</v>
      </c>
      <c r="BE211" s="204">
        <f>IF(N211="základní",J211,0)</f>
        <v>0</v>
      </c>
      <c r="BF211" s="204">
        <f>IF(N211="snížená",J211,0)</f>
        <v>0</v>
      </c>
      <c r="BG211" s="204">
        <f>IF(N211="zákl. přenesená",J211,0)</f>
        <v>0</v>
      </c>
      <c r="BH211" s="204">
        <f>IF(N211="sníž. přenesená",J211,0)</f>
        <v>0</v>
      </c>
      <c r="BI211" s="204">
        <f>IF(N211="nulová",J211,0)</f>
        <v>0</v>
      </c>
      <c r="BJ211" s="18" t="s">
        <v>87</v>
      </c>
      <c r="BK211" s="204">
        <f>ROUND(I211*H211,2)</f>
        <v>0</v>
      </c>
      <c r="BL211" s="18" t="s">
        <v>223</v>
      </c>
      <c r="BM211" s="203" t="s">
        <v>6252</v>
      </c>
    </row>
    <row r="212" spans="1:65" s="2" customFormat="1" ht="11.25">
      <c r="A212" s="36"/>
      <c r="B212" s="37"/>
      <c r="C212" s="38"/>
      <c r="D212" s="205" t="s">
        <v>231</v>
      </c>
      <c r="E212" s="38"/>
      <c r="F212" s="206" t="s">
        <v>5730</v>
      </c>
      <c r="G212" s="38"/>
      <c r="H212" s="38"/>
      <c r="I212" s="207"/>
      <c r="J212" s="38"/>
      <c r="K212" s="38"/>
      <c r="L212" s="41"/>
      <c r="M212" s="208"/>
      <c r="N212" s="209"/>
      <c r="O212" s="73"/>
      <c r="P212" s="73"/>
      <c r="Q212" s="73"/>
      <c r="R212" s="73"/>
      <c r="S212" s="73"/>
      <c r="T212" s="74"/>
      <c r="U212" s="36"/>
      <c r="V212" s="36"/>
      <c r="W212" s="36"/>
      <c r="X212" s="36"/>
      <c r="Y212" s="36"/>
      <c r="Z212" s="36"/>
      <c r="AA212" s="36"/>
      <c r="AB212" s="36"/>
      <c r="AC212" s="36"/>
      <c r="AD212" s="36"/>
      <c r="AE212" s="36"/>
      <c r="AT212" s="18" t="s">
        <v>231</v>
      </c>
      <c r="AU212" s="18" t="s">
        <v>87</v>
      </c>
    </row>
    <row r="213" spans="1:65" s="2" customFormat="1" ht="66.75" customHeight="1">
      <c r="A213" s="36"/>
      <c r="B213" s="37"/>
      <c r="C213" s="192" t="s">
        <v>364</v>
      </c>
      <c r="D213" s="192" t="s">
        <v>224</v>
      </c>
      <c r="E213" s="193" t="s">
        <v>1197</v>
      </c>
      <c r="F213" s="194" t="s">
        <v>1198</v>
      </c>
      <c r="G213" s="195" t="s">
        <v>514</v>
      </c>
      <c r="H213" s="196">
        <v>873.61500000000001</v>
      </c>
      <c r="I213" s="197"/>
      <c r="J213" s="198">
        <f>ROUND(I213*H213,2)</f>
        <v>0</v>
      </c>
      <c r="K213" s="194" t="s">
        <v>5600</v>
      </c>
      <c r="L213" s="41"/>
      <c r="M213" s="199" t="s">
        <v>1</v>
      </c>
      <c r="N213" s="200" t="s">
        <v>45</v>
      </c>
      <c r="O213" s="73"/>
      <c r="P213" s="201">
        <f>O213*H213</f>
        <v>0</v>
      </c>
      <c r="Q213" s="201">
        <v>0</v>
      </c>
      <c r="R213" s="201">
        <f>Q213*H213</f>
        <v>0</v>
      </c>
      <c r="S213" s="201">
        <v>0</v>
      </c>
      <c r="T213" s="202">
        <f>S213*H213</f>
        <v>0</v>
      </c>
      <c r="U213" s="36"/>
      <c r="V213" s="36"/>
      <c r="W213" s="36"/>
      <c r="X213" s="36"/>
      <c r="Y213" s="36"/>
      <c r="Z213" s="36"/>
      <c r="AA213" s="36"/>
      <c r="AB213" s="36"/>
      <c r="AC213" s="36"/>
      <c r="AD213" s="36"/>
      <c r="AE213" s="36"/>
      <c r="AR213" s="203" t="s">
        <v>223</v>
      </c>
      <c r="AT213" s="203" t="s">
        <v>224</v>
      </c>
      <c r="AU213" s="203" t="s">
        <v>87</v>
      </c>
      <c r="AY213" s="18" t="s">
        <v>220</v>
      </c>
      <c r="BE213" s="204">
        <f>IF(N213="základní",J213,0)</f>
        <v>0</v>
      </c>
      <c r="BF213" s="204">
        <f>IF(N213="snížená",J213,0)</f>
        <v>0</v>
      </c>
      <c r="BG213" s="204">
        <f>IF(N213="zákl. přenesená",J213,0)</f>
        <v>0</v>
      </c>
      <c r="BH213" s="204">
        <f>IF(N213="sníž. přenesená",J213,0)</f>
        <v>0</v>
      </c>
      <c r="BI213" s="204">
        <f>IF(N213="nulová",J213,0)</f>
        <v>0</v>
      </c>
      <c r="BJ213" s="18" t="s">
        <v>87</v>
      </c>
      <c r="BK213" s="204">
        <f>ROUND(I213*H213,2)</f>
        <v>0</v>
      </c>
      <c r="BL213" s="18" t="s">
        <v>223</v>
      </c>
      <c r="BM213" s="203" t="s">
        <v>6253</v>
      </c>
    </row>
    <row r="214" spans="1:65" s="2" customFormat="1" ht="11.25">
      <c r="A214" s="36"/>
      <c r="B214" s="37"/>
      <c r="C214" s="38"/>
      <c r="D214" s="205" t="s">
        <v>231</v>
      </c>
      <c r="E214" s="38"/>
      <c r="F214" s="206" t="s">
        <v>5732</v>
      </c>
      <c r="G214" s="38"/>
      <c r="H214" s="38"/>
      <c r="I214" s="207"/>
      <c r="J214" s="38"/>
      <c r="K214" s="38"/>
      <c r="L214" s="41"/>
      <c r="M214" s="208"/>
      <c r="N214" s="209"/>
      <c r="O214" s="73"/>
      <c r="P214" s="73"/>
      <c r="Q214" s="73"/>
      <c r="R214" s="73"/>
      <c r="S214" s="73"/>
      <c r="T214" s="74"/>
      <c r="U214" s="36"/>
      <c r="V214" s="36"/>
      <c r="W214" s="36"/>
      <c r="X214" s="36"/>
      <c r="Y214" s="36"/>
      <c r="Z214" s="36"/>
      <c r="AA214" s="36"/>
      <c r="AB214" s="36"/>
      <c r="AC214" s="36"/>
      <c r="AD214" s="36"/>
      <c r="AE214" s="36"/>
      <c r="AT214" s="18" t="s">
        <v>231</v>
      </c>
      <c r="AU214" s="18" t="s">
        <v>87</v>
      </c>
    </row>
    <row r="215" spans="1:65" s="2" customFormat="1" ht="44.25" customHeight="1">
      <c r="A215" s="36"/>
      <c r="B215" s="37"/>
      <c r="C215" s="192" t="s">
        <v>370</v>
      </c>
      <c r="D215" s="192" t="s">
        <v>224</v>
      </c>
      <c r="E215" s="193" t="s">
        <v>6104</v>
      </c>
      <c r="F215" s="194" t="s">
        <v>6105</v>
      </c>
      <c r="G215" s="195" t="s">
        <v>514</v>
      </c>
      <c r="H215" s="196">
        <v>16.239999999999998</v>
      </c>
      <c r="I215" s="197"/>
      <c r="J215" s="198">
        <f>ROUND(I215*H215,2)</f>
        <v>0</v>
      </c>
      <c r="K215" s="194" t="s">
        <v>5600</v>
      </c>
      <c r="L215" s="41"/>
      <c r="M215" s="199" t="s">
        <v>1</v>
      </c>
      <c r="N215" s="200" t="s">
        <v>45</v>
      </c>
      <c r="O215" s="73"/>
      <c r="P215" s="201">
        <f>O215*H215</f>
        <v>0</v>
      </c>
      <c r="Q215" s="201">
        <v>0</v>
      </c>
      <c r="R215" s="201">
        <f>Q215*H215</f>
        <v>0</v>
      </c>
      <c r="S215" s="201">
        <v>0</v>
      </c>
      <c r="T215" s="202">
        <f>S215*H215</f>
        <v>0</v>
      </c>
      <c r="U215" s="36"/>
      <c r="V215" s="36"/>
      <c r="W215" s="36"/>
      <c r="X215" s="36"/>
      <c r="Y215" s="36"/>
      <c r="Z215" s="36"/>
      <c r="AA215" s="36"/>
      <c r="AB215" s="36"/>
      <c r="AC215" s="36"/>
      <c r="AD215" s="36"/>
      <c r="AE215" s="36"/>
      <c r="AR215" s="203" t="s">
        <v>223</v>
      </c>
      <c r="AT215" s="203" t="s">
        <v>224</v>
      </c>
      <c r="AU215" s="203" t="s">
        <v>87</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223</v>
      </c>
      <c r="BM215" s="203" t="s">
        <v>6254</v>
      </c>
    </row>
    <row r="216" spans="1:65" s="2" customFormat="1" ht="11.25">
      <c r="A216" s="36"/>
      <c r="B216" s="37"/>
      <c r="C216" s="38"/>
      <c r="D216" s="205" t="s">
        <v>231</v>
      </c>
      <c r="E216" s="38"/>
      <c r="F216" s="206" t="s">
        <v>6107</v>
      </c>
      <c r="G216" s="38"/>
      <c r="H216" s="38"/>
      <c r="I216" s="207"/>
      <c r="J216" s="38"/>
      <c r="K216" s="38"/>
      <c r="L216" s="41"/>
      <c r="M216" s="208"/>
      <c r="N216" s="209"/>
      <c r="O216" s="73"/>
      <c r="P216" s="73"/>
      <c r="Q216" s="73"/>
      <c r="R216" s="73"/>
      <c r="S216" s="73"/>
      <c r="T216" s="74"/>
      <c r="U216" s="36"/>
      <c r="V216" s="36"/>
      <c r="W216" s="36"/>
      <c r="X216" s="36"/>
      <c r="Y216" s="36"/>
      <c r="Z216" s="36"/>
      <c r="AA216" s="36"/>
      <c r="AB216" s="36"/>
      <c r="AC216" s="36"/>
      <c r="AD216" s="36"/>
      <c r="AE216" s="36"/>
      <c r="AT216" s="18" t="s">
        <v>231</v>
      </c>
      <c r="AU216" s="18" t="s">
        <v>87</v>
      </c>
    </row>
    <row r="217" spans="1:65" s="2" customFormat="1" ht="44.25" customHeight="1">
      <c r="A217" s="36"/>
      <c r="B217" s="37"/>
      <c r="C217" s="192" t="s">
        <v>375</v>
      </c>
      <c r="D217" s="192" t="s">
        <v>224</v>
      </c>
      <c r="E217" s="193" t="s">
        <v>2018</v>
      </c>
      <c r="F217" s="194" t="s">
        <v>953</v>
      </c>
      <c r="G217" s="195" t="s">
        <v>650</v>
      </c>
      <c r="H217" s="196">
        <v>98.787999999999997</v>
      </c>
      <c r="I217" s="197"/>
      <c r="J217" s="198">
        <f>ROUND(I217*H217,2)</f>
        <v>0</v>
      </c>
      <c r="K217" s="194" t="s">
        <v>5600</v>
      </c>
      <c r="L217" s="41"/>
      <c r="M217" s="199" t="s">
        <v>1</v>
      </c>
      <c r="N217" s="200" t="s">
        <v>45</v>
      </c>
      <c r="O217" s="73"/>
      <c r="P217" s="201">
        <f>O217*H217</f>
        <v>0</v>
      </c>
      <c r="Q217" s="201">
        <v>0</v>
      </c>
      <c r="R217" s="201">
        <f>Q217*H217</f>
        <v>0</v>
      </c>
      <c r="S217" s="201">
        <v>0</v>
      </c>
      <c r="T217" s="202">
        <f>S217*H217</f>
        <v>0</v>
      </c>
      <c r="U217" s="36"/>
      <c r="V217" s="36"/>
      <c r="W217" s="36"/>
      <c r="X217" s="36"/>
      <c r="Y217" s="36"/>
      <c r="Z217" s="36"/>
      <c r="AA217" s="36"/>
      <c r="AB217" s="36"/>
      <c r="AC217" s="36"/>
      <c r="AD217" s="36"/>
      <c r="AE217" s="36"/>
      <c r="AR217" s="203" t="s">
        <v>223</v>
      </c>
      <c r="AT217" s="203" t="s">
        <v>224</v>
      </c>
      <c r="AU217" s="203" t="s">
        <v>87</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223</v>
      </c>
      <c r="BM217" s="203" t="s">
        <v>6255</v>
      </c>
    </row>
    <row r="218" spans="1:65" s="2" customFormat="1" ht="11.25">
      <c r="A218" s="36"/>
      <c r="B218" s="37"/>
      <c r="C218" s="38"/>
      <c r="D218" s="205" t="s">
        <v>231</v>
      </c>
      <c r="E218" s="38"/>
      <c r="F218" s="206" t="s">
        <v>5736</v>
      </c>
      <c r="G218" s="38"/>
      <c r="H218" s="38"/>
      <c r="I218" s="207"/>
      <c r="J218" s="38"/>
      <c r="K218" s="38"/>
      <c r="L218" s="41"/>
      <c r="M218" s="208"/>
      <c r="N218" s="209"/>
      <c r="O218" s="73"/>
      <c r="P218" s="73"/>
      <c r="Q218" s="73"/>
      <c r="R218" s="73"/>
      <c r="S218" s="73"/>
      <c r="T218" s="74"/>
      <c r="U218" s="36"/>
      <c r="V218" s="36"/>
      <c r="W218" s="36"/>
      <c r="X218" s="36"/>
      <c r="Y218" s="36"/>
      <c r="Z218" s="36"/>
      <c r="AA218" s="36"/>
      <c r="AB218" s="36"/>
      <c r="AC218" s="36"/>
      <c r="AD218" s="36"/>
      <c r="AE218" s="36"/>
      <c r="AT218" s="18" t="s">
        <v>231</v>
      </c>
      <c r="AU218" s="18" t="s">
        <v>87</v>
      </c>
    </row>
    <row r="219" spans="1:65" s="2" customFormat="1" ht="37.9" customHeight="1">
      <c r="A219" s="36"/>
      <c r="B219" s="37"/>
      <c r="C219" s="192" t="s">
        <v>380</v>
      </c>
      <c r="D219" s="192" t="s">
        <v>224</v>
      </c>
      <c r="E219" s="193" t="s">
        <v>2026</v>
      </c>
      <c r="F219" s="194" t="s">
        <v>2027</v>
      </c>
      <c r="G219" s="195" t="s">
        <v>514</v>
      </c>
      <c r="H219" s="196">
        <v>16.239999999999998</v>
      </c>
      <c r="I219" s="197"/>
      <c r="J219" s="198">
        <f>ROUND(I219*H219,2)</f>
        <v>0</v>
      </c>
      <c r="K219" s="194" t="s">
        <v>5600</v>
      </c>
      <c r="L219" s="41"/>
      <c r="M219" s="199" t="s">
        <v>1</v>
      </c>
      <c r="N219" s="200" t="s">
        <v>45</v>
      </c>
      <c r="O219" s="73"/>
      <c r="P219" s="201">
        <f>O219*H219</f>
        <v>0</v>
      </c>
      <c r="Q219" s="201">
        <v>0</v>
      </c>
      <c r="R219" s="201">
        <f>Q219*H219</f>
        <v>0</v>
      </c>
      <c r="S219" s="201">
        <v>0</v>
      </c>
      <c r="T219" s="202">
        <f>S219*H219</f>
        <v>0</v>
      </c>
      <c r="U219" s="36"/>
      <c r="V219" s="36"/>
      <c r="W219" s="36"/>
      <c r="X219" s="36"/>
      <c r="Y219" s="36"/>
      <c r="Z219" s="36"/>
      <c r="AA219" s="36"/>
      <c r="AB219" s="36"/>
      <c r="AC219" s="36"/>
      <c r="AD219" s="36"/>
      <c r="AE219" s="36"/>
      <c r="AR219" s="203" t="s">
        <v>223</v>
      </c>
      <c r="AT219" s="203" t="s">
        <v>224</v>
      </c>
      <c r="AU219" s="203" t="s">
        <v>87</v>
      </c>
      <c r="AY219" s="18" t="s">
        <v>220</v>
      </c>
      <c r="BE219" s="204">
        <f>IF(N219="základní",J219,0)</f>
        <v>0</v>
      </c>
      <c r="BF219" s="204">
        <f>IF(N219="snížená",J219,0)</f>
        <v>0</v>
      </c>
      <c r="BG219" s="204">
        <f>IF(N219="zákl. přenesená",J219,0)</f>
        <v>0</v>
      </c>
      <c r="BH219" s="204">
        <f>IF(N219="sníž. přenesená",J219,0)</f>
        <v>0</v>
      </c>
      <c r="BI219" s="204">
        <f>IF(N219="nulová",J219,0)</f>
        <v>0</v>
      </c>
      <c r="BJ219" s="18" t="s">
        <v>87</v>
      </c>
      <c r="BK219" s="204">
        <f>ROUND(I219*H219,2)</f>
        <v>0</v>
      </c>
      <c r="BL219" s="18" t="s">
        <v>223</v>
      </c>
      <c r="BM219" s="203" t="s">
        <v>6256</v>
      </c>
    </row>
    <row r="220" spans="1:65" s="2" customFormat="1" ht="11.25">
      <c r="A220" s="36"/>
      <c r="B220" s="37"/>
      <c r="C220" s="38"/>
      <c r="D220" s="205" t="s">
        <v>231</v>
      </c>
      <c r="E220" s="38"/>
      <c r="F220" s="206" t="s">
        <v>5738</v>
      </c>
      <c r="G220" s="38"/>
      <c r="H220" s="38"/>
      <c r="I220" s="207"/>
      <c r="J220" s="38"/>
      <c r="K220" s="38"/>
      <c r="L220" s="41"/>
      <c r="M220" s="208"/>
      <c r="N220" s="209"/>
      <c r="O220" s="73"/>
      <c r="P220" s="73"/>
      <c r="Q220" s="73"/>
      <c r="R220" s="73"/>
      <c r="S220" s="73"/>
      <c r="T220" s="74"/>
      <c r="U220" s="36"/>
      <c r="V220" s="36"/>
      <c r="W220" s="36"/>
      <c r="X220" s="36"/>
      <c r="Y220" s="36"/>
      <c r="Z220" s="36"/>
      <c r="AA220" s="36"/>
      <c r="AB220" s="36"/>
      <c r="AC220" s="36"/>
      <c r="AD220" s="36"/>
      <c r="AE220" s="36"/>
      <c r="AT220" s="18" t="s">
        <v>231</v>
      </c>
      <c r="AU220" s="18" t="s">
        <v>87</v>
      </c>
    </row>
    <row r="221" spans="1:65" s="2" customFormat="1" ht="62.65" customHeight="1">
      <c r="A221" s="36"/>
      <c r="B221" s="37"/>
      <c r="C221" s="192" t="s">
        <v>386</v>
      </c>
      <c r="D221" s="192" t="s">
        <v>224</v>
      </c>
      <c r="E221" s="193" t="s">
        <v>5739</v>
      </c>
      <c r="F221" s="194" t="s">
        <v>5740</v>
      </c>
      <c r="G221" s="195" t="s">
        <v>514</v>
      </c>
      <c r="H221" s="196">
        <v>28.242999999999999</v>
      </c>
      <c r="I221" s="197"/>
      <c r="J221" s="198">
        <f>ROUND(I221*H221,2)</f>
        <v>0</v>
      </c>
      <c r="K221" s="194" t="s">
        <v>5600</v>
      </c>
      <c r="L221" s="41"/>
      <c r="M221" s="199" t="s">
        <v>1</v>
      </c>
      <c r="N221" s="200" t="s">
        <v>45</v>
      </c>
      <c r="O221" s="73"/>
      <c r="P221" s="201">
        <f>O221*H221</f>
        <v>0</v>
      </c>
      <c r="Q221" s="201">
        <v>0</v>
      </c>
      <c r="R221" s="201">
        <f>Q221*H221</f>
        <v>0</v>
      </c>
      <c r="S221" s="201">
        <v>0</v>
      </c>
      <c r="T221" s="202">
        <f>S221*H221</f>
        <v>0</v>
      </c>
      <c r="U221" s="36"/>
      <c r="V221" s="36"/>
      <c r="W221" s="36"/>
      <c r="X221" s="36"/>
      <c r="Y221" s="36"/>
      <c r="Z221" s="36"/>
      <c r="AA221" s="36"/>
      <c r="AB221" s="36"/>
      <c r="AC221" s="36"/>
      <c r="AD221" s="36"/>
      <c r="AE221" s="36"/>
      <c r="AR221" s="203" t="s">
        <v>223</v>
      </c>
      <c r="AT221" s="203" t="s">
        <v>224</v>
      </c>
      <c r="AU221" s="203" t="s">
        <v>87</v>
      </c>
      <c r="AY221" s="18" t="s">
        <v>220</v>
      </c>
      <c r="BE221" s="204">
        <f>IF(N221="základní",J221,0)</f>
        <v>0</v>
      </c>
      <c r="BF221" s="204">
        <f>IF(N221="snížená",J221,0)</f>
        <v>0</v>
      </c>
      <c r="BG221" s="204">
        <f>IF(N221="zákl. přenesená",J221,0)</f>
        <v>0</v>
      </c>
      <c r="BH221" s="204">
        <f>IF(N221="sníž. přenesená",J221,0)</f>
        <v>0</v>
      </c>
      <c r="BI221" s="204">
        <f>IF(N221="nulová",J221,0)</f>
        <v>0</v>
      </c>
      <c r="BJ221" s="18" t="s">
        <v>87</v>
      </c>
      <c r="BK221" s="204">
        <f>ROUND(I221*H221,2)</f>
        <v>0</v>
      </c>
      <c r="BL221" s="18" t="s">
        <v>223</v>
      </c>
      <c r="BM221" s="203" t="s">
        <v>6257</v>
      </c>
    </row>
    <row r="222" spans="1:65" s="2" customFormat="1" ht="11.25">
      <c r="A222" s="36"/>
      <c r="B222" s="37"/>
      <c r="C222" s="38"/>
      <c r="D222" s="205" t="s">
        <v>231</v>
      </c>
      <c r="E222" s="38"/>
      <c r="F222" s="206" t="s">
        <v>5742</v>
      </c>
      <c r="G222" s="38"/>
      <c r="H222" s="38"/>
      <c r="I222" s="207"/>
      <c r="J222" s="38"/>
      <c r="K222" s="38"/>
      <c r="L222" s="41"/>
      <c r="M222" s="208"/>
      <c r="N222" s="209"/>
      <c r="O222" s="73"/>
      <c r="P222" s="73"/>
      <c r="Q222" s="73"/>
      <c r="R222" s="73"/>
      <c r="S222" s="73"/>
      <c r="T222" s="74"/>
      <c r="U222" s="36"/>
      <c r="V222" s="36"/>
      <c r="W222" s="36"/>
      <c r="X222" s="36"/>
      <c r="Y222" s="36"/>
      <c r="Z222" s="36"/>
      <c r="AA222" s="36"/>
      <c r="AB222" s="36"/>
      <c r="AC222" s="36"/>
      <c r="AD222" s="36"/>
      <c r="AE222" s="36"/>
      <c r="AT222" s="18" t="s">
        <v>231</v>
      </c>
      <c r="AU222" s="18" t="s">
        <v>87</v>
      </c>
    </row>
    <row r="223" spans="1:65" s="14" customFormat="1" ht="11.25">
      <c r="B223" s="223"/>
      <c r="C223" s="224"/>
      <c r="D223" s="210" t="s">
        <v>235</v>
      </c>
      <c r="E223" s="225" t="s">
        <v>1</v>
      </c>
      <c r="F223" s="226" t="s">
        <v>6196</v>
      </c>
      <c r="G223" s="224"/>
      <c r="H223" s="225" t="s">
        <v>1</v>
      </c>
      <c r="I223" s="227"/>
      <c r="J223" s="224"/>
      <c r="K223" s="224"/>
      <c r="L223" s="228"/>
      <c r="M223" s="229"/>
      <c r="N223" s="230"/>
      <c r="O223" s="230"/>
      <c r="P223" s="230"/>
      <c r="Q223" s="230"/>
      <c r="R223" s="230"/>
      <c r="S223" s="230"/>
      <c r="T223" s="231"/>
      <c r="AT223" s="232" t="s">
        <v>235</v>
      </c>
      <c r="AU223" s="232" t="s">
        <v>87</v>
      </c>
      <c r="AV223" s="14" t="s">
        <v>87</v>
      </c>
      <c r="AW223" s="14" t="s">
        <v>36</v>
      </c>
      <c r="AX223" s="14" t="s">
        <v>80</v>
      </c>
      <c r="AY223" s="232" t="s">
        <v>220</v>
      </c>
    </row>
    <row r="224" spans="1:65" s="14" customFormat="1" ht="11.25">
      <c r="B224" s="223"/>
      <c r="C224" s="224"/>
      <c r="D224" s="210" t="s">
        <v>235</v>
      </c>
      <c r="E224" s="225" t="s">
        <v>1</v>
      </c>
      <c r="F224" s="226" t="s">
        <v>6258</v>
      </c>
      <c r="G224" s="224"/>
      <c r="H224" s="225" t="s">
        <v>1</v>
      </c>
      <c r="I224" s="227"/>
      <c r="J224" s="224"/>
      <c r="K224" s="224"/>
      <c r="L224" s="228"/>
      <c r="M224" s="229"/>
      <c r="N224" s="230"/>
      <c r="O224" s="230"/>
      <c r="P224" s="230"/>
      <c r="Q224" s="230"/>
      <c r="R224" s="230"/>
      <c r="S224" s="230"/>
      <c r="T224" s="231"/>
      <c r="AT224" s="232" t="s">
        <v>235</v>
      </c>
      <c r="AU224" s="232" t="s">
        <v>87</v>
      </c>
      <c r="AV224" s="14" t="s">
        <v>87</v>
      </c>
      <c r="AW224" s="14" t="s">
        <v>36</v>
      </c>
      <c r="AX224" s="14" t="s">
        <v>80</v>
      </c>
      <c r="AY224" s="232" t="s">
        <v>220</v>
      </c>
    </row>
    <row r="225" spans="1:65" s="13" customFormat="1" ht="22.5">
      <c r="B225" s="212"/>
      <c r="C225" s="213"/>
      <c r="D225" s="210" t="s">
        <v>235</v>
      </c>
      <c r="E225" s="214" t="s">
        <v>1</v>
      </c>
      <c r="F225" s="215" t="s">
        <v>6259</v>
      </c>
      <c r="G225" s="213"/>
      <c r="H225" s="216">
        <v>27.411000000000001</v>
      </c>
      <c r="I225" s="217"/>
      <c r="J225" s="213"/>
      <c r="K225" s="213"/>
      <c r="L225" s="218"/>
      <c r="M225" s="219"/>
      <c r="N225" s="220"/>
      <c r="O225" s="220"/>
      <c r="P225" s="220"/>
      <c r="Q225" s="220"/>
      <c r="R225" s="220"/>
      <c r="S225" s="220"/>
      <c r="T225" s="221"/>
      <c r="AT225" s="222" t="s">
        <v>235</v>
      </c>
      <c r="AU225" s="222" t="s">
        <v>87</v>
      </c>
      <c r="AV225" s="13" t="s">
        <v>19</v>
      </c>
      <c r="AW225" s="13" t="s">
        <v>36</v>
      </c>
      <c r="AX225" s="13" t="s">
        <v>80</v>
      </c>
      <c r="AY225" s="222" t="s">
        <v>220</v>
      </c>
    </row>
    <row r="226" spans="1:65" s="13" customFormat="1" ht="11.25">
      <c r="B226" s="212"/>
      <c r="C226" s="213"/>
      <c r="D226" s="210" t="s">
        <v>235</v>
      </c>
      <c r="E226" s="214" t="s">
        <v>1</v>
      </c>
      <c r="F226" s="215" t="s">
        <v>6260</v>
      </c>
      <c r="G226" s="213"/>
      <c r="H226" s="216">
        <v>-6.65</v>
      </c>
      <c r="I226" s="217"/>
      <c r="J226" s="213"/>
      <c r="K226" s="213"/>
      <c r="L226" s="218"/>
      <c r="M226" s="219"/>
      <c r="N226" s="220"/>
      <c r="O226" s="220"/>
      <c r="P226" s="220"/>
      <c r="Q226" s="220"/>
      <c r="R226" s="220"/>
      <c r="S226" s="220"/>
      <c r="T226" s="221"/>
      <c r="AT226" s="222" t="s">
        <v>235</v>
      </c>
      <c r="AU226" s="222" t="s">
        <v>87</v>
      </c>
      <c r="AV226" s="13" t="s">
        <v>19</v>
      </c>
      <c r="AW226" s="13" t="s">
        <v>36</v>
      </c>
      <c r="AX226" s="13" t="s">
        <v>80</v>
      </c>
      <c r="AY226" s="222" t="s">
        <v>220</v>
      </c>
    </row>
    <row r="227" spans="1:65" s="13" customFormat="1" ht="22.5">
      <c r="B227" s="212"/>
      <c r="C227" s="213"/>
      <c r="D227" s="210" t="s">
        <v>235</v>
      </c>
      <c r="E227" s="214" t="s">
        <v>1</v>
      </c>
      <c r="F227" s="215" t="s">
        <v>6261</v>
      </c>
      <c r="G227" s="213"/>
      <c r="H227" s="216">
        <v>-8.2430000000000003</v>
      </c>
      <c r="I227" s="217"/>
      <c r="J227" s="213"/>
      <c r="K227" s="213"/>
      <c r="L227" s="218"/>
      <c r="M227" s="219"/>
      <c r="N227" s="220"/>
      <c r="O227" s="220"/>
      <c r="P227" s="220"/>
      <c r="Q227" s="220"/>
      <c r="R227" s="220"/>
      <c r="S227" s="220"/>
      <c r="T227" s="221"/>
      <c r="AT227" s="222" t="s">
        <v>235</v>
      </c>
      <c r="AU227" s="222" t="s">
        <v>87</v>
      </c>
      <c r="AV227" s="13" t="s">
        <v>19</v>
      </c>
      <c r="AW227" s="13" t="s">
        <v>36</v>
      </c>
      <c r="AX227" s="13" t="s">
        <v>80</v>
      </c>
      <c r="AY227" s="222" t="s">
        <v>220</v>
      </c>
    </row>
    <row r="228" spans="1:65" s="16" customFormat="1" ht="11.25">
      <c r="B228" s="269"/>
      <c r="C228" s="270"/>
      <c r="D228" s="210" t="s">
        <v>235</v>
      </c>
      <c r="E228" s="271" t="s">
        <v>1</v>
      </c>
      <c r="F228" s="272" t="s">
        <v>2156</v>
      </c>
      <c r="G228" s="270"/>
      <c r="H228" s="273">
        <v>12.518000000000001</v>
      </c>
      <c r="I228" s="274"/>
      <c r="J228" s="270"/>
      <c r="K228" s="270"/>
      <c r="L228" s="275"/>
      <c r="M228" s="276"/>
      <c r="N228" s="277"/>
      <c r="O228" s="277"/>
      <c r="P228" s="277"/>
      <c r="Q228" s="277"/>
      <c r="R228" s="277"/>
      <c r="S228" s="277"/>
      <c r="T228" s="278"/>
      <c r="AT228" s="279" t="s">
        <v>235</v>
      </c>
      <c r="AU228" s="279" t="s">
        <v>87</v>
      </c>
      <c r="AV228" s="16" t="s">
        <v>156</v>
      </c>
      <c r="AW228" s="16" t="s">
        <v>36</v>
      </c>
      <c r="AX228" s="16" t="s">
        <v>80</v>
      </c>
      <c r="AY228" s="279" t="s">
        <v>220</v>
      </c>
    </row>
    <row r="229" spans="1:65" s="14" customFormat="1" ht="11.25">
      <c r="B229" s="223"/>
      <c r="C229" s="224"/>
      <c r="D229" s="210" t="s">
        <v>235</v>
      </c>
      <c r="E229" s="225" t="s">
        <v>1</v>
      </c>
      <c r="F229" s="226" t="s">
        <v>6262</v>
      </c>
      <c r="G229" s="224"/>
      <c r="H229" s="225" t="s">
        <v>1</v>
      </c>
      <c r="I229" s="227"/>
      <c r="J229" s="224"/>
      <c r="K229" s="224"/>
      <c r="L229" s="228"/>
      <c r="M229" s="229"/>
      <c r="N229" s="230"/>
      <c r="O229" s="230"/>
      <c r="P229" s="230"/>
      <c r="Q229" s="230"/>
      <c r="R229" s="230"/>
      <c r="S229" s="230"/>
      <c r="T229" s="231"/>
      <c r="AT229" s="232" t="s">
        <v>235</v>
      </c>
      <c r="AU229" s="232" t="s">
        <v>87</v>
      </c>
      <c r="AV229" s="14" t="s">
        <v>87</v>
      </c>
      <c r="AW229" s="14" t="s">
        <v>36</v>
      </c>
      <c r="AX229" s="14" t="s">
        <v>80</v>
      </c>
      <c r="AY229" s="232" t="s">
        <v>220</v>
      </c>
    </row>
    <row r="230" spans="1:65" s="13" customFormat="1" ht="22.5">
      <c r="B230" s="212"/>
      <c r="C230" s="213"/>
      <c r="D230" s="210" t="s">
        <v>235</v>
      </c>
      <c r="E230" s="214" t="s">
        <v>1</v>
      </c>
      <c r="F230" s="215" t="s">
        <v>6263</v>
      </c>
      <c r="G230" s="213"/>
      <c r="H230" s="216">
        <v>27.471</v>
      </c>
      <c r="I230" s="217"/>
      <c r="J230" s="213"/>
      <c r="K230" s="213"/>
      <c r="L230" s="218"/>
      <c r="M230" s="219"/>
      <c r="N230" s="220"/>
      <c r="O230" s="220"/>
      <c r="P230" s="220"/>
      <c r="Q230" s="220"/>
      <c r="R230" s="220"/>
      <c r="S230" s="220"/>
      <c r="T230" s="221"/>
      <c r="AT230" s="222" t="s">
        <v>235</v>
      </c>
      <c r="AU230" s="222" t="s">
        <v>87</v>
      </c>
      <c r="AV230" s="13" t="s">
        <v>19</v>
      </c>
      <c r="AW230" s="13" t="s">
        <v>36</v>
      </c>
      <c r="AX230" s="13" t="s">
        <v>80</v>
      </c>
      <c r="AY230" s="222" t="s">
        <v>220</v>
      </c>
    </row>
    <row r="231" spans="1:65" s="13" customFormat="1" ht="33.75">
      <c r="B231" s="212"/>
      <c r="C231" s="213"/>
      <c r="D231" s="210" t="s">
        <v>235</v>
      </c>
      <c r="E231" s="214" t="s">
        <v>1</v>
      </c>
      <c r="F231" s="215" t="s">
        <v>6264</v>
      </c>
      <c r="G231" s="213"/>
      <c r="H231" s="216">
        <v>-11.746</v>
      </c>
      <c r="I231" s="217"/>
      <c r="J231" s="213"/>
      <c r="K231" s="213"/>
      <c r="L231" s="218"/>
      <c r="M231" s="219"/>
      <c r="N231" s="220"/>
      <c r="O231" s="220"/>
      <c r="P231" s="220"/>
      <c r="Q231" s="220"/>
      <c r="R231" s="220"/>
      <c r="S231" s="220"/>
      <c r="T231" s="221"/>
      <c r="AT231" s="222" t="s">
        <v>235</v>
      </c>
      <c r="AU231" s="222" t="s">
        <v>87</v>
      </c>
      <c r="AV231" s="13" t="s">
        <v>19</v>
      </c>
      <c r="AW231" s="13" t="s">
        <v>36</v>
      </c>
      <c r="AX231" s="13" t="s">
        <v>80</v>
      </c>
      <c r="AY231" s="222" t="s">
        <v>220</v>
      </c>
    </row>
    <row r="232" spans="1:65" s="16" customFormat="1" ht="11.25">
      <c r="B232" s="269"/>
      <c r="C232" s="270"/>
      <c r="D232" s="210" t="s">
        <v>235</v>
      </c>
      <c r="E232" s="271" t="s">
        <v>1</v>
      </c>
      <c r="F232" s="272" t="s">
        <v>2156</v>
      </c>
      <c r="G232" s="270"/>
      <c r="H232" s="273">
        <v>15.725</v>
      </c>
      <c r="I232" s="274"/>
      <c r="J232" s="270"/>
      <c r="K232" s="270"/>
      <c r="L232" s="275"/>
      <c r="M232" s="276"/>
      <c r="N232" s="277"/>
      <c r="O232" s="277"/>
      <c r="P232" s="277"/>
      <c r="Q232" s="277"/>
      <c r="R232" s="277"/>
      <c r="S232" s="277"/>
      <c r="T232" s="278"/>
      <c r="AT232" s="279" t="s">
        <v>235</v>
      </c>
      <c r="AU232" s="279" t="s">
        <v>87</v>
      </c>
      <c r="AV232" s="16" t="s">
        <v>156</v>
      </c>
      <c r="AW232" s="16" t="s">
        <v>36</v>
      </c>
      <c r="AX232" s="16" t="s">
        <v>80</v>
      </c>
      <c r="AY232" s="279" t="s">
        <v>220</v>
      </c>
    </row>
    <row r="233" spans="1:65" s="15" customFormat="1" ht="11.25">
      <c r="B233" s="233"/>
      <c r="C233" s="234"/>
      <c r="D233" s="210" t="s">
        <v>235</v>
      </c>
      <c r="E233" s="235" t="s">
        <v>1</v>
      </c>
      <c r="F233" s="236" t="s">
        <v>355</v>
      </c>
      <c r="G233" s="234"/>
      <c r="H233" s="237">
        <v>28.242999999999999</v>
      </c>
      <c r="I233" s="238"/>
      <c r="J233" s="234"/>
      <c r="K233" s="234"/>
      <c r="L233" s="239"/>
      <c r="M233" s="240"/>
      <c r="N233" s="241"/>
      <c r="O233" s="241"/>
      <c r="P233" s="241"/>
      <c r="Q233" s="241"/>
      <c r="R233" s="241"/>
      <c r="S233" s="241"/>
      <c r="T233" s="242"/>
      <c r="AT233" s="243" t="s">
        <v>235</v>
      </c>
      <c r="AU233" s="243" t="s">
        <v>87</v>
      </c>
      <c r="AV233" s="15" t="s">
        <v>223</v>
      </c>
      <c r="AW233" s="15" t="s">
        <v>36</v>
      </c>
      <c r="AX233" s="15" t="s">
        <v>87</v>
      </c>
      <c r="AY233" s="243" t="s">
        <v>220</v>
      </c>
    </row>
    <row r="234" spans="1:65" s="2" customFormat="1" ht="44.25" customHeight="1">
      <c r="A234" s="36"/>
      <c r="B234" s="37"/>
      <c r="C234" s="192" t="s">
        <v>392</v>
      </c>
      <c r="D234" s="192" t="s">
        <v>224</v>
      </c>
      <c r="E234" s="193" t="s">
        <v>6265</v>
      </c>
      <c r="F234" s="194" t="s">
        <v>6266</v>
      </c>
      <c r="G234" s="195" t="s">
        <v>514</v>
      </c>
      <c r="H234" s="196">
        <v>6.9139999999999997</v>
      </c>
      <c r="I234" s="197"/>
      <c r="J234" s="198">
        <f>ROUND(I234*H234,2)</f>
        <v>0</v>
      </c>
      <c r="K234" s="194" t="s">
        <v>1</v>
      </c>
      <c r="L234" s="41"/>
      <c r="M234" s="199" t="s">
        <v>1</v>
      </c>
      <c r="N234" s="200" t="s">
        <v>45</v>
      </c>
      <c r="O234" s="73"/>
      <c r="P234" s="201">
        <f>O234*H234</f>
        <v>0</v>
      </c>
      <c r="Q234" s="201">
        <v>0</v>
      </c>
      <c r="R234" s="201">
        <f>Q234*H234</f>
        <v>0</v>
      </c>
      <c r="S234" s="201">
        <v>0</v>
      </c>
      <c r="T234" s="202">
        <f>S234*H234</f>
        <v>0</v>
      </c>
      <c r="U234" s="36"/>
      <c r="V234" s="36"/>
      <c r="W234" s="36"/>
      <c r="X234" s="36"/>
      <c r="Y234" s="36"/>
      <c r="Z234" s="36"/>
      <c r="AA234" s="36"/>
      <c r="AB234" s="36"/>
      <c r="AC234" s="36"/>
      <c r="AD234" s="36"/>
      <c r="AE234" s="36"/>
      <c r="AR234" s="203" t="s">
        <v>223</v>
      </c>
      <c r="AT234" s="203" t="s">
        <v>224</v>
      </c>
      <c r="AU234" s="203" t="s">
        <v>87</v>
      </c>
      <c r="AY234" s="18" t="s">
        <v>220</v>
      </c>
      <c r="BE234" s="204">
        <f>IF(N234="základní",J234,0)</f>
        <v>0</v>
      </c>
      <c r="BF234" s="204">
        <f>IF(N234="snížená",J234,0)</f>
        <v>0</v>
      </c>
      <c r="BG234" s="204">
        <f>IF(N234="zákl. přenesená",J234,0)</f>
        <v>0</v>
      </c>
      <c r="BH234" s="204">
        <f>IF(N234="sníž. přenesená",J234,0)</f>
        <v>0</v>
      </c>
      <c r="BI234" s="204">
        <f>IF(N234="nulová",J234,0)</f>
        <v>0</v>
      </c>
      <c r="BJ234" s="18" t="s">
        <v>87</v>
      </c>
      <c r="BK234" s="204">
        <f>ROUND(I234*H234,2)</f>
        <v>0</v>
      </c>
      <c r="BL234" s="18" t="s">
        <v>223</v>
      </c>
      <c r="BM234" s="203" t="s">
        <v>6267</v>
      </c>
    </row>
    <row r="235" spans="1:65" s="2" customFormat="1" ht="66.75" customHeight="1">
      <c r="A235" s="36"/>
      <c r="B235" s="37"/>
      <c r="C235" s="192" t="s">
        <v>397</v>
      </c>
      <c r="D235" s="192" t="s">
        <v>224</v>
      </c>
      <c r="E235" s="193" t="s">
        <v>5242</v>
      </c>
      <c r="F235" s="194" t="s">
        <v>6268</v>
      </c>
      <c r="G235" s="195" t="s">
        <v>514</v>
      </c>
      <c r="H235" s="196">
        <v>8.2430000000000003</v>
      </c>
      <c r="I235" s="197"/>
      <c r="J235" s="198">
        <f>ROUND(I235*H235,2)</f>
        <v>0</v>
      </c>
      <c r="K235" s="194" t="s">
        <v>5600</v>
      </c>
      <c r="L235" s="41"/>
      <c r="M235" s="199" t="s">
        <v>1</v>
      </c>
      <c r="N235" s="200" t="s">
        <v>45</v>
      </c>
      <c r="O235" s="73"/>
      <c r="P235" s="201">
        <f>O235*H235</f>
        <v>0</v>
      </c>
      <c r="Q235" s="201">
        <v>0</v>
      </c>
      <c r="R235" s="201">
        <f>Q235*H235</f>
        <v>0</v>
      </c>
      <c r="S235" s="201">
        <v>0</v>
      </c>
      <c r="T235" s="202">
        <f>S235*H235</f>
        <v>0</v>
      </c>
      <c r="U235" s="36"/>
      <c r="V235" s="36"/>
      <c r="W235" s="36"/>
      <c r="X235" s="36"/>
      <c r="Y235" s="36"/>
      <c r="Z235" s="36"/>
      <c r="AA235" s="36"/>
      <c r="AB235" s="36"/>
      <c r="AC235" s="36"/>
      <c r="AD235" s="36"/>
      <c r="AE235" s="36"/>
      <c r="AR235" s="203" t="s">
        <v>223</v>
      </c>
      <c r="AT235" s="203" t="s">
        <v>224</v>
      </c>
      <c r="AU235" s="203" t="s">
        <v>87</v>
      </c>
      <c r="AY235" s="18" t="s">
        <v>220</v>
      </c>
      <c r="BE235" s="204">
        <f>IF(N235="základní",J235,0)</f>
        <v>0</v>
      </c>
      <c r="BF235" s="204">
        <f>IF(N235="snížená",J235,0)</f>
        <v>0</v>
      </c>
      <c r="BG235" s="204">
        <f>IF(N235="zákl. přenesená",J235,0)</f>
        <v>0</v>
      </c>
      <c r="BH235" s="204">
        <f>IF(N235="sníž. přenesená",J235,0)</f>
        <v>0</v>
      </c>
      <c r="BI235" s="204">
        <f>IF(N235="nulová",J235,0)</f>
        <v>0</v>
      </c>
      <c r="BJ235" s="18" t="s">
        <v>87</v>
      </c>
      <c r="BK235" s="204">
        <f>ROUND(I235*H235,2)</f>
        <v>0</v>
      </c>
      <c r="BL235" s="18" t="s">
        <v>223</v>
      </c>
      <c r="BM235" s="203" t="s">
        <v>6269</v>
      </c>
    </row>
    <row r="236" spans="1:65" s="2" customFormat="1" ht="11.25">
      <c r="A236" s="36"/>
      <c r="B236" s="37"/>
      <c r="C236" s="38"/>
      <c r="D236" s="205" t="s">
        <v>231</v>
      </c>
      <c r="E236" s="38"/>
      <c r="F236" s="206" t="s">
        <v>6270</v>
      </c>
      <c r="G236" s="38"/>
      <c r="H236" s="38"/>
      <c r="I236" s="207"/>
      <c r="J236" s="38"/>
      <c r="K236" s="38"/>
      <c r="L236" s="41"/>
      <c r="M236" s="208"/>
      <c r="N236" s="209"/>
      <c r="O236" s="73"/>
      <c r="P236" s="73"/>
      <c r="Q236" s="73"/>
      <c r="R236" s="73"/>
      <c r="S236" s="73"/>
      <c r="T236" s="74"/>
      <c r="U236" s="36"/>
      <c r="V236" s="36"/>
      <c r="W236" s="36"/>
      <c r="X236" s="36"/>
      <c r="Y236" s="36"/>
      <c r="Z236" s="36"/>
      <c r="AA236" s="36"/>
      <c r="AB236" s="36"/>
      <c r="AC236" s="36"/>
      <c r="AD236" s="36"/>
      <c r="AE236" s="36"/>
      <c r="AT236" s="18" t="s">
        <v>231</v>
      </c>
      <c r="AU236" s="18" t="s">
        <v>87</v>
      </c>
    </row>
    <row r="237" spans="1:65" s="14" customFormat="1" ht="11.25">
      <c r="B237" s="223"/>
      <c r="C237" s="224"/>
      <c r="D237" s="210" t="s">
        <v>235</v>
      </c>
      <c r="E237" s="225" t="s">
        <v>1</v>
      </c>
      <c r="F237" s="226" t="s">
        <v>6196</v>
      </c>
      <c r="G237" s="224"/>
      <c r="H237" s="225" t="s">
        <v>1</v>
      </c>
      <c r="I237" s="227"/>
      <c r="J237" s="224"/>
      <c r="K237" s="224"/>
      <c r="L237" s="228"/>
      <c r="M237" s="229"/>
      <c r="N237" s="230"/>
      <c r="O237" s="230"/>
      <c r="P237" s="230"/>
      <c r="Q237" s="230"/>
      <c r="R237" s="230"/>
      <c r="S237" s="230"/>
      <c r="T237" s="231"/>
      <c r="AT237" s="232" t="s">
        <v>235</v>
      </c>
      <c r="AU237" s="232" t="s">
        <v>87</v>
      </c>
      <c r="AV237" s="14" t="s">
        <v>87</v>
      </c>
      <c r="AW237" s="14" t="s">
        <v>36</v>
      </c>
      <c r="AX237" s="14" t="s">
        <v>80</v>
      </c>
      <c r="AY237" s="232" t="s">
        <v>220</v>
      </c>
    </row>
    <row r="238" spans="1:65" s="13" customFormat="1" ht="11.25">
      <c r="B238" s="212"/>
      <c r="C238" s="213"/>
      <c r="D238" s="210" t="s">
        <v>235</v>
      </c>
      <c r="E238" s="214" t="s">
        <v>1</v>
      </c>
      <c r="F238" s="215" t="s">
        <v>6271</v>
      </c>
      <c r="G238" s="213"/>
      <c r="H238" s="216">
        <v>8.2430000000000003</v>
      </c>
      <c r="I238" s="217"/>
      <c r="J238" s="213"/>
      <c r="K238" s="213"/>
      <c r="L238" s="218"/>
      <c r="M238" s="219"/>
      <c r="N238" s="220"/>
      <c r="O238" s="220"/>
      <c r="P238" s="220"/>
      <c r="Q238" s="220"/>
      <c r="R238" s="220"/>
      <c r="S238" s="220"/>
      <c r="T238" s="221"/>
      <c r="AT238" s="222" t="s">
        <v>235</v>
      </c>
      <c r="AU238" s="222" t="s">
        <v>87</v>
      </c>
      <c r="AV238" s="13" t="s">
        <v>19</v>
      </c>
      <c r="AW238" s="13" t="s">
        <v>36</v>
      </c>
      <c r="AX238" s="13" t="s">
        <v>80</v>
      </c>
      <c r="AY238" s="222" t="s">
        <v>220</v>
      </c>
    </row>
    <row r="239" spans="1:65" s="15" customFormat="1" ht="11.25">
      <c r="B239" s="233"/>
      <c r="C239" s="234"/>
      <c r="D239" s="210" t="s">
        <v>235</v>
      </c>
      <c r="E239" s="235" t="s">
        <v>1</v>
      </c>
      <c r="F239" s="236" t="s">
        <v>355</v>
      </c>
      <c r="G239" s="234"/>
      <c r="H239" s="237">
        <v>8.2430000000000003</v>
      </c>
      <c r="I239" s="238"/>
      <c r="J239" s="234"/>
      <c r="K239" s="234"/>
      <c r="L239" s="239"/>
      <c r="M239" s="240"/>
      <c r="N239" s="241"/>
      <c r="O239" s="241"/>
      <c r="P239" s="241"/>
      <c r="Q239" s="241"/>
      <c r="R239" s="241"/>
      <c r="S239" s="241"/>
      <c r="T239" s="242"/>
      <c r="AT239" s="243" t="s">
        <v>235</v>
      </c>
      <c r="AU239" s="243" t="s">
        <v>87</v>
      </c>
      <c r="AV239" s="15" t="s">
        <v>223</v>
      </c>
      <c r="AW239" s="15" t="s">
        <v>36</v>
      </c>
      <c r="AX239" s="15" t="s">
        <v>87</v>
      </c>
      <c r="AY239" s="243" t="s">
        <v>220</v>
      </c>
    </row>
    <row r="240" spans="1:65" s="2" customFormat="1" ht="16.5" customHeight="1">
      <c r="A240" s="36"/>
      <c r="B240" s="37"/>
      <c r="C240" s="247" t="s">
        <v>403</v>
      </c>
      <c r="D240" s="247" t="s">
        <v>329</v>
      </c>
      <c r="E240" s="248" t="s">
        <v>6272</v>
      </c>
      <c r="F240" s="249" t="s">
        <v>6273</v>
      </c>
      <c r="G240" s="250" t="s">
        <v>650</v>
      </c>
      <c r="H240" s="251">
        <v>31.324000000000002</v>
      </c>
      <c r="I240" s="252"/>
      <c r="J240" s="253">
        <f>ROUND(I240*H240,2)</f>
        <v>0</v>
      </c>
      <c r="K240" s="249" t="s">
        <v>5600</v>
      </c>
      <c r="L240" s="254"/>
      <c r="M240" s="255" t="s">
        <v>1</v>
      </c>
      <c r="N240" s="256" t="s">
        <v>45</v>
      </c>
      <c r="O240" s="73"/>
      <c r="P240" s="201">
        <f>O240*H240</f>
        <v>0</v>
      </c>
      <c r="Q240" s="201">
        <v>0</v>
      </c>
      <c r="R240" s="201">
        <f>Q240*H240</f>
        <v>0</v>
      </c>
      <c r="S240" s="201">
        <v>0</v>
      </c>
      <c r="T240" s="202">
        <f>S240*H240</f>
        <v>0</v>
      </c>
      <c r="U240" s="36"/>
      <c r="V240" s="36"/>
      <c r="W240" s="36"/>
      <c r="X240" s="36"/>
      <c r="Y240" s="36"/>
      <c r="Z240" s="36"/>
      <c r="AA240" s="36"/>
      <c r="AB240" s="36"/>
      <c r="AC240" s="36"/>
      <c r="AD240" s="36"/>
      <c r="AE240" s="36"/>
      <c r="AR240" s="203" t="s">
        <v>266</v>
      </c>
      <c r="AT240" s="203" t="s">
        <v>329</v>
      </c>
      <c r="AU240" s="203" t="s">
        <v>87</v>
      </c>
      <c r="AY240" s="18" t="s">
        <v>220</v>
      </c>
      <c r="BE240" s="204">
        <f>IF(N240="základní",J240,0)</f>
        <v>0</v>
      </c>
      <c r="BF240" s="204">
        <f>IF(N240="snížená",J240,0)</f>
        <v>0</v>
      </c>
      <c r="BG240" s="204">
        <f>IF(N240="zákl. přenesená",J240,0)</f>
        <v>0</v>
      </c>
      <c r="BH240" s="204">
        <f>IF(N240="sníž. přenesená",J240,0)</f>
        <v>0</v>
      </c>
      <c r="BI240" s="204">
        <f>IF(N240="nulová",J240,0)</f>
        <v>0</v>
      </c>
      <c r="BJ240" s="18" t="s">
        <v>87</v>
      </c>
      <c r="BK240" s="204">
        <f>ROUND(I240*H240,2)</f>
        <v>0</v>
      </c>
      <c r="BL240" s="18" t="s">
        <v>223</v>
      </c>
      <c r="BM240" s="203" t="s">
        <v>6274</v>
      </c>
    </row>
    <row r="241" spans="1:65" s="14" customFormat="1" ht="11.25">
      <c r="B241" s="223"/>
      <c r="C241" s="224"/>
      <c r="D241" s="210" t="s">
        <v>235</v>
      </c>
      <c r="E241" s="225" t="s">
        <v>1</v>
      </c>
      <c r="F241" s="226" t="s">
        <v>6275</v>
      </c>
      <c r="G241" s="224"/>
      <c r="H241" s="225" t="s">
        <v>1</v>
      </c>
      <c r="I241" s="227"/>
      <c r="J241" s="224"/>
      <c r="K241" s="224"/>
      <c r="L241" s="228"/>
      <c r="M241" s="229"/>
      <c r="N241" s="230"/>
      <c r="O241" s="230"/>
      <c r="P241" s="230"/>
      <c r="Q241" s="230"/>
      <c r="R241" s="230"/>
      <c r="S241" s="230"/>
      <c r="T241" s="231"/>
      <c r="AT241" s="232" t="s">
        <v>235</v>
      </c>
      <c r="AU241" s="232" t="s">
        <v>87</v>
      </c>
      <c r="AV241" s="14" t="s">
        <v>87</v>
      </c>
      <c r="AW241" s="14" t="s">
        <v>36</v>
      </c>
      <c r="AX241" s="14" t="s">
        <v>80</v>
      </c>
      <c r="AY241" s="232" t="s">
        <v>220</v>
      </c>
    </row>
    <row r="242" spans="1:65" s="13" customFormat="1" ht="11.25">
      <c r="B242" s="212"/>
      <c r="C242" s="213"/>
      <c r="D242" s="210" t="s">
        <v>235</v>
      </c>
      <c r="E242" s="214" t="s">
        <v>1</v>
      </c>
      <c r="F242" s="215" t="s">
        <v>6276</v>
      </c>
      <c r="G242" s="213"/>
      <c r="H242" s="216">
        <v>31.324000000000002</v>
      </c>
      <c r="I242" s="217"/>
      <c r="J242" s="213"/>
      <c r="K242" s="213"/>
      <c r="L242" s="218"/>
      <c r="M242" s="219"/>
      <c r="N242" s="220"/>
      <c r="O242" s="220"/>
      <c r="P242" s="220"/>
      <c r="Q242" s="220"/>
      <c r="R242" s="220"/>
      <c r="S242" s="220"/>
      <c r="T242" s="221"/>
      <c r="AT242" s="222" t="s">
        <v>235</v>
      </c>
      <c r="AU242" s="222" t="s">
        <v>87</v>
      </c>
      <c r="AV242" s="13" t="s">
        <v>19</v>
      </c>
      <c r="AW242" s="13" t="s">
        <v>36</v>
      </c>
      <c r="AX242" s="13" t="s">
        <v>80</v>
      </c>
      <c r="AY242" s="222" t="s">
        <v>220</v>
      </c>
    </row>
    <row r="243" spans="1:65" s="15" customFormat="1" ht="11.25">
      <c r="B243" s="233"/>
      <c r="C243" s="234"/>
      <c r="D243" s="210" t="s">
        <v>235</v>
      </c>
      <c r="E243" s="235" t="s">
        <v>1</v>
      </c>
      <c r="F243" s="236" t="s">
        <v>355</v>
      </c>
      <c r="G243" s="234"/>
      <c r="H243" s="237">
        <v>31.324000000000002</v>
      </c>
      <c r="I243" s="238"/>
      <c r="J243" s="234"/>
      <c r="K243" s="234"/>
      <c r="L243" s="239"/>
      <c r="M243" s="240"/>
      <c r="N243" s="241"/>
      <c r="O243" s="241"/>
      <c r="P243" s="241"/>
      <c r="Q243" s="241"/>
      <c r="R243" s="241"/>
      <c r="S243" s="241"/>
      <c r="T243" s="242"/>
      <c r="AT243" s="243" t="s">
        <v>235</v>
      </c>
      <c r="AU243" s="243" t="s">
        <v>87</v>
      </c>
      <c r="AV243" s="15" t="s">
        <v>223</v>
      </c>
      <c r="AW243" s="15" t="s">
        <v>36</v>
      </c>
      <c r="AX243" s="15" t="s">
        <v>87</v>
      </c>
      <c r="AY243" s="243" t="s">
        <v>220</v>
      </c>
    </row>
    <row r="244" spans="1:65" s="2" customFormat="1" ht="37.9" customHeight="1">
      <c r="A244" s="36"/>
      <c r="B244" s="37"/>
      <c r="C244" s="192" t="s">
        <v>409</v>
      </c>
      <c r="D244" s="192" t="s">
        <v>224</v>
      </c>
      <c r="E244" s="193" t="s">
        <v>5765</v>
      </c>
      <c r="F244" s="194" t="s">
        <v>5766</v>
      </c>
      <c r="G244" s="195" t="s">
        <v>506</v>
      </c>
      <c r="H244" s="196">
        <v>1170</v>
      </c>
      <c r="I244" s="197"/>
      <c r="J244" s="198">
        <f>ROUND(I244*H244,2)</f>
        <v>0</v>
      </c>
      <c r="K244" s="194" t="s">
        <v>5600</v>
      </c>
      <c r="L244" s="41"/>
      <c r="M244" s="199" t="s">
        <v>1</v>
      </c>
      <c r="N244" s="200" t="s">
        <v>45</v>
      </c>
      <c r="O244" s="73"/>
      <c r="P244" s="201">
        <f>O244*H244</f>
        <v>0</v>
      </c>
      <c r="Q244" s="201">
        <v>0</v>
      </c>
      <c r="R244" s="201">
        <f>Q244*H244</f>
        <v>0</v>
      </c>
      <c r="S244" s="201">
        <v>0</v>
      </c>
      <c r="T244" s="202">
        <f>S244*H244</f>
        <v>0</v>
      </c>
      <c r="U244" s="36"/>
      <c r="V244" s="36"/>
      <c r="W244" s="36"/>
      <c r="X244" s="36"/>
      <c r="Y244" s="36"/>
      <c r="Z244" s="36"/>
      <c r="AA244" s="36"/>
      <c r="AB244" s="36"/>
      <c r="AC244" s="36"/>
      <c r="AD244" s="36"/>
      <c r="AE244" s="36"/>
      <c r="AR244" s="203" t="s">
        <v>223</v>
      </c>
      <c r="AT244" s="203" t="s">
        <v>224</v>
      </c>
      <c r="AU244" s="203" t="s">
        <v>87</v>
      </c>
      <c r="AY244" s="18" t="s">
        <v>220</v>
      </c>
      <c r="BE244" s="204">
        <f>IF(N244="základní",J244,0)</f>
        <v>0</v>
      </c>
      <c r="BF244" s="204">
        <f>IF(N244="snížená",J244,0)</f>
        <v>0</v>
      </c>
      <c r="BG244" s="204">
        <f>IF(N244="zákl. přenesená",J244,0)</f>
        <v>0</v>
      </c>
      <c r="BH244" s="204">
        <f>IF(N244="sníž. přenesená",J244,0)</f>
        <v>0</v>
      </c>
      <c r="BI244" s="204">
        <f>IF(N244="nulová",J244,0)</f>
        <v>0</v>
      </c>
      <c r="BJ244" s="18" t="s">
        <v>87</v>
      </c>
      <c r="BK244" s="204">
        <f>ROUND(I244*H244,2)</f>
        <v>0</v>
      </c>
      <c r="BL244" s="18" t="s">
        <v>223</v>
      </c>
      <c r="BM244" s="203" t="s">
        <v>6277</v>
      </c>
    </row>
    <row r="245" spans="1:65" s="2" customFormat="1" ht="11.25">
      <c r="A245" s="36"/>
      <c r="B245" s="37"/>
      <c r="C245" s="38"/>
      <c r="D245" s="205" t="s">
        <v>231</v>
      </c>
      <c r="E245" s="38"/>
      <c r="F245" s="206" t="s">
        <v>5768</v>
      </c>
      <c r="G245" s="38"/>
      <c r="H245" s="38"/>
      <c r="I245" s="207"/>
      <c r="J245" s="38"/>
      <c r="K245" s="38"/>
      <c r="L245" s="41"/>
      <c r="M245" s="208"/>
      <c r="N245" s="209"/>
      <c r="O245" s="73"/>
      <c r="P245" s="73"/>
      <c r="Q245" s="73"/>
      <c r="R245" s="73"/>
      <c r="S245" s="73"/>
      <c r="T245" s="74"/>
      <c r="U245" s="36"/>
      <c r="V245" s="36"/>
      <c r="W245" s="36"/>
      <c r="X245" s="36"/>
      <c r="Y245" s="36"/>
      <c r="Z245" s="36"/>
      <c r="AA245" s="36"/>
      <c r="AB245" s="36"/>
      <c r="AC245" s="36"/>
      <c r="AD245" s="36"/>
      <c r="AE245" s="36"/>
      <c r="AT245" s="18" t="s">
        <v>231</v>
      </c>
      <c r="AU245" s="18" t="s">
        <v>87</v>
      </c>
    </row>
    <row r="246" spans="1:65" s="2" customFormat="1" ht="37.9" customHeight="1">
      <c r="A246" s="36"/>
      <c r="B246" s="37"/>
      <c r="C246" s="192" t="s">
        <v>415</v>
      </c>
      <c r="D246" s="192" t="s">
        <v>224</v>
      </c>
      <c r="E246" s="193" t="s">
        <v>813</v>
      </c>
      <c r="F246" s="194" t="s">
        <v>814</v>
      </c>
      <c r="G246" s="195" t="s">
        <v>506</v>
      </c>
      <c r="H246" s="196">
        <v>111</v>
      </c>
      <c r="I246" s="197"/>
      <c r="J246" s="198">
        <f>ROUND(I246*H246,2)</f>
        <v>0</v>
      </c>
      <c r="K246" s="194" t="s">
        <v>5600</v>
      </c>
      <c r="L246" s="41"/>
      <c r="M246" s="199" t="s">
        <v>1</v>
      </c>
      <c r="N246" s="200" t="s">
        <v>45</v>
      </c>
      <c r="O246" s="73"/>
      <c r="P246" s="201">
        <f>O246*H246</f>
        <v>0</v>
      </c>
      <c r="Q246" s="201">
        <v>0</v>
      </c>
      <c r="R246" s="201">
        <f>Q246*H246</f>
        <v>0</v>
      </c>
      <c r="S246" s="201">
        <v>0</v>
      </c>
      <c r="T246" s="202">
        <f>S246*H246</f>
        <v>0</v>
      </c>
      <c r="U246" s="36"/>
      <c r="V246" s="36"/>
      <c r="W246" s="36"/>
      <c r="X246" s="36"/>
      <c r="Y246" s="36"/>
      <c r="Z246" s="36"/>
      <c r="AA246" s="36"/>
      <c r="AB246" s="36"/>
      <c r="AC246" s="36"/>
      <c r="AD246" s="36"/>
      <c r="AE246" s="36"/>
      <c r="AR246" s="203" t="s">
        <v>223</v>
      </c>
      <c r="AT246" s="203" t="s">
        <v>224</v>
      </c>
      <c r="AU246" s="203" t="s">
        <v>87</v>
      </c>
      <c r="AY246" s="18" t="s">
        <v>220</v>
      </c>
      <c r="BE246" s="204">
        <f>IF(N246="základní",J246,0)</f>
        <v>0</v>
      </c>
      <c r="BF246" s="204">
        <f>IF(N246="snížená",J246,0)</f>
        <v>0</v>
      </c>
      <c r="BG246" s="204">
        <f>IF(N246="zákl. přenesená",J246,0)</f>
        <v>0</v>
      </c>
      <c r="BH246" s="204">
        <f>IF(N246="sníž. přenesená",J246,0)</f>
        <v>0</v>
      </c>
      <c r="BI246" s="204">
        <f>IF(N246="nulová",J246,0)</f>
        <v>0</v>
      </c>
      <c r="BJ246" s="18" t="s">
        <v>87</v>
      </c>
      <c r="BK246" s="204">
        <f>ROUND(I246*H246,2)</f>
        <v>0</v>
      </c>
      <c r="BL246" s="18" t="s">
        <v>223</v>
      </c>
      <c r="BM246" s="203" t="s">
        <v>6278</v>
      </c>
    </row>
    <row r="247" spans="1:65" s="2" customFormat="1" ht="11.25">
      <c r="A247" s="36"/>
      <c r="B247" s="37"/>
      <c r="C247" s="38"/>
      <c r="D247" s="205" t="s">
        <v>231</v>
      </c>
      <c r="E247" s="38"/>
      <c r="F247" s="206" t="s">
        <v>6128</v>
      </c>
      <c r="G247" s="38"/>
      <c r="H247" s="38"/>
      <c r="I247" s="207"/>
      <c r="J247" s="38"/>
      <c r="K247" s="38"/>
      <c r="L247" s="41"/>
      <c r="M247" s="208"/>
      <c r="N247" s="209"/>
      <c r="O247" s="73"/>
      <c r="P247" s="73"/>
      <c r="Q247" s="73"/>
      <c r="R247" s="73"/>
      <c r="S247" s="73"/>
      <c r="T247" s="74"/>
      <c r="U247" s="36"/>
      <c r="V247" s="36"/>
      <c r="W247" s="36"/>
      <c r="X247" s="36"/>
      <c r="Y247" s="36"/>
      <c r="Z247" s="36"/>
      <c r="AA247" s="36"/>
      <c r="AB247" s="36"/>
      <c r="AC247" s="36"/>
      <c r="AD247" s="36"/>
      <c r="AE247" s="36"/>
      <c r="AT247" s="18" t="s">
        <v>231</v>
      </c>
      <c r="AU247" s="18" t="s">
        <v>87</v>
      </c>
    </row>
    <row r="248" spans="1:65" s="2" customFormat="1" ht="16.5" customHeight="1">
      <c r="A248" s="36"/>
      <c r="B248" s="37"/>
      <c r="C248" s="247" t="s">
        <v>420</v>
      </c>
      <c r="D248" s="247" t="s">
        <v>329</v>
      </c>
      <c r="E248" s="248" t="s">
        <v>821</v>
      </c>
      <c r="F248" s="249" t="s">
        <v>822</v>
      </c>
      <c r="G248" s="250" t="s">
        <v>583</v>
      </c>
      <c r="H248" s="251">
        <v>3.33</v>
      </c>
      <c r="I248" s="252"/>
      <c r="J248" s="253">
        <f>ROUND(I248*H248,2)</f>
        <v>0</v>
      </c>
      <c r="K248" s="249" t="s">
        <v>5600</v>
      </c>
      <c r="L248" s="254"/>
      <c r="M248" s="255" t="s">
        <v>1</v>
      </c>
      <c r="N248" s="256" t="s">
        <v>45</v>
      </c>
      <c r="O248" s="73"/>
      <c r="P248" s="201">
        <f>O248*H248</f>
        <v>0</v>
      </c>
      <c r="Q248" s="201">
        <v>0</v>
      </c>
      <c r="R248" s="201">
        <f>Q248*H248</f>
        <v>0</v>
      </c>
      <c r="S248" s="201">
        <v>0</v>
      </c>
      <c r="T248" s="202">
        <f>S248*H248</f>
        <v>0</v>
      </c>
      <c r="U248" s="36"/>
      <c r="V248" s="36"/>
      <c r="W248" s="36"/>
      <c r="X248" s="36"/>
      <c r="Y248" s="36"/>
      <c r="Z248" s="36"/>
      <c r="AA248" s="36"/>
      <c r="AB248" s="36"/>
      <c r="AC248" s="36"/>
      <c r="AD248" s="36"/>
      <c r="AE248" s="36"/>
      <c r="AR248" s="203" t="s">
        <v>266</v>
      </c>
      <c r="AT248" s="203" t="s">
        <v>329</v>
      </c>
      <c r="AU248" s="203" t="s">
        <v>87</v>
      </c>
      <c r="AY248" s="18" t="s">
        <v>220</v>
      </c>
      <c r="BE248" s="204">
        <f>IF(N248="základní",J248,0)</f>
        <v>0</v>
      </c>
      <c r="BF248" s="204">
        <f>IF(N248="snížená",J248,0)</f>
        <v>0</v>
      </c>
      <c r="BG248" s="204">
        <f>IF(N248="zákl. přenesená",J248,0)</f>
        <v>0</v>
      </c>
      <c r="BH248" s="204">
        <f>IF(N248="sníž. přenesená",J248,0)</f>
        <v>0</v>
      </c>
      <c r="BI248" s="204">
        <f>IF(N248="nulová",J248,0)</f>
        <v>0</v>
      </c>
      <c r="BJ248" s="18" t="s">
        <v>87</v>
      </c>
      <c r="BK248" s="204">
        <f>ROUND(I248*H248,2)</f>
        <v>0</v>
      </c>
      <c r="BL248" s="18" t="s">
        <v>223</v>
      </c>
      <c r="BM248" s="203" t="s">
        <v>6279</v>
      </c>
    </row>
    <row r="249" spans="1:65" s="2" customFormat="1" ht="33" customHeight="1">
      <c r="A249" s="36"/>
      <c r="B249" s="37"/>
      <c r="C249" s="192" t="s">
        <v>426</v>
      </c>
      <c r="D249" s="192" t="s">
        <v>224</v>
      </c>
      <c r="E249" s="193" t="s">
        <v>594</v>
      </c>
      <c r="F249" s="194" t="s">
        <v>5778</v>
      </c>
      <c r="G249" s="195" t="s">
        <v>506</v>
      </c>
      <c r="H249" s="196">
        <v>1170</v>
      </c>
      <c r="I249" s="197"/>
      <c r="J249" s="198">
        <f>ROUND(I249*H249,2)</f>
        <v>0</v>
      </c>
      <c r="K249" s="194" t="s">
        <v>5600</v>
      </c>
      <c r="L249" s="41"/>
      <c r="M249" s="199" t="s">
        <v>1</v>
      </c>
      <c r="N249" s="200" t="s">
        <v>45</v>
      </c>
      <c r="O249" s="73"/>
      <c r="P249" s="201">
        <f>O249*H249</f>
        <v>0</v>
      </c>
      <c r="Q249" s="201">
        <v>0</v>
      </c>
      <c r="R249" s="201">
        <f>Q249*H249</f>
        <v>0</v>
      </c>
      <c r="S249" s="201">
        <v>0</v>
      </c>
      <c r="T249" s="202">
        <f>S249*H249</f>
        <v>0</v>
      </c>
      <c r="U249" s="36"/>
      <c r="V249" s="36"/>
      <c r="W249" s="36"/>
      <c r="X249" s="36"/>
      <c r="Y249" s="36"/>
      <c r="Z249" s="36"/>
      <c r="AA249" s="36"/>
      <c r="AB249" s="36"/>
      <c r="AC249" s="36"/>
      <c r="AD249" s="36"/>
      <c r="AE249" s="36"/>
      <c r="AR249" s="203" t="s">
        <v>223</v>
      </c>
      <c r="AT249" s="203" t="s">
        <v>224</v>
      </c>
      <c r="AU249" s="203" t="s">
        <v>87</v>
      </c>
      <c r="AY249" s="18" t="s">
        <v>220</v>
      </c>
      <c r="BE249" s="204">
        <f>IF(N249="základní",J249,0)</f>
        <v>0</v>
      </c>
      <c r="BF249" s="204">
        <f>IF(N249="snížená",J249,0)</f>
        <v>0</v>
      </c>
      <c r="BG249" s="204">
        <f>IF(N249="zákl. přenesená",J249,0)</f>
        <v>0</v>
      </c>
      <c r="BH249" s="204">
        <f>IF(N249="sníž. přenesená",J249,0)</f>
        <v>0</v>
      </c>
      <c r="BI249" s="204">
        <f>IF(N249="nulová",J249,0)</f>
        <v>0</v>
      </c>
      <c r="BJ249" s="18" t="s">
        <v>87</v>
      </c>
      <c r="BK249" s="204">
        <f>ROUND(I249*H249,2)</f>
        <v>0</v>
      </c>
      <c r="BL249" s="18" t="s">
        <v>223</v>
      </c>
      <c r="BM249" s="203" t="s">
        <v>6280</v>
      </c>
    </row>
    <row r="250" spans="1:65" s="2" customFormat="1" ht="11.25">
      <c r="A250" s="36"/>
      <c r="B250" s="37"/>
      <c r="C250" s="38"/>
      <c r="D250" s="205" t="s">
        <v>231</v>
      </c>
      <c r="E250" s="38"/>
      <c r="F250" s="206" t="s">
        <v>5780</v>
      </c>
      <c r="G250" s="38"/>
      <c r="H250" s="38"/>
      <c r="I250" s="207"/>
      <c r="J250" s="38"/>
      <c r="K250" s="38"/>
      <c r="L250" s="41"/>
      <c r="M250" s="208"/>
      <c r="N250" s="209"/>
      <c r="O250" s="73"/>
      <c r="P250" s="73"/>
      <c r="Q250" s="73"/>
      <c r="R250" s="73"/>
      <c r="S250" s="73"/>
      <c r="T250" s="74"/>
      <c r="U250" s="36"/>
      <c r="V250" s="36"/>
      <c r="W250" s="36"/>
      <c r="X250" s="36"/>
      <c r="Y250" s="36"/>
      <c r="Z250" s="36"/>
      <c r="AA250" s="36"/>
      <c r="AB250" s="36"/>
      <c r="AC250" s="36"/>
      <c r="AD250" s="36"/>
      <c r="AE250" s="36"/>
      <c r="AT250" s="18" t="s">
        <v>231</v>
      </c>
      <c r="AU250" s="18" t="s">
        <v>87</v>
      </c>
    </row>
    <row r="251" spans="1:65" s="2" customFormat="1" ht="44.25" customHeight="1">
      <c r="A251" s="36"/>
      <c r="B251" s="37"/>
      <c r="C251" s="192" t="s">
        <v>434</v>
      </c>
      <c r="D251" s="192" t="s">
        <v>224</v>
      </c>
      <c r="E251" s="193" t="s">
        <v>6281</v>
      </c>
      <c r="F251" s="194" t="s">
        <v>6282</v>
      </c>
      <c r="G251" s="195" t="s">
        <v>506</v>
      </c>
      <c r="H251" s="196">
        <v>111</v>
      </c>
      <c r="I251" s="197"/>
      <c r="J251" s="198">
        <f>ROUND(I251*H251,2)</f>
        <v>0</v>
      </c>
      <c r="K251" s="194" t="s">
        <v>1</v>
      </c>
      <c r="L251" s="41"/>
      <c r="M251" s="199" t="s">
        <v>1</v>
      </c>
      <c r="N251" s="200" t="s">
        <v>45</v>
      </c>
      <c r="O251" s="73"/>
      <c r="P251" s="201">
        <f>O251*H251</f>
        <v>0</v>
      </c>
      <c r="Q251" s="201">
        <v>0</v>
      </c>
      <c r="R251" s="201">
        <f>Q251*H251</f>
        <v>0</v>
      </c>
      <c r="S251" s="201">
        <v>0</v>
      </c>
      <c r="T251" s="202">
        <f>S251*H251</f>
        <v>0</v>
      </c>
      <c r="U251" s="36"/>
      <c r="V251" s="36"/>
      <c r="W251" s="36"/>
      <c r="X251" s="36"/>
      <c r="Y251" s="36"/>
      <c r="Z251" s="36"/>
      <c r="AA251" s="36"/>
      <c r="AB251" s="36"/>
      <c r="AC251" s="36"/>
      <c r="AD251" s="36"/>
      <c r="AE251" s="36"/>
      <c r="AR251" s="203" t="s">
        <v>223</v>
      </c>
      <c r="AT251" s="203" t="s">
        <v>224</v>
      </c>
      <c r="AU251" s="203" t="s">
        <v>87</v>
      </c>
      <c r="AY251" s="18" t="s">
        <v>220</v>
      </c>
      <c r="BE251" s="204">
        <f>IF(N251="základní",J251,0)</f>
        <v>0</v>
      </c>
      <c r="BF251" s="204">
        <f>IF(N251="snížená",J251,0)</f>
        <v>0</v>
      </c>
      <c r="BG251" s="204">
        <f>IF(N251="zákl. přenesená",J251,0)</f>
        <v>0</v>
      </c>
      <c r="BH251" s="204">
        <f>IF(N251="sníž. přenesená",J251,0)</f>
        <v>0</v>
      </c>
      <c r="BI251" s="204">
        <f>IF(N251="nulová",J251,0)</f>
        <v>0</v>
      </c>
      <c r="BJ251" s="18" t="s">
        <v>87</v>
      </c>
      <c r="BK251" s="204">
        <f>ROUND(I251*H251,2)</f>
        <v>0</v>
      </c>
      <c r="BL251" s="18" t="s">
        <v>223</v>
      </c>
      <c r="BM251" s="203" t="s">
        <v>6283</v>
      </c>
    </row>
    <row r="252" spans="1:65" s="2" customFormat="1" ht="33" customHeight="1">
      <c r="A252" s="36"/>
      <c r="B252" s="37"/>
      <c r="C252" s="192" t="s">
        <v>441</v>
      </c>
      <c r="D252" s="192" t="s">
        <v>224</v>
      </c>
      <c r="E252" s="193" t="s">
        <v>6284</v>
      </c>
      <c r="F252" s="194" t="s">
        <v>6285</v>
      </c>
      <c r="G252" s="195" t="s">
        <v>506</v>
      </c>
      <c r="H252" s="196">
        <v>111</v>
      </c>
      <c r="I252" s="197"/>
      <c r="J252" s="198">
        <f>ROUND(I252*H252,2)</f>
        <v>0</v>
      </c>
      <c r="K252" s="194" t="s">
        <v>1</v>
      </c>
      <c r="L252" s="41"/>
      <c r="M252" s="199" t="s">
        <v>1</v>
      </c>
      <c r="N252" s="200" t="s">
        <v>45</v>
      </c>
      <c r="O252" s="73"/>
      <c r="P252" s="201">
        <f>O252*H252</f>
        <v>0</v>
      </c>
      <c r="Q252" s="201">
        <v>0</v>
      </c>
      <c r="R252" s="201">
        <f>Q252*H252</f>
        <v>0</v>
      </c>
      <c r="S252" s="201">
        <v>0</v>
      </c>
      <c r="T252" s="202">
        <f>S252*H252</f>
        <v>0</v>
      </c>
      <c r="U252" s="36"/>
      <c r="V252" s="36"/>
      <c r="W252" s="36"/>
      <c r="X252" s="36"/>
      <c r="Y252" s="36"/>
      <c r="Z252" s="36"/>
      <c r="AA252" s="36"/>
      <c r="AB252" s="36"/>
      <c r="AC252" s="36"/>
      <c r="AD252" s="36"/>
      <c r="AE252" s="36"/>
      <c r="AR252" s="203" t="s">
        <v>223</v>
      </c>
      <c r="AT252" s="203" t="s">
        <v>224</v>
      </c>
      <c r="AU252" s="203" t="s">
        <v>87</v>
      </c>
      <c r="AY252" s="18" t="s">
        <v>220</v>
      </c>
      <c r="BE252" s="204">
        <f>IF(N252="základní",J252,0)</f>
        <v>0</v>
      </c>
      <c r="BF252" s="204">
        <f>IF(N252="snížená",J252,0)</f>
        <v>0</v>
      </c>
      <c r="BG252" s="204">
        <f>IF(N252="zákl. přenesená",J252,0)</f>
        <v>0</v>
      </c>
      <c r="BH252" s="204">
        <f>IF(N252="sníž. přenesená",J252,0)</f>
        <v>0</v>
      </c>
      <c r="BI252" s="204">
        <f>IF(N252="nulová",J252,0)</f>
        <v>0</v>
      </c>
      <c r="BJ252" s="18" t="s">
        <v>87</v>
      </c>
      <c r="BK252" s="204">
        <f>ROUND(I252*H252,2)</f>
        <v>0</v>
      </c>
      <c r="BL252" s="18" t="s">
        <v>223</v>
      </c>
      <c r="BM252" s="203" t="s">
        <v>6286</v>
      </c>
    </row>
    <row r="253" spans="1:65" s="2" customFormat="1" ht="24.2" customHeight="1">
      <c r="A253" s="36"/>
      <c r="B253" s="37"/>
      <c r="C253" s="192" t="s">
        <v>446</v>
      </c>
      <c r="D253" s="192" t="s">
        <v>224</v>
      </c>
      <c r="E253" s="193" t="s">
        <v>6287</v>
      </c>
      <c r="F253" s="194" t="s">
        <v>6288</v>
      </c>
      <c r="G253" s="195" t="s">
        <v>664</v>
      </c>
      <c r="H253" s="196">
        <v>1</v>
      </c>
      <c r="I253" s="197"/>
      <c r="J253" s="198">
        <f>ROUND(I253*H253,2)</f>
        <v>0</v>
      </c>
      <c r="K253" s="194" t="s">
        <v>1</v>
      </c>
      <c r="L253" s="41"/>
      <c r="M253" s="199" t="s">
        <v>1</v>
      </c>
      <c r="N253" s="200" t="s">
        <v>45</v>
      </c>
      <c r="O253" s="73"/>
      <c r="P253" s="201">
        <f>O253*H253</f>
        <v>0</v>
      </c>
      <c r="Q253" s="201">
        <v>0</v>
      </c>
      <c r="R253" s="201">
        <f>Q253*H253</f>
        <v>0</v>
      </c>
      <c r="S253" s="201">
        <v>0</v>
      </c>
      <c r="T253" s="202">
        <f>S253*H253</f>
        <v>0</v>
      </c>
      <c r="U253" s="36"/>
      <c r="V253" s="36"/>
      <c r="W253" s="36"/>
      <c r="X253" s="36"/>
      <c r="Y253" s="36"/>
      <c r="Z253" s="36"/>
      <c r="AA253" s="36"/>
      <c r="AB253" s="36"/>
      <c r="AC253" s="36"/>
      <c r="AD253" s="36"/>
      <c r="AE253" s="36"/>
      <c r="AR253" s="203" t="s">
        <v>223</v>
      </c>
      <c r="AT253" s="203" t="s">
        <v>224</v>
      </c>
      <c r="AU253" s="203" t="s">
        <v>87</v>
      </c>
      <c r="AY253" s="18" t="s">
        <v>220</v>
      </c>
      <c r="BE253" s="204">
        <f>IF(N253="základní",J253,0)</f>
        <v>0</v>
      </c>
      <c r="BF253" s="204">
        <f>IF(N253="snížená",J253,0)</f>
        <v>0</v>
      </c>
      <c r="BG253" s="204">
        <f>IF(N253="zákl. přenesená",J253,0)</f>
        <v>0</v>
      </c>
      <c r="BH253" s="204">
        <f>IF(N253="sníž. přenesená",J253,0)</f>
        <v>0</v>
      </c>
      <c r="BI253" s="204">
        <f>IF(N253="nulová",J253,0)</f>
        <v>0</v>
      </c>
      <c r="BJ253" s="18" t="s">
        <v>87</v>
      </c>
      <c r="BK253" s="204">
        <f>ROUND(I253*H253,2)</f>
        <v>0</v>
      </c>
      <c r="BL253" s="18" t="s">
        <v>223</v>
      </c>
      <c r="BM253" s="203" t="s">
        <v>6289</v>
      </c>
    </row>
    <row r="254" spans="1:65" s="13" customFormat="1" ht="11.25">
      <c r="B254" s="212"/>
      <c r="C254" s="213"/>
      <c r="D254" s="210" t="s">
        <v>235</v>
      </c>
      <c r="E254" s="214" t="s">
        <v>1</v>
      </c>
      <c r="F254" s="215" t="s">
        <v>6290</v>
      </c>
      <c r="G254" s="213"/>
      <c r="H254" s="216">
        <v>1</v>
      </c>
      <c r="I254" s="217"/>
      <c r="J254" s="213"/>
      <c r="K254" s="213"/>
      <c r="L254" s="218"/>
      <c r="M254" s="219"/>
      <c r="N254" s="220"/>
      <c r="O254" s="220"/>
      <c r="P254" s="220"/>
      <c r="Q254" s="220"/>
      <c r="R254" s="220"/>
      <c r="S254" s="220"/>
      <c r="T254" s="221"/>
      <c r="AT254" s="222" t="s">
        <v>235</v>
      </c>
      <c r="AU254" s="222" t="s">
        <v>87</v>
      </c>
      <c r="AV254" s="13" t="s">
        <v>19</v>
      </c>
      <c r="AW254" s="13" t="s">
        <v>36</v>
      </c>
      <c r="AX254" s="13" t="s">
        <v>80</v>
      </c>
      <c r="AY254" s="222" t="s">
        <v>220</v>
      </c>
    </row>
    <row r="255" spans="1:65" s="15" customFormat="1" ht="11.25">
      <c r="B255" s="233"/>
      <c r="C255" s="234"/>
      <c r="D255" s="210" t="s">
        <v>235</v>
      </c>
      <c r="E255" s="235" t="s">
        <v>1</v>
      </c>
      <c r="F255" s="236" t="s">
        <v>355</v>
      </c>
      <c r="G255" s="234"/>
      <c r="H255" s="237">
        <v>1</v>
      </c>
      <c r="I255" s="238"/>
      <c r="J255" s="234"/>
      <c r="K255" s="234"/>
      <c r="L255" s="239"/>
      <c r="M255" s="240"/>
      <c r="N255" s="241"/>
      <c r="O255" s="241"/>
      <c r="P255" s="241"/>
      <c r="Q255" s="241"/>
      <c r="R255" s="241"/>
      <c r="S255" s="241"/>
      <c r="T255" s="242"/>
      <c r="AT255" s="243" t="s">
        <v>235</v>
      </c>
      <c r="AU255" s="243" t="s">
        <v>87</v>
      </c>
      <c r="AV255" s="15" t="s">
        <v>223</v>
      </c>
      <c r="AW255" s="15" t="s">
        <v>36</v>
      </c>
      <c r="AX255" s="15" t="s">
        <v>87</v>
      </c>
      <c r="AY255" s="243" t="s">
        <v>220</v>
      </c>
    </row>
    <row r="256" spans="1:65" s="2" customFormat="1" ht="44.25" customHeight="1">
      <c r="A256" s="36"/>
      <c r="B256" s="37"/>
      <c r="C256" s="192" t="s">
        <v>454</v>
      </c>
      <c r="D256" s="192" t="s">
        <v>224</v>
      </c>
      <c r="E256" s="193" t="s">
        <v>6291</v>
      </c>
      <c r="F256" s="194" t="s">
        <v>6292</v>
      </c>
      <c r="G256" s="195" t="s">
        <v>664</v>
      </c>
      <c r="H256" s="196">
        <v>1</v>
      </c>
      <c r="I256" s="197"/>
      <c r="J256" s="198">
        <f>ROUND(I256*H256,2)</f>
        <v>0</v>
      </c>
      <c r="K256" s="194" t="s">
        <v>1</v>
      </c>
      <c r="L256" s="41"/>
      <c r="M256" s="199" t="s">
        <v>1</v>
      </c>
      <c r="N256" s="200" t="s">
        <v>45</v>
      </c>
      <c r="O256" s="73"/>
      <c r="P256" s="201">
        <f>O256*H256</f>
        <v>0</v>
      </c>
      <c r="Q256" s="201">
        <v>0</v>
      </c>
      <c r="R256" s="201">
        <f>Q256*H256</f>
        <v>0</v>
      </c>
      <c r="S256" s="201">
        <v>0</v>
      </c>
      <c r="T256" s="202">
        <f>S256*H256</f>
        <v>0</v>
      </c>
      <c r="U256" s="36"/>
      <c r="V256" s="36"/>
      <c r="W256" s="36"/>
      <c r="X256" s="36"/>
      <c r="Y256" s="36"/>
      <c r="Z256" s="36"/>
      <c r="AA256" s="36"/>
      <c r="AB256" s="36"/>
      <c r="AC256" s="36"/>
      <c r="AD256" s="36"/>
      <c r="AE256" s="36"/>
      <c r="AR256" s="203" t="s">
        <v>223</v>
      </c>
      <c r="AT256" s="203" t="s">
        <v>224</v>
      </c>
      <c r="AU256" s="203" t="s">
        <v>87</v>
      </c>
      <c r="AY256" s="18" t="s">
        <v>220</v>
      </c>
      <c r="BE256" s="204">
        <f>IF(N256="základní",J256,0)</f>
        <v>0</v>
      </c>
      <c r="BF256" s="204">
        <f>IF(N256="snížená",J256,0)</f>
        <v>0</v>
      </c>
      <c r="BG256" s="204">
        <f>IF(N256="zákl. přenesená",J256,0)</f>
        <v>0</v>
      </c>
      <c r="BH256" s="204">
        <f>IF(N256="sníž. přenesená",J256,0)</f>
        <v>0</v>
      </c>
      <c r="BI256" s="204">
        <f>IF(N256="nulová",J256,0)</f>
        <v>0</v>
      </c>
      <c r="BJ256" s="18" t="s">
        <v>87</v>
      </c>
      <c r="BK256" s="204">
        <f>ROUND(I256*H256,2)</f>
        <v>0</v>
      </c>
      <c r="BL256" s="18" t="s">
        <v>223</v>
      </c>
      <c r="BM256" s="203" t="s">
        <v>6293</v>
      </c>
    </row>
    <row r="257" spans="1:65" s="13" customFormat="1" ht="11.25">
      <c r="B257" s="212"/>
      <c r="C257" s="213"/>
      <c r="D257" s="210" t="s">
        <v>235</v>
      </c>
      <c r="E257" s="214" t="s">
        <v>1</v>
      </c>
      <c r="F257" s="215" t="s">
        <v>6294</v>
      </c>
      <c r="G257" s="213"/>
      <c r="H257" s="216">
        <v>1</v>
      </c>
      <c r="I257" s="217"/>
      <c r="J257" s="213"/>
      <c r="K257" s="213"/>
      <c r="L257" s="218"/>
      <c r="M257" s="219"/>
      <c r="N257" s="220"/>
      <c r="O257" s="220"/>
      <c r="P257" s="220"/>
      <c r="Q257" s="220"/>
      <c r="R257" s="220"/>
      <c r="S257" s="220"/>
      <c r="T257" s="221"/>
      <c r="AT257" s="222" t="s">
        <v>235</v>
      </c>
      <c r="AU257" s="222" t="s">
        <v>87</v>
      </c>
      <c r="AV257" s="13" t="s">
        <v>19</v>
      </c>
      <c r="AW257" s="13" t="s">
        <v>36</v>
      </c>
      <c r="AX257" s="13" t="s">
        <v>80</v>
      </c>
      <c r="AY257" s="222" t="s">
        <v>220</v>
      </c>
    </row>
    <row r="258" spans="1:65" s="15" customFormat="1" ht="11.25">
      <c r="B258" s="233"/>
      <c r="C258" s="234"/>
      <c r="D258" s="210" t="s">
        <v>235</v>
      </c>
      <c r="E258" s="235" t="s">
        <v>1</v>
      </c>
      <c r="F258" s="236" t="s">
        <v>355</v>
      </c>
      <c r="G258" s="234"/>
      <c r="H258" s="237">
        <v>1</v>
      </c>
      <c r="I258" s="238"/>
      <c r="J258" s="234"/>
      <c r="K258" s="234"/>
      <c r="L258" s="239"/>
      <c r="M258" s="240"/>
      <c r="N258" s="241"/>
      <c r="O258" s="241"/>
      <c r="P258" s="241"/>
      <c r="Q258" s="241"/>
      <c r="R258" s="241"/>
      <c r="S258" s="241"/>
      <c r="T258" s="242"/>
      <c r="AT258" s="243" t="s">
        <v>235</v>
      </c>
      <c r="AU258" s="243" t="s">
        <v>87</v>
      </c>
      <c r="AV258" s="15" t="s">
        <v>223</v>
      </c>
      <c r="AW258" s="15" t="s">
        <v>36</v>
      </c>
      <c r="AX258" s="15" t="s">
        <v>87</v>
      </c>
      <c r="AY258" s="243" t="s">
        <v>220</v>
      </c>
    </row>
    <row r="259" spans="1:65" s="2" customFormat="1" ht="21.75" customHeight="1">
      <c r="A259" s="36"/>
      <c r="B259" s="37"/>
      <c r="C259" s="192" t="s">
        <v>460</v>
      </c>
      <c r="D259" s="192" t="s">
        <v>224</v>
      </c>
      <c r="E259" s="193" t="s">
        <v>5797</v>
      </c>
      <c r="F259" s="194" t="s">
        <v>5798</v>
      </c>
      <c r="G259" s="195" t="s">
        <v>514</v>
      </c>
      <c r="H259" s="196">
        <v>3.33</v>
      </c>
      <c r="I259" s="197"/>
      <c r="J259" s="198">
        <f>ROUND(I259*H259,2)</f>
        <v>0</v>
      </c>
      <c r="K259" s="194" t="s">
        <v>5600</v>
      </c>
      <c r="L259" s="41"/>
      <c r="M259" s="199" t="s">
        <v>1</v>
      </c>
      <c r="N259" s="200" t="s">
        <v>45</v>
      </c>
      <c r="O259" s="73"/>
      <c r="P259" s="201">
        <f>O259*H259</f>
        <v>0</v>
      </c>
      <c r="Q259" s="201">
        <v>0</v>
      </c>
      <c r="R259" s="201">
        <f>Q259*H259</f>
        <v>0</v>
      </c>
      <c r="S259" s="201">
        <v>0</v>
      </c>
      <c r="T259" s="202">
        <f>S259*H259</f>
        <v>0</v>
      </c>
      <c r="U259" s="36"/>
      <c r="V259" s="36"/>
      <c r="W259" s="36"/>
      <c r="X259" s="36"/>
      <c r="Y259" s="36"/>
      <c r="Z259" s="36"/>
      <c r="AA259" s="36"/>
      <c r="AB259" s="36"/>
      <c r="AC259" s="36"/>
      <c r="AD259" s="36"/>
      <c r="AE259" s="36"/>
      <c r="AR259" s="203" t="s">
        <v>223</v>
      </c>
      <c r="AT259" s="203" t="s">
        <v>224</v>
      </c>
      <c r="AU259" s="203" t="s">
        <v>87</v>
      </c>
      <c r="AY259" s="18" t="s">
        <v>220</v>
      </c>
      <c r="BE259" s="204">
        <f>IF(N259="základní",J259,0)</f>
        <v>0</v>
      </c>
      <c r="BF259" s="204">
        <f>IF(N259="snížená",J259,0)</f>
        <v>0</v>
      </c>
      <c r="BG259" s="204">
        <f>IF(N259="zákl. přenesená",J259,0)</f>
        <v>0</v>
      </c>
      <c r="BH259" s="204">
        <f>IF(N259="sníž. přenesená",J259,0)</f>
        <v>0</v>
      </c>
      <c r="BI259" s="204">
        <f>IF(N259="nulová",J259,0)</f>
        <v>0</v>
      </c>
      <c r="BJ259" s="18" t="s">
        <v>87</v>
      </c>
      <c r="BK259" s="204">
        <f>ROUND(I259*H259,2)</f>
        <v>0</v>
      </c>
      <c r="BL259" s="18" t="s">
        <v>223</v>
      </c>
      <c r="BM259" s="203" t="s">
        <v>6295</v>
      </c>
    </row>
    <row r="260" spans="1:65" s="2" customFormat="1" ht="11.25">
      <c r="A260" s="36"/>
      <c r="B260" s="37"/>
      <c r="C260" s="38"/>
      <c r="D260" s="205" t="s">
        <v>231</v>
      </c>
      <c r="E260" s="38"/>
      <c r="F260" s="206" t="s">
        <v>5800</v>
      </c>
      <c r="G260" s="38"/>
      <c r="H260" s="38"/>
      <c r="I260" s="207"/>
      <c r="J260" s="38"/>
      <c r="K260" s="38"/>
      <c r="L260" s="41"/>
      <c r="M260" s="208"/>
      <c r="N260" s="209"/>
      <c r="O260" s="73"/>
      <c r="P260" s="73"/>
      <c r="Q260" s="73"/>
      <c r="R260" s="73"/>
      <c r="S260" s="73"/>
      <c r="T260" s="74"/>
      <c r="U260" s="36"/>
      <c r="V260" s="36"/>
      <c r="W260" s="36"/>
      <c r="X260" s="36"/>
      <c r="Y260" s="36"/>
      <c r="Z260" s="36"/>
      <c r="AA260" s="36"/>
      <c r="AB260" s="36"/>
      <c r="AC260" s="36"/>
      <c r="AD260" s="36"/>
      <c r="AE260" s="36"/>
      <c r="AT260" s="18" t="s">
        <v>231</v>
      </c>
      <c r="AU260" s="18" t="s">
        <v>87</v>
      </c>
    </row>
    <row r="261" spans="1:65" s="2" customFormat="1" ht="21.75" customHeight="1">
      <c r="A261" s="36"/>
      <c r="B261" s="37"/>
      <c r="C261" s="192" t="s">
        <v>466</v>
      </c>
      <c r="D261" s="192" t="s">
        <v>224</v>
      </c>
      <c r="E261" s="193" t="s">
        <v>2083</v>
      </c>
      <c r="F261" s="194" t="s">
        <v>5801</v>
      </c>
      <c r="G261" s="195" t="s">
        <v>514</v>
      </c>
      <c r="H261" s="196">
        <v>3.33</v>
      </c>
      <c r="I261" s="197"/>
      <c r="J261" s="198">
        <f>ROUND(I261*H261,2)</f>
        <v>0</v>
      </c>
      <c r="K261" s="194" t="s">
        <v>5600</v>
      </c>
      <c r="L261" s="41"/>
      <c r="M261" s="199" t="s">
        <v>1</v>
      </c>
      <c r="N261" s="200" t="s">
        <v>45</v>
      </c>
      <c r="O261" s="73"/>
      <c r="P261" s="201">
        <f>O261*H261</f>
        <v>0</v>
      </c>
      <c r="Q261" s="201">
        <v>0</v>
      </c>
      <c r="R261" s="201">
        <f>Q261*H261</f>
        <v>0</v>
      </c>
      <c r="S261" s="201">
        <v>0</v>
      </c>
      <c r="T261" s="202">
        <f>S261*H261</f>
        <v>0</v>
      </c>
      <c r="U261" s="36"/>
      <c r="V261" s="36"/>
      <c r="W261" s="36"/>
      <c r="X261" s="36"/>
      <c r="Y261" s="36"/>
      <c r="Z261" s="36"/>
      <c r="AA261" s="36"/>
      <c r="AB261" s="36"/>
      <c r="AC261" s="36"/>
      <c r="AD261" s="36"/>
      <c r="AE261" s="36"/>
      <c r="AR261" s="203" t="s">
        <v>223</v>
      </c>
      <c r="AT261" s="203" t="s">
        <v>224</v>
      </c>
      <c r="AU261" s="203" t="s">
        <v>87</v>
      </c>
      <c r="AY261" s="18" t="s">
        <v>220</v>
      </c>
      <c r="BE261" s="204">
        <f>IF(N261="základní",J261,0)</f>
        <v>0</v>
      </c>
      <c r="BF261" s="204">
        <f>IF(N261="snížená",J261,0)</f>
        <v>0</v>
      </c>
      <c r="BG261" s="204">
        <f>IF(N261="zákl. přenesená",J261,0)</f>
        <v>0</v>
      </c>
      <c r="BH261" s="204">
        <f>IF(N261="sníž. přenesená",J261,0)</f>
        <v>0</v>
      </c>
      <c r="BI261" s="204">
        <f>IF(N261="nulová",J261,0)</f>
        <v>0</v>
      </c>
      <c r="BJ261" s="18" t="s">
        <v>87</v>
      </c>
      <c r="BK261" s="204">
        <f>ROUND(I261*H261,2)</f>
        <v>0</v>
      </c>
      <c r="BL261" s="18" t="s">
        <v>223</v>
      </c>
      <c r="BM261" s="203" t="s">
        <v>6296</v>
      </c>
    </row>
    <row r="262" spans="1:65" s="2" customFormat="1" ht="11.25">
      <c r="A262" s="36"/>
      <c r="B262" s="37"/>
      <c r="C262" s="38"/>
      <c r="D262" s="205" t="s">
        <v>231</v>
      </c>
      <c r="E262" s="38"/>
      <c r="F262" s="206" t="s">
        <v>5803</v>
      </c>
      <c r="G262" s="38"/>
      <c r="H262" s="38"/>
      <c r="I262" s="207"/>
      <c r="J262" s="38"/>
      <c r="K262" s="38"/>
      <c r="L262" s="41"/>
      <c r="M262" s="208"/>
      <c r="N262" s="209"/>
      <c r="O262" s="73"/>
      <c r="P262" s="73"/>
      <c r="Q262" s="73"/>
      <c r="R262" s="73"/>
      <c r="S262" s="73"/>
      <c r="T262" s="74"/>
      <c r="U262" s="36"/>
      <c r="V262" s="36"/>
      <c r="W262" s="36"/>
      <c r="X262" s="36"/>
      <c r="Y262" s="36"/>
      <c r="Z262" s="36"/>
      <c r="AA262" s="36"/>
      <c r="AB262" s="36"/>
      <c r="AC262" s="36"/>
      <c r="AD262" s="36"/>
      <c r="AE262" s="36"/>
      <c r="AT262" s="18" t="s">
        <v>231</v>
      </c>
      <c r="AU262" s="18" t="s">
        <v>87</v>
      </c>
    </row>
    <row r="263" spans="1:65" s="2" customFormat="1" ht="24.2" customHeight="1">
      <c r="A263" s="36"/>
      <c r="B263" s="37"/>
      <c r="C263" s="192" t="s">
        <v>474</v>
      </c>
      <c r="D263" s="192" t="s">
        <v>224</v>
      </c>
      <c r="E263" s="193" t="s">
        <v>2094</v>
      </c>
      <c r="F263" s="194" t="s">
        <v>5804</v>
      </c>
      <c r="G263" s="195" t="s">
        <v>514</v>
      </c>
      <c r="H263" s="196">
        <v>3.33</v>
      </c>
      <c r="I263" s="197"/>
      <c r="J263" s="198">
        <f>ROUND(I263*H263,2)</f>
        <v>0</v>
      </c>
      <c r="K263" s="194" t="s">
        <v>5600</v>
      </c>
      <c r="L263" s="41"/>
      <c r="M263" s="199" t="s">
        <v>1</v>
      </c>
      <c r="N263" s="200" t="s">
        <v>45</v>
      </c>
      <c r="O263" s="73"/>
      <c r="P263" s="201">
        <f>O263*H263</f>
        <v>0</v>
      </c>
      <c r="Q263" s="201">
        <v>0</v>
      </c>
      <c r="R263" s="201">
        <f>Q263*H263</f>
        <v>0</v>
      </c>
      <c r="S263" s="201">
        <v>0</v>
      </c>
      <c r="T263" s="202">
        <f>S263*H263</f>
        <v>0</v>
      </c>
      <c r="U263" s="36"/>
      <c r="V263" s="36"/>
      <c r="W263" s="36"/>
      <c r="X263" s="36"/>
      <c r="Y263" s="36"/>
      <c r="Z263" s="36"/>
      <c r="AA263" s="36"/>
      <c r="AB263" s="36"/>
      <c r="AC263" s="36"/>
      <c r="AD263" s="36"/>
      <c r="AE263" s="36"/>
      <c r="AR263" s="203" t="s">
        <v>223</v>
      </c>
      <c r="AT263" s="203" t="s">
        <v>224</v>
      </c>
      <c r="AU263" s="203" t="s">
        <v>87</v>
      </c>
      <c r="AY263" s="18" t="s">
        <v>220</v>
      </c>
      <c r="BE263" s="204">
        <f>IF(N263="základní",J263,0)</f>
        <v>0</v>
      </c>
      <c r="BF263" s="204">
        <f>IF(N263="snížená",J263,0)</f>
        <v>0</v>
      </c>
      <c r="BG263" s="204">
        <f>IF(N263="zákl. přenesená",J263,0)</f>
        <v>0</v>
      </c>
      <c r="BH263" s="204">
        <f>IF(N263="sníž. přenesená",J263,0)</f>
        <v>0</v>
      </c>
      <c r="BI263" s="204">
        <f>IF(N263="nulová",J263,0)</f>
        <v>0</v>
      </c>
      <c r="BJ263" s="18" t="s">
        <v>87</v>
      </c>
      <c r="BK263" s="204">
        <f>ROUND(I263*H263,2)</f>
        <v>0</v>
      </c>
      <c r="BL263" s="18" t="s">
        <v>223</v>
      </c>
      <c r="BM263" s="203" t="s">
        <v>6297</v>
      </c>
    </row>
    <row r="264" spans="1:65" s="2" customFormat="1" ht="11.25">
      <c r="A264" s="36"/>
      <c r="B264" s="37"/>
      <c r="C264" s="38"/>
      <c r="D264" s="205" t="s">
        <v>231</v>
      </c>
      <c r="E264" s="38"/>
      <c r="F264" s="206" t="s">
        <v>5806</v>
      </c>
      <c r="G264" s="38"/>
      <c r="H264" s="38"/>
      <c r="I264" s="207"/>
      <c r="J264" s="38"/>
      <c r="K264" s="38"/>
      <c r="L264" s="41"/>
      <c r="M264" s="208"/>
      <c r="N264" s="209"/>
      <c r="O264" s="73"/>
      <c r="P264" s="73"/>
      <c r="Q264" s="73"/>
      <c r="R264" s="73"/>
      <c r="S264" s="73"/>
      <c r="T264" s="74"/>
      <c r="U264" s="36"/>
      <c r="V264" s="36"/>
      <c r="W264" s="36"/>
      <c r="X264" s="36"/>
      <c r="Y264" s="36"/>
      <c r="Z264" s="36"/>
      <c r="AA264" s="36"/>
      <c r="AB264" s="36"/>
      <c r="AC264" s="36"/>
      <c r="AD264" s="36"/>
      <c r="AE264" s="36"/>
      <c r="AT264" s="18" t="s">
        <v>231</v>
      </c>
      <c r="AU264" s="18" t="s">
        <v>87</v>
      </c>
    </row>
    <row r="265" spans="1:65" s="12" customFormat="1" ht="25.9" customHeight="1">
      <c r="B265" s="176"/>
      <c r="C265" s="177"/>
      <c r="D265" s="178" t="s">
        <v>79</v>
      </c>
      <c r="E265" s="179" t="s">
        <v>19</v>
      </c>
      <c r="F265" s="179" t="s">
        <v>625</v>
      </c>
      <c r="G265" s="177"/>
      <c r="H265" s="177"/>
      <c r="I265" s="180"/>
      <c r="J265" s="181">
        <f>BK265</f>
        <v>0</v>
      </c>
      <c r="K265" s="177"/>
      <c r="L265" s="182"/>
      <c r="M265" s="183"/>
      <c r="N265" s="184"/>
      <c r="O265" s="184"/>
      <c r="P265" s="185">
        <f>SUM(P266:P287)</f>
        <v>0</v>
      </c>
      <c r="Q265" s="184"/>
      <c r="R265" s="185">
        <f>SUM(R266:R287)</f>
        <v>0</v>
      </c>
      <c r="S265" s="184"/>
      <c r="T265" s="186">
        <f>SUM(T266:T287)</f>
        <v>0</v>
      </c>
      <c r="AR265" s="187" t="s">
        <v>87</v>
      </c>
      <c r="AT265" s="188" t="s">
        <v>79</v>
      </c>
      <c r="AU265" s="188" t="s">
        <v>80</v>
      </c>
      <c r="AY265" s="187" t="s">
        <v>220</v>
      </c>
      <c r="BK265" s="189">
        <f>SUM(BK266:BK287)</f>
        <v>0</v>
      </c>
    </row>
    <row r="266" spans="1:65" s="2" customFormat="1" ht="33" customHeight="1">
      <c r="A266" s="36"/>
      <c r="B266" s="37"/>
      <c r="C266" s="192" t="s">
        <v>27</v>
      </c>
      <c r="D266" s="192" t="s">
        <v>224</v>
      </c>
      <c r="E266" s="193" t="s">
        <v>6298</v>
      </c>
      <c r="F266" s="194" t="s">
        <v>6299</v>
      </c>
      <c r="G266" s="195" t="s">
        <v>698</v>
      </c>
      <c r="H266" s="196">
        <v>36</v>
      </c>
      <c r="I266" s="197"/>
      <c r="J266" s="198">
        <f>ROUND(I266*H266,2)</f>
        <v>0</v>
      </c>
      <c r="K266" s="194" t="s">
        <v>1</v>
      </c>
      <c r="L266" s="41"/>
      <c r="M266" s="199" t="s">
        <v>1</v>
      </c>
      <c r="N266" s="200" t="s">
        <v>45</v>
      </c>
      <c r="O266" s="73"/>
      <c r="P266" s="201">
        <f>O266*H266</f>
        <v>0</v>
      </c>
      <c r="Q266" s="201">
        <v>0</v>
      </c>
      <c r="R266" s="201">
        <f>Q266*H266</f>
        <v>0</v>
      </c>
      <c r="S266" s="201">
        <v>0</v>
      </c>
      <c r="T266" s="202">
        <f>S266*H266</f>
        <v>0</v>
      </c>
      <c r="U266" s="36"/>
      <c r="V266" s="36"/>
      <c r="W266" s="36"/>
      <c r="X266" s="36"/>
      <c r="Y266" s="36"/>
      <c r="Z266" s="36"/>
      <c r="AA266" s="36"/>
      <c r="AB266" s="36"/>
      <c r="AC266" s="36"/>
      <c r="AD266" s="36"/>
      <c r="AE266" s="36"/>
      <c r="AR266" s="203" t="s">
        <v>223</v>
      </c>
      <c r="AT266" s="203" t="s">
        <v>224</v>
      </c>
      <c r="AU266" s="203" t="s">
        <v>87</v>
      </c>
      <c r="AY266" s="18" t="s">
        <v>220</v>
      </c>
      <c r="BE266" s="204">
        <f>IF(N266="základní",J266,0)</f>
        <v>0</v>
      </c>
      <c r="BF266" s="204">
        <f>IF(N266="snížená",J266,0)</f>
        <v>0</v>
      </c>
      <c r="BG266" s="204">
        <f>IF(N266="zákl. přenesená",J266,0)</f>
        <v>0</v>
      </c>
      <c r="BH266" s="204">
        <f>IF(N266="sníž. přenesená",J266,0)</f>
        <v>0</v>
      </c>
      <c r="BI266" s="204">
        <f>IF(N266="nulová",J266,0)</f>
        <v>0</v>
      </c>
      <c r="BJ266" s="18" t="s">
        <v>87</v>
      </c>
      <c r="BK266" s="204">
        <f>ROUND(I266*H266,2)</f>
        <v>0</v>
      </c>
      <c r="BL266" s="18" t="s">
        <v>223</v>
      </c>
      <c r="BM266" s="203" t="s">
        <v>6300</v>
      </c>
    </row>
    <row r="267" spans="1:65" s="2" customFormat="1" ht="21.75" customHeight="1">
      <c r="A267" s="36"/>
      <c r="B267" s="37"/>
      <c r="C267" s="192" t="s">
        <v>756</v>
      </c>
      <c r="D267" s="192" t="s">
        <v>224</v>
      </c>
      <c r="E267" s="193" t="s">
        <v>6301</v>
      </c>
      <c r="F267" s="194" t="s">
        <v>6302</v>
      </c>
      <c r="G267" s="195" t="s">
        <v>506</v>
      </c>
      <c r="H267" s="196">
        <v>5</v>
      </c>
      <c r="I267" s="197"/>
      <c r="J267" s="198">
        <f>ROUND(I267*H267,2)</f>
        <v>0</v>
      </c>
      <c r="K267" s="194" t="s">
        <v>5600</v>
      </c>
      <c r="L267" s="41"/>
      <c r="M267" s="199" t="s">
        <v>1</v>
      </c>
      <c r="N267" s="200" t="s">
        <v>45</v>
      </c>
      <c r="O267" s="73"/>
      <c r="P267" s="201">
        <f>O267*H267</f>
        <v>0</v>
      </c>
      <c r="Q267" s="201">
        <v>0</v>
      </c>
      <c r="R267" s="201">
        <f>Q267*H267</f>
        <v>0</v>
      </c>
      <c r="S267" s="201">
        <v>0</v>
      </c>
      <c r="T267" s="202">
        <f>S267*H267</f>
        <v>0</v>
      </c>
      <c r="U267" s="36"/>
      <c r="V267" s="36"/>
      <c r="W267" s="36"/>
      <c r="X267" s="36"/>
      <c r="Y267" s="36"/>
      <c r="Z267" s="36"/>
      <c r="AA267" s="36"/>
      <c r="AB267" s="36"/>
      <c r="AC267" s="36"/>
      <c r="AD267" s="36"/>
      <c r="AE267" s="36"/>
      <c r="AR267" s="203" t="s">
        <v>223</v>
      </c>
      <c r="AT267" s="203" t="s">
        <v>224</v>
      </c>
      <c r="AU267" s="203" t="s">
        <v>87</v>
      </c>
      <c r="AY267" s="18" t="s">
        <v>220</v>
      </c>
      <c r="BE267" s="204">
        <f>IF(N267="základní",J267,0)</f>
        <v>0</v>
      </c>
      <c r="BF267" s="204">
        <f>IF(N267="snížená",J267,0)</f>
        <v>0</v>
      </c>
      <c r="BG267" s="204">
        <f>IF(N267="zákl. přenesená",J267,0)</f>
        <v>0</v>
      </c>
      <c r="BH267" s="204">
        <f>IF(N267="sníž. přenesená",J267,0)</f>
        <v>0</v>
      </c>
      <c r="BI267" s="204">
        <f>IF(N267="nulová",J267,0)</f>
        <v>0</v>
      </c>
      <c r="BJ267" s="18" t="s">
        <v>87</v>
      </c>
      <c r="BK267" s="204">
        <f>ROUND(I267*H267,2)</f>
        <v>0</v>
      </c>
      <c r="BL267" s="18" t="s">
        <v>223</v>
      </c>
      <c r="BM267" s="203" t="s">
        <v>6303</v>
      </c>
    </row>
    <row r="268" spans="1:65" s="2" customFormat="1" ht="11.25">
      <c r="A268" s="36"/>
      <c r="B268" s="37"/>
      <c r="C268" s="38"/>
      <c r="D268" s="205" t="s">
        <v>231</v>
      </c>
      <c r="E268" s="38"/>
      <c r="F268" s="206" t="s">
        <v>6304</v>
      </c>
      <c r="G268" s="38"/>
      <c r="H268" s="38"/>
      <c r="I268" s="207"/>
      <c r="J268" s="38"/>
      <c r="K268" s="38"/>
      <c r="L268" s="41"/>
      <c r="M268" s="208"/>
      <c r="N268" s="209"/>
      <c r="O268" s="73"/>
      <c r="P268" s="73"/>
      <c r="Q268" s="73"/>
      <c r="R268" s="73"/>
      <c r="S268" s="73"/>
      <c r="T268" s="74"/>
      <c r="U268" s="36"/>
      <c r="V268" s="36"/>
      <c r="W268" s="36"/>
      <c r="X268" s="36"/>
      <c r="Y268" s="36"/>
      <c r="Z268" s="36"/>
      <c r="AA268" s="36"/>
      <c r="AB268" s="36"/>
      <c r="AC268" s="36"/>
      <c r="AD268" s="36"/>
      <c r="AE268" s="36"/>
      <c r="AT268" s="18" t="s">
        <v>231</v>
      </c>
      <c r="AU268" s="18" t="s">
        <v>87</v>
      </c>
    </row>
    <row r="269" spans="1:65" s="14" customFormat="1" ht="11.25">
      <c r="B269" s="223"/>
      <c r="C269" s="224"/>
      <c r="D269" s="210" t="s">
        <v>235</v>
      </c>
      <c r="E269" s="225" t="s">
        <v>1</v>
      </c>
      <c r="F269" s="226" t="s">
        <v>6305</v>
      </c>
      <c r="G269" s="224"/>
      <c r="H269" s="225" t="s">
        <v>1</v>
      </c>
      <c r="I269" s="227"/>
      <c r="J269" s="224"/>
      <c r="K269" s="224"/>
      <c r="L269" s="228"/>
      <c r="M269" s="229"/>
      <c r="N269" s="230"/>
      <c r="O269" s="230"/>
      <c r="P269" s="230"/>
      <c r="Q269" s="230"/>
      <c r="R269" s="230"/>
      <c r="S269" s="230"/>
      <c r="T269" s="231"/>
      <c r="AT269" s="232" t="s">
        <v>235</v>
      </c>
      <c r="AU269" s="232" t="s">
        <v>87</v>
      </c>
      <c r="AV269" s="14" t="s">
        <v>87</v>
      </c>
      <c r="AW269" s="14" t="s">
        <v>36</v>
      </c>
      <c r="AX269" s="14" t="s">
        <v>80</v>
      </c>
      <c r="AY269" s="232" t="s">
        <v>220</v>
      </c>
    </row>
    <row r="270" spans="1:65" s="14" customFormat="1" ht="11.25">
      <c r="B270" s="223"/>
      <c r="C270" s="224"/>
      <c r="D270" s="210" t="s">
        <v>235</v>
      </c>
      <c r="E270" s="225" t="s">
        <v>1</v>
      </c>
      <c r="F270" s="226" t="s">
        <v>6196</v>
      </c>
      <c r="G270" s="224"/>
      <c r="H270" s="225" t="s">
        <v>1</v>
      </c>
      <c r="I270" s="227"/>
      <c r="J270" s="224"/>
      <c r="K270" s="224"/>
      <c r="L270" s="228"/>
      <c r="M270" s="229"/>
      <c r="N270" s="230"/>
      <c r="O270" s="230"/>
      <c r="P270" s="230"/>
      <c r="Q270" s="230"/>
      <c r="R270" s="230"/>
      <c r="S270" s="230"/>
      <c r="T270" s="231"/>
      <c r="AT270" s="232" t="s">
        <v>235</v>
      </c>
      <c r="AU270" s="232" t="s">
        <v>87</v>
      </c>
      <c r="AV270" s="14" t="s">
        <v>87</v>
      </c>
      <c r="AW270" s="14" t="s">
        <v>36</v>
      </c>
      <c r="AX270" s="14" t="s">
        <v>80</v>
      </c>
      <c r="AY270" s="232" t="s">
        <v>220</v>
      </c>
    </row>
    <row r="271" spans="1:65" s="13" customFormat="1" ht="11.25">
      <c r="B271" s="212"/>
      <c r="C271" s="213"/>
      <c r="D271" s="210" t="s">
        <v>235</v>
      </c>
      <c r="E271" s="214" t="s">
        <v>1</v>
      </c>
      <c r="F271" s="215" t="s">
        <v>6306</v>
      </c>
      <c r="G271" s="213"/>
      <c r="H271" s="216">
        <v>5</v>
      </c>
      <c r="I271" s="217"/>
      <c r="J271" s="213"/>
      <c r="K271" s="213"/>
      <c r="L271" s="218"/>
      <c r="M271" s="219"/>
      <c r="N271" s="220"/>
      <c r="O271" s="220"/>
      <c r="P271" s="220"/>
      <c r="Q271" s="220"/>
      <c r="R271" s="220"/>
      <c r="S271" s="220"/>
      <c r="T271" s="221"/>
      <c r="AT271" s="222" t="s">
        <v>235</v>
      </c>
      <c r="AU271" s="222" t="s">
        <v>87</v>
      </c>
      <c r="AV271" s="13" t="s">
        <v>19</v>
      </c>
      <c r="AW271" s="13" t="s">
        <v>36</v>
      </c>
      <c r="AX271" s="13" t="s">
        <v>80</v>
      </c>
      <c r="AY271" s="222" t="s">
        <v>220</v>
      </c>
    </row>
    <row r="272" spans="1:65" s="15" customFormat="1" ht="11.25">
      <c r="B272" s="233"/>
      <c r="C272" s="234"/>
      <c r="D272" s="210" t="s">
        <v>235</v>
      </c>
      <c r="E272" s="235" t="s">
        <v>1</v>
      </c>
      <c r="F272" s="236" t="s">
        <v>355</v>
      </c>
      <c r="G272" s="234"/>
      <c r="H272" s="237">
        <v>5</v>
      </c>
      <c r="I272" s="238"/>
      <c r="J272" s="234"/>
      <c r="K272" s="234"/>
      <c r="L272" s="239"/>
      <c r="M272" s="240"/>
      <c r="N272" s="241"/>
      <c r="O272" s="241"/>
      <c r="P272" s="241"/>
      <c r="Q272" s="241"/>
      <c r="R272" s="241"/>
      <c r="S272" s="241"/>
      <c r="T272" s="242"/>
      <c r="AT272" s="243" t="s">
        <v>235</v>
      </c>
      <c r="AU272" s="243" t="s">
        <v>87</v>
      </c>
      <c r="AV272" s="15" t="s">
        <v>223</v>
      </c>
      <c r="AW272" s="15" t="s">
        <v>36</v>
      </c>
      <c r="AX272" s="15" t="s">
        <v>87</v>
      </c>
      <c r="AY272" s="243" t="s">
        <v>220</v>
      </c>
    </row>
    <row r="273" spans="1:65" s="2" customFormat="1" ht="24.2" customHeight="1">
      <c r="A273" s="36"/>
      <c r="B273" s="37"/>
      <c r="C273" s="192" t="s">
        <v>1398</v>
      </c>
      <c r="D273" s="192" t="s">
        <v>224</v>
      </c>
      <c r="E273" s="193" t="s">
        <v>6307</v>
      </c>
      <c r="F273" s="194" t="s">
        <v>6308</v>
      </c>
      <c r="G273" s="195" t="s">
        <v>650</v>
      </c>
      <c r="H273" s="196">
        <v>0.4</v>
      </c>
      <c r="I273" s="197"/>
      <c r="J273" s="198">
        <f>ROUND(I273*H273,2)</f>
        <v>0</v>
      </c>
      <c r="K273" s="194" t="s">
        <v>5600</v>
      </c>
      <c r="L273" s="41"/>
      <c r="M273" s="199" t="s">
        <v>1</v>
      </c>
      <c r="N273" s="200" t="s">
        <v>45</v>
      </c>
      <c r="O273" s="73"/>
      <c r="P273" s="201">
        <f>O273*H273</f>
        <v>0</v>
      </c>
      <c r="Q273" s="201">
        <v>0</v>
      </c>
      <c r="R273" s="201">
        <f>Q273*H273</f>
        <v>0</v>
      </c>
      <c r="S273" s="201">
        <v>0</v>
      </c>
      <c r="T273" s="202">
        <f>S273*H273</f>
        <v>0</v>
      </c>
      <c r="U273" s="36"/>
      <c r="V273" s="36"/>
      <c r="W273" s="36"/>
      <c r="X273" s="36"/>
      <c r="Y273" s="36"/>
      <c r="Z273" s="36"/>
      <c r="AA273" s="36"/>
      <c r="AB273" s="36"/>
      <c r="AC273" s="36"/>
      <c r="AD273" s="36"/>
      <c r="AE273" s="36"/>
      <c r="AR273" s="203" t="s">
        <v>223</v>
      </c>
      <c r="AT273" s="203" t="s">
        <v>224</v>
      </c>
      <c r="AU273" s="203" t="s">
        <v>87</v>
      </c>
      <c r="AY273" s="18" t="s">
        <v>220</v>
      </c>
      <c r="BE273" s="204">
        <f>IF(N273="základní",J273,0)</f>
        <v>0</v>
      </c>
      <c r="BF273" s="204">
        <f>IF(N273="snížená",J273,0)</f>
        <v>0</v>
      </c>
      <c r="BG273" s="204">
        <f>IF(N273="zákl. přenesená",J273,0)</f>
        <v>0</v>
      </c>
      <c r="BH273" s="204">
        <f>IF(N273="sníž. přenesená",J273,0)</f>
        <v>0</v>
      </c>
      <c r="BI273" s="204">
        <f>IF(N273="nulová",J273,0)</f>
        <v>0</v>
      </c>
      <c r="BJ273" s="18" t="s">
        <v>87</v>
      </c>
      <c r="BK273" s="204">
        <f>ROUND(I273*H273,2)</f>
        <v>0</v>
      </c>
      <c r="BL273" s="18" t="s">
        <v>223</v>
      </c>
      <c r="BM273" s="203" t="s">
        <v>6309</v>
      </c>
    </row>
    <row r="274" spans="1:65" s="2" customFormat="1" ht="11.25">
      <c r="A274" s="36"/>
      <c r="B274" s="37"/>
      <c r="C274" s="38"/>
      <c r="D274" s="205" t="s">
        <v>231</v>
      </c>
      <c r="E274" s="38"/>
      <c r="F274" s="206" t="s">
        <v>6310</v>
      </c>
      <c r="G274" s="38"/>
      <c r="H274" s="38"/>
      <c r="I274" s="207"/>
      <c r="J274" s="38"/>
      <c r="K274" s="38"/>
      <c r="L274" s="41"/>
      <c r="M274" s="208"/>
      <c r="N274" s="209"/>
      <c r="O274" s="73"/>
      <c r="P274" s="73"/>
      <c r="Q274" s="73"/>
      <c r="R274" s="73"/>
      <c r="S274" s="73"/>
      <c r="T274" s="74"/>
      <c r="U274" s="36"/>
      <c r="V274" s="36"/>
      <c r="W274" s="36"/>
      <c r="X274" s="36"/>
      <c r="Y274" s="36"/>
      <c r="Z274" s="36"/>
      <c r="AA274" s="36"/>
      <c r="AB274" s="36"/>
      <c r="AC274" s="36"/>
      <c r="AD274" s="36"/>
      <c r="AE274" s="36"/>
      <c r="AT274" s="18" t="s">
        <v>231</v>
      </c>
      <c r="AU274" s="18" t="s">
        <v>87</v>
      </c>
    </row>
    <row r="275" spans="1:65" s="2" customFormat="1" ht="39">
      <c r="A275" s="36"/>
      <c r="B275" s="37"/>
      <c r="C275" s="38"/>
      <c r="D275" s="210" t="s">
        <v>233</v>
      </c>
      <c r="E275" s="38"/>
      <c r="F275" s="211" t="s">
        <v>6233</v>
      </c>
      <c r="G275" s="38"/>
      <c r="H275" s="38"/>
      <c r="I275" s="207"/>
      <c r="J275" s="38"/>
      <c r="K275" s="38"/>
      <c r="L275" s="41"/>
      <c r="M275" s="208"/>
      <c r="N275" s="209"/>
      <c r="O275" s="73"/>
      <c r="P275" s="73"/>
      <c r="Q275" s="73"/>
      <c r="R275" s="73"/>
      <c r="S275" s="73"/>
      <c r="T275" s="74"/>
      <c r="U275" s="36"/>
      <c r="V275" s="36"/>
      <c r="W275" s="36"/>
      <c r="X275" s="36"/>
      <c r="Y275" s="36"/>
      <c r="Z275" s="36"/>
      <c r="AA275" s="36"/>
      <c r="AB275" s="36"/>
      <c r="AC275" s="36"/>
      <c r="AD275" s="36"/>
      <c r="AE275" s="36"/>
      <c r="AT275" s="18" t="s">
        <v>233</v>
      </c>
      <c r="AU275" s="18" t="s">
        <v>87</v>
      </c>
    </row>
    <row r="276" spans="1:65" s="14" customFormat="1" ht="11.25">
      <c r="B276" s="223"/>
      <c r="C276" s="224"/>
      <c r="D276" s="210" t="s">
        <v>235</v>
      </c>
      <c r="E276" s="225" t="s">
        <v>1</v>
      </c>
      <c r="F276" s="226" t="s">
        <v>6196</v>
      </c>
      <c r="G276" s="224"/>
      <c r="H276" s="225" t="s">
        <v>1</v>
      </c>
      <c r="I276" s="227"/>
      <c r="J276" s="224"/>
      <c r="K276" s="224"/>
      <c r="L276" s="228"/>
      <c r="M276" s="229"/>
      <c r="N276" s="230"/>
      <c r="O276" s="230"/>
      <c r="P276" s="230"/>
      <c r="Q276" s="230"/>
      <c r="R276" s="230"/>
      <c r="S276" s="230"/>
      <c r="T276" s="231"/>
      <c r="AT276" s="232" t="s">
        <v>235</v>
      </c>
      <c r="AU276" s="232" t="s">
        <v>87</v>
      </c>
      <c r="AV276" s="14" t="s">
        <v>87</v>
      </c>
      <c r="AW276" s="14" t="s">
        <v>36</v>
      </c>
      <c r="AX276" s="14" t="s">
        <v>80</v>
      </c>
      <c r="AY276" s="232" t="s">
        <v>220</v>
      </c>
    </row>
    <row r="277" spans="1:65" s="13" customFormat="1" ht="11.25">
      <c r="B277" s="212"/>
      <c r="C277" s="213"/>
      <c r="D277" s="210" t="s">
        <v>235</v>
      </c>
      <c r="E277" s="214" t="s">
        <v>1</v>
      </c>
      <c r="F277" s="215" t="s">
        <v>6311</v>
      </c>
      <c r="G277" s="213"/>
      <c r="H277" s="216">
        <v>0.4</v>
      </c>
      <c r="I277" s="217"/>
      <c r="J277" s="213"/>
      <c r="K277" s="213"/>
      <c r="L277" s="218"/>
      <c r="M277" s="219"/>
      <c r="N277" s="220"/>
      <c r="O277" s="220"/>
      <c r="P277" s="220"/>
      <c r="Q277" s="220"/>
      <c r="R277" s="220"/>
      <c r="S277" s="220"/>
      <c r="T277" s="221"/>
      <c r="AT277" s="222" t="s">
        <v>235</v>
      </c>
      <c r="AU277" s="222" t="s">
        <v>87</v>
      </c>
      <c r="AV277" s="13" t="s">
        <v>19</v>
      </c>
      <c r="AW277" s="13" t="s">
        <v>36</v>
      </c>
      <c r="AX277" s="13" t="s">
        <v>80</v>
      </c>
      <c r="AY277" s="222" t="s">
        <v>220</v>
      </c>
    </row>
    <row r="278" spans="1:65" s="15" customFormat="1" ht="11.25">
      <c r="B278" s="233"/>
      <c r="C278" s="234"/>
      <c r="D278" s="210" t="s">
        <v>235</v>
      </c>
      <c r="E278" s="235" t="s">
        <v>1</v>
      </c>
      <c r="F278" s="236" t="s">
        <v>355</v>
      </c>
      <c r="G278" s="234"/>
      <c r="H278" s="237">
        <v>0.4</v>
      </c>
      <c r="I278" s="238"/>
      <c r="J278" s="234"/>
      <c r="K278" s="234"/>
      <c r="L278" s="239"/>
      <c r="M278" s="240"/>
      <c r="N278" s="241"/>
      <c r="O278" s="241"/>
      <c r="P278" s="241"/>
      <c r="Q278" s="241"/>
      <c r="R278" s="241"/>
      <c r="S278" s="241"/>
      <c r="T278" s="242"/>
      <c r="AT278" s="243" t="s">
        <v>235</v>
      </c>
      <c r="AU278" s="243" t="s">
        <v>87</v>
      </c>
      <c r="AV278" s="15" t="s">
        <v>223</v>
      </c>
      <c r="AW278" s="15" t="s">
        <v>36</v>
      </c>
      <c r="AX278" s="15" t="s">
        <v>87</v>
      </c>
      <c r="AY278" s="243" t="s">
        <v>220</v>
      </c>
    </row>
    <row r="279" spans="1:65" s="2" customFormat="1" ht="24.2" customHeight="1">
      <c r="A279" s="36"/>
      <c r="B279" s="37"/>
      <c r="C279" s="247" t="s">
        <v>1402</v>
      </c>
      <c r="D279" s="247" t="s">
        <v>329</v>
      </c>
      <c r="E279" s="248" t="s">
        <v>6312</v>
      </c>
      <c r="F279" s="249" t="s">
        <v>6313</v>
      </c>
      <c r="G279" s="250" t="s">
        <v>650</v>
      </c>
      <c r="H279" s="251">
        <v>0.4</v>
      </c>
      <c r="I279" s="252"/>
      <c r="J279" s="253">
        <f>ROUND(I279*H279,2)</f>
        <v>0</v>
      </c>
      <c r="K279" s="249" t="s">
        <v>5600</v>
      </c>
      <c r="L279" s="254"/>
      <c r="M279" s="255" t="s">
        <v>1</v>
      </c>
      <c r="N279" s="256" t="s">
        <v>45</v>
      </c>
      <c r="O279" s="73"/>
      <c r="P279" s="201">
        <f>O279*H279</f>
        <v>0</v>
      </c>
      <c r="Q279" s="201">
        <v>0</v>
      </c>
      <c r="R279" s="201">
        <f>Q279*H279</f>
        <v>0</v>
      </c>
      <c r="S279" s="201">
        <v>0</v>
      </c>
      <c r="T279" s="202">
        <f>S279*H279</f>
        <v>0</v>
      </c>
      <c r="U279" s="36"/>
      <c r="V279" s="36"/>
      <c r="W279" s="36"/>
      <c r="X279" s="36"/>
      <c r="Y279" s="36"/>
      <c r="Z279" s="36"/>
      <c r="AA279" s="36"/>
      <c r="AB279" s="36"/>
      <c r="AC279" s="36"/>
      <c r="AD279" s="36"/>
      <c r="AE279" s="36"/>
      <c r="AR279" s="203" t="s">
        <v>266</v>
      </c>
      <c r="AT279" s="203" t="s">
        <v>329</v>
      </c>
      <c r="AU279" s="203" t="s">
        <v>87</v>
      </c>
      <c r="AY279" s="18" t="s">
        <v>220</v>
      </c>
      <c r="BE279" s="204">
        <f>IF(N279="základní",J279,0)</f>
        <v>0</v>
      </c>
      <c r="BF279" s="204">
        <f>IF(N279="snížená",J279,0)</f>
        <v>0</v>
      </c>
      <c r="BG279" s="204">
        <f>IF(N279="zákl. přenesená",J279,0)</f>
        <v>0</v>
      </c>
      <c r="BH279" s="204">
        <f>IF(N279="sníž. přenesená",J279,0)</f>
        <v>0</v>
      </c>
      <c r="BI279" s="204">
        <f>IF(N279="nulová",J279,0)</f>
        <v>0</v>
      </c>
      <c r="BJ279" s="18" t="s">
        <v>87</v>
      </c>
      <c r="BK279" s="204">
        <f>ROUND(I279*H279,2)</f>
        <v>0</v>
      </c>
      <c r="BL279" s="18" t="s">
        <v>223</v>
      </c>
      <c r="BM279" s="203" t="s">
        <v>6314</v>
      </c>
    </row>
    <row r="280" spans="1:65" s="2" customFormat="1" ht="24.2" customHeight="1">
      <c r="A280" s="36"/>
      <c r="B280" s="37"/>
      <c r="C280" s="192" t="s">
        <v>1408</v>
      </c>
      <c r="D280" s="192" t="s">
        <v>224</v>
      </c>
      <c r="E280" s="193" t="s">
        <v>6315</v>
      </c>
      <c r="F280" s="194" t="s">
        <v>6316</v>
      </c>
      <c r="G280" s="195" t="s">
        <v>650</v>
      </c>
      <c r="H280" s="196">
        <v>0.4</v>
      </c>
      <c r="I280" s="197"/>
      <c r="J280" s="198">
        <f>ROUND(I280*H280,2)</f>
        <v>0</v>
      </c>
      <c r="K280" s="194" t="s">
        <v>5600</v>
      </c>
      <c r="L280" s="41"/>
      <c r="M280" s="199" t="s">
        <v>1</v>
      </c>
      <c r="N280" s="200" t="s">
        <v>45</v>
      </c>
      <c r="O280" s="73"/>
      <c r="P280" s="201">
        <f>O280*H280</f>
        <v>0</v>
      </c>
      <c r="Q280" s="201">
        <v>0</v>
      </c>
      <c r="R280" s="201">
        <f>Q280*H280</f>
        <v>0</v>
      </c>
      <c r="S280" s="201">
        <v>0</v>
      </c>
      <c r="T280" s="202">
        <f>S280*H280</f>
        <v>0</v>
      </c>
      <c r="U280" s="36"/>
      <c r="V280" s="36"/>
      <c r="W280" s="36"/>
      <c r="X280" s="36"/>
      <c r="Y280" s="36"/>
      <c r="Z280" s="36"/>
      <c r="AA280" s="36"/>
      <c r="AB280" s="36"/>
      <c r="AC280" s="36"/>
      <c r="AD280" s="36"/>
      <c r="AE280" s="36"/>
      <c r="AR280" s="203" t="s">
        <v>223</v>
      </c>
      <c r="AT280" s="203" t="s">
        <v>224</v>
      </c>
      <c r="AU280" s="203" t="s">
        <v>87</v>
      </c>
      <c r="AY280" s="18" t="s">
        <v>220</v>
      </c>
      <c r="BE280" s="204">
        <f>IF(N280="základní",J280,0)</f>
        <v>0</v>
      </c>
      <c r="BF280" s="204">
        <f>IF(N280="snížená",J280,0)</f>
        <v>0</v>
      </c>
      <c r="BG280" s="204">
        <f>IF(N280="zákl. přenesená",J280,0)</f>
        <v>0</v>
      </c>
      <c r="BH280" s="204">
        <f>IF(N280="sníž. přenesená",J280,0)</f>
        <v>0</v>
      </c>
      <c r="BI280" s="204">
        <f>IF(N280="nulová",J280,0)</f>
        <v>0</v>
      </c>
      <c r="BJ280" s="18" t="s">
        <v>87</v>
      </c>
      <c r="BK280" s="204">
        <f>ROUND(I280*H280,2)</f>
        <v>0</v>
      </c>
      <c r="BL280" s="18" t="s">
        <v>223</v>
      </c>
      <c r="BM280" s="203" t="s">
        <v>6317</v>
      </c>
    </row>
    <row r="281" spans="1:65" s="2" customFormat="1" ht="11.25">
      <c r="A281" s="36"/>
      <c r="B281" s="37"/>
      <c r="C281" s="38"/>
      <c r="D281" s="205" t="s">
        <v>231</v>
      </c>
      <c r="E281" s="38"/>
      <c r="F281" s="206" t="s">
        <v>6318</v>
      </c>
      <c r="G281" s="38"/>
      <c r="H281" s="38"/>
      <c r="I281" s="207"/>
      <c r="J281" s="38"/>
      <c r="K281" s="38"/>
      <c r="L281" s="41"/>
      <c r="M281" s="208"/>
      <c r="N281" s="209"/>
      <c r="O281" s="73"/>
      <c r="P281" s="73"/>
      <c r="Q281" s="73"/>
      <c r="R281" s="73"/>
      <c r="S281" s="73"/>
      <c r="T281" s="74"/>
      <c r="U281" s="36"/>
      <c r="V281" s="36"/>
      <c r="W281" s="36"/>
      <c r="X281" s="36"/>
      <c r="Y281" s="36"/>
      <c r="Z281" s="36"/>
      <c r="AA281" s="36"/>
      <c r="AB281" s="36"/>
      <c r="AC281" s="36"/>
      <c r="AD281" s="36"/>
      <c r="AE281" s="36"/>
      <c r="AT281" s="18" t="s">
        <v>231</v>
      </c>
      <c r="AU281" s="18" t="s">
        <v>87</v>
      </c>
    </row>
    <row r="282" spans="1:65" s="2" customFormat="1" ht="19.5">
      <c r="A282" s="36"/>
      <c r="B282" s="37"/>
      <c r="C282" s="38"/>
      <c r="D282" s="210" t="s">
        <v>233</v>
      </c>
      <c r="E282" s="38"/>
      <c r="F282" s="211" t="s">
        <v>6240</v>
      </c>
      <c r="G282" s="38"/>
      <c r="H282" s="38"/>
      <c r="I282" s="207"/>
      <c r="J282" s="38"/>
      <c r="K282" s="38"/>
      <c r="L282" s="41"/>
      <c r="M282" s="208"/>
      <c r="N282" s="209"/>
      <c r="O282" s="73"/>
      <c r="P282" s="73"/>
      <c r="Q282" s="73"/>
      <c r="R282" s="73"/>
      <c r="S282" s="73"/>
      <c r="T282" s="74"/>
      <c r="U282" s="36"/>
      <c r="V282" s="36"/>
      <c r="W282" s="36"/>
      <c r="X282" s="36"/>
      <c r="Y282" s="36"/>
      <c r="Z282" s="36"/>
      <c r="AA282" s="36"/>
      <c r="AB282" s="36"/>
      <c r="AC282" s="36"/>
      <c r="AD282" s="36"/>
      <c r="AE282" s="36"/>
      <c r="AT282" s="18" t="s">
        <v>233</v>
      </c>
      <c r="AU282" s="18" t="s">
        <v>87</v>
      </c>
    </row>
    <row r="283" spans="1:65" s="2" customFormat="1" ht="16.5" customHeight="1">
      <c r="A283" s="36"/>
      <c r="B283" s="37"/>
      <c r="C283" s="192" t="s">
        <v>1414</v>
      </c>
      <c r="D283" s="192" t="s">
        <v>224</v>
      </c>
      <c r="E283" s="193" t="s">
        <v>6319</v>
      </c>
      <c r="F283" s="194" t="s">
        <v>6320</v>
      </c>
      <c r="G283" s="195" t="s">
        <v>514</v>
      </c>
      <c r="H283" s="196">
        <v>18.396000000000001</v>
      </c>
      <c r="I283" s="197"/>
      <c r="J283" s="198">
        <f>ROUND(I283*H283,2)</f>
        <v>0</v>
      </c>
      <c r="K283" s="194" t="s">
        <v>1</v>
      </c>
      <c r="L283" s="41"/>
      <c r="M283" s="199" t="s">
        <v>1</v>
      </c>
      <c r="N283" s="200" t="s">
        <v>45</v>
      </c>
      <c r="O283" s="73"/>
      <c r="P283" s="201">
        <f>O283*H283</f>
        <v>0</v>
      </c>
      <c r="Q283" s="201">
        <v>0</v>
      </c>
      <c r="R283" s="201">
        <f>Q283*H283</f>
        <v>0</v>
      </c>
      <c r="S283" s="201">
        <v>0</v>
      </c>
      <c r="T283" s="202">
        <f>S283*H283</f>
        <v>0</v>
      </c>
      <c r="U283" s="36"/>
      <c r="V283" s="36"/>
      <c r="W283" s="36"/>
      <c r="X283" s="36"/>
      <c r="Y283" s="36"/>
      <c r="Z283" s="36"/>
      <c r="AA283" s="36"/>
      <c r="AB283" s="36"/>
      <c r="AC283" s="36"/>
      <c r="AD283" s="36"/>
      <c r="AE283" s="36"/>
      <c r="AR283" s="203" t="s">
        <v>223</v>
      </c>
      <c r="AT283" s="203" t="s">
        <v>224</v>
      </c>
      <c r="AU283" s="203" t="s">
        <v>87</v>
      </c>
      <c r="AY283" s="18" t="s">
        <v>220</v>
      </c>
      <c r="BE283" s="204">
        <f>IF(N283="základní",J283,0)</f>
        <v>0</v>
      </c>
      <c r="BF283" s="204">
        <f>IF(N283="snížená",J283,0)</f>
        <v>0</v>
      </c>
      <c r="BG283" s="204">
        <f>IF(N283="zákl. přenesená",J283,0)</f>
        <v>0</v>
      </c>
      <c r="BH283" s="204">
        <f>IF(N283="sníž. přenesená",J283,0)</f>
        <v>0</v>
      </c>
      <c r="BI283" s="204">
        <f>IF(N283="nulová",J283,0)</f>
        <v>0</v>
      </c>
      <c r="BJ283" s="18" t="s">
        <v>87</v>
      </c>
      <c r="BK283" s="204">
        <f>ROUND(I283*H283,2)</f>
        <v>0</v>
      </c>
      <c r="BL283" s="18" t="s">
        <v>223</v>
      </c>
      <c r="BM283" s="203" t="s">
        <v>6321</v>
      </c>
    </row>
    <row r="284" spans="1:65" s="14" customFormat="1" ht="11.25">
      <c r="B284" s="223"/>
      <c r="C284" s="224"/>
      <c r="D284" s="210" t="s">
        <v>235</v>
      </c>
      <c r="E284" s="225" t="s">
        <v>1</v>
      </c>
      <c r="F284" s="226" t="s">
        <v>6196</v>
      </c>
      <c r="G284" s="224"/>
      <c r="H284" s="225" t="s">
        <v>1</v>
      </c>
      <c r="I284" s="227"/>
      <c r="J284" s="224"/>
      <c r="K284" s="224"/>
      <c r="L284" s="228"/>
      <c r="M284" s="229"/>
      <c r="N284" s="230"/>
      <c r="O284" s="230"/>
      <c r="P284" s="230"/>
      <c r="Q284" s="230"/>
      <c r="R284" s="230"/>
      <c r="S284" s="230"/>
      <c r="T284" s="231"/>
      <c r="AT284" s="232" t="s">
        <v>235</v>
      </c>
      <c r="AU284" s="232" t="s">
        <v>87</v>
      </c>
      <c r="AV284" s="14" t="s">
        <v>87</v>
      </c>
      <c r="AW284" s="14" t="s">
        <v>36</v>
      </c>
      <c r="AX284" s="14" t="s">
        <v>80</v>
      </c>
      <c r="AY284" s="232" t="s">
        <v>220</v>
      </c>
    </row>
    <row r="285" spans="1:65" s="13" customFormat="1" ht="11.25">
      <c r="B285" s="212"/>
      <c r="C285" s="213"/>
      <c r="D285" s="210" t="s">
        <v>235</v>
      </c>
      <c r="E285" s="214" t="s">
        <v>1</v>
      </c>
      <c r="F285" s="215" t="s">
        <v>6322</v>
      </c>
      <c r="G285" s="213"/>
      <c r="H285" s="216">
        <v>6.65</v>
      </c>
      <c r="I285" s="217"/>
      <c r="J285" s="213"/>
      <c r="K285" s="213"/>
      <c r="L285" s="218"/>
      <c r="M285" s="219"/>
      <c r="N285" s="220"/>
      <c r="O285" s="220"/>
      <c r="P285" s="220"/>
      <c r="Q285" s="220"/>
      <c r="R285" s="220"/>
      <c r="S285" s="220"/>
      <c r="T285" s="221"/>
      <c r="AT285" s="222" t="s">
        <v>235</v>
      </c>
      <c r="AU285" s="222" t="s">
        <v>87</v>
      </c>
      <c r="AV285" s="13" t="s">
        <v>19</v>
      </c>
      <c r="AW285" s="13" t="s">
        <v>36</v>
      </c>
      <c r="AX285" s="13" t="s">
        <v>80</v>
      </c>
      <c r="AY285" s="222" t="s">
        <v>220</v>
      </c>
    </row>
    <row r="286" spans="1:65" s="13" customFormat="1" ht="33.75">
      <c r="B286" s="212"/>
      <c r="C286" s="213"/>
      <c r="D286" s="210" t="s">
        <v>235</v>
      </c>
      <c r="E286" s="214" t="s">
        <v>1</v>
      </c>
      <c r="F286" s="215" t="s">
        <v>6323</v>
      </c>
      <c r="G286" s="213"/>
      <c r="H286" s="216">
        <v>11.746</v>
      </c>
      <c r="I286" s="217"/>
      <c r="J286" s="213"/>
      <c r="K286" s="213"/>
      <c r="L286" s="218"/>
      <c r="M286" s="219"/>
      <c r="N286" s="220"/>
      <c r="O286" s="220"/>
      <c r="P286" s="220"/>
      <c r="Q286" s="220"/>
      <c r="R286" s="220"/>
      <c r="S286" s="220"/>
      <c r="T286" s="221"/>
      <c r="AT286" s="222" t="s">
        <v>235</v>
      </c>
      <c r="AU286" s="222" t="s">
        <v>87</v>
      </c>
      <c r="AV286" s="13" t="s">
        <v>19</v>
      </c>
      <c r="AW286" s="13" t="s">
        <v>36</v>
      </c>
      <c r="AX286" s="13" t="s">
        <v>80</v>
      </c>
      <c r="AY286" s="222" t="s">
        <v>220</v>
      </c>
    </row>
    <row r="287" spans="1:65" s="15" customFormat="1" ht="11.25">
      <c r="B287" s="233"/>
      <c r="C287" s="234"/>
      <c r="D287" s="210" t="s">
        <v>235</v>
      </c>
      <c r="E287" s="235" t="s">
        <v>1</v>
      </c>
      <c r="F287" s="236" t="s">
        <v>355</v>
      </c>
      <c r="G287" s="234"/>
      <c r="H287" s="237">
        <v>18.396000000000001</v>
      </c>
      <c r="I287" s="238"/>
      <c r="J287" s="234"/>
      <c r="K287" s="234"/>
      <c r="L287" s="239"/>
      <c r="M287" s="240"/>
      <c r="N287" s="241"/>
      <c r="O287" s="241"/>
      <c r="P287" s="241"/>
      <c r="Q287" s="241"/>
      <c r="R287" s="241"/>
      <c r="S287" s="241"/>
      <c r="T287" s="242"/>
      <c r="AT287" s="243" t="s">
        <v>235</v>
      </c>
      <c r="AU287" s="243" t="s">
        <v>87</v>
      </c>
      <c r="AV287" s="15" t="s">
        <v>223</v>
      </c>
      <c r="AW287" s="15" t="s">
        <v>36</v>
      </c>
      <c r="AX287" s="15" t="s">
        <v>87</v>
      </c>
      <c r="AY287" s="243" t="s">
        <v>220</v>
      </c>
    </row>
    <row r="288" spans="1:65" s="12" customFormat="1" ht="25.9" customHeight="1">
      <c r="B288" s="176"/>
      <c r="C288" s="177"/>
      <c r="D288" s="178" t="s">
        <v>79</v>
      </c>
      <c r="E288" s="179" t="s">
        <v>219</v>
      </c>
      <c r="F288" s="179" t="s">
        <v>861</v>
      </c>
      <c r="G288" s="177"/>
      <c r="H288" s="177"/>
      <c r="I288" s="180"/>
      <c r="J288" s="181">
        <f>BK288</f>
        <v>0</v>
      </c>
      <c r="K288" s="177"/>
      <c r="L288" s="182"/>
      <c r="M288" s="183"/>
      <c r="N288" s="184"/>
      <c r="O288" s="184"/>
      <c r="P288" s="185">
        <f>SUM(P289:P295)</f>
        <v>0</v>
      </c>
      <c r="Q288" s="184"/>
      <c r="R288" s="185">
        <f>SUM(R289:R295)</f>
        <v>0</v>
      </c>
      <c r="S288" s="184"/>
      <c r="T288" s="186">
        <f>SUM(T289:T295)</f>
        <v>0</v>
      </c>
      <c r="AR288" s="187" t="s">
        <v>87</v>
      </c>
      <c r="AT288" s="188" t="s">
        <v>79</v>
      </c>
      <c r="AU288" s="188" t="s">
        <v>80</v>
      </c>
      <c r="AY288" s="187" t="s">
        <v>220</v>
      </c>
      <c r="BK288" s="189">
        <f>SUM(BK289:BK295)</f>
        <v>0</v>
      </c>
    </row>
    <row r="289" spans="1:65" s="2" customFormat="1" ht="37.9" customHeight="1">
      <c r="A289" s="36"/>
      <c r="B289" s="37"/>
      <c r="C289" s="192" t="s">
        <v>1419</v>
      </c>
      <c r="D289" s="192" t="s">
        <v>224</v>
      </c>
      <c r="E289" s="193" t="s">
        <v>6140</v>
      </c>
      <c r="F289" s="194" t="s">
        <v>6141</v>
      </c>
      <c r="G289" s="195" t="s">
        <v>506</v>
      </c>
      <c r="H289" s="196">
        <v>117</v>
      </c>
      <c r="I289" s="197"/>
      <c r="J289" s="198">
        <f>ROUND(I289*H289,2)</f>
        <v>0</v>
      </c>
      <c r="K289" s="194" t="s">
        <v>5600</v>
      </c>
      <c r="L289" s="41"/>
      <c r="M289" s="199" t="s">
        <v>1</v>
      </c>
      <c r="N289" s="200" t="s">
        <v>45</v>
      </c>
      <c r="O289" s="73"/>
      <c r="P289" s="201">
        <f>O289*H289</f>
        <v>0</v>
      </c>
      <c r="Q289" s="201">
        <v>0</v>
      </c>
      <c r="R289" s="201">
        <f>Q289*H289</f>
        <v>0</v>
      </c>
      <c r="S289" s="201">
        <v>0</v>
      </c>
      <c r="T289" s="202">
        <f>S289*H289</f>
        <v>0</v>
      </c>
      <c r="U289" s="36"/>
      <c r="V289" s="36"/>
      <c r="W289" s="36"/>
      <c r="X289" s="36"/>
      <c r="Y289" s="36"/>
      <c r="Z289" s="36"/>
      <c r="AA289" s="36"/>
      <c r="AB289" s="36"/>
      <c r="AC289" s="36"/>
      <c r="AD289" s="36"/>
      <c r="AE289" s="36"/>
      <c r="AR289" s="203" t="s">
        <v>223</v>
      </c>
      <c r="AT289" s="203" t="s">
        <v>224</v>
      </c>
      <c r="AU289" s="203" t="s">
        <v>87</v>
      </c>
      <c r="AY289" s="18" t="s">
        <v>220</v>
      </c>
      <c r="BE289" s="204">
        <f>IF(N289="základní",J289,0)</f>
        <v>0</v>
      </c>
      <c r="BF289" s="204">
        <f>IF(N289="snížená",J289,0)</f>
        <v>0</v>
      </c>
      <c r="BG289" s="204">
        <f>IF(N289="zákl. přenesená",J289,0)</f>
        <v>0</v>
      </c>
      <c r="BH289" s="204">
        <f>IF(N289="sníž. přenesená",J289,0)</f>
        <v>0</v>
      </c>
      <c r="BI289" s="204">
        <f>IF(N289="nulová",J289,0)</f>
        <v>0</v>
      </c>
      <c r="BJ289" s="18" t="s">
        <v>87</v>
      </c>
      <c r="BK289" s="204">
        <f>ROUND(I289*H289,2)</f>
        <v>0</v>
      </c>
      <c r="BL289" s="18" t="s">
        <v>223</v>
      </c>
      <c r="BM289" s="203" t="s">
        <v>6324</v>
      </c>
    </row>
    <row r="290" spans="1:65" s="2" customFormat="1" ht="11.25">
      <c r="A290" s="36"/>
      <c r="B290" s="37"/>
      <c r="C290" s="38"/>
      <c r="D290" s="205" t="s">
        <v>231</v>
      </c>
      <c r="E290" s="38"/>
      <c r="F290" s="206" t="s">
        <v>6143</v>
      </c>
      <c r="G290" s="38"/>
      <c r="H290" s="38"/>
      <c r="I290" s="207"/>
      <c r="J290" s="38"/>
      <c r="K290" s="38"/>
      <c r="L290" s="41"/>
      <c r="M290" s="208"/>
      <c r="N290" s="209"/>
      <c r="O290" s="73"/>
      <c r="P290" s="73"/>
      <c r="Q290" s="73"/>
      <c r="R290" s="73"/>
      <c r="S290" s="73"/>
      <c r="T290" s="74"/>
      <c r="U290" s="36"/>
      <c r="V290" s="36"/>
      <c r="W290" s="36"/>
      <c r="X290" s="36"/>
      <c r="Y290" s="36"/>
      <c r="Z290" s="36"/>
      <c r="AA290" s="36"/>
      <c r="AB290" s="36"/>
      <c r="AC290" s="36"/>
      <c r="AD290" s="36"/>
      <c r="AE290" s="36"/>
      <c r="AT290" s="18" t="s">
        <v>231</v>
      </c>
      <c r="AU290" s="18" t="s">
        <v>87</v>
      </c>
    </row>
    <row r="291" spans="1:65" s="2" customFormat="1" ht="49.15" customHeight="1">
      <c r="A291" s="36"/>
      <c r="B291" s="37"/>
      <c r="C291" s="192" t="s">
        <v>1422</v>
      </c>
      <c r="D291" s="192" t="s">
        <v>224</v>
      </c>
      <c r="E291" s="193" t="s">
        <v>6150</v>
      </c>
      <c r="F291" s="194" t="s">
        <v>6151</v>
      </c>
      <c r="G291" s="195" t="s">
        <v>506</v>
      </c>
      <c r="H291" s="196">
        <v>117</v>
      </c>
      <c r="I291" s="197"/>
      <c r="J291" s="198">
        <f>ROUND(I291*H291,2)</f>
        <v>0</v>
      </c>
      <c r="K291" s="194" t="s">
        <v>1</v>
      </c>
      <c r="L291" s="41"/>
      <c r="M291" s="199" t="s">
        <v>1</v>
      </c>
      <c r="N291" s="200" t="s">
        <v>45</v>
      </c>
      <c r="O291" s="73"/>
      <c r="P291" s="201">
        <f>O291*H291</f>
        <v>0</v>
      </c>
      <c r="Q291" s="201">
        <v>0</v>
      </c>
      <c r="R291" s="201">
        <f>Q291*H291</f>
        <v>0</v>
      </c>
      <c r="S291" s="201">
        <v>0</v>
      </c>
      <c r="T291" s="202">
        <f>S291*H291</f>
        <v>0</v>
      </c>
      <c r="U291" s="36"/>
      <c r="V291" s="36"/>
      <c r="W291" s="36"/>
      <c r="X291" s="36"/>
      <c r="Y291" s="36"/>
      <c r="Z291" s="36"/>
      <c r="AA291" s="36"/>
      <c r="AB291" s="36"/>
      <c r="AC291" s="36"/>
      <c r="AD291" s="36"/>
      <c r="AE291" s="36"/>
      <c r="AR291" s="203" t="s">
        <v>223</v>
      </c>
      <c r="AT291" s="203" t="s">
        <v>224</v>
      </c>
      <c r="AU291" s="203" t="s">
        <v>87</v>
      </c>
      <c r="AY291" s="18" t="s">
        <v>220</v>
      </c>
      <c r="BE291" s="204">
        <f>IF(N291="základní",J291,0)</f>
        <v>0</v>
      </c>
      <c r="BF291" s="204">
        <f>IF(N291="snížená",J291,0)</f>
        <v>0</v>
      </c>
      <c r="BG291" s="204">
        <f>IF(N291="zákl. přenesená",J291,0)</f>
        <v>0</v>
      </c>
      <c r="BH291" s="204">
        <f>IF(N291="sníž. přenesená",J291,0)</f>
        <v>0</v>
      </c>
      <c r="BI291" s="204">
        <f>IF(N291="nulová",J291,0)</f>
        <v>0</v>
      </c>
      <c r="BJ291" s="18" t="s">
        <v>87</v>
      </c>
      <c r="BK291" s="204">
        <f>ROUND(I291*H291,2)</f>
        <v>0</v>
      </c>
      <c r="BL291" s="18" t="s">
        <v>223</v>
      </c>
      <c r="BM291" s="203" t="s">
        <v>6325</v>
      </c>
    </row>
    <row r="292" spans="1:65" s="14" customFormat="1" ht="11.25">
      <c r="B292" s="223"/>
      <c r="C292" s="224"/>
      <c r="D292" s="210" t="s">
        <v>235</v>
      </c>
      <c r="E292" s="225" t="s">
        <v>1</v>
      </c>
      <c r="F292" s="226" t="s">
        <v>6326</v>
      </c>
      <c r="G292" s="224"/>
      <c r="H292" s="225" t="s">
        <v>1</v>
      </c>
      <c r="I292" s="227"/>
      <c r="J292" s="224"/>
      <c r="K292" s="224"/>
      <c r="L292" s="228"/>
      <c r="M292" s="229"/>
      <c r="N292" s="230"/>
      <c r="O292" s="230"/>
      <c r="P292" s="230"/>
      <c r="Q292" s="230"/>
      <c r="R292" s="230"/>
      <c r="S292" s="230"/>
      <c r="T292" s="231"/>
      <c r="AT292" s="232" t="s">
        <v>235</v>
      </c>
      <c r="AU292" s="232" t="s">
        <v>87</v>
      </c>
      <c r="AV292" s="14" t="s">
        <v>87</v>
      </c>
      <c r="AW292" s="14" t="s">
        <v>36</v>
      </c>
      <c r="AX292" s="14" t="s">
        <v>80</v>
      </c>
      <c r="AY292" s="232" t="s">
        <v>220</v>
      </c>
    </row>
    <row r="293" spans="1:65" s="13" customFormat="1" ht="11.25">
      <c r="B293" s="212"/>
      <c r="C293" s="213"/>
      <c r="D293" s="210" t="s">
        <v>235</v>
      </c>
      <c r="E293" s="214" t="s">
        <v>1</v>
      </c>
      <c r="F293" s="215" t="s">
        <v>6327</v>
      </c>
      <c r="G293" s="213"/>
      <c r="H293" s="216">
        <v>117</v>
      </c>
      <c r="I293" s="217"/>
      <c r="J293" s="213"/>
      <c r="K293" s="213"/>
      <c r="L293" s="218"/>
      <c r="M293" s="219"/>
      <c r="N293" s="220"/>
      <c r="O293" s="220"/>
      <c r="P293" s="220"/>
      <c r="Q293" s="220"/>
      <c r="R293" s="220"/>
      <c r="S293" s="220"/>
      <c r="T293" s="221"/>
      <c r="AT293" s="222" t="s">
        <v>235</v>
      </c>
      <c r="AU293" s="222" t="s">
        <v>87</v>
      </c>
      <c r="AV293" s="13" t="s">
        <v>19</v>
      </c>
      <c r="AW293" s="13" t="s">
        <v>36</v>
      </c>
      <c r="AX293" s="13" t="s">
        <v>80</v>
      </c>
      <c r="AY293" s="222" t="s">
        <v>220</v>
      </c>
    </row>
    <row r="294" spans="1:65" s="15" customFormat="1" ht="11.25">
      <c r="B294" s="233"/>
      <c r="C294" s="234"/>
      <c r="D294" s="210" t="s">
        <v>235</v>
      </c>
      <c r="E294" s="235" t="s">
        <v>1</v>
      </c>
      <c r="F294" s="236" t="s">
        <v>355</v>
      </c>
      <c r="G294" s="234"/>
      <c r="H294" s="237">
        <v>117</v>
      </c>
      <c r="I294" s="238"/>
      <c r="J294" s="234"/>
      <c r="K294" s="234"/>
      <c r="L294" s="239"/>
      <c r="M294" s="240"/>
      <c r="N294" s="241"/>
      <c r="O294" s="241"/>
      <c r="P294" s="241"/>
      <c r="Q294" s="241"/>
      <c r="R294" s="241"/>
      <c r="S294" s="241"/>
      <c r="T294" s="242"/>
      <c r="AT294" s="243" t="s">
        <v>235</v>
      </c>
      <c r="AU294" s="243" t="s">
        <v>87</v>
      </c>
      <c r="AV294" s="15" t="s">
        <v>223</v>
      </c>
      <c r="AW294" s="15" t="s">
        <v>36</v>
      </c>
      <c r="AX294" s="15" t="s">
        <v>87</v>
      </c>
      <c r="AY294" s="243" t="s">
        <v>220</v>
      </c>
    </row>
    <row r="295" spans="1:65" s="2" customFormat="1" ht="55.5" customHeight="1">
      <c r="A295" s="36"/>
      <c r="B295" s="37"/>
      <c r="C295" s="247" t="s">
        <v>1427</v>
      </c>
      <c r="D295" s="247" t="s">
        <v>329</v>
      </c>
      <c r="E295" s="248" t="s">
        <v>6154</v>
      </c>
      <c r="F295" s="249" t="s">
        <v>6018</v>
      </c>
      <c r="G295" s="250" t="s">
        <v>664</v>
      </c>
      <c r="H295" s="251">
        <v>39</v>
      </c>
      <c r="I295" s="252"/>
      <c r="J295" s="253">
        <f>ROUND(I295*H295,2)</f>
        <v>0</v>
      </c>
      <c r="K295" s="249" t="s">
        <v>5600</v>
      </c>
      <c r="L295" s="254"/>
      <c r="M295" s="255" t="s">
        <v>1</v>
      </c>
      <c r="N295" s="256" t="s">
        <v>45</v>
      </c>
      <c r="O295" s="73"/>
      <c r="P295" s="201">
        <f>O295*H295</f>
        <v>0</v>
      </c>
      <c r="Q295" s="201">
        <v>0</v>
      </c>
      <c r="R295" s="201">
        <f>Q295*H295</f>
        <v>0</v>
      </c>
      <c r="S295" s="201">
        <v>0</v>
      </c>
      <c r="T295" s="202">
        <f>S295*H295</f>
        <v>0</v>
      </c>
      <c r="U295" s="36"/>
      <c r="V295" s="36"/>
      <c r="W295" s="36"/>
      <c r="X295" s="36"/>
      <c r="Y295" s="36"/>
      <c r="Z295" s="36"/>
      <c r="AA295" s="36"/>
      <c r="AB295" s="36"/>
      <c r="AC295" s="36"/>
      <c r="AD295" s="36"/>
      <c r="AE295" s="36"/>
      <c r="AR295" s="203" t="s">
        <v>266</v>
      </c>
      <c r="AT295" s="203" t="s">
        <v>329</v>
      </c>
      <c r="AU295" s="203" t="s">
        <v>87</v>
      </c>
      <c r="AY295" s="18" t="s">
        <v>220</v>
      </c>
      <c r="BE295" s="204">
        <f>IF(N295="základní",J295,0)</f>
        <v>0</v>
      </c>
      <c r="BF295" s="204">
        <f>IF(N295="snížená",J295,0)</f>
        <v>0</v>
      </c>
      <c r="BG295" s="204">
        <f>IF(N295="zákl. přenesená",J295,0)</f>
        <v>0</v>
      </c>
      <c r="BH295" s="204">
        <f>IF(N295="sníž. přenesená",J295,0)</f>
        <v>0</v>
      </c>
      <c r="BI295" s="204">
        <f>IF(N295="nulová",J295,0)</f>
        <v>0</v>
      </c>
      <c r="BJ295" s="18" t="s">
        <v>87</v>
      </c>
      <c r="BK295" s="204">
        <f>ROUND(I295*H295,2)</f>
        <v>0</v>
      </c>
      <c r="BL295" s="18" t="s">
        <v>223</v>
      </c>
      <c r="BM295" s="203" t="s">
        <v>6328</v>
      </c>
    </row>
    <row r="296" spans="1:65" s="12" customFormat="1" ht="25.9" customHeight="1">
      <c r="B296" s="176"/>
      <c r="C296" s="177"/>
      <c r="D296" s="178" t="s">
        <v>79</v>
      </c>
      <c r="E296" s="179" t="s">
        <v>266</v>
      </c>
      <c r="F296" s="179" t="s">
        <v>695</v>
      </c>
      <c r="G296" s="177"/>
      <c r="H296" s="177"/>
      <c r="I296" s="180"/>
      <c r="J296" s="181">
        <f>BK296</f>
        <v>0</v>
      </c>
      <c r="K296" s="177"/>
      <c r="L296" s="182"/>
      <c r="M296" s="183"/>
      <c r="N296" s="184"/>
      <c r="O296" s="184"/>
      <c r="P296" s="185">
        <f>SUM(P297:P300)</f>
        <v>0</v>
      </c>
      <c r="Q296" s="184"/>
      <c r="R296" s="185">
        <f>SUM(R297:R300)</f>
        <v>0</v>
      </c>
      <c r="S296" s="184"/>
      <c r="T296" s="186">
        <f>SUM(T297:T300)</f>
        <v>0</v>
      </c>
      <c r="AR296" s="187" t="s">
        <v>87</v>
      </c>
      <c r="AT296" s="188" t="s">
        <v>79</v>
      </c>
      <c r="AU296" s="188" t="s">
        <v>80</v>
      </c>
      <c r="AY296" s="187" t="s">
        <v>220</v>
      </c>
      <c r="BK296" s="189">
        <f>SUM(BK297:BK300)</f>
        <v>0</v>
      </c>
    </row>
    <row r="297" spans="1:65" s="2" customFormat="1" ht="37.9" customHeight="1">
      <c r="A297" s="36"/>
      <c r="B297" s="37"/>
      <c r="C297" s="192" t="s">
        <v>1432</v>
      </c>
      <c r="D297" s="192" t="s">
        <v>224</v>
      </c>
      <c r="E297" s="193" t="s">
        <v>6329</v>
      </c>
      <c r="F297" s="194" t="s">
        <v>6330</v>
      </c>
      <c r="G297" s="195" t="s">
        <v>6041</v>
      </c>
      <c r="H297" s="196">
        <v>1</v>
      </c>
      <c r="I297" s="197"/>
      <c r="J297" s="198">
        <f>ROUND(I297*H297,2)</f>
        <v>0</v>
      </c>
      <c r="K297" s="194" t="s">
        <v>1</v>
      </c>
      <c r="L297" s="41"/>
      <c r="M297" s="199" t="s">
        <v>1</v>
      </c>
      <c r="N297" s="200" t="s">
        <v>45</v>
      </c>
      <c r="O297" s="73"/>
      <c r="P297" s="201">
        <f>O297*H297</f>
        <v>0</v>
      </c>
      <c r="Q297" s="201">
        <v>0</v>
      </c>
      <c r="R297" s="201">
        <f>Q297*H297</f>
        <v>0</v>
      </c>
      <c r="S297" s="201">
        <v>0</v>
      </c>
      <c r="T297" s="202">
        <f>S297*H297</f>
        <v>0</v>
      </c>
      <c r="U297" s="36"/>
      <c r="V297" s="36"/>
      <c r="W297" s="36"/>
      <c r="X297" s="36"/>
      <c r="Y297" s="36"/>
      <c r="Z297" s="36"/>
      <c r="AA297" s="36"/>
      <c r="AB297" s="36"/>
      <c r="AC297" s="36"/>
      <c r="AD297" s="36"/>
      <c r="AE297" s="36"/>
      <c r="AR297" s="203" t="s">
        <v>223</v>
      </c>
      <c r="AT297" s="203" t="s">
        <v>224</v>
      </c>
      <c r="AU297" s="203" t="s">
        <v>87</v>
      </c>
      <c r="AY297" s="18" t="s">
        <v>220</v>
      </c>
      <c r="BE297" s="204">
        <f>IF(N297="základní",J297,0)</f>
        <v>0</v>
      </c>
      <c r="BF297" s="204">
        <f>IF(N297="snížená",J297,0)</f>
        <v>0</v>
      </c>
      <c r="BG297" s="204">
        <f>IF(N297="zákl. přenesená",J297,0)</f>
        <v>0</v>
      </c>
      <c r="BH297" s="204">
        <f>IF(N297="sníž. přenesená",J297,0)</f>
        <v>0</v>
      </c>
      <c r="BI297" s="204">
        <f>IF(N297="nulová",J297,0)</f>
        <v>0</v>
      </c>
      <c r="BJ297" s="18" t="s">
        <v>87</v>
      </c>
      <c r="BK297" s="204">
        <f>ROUND(I297*H297,2)</f>
        <v>0</v>
      </c>
      <c r="BL297" s="18" t="s">
        <v>223</v>
      </c>
      <c r="BM297" s="203" t="s">
        <v>6331</v>
      </c>
    </row>
    <row r="298" spans="1:65" s="2" customFormat="1" ht="19.5">
      <c r="A298" s="36"/>
      <c r="B298" s="37"/>
      <c r="C298" s="38"/>
      <c r="D298" s="210" t="s">
        <v>233</v>
      </c>
      <c r="E298" s="38"/>
      <c r="F298" s="211" t="s">
        <v>6332</v>
      </c>
      <c r="G298" s="38"/>
      <c r="H298" s="38"/>
      <c r="I298" s="207"/>
      <c r="J298" s="38"/>
      <c r="K298" s="38"/>
      <c r="L298" s="41"/>
      <c r="M298" s="208"/>
      <c r="N298" s="209"/>
      <c r="O298" s="73"/>
      <c r="P298" s="73"/>
      <c r="Q298" s="73"/>
      <c r="R298" s="73"/>
      <c r="S298" s="73"/>
      <c r="T298" s="74"/>
      <c r="U298" s="36"/>
      <c r="V298" s="36"/>
      <c r="W298" s="36"/>
      <c r="X298" s="36"/>
      <c r="Y298" s="36"/>
      <c r="Z298" s="36"/>
      <c r="AA298" s="36"/>
      <c r="AB298" s="36"/>
      <c r="AC298" s="36"/>
      <c r="AD298" s="36"/>
      <c r="AE298" s="36"/>
      <c r="AT298" s="18" t="s">
        <v>233</v>
      </c>
      <c r="AU298" s="18" t="s">
        <v>87</v>
      </c>
    </row>
    <row r="299" spans="1:65" s="13" customFormat="1" ht="11.25">
      <c r="B299" s="212"/>
      <c r="C299" s="213"/>
      <c r="D299" s="210" t="s">
        <v>235</v>
      </c>
      <c r="E299" s="214" t="s">
        <v>1</v>
      </c>
      <c r="F299" s="215" t="s">
        <v>6333</v>
      </c>
      <c r="G299" s="213"/>
      <c r="H299" s="216">
        <v>1</v>
      </c>
      <c r="I299" s="217"/>
      <c r="J299" s="213"/>
      <c r="K299" s="213"/>
      <c r="L299" s="218"/>
      <c r="M299" s="219"/>
      <c r="N299" s="220"/>
      <c r="O299" s="220"/>
      <c r="P299" s="220"/>
      <c r="Q299" s="220"/>
      <c r="R299" s="220"/>
      <c r="S299" s="220"/>
      <c r="T299" s="221"/>
      <c r="AT299" s="222" t="s">
        <v>235</v>
      </c>
      <c r="AU299" s="222" t="s">
        <v>87</v>
      </c>
      <c r="AV299" s="13" t="s">
        <v>19</v>
      </c>
      <c r="AW299" s="13" t="s">
        <v>36</v>
      </c>
      <c r="AX299" s="13" t="s">
        <v>80</v>
      </c>
      <c r="AY299" s="222" t="s">
        <v>220</v>
      </c>
    </row>
    <row r="300" spans="1:65" s="15" customFormat="1" ht="11.25">
      <c r="B300" s="233"/>
      <c r="C300" s="234"/>
      <c r="D300" s="210" t="s">
        <v>235</v>
      </c>
      <c r="E300" s="235" t="s">
        <v>1</v>
      </c>
      <c r="F300" s="236" t="s">
        <v>355</v>
      </c>
      <c r="G300" s="234"/>
      <c r="H300" s="237">
        <v>1</v>
      </c>
      <c r="I300" s="238"/>
      <c r="J300" s="234"/>
      <c r="K300" s="234"/>
      <c r="L300" s="239"/>
      <c r="M300" s="240"/>
      <c r="N300" s="241"/>
      <c r="O300" s="241"/>
      <c r="P300" s="241"/>
      <c r="Q300" s="241"/>
      <c r="R300" s="241"/>
      <c r="S300" s="241"/>
      <c r="T300" s="242"/>
      <c r="AT300" s="243" t="s">
        <v>235</v>
      </c>
      <c r="AU300" s="243" t="s">
        <v>87</v>
      </c>
      <c r="AV300" s="15" t="s">
        <v>223</v>
      </c>
      <c r="AW300" s="15" t="s">
        <v>36</v>
      </c>
      <c r="AX300" s="15" t="s">
        <v>87</v>
      </c>
      <c r="AY300" s="243" t="s">
        <v>220</v>
      </c>
    </row>
    <row r="301" spans="1:65" s="12" customFormat="1" ht="25.9" customHeight="1">
      <c r="B301" s="176"/>
      <c r="C301" s="177"/>
      <c r="D301" s="178" t="s">
        <v>79</v>
      </c>
      <c r="E301" s="179" t="s">
        <v>271</v>
      </c>
      <c r="F301" s="179" t="s">
        <v>726</v>
      </c>
      <c r="G301" s="177"/>
      <c r="H301" s="177"/>
      <c r="I301" s="180"/>
      <c r="J301" s="181">
        <f>BK301</f>
        <v>0</v>
      </c>
      <c r="K301" s="177"/>
      <c r="L301" s="182"/>
      <c r="M301" s="183"/>
      <c r="N301" s="184"/>
      <c r="O301" s="184"/>
      <c r="P301" s="185">
        <f>SUM(P302:P303)</f>
        <v>0</v>
      </c>
      <c r="Q301" s="184"/>
      <c r="R301" s="185">
        <f>SUM(R302:R303)</f>
        <v>0</v>
      </c>
      <c r="S301" s="184"/>
      <c r="T301" s="186">
        <f>SUM(T302:T303)</f>
        <v>0</v>
      </c>
      <c r="AR301" s="187" t="s">
        <v>87</v>
      </c>
      <c r="AT301" s="188" t="s">
        <v>79</v>
      </c>
      <c r="AU301" s="188" t="s">
        <v>80</v>
      </c>
      <c r="AY301" s="187" t="s">
        <v>220</v>
      </c>
      <c r="BK301" s="189">
        <f>SUM(BK302:BK303)</f>
        <v>0</v>
      </c>
    </row>
    <row r="302" spans="1:65" s="2" customFormat="1" ht="24.2" customHeight="1">
      <c r="A302" s="36"/>
      <c r="B302" s="37"/>
      <c r="C302" s="192" t="s">
        <v>1436</v>
      </c>
      <c r="D302" s="192" t="s">
        <v>224</v>
      </c>
      <c r="E302" s="193" t="s">
        <v>6020</v>
      </c>
      <c r="F302" s="194" t="s">
        <v>6021</v>
      </c>
      <c r="G302" s="195" t="s">
        <v>506</v>
      </c>
      <c r="H302" s="196">
        <v>140.4</v>
      </c>
      <c r="I302" s="197"/>
      <c r="J302" s="198">
        <f>ROUND(I302*H302,2)</f>
        <v>0</v>
      </c>
      <c r="K302" s="194" t="s">
        <v>5600</v>
      </c>
      <c r="L302" s="41"/>
      <c r="M302" s="199" t="s">
        <v>1</v>
      </c>
      <c r="N302" s="200" t="s">
        <v>45</v>
      </c>
      <c r="O302" s="73"/>
      <c r="P302" s="201">
        <f>O302*H302</f>
        <v>0</v>
      </c>
      <c r="Q302" s="201">
        <v>0</v>
      </c>
      <c r="R302" s="201">
        <f>Q302*H302</f>
        <v>0</v>
      </c>
      <c r="S302" s="201">
        <v>0</v>
      </c>
      <c r="T302" s="202">
        <f>S302*H302</f>
        <v>0</v>
      </c>
      <c r="U302" s="36"/>
      <c r="V302" s="36"/>
      <c r="W302" s="36"/>
      <c r="X302" s="36"/>
      <c r="Y302" s="36"/>
      <c r="Z302" s="36"/>
      <c r="AA302" s="36"/>
      <c r="AB302" s="36"/>
      <c r="AC302" s="36"/>
      <c r="AD302" s="36"/>
      <c r="AE302" s="36"/>
      <c r="AR302" s="203" t="s">
        <v>223</v>
      </c>
      <c r="AT302" s="203" t="s">
        <v>224</v>
      </c>
      <c r="AU302" s="203" t="s">
        <v>87</v>
      </c>
      <c r="AY302" s="18" t="s">
        <v>220</v>
      </c>
      <c r="BE302" s="204">
        <f>IF(N302="základní",J302,0)</f>
        <v>0</v>
      </c>
      <c r="BF302" s="204">
        <f>IF(N302="snížená",J302,0)</f>
        <v>0</v>
      </c>
      <c r="BG302" s="204">
        <f>IF(N302="zákl. přenesená",J302,0)</f>
        <v>0</v>
      </c>
      <c r="BH302" s="204">
        <f>IF(N302="sníž. přenesená",J302,0)</f>
        <v>0</v>
      </c>
      <c r="BI302" s="204">
        <f>IF(N302="nulová",J302,0)</f>
        <v>0</v>
      </c>
      <c r="BJ302" s="18" t="s">
        <v>87</v>
      </c>
      <c r="BK302" s="204">
        <f>ROUND(I302*H302,2)</f>
        <v>0</v>
      </c>
      <c r="BL302" s="18" t="s">
        <v>223</v>
      </c>
      <c r="BM302" s="203" t="s">
        <v>6334</v>
      </c>
    </row>
    <row r="303" spans="1:65" s="2" customFormat="1" ht="11.25">
      <c r="A303" s="36"/>
      <c r="B303" s="37"/>
      <c r="C303" s="38"/>
      <c r="D303" s="205" t="s">
        <v>231</v>
      </c>
      <c r="E303" s="38"/>
      <c r="F303" s="206" t="s">
        <v>6023</v>
      </c>
      <c r="G303" s="38"/>
      <c r="H303" s="38"/>
      <c r="I303" s="207"/>
      <c r="J303" s="38"/>
      <c r="K303" s="38"/>
      <c r="L303" s="41"/>
      <c r="M303" s="208"/>
      <c r="N303" s="209"/>
      <c r="O303" s="73"/>
      <c r="P303" s="73"/>
      <c r="Q303" s="73"/>
      <c r="R303" s="73"/>
      <c r="S303" s="73"/>
      <c r="T303" s="74"/>
      <c r="U303" s="36"/>
      <c r="V303" s="36"/>
      <c r="W303" s="36"/>
      <c r="X303" s="36"/>
      <c r="Y303" s="36"/>
      <c r="Z303" s="36"/>
      <c r="AA303" s="36"/>
      <c r="AB303" s="36"/>
      <c r="AC303" s="36"/>
      <c r="AD303" s="36"/>
      <c r="AE303" s="36"/>
      <c r="AT303" s="18" t="s">
        <v>231</v>
      </c>
      <c r="AU303" s="18" t="s">
        <v>87</v>
      </c>
    </row>
    <row r="304" spans="1:65" s="12" customFormat="1" ht="25.9" customHeight="1">
      <c r="B304" s="176"/>
      <c r="C304" s="177"/>
      <c r="D304" s="178" t="s">
        <v>79</v>
      </c>
      <c r="E304" s="179" t="s">
        <v>932</v>
      </c>
      <c r="F304" s="179" t="s">
        <v>933</v>
      </c>
      <c r="G304" s="177"/>
      <c r="H304" s="177"/>
      <c r="I304" s="180"/>
      <c r="J304" s="181">
        <f>BK304</f>
        <v>0</v>
      </c>
      <c r="K304" s="177"/>
      <c r="L304" s="182"/>
      <c r="M304" s="183"/>
      <c r="N304" s="184"/>
      <c r="O304" s="184"/>
      <c r="P304" s="185">
        <f>SUM(P305:P312)</f>
        <v>0</v>
      </c>
      <c r="Q304" s="184"/>
      <c r="R304" s="185">
        <f>SUM(R305:R312)</f>
        <v>0</v>
      </c>
      <c r="S304" s="184"/>
      <c r="T304" s="186">
        <f>SUM(T305:T312)</f>
        <v>0</v>
      </c>
      <c r="AR304" s="187" t="s">
        <v>87</v>
      </c>
      <c r="AT304" s="188" t="s">
        <v>79</v>
      </c>
      <c r="AU304" s="188" t="s">
        <v>80</v>
      </c>
      <c r="AY304" s="187" t="s">
        <v>220</v>
      </c>
      <c r="BK304" s="189">
        <f>SUM(BK305:BK312)</f>
        <v>0</v>
      </c>
    </row>
    <row r="305" spans="1:65" s="2" customFormat="1" ht="44.25" customHeight="1">
      <c r="A305" s="36"/>
      <c r="B305" s="37"/>
      <c r="C305" s="192" t="s">
        <v>1442</v>
      </c>
      <c r="D305" s="192" t="s">
        <v>224</v>
      </c>
      <c r="E305" s="193" t="s">
        <v>6024</v>
      </c>
      <c r="F305" s="194" t="s">
        <v>6025</v>
      </c>
      <c r="G305" s="195" t="s">
        <v>650</v>
      </c>
      <c r="H305" s="196">
        <v>0.14000000000000001</v>
      </c>
      <c r="I305" s="197"/>
      <c r="J305" s="198">
        <f>ROUND(I305*H305,2)</f>
        <v>0</v>
      </c>
      <c r="K305" s="194" t="s">
        <v>5600</v>
      </c>
      <c r="L305" s="41"/>
      <c r="M305" s="199" t="s">
        <v>1</v>
      </c>
      <c r="N305" s="200" t="s">
        <v>45</v>
      </c>
      <c r="O305" s="73"/>
      <c r="P305" s="201">
        <f>O305*H305</f>
        <v>0</v>
      </c>
      <c r="Q305" s="201">
        <v>0</v>
      </c>
      <c r="R305" s="201">
        <f>Q305*H305</f>
        <v>0</v>
      </c>
      <c r="S305" s="201">
        <v>0</v>
      </c>
      <c r="T305" s="202">
        <f>S305*H305</f>
        <v>0</v>
      </c>
      <c r="U305" s="36"/>
      <c r="V305" s="36"/>
      <c r="W305" s="36"/>
      <c r="X305" s="36"/>
      <c r="Y305" s="36"/>
      <c r="Z305" s="36"/>
      <c r="AA305" s="36"/>
      <c r="AB305" s="36"/>
      <c r="AC305" s="36"/>
      <c r="AD305" s="36"/>
      <c r="AE305" s="36"/>
      <c r="AR305" s="203" t="s">
        <v>223</v>
      </c>
      <c r="AT305" s="203" t="s">
        <v>224</v>
      </c>
      <c r="AU305" s="203" t="s">
        <v>87</v>
      </c>
      <c r="AY305" s="18" t="s">
        <v>220</v>
      </c>
      <c r="BE305" s="204">
        <f>IF(N305="základní",J305,0)</f>
        <v>0</v>
      </c>
      <c r="BF305" s="204">
        <f>IF(N305="snížená",J305,0)</f>
        <v>0</v>
      </c>
      <c r="BG305" s="204">
        <f>IF(N305="zákl. přenesená",J305,0)</f>
        <v>0</v>
      </c>
      <c r="BH305" s="204">
        <f>IF(N305="sníž. přenesená",J305,0)</f>
        <v>0</v>
      </c>
      <c r="BI305" s="204">
        <f>IF(N305="nulová",J305,0)</f>
        <v>0</v>
      </c>
      <c r="BJ305" s="18" t="s">
        <v>87</v>
      </c>
      <c r="BK305" s="204">
        <f>ROUND(I305*H305,2)</f>
        <v>0</v>
      </c>
      <c r="BL305" s="18" t="s">
        <v>223</v>
      </c>
      <c r="BM305" s="203" t="s">
        <v>6335</v>
      </c>
    </row>
    <row r="306" spans="1:65" s="2" customFormat="1" ht="11.25">
      <c r="A306" s="36"/>
      <c r="B306" s="37"/>
      <c r="C306" s="38"/>
      <c r="D306" s="205" t="s">
        <v>231</v>
      </c>
      <c r="E306" s="38"/>
      <c r="F306" s="206" t="s">
        <v>6027</v>
      </c>
      <c r="G306" s="38"/>
      <c r="H306" s="38"/>
      <c r="I306" s="207"/>
      <c r="J306" s="38"/>
      <c r="K306" s="38"/>
      <c r="L306" s="41"/>
      <c r="M306" s="208"/>
      <c r="N306" s="209"/>
      <c r="O306" s="73"/>
      <c r="P306" s="73"/>
      <c r="Q306" s="73"/>
      <c r="R306" s="73"/>
      <c r="S306" s="73"/>
      <c r="T306" s="74"/>
      <c r="U306" s="36"/>
      <c r="V306" s="36"/>
      <c r="W306" s="36"/>
      <c r="X306" s="36"/>
      <c r="Y306" s="36"/>
      <c r="Z306" s="36"/>
      <c r="AA306" s="36"/>
      <c r="AB306" s="36"/>
      <c r="AC306" s="36"/>
      <c r="AD306" s="36"/>
      <c r="AE306" s="36"/>
      <c r="AT306" s="18" t="s">
        <v>231</v>
      </c>
      <c r="AU306" s="18" t="s">
        <v>87</v>
      </c>
    </row>
    <row r="307" spans="1:65" s="2" customFormat="1" ht="44.25" customHeight="1">
      <c r="A307" s="36"/>
      <c r="B307" s="37"/>
      <c r="C307" s="192" t="s">
        <v>1446</v>
      </c>
      <c r="D307" s="192" t="s">
        <v>224</v>
      </c>
      <c r="E307" s="193" t="s">
        <v>952</v>
      </c>
      <c r="F307" s="194" t="s">
        <v>953</v>
      </c>
      <c r="G307" s="195" t="s">
        <v>650</v>
      </c>
      <c r="H307" s="196">
        <v>21.06</v>
      </c>
      <c r="I307" s="197"/>
      <c r="J307" s="198">
        <f>ROUND(I307*H307,2)</f>
        <v>0</v>
      </c>
      <c r="K307" s="194" t="s">
        <v>5600</v>
      </c>
      <c r="L307" s="41"/>
      <c r="M307" s="199" t="s">
        <v>1</v>
      </c>
      <c r="N307" s="200" t="s">
        <v>45</v>
      </c>
      <c r="O307" s="73"/>
      <c r="P307" s="201">
        <f>O307*H307</f>
        <v>0</v>
      </c>
      <c r="Q307" s="201">
        <v>0</v>
      </c>
      <c r="R307" s="201">
        <f>Q307*H307</f>
        <v>0</v>
      </c>
      <c r="S307" s="201">
        <v>0</v>
      </c>
      <c r="T307" s="202">
        <f>S307*H307</f>
        <v>0</v>
      </c>
      <c r="U307" s="36"/>
      <c r="V307" s="36"/>
      <c r="W307" s="36"/>
      <c r="X307" s="36"/>
      <c r="Y307" s="36"/>
      <c r="Z307" s="36"/>
      <c r="AA307" s="36"/>
      <c r="AB307" s="36"/>
      <c r="AC307" s="36"/>
      <c r="AD307" s="36"/>
      <c r="AE307" s="36"/>
      <c r="AR307" s="203" t="s">
        <v>223</v>
      </c>
      <c r="AT307" s="203" t="s">
        <v>224</v>
      </c>
      <c r="AU307" s="203" t="s">
        <v>87</v>
      </c>
      <c r="AY307" s="18" t="s">
        <v>220</v>
      </c>
      <c r="BE307" s="204">
        <f>IF(N307="základní",J307,0)</f>
        <v>0</v>
      </c>
      <c r="BF307" s="204">
        <f>IF(N307="snížená",J307,0)</f>
        <v>0</v>
      </c>
      <c r="BG307" s="204">
        <f>IF(N307="zákl. přenesená",J307,0)</f>
        <v>0</v>
      </c>
      <c r="BH307" s="204">
        <f>IF(N307="sníž. přenesená",J307,0)</f>
        <v>0</v>
      </c>
      <c r="BI307" s="204">
        <f>IF(N307="nulová",J307,0)</f>
        <v>0</v>
      </c>
      <c r="BJ307" s="18" t="s">
        <v>87</v>
      </c>
      <c r="BK307" s="204">
        <f>ROUND(I307*H307,2)</f>
        <v>0</v>
      </c>
      <c r="BL307" s="18" t="s">
        <v>223</v>
      </c>
      <c r="BM307" s="203" t="s">
        <v>6336</v>
      </c>
    </row>
    <row r="308" spans="1:65" s="2" customFormat="1" ht="11.25">
      <c r="A308" s="36"/>
      <c r="B308" s="37"/>
      <c r="C308" s="38"/>
      <c r="D308" s="205" t="s">
        <v>231</v>
      </c>
      <c r="E308" s="38"/>
      <c r="F308" s="206" t="s">
        <v>5868</v>
      </c>
      <c r="G308" s="38"/>
      <c r="H308" s="38"/>
      <c r="I308" s="207"/>
      <c r="J308" s="38"/>
      <c r="K308" s="38"/>
      <c r="L308" s="41"/>
      <c r="M308" s="208"/>
      <c r="N308" s="209"/>
      <c r="O308" s="73"/>
      <c r="P308" s="73"/>
      <c r="Q308" s="73"/>
      <c r="R308" s="73"/>
      <c r="S308" s="73"/>
      <c r="T308" s="74"/>
      <c r="U308" s="36"/>
      <c r="V308" s="36"/>
      <c r="W308" s="36"/>
      <c r="X308" s="36"/>
      <c r="Y308" s="36"/>
      <c r="Z308" s="36"/>
      <c r="AA308" s="36"/>
      <c r="AB308" s="36"/>
      <c r="AC308" s="36"/>
      <c r="AD308" s="36"/>
      <c r="AE308" s="36"/>
      <c r="AT308" s="18" t="s">
        <v>231</v>
      </c>
      <c r="AU308" s="18" t="s">
        <v>87</v>
      </c>
    </row>
    <row r="309" spans="1:65" s="2" customFormat="1" ht="37.9" customHeight="1">
      <c r="A309" s="36"/>
      <c r="B309" s="37"/>
      <c r="C309" s="192" t="s">
        <v>1450</v>
      </c>
      <c r="D309" s="192" t="s">
        <v>224</v>
      </c>
      <c r="E309" s="193" t="s">
        <v>5871</v>
      </c>
      <c r="F309" s="194" t="s">
        <v>5872</v>
      </c>
      <c r="G309" s="195" t="s">
        <v>650</v>
      </c>
      <c r="H309" s="196">
        <v>21.2</v>
      </c>
      <c r="I309" s="197"/>
      <c r="J309" s="198">
        <f>ROUND(I309*H309,2)</f>
        <v>0</v>
      </c>
      <c r="K309" s="194" t="s">
        <v>5600</v>
      </c>
      <c r="L309" s="41"/>
      <c r="M309" s="199" t="s">
        <v>1</v>
      </c>
      <c r="N309" s="200" t="s">
        <v>45</v>
      </c>
      <c r="O309" s="73"/>
      <c r="P309" s="201">
        <f>O309*H309</f>
        <v>0</v>
      </c>
      <c r="Q309" s="201">
        <v>0</v>
      </c>
      <c r="R309" s="201">
        <f>Q309*H309</f>
        <v>0</v>
      </c>
      <c r="S309" s="201">
        <v>0</v>
      </c>
      <c r="T309" s="202">
        <f>S309*H309</f>
        <v>0</v>
      </c>
      <c r="U309" s="36"/>
      <c r="V309" s="36"/>
      <c r="W309" s="36"/>
      <c r="X309" s="36"/>
      <c r="Y309" s="36"/>
      <c r="Z309" s="36"/>
      <c r="AA309" s="36"/>
      <c r="AB309" s="36"/>
      <c r="AC309" s="36"/>
      <c r="AD309" s="36"/>
      <c r="AE309" s="36"/>
      <c r="AR309" s="203" t="s">
        <v>223</v>
      </c>
      <c r="AT309" s="203" t="s">
        <v>224</v>
      </c>
      <c r="AU309" s="203" t="s">
        <v>87</v>
      </c>
      <c r="AY309" s="18" t="s">
        <v>220</v>
      </c>
      <c r="BE309" s="204">
        <f>IF(N309="základní",J309,0)</f>
        <v>0</v>
      </c>
      <c r="BF309" s="204">
        <f>IF(N309="snížená",J309,0)</f>
        <v>0</v>
      </c>
      <c r="BG309" s="204">
        <f>IF(N309="zákl. přenesená",J309,0)</f>
        <v>0</v>
      </c>
      <c r="BH309" s="204">
        <f>IF(N309="sníž. přenesená",J309,0)</f>
        <v>0</v>
      </c>
      <c r="BI309" s="204">
        <f>IF(N309="nulová",J309,0)</f>
        <v>0</v>
      </c>
      <c r="BJ309" s="18" t="s">
        <v>87</v>
      </c>
      <c r="BK309" s="204">
        <f>ROUND(I309*H309,2)</f>
        <v>0</v>
      </c>
      <c r="BL309" s="18" t="s">
        <v>223</v>
      </c>
      <c r="BM309" s="203" t="s">
        <v>6337</v>
      </c>
    </row>
    <row r="310" spans="1:65" s="2" customFormat="1" ht="11.25">
      <c r="A310" s="36"/>
      <c r="B310" s="37"/>
      <c r="C310" s="38"/>
      <c r="D310" s="205" t="s">
        <v>231</v>
      </c>
      <c r="E310" s="38"/>
      <c r="F310" s="206" t="s">
        <v>5874</v>
      </c>
      <c r="G310" s="38"/>
      <c r="H310" s="38"/>
      <c r="I310" s="207"/>
      <c r="J310" s="38"/>
      <c r="K310" s="38"/>
      <c r="L310" s="41"/>
      <c r="M310" s="208"/>
      <c r="N310" s="209"/>
      <c r="O310" s="73"/>
      <c r="P310" s="73"/>
      <c r="Q310" s="73"/>
      <c r="R310" s="73"/>
      <c r="S310" s="73"/>
      <c r="T310" s="74"/>
      <c r="U310" s="36"/>
      <c r="V310" s="36"/>
      <c r="W310" s="36"/>
      <c r="X310" s="36"/>
      <c r="Y310" s="36"/>
      <c r="Z310" s="36"/>
      <c r="AA310" s="36"/>
      <c r="AB310" s="36"/>
      <c r="AC310" s="36"/>
      <c r="AD310" s="36"/>
      <c r="AE310" s="36"/>
      <c r="AT310" s="18" t="s">
        <v>231</v>
      </c>
      <c r="AU310" s="18" t="s">
        <v>87</v>
      </c>
    </row>
    <row r="311" spans="1:65" s="2" customFormat="1" ht="49.15" customHeight="1">
      <c r="A311" s="36"/>
      <c r="B311" s="37"/>
      <c r="C311" s="192" t="s">
        <v>1454</v>
      </c>
      <c r="D311" s="192" t="s">
        <v>224</v>
      </c>
      <c r="E311" s="193" t="s">
        <v>5875</v>
      </c>
      <c r="F311" s="194" t="s">
        <v>5876</v>
      </c>
      <c r="G311" s="195" t="s">
        <v>650</v>
      </c>
      <c r="H311" s="196">
        <v>402.8</v>
      </c>
      <c r="I311" s="197"/>
      <c r="J311" s="198">
        <f>ROUND(I311*H311,2)</f>
        <v>0</v>
      </c>
      <c r="K311" s="194" t="s">
        <v>5600</v>
      </c>
      <c r="L311" s="41"/>
      <c r="M311" s="199" t="s">
        <v>1</v>
      </c>
      <c r="N311" s="200" t="s">
        <v>45</v>
      </c>
      <c r="O311" s="73"/>
      <c r="P311" s="201">
        <f>O311*H311</f>
        <v>0</v>
      </c>
      <c r="Q311" s="201">
        <v>0</v>
      </c>
      <c r="R311" s="201">
        <f>Q311*H311</f>
        <v>0</v>
      </c>
      <c r="S311" s="201">
        <v>0</v>
      </c>
      <c r="T311" s="202">
        <f>S311*H311</f>
        <v>0</v>
      </c>
      <c r="U311" s="36"/>
      <c r="V311" s="36"/>
      <c r="W311" s="36"/>
      <c r="X311" s="36"/>
      <c r="Y311" s="36"/>
      <c r="Z311" s="36"/>
      <c r="AA311" s="36"/>
      <c r="AB311" s="36"/>
      <c r="AC311" s="36"/>
      <c r="AD311" s="36"/>
      <c r="AE311" s="36"/>
      <c r="AR311" s="203" t="s">
        <v>223</v>
      </c>
      <c r="AT311" s="203" t="s">
        <v>224</v>
      </c>
      <c r="AU311" s="203" t="s">
        <v>87</v>
      </c>
      <c r="AY311" s="18" t="s">
        <v>220</v>
      </c>
      <c r="BE311" s="204">
        <f>IF(N311="základní",J311,0)</f>
        <v>0</v>
      </c>
      <c r="BF311" s="204">
        <f>IF(N311="snížená",J311,0)</f>
        <v>0</v>
      </c>
      <c r="BG311" s="204">
        <f>IF(N311="zákl. přenesená",J311,0)</f>
        <v>0</v>
      </c>
      <c r="BH311" s="204">
        <f>IF(N311="sníž. přenesená",J311,0)</f>
        <v>0</v>
      </c>
      <c r="BI311" s="204">
        <f>IF(N311="nulová",J311,0)</f>
        <v>0</v>
      </c>
      <c r="BJ311" s="18" t="s">
        <v>87</v>
      </c>
      <c r="BK311" s="204">
        <f>ROUND(I311*H311,2)</f>
        <v>0</v>
      </c>
      <c r="BL311" s="18" t="s">
        <v>223</v>
      </c>
      <c r="BM311" s="203" t="s">
        <v>6338</v>
      </c>
    </row>
    <row r="312" spans="1:65" s="2" customFormat="1" ht="11.25">
      <c r="A312" s="36"/>
      <c r="B312" s="37"/>
      <c r="C312" s="38"/>
      <c r="D312" s="205" t="s">
        <v>231</v>
      </c>
      <c r="E312" s="38"/>
      <c r="F312" s="206" t="s">
        <v>5878</v>
      </c>
      <c r="G312" s="38"/>
      <c r="H312" s="38"/>
      <c r="I312" s="207"/>
      <c r="J312" s="38"/>
      <c r="K312" s="38"/>
      <c r="L312" s="41"/>
      <c r="M312" s="208"/>
      <c r="N312" s="209"/>
      <c r="O312" s="73"/>
      <c r="P312" s="73"/>
      <c r="Q312" s="73"/>
      <c r="R312" s="73"/>
      <c r="S312" s="73"/>
      <c r="T312" s="74"/>
      <c r="U312" s="36"/>
      <c r="V312" s="36"/>
      <c r="W312" s="36"/>
      <c r="X312" s="36"/>
      <c r="Y312" s="36"/>
      <c r="Z312" s="36"/>
      <c r="AA312" s="36"/>
      <c r="AB312" s="36"/>
      <c r="AC312" s="36"/>
      <c r="AD312" s="36"/>
      <c r="AE312" s="36"/>
      <c r="AT312" s="18" t="s">
        <v>231</v>
      </c>
      <c r="AU312" s="18" t="s">
        <v>87</v>
      </c>
    </row>
    <row r="313" spans="1:65" s="12" customFormat="1" ht="25.9" customHeight="1">
      <c r="B313" s="176"/>
      <c r="C313" s="177"/>
      <c r="D313" s="178" t="s">
        <v>79</v>
      </c>
      <c r="E313" s="179" t="s">
        <v>741</v>
      </c>
      <c r="F313" s="179" t="s">
        <v>742</v>
      </c>
      <c r="G313" s="177"/>
      <c r="H313" s="177"/>
      <c r="I313" s="180"/>
      <c r="J313" s="181">
        <f>BK313</f>
        <v>0</v>
      </c>
      <c r="K313" s="177"/>
      <c r="L313" s="182"/>
      <c r="M313" s="183"/>
      <c r="N313" s="184"/>
      <c r="O313" s="184"/>
      <c r="P313" s="185">
        <f>SUM(P314:P315)</f>
        <v>0</v>
      </c>
      <c r="Q313" s="184"/>
      <c r="R313" s="185">
        <f>SUM(R314:R315)</f>
        <v>0</v>
      </c>
      <c r="S313" s="184"/>
      <c r="T313" s="186">
        <f>SUM(T314:T315)</f>
        <v>0</v>
      </c>
      <c r="AR313" s="187" t="s">
        <v>87</v>
      </c>
      <c r="AT313" s="188" t="s">
        <v>79</v>
      </c>
      <c r="AU313" s="188" t="s">
        <v>80</v>
      </c>
      <c r="AY313" s="187" t="s">
        <v>220</v>
      </c>
      <c r="BK313" s="189">
        <f>SUM(BK314:BK315)</f>
        <v>0</v>
      </c>
    </row>
    <row r="314" spans="1:65" s="2" customFormat="1" ht="33" customHeight="1">
      <c r="A314" s="36"/>
      <c r="B314" s="37"/>
      <c r="C314" s="192" t="s">
        <v>1459</v>
      </c>
      <c r="D314" s="192" t="s">
        <v>224</v>
      </c>
      <c r="E314" s="193" t="s">
        <v>743</v>
      </c>
      <c r="F314" s="194" t="s">
        <v>744</v>
      </c>
      <c r="G314" s="195" t="s">
        <v>650</v>
      </c>
      <c r="H314" s="196">
        <v>126.154</v>
      </c>
      <c r="I314" s="197"/>
      <c r="J314" s="198">
        <f>ROUND(I314*H314,2)</f>
        <v>0</v>
      </c>
      <c r="K314" s="194" t="s">
        <v>5600</v>
      </c>
      <c r="L314" s="41"/>
      <c r="M314" s="199" t="s">
        <v>1</v>
      </c>
      <c r="N314" s="200" t="s">
        <v>45</v>
      </c>
      <c r="O314" s="73"/>
      <c r="P314" s="201">
        <f>O314*H314</f>
        <v>0</v>
      </c>
      <c r="Q314" s="201">
        <v>0</v>
      </c>
      <c r="R314" s="201">
        <f>Q314*H314</f>
        <v>0</v>
      </c>
      <c r="S314" s="201">
        <v>0</v>
      </c>
      <c r="T314" s="202">
        <f>S314*H314</f>
        <v>0</v>
      </c>
      <c r="U314" s="36"/>
      <c r="V314" s="36"/>
      <c r="W314" s="36"/>
      <c r="X314" s="36"/>
      <c r="Y314" s="36"/>
      <c r="Z314" s="36"/>
      <c r="AA314" s="36"/>
      <c r="AB314" s="36"/>
      <c r="AC314" s="36"/>
      <c r="AD314" s="36"/>
      <c r="AE314" s="36"/>
      <c r="AR314" s="203" t="s">
        <v>223</v>
      </c>
      <c r="AT314" s="203" t="s">
        <v>224</v>
      </c>
      <c r="AU314" s="203" t="s">
        <v>87</v>
      </c>
      <c r="AY314" s="18" t="s">
        <v>220</v>
      </c>
      <c r="BE314" s="204">
        <f>IF(N314="základní",J314,0)</f>
        <v>0</v>
      </c>
      <c r="BF314" s="204">
        <f>IF(N314="snížená",J314,0)</f>
        <v>0</v>
      </c>
      <c r="BG314" s="204">
        <f>IF(N314="zákl. přenesená",J314,0)</f>
        <v>0</v>
      </c>
      <c r="BH314" s="204">
        <f>IF(N314="sníž. přenesená",J314,0)</f>
        <v>0</v>
      </c>
      <c r="BI314" s="204">
        <f>IF(N314="nulová",J314,0)</f>
        <v>0</v>
      </c>
      <c r="BJ314" s="18" t="s">
        <v>87</v>
      </c>
      <c r="BK314" s="204">
        <f>ROUND(I314*H314,2)</f>
        <v>0</v>
      </c>
      <c r="BL314" s="18" t="s">
        <v>223</v>
      </c>
      <c r="BM314" s="203" t="s">
        <v>6339</v>
      </c>
    </row>
    <row r="315" spans="1:65" s="2" customFormat="1" ht="11.25">
      <c r="A315" s="36"/>
      <c r="B315" s="37"/>
      <c r="C315" s="38"/>
      <c r="D315" s="205" t="s">
        <v>231</v>
      </c>
      <c r="E315" s="38"/>
      <c r="F315" s="206" t="s">
        <v>5884</v>
      </c>
      <c r="G315" s="38"/>
      <c r="H315" s="38"/>
      <c r="I315" s="207"/>
      <c r="J315" s="38"/>
      <c r="K315" s="38"/>
      <c r="L315" s="41"/>
      <c r="M315" s="257"/>
      <c r="N315" s="258"/>
      <c r="O315" s="259"/>
      <c r="P315" s="259"/>
      <c r="Q315" s="259"/>
      <c r="R315" s="259"/>
      <c r="S315" s="259"/>
      <c r="T315" s="260"/>
      <c r="U315" s="36"/>
      <c r="V315" s="36"/>
      <c r="W315" s="36"/>
      <c r="X315" s="36"/>
      <c r="Y315" s="36"/>
      <c r="Z315" s="36"/>
      <c r="AA315" s="36"/>
      <c r="AB315" s="36"/>
      <c r="AC315" s="36"/>
      <c r="AD315" s="36"/>
      <c r="AE315" s="36"/>
      <c r="AT315" s="18" t="s">
        <v>231</v>
      </c>
      <c r="AU315" s="18" t="s">
        <v>87</v>
      </c>
    </row>
    <row r="316" spans="1:65" s="2" customFormat="1" ht="6.95" customHeight="1">
      <c r="A316" s="36"/>
      <c r="B316" s="56"/>
      <c r="C316" s="57"/>
      <c r="D316" s="57"/>
      <c r="E316" s="57"/>
      <c r="F316" s="57"/>
      <c r="G316" s="57"/>
      <c r="H316" s="57"/>
      <c r="I316" s="57"/>
      <c r="J316" s="57"/>
      <c r="K316" s="57"/>
      <c r="L316" s="41"/>
      <c r="M316" s="36"/>
      <c r="O316" s="36"/>
      <c r="P316" s="36"/>
      <c r="Q316" s="36"/>
      <c r="R316" s="36"/>
      <c r="S316" s="36"/>
      <c r="T316" s="36"/>
      <c r="U316" s="36"/>
      <c r="V316" s="36"/>
      <c r="W316" s="36"/>
      <c r="X316" s="36"/>
      <c r="Y316" s="36"/>
      <c r="Z316" s="36"/>
      <c r="AA316" s="36"/>
      <c r="AB316" s="36"/>
      <c r="AC316" s="36"/>
      <c r="AD316" s="36"/>
      <c r="AE316" s="36"/>
    </row>
  </sheetData>
  <mergeCells count="12">
    <mergeCell ref="E119:H119"/>
    <mergeCell ref="L2:V2"/>
    <mergeCell ref="E85:H85"/>
    <mergeCell ref="E87:H87"/>
    <mergeCell ref="E89:H89"/>
    <mergeCell ref="E115:H115"/>
    <mergeCell ref="E117:H117"/>
    <mergeCell ref="E7:H7"/>
    <mergeCell ref="E9:H9"/>
    <mergeCell ref="E11:H11"/>
    <mergeCell ref="E20:H20"/>
    <mergeCell ref="E29:H29"/>
  </mergeCells>
  <hyperlinks>
    <hyperlink ref="F130" r:id="rId1"/>
    <hyperlink ref="F132" r:id="rId2"/>
    <hyperlink ref="F134" r:id="rId3"/>
    <hyperlink ref="F136" r:id="rId4"/>
    <hyperlink ref="F140" r:id="rId5"/>
    <hyperlink ref="F148" r:id="rId6"/>
    <hyperlink ref="F153" r:id="rId7"/>
    <hyperlink ref="F165" r:id="rId8"/>
    <hyperlink ref="F186" r:id="rId9"/>
    <hyperlink ref="F196" r:id="rId10"/>
    <hyperlink ref="F204" r:id="rId11"/>
    <hyperlink ref="F210" r:id="rId12"/>
    <hyperlink ref="F212" r:id="rId13"/>
    <hyperlink ref="F214" r:id="rId14"/>
    <hyperlink ref="F216" r:id="rId15"/>
    <hyperlink ref="F218" r:id="rId16"/>
    <hyperlink ref="F220" r:id="rId17"/>
    <hyperlink ref="F222" r:id="rId18"/>
    <hyperlink ref="F236" r:id="rId19"/>
    <hyperlink ref="F245" r:id="rId20"/>
    <hyperlink ref="F247" r:id="rId21"/>
    <hyperlink ref="F250" r:id="rId22"/>
    <hyperlink ref="F260" r:id="rId23"/>
    <hyperlink ref="F262" r:id="rId24"/>
    <hyperlink ref="F264" r:id="rId25"/>
    <hyperlink ref="F268" r:id="rId26"/>
    <hyperlink ref="F274" r:id="rId27"/>
    <hyperlink ref="F281" r:id="rId28"/>
    <hyperlink ref="F290" r:id="rId29"/>
    <hyperlink ref="F303" r:id="rId30"/>
    <hyperlink ref="F306" r:id="rId31"/>
    <hyperlink ref="F308" r:id="rId32"/>
    <hyperlink ref="F310" r:id="rId33"/>
    <hyperlink ref="F312" r:id="rId34"/>
    <hyperlink ref="F315" r:id="rId35"/>
  </hyperlinks>
  <pageMargins left="0.39374999999999999" right="0.39374999999999999" top="0.39374999999999999" bottom="0.39374999999999999" header="0" footer="0"/>
  <pageSetup orientation="portrait" blackAndWhite="1"/>
</worksheet>
</file>

<file path=xl/worksheets/sheet26.xml><?xml version="1.0" encoding="utf-8"?>
<worksheet xmlns="http://schemas.openxmlformats.org/spreadsheetml/2006/main" xmlns:r="http://schemas.openxmlformats.org/officeDocument/2006/relationships">
  <sheetPr>
    <pageSetUpPr fitToPage="1"/>
  </sheetPr>
  <dimension ref="A2:BM2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5"/>
      <c r="M2" s="305"/>
      <c r="N2" s="305"/>
      <c r="O2" s="305"/>
      <c r="P2" s="305"/>
      <c r="Q2" s="305"/>
      <c r="R2" s="305"/>
      <c r="S2" s="305"/>
      <c r="T2" s="305"/>
      <c r="U2" s="305"/>
      <c r="V2" s="305"/>
      <c r="AT2" s="18" t="s">
        <v>186</v>
      </c>
    </row>
    <row r="3" spans="1:46" s="1" customFormat="1" ht="6.95" customHeight="1">
      <c r="B3" s="116"/>
      <c r="C3" s="117"/>
      <c r="D3" s="117"/>
      <c r="E3" s="117"/>
      <c r="F3" s="117"/>
      <c r="G3" s="117"/>
      <c r="H3" s="117"/>
      <c r="I3" s="117"/>
      <c r="J3" s="117"/>
      <c r="K3" s="117"/>
      <c r="L3" s="21"/>
      <c r="AT3" s="18" t="s">
        <v>19</v>
      </c>
    </row>
    <row r="4" spans="1:46" s="1" customFormat="1" ht="24.95" customHeight="1">
      <c r="B4" s="21"/>
      <c r="D4" s="118" t="s">
        <v>187</v>
      </c>
      <c r="L4" s="21"/>
      <c r="M4" s="119" t="s">
        <v>9</v>
      </c>
      <c r="AT4" s="18" t="s">
        <v>4</v>
      </c>
    </row>
    <row r="5" spans="1:46" s="1" customFormat="1" ht="6.95" customHeight="1">
      <c r="B5" s="21"/>
      <c r="L5" s="21"/>
    </row>
    <row r="6" spans="1:46" s="1" customFormat="1" ht="12" customHeight="1">
      <c r="B6" s="21"/>
      <c r="D6" s="120" t="s">
        <v>15</v>
      </c>
      <c r="L6" s="21"/>
    </row>
    <row r="7" spans="1:46" s="1" customFormat="1" ht="26.25" customHeight="1">
      <c r="B7" s="21"/>
      <c r="E7" s="332" t="str">
        <f>'Rekapitulace stavby'!K6</f>
        <v>Ochranná hráz na Odře a Orlovské Stružce, Bohumín-Pudlov, stavba č. 5047_2021_soutez</v>
      </c>
      <c r="F7" s="333"/>
      <c r="G7" s="333"/>
      <c r="H7" s="333"/>
      <c r="L7" s="21"/>
    </row>
    <row r="8" spans="1:46" s="1" customFormat="1" ht="12" customHeight="1">
      <c r="B8" s="21"/>
      <c r="D8" s="120" t="s">
        <v>188</v>
      </c>
      <c r="L8" s="21"/>
    </row>
    <row r="9" spans="1:46" s="2" customFormat="1" ht="16.5" customHeight="1">
      <c r="A9" s="36"/>
      <c r="B9" s="41"/>
      <c r="C9" s="36"/>
      <c r="D9" s="36"/>
      <c r="E9" s="332" t="s">
        <v>5591</v>
      </c>
      <c r="F9" s="335"/>
      <c r="G9" s="335"/>
      <c r="H9" s="335"/>
      <c r="I9" s="36"/>
      <c r="J9" s="36"/>
      <c r="K9" s="36"/>
      <c r="L9" s="53"/>
      <c r="S9" s="36"/>
      <c r="T9" s="36"/>
      <c r="U9" s="36"/>
      <c r="V9" s="36"/>
      <c r="W9" s="36"/>
      <c r="X9" s="36"/>
      <c r="Y9" s="36"/>
      <c r="Z9" s="36"/>
      <c r="AA9" s="36"/>
      <c r="AB9" s="36"/>
      <c r="AC9" s="36"/>
      <c r="AD9" s="36"/>
      <c r="AE9" s="36"/>
    </row>
    <row r="10" spans="1:46" s="2" customFormat="1" ht="12" customHeight="1">
      <c r="A10" s="36"/>
      <c r="B10" s="41"/>
      <c r="C10" s="36"/>
      <c r="D10" s="120" t="s">
        <v>485</v>
      </c>
      <c r="E10" s="36"/>
      <c r="F10" s="36"/>
      <c r="G10" s="36"/>
      <c r="H10" s="36"/>
      <c r="I10" s="36"/>
      <c r="J10" s="36"/>
      <c r="K10" s="36"/>
      <c r="L10" s="53"/>
      <c r="S10" s="36"/>
      <c r="T10" s="36"/>
      <c r="U10" s="36"/>
      <c r="V10" s="36"/>
      <c r="W10" s="36"/>
      <c r="X10" s="36"/>
      <c r="Y10" s="36"/>
      <c r="Z10" s="36"/>
      <c r="AA10" s="36"/>
      <c r="AB10" s="36"/>
      <c r="AC10" s="36"/>
      <c r="AD10" s="36"/>
      <c r="AE10" s="36"/>
    </row>
    <row r="11" spans="1:46" s="2" customFormat="1" ht="16.5" customHeight="1">
      <c r="A11" s="36"/>
      <c r="B11" s="41"/>
      <c r="C11" s="36"/>
      <c r="D11" s="36"/>
      <c r="E11" s="334" t="s">
        <v>6340</v>
      </c>
      <c r="F11" s="335"/>
      <c r="G11" s="335"/>
      <c r="H11" s="335"/>
      <c r="I11" s="36"/>
      <c r="J11" s="36"/>
      <c r="K11" s="36"/>
      <c r="L11" s="53"/>
      <c r="S11" s="36"/>
      <c r="T11" s="36"/>
      <c r="U11" s="36"/>
      <c r="V11" s="36"/>
      <c r="W11" s="36"/>
      <c r="X11" s="36"/>
      <c r="Y11" s="36"/>
      <c r="Z11" s="36"/>
      <c r="AA11" s="36"/>
      <c r="AB11" s="36"/>
      <c r="AC11" s="36"/>
      <c r="AD11" s="36"/>
      <c r="AE11" s="36"/>
    </row>
    <row r="12" spans="1:46" s="2" customFormat="1" ht="11.25">
      <c r="A12" s="36"/>
      <c r="B12" s="41"/>
      <c r="C12" s="36"/>
      <c r="D12" s="36"/>
      <c r="E12" s="36"/>
      <c r="F12" s="36"/>
      <c r="G12" s="36"/>
      <c r="H12" s="36"/>
      <c r="I12" s="36"/>
      <c r="J12" s="36"/>
      <c r="K12" s="36"/>
      <c r="L12" s="53"/>
      <c r="S12" s="36"/>
      <c r="T12" s="36"/>
      <c r="U12" s="36"/>
      <c r="V12" s="36"/>
      <c r="W12" s="36"/>
      <c r="X12" s="36"/>
      <c r="Y12" s="36"/>
      <c r="Z12" s="36"/>
      <c r="AA12" s="36"/>
      <c r="AB12" s="36"/>
      <c r="AC12" s="36"/>
      <c r="AD12" s="36"/>
      <c r="AE12" s="36"/>
    </row>
    <row r="13" spans="1:46" s="2" customFormat="1" ht="12" customHeight="1">
      <c r="A13" s="36"/>
      <c r="B13" s="41"/>
      <c r="C13" s="36"/>
      <c r="D13" s="120" t="s">
        <v>17</v>
      </c>
      <c r="E13" s="36"/>
      <c r="F13" s="111" t="s">
        <v>1</v>
      </c>
      <c r="G13" s="36"/>
      <c r="H13" s="36"/>
      <c r="I13" s="120" t="s">
        <v>18</v>
      </c>
      <c r="J13" s="111" t="s">
        <v>1</v>
      </c>
      <c r="K13" s="36"/>
      <c r="L13" s="53"/>
      <c r="S13" s="36"/>
      <c r="T13" s="36"/>
      <c r="U13" s="36"/>
      <c r="V13" s="36"/>
      <c r="W13" s="36"/>
      <c r="X13" s="36"/>
      <c r="Y13" s="36"/>
      <c r="Z13" s="36"/>
      <c r="AA13" s="36"/>
      <c r="AB13" s="36"/>
      <c r="AC13" s="36"/>
      <c r="AD13" s="36"/>
      <c r="AE13" s="36"/>
    </row>
    <row r="14" spans="1:46" s="2" customFormat="1" ht="12" customHeight="1">
      <c r="A14" s="36"/>
      <c r="B14" s="41"/>
      <c r="C14" s="36"/>
      <c r="D14" s="120" t="s">
        <v>20</v>
      </c>
      <c r="E14" s="36"/>
      <c r="F14" s="111" t="s">
        <v>38</v>
      </c>
      <c r="G14" s="36"/>
      <c r="H14" s="36"/>
      <c r="I14" s="120" t="s">
        <v>22</v>
      </c>
      <c r="J14" s="121" t="str">
        <f>'Rekapitulace stavby'!AN8</f>
        <v>30. 11. 2020</v>
      </c>
      <c r="K14" s="36"/>
      <c r="L14" s="53"/>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36"/>
      <c r="J15" s="36"/>
      <c r="K15" s="36"/>
      <c r="L15" s="53"/>
      <c r="S15" s="36"/>
      <c r="T15" s="36"/>
      <c r="U15" s="36"/>
      <c r="V15" s="36"/>
      <c r="W15" s="36"/>
      <c r="X15" s="36"/>
      <c r="Y15" s="36"/>
      <c r="Z15" s="36"/>
      <c r="AA15" s="36"/>
      <c r="AB15" s="36"/>
      <c r="AC15" s="36"/>
      <c r="AD15" s="36"/>
      <c r="AE15" s="36"/>
    </row>
    <row r="16" spans="1:46" s="2" customFormat="1" ht="12" customHeight="1">
      <c r="A16" s="36"/>
      <c r="B16" s="41"/>
      <c r="C16" s="36"/>
      <c r="D16" s="120" t="s">
        <v>28</v>
      </c>
      <c r="E16" s="36"/>
      <c r="F16" s="36"/>
      <c r="G16" s="36"/>
      <c r="H16" s="36"/>
      <c r="I16" s="120" t="s">
        <v>29</v>
      </c>
      <c r="J16" s="111" t="str">
        <f>IF('Rekapitulace stavby'!AN10="","",'Rekapitulace stavby'!AN10)</f>
        <v/>
      </c>
      <c r="K16" s="36"/>
      <c r="L16" s="53"/>
      <c r="S16" s="36"/>
      <c r="T16" s="36"/>
      <c r="U16" s="36"/>
      <c r="V16" s="36"/>
      <c r="W16" s="36"/>
      <c r="X16" s="36"/>
      <c r="Y16" s="36"/>
      <c r="Z16" s="36"/>
      <c r="AA16" s="36"/>
      <c r="AB16" s="36"/>
      <c r="AC16" s="36"/>
      <c r="AD16" s="36"/>
      <c r="AE16" s="36"/>
    </row>
    <row r="17" spans="1:31" s="2" customFormat="1" ht="18" customHeight="1">
      <c r="A17" s="36"/>
      <c r="B17" s="41"/>
      <c r="C17" s="36"/>
      <c r="D17" s="36"/>
      <c r="E17" s="111" t="str">
        <f>IF('Rekapitulace stavby'!E11="","",'Rekapitulace stavby'!E11)</f>
        <v>Povodí Odry, s.p.</v>
      </c>
      <c r="F17" s="36"/>
      <c r="G17" s="36"/>
      <c r="H17" s="36"/>
      <c r="I17" s="120" t="s">
        <v>31</v>
      </c>
      <c r="J17" s="111" t="str">
        <f>IF('Rekapitulace stavby'!AN11="","",'Rekapitulace stavby'!AN11)</f>
        <v/>
      </c>
      <c r="K17" s="36"/>
      <c r="L17" s="53"/>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53"/>
      <c r="S18" s="36"/>
      <c r="T18" s="36"/>
      <c r="U18" s="36"/>
      <c r="V18" s="36"/>
      <c r="W18" s="36"/>
      <c r="X18" s="36"/>
      <c r="Y18" s="36"/>
      <c r="Z18" s="36"/>
      <c r="AA18" s="36"/>
      <c r="AB18" s="36"/>
      <c r="AC18" s="36"/>
      <c r="AD18" s="36"/>
      <c r="AE18" s="36"/>
    </row>
    <row r="19" spans="1:31" s="2" customFormat="1" ht="12" customHeight="1">
      <c r="A19" s="36"/>
      <c r="B19" s="41"/>
      <c r="C19" s="36"/>
      <c r="D19" s="120" t="s">
        <v>32</v>
      </c>
      <c r="E19" s="36"/>
      <c r="F19" s="36"/>
      <c r="G19" s="36"/>
      <c r="H19" s="36"/>
      <c r="I19" s="120" t="s">
        <v>29</v>
      </c>
      <c r="J19" s="31" t="str">
        <f>'Rekapitulace stavby'!AN13</f>
        <v>Vyplň údaj</v>
      </c>
      <c r="K19" s="36"/>
      <c r="L19" s="53"/>
      <c r="S19" s="36"/>
      <c r="T19" s="36"/>
      <c r="U19" s="36"/>
      <c r="V19" s="36"/>
      <c r="W19" s="36"/>
      <c r="X19" s="36"/>
      <c r="Y19" s="36"/>
      <c r="Z19" s="36"/>
      <c r="AA19" s="36"/>
      <c r="AB19" s="36"/>
      <c r="AC19" s="36"/>
      <c r="AD19" s="36"/>
      <c r="AE19" s="36"/>
    </row>
    <row r="20" spans="1:31" s="2" customFormat="1" ht="18" customHeight="1">
      <c r="A20" s="36"/>
      <c r="B20" s="41"/>
      <c r="C20" s="36"/>
      <c r="D20" s="36"/>
      <c r="E20" s="336" t="str">
        <f>'Rekapitulace stavby'!E14</f>
        <v>Vyplň údaj</v>
      </c>
      <c r="F20" s="337"/>
      <c r="G20" s="337"/>
      <c r="H20" s="337"/>
      <c r="I20" s="120" t="s">
        <v>31</v>
      </c>
      <c r="J20" s="31" t="str">
        <f>'Rekapitulace stavby'!AN14</f>
        <v>Vyplň údaj</v>
      </c>
      <c r="K20" s="36"/>
      <c r="L20" s="53"/>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53"/>
      <c r="S21" s="36"/>
      <c r="T21" s="36"/>
      <c r="U21" s="36"/>
      <c r="V21" s="36"/>
      <c r="W21" s="36"/>
      <c r="X21" s="36"/>
      <c r="Y21" s="36"/>
      <c r="Z21" s="36"/>
      <c r="AA21" s="36"/>
      <c r="AB21" s="36"/>
      <c r="AC21" s="36"/>
      <c r="AD21" s="36"/>
      <c r="AE21" s="36"/>
    </row>
    <row r="22" spans="1:31" s="2" customFormat="1" ht="12" customHeight="1">
      <c r="A22" s="36"/>
      <c r="B22" s="41"/>
      <c r="C22" s="36"/>
      <c r="D22" s="120" t="s">
        <v>34</v>
      </c>
      <c r="E22" s="36"/>
      <c r="F22" s="36"/>
      <c r="G22" s="36"/>
      <c r="H22" s="36"/>
      <c r="I22" s="120" t="s">
        <v>29</v>
      </c>
      <c r="J22" s="111" t="str">
        <f>IF('Rekapitulace stavby'!AN16="","",'Rekapitulace stavby'!AN16)</f>
        <v/>
      </c>
      <c r="K22" s="36"/>
      <c r="L22" s="53"/>
      <c r="S22" s="36"/>
      <c r="T22" s="36"/>
      <c r="U22" s="36"/>
      <c r="V22" s="36"/>
      <c r="W22" s="36"/>
      <c r="X22" s="36"/>
      <c r="Y22" s="36"/>
      <c r="Z22" s="36"/>
      <c r="AA22" s="36"/>
      <c r="AB22" s="36"/>
      <c r="AC22" s="36"/>
      <c r="AD22" s="36"/>
      <c r="AE22" s="36"/>
    </row>
    <row r="23" spans="1:31" s="2" customFormat="1" ht="18" customHeight="1">
      <c r="A23" s="36"/>
      <c r="B23" s="41"/>
      <c r="C23" s="36"/>
      <c r="D23" s="36"/>
      <c r="E23" s="111" t="str">
        <f>IF('Rekapitulace stavby'!E17="","",'Rekapitulace stavby'!E17)</f>
        <v>Dopravoprojekt Brno a.s.</v>
      </c>
      <c r="F23" s="36"/>
      <c r="G23" s="36"/>
      <c r="H23" s="36"/>
      <c r="I23" s="120" t="s">
        <v>31</v>
      </c>
      <c r="J23" s="111" t="str">
        <f>IF('Rekapitulace stavby'!AN17="","",'Rekapitulace stavby'!AN17)</f>
        <v/>
      </c>
      <c r="K23" s="36"/>
      <c r="L23" s="53"/>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53"/>
      <c r="S24" s="36"/>
      <c r="T24" s="36"/>
      <c r="U24" s="36"/>
      <c r="V24" s="36"/>
      <c r="W24" s="36"/>
      <c r="X24" s="36"/>
      <c r="Y24" s="36"/>
      <c r="Z24" s="36"/>
      <c r="AA24" s="36"/>
      <c r="AB24" s="36"/>
      <c r="AC24" s="36"/>
      <c r="AD24" s="36"/>
      <c r="AE24" s="36"/>
    </row>
    <row r="25" spans="1:31" s="2" customFormat="1" ht="12" customHeight="1">
      <c r="A25" s="36"/>
      <c r="B25" s="41"/>
      <c r="C25" s="36"/>
      <c r="D25" s="120" t="s">
        <v>37</v>
      </c>
      <c r="E25" s="36"/>
      <c r="F25" s="36"/>
      <c r="G25" s="36"/>
      <c r="H25" s="36"/>
      <c r="I25" s="120" t="s">
        <v>29</v>
      </c>
      <c r="J25" s="111" t="str">
        <f>IF('Rekapitulace stavby'!AN19="","",'Rekapitulace stavby'!AN19)</f>
        <v/>
      </c>
      <c r="K25" s="36"/>
      <c r="L25" s="53"/>
      <c r="S25" s="36"/>
      <c r="T25" s="36"/>
      <c r="U25" s="36"/>
      <c r="V25" s="36"/>
      <c r="W25" s="36"/>
      <c r="X25" s="36"/>
      <c r="Y25" s="36"/>
      <c r="Z25" s="36"/>
      <c r="AA25" s="36"/>
      <c r="AB25" s="36"/>
      <c r="AC25" s="36"/>
      <c r="AD25" s="36"/>
      <c r="AE25" s="36"/>
    </row>
    <row r="26" spans="1:31" s="2" customFormat="1" ht="18" customHeight="1">
      <c r="A26" s="36"/>
      <c r="B26" s="41"/>
      <c r="C26" s="36"/>
      <c r="D26" s="36"/>
      <c r="E26" s="111" t="str">
        <f>IF('Rekapitulace stavby'!E20="","",'Rekapitulace stavby'!E20)</f>
        <v xml:space="preserve"> </v>
      </c>
      <c r="F26" s="36"/>
      <c r="G26" s="36"/>
      <c r="H26" s="36"/>
      <c r="I26" s="120" t="s">
        <v>31</v>
      </c>
      <c r="J26" s="111" t="str">
        <f>IF('Rekapitulace stavby'!AN20="","",'Rekapitulace stavby'!AN20)</f>
        <v/>
      </c>
      <c r="K26" s="36"/>
      <c r="L26" s="53"/>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53"/>
      <c r="S27" s="36"/>
      <c r="T27" s="36"/>
      <c r="U27" s="36"/>
      <c r="V27" s="36"/>
      <c r="W27" s="36"/>
      <c r="X27" s="36"/>
      <c r="Y27" s="36"/>
      <c r="Z27" s="36"/>
      <c r="AA27" s="36"/>
      <c r="AB27" s="36"/>
      <c r="AC27" s="36"/>
      <c r="AD27" s="36"/>
      <c r="AE27" s="36"/>
    </row>
    <row r="28" spans="1:31" s="2" customFormat="1" ht="12" customHeight="1">
      <c r="A28" s="36"/>
      <c r="B28" s="41"/>
      <c r="C28" s="36"/>
      <c r="D28" s="120" t="s">
        <v>39</v>
      </c>
      <c r="E28" s="36"/>
      <c r="F28" s="36"/>
      <c r="G28" s="36"/>
      <c r="H28" s="36"/>
      <c r="I28" s="36"/>
      <c r="J28" s="36"/>
      <c r="K28" s="36"/>
      <c r="L28" s="53"/>
      <c r="S28" s="36"/>
      <c r="T28" s="36"/>
      <c r="U28" s="36"/>
      <c r="V28" s="36"/>
      <c r="W28" s="36"/>
      <c r="X28" s="36"/>
      <c r="Y28" s="36"/>
      <c r="Z28" s="36"/>
      <c r="AA28" s="36"/>
      <c r="AB28" s="36"/>
      <c r="AC28" s="36"/>
      <c r="AD28" s="36"/>
      <c r="AE28" s="36"/>
    </row>
    <row r="29" spans="1:31" s="8" customFormat="1" ht="16.5" customHeight="1">
      <c r="A29" s="122"/>
      <c r="B29" s="123"/>
      <c r="C29" s="122"/>
      <c r="D29" s="122"/>
      <c r="E29" s="338" t="s">
        <v>1</v>
      </c>
      <c r="F29" s="338"/>
      <c r="G29" s="338"/>
      <c r="H29" s="338"/>
      <c r="I29" s="122"/>
      <c r="J29" s="122"/>
      <c r="K29" s="122"/>
      <c r="L29" s="124"/>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36"/>
      <c r="J30" s="36"/>
      <c r="K30" s="36"/>
      <c r="L30" s="53"/>
      <c r="S30" s="36"/>
      <c r="T30" s="36"/>
      <c r="U30" s="36"/>
      <c r="V30" s="36"/>
      <c r="W30" s="36"/>
      <c r="X30" s="36"/>
      <c r="Y30" s="36"/>
      <c r="Z30" s="36"/>
      <c r="AA30" s="36"/>
      <c r="AB30" s="36"/>
      <c r="AC30" s="36"/>
      <c r="AD30" s="36"/>
      <c r="AE30" s="36"/>
    </row>
    <row r="31" spans="1:31" s="2" customFormat="1" ht="6.95" customHeight="1">
      <c r="A31" s="36"/>
      <c r="B31" s="41"/>
      <c r="C31" s="36"/>
      <c r="D31" s="125"/>
      <c r="E31" s="125"/>
      <c r="F31" s="125"/>
      <c r="G31" s="125"/>
      <c r="H31" s="125"/>
      <c r="I31" s="125"/>
      <c r="J31" s="125"/>
      <c r="K31" s="125"/>
      <c r="L31" s="53"/>
      <c r="S31" s="36"/>
      <c r="T31" s="36"/>
      <c r="U31" s="36"/>
      <c r="V31" s="36"/>
      <c r="W31" s="36"/>
      <c r="X31" s="36"/>
      <c r="Y31" s="36"/>
      <c r="Z31" s="36"/>
      <c r="AA31" s="36"/>
      <c r="AB31" s="36"/>
      <c r="AC31" s="36"/>
      <c r="AD31" s="36"/>
      <c r="AE31" s="36"/>
    </row>
    <row r="32" spans="1:31" s="2" customFormat="1" ht="25.35" customHeight="1">
      <c r="A32" s="36"/>
      <c r="B32" s="41"/>
      <c r="C32" s="36"/>
      <c r="D32" s="126" t="s">
        <v>40</v>
      </c>
      <c r="E32" s="36"/>
      <c r="F32" s="36"/>
      <c r="G32" s="36"/>
      <c r="H32" s="36"/>
      <c r="I32" s="36"/>
      <c r="J32" s="127">
        <f>ROUND(J125, 2)</f>
        <v>0</v>
      </c>
      <c r="K32" s="36"/>
      <c r="L32" s="53"/>
      <c r="S32" s="36"/>
      <c r="T32" s="36"/>
      <c r="U32" s="36"/>
      <c r="V32" s="36"/>
      <c r="W32" s="36"/>
      <c r="X32" s="36"/>
      <c r="Y32" s="36"/>
      <c r="Z32" s="36"/>
      <c r="AA32" s="36"/>
      <c r="AB32" s="36"/>
      <c r="AC32" s="36"/>
      <c r="AD32" s="36"/>
      <c r="AE32" s="36"/>
    </row>
    <row r="33" spans="1:31" s="2" customFormat="1" ht="6.95" customHeight="1">
      <c r="A33" s="36"/>
      <c r="B33" s="41"/>
      <c r="C33" s="36"/>
      <c r="D33" s="125"/>
      <c r="E33" s="125"/>
      <c r="F33" s="125"/>
      <c r="G33" s="125"/>
      <c r="H33" s="125"/>
      <c r="I33" s="125"/>
      <c r="J33" s="125"/>
      <c r="K33" s="125"/>
      <c r="L33" s="53"/>
      <c r="S33" s="36"/>
      <c r="T33" s="36"/>
      <c r="U33" s="36"/>
      <c r="V33" s="36"/>
      <c r="W33" s="36"/>
      <c r="X33" s="36"/>
      <c r="Y33" s="36"/>
      <c r="Z33" s="36"/>
      <c r="AA33" s="36"/>
      <c r="AB33" s="36"/>
      <c r="AC33" s="36"/>
      <c r="AD33" s="36"/>
      <c r="AE33" s="36"/>
    </row>
    <row r="34" spans="1:31" s="2" customFormat="1" ht="14.45" customHeight="1">
      <c r="A34" s="36"/>
      <c r="B34" s="41"/>
      <c r="C34" s="36"/>
      <c r="D34" s="36"/>
      <c r="E34" s="36"/>
      <c r="F34" s="128" t="s">
        <v>42</v>
      </c>
      <c r="G34" s="36"/>
      <c r="H34" s="36"/>
      <c r="I34" s="128" t="s">
        <v>41</v>
      </c>
      <c r="J34" s="128" t="s">
        <v>43</v>
      </c>
      <c r="K34" s="36"/>
      <c r="L34" s="53"/>
      <c r="S34" s="36"/>
      <c r="T34" s="36"/>
      <c r="U34" s="36"/>
      <c r="V34" s="36"/>
      <c r="W34" s="36"/>
      <c r="X34" s="36"/>
      <c r="Y34" s="36"/>
      <c r="Z34" s="36"/>
      <c r="AA34" s="36"/>
      <c r="AB34" s="36"/>
      <c r="AC34" s="36"/>
      <c r="AD34" s="36"/>
      <c r="AE34" s="36"/>
    </row>
    <row r="35" spans="1:31" s="2" customFormat="1" ht="14.45" customHeight="1">
      <c r="A35" s="36"/>
      <c r="B35" s="41"/>
      <c r="C35" s="36"/>
      <c r="D35" s="129" t="s">
        <v>44</v>
      </c>
      <c r="E35" s="120" t="s">
        <v>45</v>
      </c>
      <c r="F35" s="130">
        <f>ROUND((SUM(BE125:BE238)),  2)</f>
        <v>0</v>
      </c>
      <c r="G35" s="36"/>
      <c r="H35" s="36"/>
      <c r="I35" s="131">
        <v>0.2</v>
      </c>
      <c r="J35" s="130">
        <f>ROUND(((SUM(BE125:BE238))*I35),  2)</f>
        <v>0</v>
      </c>
      <c r="K35" s="36"/>
      <c r="L35" s="53"/>
      <c r="S35" s="36"/>
      <c r="T35" s="36"/>
      <c r="U35" s="36"/>
      <c r="V35" s="36"/>
      <c r="W35" s="36"/>
      <c r="X35" s="36"/>
      <c r="Y35" s="36"/>
      <c r="Z35" s="36"/>
      <c r="AA35" s="36"/>
      <c r="AB35" s="36"/>
      <c r="AC35" s="36"/>
      <c r="AD35" s="36"/>
      <c r="AE35" s="36"/>
    </row>
    <row r="36" spans="1:31" s="2" customFormat="1" ht="14.45" customHeight="1">
      <c r="A36" s="36"/>
      <c r="B36" s="41"/>
      <c r="C36" s="36"/>
      <c r="D36" s="36"/>
      <c r="E36" s="120" t="s">
        <v>46</v>
      </c>
      <c r="F36" s="130">
        <f>ROUND((SUM(BF125:BF238)),  2)</f>
        <v>0</v>
      </c>
      <c r="G36" s="36"/>
      <c r="H36" s="36"/>
      <c r="I36" s="131">
        <v>0.2</v>
      </c>
      <c r="J36" s="130">
        <f>ROUND(((SUM(BF125:BF238))*I36),  2)</f>
        <v>0</v>
      </c>
      <c r="K36" s="36"/>
      <c r="L36" s="53"/>
      <c r="S36" s="36"/>
      <c r="T36" s="36"/>
      <c r="U36" s="36"/>
      <c r="V36" s="36"/>
      <c r="W36" s="36"/>
      <c r="X36" s="36"/>
      <c r="Y36" s="36"/>
      <c r="Z36" s="36"/>
      <c r="AA36" s="36"/>
      <c r="AB36" s="36"/>
      <c r="AC36" s="36"/>
      <c r="AD36" s="36"/>
      <c r="AE36" s="36"/>
    </row>
    <row r="37" spans="1:31" s="2" customFormat="1" ht="14.45" hidden="1" customHeight="1">
      <c r="A37" s="36"/>
      <c r="B37" s="41"/>
      <c r="C37" s="36"/>
      <c r="D37" s="36"/>
      <c r="E37" s="120" t="s">
        <v>47</v>
      </c>
      <c r="F37" s="130">
        <f>ROUND((SUM(BG125:BG238)),  2)</f>
        <v>0</v>
      </c>
      <c r="G37" s="36"/>
      <c r="H37" s="36"/>
      <c r="I37" s="131">
        <v>0.2</v>
      </c>
      <c r="J37" s="130">
        <f>0</f>
        <v>0</v>
      </c>
      <c r="K37" s="36"/>
      <c r="L37" s="53"/>
      <c r="S37" s="36"/>
      <c r="T37" s="36"/>
      <c r="U37" s="36"/>
      <c r="V37" s="36"/>
      <c r="W37" s="36"/>
      <c r="X37" s="36"/>
      <c r="Y37" s="36"/>
      <c r="Z37" s="36"/>
      <c r="AA37" s="36"/>
      <c r="AB37" s="36"/>
      <c r="AC37" s="36"/>
      <c r="AD37" s="36"/>
      <c r="AE37" s="36"/>
    </row>
    <row r="38" spans="1:31" s="2" customFormat="1" ht="14.45" hidden="1" customHeight="1">
      <c r="A38" s="36"/>
      <c r="B38" s="41"/>
      <c r="C38" s="36"/>
      <c r="D38" s="36"/>
      <c r="E38" s="120" t="s">
        <v>48</v>
      </c>
      <c r="F38" s="130">
        <f>ROUND((SUM(BH125:BH238)),  2)</f>
        <v>0</v>
      </c>
      <c r="G38" s="36"/>
      <c r="H38" s="36"/>
      <c r="I38" s="131">
        <v>0.2</v>
      </c>
      <c r="J38" s="130">
        <f>0</f>
        <v>0</v>
      </c>
      <c r="K38" s="36"/>
      <c r="L38" s="53"/>
      <c r="S38" s="36"/>
      <c r="T38" s="36"/>
      <c r="U38" s="36"/>
      <c r="V38" s="36"/>
      <c r="W38" s="36"/>
      <c r="X38" s="36"/>
      <c r="Y38" s="36"/>
      <c r="Z38" s="36"/>
      <c r="AA38" s="36"/>
      <c r="AB38" s="36"/>
      <c r="AC38" s="36"/>
      <c r="AD38" s="36"/>
      <c r="AE38" s="36"/>
    </row>
    <row r="39" spans="1:31" s="2" customFormat="1" ht="14.45" hidden="1" customHeight="1">
      <c r="A39" s="36"/>
      <c r="B39" s="41"/>
      <c r="C39" s="36"/>
      <c r="D39" s="36"/>
      <c r="E39" s="120" t="s">
        <v>49</v>
      </c>
      <c r="F39" s="130">
        <f>ROUND((SUM(BI125:BI238)),  2)</f>
        <v>0</v>
      </c>
      <c r="G39" s="36"/>
      <c r="H39" s="36"/>
      <c r="I39" s="131">
        <v>0</v>
      </c>
      <c r="J39" s="130">
        <f>0</f>
        <v>0</v>
      </c>
      <c r="K39" s="36"/>
      <c r="L39" s="53"/>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53"/>
      <c r="S40" s="36"/>
      <c r="T40" s="36"/>
      <c r="U40" s="36"/>
      <c r="V40" s="36"/>
      <c r="W40" s="36"/>
      <c r="X40" s="36"/>
      <c r="Y40" s="36"/>
      <c r="Z40" s="36"/>
      <c r="AA40" s="36"/>
      <c r="AB40" s="36"/>
      <c r="AC40" s="36"/>
      <c r="AD40" s="36"/>
      <c r="AE40" s="36"/>
    </row>
    <row r="41" spans="1:31" s="2" customFormat="1" ht="25.35" customHeight="1">
      <c r="A41" s="36"/>
      <c r="B41" s="41"/>
      <c r="C41" s="132"/>
      <c r="D41" s="133" t="s">
        <v>50</v>
      </c>
      <c r="E41" s="134"/>
      <c r="F41" s="134"/>
      <c r="G41" s="135" t="s">
        <v>51</v>
      </c>
      <c r="H41" s="136" t="s">
        <v>52</v>
      </c>
      <c r="I41" s="134"/>
      <c r="J41" s="137">
        <f>SUM(J32:J39)</f>
        <v>0</v>
      </c>
      <c r="K41" s="138"/>
      <c r="L41" s="53"/>
      <c r="S41" s="36"/>
      <c r="T41" s="36"/>
      <c r="U41" s="36"/>
      <c r="V41" s="36"/>
      <c r="W41" s="36"/>
      <c r="X41" s="36"/>
      <c r="Y41" s="36"/>
      <c r="Z41" s="36"/>
      <c r="AA41" s="36"/>
      <c r="AB41" s="36"/>
      <c r="AC41" s="36"/>
      <c r="AD41" s="36"/>
      <c r="AE41" s="36"/>
    </row>
    <row r="42" spans="1:31" s="2" customFormat="1" ht="14.45" customHeight="1">
      <c r="A42" s="36"/>
      <c r="B42" s="41"/>
      <c r="C42" s="36"/>
      <c r="D42" s="36"/>
      <c r="E42" s="36"/>
      <c r="F42" s="36"/>
      <c r="G42" s="36"/>
      <c r="H42" s="36"/>
      <c r="I42" s="36"/>
      <c r="J42" s="36"/>
      <c r="K42" s="36"/>
      <c r="L42" s="53"/>
      <c r="S42" s="36"/>
      <c r="T42" s="36"/>
      <c r="U42" s="36"/>
      <c r="V42" s="36"/>
      <c r="W42" s="36"/>
      <c r="X42" s="36"/>
      <c r="Y42" s="36"/>
      <c r="Z42" s="36"/>
      <c r="AA42" s="36"/>
      <c r="AB42" s="36"/>
      <c r="AC42" s="36"/>
      <c r="AD42" s="36"/>
      <c r="AE42" s="36"/>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3"/>
      <c r="D50" s="139" t="s">
        <v>53</v>
      </c>
      <c r="E50" s="140"/>
      <c r="F50" s="140"/>
      <c r="G50" s="139" t="s">
        <v>54</v>
      </c>
      <c r="H50" s="140"/>
      <c r="I50" s="140"/>
      <c r="J50" s="140"/>
      <c r="K50" s="140"/>
      <c r="L50" s="53"/>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6"/>
      <c r="B61" s="41"/>
      <c r="C61" s="36"/>
      <c r="D61" s="141" t="s">
        <v>55</v>
      </c>
      <c r="E61" s="142"/>
      <c r="F61" s="143" t="s">
        <v>56</v>
      </c>
      <c r="G61" s="141" t="s">
        <v>55</v>
      </c>
      <c r="H61" s="142"/>
      <c r="I61" s="142"/>
      <c r="J61" s="144" t="s">
        <v>56</v>
      </c>
      <c r="K61" s="142"/>
      <c r="L61" s="53"/>
      <c r="S61" s="36"/>
      <c r="T61" s="36"/>
      <c r="U61" s="36"/>
      <c r="V61" s="36"/>
      <c r="W61" s="36"/>
      <c r="X61" s="36"/>
      <c r="Y61" s="36"/>
      <c r="Z61" s="36"/>
      <c r="AA61" s="36"/>
      <c r="AB61" s="36"/>
      <c r="AC61" s="36"/>
      <c r="AD61" s="36"/>
      <c r="AE61" s="36"/>
    </row>
    <row r="62" spans="1:31" ht="11.25">
      <c r="B62" s="21"/>
      <c r="L62" s="21"/>
    </row>
    <row r="63" spans="1:31" ht="11.25">
      <c r="B63" s="21"/>
      <c r="L63" s="21"/>
    </row>
    <row r="64" spans="1:31" ht="11.25">
      <c r="B64" s="21"/>
      <c r="L64" s="21"/>
    </row>
    <row r="65" spans="1:31" s="2" customFormat="1" ht="12.75">
      <c r="A65" s="36"/>
      <c r="B65" s="41"/>
      <c r="C65" s="36"/>
      <c r="D65" s="139" t="s">
        <v>57</v>
      </c>
      <c r="E65" s="145"/>
      <c r="F65" s="145"/>
      <c r="G65" s="139" t="s">
        <v>58</v>
      </c>
      <c r="H65" s="145"/>
      <c r="I65" s="145"/>
      <c r="J65" s="145"/>
      <c r="K65" s="145"/>
      <c r="L65" s="53"/>
      <c r="S65" s="36"/>
      <c r="T65" s="36"/>
      <c r="U65" s="36"/>
      <c r="V65" s="36"/>
      <c r="W65" s="36"/>
      <c r="X65" s="36"/>
      <c r="Y65" s="36"/>
      <c r="Z65" s="36"/>
      <c r="AA65" s="36"/>
      <c r="AB65" s="36"/>
      <c r="AC65" s="36"/>
      <c r="AD65" s="36"/>
      <c r="AE65" s="36"/>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6"/>
      <c r="B76" s="41"/>
      <c r="C76" s="36"/>
      <c r="D76" s="141" t="s">
        <v>55</v>
      </c>
      <c r="E76" s="142"/>
      <c r="F76" s="143" t="s">
        <v>56</v>
      </c>
      <c r="G76" s="141" t="s">
        <v>55</v>
      </c>
      <c r="H76" s="142"/>
      <c r="I76" s="142"/>
      <c r="J76" s="144" t="s">
        <v>56</v>
      </c>
      <c r="K76" s="142"/>
      <c r="L76" s="53"/>
      <c r="S76" s="36"/>
      <c r="T76" s="36"/>
      <c r="U76" s="36"/>
      <c r="V76" s="36"/>
      <c r="W76" s="36"/>
      <c r="X76" s="36"/>
      <c r="Y76" s="36"/>
      <c r="Z76" s="36"/>
      <c r="AA76" s="36"/>
      <c r="AB76" s="36"/>
      <c r="AC76" s="36"/>
      <c r="AD76" s="36"/>
      <c r="AE76" s="36"/>
    </row>
    <row r="77" spans="1:31" s="2" customFormat="1" ht="14.45" customHeight="1">
      <c r="A77" s="36"/>
      <c r="B77" s="146"/>
      <c r="C77" s="147"/>
      <c r="D77" s="147"/>
      <c r="E77" s="147"/>
      <c r="F77" s="147"/>
      <c r="G77" s="147"/>
      <c r="H77" s="147"/>
      <c r="I77" s="147"/>
      <c r="J77" s="147"/>
      <c r="K77" s="147"/>
      <c r="L77" s="53"/>
      <c r="S77" s="36"/>
      <c r="T77" s="36"/>
      <c r="U77" s="36"/>
      <c r="V77" s="36"/>
      <c r="W77" s="36"/>
      <c r="X77" s="36"/>
      <c r="Y77" s="36"/>
      <c r="Z77" s="36"/>
      <c r="AA77" s="36"/>
      <c r="AB77" s="36"/>
      <c r="AC77" s="36"/>
      <c r="AD77" s="36"/>
      <c r="AE77" s="36"/>
    </row>
    <row r="81" spans="1:31" s="2" customFormat="1" ht="6.95" customHeight="1">
      <c r="A81" s="36"/>
      <c r="B81" s="148"/>
      <c r="C81" s="149"/>
      <c r="D81" s="149"/>
      <c r="E81" s="149"/>
      <c r="F81" s="149"/>
      <c r="G81" s="149"/>
      <c r="H81" s="149"/>
      <c r="I81" s="149"/>
      <c r="J81" s="149"/>
      <c r="K81" s="149"/>
      <c r="L81" s="53"/>
      <c r="S81" s="36"/>
      <c r="T81" s="36"/>
      <c r="U81" s="36"/>
      <c r="V81" s="36"/>
      <c r="W81" s="36"/>
      <c r="X81" s="36"/>
      <c r="Y81" s="36"/>
      <c r="Z81" s="36"/>
      <c r="AA81" s="36"/>
      <c r="AB81" s="36"/>
      <c r="AC81" s="36"/>
      <c r="AD81" s="36"/>
      <c r="AE81" s="36"/>
    </row>
    <row r="82" spans="1:31" s="2" customFormat="1" ht="24.95" customHeight="1">
      <c r="A82" s="36"/>
      <c r="B82" s="37"/>
      <c r="C82" s="24" t="s">
        <v>190</v>
      </c>
      <c r="D82" s="38"/>
      <c r="E82" s="38"/>
      <c r="F82" s="38"/>
      <c r="G82" s="38"/>
      <c r="H82" s="38"/>
      <c r="I82" s="38"/>
      <c r="J82" s="38"/>
      <c r="K82" s="38"/>
      <c r="L82" s="53"/>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53"/>
      <c r="S83" s="36"/>
      <c r="T83" s="36"/>
      <c r="U83" s="36"/>
      <c r="V83" s="36"/>
      <c r="W83" s="36"/>
      <c r="X83" s="36"/>
      <c r="Y83" s="36"/>
      <c r="Z83" s="36"/>
      <c r="AA83" s="36"/>
      <c r="AB83" s="36"/>
      <c r="AC83" s="36"/>
      <c r="AD83" s="36"/>
      <c r="AE83" s="36"/>
    </row>
    <row r="84" spans="1:31" s="2" customFormat="1" ht="12" customHeight="1">
      <c r="A84" s="36"/>
      <c r="B84" s="37"/>
      <c r="C84" s="30" t="s">
        <v>15</v>
      </c>
      <c r="D84" s="38"/>
      <c r="E84" s="38"/>
      <c r="F84" s="38"/>
      <c r="G84" s="38"/>
      <c r="H84" s="38"/>
      <c r="I84" s="38"/>
      <c r="J84" s="38"/>
      <c r="K84" s="38"/>
      <c r="L84" s="53"/>
      <c r="S84" s="36"/>
      <c r="T84" s="36"/>
      <c r="U84" s="36"/>
      <c r="V84" s="36"/>
      <c r="W84" s="36"/>
      <c r="X84" s="36"/>
      <c r="Y84" s="36"/>
      <c r="Z84" s="36"/>
      <c r="AA84" s="36"/>
      <c r="AB84" s="36"/>
      <c r="AC84" s="36"/>
      <c r="AD84" s="36"/>
      <c r="AE84" s="36"/>
    </row>
    <row r="85" spans="1:31" s="2" customFormat="1" ht="26.25" customHeight="1">
      <c r="A85" s="36"/>
      <c r="B85" s="37"/>
      <c r="C85" s="38"/>
      <c r="D85" s="38"/>
      <c r="E85" s="339" t="str">
        <f>E7</f>
        <v>Ochranná hráz na Odře a Orlovské Stružce, Bohumín-Pudlov, stavba č. 5047_2021_soutez</v>
      </c>
      <c r="F85" s="340"/>
      <c r="G85" s="340"/>
      <c r="H85" s="340"/>
      <c r="I85" s="38"/>
      <c r="J85" s="38"/>
      <c r="K85" s="38"/>
      <c r="L85" s="53"/>
      <c r="S85" s="36"/>
      <c r="T85" s="36"/>
      <c r="U85" s="36"/>
      <c r="V85" s="36"/>
      <c r="W85" s="36"/>
      <c r="X85" s="36"/>
      <c r="Y85" s="36"/>
      <c r="Z85" s="36"/>
      <c r="AA85" s="36"/>
      <c r="AB85" s="36"/>
      <c r="AC85" s="36"/>
      <c r="AD85" s="36"/>
      <c r="AE85" s="36"/>
    </row>
    <row r="86" spans="1:31" s="1" customFormat="1" ht="12" customHeight="1">
      <c r="B86" s="22"/>
      <c r="C86" s="30" t="s">
        <v>188</v>
      </c>
      <c r="D86" s="23"/>
      <c r="E86" s="23"/>
      <c r="F86" s="23"/>
      <c r="G86" s="23"/>
      <c r="H86" s="23"/>
      <c r="I86" s="23"/>
      <c r="J86" s="23"/>
      <c r="K86" s="23"/>
      <c r="L86" s="21"/>
    </row>
    <row r="87" spans="1:31" s="2" customFormat="1" ht="16.5" customHeight="1">
      <c r="A87" s="36"/>
      <c r="B87" s="37"/>
      <c r="C87" s="38"/>
      <c r="D87" s="38"/>
      <c r="E87" s="339" t="s">
        <v>5591</v>
      </c>
      <c r="F87" s="341"/>
      <c r="G87" s="341"/>
      <c r="H87" s="341"/>
      <c r="I87" s="38"/>
      <c r="J87" s="38"/>
      <c r="K87" s="38"/>
      <c r="L87" s="53"/>
      <c r="S87" s="36"/>
      <c r="T87" s="36"/>
      <c r="U87" s="36"/>
      <c r="V87" s="36"/>
      <c r="W87" s="36"/>
      <c r="X87" s="36"/>
      <c r="Y87" s="36"/>
      <c r="Z87" s="36"/>
      <c r="AA87" s="36"/>
      <c r="AB87" s="36"/>
      <c r="AC87" s="36"/>
      <c r="AD87" s="36"/>
      <c r="AE87" s="36"/>
    </row>
    <row r="88" spans="1:31" s="2" customFormat="1" ht="12" customHeight="1">
      <c r="A88" s="36"/>
      <c r="B88" s="37"/>
      <c r="C88" s="30" t="s">
        <v>485</v>
      </c>
      <c r="D88" s="38"/>
      <c r="E88" s="38"/>
      <c r="F88" s="38"/>
      <c r="G88" s="38"/>
      <c r="H88" s="38"/>
      <c r="I88" s="38"/>
      <c r="J88" s="38"/>
      <c r="K88" s="38"/>
      <c r="L88" s="53"/>
      <c r="S88" s="36"/>
      <c r="T88" s="36"/>
      <c r="U88" s="36"/>
      <c r="V88" s="36"/>
      <c r="W88" s="36"/>
      <c r="X88" s="36"/>
      <c r="Y88" s="36"/>
      <c r="Z88" s="36"/>
      <c r="AA88" s="36"/>
      <c r="AB88" s="36"/>
      <c r="AC88" s="36"/>
      <c r="AD88" s="36"/>
      <c r="AE88" s="36"/>
    </row>
    <row r="89" spans="1:31" s="2" customFormat="1" ht="16.5" customHeight="1">
      <c r="A89" s="36"/>
      <c r="B89" s="37"/>
      <c r="C89" s="38"/>
      <c r="D89" s="38"/>
      <c r="E89" s="312" t="str">
        <f>E11</f>
        <v>SO 08.6 - Předložený těsn...</v>
      </c>
      <c r="F89" s="341"/>
      <c r="G89" s="341"/>
      <c r="H89" s="341"/>
      <c r="I89" s="38"/>
      <c r="J89" s="38"/>
      <c r="K89" s="38"/>
      <c r="L89" s="53"/>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53"/>
      <c r="S90" s="36"/>
      <c r="T90" s="36"/>
      <c r="U90" s="36"/>
      <c r="V90" s="36"/>
      <c r="W90" s="36"/>
      <c r="X90" s="36"/>
      <c r="Y90" s="36"/>
      <c r="Z90" s="36"/>
      <c r="AA90" s="36"/>
      <c r="AB90" s="36"/>
      <c r="AC90" s="36"/>
      <c r="AD90" s="36"/>
      <c r="AE90" s="36"/>
    </row>
    <row r="91" spans="1:31" s="2" customFormat="1" ht="12" customHeight="1">
      <c r="A91" s="36"/>
      <c r="B91" s="37"/>
      <c r="C91" s="30" t="s">
        <v>20</v>
      </c>
      <c r="D91" s="38"/>
      <c r="E91" s="38"/>
      <c r="F91" s="28" t="str">
        <f>F14</f>
        <v xml:space="preserve"> </v>
      </c>
      <c r="G91" s="38"/>
      <c r="H91" s="38"/>
      <c r="I91" s="30" t="s">
        <v>22</v>
      </c>
      <c r="J91" s="68" t="str">
        <f>IF(J14="","",J14)</f>
        <v>30. 11. 2020</v>
      </c>
      <c r="K91" s="38"/>
      <c r="L91" s="53"/>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53"/>
      <c r="S92" s="36"/>
      <c r="T92" s="36"/>
      <c r="U92" s="36"/>
      <c r="V92" s="36"/>
      <c r="W92" s="36"/>
      <c r="X92" s="36"/>
      <c r="Y92" s="36"/>
      <c r="Z92" s="36"/>
      <c r="AA92" s="36"/>
      <c r="AB92" s="36"/>
      <c r="AC92" s="36"/>
      <c r="AD92" s="36"/>
      <c r="AE92" s="36"/>
    </row>
    <row r="93" spans="1:31" s="2" customFormat="1" ht="25.7" customHeight="1">
      <c r="A93" s="36"/>
      <c r="B93" s="37"/>
      <c r="C93" s="30" t="s">
        <v>28</v>
      </c>
      <c r="D93" s="38"/>
      <c r="E93" s="38"/>
      <c r="F93" s="28" t="str">
        <f>E17</f>
        <v>Povodí Odry, s.p.</v>
      </c>
      <c r="G93" s="38"/>
      <c r="H93" s="38"/>
      <c r="I93" s="30" t="s">
        <v>34</v>
      </c>
      <c r="J93" s="34" t="str">
        <f>E23</f>
        <v>Dopravoprojekt Brno a.s.</v>
      </c>
      <c r="K93" s="38"/>
      <c r="L93" s="53"/>
      <c r="S93" s="36"/>
      <c r="T93" s="36"/>
      <c r="U93" s="36"/>
      <c r="V93" s="36"/>
      <c r="W93" s="36"/>
      <c r="X93" s="36"/>
      <c r="Y93" s="36"/>
      <c r="Z93" s="36"/>
      <c r="AA93" s="36"/>
      <c r="AB93" s="36"/>
      <c r="AC93" s="36"/>
      <c r="AD93" s="36"/>
      <c r="AE93" s="36"/>
    </row>
    <row r="94" spans="1:31" s="2" customFormat="1" ht="15.2" customHeight="1">
      <c r="A94" s="36"/>
      <c r="B94" s="37"/>
      <c r="C94" s="30" t="s">
        <v>32</v>
      </c>
      <c r="D94" s="38"/>
      <c r="E94" s="38"/>
      <c r="F94" s="28" t="str">
        <f>IF(E20="","",E20)</f>
        <v>Vyplň údaj</v>
      </c>
      <c r="G94" s="38"/>
      <c r="H94" s="38"/>
      <c r="I94" s="30" t="s">
        <v>37</v>
      </c>
      <c r="J94" s="34" t="str">
        <f>E26</f>
        <v xml:space="preserve"> </v>
      </c>
      <c r="K94" s="38"/>
      <c r="L94" s="53"/>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53"/>
      <c r="S95" s="36"/>
      <c r="T95" s="36"/>
      <c r="U95" s="36"/>
      <c r="V95" s="36"/>
      <c r="W95" s="36"/>
      <c r="X95" s="36"/>
      <c r="Y95" s="36"/>
      <c r="Z95" s="36"/>
      <c r="AA95" s="36"/>
      <c r="AB95" s="36"/>
      <c r="AC95" s="36"/>
      <c r="AD95" s="36"/>
      <c r="AE95" s="36"/>
    </row>
    <row r="96" spans="1:31" s="2" customFormat="1" ht="29.25" customHeight="1">
      <c r="A96" s="36"/>
      <c r="B96" s="37"/>
      <c r="C96" s="150" t="s">
        <v>191</v>
      </c>
      <c r="D96" s="151"/>
      <c r="E96" s="151"/>
      <c r="F96" s="151"/>
      <c r="G96" s="151"/>
      <c r="H96" s="151"/>
      <c r="I96" s="151"/>
      <c r="J96" s="152" t="s">
        <v>192</v>
      </c>
      <c r="K96" s="151"/>
      <c r="L96" s="53"/>
      <c r="S96" s="36"/>
      <c r="T96" s="36"/>
      <c r="U96" s="36"/>
      <c r="V96" s="36"/>
      <c r="W96" s="36"/>
      <c r="X96" s="36"/>
      <c r="Y96" s="36"/>
      <c r="Z96" s="36"/>
      <c r="AA96" s="36"/>
      <c r="AB96" s="36"/>
      <c r="AC96" s="36"/>
      <c r="AD96" s="36"/>
      <c r="AE96" s="36"/>
    </row>
    <row r="97" spans="1:47" s="2" customFormat="1" ht="10.35" customHeight="1">
      <c r="A97" s="36"/>
      <c r="B97" s="37"/>
      <c r="C97" s="38"/>
      <c r="D97" s="38"/>
      <c r="E97" s="38"/>
      <c r="F97" s="38"/>
      <c r="G97" s="38"/>
      <c r="H97" s="38"/>
      <c r="I97" s="38"/>
      <c r="J97" s="38"/>
      <c r="K97" s="38"/>
      <c r="L97" s="53"/>
      <c r="S97" s="36"/>
      <c r="T97" s="36"/>
      <c r="U97" s="36"/>
      <c r="V97" s="36"/>
      <c r="W97" s="36"/>
      <c r="X97" s="36"/>
      <c r="Y97" s="36"/>
      <c r="Z97" s="36"/>
      <c r="AA97" s="36"/>
      <c r="AB97" s="36"/>
      <c r="AC97" s="36"/>
      <c r="AD97" s="36"/>
      <c r="AE97" s="36"/>
    </row>
    <row r="98" spans="1:47" s="2" customFormat="1" ht="22.9" customHeight="1">
      <c r="A98" s="36"/>
      <c r="B98" s="37"/>
      <c r="C98" s="153" t="s">
        <v>193</v>
      </c>
      <c r="D98" s="38"/>
      <c r="E98" s="38"/>
      <c r="F98" s="38"/>
      <c r="G98" s="38"/>
      <c r="H98" s="38"/>
      <c r="I98" s="38"/>
      <c r="J98" s="86">
        <f>J125</f>
        <v>0</v>
      </c>
      <c r="K98" s="38"/>
      <c r="L98" s="53"/>
      <c r="S98" s="36"/>
      <c r="T98" s="36"/>
      <c r="U98" s="36"/>
      <c r="V98" s="36"/>
      <c r="W98" s="36"/>
      <c r="X98" s="36"/>
      <c r="Y98" s="36"/>
      <c r="Z98" s="36"/>
      <c r="AA98" s="36"/>
      <c r="AB98" s="36"/>
      <c r="AC98" s="36"/>
      <c r="AD98" s="36"/>
      <c r="AE98" s="36"/>
      <c r="AU98" s="18" t="s">
        <v>194</v>
      </c>
    </row>
    <row r="99" spans="1:47" s="9" customFormat="1" ht="24.95" customHeight="1">
      <c r="B99" s="154"/>
      <c r="C99" s="155"/>
      <c r="D99" s="156" t="s">
        <v>1902</v>
      </c>
      <c r="E99" s="157"/>
      <c r="F99" s="157"/>
      <c r="G99" s="157"/>
      <c r="H99" s="157"/>
      <c r="I99" s="157"/>
      <c r="J99" s="158">
        <f>J126</f>
        <v>0</v>
      </c>
      <c r="K99" s="155"/>
      <c r="L99" s="159"/>
    </row>
    <row r="100" spans="1:47" s="9" customFormat="1" ht="24.95" customHeight="1">
      <c r="B100" s="154"/>
      <c r="C100" s="155"/>
      <c r="D100" s="156" t="s">
        <v>1912</v>
      </c>
      <c r="E100" s="157"/>
      <c r="F100" s="157"/>
      <c r="G100" s="157"/>
      <c r="H100" s="157"/>
      <c r="I100" s="157"/>
      <c r="J100" s="158">
        <f>J228</f>
        <v>0</v>
      </c>
      <c r="K100" s="155"/>
      <c r="L100" s="159"/>
    </row>
    <row r="101" spans="1:47" s="9" customFormat="1" ht="24.95" customHeight="1">
      <c r="B101" s="154"/>
      <c r="C101" s="155"/>
      <c r="D101" s="156" t="s">
        <v>491</v>
      </c>
      <c r="E101" s="157"/>
      <c r="F101" s="157"/>
      <c r="G101" s="157"/>
      <c r="H101" s="157"/>
      <c r="I101" s="157"/>
      <c r="J101" s="158">
        <f>J231</f>
        <v>0</v>
      </c>
      <c r="K101" s="155"/>
      <c r="L101" s="159"/>
    </row>
    <row r="102" spans="1:47" s="10" customFormat="1" ht="19.899999999999999" customHeight="1">
      <c r="B102" s="160"/>
      <c r="C102" s="105"/>
      <c r="D102" s="161" t="s">
        <v>763</v>
      </c>
      <c r="E102" s="162"/>
      <c r="F102" s="162"/>
      <c r="G102" s="162"/>
      <c r="H102" s="162"/>
      <c r="I102" s="162"/>
      <c r="J102" s="163">
        <f>J232</f>
        <v>0</v>
      </c>
      <c r="K102" s="105"/>
      <c r="L102" s="164"/>
    </row>
    <row r="103" spans="1:47" s="10" customFormat="1" ht="19.899999999999999" customHeight="1">
      <c r="B103" s="160"/>
      <c r="C103" s="105"/>
      <c r="D103" s="161" t="s">
        <v>764</v>
      </c>
      <c r="E103" s="162"/>
      <c r="F103" s="162"/>
      <c r="G103" s="162"/>
      <c r="H103" s="162"/>
      <c r="I103" s="162"/>
      <c r="J103" s="163">
        <f>J235</f>
        <v>0</v>
      </c>
      <c r="K103" s="105"/>
      <c r="L103" s="164"/>
    </row>
    <row r="104" spans="1:47" s="2" customFormat="1" ht="21.75" customHeight="1">
      <c r="A104" s="36"/>
      <c r="B104" s="37"/>
      <c r="C104" s="38"/>
      <c r="D104" s="38"/>
      <c r="E104" s="38"/>
      <c r="F104" s="38"/>
      <c r="G104" s="38"/>
      <c r="H104" s="38"/>
      <c r="I104" s="38"/>
      <c r="J104" s="38"/>
      <c r="K104" s="38"/>
      <c r="L104" s="53"/>
      <c r="S104" s="36"/>
      <c r="T104" s="36"/>
      <c r="U104" s="36"/>
      <c r="V104" s="36"/>
      <c r="W104" s="36"/>
      <c r="X104" s="36"/>
      <c r="Y104" s="36"/>
      <c r="Z104" s="36"/>
      <c r="AA104" s="36"/>
      <c r="AB104" s="36"/>
      <c r="AC104" s="36"/>
      <c r="AD104" s="36"/>
      <c r="AE104" s="36"/>
    </row>
    <row r="105" spans="1:47" s="2" customFormat="1" ht="6.95" customHeight="1">
      <c r="A105" s="36"/>
      <c r="B105" s="56"/>
      <c r="C105" s="57"/>
      <c r="D105" s="57"/>
      <c r="E105" s="57"/>
      <c r="F105" s="57"/>
      <c r="G105" s="57"/>
      <c r="H105" s="57"/>
      <c r="I105" s="57"/>
      <c r="J105" s="57"/>
      <c r="K105" s="57"/>
      <c r="L105" s="53"/>
      <c r="S105" s="36"/>
      <c r="T105" s="36"/>
      <c r="U105" s="36"/>
      <c r="V105" s="36"/>
      <c r="W105" s="36"/>
      <c r="X105" s="36"/>
      <c r="Y105" s="36"/>
      <c r="Z105" s="36"/>
      <c r="AA105" s="36"/>
      <c r="AB105" s="36"/>
      <c r="AC105" s="36"/>
      <c r="AD105" s="36"/>
      <c r="AE105" s="36"/>
    </row>
    <row r="109" spans="1:47" s="2" customFormat="1" ht="6.95" customHeight="1">
      <c r="A109" s="36"/>
      <c r="B109" s="58"/>
      <c r="C109" s="59"/>
      <c r="D109" s="59"/>
      <c r="E109" s="59"/>
      <c r="F109" s="59"/>
      <c r="G109" s="59"/>
      <c r="H109" s="59"/>
      <c r="I109" s="59"/>
      <c r="J109" s="59"/>
      <c r="K109" s="59"/>
      <c r="L109" s="53"/>
      <c r="S109" s="36"/>
      <c r="T109" s="36"/>
      <c r="U109" s="36"/>
      <c r="V109" s="36"/>
      <c r="W109" s="36"/>
      <c r="X109" s="36"/>
      <c r="Y109" s="36"/>
      <c r="Z109" s="36"/>
      <c r="AA109" s="36"/>
      <c r="AB109" s="36"/>
      <c r="AC109" s="36"/>
      <c r="AD109" s="36"/>
      <c r="AE109" s="36"/>
    </row>
    <row r="110" spans="1:47" s="2" customFormat="1" ht="24.95" customHeight="1">
      <c r="A110" s="36"/>
      <c r="B110" s="37"/>
      <c r="C110" s="24" t="s">
        <v>204</v>
      </c>
      <c r="D110" s="38"/>
      <c r="E110" s="38"/>
      <c r="F110" s="38"/>
      <c r="G110" s="38"/>
      <c r="H110" s="38"/>
      <c r="I110" s="38"/>
      <c r="J110" s="38"/>
      <c r="K110" s="38"/>
      <c r="L110" s="53"/>
      <c r="S110" s="36"/>
      <c r="T110" s="36"/>
      <c r="U110" s="36"/>
      <c r="V110" s="36"/>
      <c r="W110" s="36"/>
      <c r="X110" s="36"/>
      <c r="Y110" s="36"/>
      <c r="Z110" s="36"/>
      <c r="AA110" s="36"/>
      <c r="AB110" s="36"/>
      <c r="AC110" s="36"/>
      <c r="AD110" s="36"/>
      <c r="AE110" s="36"/>
    </row>
    <row r="111" spans="1:47" s="2" customFormat="1" ht="6.95" customHeight="1">
      <c r="A111" s="36"/>
      <c r="B111" s="37"/>
      <c r="C111" s="38"/>
      <c r="D111" s="38"/>
      <c r="E111" s="38"/>
      <c r="F111" s="38"/>
      <c r="G111" s="38"/>
      <c r="H111" s="38"/>
      <c r="I111" s="38"/>
      <c r="J111" s="38"/>
      <c r="K111" s="38"/>
      <c r="L111" s="53"/>
      <c r="S111" s="36"/>
      <c r="T111" s="36"/>
      <c r="U111" s="36"/>
      <c r="V111" s="36"/>
      <c r="W111" s="36"/>
      <c r="X111" s="36"/>
      <c r="Y111" s="36"/>
      <c r="Z111" s="36"/>
      <c r="AA111" s="36"/>
      <c r="AB111" s="36"/>
      <c r="AC111" s="36"/>
      <c r="AD111" s="36"/>
      <c r="AE111" s="36"/>
    </row>
    <row r="112" spans="1:47" s="2" customFormat="1" ht="12" customHeight="1">
      <c r="A112" s="36"/>
      <c r="B112" s="37"/>
      <c r="C112" s="30" t="s">
        <v>15</v>
      </c>
      <c r="D112" s="38"/>
      <c r="E112" s="38"/>
      <c r="F112" s="38"/>
      <c r="G112" s="38"/>
      <c r="H112" s="38"/>
      <c r="I112" s="38"/>
      <c r="J112" s="38"/>
      <c r="K112" s="38"/>
      <c r="L112" s="53"/>
      <c r="S112" s="36"/>
      <c r="T112" s="36"/>
      <c r="U112" s="36"/>
      <c r="V112" s="36"/>
      <c r="W112" s="36"/>
      <c r="X112" s="36"/>
      <c r="Y112" s="36"/>
      <c r="Z112" s="36"/>
      <c r="AA112" s="36"/>
      <c r="AB112" s="36"/>
      <c r="AC112" s="36"/>
      <c r="AD112" s="36"/>
      <c r="AE112" s="36"/>
    </row>
    <row r="113" spans="1:65" s="2" customFormat="1" ht="26.25" customHeight="1">
      <c r="A113" s="36"/>
      <c r="B113" s="37"/>
      <c r="C113" s="38"/>
      <c r="D113" s="38"/>
      <c r="E113" s="339" t="str">
        <f>E7</f>
        <v>Ochranná hráz na Odře a Orlovské Stružce, Bohumín-Pudlov, stavba č. 5047_2021_soutez</v>
      </c>
      <c r="F113" s="340"/>
      <c r="G113" s="340"/>
      <c r="H113" s="340"/>
      <c r="I113" s="38"/>
      <c r="J113" s="38"/>
      <c r="K113" s="38"/>
      <c r="L113" s="53"/>
      <c r="S113" s="36"/>
      <c r="T113" s="36"/>
      <c r="U113" s="36"/>
      <c r="V113" s="36"/>
      <c r="W113" s="36"/>
      <c r="X113" s="36"/>
      <c r="Y113" s="36"/>
      <c r="Z113" s="36"/>
      <c r="AA113" s="36"/>
      <c r="AB113" s="36"/>
      <c r="AC113" s="36"/>
      <c r="AD113" s="36"/>
      <c r="AE113" s="36"/>
    </row>
    <row r="114" spans="1:65" s="1" customFormat="1" ht="12" customHeight="1">
      <c r="B114" s="22"/>
      <c r="C114" s="30" t="s">
        <v>188</v>
      </c>
      <c r="D114" s="23"/>
      <c r="E114" s="23"/>
      <c r="F114" s="23"/>
      <c r="G114" s="23"/>
      <c r="H114" s="23"/>
      <c r="I114" s="23"/>
      <c r="J114" s="23"/>
      <c r="K114" s="23"/>
      <c r="L114" s="21"/>
    </row>
    <row r="115" spans="1:65" s="2" customFormat="1" ht="16.5" customHeight="1">
      <c r="A115" s="36"/>
      <c r="B115" s="37"/>
      <c r="C115" s="38"/>
      <c r="D115" s="38"/>
      <c r="E115" s="339" t="s">
        <v>5591</v>
      </c>
      <c r="F115" s="341"/>
      <c r="G115" s="341"/>
      <c r="H115" s="341"/>
      <c r="I115" s="38"/>
      <c r="J115" s="38"/>
      <c r="K115" s="38"/>
      <c r="L115" s="53"/>
      <c r="S115" s="36"/>
      <c r="T115" s="36"/>
      <c r="U115" s="36"/>
      <c r="V115" s="36"/>
      <c r="W115" s="36"/>
      <c r="X115" s="36"/>
      <c r="Y115" s="36"/>
      <c r="Z115" s="36"/>
      <c r="AA115" s="36"/>
      <c r="AB115" s="36"/>
      <c r="AC115" s="36"/>
      <c r="AD115" s="36"/>
      <c r="AE115" s="36"/>
    </row>
    <row r="116" spans="1:65" s="2" customFormat="1" ht="12" customHeight="1">
      <c r="A116" s="36"/>
      <c r="B116" s="37"/>
      <c r="C116" s="30" t="s">
        <v>485</v>
      </c>
      <c r="D116" s="38"/>
      <c r="E116" s="38"/>
      <c r="F116" s="38"/>
      <c r="G116" s="38"/>
      <c r="H116" s="38"/>
      <c r="I116" s="38"/>
      <c r="J116" s="38"/>
      <c r="K116" s="38"/>
      <c r="L116" s="53"/>
      <c r="S116" s="36"/>
      <c r="T116" s="36"/>
      <c r="U116" s="36"/>
      <c r="V116" s="36"/>
      <c r="W116" s="36"/>
      <c r="X116" s="36"/>
      <c r="Y116" s="36"/>
      <c r="Z116" s="36"/>
      <c r="AA116" s="36"/>
      <c r="AB116" s="36"/>
      <c r="AC116" s="36"/>
      <c r="AD116" s="36"/>
      <c r="AE116" s="36"/>
    </row>
    <row r="117" spans="1:65" s="2" customFormat="1" ht="16.5" customHeight="1">
      <c r="A117" s="36"/>
      <c r="B117" s="37"/>
      <c r="C117" s="38"/>
      <c r="D117" s="38"/>
      <c r="E117" s="312" t="str">
        <f>E11</f>
        <v>SO 08.6 - Předložený těsn...</v>
      </c>
      <c r="F117" s="341"/>
      <c r="G117" s="341"/>
      <c r="H117" s="341"/>
      <c r="I117" s="38"/>
      <c r="J117" s="38"/>
      <c r="K117" s="38"/>
      <c r="L117" s="53"/>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53"/>
      <c r="S118" s="36"/>
      <c r="T118" s="36"/>
      <c r="U118" s="36"/>
      <c r="V118" s="36"/>
      <c r="W118" s="36"/>
      <c r="X118" s="36"/>
      <c r="Y118" s="36"/>
      <c r="Z118" s="36"/>
      <c r="AA118" s="36"/>
      <c r="AB118" s="36"/>
      <c r="AC118" s="36"/>
      <c r="AD118" s="36"/>
      <c r="AE118" s="36"/>
    </row>
    <row r="119" spans="1:65" s="2" customFormat="1" ht="12" customHeight="1">
      <c r="A119" s="36"/>
      <c r="B119" s="37"/>
      <c r="C119" s="30" t="s">
        <v>20</v>
      </c>
      <c r="D119" s="38"/>
      <c r="E119" s="38"/>
      <c r="F119" s="28" t="str">
        <f>F14</f>
        <v xml:space="preserve"> </v>
      </c>
      <c r="G119" s="38"/>
      <c r="H119" s="38"/>
      <c r="I119" s="30" t="s">
        <v>22</v>
      </c>
      <c r="J119" s="68" t="str">
        <f>IF(J14="","",J14)</f>
        <v>30. 11. 2020</v>
      </c>
      <c r="K119" s="38"/>
      <c r="L119" s="53"/>
      <c r="S119" s="36"/>
      <c r="T119" s="36"/>
      <c r="U119" s="36"/>
      <c r="V119" s="36"/>
      <c r="W119" s="36"/>
      <c r="X119" s="36"/>
      <c r="Y119" s="36"/>
      <c r="Z119" s="36"/>
      <c r="AA119" s="36"/>
      <c r="AB119" s="36"/>
      <c r="AC119" s="36"/>
      <c r="AD119" s="36"/>
      <c r="AE119" s="36"/>
    </row>
    <row r="120" spans="1:65" s="2" customFormat="1" ht="6.95" customHeight="1">
      <c r="A120" s="36"/>
      <c r="B120" s="37"/>
      <c r="C120" s="38"/>
      <c r="D120" s="38"/>
      <c r="E120" s="38"/>
      <c r="F120" s="38"/>
      <c r="G120" s="38"/>
      <c r="H120" s="38"/>
      <c r="I120" s="38"/>
      <c r="J120" s="38"/>
      <c r="K120" s="38"/>
      <c r="L120" s="53"/>
      <c r="S120" s="36"/>
      <c r="T120" s="36"/>
      <c r="U120" s="36"/>
      <c r="V120" s="36"/>
      <c r="W120" s="36"/>
      <c r="X120" s="36"/>
      <c r="Y120" s="36"/>
      <c r="Z120" s="36"/>
      <c r="AA120" s="36"/>
      <c r="AB120" s="36"/>
      <c r="AC120" s="36"/>
      <c r="AD120" s="36"/>
      <c r="AE120" s="36"/>
    </row>
    <row r="121" spans="1:65" s="2" customFormat="1" ht="25.7" customHeight="1">
      <c r="A121" s="36"/>
      <c r="B121" s="37"/>
      <c r="C121" s="30" t="s">
        <v>28</v>
      </c>
      <c r="D121" s="38"/>
      <c r="E121" s="38"/>
      <c r="F121" s="28" t="str">
        <f>E17</f>
        <v>Povodí Odry, s.p.</v>
      </c>
      <c r="G121" s="38"/>
      <c r="H121" s="38"/>
      <c r="I121" s="30" t="s">
        <v>34</v>
      </c>
      <c r="J121" s="34" t="str">
        <f>E23</f>
        <v>Dopravoprojekt Brno a.s.</v>
      </c>
      <c r="K121" s="38"/>
      <c r="L121" s="53"/>
      <c r="S121" s="36"/>
      <c r="T121" s="36"/>
      <c r="U121" s="36"/>
      <c r="V121" s="36"/>
      <c r="W121" s="36"/>
      <c r="X121" s="36"/>
      <c r="Y121" s="36"/>
      <c r="Z121" s="36"/>
      <c r="AA121" s="36"/>
      <c r="AB121" s="36"/>
      <c r="AC121" s="36"/>
      <c r="AD121" s="36"/>
      <c r="AE121" s="36"/>
    </row>
    <row r="122" spans="1:65" s="2" customFormat="1" ht="15.2" customHeight="1">
      <c r="A122" s="36"/>
      <c r="B122" s="37"/>
      <c r="C122" s="30" t="s">
        <v>32</v>
      </c>
      <c r="D122" s="38"/>
      <c r="E122" s="38"/>
      <c r="F122" s="28" t="str">
        <f>IF(E20="","",E20)</f>
        <v>Vyplň údaj</v>
      </c>
      <c r="G122" s="38"/>
      <c r="H122" s="38"/>
      <c r="I122" s="30" t="s">
        <v>37</v>
      </c>
      <c r="J122" s="34" t="str">
        <f>E26</f>
        <v xml:space="preserve"> </v>
      </c>
      <c r="K122" s="38"/>
      <c r="L122" s="53"/>
      <c r="S122" s="36"/>
      <c r="T122" s="36"/>
      <c r="U122" s="36"/>
      <c r="V122" s="36"/>
      <c r="W122" s="36"/>
      <c r="X122" s="36"/>
      <c r="Y122" s="36"/>
      <c r="Z122" s="36"/>
      <c r="AA122" s="36"/>
      <c r="AB122" s="36"/>
      <c r="AC122" s="36"/>
      <c r="AD122" s="36"/>
      <c r="AE122" s="36"/>
    </row>
    <row r="123" spans="1:65" s="2" customFormat="1" ht="10.35" customHeight="1">
      <c r="A123" s="36"/>
      <c r="B123" s="37"/>
      <c r="C123" s="38"/>
      <c r="D123" s="38"/>
      <c r="E123" s="38"/>
      <c r="F123" s="38"/>
      <c r="G123" s="38"/>
      <c r="H123" s="38"/>
      <c r="I123" s="38"/>
      <c r="J123" s="38"/>
      <c r="K123" s="38"/>
      <c r="L123" s="53"/>
      <c r="S123" s="36"/>
      <c r="T123" s="36"/>
      <c r="U123" s="36"/>
      <c r="V123" s="36"/>
      <c r="W123" s="36"/>
      <c r="X123" s="36"/>
      <c r="Y123" s="36"/>
      <c r="Z123" s="36"/>
      <c r="AA123" s="36"/>
      <c r="AB123" s="36"/>
      <c r="AC123" s="36"/>
      <c r="AD123" s="36"/>
      <c r="AE123" s="36"/>
    </row>
    <row r="124" spans="1:65" s="11" customFormat="1" ht="29.25" customHeight="1">
      <c r="A124" s="165"/>
      <c r="B124" s="166"/>
      <c r="C124" s="167" t="s">
        <v>205</v>
      </c>
      <c r="D124" s="168" t="s">
        <v>65</v>
      </c>
      <c r="E124" s="168" t="s">
        <v>61</v>
      </c>
      <c r="F124" s="168" t="s">
        <v>62</v>
      </c>
      <c r="G124" s="168" t="s">
        <v>206</v>
      </c>
      <c r="H124" s="168" t="s">
        <v>207</v>
      </c>
      <c r="I124" s="168" t="s">
        <v>208</v>
      </c>
      <c r="J124" s="168" t="s">
        <v>192</v>
      </c>
      <c r="K124" s="169" t="s">
        <v>209</v>
      </c>
      <c r="L124" s="170"/>
      <c r="M124" s="77" t="s">
        <v>1</v>
      </c>
      <c r="N124" s="78" t="s">
        <v>44</v>
      </c>
      <c r="O124" s="78" t="s">
        <v>210</v>
      </c>
      <c r="P124" s="78" t="s">
        <v>211</v>
      </c>
      <c r="Q124" s="78" t="s">
        <v>212</v>
      </c>
      <c r="R124" s="78" t="s">
        <v>213</v>
      </c>
      <c r="S124" s="78" t="s">
        <v>214</v>
      </c>
      <c r="T124" s="79" t="s">
        <v>215</v>
      </c>
      <c r="U124" s="165"/>
      <c r="V124" s="165"/>
      <c r="W124" s="165"/>
      <c r="X124" s="165"/>
      <c r="Y124" s="165"/>
      <c r="Z124" s="165"/>
      <c r="AA124" s="165"/>
      <c r="AB124" s="165"/>
      <c r="AC124" s="165"/>
      <c r="AD124" s="165"/>
      <c r="AE124" s="165"/>
    </row>
    <row r="125" spans="1:65" s="2" customFormat="1" ht="22.9" customHeight="1">
      <c r="A125" s="36"/>
      <c r="B125" s="37"/>
      <c r="C125" s="84" t="s">
        <v>216</v>
      </c>
      <c r="D125" s="38"/>
      <c r="E125" s="38"/>
      <c r="F125" s="38"/>
      <c r="G125" s="38"/>
      <c r="H125" s="38"/>
      <c r="I125" s="38"/>
      <c r="J125" s="171">
        <f>BK125</f>
        <v>0</v>
      </c>
      <c r="K125" s="38"/>
      <c r="L125" s="41"/>
      <c r="M125" s="80"/>
      <c r="N125" s="172"/>
      <c r="O125" s="81"/>
      <c r="P125" s="173">
        <f>P126+P228+P231</f>
        <v>0</v>
      </c>
      <c r="Q125" s="81"/>
      <c r="R125" s="173">
        <f>R126+R228+R231</f>
        <v>0</v>
      </c>
      <c r="S125" s="81"/>
      <c r="T125" s="174">
        <f>T126+T228+T231</f>
        <v>0</v>
      </c>
      <c r="U125" s="36"/>
      <c r="V125" s="36"/>
      <c r="W125" s="36"/>
      <c r="X125" s="36"/>
      <c r="Y125" s="36"/>
      <c r="Z125" s="36"/>
      <c r="AA125" s="36"/>
      <c r="AB125" s="36"/>
      <c r="AC125" s="36"/>
      <c r="AD125" s="36"/>
      <c r="AE125" s="36"/>
      <c r="AT125" s="18" t="s">
        <v>79</v>
      </c>
      <c r="AU125" s="18" t="s">
        <v>194</v>
      </c>
      <c r="BK125" s="175">
        <f>BK126+BK228+BK231</f>
        <v>0</v>
      </c>
    </row>
    <row r="126" spans="1:65" s="12" customFormat="1" ht="25.9" customHeight="1">
      <c r="B126" s="176"/>
      <c r="C126" s="177"/>
      <c r="D126" s="178" t="s">
        <v>79</v>
      </c>
      <c r="E126" s="179" t="s">
        <v>87</v>
      </c>
      <c r="F126" s="179" t="s">
        <v>503</v>
      </c>
      <c r="G126" s="177"/>
      <c r="H126" s="177"/>
      <c r="I126" s="180"/>
      <c r="J126" s="181">
        <f>BK126</f>
        <v>0</v>
      </c>
      <c r="K126" s="177"/>
      <c r="L126" s="182"/>
      <c r="M126" s="183"/>
      <c r="N126" s="184"/>
      <c r="O126" s="184"/>
      <c r="P126" s="185">
        <f>SUM(P127:P227)</f>
        <v>0</v>
      </c>
      <c r="Q126" s="184"/>
      <c r="R126" s="185">
        <f>SUM(R127:R227)</f>
        <v>0</v>
      </c>
      <c r="S126" s="184"/>
      <c r="T126" s="186">
        <f>SUM(T127:T227)</f>
        <v>0</v>
      </c>
      <c r="AR126" s="187" t="s">
        <v>87</v>
      </c>
      <c r="AT126" s="188" t="s">
        <v>79</v>
      </c>
      <c r="AU126" s="188" t="s">
        <v>80</v>
      </c>
      <c r="AY126" s="187" t="s">
        <v>220</v>
      </c>
      <c r="BK126" s="189">
        <f>SUM(BK127:BK227)</f>
        <v>0</v>
      </c>
    </row>
    <row r="127" spans="1:65" s="2" customFormat="1" ht="49.15" customHeight="1">
      <c r="A127" s="36"/>
      <c r="B127" s="37"/>
      <c r="C127" s="192" t="s">
        <v>87</v>
      </c>
      <c r="D127" s="192" t="s">
        <v>224</v>
      </c>
      <c r="E127" s="193" t="s">
        <v>6341</v>
      </c>
      <c r="F127" s="194" t="s">
        <v>6342</v>
      </c>
      <c r="G127" s="195" t="s">
        <v>506</v>
      </c>
      <c r="H127" s="196">
        <v>48</v>
      </c>
      <c r="I127" s="197"/>
      <c r="J127" s="198">
        <f>ROUND(I127*H127,2)</f>
        <v>0</v>
      </c>
      <c r="K127" s="194" t="s">
        <v>5600</v>
      </c>
      <c r="L127" s="41"/>
      <c r="M127" s="199" t="s">
        <v>1</v>
      </c>
      <c r="N127" s="200" t="s">
        <v>45</v>
      </c>
      <c r="O127" s="73"/>
      <c r="P127" s="201">
        <f>O127*H127</f>
        <v>0</v>
      </c>
      <c r="Q127" s="201">
        <v>0</v>
      </c>
      <c r="R127" s="201">
        <f>Q127*H127</f>
        <v>0</v>
      </c>
      <c r="S127" s="201">
        <v>0</v>
      </c>
      <c r="T127" s="202">
        <f>S127*H127</f>
        <v>0</v>
      </c>
      <c r="U127" s="36"/>
      <c r="V127" s="36"/>
      <c r="W127" s="36"/>
      <c r="X127" s="36"/>
      <c r="Y127" s="36"/>
      <c r="Z127" s="36"/>
      <c r="AA127" s="36"/>
      <c r="AB127" s="36"/>
      <c r="AC127" s="36"/>
      <c r="AD127" s="36"/>
      <c r="AE127" s="36"/>
      <c r="AR127" s="203" t="s">
        <v>223</v>
      </c>
      <c r="AT127" s="203" t="s">
        <v>224</v>
      </c>
      <c r="AU127" s="203" t="s">
        <v>87</v>
      </c>
      <c r="AY127" s="18" t="s">
        <v>220</v>
      </c>
      <c r="BE127" s="204">
        <f>IF(N127="základní",J127,0)</f>
        <v>0</v>
      </c>
      <c r="BF127" s="204">
        <f>IF(N127="snížená",J127,0)</f>
        <v>0</v>
      </c>
      <c r="BG127" s="204">
        <f>IF(N127="zákl. přenesená",J127,0)</f>
        <v>0</v>
      </c>
      <c r="BH127" s="204">
        <f>IF(N127="sníž. přenesená",J127,0)</f>
        <v>0</v>
      </c>
      <c r="BI127" s="204">
        <f>IF(N127="nulová",J127,0)</f>
        <v>0</v>
      </c>
      <c r="BJ127" s="18" t="s">
        <v>87</v>
      </c>
      <c r="BK127" s="204">
        <f>ROUND(I127*H127,2)</f>
        <v>0</v>
      </c>
      <c r="BL127" s="18" t="s">
        <v>223</v>
      </c>
      <c r="BM127" s="203" t="s">
        <v>6343</v>
      </c>
    </row>
    <row r="128" spans="1:65" s="2" customFormat="1" ht="11.25">
      <c r="A128" s="36"/>
      <c r="B128" s="37"/>
      <c r="C128" s="38"/>
      <c r="D128" s="205" t="s">
        <v>231</v>
      </c>
      <c r="E128" s="38"/>
      <c r="F128" s="206" t="s">
        <v>6344</v>
      </c>
      <c r="G128" s="38"/>
      <c r="H128" s="38"/>
      <c r="I128" s="207"/>
      <c r="J128" s="38"/>
      <c r="K128" s="38"/>
      <c r="L128" s="41"/>
      <c r="M128" s="208"/>
      <c r="N128" s="209"/>
      <c r="O128" s="73"/>
      <c r="P128" s="73"/>
      <c r="Q128" s="73"/>
      <c r="R128" s="73"/>
      <c r="S128" s="73"/>
      <c r="T128" s="74"/>
      <c r="U128" s="36"/>
      <c r="V128" s="36"/>
      <c r="W128" s="36"/>
      <c r="X128" s="36"/>
      <c r="Y128" s="36"/>
      <c r="Z128" s="36"/>
      <c r="AA128" s="36"/>
      <c r="AB128" s="36"/>
      <c r="AC128" s="36"/>
      <c r="AD128" s="36"/>
      <c r="AE128" s="36"/>
      <c r="AT128" s="18" t="s">
        <v>231</v>
      </c>
      <c r="AU128" s="18" t="s">
        <v>87</v>
      </c>
    </row>
    <row r="129" spans="1:65" s="13" customFormat="1" ht="11.25">
      <c r="B129" s="212"/>
      <c r="C129" s="213"/>
      <c r="D129" s="210" t="s">
        <v>235</v>
      </c>
      <c r="E129" s="214" t="s">
        <v>1</v>
      </c>
      <c r="F129" s="215" t="s">
        <v>6345</v>
      </c>
      <c r="G129" s="213"/>
      <c r="H129" s="216">
        <v>48</v>
      </c>
      <c r="I129" s="217"/>
      <c r="J129" s="213"/>
      <c r="K129" s="213"/>
      <c r="L129" s="218"/>
      <c r="M129" s="219"/>
      <c r="N129" s="220"/>
      <c r="O129" s="220"/>
      <c r="P129" s="220"/>
      <c r="Q129" s="220"/>
      <c r="R129" s="220"/>
      <c r="S129" s="220"/>
      <c r="T129" s="221"/>
      <c r="AT129" s="222" t="s">
        <v>235</v>
      </c>
      <c r="AU129" s="222" t="s">
        <v>87</v>
      </c>
      <c r="AV129" s="13" t="s">
        <v>19</v>
      </c>
      <c r="AW129" s="13" t="s">
        <v>36</v>
      </c>
      <c r="AX129" s="13" t="s">
        <v>80</v>
      </c>
      <c r="AY129" s="222" t="s">
        <v>220</v>
      </c>
    </row>
    <row r="130" spans="1:65" s="15" customFormat="1" ht="11.25">
      <c r="B130" s="233"/>
      <c r="C130" s="234"/>
      <c r="D130" s="210" t="s">
        <v>235</v>
      </c>
      <c r="E130" s="235" t="s">
        <v>1</v>
      </c>
      <c r="F130" s="236" t="s">
        <v>355</v>
      </c>
      <c r="G130" s="234"/>
      <c r="H130" s="237">
        <v>48</v>
      </c>
      <c r="I130" s="238"/>
      <c r="J130" s="234"/>
      <c r="K130" s="234"/>
      <c r="L130" s="239"/>
      <c r="M130" s="240"/>
      <c r="N130" s="241"/>
      <c r="O130" s="241"/>
      <c r="P130" s="241"/>
      <c r="Q130" s="241"/>
      <c r="R130" s="241"/>
      <c r="S130" s="241"/>
      <c r="T130" s="242"/>
      <c r="AT130" s="243" t="s">
        <v>235</v>
      </c>
      <c r="AU130" s="243" t="s">
        <v>87</v>
      </c>
      <c r="AV130" s="15" t="s">
        <v>223</v>
      </c>
      <c r="AW130" s="15" t="s">
        <v>36</v>
      </c>
      <c r="AX130" s="15" t="s">
        <v>87</v>
      </c>
      <c r="AY130" s="243" t="s">
        <v>220</v>
      </c>
    </row>
    <row r="131" spans="1:65" s="2" customFormat="1" ht="33" customHeight="1">
      <c r="A131" s="36"/>
      <c r="B131" s="37"/>
      <c r="C131" s="192" t="s">
        <v>19</v>
      </c>
      <c r="D131" s="192" t="s">
        <v>224</v>
      </c>
      <c r="E131" s="193" t="s">
        <v>5608</v>
      </c>
      <c r="F131" s="194" t="s">
        <v>5609</v>
      </c>
      <c r="G131" s="195" t="s">
        <v>664</v>
      </c>
      <c r="H131" s="196">
        <v>5</v>
      </c>
      <c r="I131" s="197"/>
      <c r="J131" s="198">
        <f>ROUND(I131*H131,2)</f>
        <v>0</v>
      </c>
      <c r="K131" s="194" t="s">
        <v>5600</v>
      </c>
      <c r="L131" s="41"/>
      <c r="M131" s="199" t="s">
        <v>1</v>
      </c>
      <c r="N131" s="200" t="s">
        <v>45</v>
      </c>
      <c r="O131" s="73"/>
      <c r="P131" s="201">
        <f>O131*H131</f>
        <v>0</v>
      </c>
      <c r="Q131" s="201">
        <v>0</v>
      </c>
      <c r="R131" s="201">
        <f>Q131*H131</f>
        <v>0</v>
      </c>
      <c r="S131" s="201">
        <v>0</v>
      </c>
      <c r="T131" s="202">
        <f>S131*H131</f>
        <v>0</v>
      </c>
      <c r="U131" s="36"/>
      <c r="V131" s="36"/>
      <c r="W131" s="36"/>
      <c r="X131" s="36"/>
      <c r="Y131" s="36"/>
      <c r="Z131" s="36"/>
      <c r="AA131" s="36"/>
      <c r="AB131" s="36"/>
      <c r="AC131" s="36"/>
      <c r="AD131" s="36"/>
      <c r="AE131" s="36"/>
      <c r="AR131" s="203" t="s">
        <v>223</v>
      </c>
      <c r="AT131" s="203" t="s">
        <v>224</v>
      </c>
      <c r="AU131" s="203" t="s">
        <v>87</v>
      </c>
      <c r="AY131" s="18" t="s">
        <v>220</v>
      </c>
      <c r="BE131" s="204">
        <f>IF(N131="základní",J131,0)</f>
        <v>0</v>
      </c>
      <c r="BF131" s="204">
        <f>IF(N131="snížená",J131,0)</f>
        <v>0</v>
      </c>
      <c r="BG131" s="204">
        <f>IF(N131="zákl. přenesená",J131,0)</f>
        <v>0</v>
      </c>
      <c r="BH131" s="204">
        <f>IF(N131="sníž. přenesená",J131,0)</f>
        <v>0</v>
      </c>
      <c r="BI131" s="204">
        <f>IF(N131="nulová",J131,0)</f>
        <v>0</v>
      </c>
      <c r="BJ131" s="18" t="s">
        <v>87</v>
      </c>
      <c r="BK131" s="204">
        <f>ROUND(I131*H131,2)</f>
        <v>0</v>
      </c>
      <c r="BL131" s="18" t="s">
        <v>223</v>
      </c>
      <c r="BM131" s="203" t="s">
        <v>6346</v>
      </c>
    </row>
    <row r="132" spans="1:65" s="2" customFormat="1" ht="11.25">
      <c r="A132" s="36"/>
      <c r="B132" s="37"/>
      <c r="C132" s="38"/>
      <c r="D132" s="205" t="s">
        <v>231</v>
      </c>
      <c r="E132" s="38"/>
      <c r="F132" s="206" t="s">
        <v>5611</v>
      </c>
      <c r="G132" s="38"/>
      <c r="H132" s="38"/>
      <c r="I132" s="207"/>
      <c r="J132" s="38"/>
      <c r="K132" s="38"/>
      <c r="L132" s="41"/>
      <c r="M132" s="208"/>
      <c r="N132" s="209"/>
      <c r="O132" s="73"/>
      <c r="P132" s="73"/>
      <c r="Q132" s="73"/>
      <c r="R132" s="73"/>
      <c r="S132" s="73"/>
      <c r="T132" s="74"/>
      <c r="U132" s="36"/>
      <c r="V132" s="36"/>
      <c r="W132" s="36"/>
      <c r="X132" s="36"/>
      <c r="Y132" s="36"/>
      <c r="Z132" s="36"/>
      <c r="AA132" s="36"/>
      <c r="AB132" s="36"/>
      <c r="AC132" s="36"/>
      <c r="AD132" s="36"/>
      <c r="AE132" s="36"/>
      <c r="AT132" s="18" t="s">
        <v>231</v>
      </c>
      <c r="AU132" s="18" t="s">
        <v>87</v>
      </c>
    </row>
    <row r="133" spans="1:65" s="13" customFormat="1" ht="11.25">
      <c r="B133" s="212"/>
      <c r="C133" s="213"/>
      <c r="D133" s="210" t="s">
        <v>235</v>
      </c>
      <c r="E133" s="214" t="s">
        <v>1</v>
      </c>
      <c r="F133" s="215" t="s">
        <v>6347</v>
      </c>
      <c r="G133" s="213"/>
      <c r="H133" s="216">
        <v>5</v>
      </c>
      <c r="I133" s="217"/>
      <c r="J133" s="213"/>
      <c r="K133" s="213"/>
      <c r="L133" s="218"/>
      <c r="M133" s="219"/>
      <c r="N133" s="220"/>
      <c r="O133" s="220"/>
      <c r="P133" s="220"/>
      <c r="Q133" s="220"/>
      <c r="R133" s="220"/>
      <c r="S133" s="220"/>
      <c r="T133" s="221"/>
      <c r="AT133" s="222" t="s">
        <v>235</v>
      </c>
      <c r="AU133" s="222" t="s">
        <v>87</v>
      </c>
      <c r="AV133" s="13" t="s">
        <v>19</v>
      </c>
      <c r="AW133" s="13" t="s">
        <v>36</v>
      </c>
      <c r="AX133" s="13" t="s">
        <v>80</v>
      </c>
      <c r="AY133" s="222" t="s">
        <v>220</v>
      </c>
    </row>
    <row r="134" spans="1:65" s="15" customFormat="1" ht="11.25">
      <c r="B134" s="233"/>
      <c r="C134" s="234"/>
      <c r="D134" s="210" t="s">
        <v>235</v>
      </c>
      <c r="E134" s="235" t="s">
        <v>1</v>
      </c>
      <c r="F134" s="236" t="s">
        <v>355</v>
      </c>
      <c r="G134" s="234"/>
      <c r="H134" s="237">
        <v>5</v>
      </c>
      <c r="I134" s="238"/>
      <c r="J134" s="234"/>
      <c r="K134" s="234"/>
      <c r="L134" s="239"/>
      <c r="M134" s="240"/>
      <c r="N134" s="241"/>
      <c r="O134" s="241"/>
      <c r="P134" s="241"/>
      <c r="Q134" s="241"/>
      <c r="R134" s="241"/>
      <c r="S134" s="241"/>
      <c r="T134" s="242"/>
      <c r="AT134" s="243" t="s">
        <v>235</v>
      </c>
      <c r="AU134" s="243" t="s">
        <v>87</v>
      </c>
      <c r="AV134" s="15" t="s">
        <v>223</v>
      </c>
      <c r="AW134" s="15" t="s">
        <v>36</v>
      </c>
      <c r="AX134" s="15" t="s">
        <v>87</v>
      </c>
      <c r="AY134" s="243" t="s">
        <v>220</v>
      </c>
    </row>
    <row r="135" spans="1:65" s="2" customFormat="1" ht="37.9" customHeight="1">
      <c r="A135" s="36"/>
      <c r="B135" s="37"/>
      <c r="C135" s="192" t="s">
        <v>156</v>
      </c>
      <c r="D135" s="192" t="s">
        <v>224</v>
      </c>
      <c r="E135" s="193" t="s">
        <v>5617</v>
      </c>
      <c r="F135" s="194" t="s">
        <v>5618</v>
      </c>
      <c r="G135" s="195" t="s">
        <v>664</v>
      </c>
      <c r="H135" s="196">
        <v>5</v>
      </c>
      <c r="I135" s="197"/>
      <c r="J135" s="198">
        <f>ROUND(I135*H135,2)</f>
        <v>0</v>
      </c>
      <c r="K135" s="194" t="s">
        <v>1</v>
      </c>
      <c r="L135" s="41"/>
      <c r="M135" s="199" t="s">
        <v>1</v>
      </c>
      <c r="N135" s="200" t="s">
        <v>45</v>
      </c>
      <c r="O135" s="73"/>
      <c r="P135" s="201">
        <f>O135*H135</f>
        <v>0</v>
      </c>
      <c r="Q135" s="201">
        <v>0</v>
      </c>
      <c r="R135" s="201">
        <f>Q135*H135</f>
        <v>0</v>
      </c>
      <c r="S135" s="201">
        <v>0</v>
      </c>
      <c r="T135" s="202">
        <f>S135*H135</f>
        <v>0</v>
      </c>
      <c r="U135" s="36"/>
      <c r="V135" s="36"/>
      <c r="W135" s="36"/>
      <c r="X135" s="36"/>
      <c r="Y135" s="36"/>
      <c r="Z135" s="36"/>
      <c r="AA135" s="36"/>
      <c r="AB135" s="36"/>
      <c r="AC135" s="36"/>
      <c r="AD135" s="36"/>
      <c r="AE135" s="36"/>
      <c r="AR135" s="203" t="s">
        <v>223</v>
      </c>
      <c r="AT135" s="203" t="s">
        <v>224</v>
      </c>
      <c r="AU135" s="203" t="s">
        <v>87</v>
      </c>
      <c r="AY135" s="18" t="s">
        <v>220</v>
      </c>
      <c r="BE135" s="204">
        <f>IF(N135="základní",J135,0)</f>
        <v>0</v>
      </c>
      <c r="BF135" s="204">
        <f>IF(N135="snížená",J135,0)</f>
        <v>0</v>
      </c>
      <c r="BG135" s="204">
        <f>IF(N135="zákl. přenesená",J135,0)</f>
        <v>0</v>
      </c>
      <c r="BH135" s="204">
        <f>IF(N135="sníž. přenesená",J135,0)</f>
        <v>0</v>
      </c>
      <c r="BI135" s="204">
        <f>IF(N135="nulová",J135,0)</f>
        <v>0</v>
      </c>
      <c r="BJ135" s="18" t="s">
        <v>87</v>
      </c>
      <c r="BK135" s="204">
        <f>ROUND(I135*H135,2)</f>
        <v>0</v>
      </c>
      <c r="BL135" s="18" t="s">
        <v>223</v>
      </c>
      <c r="BM135" s="203" t="s">
        <v>6348</v>
      </c>
    </row>
    <row r="136" spans="1:65" s="2" customFormat="1" ht="24.2" customHeight="1">
      <c r="A136" s="36"/>
      <c r="B136" s="37"/>
      <c r="C136" s="192" t="s">
        <v>223</v>
      </c>
      <c r="D136" s="192" t="s">
        <v>224</v>
      </c>
      <c r="E136" s="193" t="s">
        <v>5624</v>
      </c>
      <c r="F136" s="194" t="s">
        <v>5625</v>
      </c>
      <c r="G136" s="195" t="s">
        <v>506</v>
      </c>
      <c r="H136" s="196">
        <v>48</v>
      </c>
      <c r="I136" s="197"/>
      <c r="J136" s="198">
        <f>ROUND(I136*H136,2)</f>
        <v>0</v>
      </c>
      <c r="K136" s="194" t="s">
        <v>5600</v>
      </c>
      <c r="L136" s="41"/>
      <c r="M136" s="199" t="s">
        <v>1</v>
      </c>
      <c r="N136" s="200" t="s">
        <v>45</v>
      </c>
      <c r="O136" s="73"/>
      <c r="P136" s="201">
        <f>O136*H136</f>
        <v>0</v>
      </c>
      <c r="Q136" s="201">
        <v>0</v>
      </c>
      <c r="R136" s="201">
        <f>Q136*H136</f>
        <v>0</v>
      </c>
      <c r="S136" s="201">
        <v>0</v>
      </c>
      <c r="T136" s="202">
        <f>S136*H136</f>
        <v>0</v>
      </c>
      <c r="U136" s="36"/>
      <c r="V136" s="36"/>
      <c r="W136" s="36"/>
      <c r="X136" s="36"/>
      <c r="Y136" s="36"/>
      <c r="Z136" s="36"/>
      <c r="AA136" s="36"/>
      <c r="AB136" s="36"/>
      <c r="AC136" s="36"/>
      <c r="AD136" s="36"/>
      <c r="AE136" s="36"/>
      <c r="AR136" s="203" t="s">
        <v>223</v>
      </c>
      <c r="AT136" s="203" t="s">
        <v>224</v>
      </c>
      <c r="AU136" s="203" t="s">
        <v>87</v>
      </c>
      <c r="AY136" s="18" t="s">
        <v>220</v>
      </c>
      <c r="BE136" s="204">
        <f>IF(N136="základní",J136,0)</f>
        <v>0</v>
      </c>
      <c r="BF136" s="204">
        <f>IF(N136="snížená",J136,0)</f>
        <v>0</v>
      </c>
      <c r="BG136" s="204">
        <f>IF(N136="zákl. přenesená",J136,0)</f>
        <v>0</v>
      </c>
      <c r="BH136" s="204">
        <f>IF(N136="sníž. přenesená",J136,0)</f>
        <v>0</v>
      </c>
      <c r="BI136" s="204">
        <f>IF(N136="nulová",J136,0)</f>
        <v>0</v>
      </c>
      <c r="BJ136" s="18" t="s">
        <v>87</v>
      </c>
      <c r="BK136" s="204">
        <f>ROUND(I136*H136,2)</f>
        <v>0</v>
      </c>
      <c r="BL136" s="18" t="s">
        <v>223</v>
      </c>
      <c r="BM136" s="203" t="s">
        <v>6349</v>
      </c>
    </row>
    <row r="137" spans="1:65" s="2" customFormat="1" ht="11.25">
      <c r="A137" s="36"/>
      <c r="B137" s="37"/>
      <c r="C137" s="38"/>
      <c r="D137" s="205" t="s">
        <v>231</v>
      </c>
      <c r="E137" s="38"/>
      <c r="F137" s="206" t="s">
        <v>5627</v>
      </c>
      <c r="G137" s="38"/>
      <c r="H137" s="38"/>
      <c r="I137" s="207"/>
      <c r="J137" s="38"/>
      <c r="K137" s="38"/>
      <c r="L137" s="41"/>
      <c r="M137" s="208"/>
      <c r="N137" s="209"/>
      <c r="O137" s="73"/>
      <c r="P137" s="73"/>
      <c r="Q137" s="73"/>
      <c r="R137" s="73"/>
      <c r="S137" s="73"/>
      <c r="T137" s="74"/>
      <c r="U137" s="36"/>
      <c r="V137" s="36"/>
      <c r="W137" s="36"/>
      <c r="X137" s="36"/>
      <c r="Y137" s="36"/>
      <c r="Z137" s="36"/>
      <c r="AA137" s="36"/>
      <c r="AB137" s="36"/>
      <c r="AC137" s="36"/>
      <c r="AD137" s="36"/>
      <c r="AE137" s="36"/>
      <c r="AT137" s="18" t="s">
        <v>231</v>
      </c>
      <c r="AU137" s="18" t="s">
        <v>87</v>
      </c>
    </row>
    <row r="138" spans="1:65" s="2" customFormat="1" ht="37.9" customHeight="1">
      <c r="A138" s="36"/>
      <c r="B138" s="37"/>
      <c r="C138" s="192" t="s">
        <v>219</v>
      </c>
      <c r="D138" s="192" t="s">
        <v>224</v>
      </c>
      <c r="E138" s="193" t="s">
        <v>5628</v>
      </c>
      <c r="F138" s="194" t="s">
        <v>5629</v>
      </c>
      <c r="G138" s="195" t="s">
        <v>664</v>
      </c>
      <c r="H138" s="196">
        <v>5</v>
      </c>
      <c r="I138" s="197"/>
      <c r="J138" s="198">
        <f>ROUND(I138*H138,2)</f>
        <v>0</v>
      </c>
      <c r="K138" s="194" t="s">
        <v>5600</v>
      </c>
      <c r="L138" s="41"/>
      <c r="M138" s="199" t="s">
        <v>1</v>
      </c>
      <c r="N138" s="200" t="s">
        <v>45</v>
      </c>
      <c r="O138" s="73"/>
      <c r="P138" s="201">
        <f>O138*H138</f>
        <v>0</v>
      </c>
      <c r="Q138" s="201">
        <v>0</v>
      </c>
      <c r="R138" s="201">
        <f>Q138*H138</f>
        <v>0</v>
      </c>
      <c r="S138" s="201">
        <v>0</v>
      </c>
      <c r="T138" s="202">
        <f>S138*H138</f>
        <v>0</v>
      </c>
      <c r="U138" s="36"/>
      <c r="V138" s="36"/>
      <c r="W138" s="36"/>
      <c r="X138" s="36"/>
      <c r="Y138" s="36"/>
      <c r="Z138" s="36"/>
      <c r="AA138" s="36"/>
      <c r="AB138" s="36"/>
      <c r="AC138" s="36"/>
      <c r="AD138" s="36"/>
      <c r="AE138" s="36"/>
      <c r="AR138" s="203" t="s">
        <v>223</v>
      </c>
      <c r="AT138" s="203" t="s">
        <v>224</v>
      </c>
      <c r="AU138" s="203" t="s">
        <v>87</v>
      </c>
      <c r="AY138" s="18" t="s">
        <v>220</v>
      </c>
      <c r="BE138" s="204">
        <f>IF(N138="základní",J138,0)</f>
        <v>0</v>
      </c>
      <c r="BF138" s="204">
        <f>IF(N138="snížená",J138,0)</f>
        <v>0</v>
      </c>
      <c r="BG138" s="204">
        <f>IF(N138="zákl. přenesená",J138,0)</f>
        <v>0</v>
      </c>
      <c r="BH138" s="204">
        <f>IF(N138="sníž. přenesená",J138,0)</f>
        <v>0</v>
      </c>
      <c r="BI138" s="204">
        <f>IF(N138="nulová",J138,0)</f>
        <v>0</v>
      </c>
      <c r="BJ138" s="18" t="s">
        <v>87</v>
      </c>
      <c r="BK138" s="204">
        <f>ROUND(I138*H138,2)</f>
        <v>0</v>
      </c>
      <c r="BL138" s="18" t="s">
        <v>223</v>
      </c>
      <c r="BM138" s="203" t="s">
        <v>6350</v>
      </c>
    </row>
    <row r="139" spans="1:65" s="2" customFormat="1" ht="11.25">
      <c r="A139" s="36"/>
      <c r="B139" s="37"/>
      <c r="C139" s="38"/>
      <c r="D139" s="205" t="s">
        <v>231</v>
      </c>
      <c r="E139" s="38"/>
      <c r="F139" s="206" t="s">
        <v>5631</v>
      </c>
      <c r="G139" s="38"/>
      <c r="H139" s="38"/>
      <c r="I139" s="207"/>
      <c r="J139" s="38"/>
      <c r="K139" s="38"/>
      <c r="L139" s="41"/>
      <c r="M139" s="208"/>
      <c r="N139" s="209"/>
      <c r="O139" s="73"/>
      <c r="P139" s="73"/>
      <c r="Q139" s="73"/>
      <c r="R139" s="73"/>
      <c r="S139" s="73"/>
      <c r="T139" s="74"/>
      <c r="U139" s="36"/>
      <c r="V139" s="36"/>
      <c r="W139" s="36"/>
      <c r="X139" s="36"/>
      <c r="Y139" s="36"/>
      <c r="Z139" s="36"/>
      <c r="AA139" s="36"/>
      <c r="AB139" s="36"/>
      <c r="AC139" s="36"/>
      <c r="AD139" s="36"/>
      <c r="AE139" s="36"/>
      <c r="AT139" s="18" t="s">
        <v>231</v>
      </c>
      <c r="AU139" s="18" t="s">
        <v>87</v>
      </c>
    </row>
    <row r="140" spans="1:65" s="2" customFormat="1" ht="49.15" customHeight="1">
      <c r="A140" s="36"/>
      <c r="B140" s="37"/>
      <c r="C140" s="192" t="s">
        <v>256</v>
      </c>
      <c r="D140" s="192" t="s">
        <v>224</v>
      </c>
      <c r="E140" s="193" t="s">
        <v>5635</v>
      </c>
      <c r="F140" s="194" t="s">
        <v>5636</v>
      </c>
      <c r="G140" s="195" t="s">
        <v>506</v>
      </c>
      <c r="H140" s="196">
        <v>1170</v>
      </c>
      <c r="I140" s="197"/>
      <c r="J140" s="198">
        <f>ROUND(I140*H140,2)</f>
        <v>0</v>
      </c>
      <c r="K140" s="194" t="s">
        <v>1</v>
      </c>
      <c r="L140" s="41"/>
      <c r="M140" s="199" t="s">
        <v>1</v>
      </c>
      <c r="N140" s="200" t="s">
        <v>45</v>
      </c>
      <c r="O140" s="73"/>
      <c r="P140" s="201">
        <f>O140*H140</f>
        <v>0</v>
      </c>
      <c r="Q140" s="201">
        <v>0</v>
      </c>
      <c r="R140" s="201">
        <f>Q140*H140</f>
        <v>0</v>
      </c>
      <c r="S140" s="201">
        <v>0</v>
      </c>
      <c r="T140" s="202">
        <f>S140*H140</f>
        <v>0</v>
      </c>
      <c r="U140" s="36"/>
      <c r="V140" s="36"/>
      <c r="W140" s="36"/>
      <c r="X140" s="36"/>
      <c r="Y140" s="36"/>
      <c r="Z140" s="36"/>
      <c r="AA140" s="36"/>
      <c r="AB140" s="36"/>
      <c r="AC140" s="36"/>
      <c r="AD140" s="36"/>
      <c r="AE140" s="36"/>
      <c r="AR140" s="203" t="s">
        <v>223</v>
      </c>
      <c r="AT140" s="203" t="s">
        <v>224</v>
      </c>
      <c r="AU140" s="203" t="s">
        <v>87</v>
      </c>
      <c r="AY140" s="18" t="s">
        <v>220</v>
      </c>
      <c r="BE140" s="204">
        <f>IF(N140="základní",J140,0)</f>
        <v>0</v>
      </c>
      <c r="BF140" s="204">
        <f>IF(N140="snížená",J140,0)</f>
        <v>0</v>
      </c>
      <c r="BG140" s="204">
        <f>IF(N140="zákl. přenesená",J140,0)</f>
        <v>0</v>
      </c>
      <c r="BH140" s="204">
        <f>IF(N140="sníž. přenesená",J140,0)</f>
        <v>0</v>
      </c>
      <c r="BI140" s="204">
        <f>IF(N140="nulová",J140,0)</f>
        <v>0</v>
      </c>
      <c r="BJ140" s="18" t="s">
        <v>87</v>
      </c>
      <c r="BK140" s="204">
        <f>ROUND(I140*H140,2)</f>
        <v>0</v>
      </c>
      <c r="BL140" s="18" t="s">
        <v>223</v>
      </c>
      <c r="BM140" s="203" t="s">
        <v>6351</v>
      </c>
    </row>
    <row r="141" spans="1:65" s="14" customFormat="1" ht="11.25">
      <c r="B141" s="223"/>
      <c r="C141" s="224"/>
      <c r="D141" s="210" t="s">
        <v>235</v>
      </c>
      <c r="E141" s="225" t="s">
        <v>1</v>
      </c>
      <c r="F141" s="226" t="s">
        <v>5639</v>
      </c>
      <c r="G141" s="224"/>
      <c r="H141" s="225" t="s">
        <v>1</v>
      </c>
      <c r="I141" s="227"/>
      <c r="J141" s="224"/>
      <c r="K141" s="224"/>
      <c r="L141" s="228"/>
      <c r="M141" s="229"/>
      <c r="N141" s="230"/>
      <c r="O141" s="230"/>
      <c r="P141" s="230"/>
      <c r="Q141" s="230"/>
      <c r="R141" s="230"/>
      <c r="S141" s="230"/>
      <c r="T141" s="231"/>
      <c r="AT141" s="232" t="s">
        <v>235</v>
      </c>
      <c r="AU141" s="232" t="s">
        <v>87</v>
      </c>
      <c r="AV141" s="14" t="s">
        <v>87</v>
      </c>
      <c r="AW141" s="14" t="s">
        <v>36</v>
      </c>
      <c r="AX141" s="14" t="s">
        <v>80</v>
      </c>
      <c r="AY141" s="232" t="s">
        <v>220</v>
      </c>
    </row>
    <row r="142" spans="1:65" s="13" customFormat="1" ht="22.5">
      <c r="B142" s="212"/>
      <c r="C142" s="213"/>
      <c r="D142" s="210" t="s">
        <v>235</v>
      </c>
      <c r="E142" s="214" t="s">
        <v>1</v>
      </c>
      <c r="F142" s="215" t="s">
        <v>6352</v>
      </c>
      <c r="G142" s="213"/>
      <c r="H142" s="216">
        <v>1170</v>
      </c>
      <c r="I142" s="217"/>
      <c r="J142" s="213"/>
      <c r="K142" s="213"/>
      <c r="L142" s="218"/>
      <c r="M142" s="219"/>
      <c r="N142" s="220"/>
      <c r="O142" s="220"/>
      <c r="P142" s="220"/>
      <c r="Q142" s="220"/>
      <c r="R142" s="220"/>
      <c r="S142" s="220"/>
      <c r="T142" s="221"/>
      <c r="AT142" s="222" t="s">
        <v>235</v>
      </c>
      <c r="AU142" s="222" t="s">
        <v>87</v>
      </c>
      <c r="AV142" s="13" t="s">
        <v>19</v>
      </c>
      <c r="AW142" s="13" t="s">
        <v>36</v>
      </c>
      <c r="AX142" s="13" t="s">
        <v>80</v>
      </c>
      <c r="AY142" s="222" t="s">
        <v>220</v>
      </c>
    </row>
    <row r="143" spans="1:65" s="15" customFormat="1" ht="11.25">
      <c r="B143" s="233"/>
      <c r="C143" s="234"/>
      <c r="D143" s="210" t="s">
        <v>235</v>
      </c>
      <c r="E143" s="235" t="s">
        <v>1</v>
      </c>
      <c r="F143" s="236" t="s">
        <v>355</v>
      </c>
      <c r="G143" s="234"/>
      <c r="H143" s="237">
        <v>1170</v>
      </c>
      <c r="I143" s="238"/>
      <c r="J143" s="234"/>
      <c r="K143" s="234"/>
      <c r="L143" s="239"/>
      <c r="M143" s="240"/>
      <c r="N143" s="241"/>
      <c r="O143" s="241"/>
      <c r="P143" s="241"/>
      <c r="Q143" s="241"/>
      <c r="R143" s="241"/>
      <c r="S143" s="241"/>
      <c r="T143" s="242"/>
      <c r="AT143" s="243" t="s">
        <v>235</v>
      </c>
      <c r="AU143" s="243" t="s">
        <v>87</v>
      </c>
      <c r="AV143" s="15" t="s">
        <v>223</v>
      </c>
      <c r="AW143" s="15" t="s">
        <v>36</v>
      </c>
      <c r="AX143" s="15" t="s">
        <v>87</v>
      </c>
      <c r="AY143" s="243" t="s">
        <v>220</v>
      </c>
    </row>
    <row r="144" spans="1:65" s="2" customFormat="1" ht="24.2" customHeight="1">
      <c r="A144" s="36"/>
      <c r="B144" s="37"/>
      <c r="C144" s="192" t="s">
        <v>261</v>
      </c>
      <c r="D144" s="192" t="s">
        <v>224</v>
      </c>
      <c r="E144" s="193" t="s">
        <v>5660</v>
      </c>
      <c r="F144" s="194" t="s">
        <v>5661</v>
      </c>
      <c r="G144" s="195" t="s">
        <v>5514</v>
      </c>
      <c r="H144" s="196">
        <v>80</v>
      </c>
      <c r="I144" s="197"/>
      <c r="J144" s="198">
        <f>ROUND(I144*H144,2)</f>
        <v>0</v>
      </c>
      <c r="K144" s="194" t="s">
        <v>5600</v>
      </c>
      <c r="L144" s="41"/>
      <c r="M144" s="199" t="s">
        <v>1</v>
      </c>
      <c r="N144" s="200" t="s">
        <v>45</v>
      </c>
      <c r="O144" s="73"/>
      <c r="P144" s="201">
        <f>O144*H144</f>
        <v>0</v>
      </c>
      <c r="Q144" s="201">
        <v>0</v>
      </c>
      <c r="R144" s="201">
        <f>Q144*H144</f>
        <v>0</v>
      </c>
      <c r="S144" s="201">
        <v>0</v>
      </c>
      <c r="T144" s="202">
        <f>S144*H144</f>
        <v>0</v>
      </c>
      <c r="U144" s="36"/>
      <c r="V144" s="36"/>
      <c r="W144" s="36"/>
      <c r="X144" s="36"/>
      <c r="Y144" s="36"/>
      <c r="Z144" s="36"/>
      <c r="AA144" s="36"/>
      <c r="AB144" s="36"/>
      <c r="AC144" s="36"/>
      <c r="AD144" s="36"/>
      <c r="AE144" s="36"/>
      <c r="AR144" s="203" t="s">
        <v>223</v>
      </c>
      <c r="AT144" s="203" t="s">
        <v>224</v>
      </c>
      <c r="AU144" s="203" t="s">
        <v>87</v>
      </c>
      <c r="AY144" s="18" t="s">
        <v>220</v>
      </c>
      <c r="BE144" s="204">
        <f>IF(N144="základní",J144,0)</f>
        <v>0</v>
      </c>
      <c r="BF144" s="204">
        <f>IF(N144="snížená",J144,0)</f>
        <v>0</v>
      </c>
      <c r="BG144" s="204">
        <f>IF(N144="zákl. přenesená",J144,0)</f>
        <v>0</v>
      </c>
      <c r="BH144" s="204">
        <f>IF(N144="sníž. přenesená",J144,0)</f>
        <v>0</v>
      </c>
      <c r="BI144" s="204">
        <f>IF(N144="nulová",J144,0)</f>
        <v>0</v>
      </c>
      <c r="BJ144" s="18" t="s">
        <v>87</v>
      </c>
      <c r="BK144" s="204">
        <f>ROUND(I144*H144,2)</f>
        <v>0</v>
      </c>
      <c r="BL144" s="18" t="s">
        <v>223</v>
      </c>
      <c r="BM144" s="203" t="s">
        <v>6353</v>
      </c>
    </row>
    <row r="145" spans="1:65" s="2" customFormat="1" ht="11.25">
      <c r="A145" s="36"/>
      <c r="B145" s="37"/>
      <c r="C145" s="38"/>
      <c r="D145" s="205" t="s">
        <v>231</v>
      </c>
      <c r="E145" s="38"/>
      <c r="F145" s="206" t="s">
        <v>5663</v>
      </c>
      <c r="G145" s="38"/>
      <c r="H145" s="38"/>
      <c r="I145" s="207"/>
      <c r="J145" s="38"/>
      <c r="K145" s="38"/>
      <c r="L145" s="41"/>
      <c r="M145" s="208"/>
      <c r="N145" s="209"/>
      <c r="O145" s="73"/>
      <c r="P145" s="73"/>
      <c r="Q145" s="73"/>
      <c r="R145" s="73"/>
      <c r="S145" s="73"/>
      <c r="T145" s="74"/>
      <c r="U145" s="36"/>
      <c r="V145" s="36"/>
      <c r="W145" s="36"/>
      <c r="X145" s="36"/>
      <c r="Y145" s="36"/>
      <c r="Z145" s="36"/>
      <c r="AA145" s="36"/>
      <c r="AB145" s="36"/>
      <c r="AC145" s="36"/>
      <c r="AD145" s="36"/>
      <c r="AE145" s="36"/>
      <c r="AT145" s="18" t="s">
        <v>231</v>
      </c>
      <c r="AU145" s="18" t="s">
        <v>87</v>
      </c>
    </row>
    <row r="146" spans="1:65" s="13" customFormat="1" ht="11.25">
      <c r="B146" s="212"/>
      <c r="C146" s="213"/>
      <c r="D146" s="210" t="s">
        <v>235</v>
      </c>
      <c r="E146" s="214" t="s">
        <v>1</v>
      </c>
      <c r="F146" s="215" t="s">
        <v>5664</v>
      </c>
      <c r="G146" s="213"/>
      <c r="H146" s="216">
        <v>80</v>
      </c>
      <c r="I146" s="217"/>
      <c r="J146" s="213"/>
      <c r="K146" s="213"/>
      <c r="L146" s="218"/>
      <c r="M146" s="219"/>
      <c r="N146" s="220"/>
      <c r="O146" s="220"/>
      <c r="P146" s="220"/>
      <c r="Q146" s="220"/>
      <c r="R146" s="220"/>
      <c r="S146" s="220"/>
      <c r="T146" s="221"/>
      <c r="AT146" s="222" t="s">
        <v>235</v>
      </c>
      <c r="AU146" s="222" t="s">
        <v>87</v>
      </c>
      <c r="AV146" s="13" t="s">
        <v>19</v>
      </c>
      <c r="AW146" s="13" t="s">
        <v>36</v>
      </c>
      <c r="AX146" s="13" t="s">
        <v>80</v>
      </c>
      <c r="AY146" s="222" t="s">
        <v>220</v>
      </c>
    </row>
    <row r="147" spans="1:65" s="15" customFormat="1" ht="11.25">
      <c r="B147" s="233"/>
      <c r="C147" s="234"/>
      <c r="D147" s="210" t="s">
        <v>235</v>
      </c>
      <c r="E147" s="235" t="s">
        <v>1</v>
      </c>
      <c r="F147" s="236" t="s">
        <v>355</v>
      </c>
      <c r="G147" s="234"/>
      <c r="H147" s="237">
        <v>80</v>
      </c>
      <c r="I147" s="238"/>
      <c r="J147" s="234"/>
      <c r="K147" s="234"/>
      <c r="L147" s="239"/>
      <c r="M147" s="240"/>
      <c r="N147" s="241"/>
      <c r="O147" s="241"/>
      <c r="P147" s="241"/>
      <c r="Q147" s="241"/>
      <c r="R147" s="241"/>
      <c r="S147" s="241"/>
      <c r="T147" s="242"/>
      <c r="AT147" s="243" t="s">
        <v>235</v>
      </c>
      <c r="AU147" s="243" t="s">
        <v>87</v>
      </c>
      <c r="AV147" s="15" t="s">
        <v>223</v>
      </c>
      <c r="AW147" s="15" t="s">
        <v>36</v>
      </c>
      <c r="AX147" s="15" t="s">
        <v>87</v>
      </c>
      <c r="AY147" s="243" t="s">
        <v>220</v>
      </c>
    </row>
    <row r="148" spans="1:65" s="2" customFormat="1" ht="37.9" customHeight="1">
      <c r="A148" s="36"/>
      <c r="B148" s="37"/>
      <c r="C148" s="192" t="s">
        <v>266</v>
      </c>
      <c r="D148" s="192" t="s">
        <v>224</v>
      </c>
      <c r="E148" s="193" t="s">
        <v>5665</v>
      </c>
      <c r="F148" s="194" t="s">
        <v>5666</v>
      </c>
      <c r="G148" s="195" t="s">
        <v>5667</v>
      </c>
      <c r="H148" s="196">
        <v>10</v>
      </c>
      <c r="I148" s="197"/>
      <c r="J148" s="198">
        <f>ROUND(I148*H148,2)</f>
        <v>0</v>
      </c>
      <c r="K148" s="194" t="s">
        <v>5600</v>
      </c>
      <c r="L148" s="41"/>
      <c r="M148" s="199" t="s">
        <v>1</v>
      </c>
      <c r="N148" s="200" t="s">
        <v>45</v>
      </c>
      <c r="O148" s="73"/>
      <c r="P148" s="201">
        <f>O148*H148</f>
        <v>0</v>
      </c>
      <c r="Q148" s="201">
        <v>0</v>
      </c>
      <c r="R148" s="201">
        <f>Q148*H148</f>
        <v>0</v>
      </c>
      <c r="S148" s="201">
        <v>0</v>
      </c>
      <c r="T148" s="202">
        <f>S148*H148</f>
        <v>0</v>
      </c>
      <c r="U148" s="36"/>
      <c r="V148" s="36"/>
      <c r="W148" s="36"/>
      <c r="X148" s="36"/>
      <c r="Y148" s="36"/>
      <c r="Z148" s="36"/>
      <c r="AA148" s="36"/>
      <c r="AB148" s="36"/>
      <c r="AC148" s="36"/>
      <c r="AD148" s="36"/>
      <c r="AE148" s="36"/>
      <c r="AR148" s="203" t="s">
        <v>223</v>
      </c>
      <c r="AT148" s="203" t="s">
        <v>224</v>
      </c>
      <c r="AU148" s="203" t="s">
        <v>87</v>
      </c>
      <c r="AY148" s="18" t="s">
        <v>220</v>
      </c>
      <c r="BE148" s="204">
        <f>IF(N148="základní",J148,0)</f>
        <v>0</v>
      </c>
      <c r="BF148" s="204">
        <f>IF(N148="snížená",J148,0)</f>
        <v>0</v>
      </c>
      <c r="BG148" s="204">
        <f>IF(N148="zákl. přenesená",J148,0)</f>
        <v>0</v>
      </c>
      <c r="BH148" s="204">
        <f>IF(N148="sníž. přenesená",J148,0)</f>
        <v>0</v>
      </c>
      <c r="BI148" s="204">
        <f>IF(N148="nulová",J148,0)</f>
        <v>0</v>
      </c>
      <c r="BJ148" s="18" t="s">
        <v>87</v>
      </c>
      <c r="BK148" s="204">
        <f>ROUND(I148*H148,2)</f>
        <v>0</v>
      </c>
      <c r="BL148" s="18" t="s">
        <v>223</v>
      </c>
      <c r="BM148" s="203" t="s">
        <v>6354</v>
      </c>
    </row>
    <row r="149" spans="1:65" s="2" customFormat="1" ht="11.25">
      <c r="A149" s="36"/>
      <c r="B149" s="37"/>
      <c r="C149" s="38"/>
      <c r="D149" s="205" t="s">
        <v>231</v>
      </c>
      <c r="E149" s="38"/>
      <c r="F149" s="206" t="s">
        <v>5669</v>
      </c>
      <c r="G149" s="38"/>
      <c r="H149" s="38"/>
      <c r="I149" s="207"/>
      <c r="J149" s="38"/>
      <c r="K149" s="38"/>
      <c r="L149" s="41"/>
      <c r="M149" s="208"/>
      <c r="N149" s="209"/>
      <c r="O149" s="73"/>
      <c r="P149" s="73"/>
      <c r="Q149" s="73"/>
      <c r="R149" s="73"/>
      <c r="S149" s="73"/>
      <c r="T149" s="74"/>
      <c r="U149" s="36"/>
      <c r="V149" s="36"/>
      <c r="W149" s="36"/>
      <c r="X149" s="36"/>
      <c r="Y149" s="36"/>
      <c r="Z149" s="36"/>
      <c r="AA149" s="36"/>
      <c r="AB149" s="36"/>
      <c r="AC149" s="36"/>
      <c r="AD149" s="36"/>
      <c r="AE149" s="36"/>
      <c r="AT149" s="18" t="s">
        <v>231</v>
      </c>
      <c r="AU149" s="18" t="s">
        <v>87</v>
      </c>
    </row>
    <row r="150" spans="1:65" s="13" customFormat="1" ht="11.25">
      <c r="B150" s="212"/>
      <c r="C150" s="213"/>
      <c r="D150" s="210" t="s">
        <v>235</v>
      </c>
      <c r="E150" s="214" t="s">
        <v>1</v>
      </c>
      <c r="F150" s="215" t="s">
        <v>5670</v>
      </c>
      <c r="G150" s="213"/>
      <c r="H150" s="216">
        <v>10</v>
      </c>
      <c r="I150" s="217"/>
      <c r="J150" s="213"/>
      <c r="K150" s="213"/>
      <c r="L150" s="218"/>
      <c r="M150" s="219"/>
      <c r="N150" s="220"/>
      <c r="O150" s="220"/>
      <c r="P150" s="220"/>
      <c r="Q150" s="220"/>
      <c r="R150" s="220"/>
      <c r="S150" s="220"/>
      <c r="T150" s="221"/>
      <c r="AT150" s="222" t="s">
        <v>235</v>
      </c>
      <c r="AU150" s="222" t="s">
        <v>87</v>
      </c>
      <c r="AV150" s="13" t="s">
        <v>19</v>
      </c>
      <c r="AW150" s="13" t="s">
        <v>36</v>
      </c>
      <c r="AX150" s="13" t="s">
        <v>80</v>
      </c>
      <c r="AY150" s="222" t="s">
        <v>220</v>
      </c>
    </row>
    <row r="151" spans="1:65" s="15" customFormat="1" ht="11.25">
      <c r="B151" s="233"/>
      <c r="C151" s="234"/>
      <c r="D151" s="210" t="s">
        <v>235</v>
      </c>
      <c r="E151" s="235" t="s">
        <v>1</v>
      </c>
      <c r="F151" s="236" t="s">
        <v>355</v>
      </c>
      <c r="G151" s="234"/>
      <c r="H151" s="237">
        <v>10</v>
      </c>
      <c r="I151" s="238"/>
      <c r="J151" s="234"/>
      <c r="K151" s="234"/>
      <c r="L151" s="239"/>
      <c r="M151" s="240"/>
      <c r="N151" s="241"/>
      <c r="O151" s="241"/>
      <c r="P151" s="241"/>
      <c r="Q151" s="241"/>
      <c r="R151" s="241"/>
      <c r="S151" s="241"/>
      <c r="T151" s="242"/>
      <c r="AT151" s="243" t="s">
        <v>235</v>
      </c>
      <c r="AU151" s="243" t="s">
        <v>87</v>
      </c>
      <c r="AV151" s="15" t="s">
        <v>223</v>
      </c>
      <c r="AW151" s="15" t="s">
        <v>36</v>
      </c>
      <c r="AX151" s="15" t="s">
        <v>87</v>
      </c>
      <c r="AY151" s="243" t="s">
        <v>220</v>
      </c>
    </row>
    <row r="152" spans="1:65" s="2" customFormat="1" ht="24.2" customHeight="1">
      <c r="A152" s="36"/>
      <c r="B152" s="37"/>
      <c r="C152" s="192" t="s">
        <v>271</v>
      </c>
      <c r="D152" s="192" t="s">
        <v>224</v>
      </c>
      <c r="E152" s="193" t="s">
        <v>6071</v>
      </c>
      <c r="F152" s="194" t="s">
        <v>6072</v>
      </c>
      <c r="G152" s="195" t="s">
        <v>506</v>
      </c>
      <c r="H152" s="196">
        <v>241.64</v>
      </c>
      <c r="I152" s="197"/>
      <c r="J152" s="198">
        <f>ROUND(I152*H152,2)</f>
        <v>0</v>
      </c>
      <c r="K152" s="194" t="s">
        <v>5600</v>
      </c>
      <c r="L152" s="41"/>
      <c r="M152" s="199" t="s">
        <v>1</v>
      </c>
      <c r="N152" s="200" t="s">
        <v>45</v>
      </c>
      <c r="O152" s="73"/>
      <c r="P152" s="201">
        <f>O152*H152</f>
        <v>0</v>
      </c>
      <c r="Q152" s="201">
        <v>0</v>
      </c>
      <c r="R152" s="201">
        <f>Q152*H152</f>
        <v>0</v>
      </c>
      <c r="S152" s="201">
        <v>0</v>
      </c>
      <c r="T152" s="202">
        <f>S152*H152</f>
        <v>0</v>
      </c>
      <c r="U152" s="36"/>
      <c r="V152" s="36"/>
      <c r="W152" s="36"/>
      <c r="X152" s="36"/>
      <c r="Y152" s="36"/>
      <c r="Z152" s="36"/>
      <c r="AA152" s="36"/>
      <c r="AB152" s="36"/>
      <c r="AC152" s="36"/>
      <c r="AD152" s="36"/>
      <c r="AE152" s="36"/>
      <c r="AR152" s="203" t="s">
        <v>223</v>
      </c>
      <c r="AT152" s="203" t="s">
        <v>224</v>
      </c>
      <c r="AU152" s="203" t="s">
        <v>87</v>
      </c>
      <c r="AY152" s="18" t="s">
        <v>220</v>
      </c>
      <c r="BE152" s="204">
        <f>IF(N152="základní",J152,0)</f>
        <v>0</v>
      </c>
      <c r="BF152" s="204">
        <f>IF(N152="snížená",J152,0)</f>
        <v>0</v>
      </c>
      <c r="BG152" s="204">
        <f>IF(N152="zákl. přenesená",J152,0)</f>
        <v>0</v>
      </c>
      <c r="BH152" s="204">
        <f>IF(N152="sníž. přenesená",J152,0)</f>
        <v>0</v>
      </c>
      <c r="BI152" s="204">
        <f>IF(N152="nulová",J152,0)</f>
        <v>0</v>
      </c>
      <c r="BJ152" s="18" t="s">
        <v>87</v>
      </c>
      <c r="BK152" s="204">
        <f>ROUND(I152*H152,2)</f>
        <v>0</v>
      </c>
      <c r="BL152" s="18" t="s">
        <v>223</v>
      </c>
      <c r="BM152" s="203" t="s">
        <v>6355</v>
      </c>
    </row>
    <row r="153" spans="1:65" s="2" customFormat="1" ht="11.25">
      <c r="A153" s="36"/>
      <c r="B153" s="37"/>
      <c r="C153" s="38"/>
      <c r="D153" s="205" t="s">
        <v>231</v>
      </c>
      <c r="E153" s="38"/>
      <c r="F153" s="206" t="s">
        <v>6074</v>
      </c>
      <c r="G153" s="38"/>
      <c r="H153" s="38"/>
      <c r="I153" s="207"/>
      <c r="J153" s="38"/>
      <c r="K153" s="38"/>
      <c r="L153" s="41"/>
      <c r="M153" s="208"/>
      <c r="N153" s="209"/>
      <c r="O153" s="73"/>
      <c r="P153" s="73"/>
      <c r="Q153" s="73"/>
      <c r="R153" s="73"/>
      <c r="S153" s="73"/>
      <c r="T153" s="74"/>
      <c r="U153" s="36"/>
      <c r="V153" s="36"/>
      <c r="W153" s="36"/>
      <c r="X153" s="36"/>
      <c r="Y153" s="36"/>
      <c r="Z153" s="36"/>
      <c r="AA153" s="36"/>
      <c r="AB153" s="36"/>
      <c r="AC153" s="36"/>
      <c r="AD153" s="36"/>
      <c r="AE153" s="36"/>
      <c r="AT153" s="18" t="s">
        <v>231</v>
      </c>
      <c r="AU153" s="18" t="s">
        <v>87</v>
      </c>
    </row>
    <row r="154" spans="1:65" s="14" customFormat="1" ht="11.25">
      <c r="B154" s="223"/>
      <c r="C154" s="224"/>
      <c r="D154" s="210" t="s">
        <v>235</v>
      </c>
      <c r="E154" s="225" t="s">
        <v>1</v>
      </c>
      <c r="F154" s="226" t="s">
        <v>6356</v>
      </c>
      <c r="G154" s="224"/>
      <c r="H154" s="225" t="s">
        <v>1</v>
      </c>
      <c r="I154" s="227"/>
      <c r="J154" s="224"/>
      <c r="K154" s="224"/>
      <c r="L154" s="228"/>
      <c r="M154" s="229"/>
      <c r="N154" s="230"/>
      <c r="O154" s="230"/>
      <c r="P154" s="230"/>
      <c r="Q154" s="230"/>
      <c r="R154" s="230"/>
      <c r="S154" s="230"/>
      <c r="T154" s="231"/>
      <c r="AT154" s="232" t="s">
        <v>235</v>
      </c>
      <c r="AU154" s="232" t="s">
        <v>87</v>
      </c>
      <c r="AV154" s="14" t="s">
        <v>87</v>
      </c>
      <c r="AW154" s="14" t="s">
        <v>36</v>
      </c>
      <c r="AX154" s="14" t="s">
        <v>80</v>
      </c>
      <c r="AY154" s="232" t="s">
        <v>220</v>
      </c>
    </row>
    <row r="155" spans="1:65" s="13" customFormat="1" ht="11.25">
      <c r="B155" s="212"/>
      <c r="C155" s="213"/>
      <c r="D155" s="210" t="s">
        <v>235</v>
      </c>
      <c r="E155" s="214" t="s">
        <v>1</v>
      </c>
      <c r="F155" s="215" t="s">
        <v>6357</v>
      </c>
      <c r="G155" s="213"/>
      <c r="H155" s="216">
        <v>98</v>
      </c>
      <c r="I155" s="217"/>
      <c r="J155" s="213"/>
      <c r="K155" s="213"/>
      <c r="L155" s="218"/>
      <c r="M155" s="219"/>
      <c r="N155" s="220"/>
      <c r="O155" s="220"/>
      <c r="P155" s="220"/>
      <c r="Q155" s="220"/>
      <c r="R155" s="220"/>
      <c r="S155" s="220"/>
      <c r="T155" s="221"/>
      <c r="AT155" s="222" t="s">
        <v>235</v>
      </c>
      <c r="AU155" s="222" t="s">
        <v>87</v>
      </c>
      <c r="AV155" s="13" t="s">
        <v>19</v>
      </c>
      <c r="AW155" s="13" t="s">
        <v>36</v>
      </c>
      <c r="AX155" s="13" t="s">
        <v>80</v>
      </c>
      <c r="AY155" s="222" t="s">
        <v>220</v>
      </c>
    </row>
    <row r="156" spans="1:65" s="13" customFormat="1" ht="11.25">
      <c r="B156" s="212"/>
      <c r="C156" s="213"/>
      <c r="D156" s="210" t="s">
        <v>235</v>
      </c>
      <c r="E156" s="214" t="s">
        <v>1</v>
      </c>
      <c r="F156" s="215" t="s">
        <v>6358</v>
      </c>
      <c r="G156" s="213"/>
      <c r="H156" s="216">
        <v>143.63999999999999</v>
      </c>
      <c r="I156" s="217"/>
      <c r="J156" s="213"/>
      <c r="K156" s="213"/>
      <c r="L156" s="218"/>
      <c r="M156" s="219"/>
      <c r="N156" s="220"/>
      <c r="O156" s="220"/>
      <c r="P156" s="220"/>
      <c r="Q156" s="220"/>
      <c r="R156" s="220"/>
      <c r="S156" s="220"/>
      <c r="T156" s="221"/>
      <c r="AT156" s="222" t="s">
        <v>235</v>
      </c>
      <c r="AU156" s="222" t="s">
        <v>87</v>
      </c>
      <c r="AV156" s="13" t="s">
        <v>19</v>
      </c>
      <c r="AW156" s="13" t="s">
        <v>36</v>
      </c>
      <c r="AX156" s="13" t="s">
        <v>80</v>
      </c>
      <c r="AY156" s="222" t="s">
        <v>220</v>
      </c>
    </row>
    <row r="157" spans="1:65" s="15" customFormat="1" ht="11.25">
      <c r="B157" s="233"/>
      <c r="C157" s="234"/>
      <c r="D157" s="210" t="s">
        <v>235</v>
      </c>
      <c r="E157" s="235" t="s">
        <v>1</v>
      </c>
      <c r="F157" s="236" t="s">
        <v>355</v>
      </c>
      <c r="G157" s="234"/>
      <c r="H157" s="237">
        <v>241.64</v>
      </c>
      <c r="I157" s="238"/>
      <c r="J157" s="234"/>
      <c r="K157" s="234"/>
      <c r="L157" s="239"/>
      <c r="M157" s="240"/>
      <c r="N157" s="241"/>
      <c r="O157" s="241"/>
      <c r="P157" s="241"/>
      <c r="Q157" s="241"/>
      <c r="R157" s="241"/>
      <c r="S157" s="241"/>
      <c r="T157" s="242"/>
      <c r="AT157" s="243" t="s">
        <v>235</v>
      </c>
      <c r="AU157" s="243" t="s">
        <v>87</v>
      </c>
      <c r="AV157" s="15" t="s">
        <v>223</v>
      </c>
      <c r="AW157" s="15" t="s">
        <v>36</v>
      </c>
      <c r="AX157" s="15" t="s">
        <v>87</v>
      </c>
      <c r="AY157" s="243" t="s">
        <v>220</v>
      </c>
    </row>
    <row r="158" spans="1:65" s="2" customFormat="1" ht="24.2" customHeight="1">
      <c r="A158" s="36"/>
      <c r="B158" s="37"/>
      <c r="C158" s="192" t="s">
        <v>276</v>
      </c>
      <c r="D158" s="192" t="s">
        <v>224</v>
      </c>
      <c r="E158" s="193" t="s">
        <v>504</v>
      </c>
      <c r="F158" s="194" t="s">
        <v>991</v>
      </c>
      <c r="G158" s="195" t="s">
        <v>506</v>
      </c>
      <c r="H158" s="196">
        <v>3469</v>
      </c>
      <c r="I158" s="197"/>
      <c r="J158" s="198">
        <f>ROUND(I158*H158,2)</f>
        <v>0</v>
      </c>
      <c r="K158" s="194" t="s">
        <v>5600</v>
      </c>
      <c r="L158" s="41"/>
      <c r="M158" s="199" t="s">
        <v>1</v>
      </c>
      <c r="N158" s="200" t="s">
        <v>45</v>
      </c>
      <c r="O158" s="73"/>
      <c r="P158" s="201">
        <f>O158*H158</f>
        <v>0</v>
      </c>
      <c r="Q158" s="201">
        <v>0</v>
      </c>
      <c r="R158" s="201">
        <f>Q158*H158</f>
        <v>0</v>
      </c>
      <c r="S158" s="201">
        <v>0</v>
      </c>
      <c r="T158" s="202">
        <f>S158*H158</f>
        <v>0</v>
      </c>
      <c r="U158" s="36"/>
      <c r="V158" s="36"/>
      <c r="W158" s="36"/>
      <c r="X158" s="36"/>
      <c r="Y158" s="36"/>
      <c r="Z158" s="36"/>
      <c r="AA158" s="36"/>
      <c r="AB158" s="36"/>
      <c r="AC158" s="36"/>
      <c r="AD158" s="36"/>
      <c r="AE158" s="36"/>
      <c r="AR158" s="203" t="s">
        <v>223</v>
      </c>
      <c r="AT158" s="203" t="s">
        <v>224</v>
      </c>
      <c r="AU158" s="203" t="s">
        <v>87</v>
      </c>
      <c r="AY158" s="18" t="s">
        <v>220</v>
      </c>
      <c r="BE158" s="204">
        <f>IF(N158="základní",J158,0)</f>
        <v>0</v>
      </c>
      <c r="BF158" s="204">
        <f>IF(N158="snížená",J158,0)</f>
        <v>0</v>
      </c>
      <c r="BG158" s="204">
        <f>IF(N158="zákl. přenesená",J158,0)</f>
        <v>0</v>
      </c>
      <c r="BH158" s="204">
        <f>IF(N158="sníž. přenesená",J158,0)</f>
        <v>0</v>
      </c>
      <c r="BI158" s="204">
        <f>IF(N158="nulová",J158,0)</f>
        <v>0</v>
      </c>
      <c r="BJ158" s="18" t="s">
        <v>87</v>
      </c>
      <c r="BK158" s="204">
        <f>ROUND(I158*H158,2)</f>
        <v>0</v>
      </c>
      <c r="BL158" s="18" t="s">
        <v>223</v>
      </c>
      <c r="BM158" s="203" t="s">
        <v>6359</v>
      </c>
    </row>
    <row r="159" spans="1:65" s="2" customFormat="1" ht="11.25">
      <c r="A159" s="36"/>
      <c r="B159" s="37"/>
      <c r="C159" s="38"/>
      <c r="D159" s="205" t="s">
        <v>231</v>
      </c>
      <c r="E159" s="38"/>
      <c r="F159" s="206" t="s">
        <v>5684</v>
      </c>
      <c r="G159" s="38"/>
      <c r="H159" s="38"/>
      <c r="I159" s="207"/>
      <c r="J159" s="38"/>
      <c r="K159" s="38"/>
      <c r="L159" s="41"/>
      <c r="M159" s="208"/>
      <c r="N159" s="209"/>
      <c r="O159" s="73"/>
      <c r="P159" s="73"/>
      <c r="Q159" s="73"/>
      <c r="R159" s="73"/>
      <c r="S159" s="73"/>
      <c r="T159" s="74"/>
      <c r="U159" s="36"/>
      <c r="V159" s="36"/>
      <c r="W159" s="36"/>
      <c r="X159" s="36"/>
      <c r="Y159" s="36"/>
      <c r="Z159" s="36"/>
      <c r="AA159" s="36"/>
      <c r="AB159" s="36"/>
      <c r="AC159" s="36"/>
      <c r="AD159" s="36"/>
      <c r="AE159" s="36"/>
      <c r="AT159" s="18" t="s">
        <v>231</v>
      </c>
      <c r="AU159" s="18" t="s">
        <v>87</v>
      </c>
    </row>
    <row r="160" spans="1:65" s="14" customFormat="1" ht="11.25">
      <c r="B160" s="223"/>
      <c r="C160" s="224"/>
      <c r="D160" s="210" t="s">
        <v>235</v>
      </c>
      <c r="E160" s="225" t="s">
        <v>1</v>
      </c>
      <c r="F160" s="226" t="s">
        <v>6356</v>
      </c>
      <c r="G160" s="224"/>
      <c r="H160" s="225" t="s">
        <v>1</v>
      </c>
      <c r="I160" s="227"/>
      <c r="J160" s="224"/>
      <c r="K160" s="224"/>
      <c r="L160" s="228"/>
      <c r="M160" s="229"/>
      <c r="N160" s="230"/>
      <c r="O160" s="230"/>
      <c r="P160" s="230"/>
      <c r="Q160" s="230"/>
      <c r="R160" s="230"/>
      <c r="S160" s="230"/>
      <c r="T160" s="231"/>
      <c r="AT160" s="232" t="s">
        <v>235</v>
      </c>
      <c r="AU160" s="232" t="s">
        <v>87</v>
      </c>
      <c r="AV160" s="14" t="s">
        <v>87</v>
      </c>
      <c r="AW160" s="14" t="s">
        <v>36</v>
      </c>
      <c r="AX160" s="14" t="s">
        <v>80</v>
      </c>
      <c r="AY160" s="232" t="s">
        <v>220</v>
      </c>
    </row>
    <row r="161" spans="1:65" s="13" customFormat="1" ht="11.25">
      <c r="B161" s="212"/>
      <c r="C161" s="213"/>
      <c r="D161" s="210" t="s">
        <v>235</v>
      </c>
      <c r="E161" s="214" t="s">
        <v>1</v>
      </c>
      <c r="F161" s="215" t="s">
        <v>6360</v>
      </c>
      <c r="G161" s="213"/>
      <c r="H161" s="216">
        <v>3145</v>
      </c>
      <c r="I161" s="217"/>
      <c r="J161" s="213"/>
      <c r="K161" s="213"/>
      <c r="L161" s="218"/>
      <c r="M161" s="219"/>
      <c r="N161" s="220"/>
      <c r="O161" s="220"/>
      <c r="P161" s="220"/>
      <c r="Q161" s="220"/>
      <c r="R161" s="220"/>
      <c r="S161" s="220"/>
      <c r="T161" s="221"/>
      <c r="AT161" s="222" t="s">
        <v>235</v>
      </c>
      <c r="AU161" s="222" t="s">
        <v>87</v>
      </c>
      <c r="AV161" s="13" t="s">
        <v>19</v>
      </c>
      <c r="AW161" s="13" t="s">
        <v>36</v>
      </c>
      <c r="AX161" s="13" t="s">
        <v>80</v>
      </c>
      <c r="AY161" s="222" t="s">
        <v>220</v>
      </c>
    </row>
    <row r="162" spans="1:65" s="13" customFormat="1" ht="11.25">
      <c r="B162" s="212"/>
      <c r="C162" s="213"/>
      <c r="D162" s="210" t="s">
        <v>235</v>
      </c>
      <c r="E162" s="214" t="s">
        <v>1</v>
      </c>
      <c r="F162" s="215" t="s">
        <v>6361</v>
      </c>
      <c r="G162" s="213"/>
      <c r="H162" s="216">
        <v>324</v>
      </c>
      <c r="I162" s="217"/>
      <c r="J162" s="213"/>
      <c r="K162" s="213"/>
      <c r="L162" s="218"/>
      <c r="M162" s="219"/>
      <c r="N162" s="220"/>
      <c r="O162" s="220"/>
      <c r="P162" s="220"/>
      <c r="Q162" s="220"/>
      <c r="R162" s="220"/>
      <c r="S162" s="220"/>
      <c r="T162" s="221"/>
      <c r="AT162" s="222" t="s">
        <v>235</v>
      </c>
      <c r="AU162" s="222" t="s">
        <v>87</v>
      </c>
      <c r="AV162" s="13" t="s">
        <v>19</v>
      </c>
      <c r="AW162" s="13" t="s">
        <v>36</v>
      </c>
      <c r="AX162" s="13" t="s">
        <v>80</v>
      </c>
      <c r="AY162" s="222" t="s">
        <v>220</v>
      </c>
    </row>
    <row r="163" spans="1:65" s="15" customFormat="1" ht="11.25">
      <c r="B163" s="233"/>
      <c r="C163" s="234"/>
      <c r="D163" s="210" t="s">
        <v>235</v>
      </c>
      <c r="E163" s="235" t="s">
        <v>1</v>
      </c>
      <c r="F163" s="236" t="s">
        <v>355</v>
      </c>
      <c r="G163" s="234"/>
      <c r="H163" s="237">
        <v>3469</v>
      </c>
      <c r="I163" s="238"/>
      <c r="J163" s="234"/>
      <c r="K163" s="234"/>
      <c r="L163" s="239"/>
      <c r="M163" s="240"/>
      <c r="N163" s="241"/>
      <c r="O163" s="241"/>
      <c r="P163" s="241"/>
      <c r="Q163" s="241"/>
      <c r="R163" s="241"/>
      <c r="S163" s="241"/>
      <c r="T163" s="242"/>
      <c r="AT163" s="243" t="s">
        <v>235</v>
      </c>
      <c r="AU163" s="243" t="s">
        <v>87</v>
      </c>
      <c r="AV163" s="15" t="s">
        <v>223</v>
      </c>
      <c r="AW163" s="15" t="s">
        <v>36</v>
      </c>
      <c r="AX163" s="15" t="s">
        <v>87</v>
      </c>
      <c r="AY163" s="243" t="s">
        <v>220</v>
      </c>
    </row>
    <row r="164" spans="1:65" s="2" customFormat="1" ht="33" customHeight="1">
      <c r="A164" s="36"/>
      <c r="B164" s="37"/>
      <c r="C164" s="192" t="s">
        <v>282</v>
      </c>
      <c r="D164" s="192" t="s">
        <v>224</v>
      </c>
      <c r="E164" s="193" t="s">
        <v>6362</v>
      </c>
      <c r="F164" s="194" t="s">
        <v>6363</v>
      </c>
      <c r="G164" s="195" t="s">
        <v>514</v>
      </c>
      <c r="H164" s="196">
        <v>730.44399999999996</v>
      </c>
      <c r="I164" s="197"/>
      <c r="J164" s="198">
        <f>ROUND(I164*H164,2)</f>
        <v>0</v>
      </c>
      <c r="K164" s="194" t="s">
        <v>5600</v>
      </c>
      <c r="L164" s="41"/>
      <c r="M164" s="199" t="s">
        <v>1</v>
      </c>
      <c r="N164" s="200" t="s">
        <v>45</v>
      </c>
      <c r="O164" s="73"/>
      <c r="P164" s="201">
        <f>O164*H164</f>
        <v>0</v>
      </c>
      <c r="Q164" s="201">
        <v>0</v>
      </c>
      <c r="R164" s="201">
        <f>Q164*H164</f>
        <v>0</v>
      </c>
      <c r="S164" s="201">
        <v>0</v>
      </c>
      <c r="T164" s="202">
        <f>S164*H164</f>
        <v>0</v>
      </c>
      <c r="U164" s="36"/>
      <c r="V164" s="36"/>
      <c r="W164" s="36"/>
      <c r="X164" s="36"/>
      <c r="Y164" s="36"/>
      <c r="Z164" s="36"/>
      <c r="AA164" s="36"/>
      <c r="AB164" s="36"/>
      <c r="AC164" s="36"/>
      <c r="AD164" s="36"/>
      <c r="AE164" s="36"/>
      <c r="AR164" s="203" t="s">
        <v>223</v>
      </c>
      <c r="AT164" s="203" t="s">
        <v>224</v>
      </c>
      <c r="AU164" s="203" t="s">
        <v>87</v>
      </c>
      <c r="AY164" s="18" t="s">
        <v>220</v>
      </c>
      <c r="BE164" s="204">
        <f>IF(N164="základní",J164,0)</f>
        <v>0</v>
      </c>
      <c r="BF164" s="204">
        <f>IF(N164="snížená",J164,0)</f>
        <v>0</v>
      </c>
      <c r="BG164" s="204">
        <f>IF(N164="zákl. přenesená",J164,0)</f>
        <v>0</v>
      </c>
      <c r="BH164" s="204">
        <f>IF(N164="sníž. přenesená",J164,0)</f>
        <v>0</v>
      </c>
      <c r="BI164" s="204">
        <f>IF(N164="nulová",J164,0)</f>
        <v>0</v>
      </c>
      <c r="BJ164" s="18" t="s">
        <v>87</v>
      </c>
      <c r="BK164" s="204">
        <f>ROUND(I164*H164,2)</f>
        <v>0</v>
      </c>
      <c r="BL164" s="18" t="s">
        <v>223</v>
      </c>
      <c r="BM164" s="203" t="s">
        <v>6364</v>
      </c>
    </row>
    <row r="165" spans="1:65" s="2" customFormat="1" ht="11.25">
      <c r="A165" s="36"/>
      <c r="B165" s="37"/>
      <c r="C165" s="38"/>
      <c r="D165" s="205" t="s">
        <v>231</v>
      </c>
      <c r="E165" s="38"/>
      <c r="F165" s="206" t="s">
        <v>6365</v>
      </c>
      <c r="G165" s="38"/>
      <c r="H165" s="38"/>
      <c r="I165" s="207"/>
      <c r="J165" s="38"/>
      <c r="K165" s="38"/>
      <c r="L165" s="41"/>
      <c r="M165" s="208"/>
      <c r="N165" s="209"/>
      <c r="O165" s="73"/>
      <c r="P165" s="73"/>
      <c r="Q165" s="73"/>
      <c r="R165" s="73"/>
      <c r="S165" s="73"/>
      <c r="T165" s="74"/>
      <c r="U165" s="36"/>
      <c r="V165" s="36"/>
      <c r="W165" s="36"/>
      <c r="X165" s="36"/>
      <c r="Y165" s="36"/>
      <c r="Z165" s="36"/>
      <c r="AA165" s="36"/>
      <c r="AB165" s="36"/>
      <c r="AC165" s="36"/>
      <c r="AD165" s="36"/>
      <c r="AE165" s="36"/>
      <c r="AT165" s="18" t="s">
        <v>231</v>
      </c>
      <c r="AU165" s="18" t="s">
        <v>87</v>
      </c>
    </row>
    <row r="166" spans="1:65" s="14" customFormat="1" ht="11.25">
      <c r="B166" s="223"/>
      <c r="C166" s="224"/>
      <c r="D166" s="210" t="s">
        <v>235</v>
      </c>
      <c r="E166" s="225" t="s">
        <v>1</v>
      </c>
      <c r="F166" s="226" t="s">
        <v>6356</v>
      </c>
      <c r="G166" s="224"/>
      <c r="H166" s="225" t="s">
        <v>1</v>
      </c>
      <c r="I166" s="227"/>
      <c r="J166" s="224"/>
      <c r="K166" s="224"/>
      <c r="L166" s="228"/>
      <c r="M166" s="229"/>
      <c r="N166" s="230"/>
      <c r="O166" s="230"/>
      <c r="P166" s="230"/>
      <c r="Q166" s="230"/>
      <c r="R166" s="230"/>
      <c r="S166" s="230"/>
      <c r="T166" s="231"/>
      <c r="AT166" s="232" t="s">
        <v>235</v>
      </c>
      <c r="AU166" s="232" t="s">
        <v>87</v>
      </c>
      <c r="AV166" s="14" t="s">
        <v>87</v>
      </c>
      <c r="AW166" s="14" t="s">
        <v>36</v>
      </c>
      <c r="AX166" s="14" t="s">
        <v>80</v>
      </c>
      <c r="AY166" s="232" t="s">
        <v>220</v>
      </c>
    </row>
    <row r="167" spans="1:65" s="13" customFormat="1" ht="11.25">
      <c r="B167" s="212"/>
      <c r="C167" s="213"/>
      <c r="D167" s="210" t="s">
        <v>235</v>
      </c>
      <c r="E167" s="214" t="s">
        <v>1</v>
      </c>
      <c r="F167" s="215" t="s">
        <v>6366</v>
      </c>
      <c r="G167" s="213"/>
      <c r="H167" s="216">
        <v>730.44399999999996</v>
      </c>
      <c r="I167" s="217"/>
      <c r="J167" s="213"/>
      <c r="K167" s="213"/>
      <c r="L167" s="218"/>
      <c r="M167" s="219"/>
      <c r="N167" s="220"/>
      <c r="O167" s="220"/>
      <c r="P167" s="220"/>
      <c r="Q167" s="220"/>
      <c r="R167" s="220"/>
      <c r="S167" s="220"/>
      <c r="T167" s="221"/>
      <c r="AT167" s="222" t="s">
        <v>235</v>
      </c>
      <c r="AU167" s="222" t="s">
        <v>87</v>
      </c>
      <c r="AV167" s="13" t="s">
        <v>19</v>
      </c>
      <c r="AW167" s="13" t="s">
        <v>36</v>
      </c>
      <c r="AX167" s="13" t="s">
        <v>80</v>
      </c>
      <c r="AY167" s="222" t="s">
        <v>220</v>
      </c>
    </row>
    <row r="168" spans="1:65" s="15" customFormat="1" ht="11.25">
      <c r="B168" s="233"/>
      <c r="C168" s="234"/>
      <c r="D168" s="210" t="s">
        <v>235</v>
      </c>
      <c r="E168" s="235" t="s">
        <v>1</v>
      </c>
      <c r="F168" s="236" t="s">
        <v>355</v>
      </c>
      <c r="G168" s="234"/>
      <c r="H168" s="237">
        <v>730.44399999999996</v>
      </c>
      <c r="I168" s="238"/>
      <c r="J168" s="234"/>
      <c r="K168" s="234"/>
      <c r="L168" s="239"/>
      <c r="M168" s="240"/>
      <c r="N168" s="241"/>
      <c r="O168" s="241"/>
      <c r="P168" s="241"/>
      <c r="Q168" s="241"/>
      <c r="R168" s="241"/>
      <c r="S168" s="241"/>
      <c r="T168" s="242"/>
      <c r="AT168" s="243" t="s">
        <v>235</v>
      </c>
      <c r="AU168" s="243" t="s">
        <v>87</v>
      </c>
      <c r="AV168" s="15" t="s">
        <v>223</v>
      </c>
      <c r="AW168" s="15" t="s">
        <v>36</v>
      </c>
      <c r="AX168" s="15" t="s">
        <v>87</v>
      </c>
      <c r="AY168" s="243" t="s">
        <v>220</v>
      </c>
    </row>
    <row r="169" spans="1:65" s="2" customFormat="1" ht="37.9" customHeight="1">
      <c r="A169" s="36"/>
      <c r="B169" s="37"/>
      <c r="C169" s="192" t="s">
        <v>287</v>
      </c>
      <c r="D169" s="192" t="s">
        <v>224</v>
      </c>
      <c r="E169" s="193" t="s">
        <v>6367</v>
      </c>
      <c r="F169" s="194" t="s">
        <v>6368</v>
      </c>
      <c r="G169" s="195" t="s">
        <v>514</v>
      </c>
      <c r="H169" s="196">
        <v>354.03899999999999</v>
      </c>
      <c r="I169" s="197"/>
      <c r="J169" s="198">
        <f>ROUND(I169*H169,2)</f>
        <v>0</v>
      </c>
      <c r="K169" s="194" t="s">
        <v>5600</v>
      </c>
      <c r="L169" s="41"/>
      <c r="M169" s="199" t="s">
        <v>1</v>
      </c>
      <c r="N169" s="200" t="s">
        <v>45</v>
      </c>
      <c r="O169" s="73"/>
      <c r="P169" s="201">
        <f>O169*H169</f>
        <v>0</v>
      </c>
      <c r="Q169" s="201">
        <v>0</v>
      </c>
      <c r="R169" s="201">
        <f>Q169*H169</f>
        <v>0</v>
      </c>
      <c r="S169" s="201">
        <v>0</v>
      </c>
      <c r="T169" s="202">
        <f>S169*H169</f>
        <v>0</v>
      </c>
      <c r="U169" s="36"/>
      <c r="V169" s="36"/>
      <c r="W169" s="36"/>
      <c r="X169" s="36"/>
      <c r="Y169" s="36"/>
      <c r="Z169" s="36"/>
      <c r="AA169" s="36"/>
      <c r="AB169" s="36"/>
      <c r="AC169" s="36"/>
      <c r="AD169" s="36"/>
      <c r="AE169" s="36"/>
      <c r="AR169" s="203" t="s">
        <v>223</v>
      </c>
      <c r="AT169" s="203" t="s">
        <v>224</v>
      </c>
      <c r="AU169" s="203" t="s">
        <v>87</v>
      </c>
      <c r="AY169" s="18" t="s">
        <v>220</v>
      </c>
      <c r="BE169" s="204">
        <f>IF(N169="základní",J169,0)</f>
        <v>0</v>
      </c>
      <c r="BF169" s="204">
        <f>IF(N169="snížená",J169,0)</f>
        <v>0</v>
      </c>
      <c r="BG169" s="204">
        <f>IF(N169="zákl. přenesená",J169,0)</f>
        <v>0</v>
      </c>
      <c r="BH169" s="204">
        <f>IF(N169="sníž. přenesená",J169,0)</f>
        <v>0</v>
      </c>
      <c r="BI169" s="204">
        <f>IF(N169="nulová",J169,0)</f>
        <v>0</v>
      </c>
      <c r="BJ169" s="18" t="s">
        <v>87</v>
      </c>
      <c r="BK169" s="204">
        <f>ROUND(I169*H169,2)</f>
        <v>0</v>
      </c>
      <c r="BL169" s="18" t="s">
        <v>223</v>
      </c>
      <c r="BM169" s="203" t="s">
        <v>6369</v>
      </c>
    </row>
    <row r="170" spans="1:65" s="2" customFormat="1" ht="11.25">
      <c r="A170" s="36"/>
      <c r="B170" s="37"/>
      <c r="C170" s="38"/>
      <c r="D170" s="205" t="s">
        <v>231</v>
      </c>
      <c r="E170" s="38"/>
      <c r="F170" s="206" t="s">
        <v>6370</v>
      </c>
      <c r="G170" s="38"/>
      <c r="H170" s="38"/>
      <c r="I170" s="207"/>
      <c r="J170" s="38"/>
      <c r="K170" s="38"/>
      <c r="L170" s="41"/>
      <c r="M170" s="208"/>
      <c r="N170" s="209"/>
      <c r="O170" s="73"/>
      <c r="P170" s="73"/>
      <c r="Q170" s="73"/>
      <c r="R170" s="73"/>
      <c r="S170" s="73"/>
      <c r="T170" s="74"/>
      <c r="U170" s="36"/>
      <c r="V170" s="36"/>
      <c r="W170" s="36"/>
      <c r="X170" s="36"/>
      <c r="Y170" s="36"/>
      <c r="Z170" s="36"/>
      <c r="AA170" s="36"/>
      <c r="AB170" s="36"/>
      <c r="AC170" s="36"/>
      <c r="AD170" s="36"/>
      <c r="AE170" s="36"/>
      <c r="AT170" s="18" t="s">
        <v>231</v>
      </c>
      <c r="AU170" s="18" t="s">
        <v>87</v>
      </c>
    </row>
    <row r="171" spans="1:65" s="2" customFormat="1" ht="16.5" customHeight="1">
      <c r="A171" s="36"/>
      <c r="B171" s="37"/>
      <c r="C171" s="247" t="s">
        <v>294</v>
      </c>
      <c r="D171" s="247" t="s">
        <v>329</v>
      </c>
      <c r="E171" s="248" t="s">
        <v>5690</v>
      </c>
      <c r="F171" s="249" t="s">
        <v>5691</v>
      </c>
      <c r="G171" s="250" t="s">
        <v>514</v>
      </c>
      <c r="H171" s="251">
        <v>354.03899999999999</v>
      </c>
      <c r="I171" s="252"/>
      <c r="J171" s="253">
        <f>ROUND(I171*H171,2)</f>
        <v>0</v>
      </c>
      <c r="K171" s="249" t="s">
        <v>1</v>
      </c>
      <c r="L171" s="254"/>
      <c r="M171" s="255" t="s">
        <v>1</v>
      </c>
      <c r="N171" s="256" t="s">
        <v>45</v>
      </c>
      <c r="O171" s="73"/>
      <c r="P171" s="201">
        <f>O171*H171</f>
        <v>0</v>
      </c>
      <c r="Q171" s="201">
        <v>0</v>
      </c>
      <c r="R171" s="201">
        <f>Q171*H171</f>
        <v>0</v>
      </c>
      <c r="S171" s="201">
        <v>0</v>
      </c>
      <c r="T171" s="202">
        <f>S171*H171</f>
        <v>0</v>
      </c>
      <c r="U171" s="36"/>
      <c r="V171" s="36"/>
      <c r="W171" s="36"/>
      <c r="X171" s="36"/>
      <c r="Y171" s="36"/>
      <c r="Z171" s="36"/>
      <c r="AA171" s="36"/>
      <c r="AB171" s="36"/>
      <c r="AC171" s="36"/>
      <c r="AD171" s="36"/>
      <c r="AE171" s="36"/>
      <c r="AR171" s="203" t="s">
        <v>266</v>
      </c>
      <c r="AT171" s="203" t="s">
        <v>329</v>
      </c>
      <c r="AU171" s="203" t="s">
        <v>87</v>
      </c>
      <c r="AY171" s="18" t="s">
        <v>220</v>
      </c>
      <c r="BE171" s="204">
        <f>IF(N171="základní",J171,0)</f>
        <v>0</v>
      </c>
      <c r="BF171" s="204">
        <f>IF(N171="snížená",J171,0)</f>
        <v>0</v>
      </c>
      <c r="BG171" s="204">
        <f>IF(N171="zákl. přenesená",J171,0)</f>
        <v>0</v>
      </c>
      <c r="BH171" s="204">
        <f>IF(N171="sníž. přenesená",J171,0)</f>
        <v>0</v>
      </c>
      <c r="BI171" s="204">
        <f>IF(N171="nulová",J171,0)</f>
        <v>0</v>
      </c>
      <c r="BJ171" s="18" t="s">
        <v>87</v>
      </c>
      <c r="BK171" s="204">
        <f>ROUND(I171*H171,2)</f>
        <v>0</v>
      </c>
      <c r="BL171" s="18" t="s">
        <v>223</v>
      </c>
      <c r="BM171" s="203" t="s">
        <v>6371</v>
      </c>
    </row>
    <row r="172" spans="1:65" s="2" customFormat="1" ht="44.25" customHeight="1">
      <c r="A172" s="36"/>
      <c r="B172" s="37"/>
      <c r="C172" s="192" t="s">
        <v>302</v>
      </c>
      <c r="D172" s="192" t="s">
        <v>224</v>
      </c>
      <c r="E172" s="193" t="s">
        <v>4769</v>
      </c>
      <c r="F172" s="194" t="s">
        <v>4770</v>
      </c>
      <c r="G172" s="195" t="s">
        <v>664</v>
      </c>
      <c r="H172" s="196">
        <v>5</v>
      </c>
      <c r="I172" s="197"/>
      <c r="J172" s="198">
        <f>ROUND(I172*H172,2)</f>
        <v>0</v>
      </c>
      <c r="K172" s="194" t="s">
        <v>5600</v>
      </c>
      <c r="L172" s="41"/>
      <c r="M172" s="199" t="s">
        <v>1</v>
      </c>
      <c r="N172" s="200" t="s">
        <v>45</v>
      </c>
      <c r="O172" s="73"/>
      <c r="P172" s="201">
        <f>O172*H172</f>
        <v>0</v>
      </c>
      <c r="Q172" s="201">
        <v>0</v>
      </c>
      <c r="R172" s="201">
        <f>Q172*H172</f>
        <v>0</v>
      </c>
      <c r="S172" s="201">
        <v>0</v>
      </c>
      <c r="T172" s="202">
        <f>S172*H172</f>
        <v>0</v>
      </c>
      <c r="U172" s="36"/>
      <c r="V172" s="36"/>
      <c r="W172" s="36"/>
      <c r="X172" s="36"/>
      <c r="Y172" s="36"/>
      <c r="Z172" s="36"/>
      <c r="AA172" s="36"/>
      <c r="AB172" s="36"/>
      <c r="AC172" s="36"/>
      <c r="AD172" s="36"/>
      <c r="AE172" s="36"/>
      <c r="AR172" s="203" t="s">
        <v>223</v>
      </c>
      <c r="AT172" s="203" t="s">
        <v>224</v>
      </c>
      <c r="AU172" s="203" t="s">
        <v>87</v>
      </c>
      <c r="AY172" s="18" t="s">
        <v>220</v>
      </c>
      <c r="BE172" s="204">
        <f>IF(N172="základní",J172,0)</f>
        <v>0</v>
      </c>
      <c r="BF172" s="204">
        <f>IF(N172="snížená",J172,0)</f>
        <v>0</v>
      </c>
      <c r="BG172" s="204">
        <f>IF(N172="zákl. přenesená",J172,0)</f>
        <v>0</v>
      </c>
      <c r="BH172" s="204">
        <f>IF(N172="sníž. přenesená",J172,0)</f>
        <v>0</v>
      </c>
      <c r="BI172" s="204">
        <f>IF(N172="nulová",J172,0)</f>
        <v>0</v>
      </c>
      <c r="BJ172" s="18" t="s">
        <v>87</v>
      </c>
      <c r="BK172" s="204">
        <f>ROUND(I172*H172,2)</f>
        <v>0</v>
      </c>
      <c r="BL172" s="18" t="s">
        <v>223</v>
      </c>
      <c r="BM172" s="203" t="s">
        <v>6372</v>
      </c>
    </row>
    <row r="173" spans="1:65" s="2" customFormat="1" ht="11.25">
      <c r="A173" s="36"/>
      <c r="B173" s="37"/>
      <c r="C173" s="38"/>
      <c r="D173" s="205" t="s">
        <v>231</v>
      </c>
      <c r="E173" s="38"/>
      <c r="F173" s="206" t="s">
        <v>5702</v>
      </c>
      <c r="G173" s="38"/>
      <c r="H173" s="38"/>
      <c r="I173" s="207"/>
      <c r="J173" s="38"/>
      <c r="K173" s="38"/>
      <c r="L173" s="41"/>
      <c r="M173" s="208"/>
      <c r="N173" s="209"/>
      <c r="O173" s="73"/>
      <c r="P173" s="73"/>
      <c r="Q173" s="73"/>
      <c r="R173" s="73"/>
      <c r="S173" s="73"/>
      <c r="T173" s="74"/>
      <c r="U173" s="36"/>
      <c r="V173" s="36"/>
      <c r="W173" s="36"/>
      <c r="X173" s="36"/>
      <c r="Y173" s="36"/>
      <c r="Z173" s="36"/>
      <c r="AA173" s="36"/>
      <c r="AB173" s="36"/>
      <c r="AC173" s="36"/>
      <c r="AD173" s="36"/>
      <c r="AE173" s="36"/>
      <c r="AT173" s="18" t="s">
        <v>231</v>
      </c>
      <c r="AU173" s="18" t="s">
        <v>87</v>
      </c>
    </row>
    <row r="174" spans="1:65" s="2" customFormat="1" ht="37.9" customHeight="1">
      <c r="A174" s="36"/>
      <c r="B174" s="37"/>
      <c r="C174" s="192" t="s">
        <v>306</v>
      </c>
      <c r="D174" s="192" t="s">
        <v>224</v>
      </c>
      <c r="E174" s="193" t="s">
        <v>5704</v>
      </c>
      <c r="F174" s="194" t="s">
        <v>5705</v>
      </c>
      <c r="G174" s="195" t="s">
        <v>664</v>
      </c>
      <c r="H174" s="196">
        <v>5</v>
      </c>
      <c r="I174" s="197"/>
      <c r="J174" s="198">
        <f>ROUND(I174*H174,2)</f>
        <v>0</v>
      </c>
      <c r="K174" s="194" t="s">
        <v>5600</v>
      </c>
      <c r="L174" s="41"/>
      <c r="M174" s="199" t="s">
        <v>1</v>
      </c>
      <c r="N174" s="200" t="s">
        <v>45</v>
      </c>
      <c r="O174" s="73"/>
      <c r="P174" s="201">
        <f>O174*H174</f>
        <v>0</v>
      </c>
      <c r="Q174" s="201">
        <v>0</v>
      </c>
      <c r="R174" s="201">
        <f>Q174*H174</f>
        <v>0</v>
      </c>
      <c r="S174" s="201">
        <v>0</v>
      </c>
      <c r="T174" s="202">
        <f>S174*H174</f>
        <v>0</v>
      </c>
      <c r="U174" s="36"/>
      <c r="V174" s="36"/>
      <c r="W174" s="36"/>
      <c r="X174" s="36"/>
      <c r="Y174" s="36"/>
      <c r="Z174" s="36"/>
      <c r="AA174" s="36"/>
      <c r="AB174" s="36"/>
      <c r="AC174" s="36"/>
      <c r="AD174" s="36"/>
      <c r="AE174" s="36"/>
      <c r="AR174" s="203" t="s">
        <v>223</v>
      </c>
      <c r="AT174" s="203" t="s">
        <v>224</v>
      </c>
      <c r="AU174" s="203" t="s">
        <v>87</v>
      </c>
      <c r="AY174" s="18" t="s">
        <v>220</v>
      </c>
      <c r="BE174" s="204">
        <f>IF(N174="základní",J174,0)</f>
        <v>0</v>
      </c>
      <c r="BF174" s="204">
        <f>IF(N174="snížená",J174,0)</f>
        <v>0</v>
      </c>
      <c r="BG174" s="204">
        <f>IF(N174="zákl. přenesená",J174,0)</f>
        <v>0</v>
      </c>
      <c r="BH174" s="204">
        <f>IF(N174="sníž. přenesená",J174,0)</f>
        <v>0</v>
      </c>
      <c r="BI174" s="204">
        <f>IF(N174="nulová",J174,0)</f>
        <v>0</v>
      </c>
      <c r="BJ174" s="18" t="s">
        <v>87</v>
      </c>
      <c r="BK174" s="204">
        <f>ROUND(I174*H174,2)</f>
        <v>0</v>
      </c>
      <c r="BL174" s="18" t="s">
        <v>223</v>
      </c>
      <c r="BM174" s="203" t="s">
        <v>6373</v>
      </c>
    </row>
    <row r="175" spans="1:65" s="2" customFormat="1" ht="11.25">
      <c r="A175" s="36"/>
      <c r="B175" s="37"/>
      <c r="C175" s="38"/>
      <c r="D175" s="205" t="s">
        <v>231</v>
      </c>
      <c r="E175" s="38"/>
      <c r="F175" s="206" t="s">
        <v>5707</v>
      </c>
      <c r="G175" s="38"/>
      <c r="H175" s="38"/>
      <c r="I175" s="207"/>
      <c r="J175" s="38"/>
      <c r="K175" s="38"/>
      <c r="L175" s="41"/>
      <c r="M175" s="208"/>
      <c r="N175" s="209"/>
      <c r="O175" s="73"/>
      <c r="P175" s="73"/>
      <c r="Q175" s="73"/>
      <c r="R175" s="73"/>
      <c r="S175" s="73"/>
      <c r="T175" s="74"/>
      <c r="U175" s="36"/>
      <c r="V175" s="36"/>
      <c r="W175" s="36"/>
      <c r="X175" s="36"/>
      <c r="Y175" s="36"/>
      <c r="Z175" s="36"/>
      <c r="AA175" s="36"/>
      <c r="AB175" s="36"/>
      <c r="AC175" s="36"/>
      <c r="AD175" s="36"/>
      <c r="AE175" s="36"/>
      <c r="AT175" s="18" t="s">
        <v>231</v>
      </c>
      <c r="AU175" s="18" t="s">
        <v>87</v>
      </c>
    </row>
    <row r="176" spans="1:65" s="2" customFormat="1" ht="62.65" customHeight="1">
      <c r="A176" s="36"/>
      <c r="B176" s="37"/>
      <c r="C176" s="192" t="s">
        <v>315</v>
      </c>
      <c r="D176" s="192" t="s">
        <v>224</v>
      </c>
      <c r="E176" s="193" t="s">
        <v>5711</v>
      </c>
      <c r="F176" s="194" t="s">
        <v>5712</v>
      </c>
      <c r="G176" s="195" t="s">
        <v>514</v>
      </c>
      <c r="H176" s="196">
        <v>1022.188</v>
      </c>
      <c r="I176" s="197"/>
      <c r="J176" s="198">
        <f>ROUND(I176*H176,2)</f>
        <v>0</v>
      </c>
      <c r="K176" s="194" t="s">
        <v>5600</v>
      </c>
      <c r="L176" s="41"/>
      <c r="M176" s="199" t="s">
        <v>1</v>
      </c>
      <c r="N176" s="200" t="s">
        <v>45</v>
      </c>
      <c r="O176" s="73"/>
      <c r="P176" s="201">
        <f>O176*H176</f>
        <v>0</v>
      </c>
      <c r="Q176" s="201">
        <v>0</v>
      </c>
      <c r="R176" s="201">
        <f>Q176*H176</f>
        <v>0</v>
      </c>
      <c r="S176" s="201">
        <v>0</v>
      </c>
      <c r="T176" s="202">
        <f>S176*H176</f>
        <v>0</v>
      </c>
      <c r="U176" s="36"/>
      <c r="V176" s="36"/>
      <c r="W176" s="36"/>
      <c r="X176" s="36"/>
      <c r="Y176" s="36"/>
      <c r="Z176" s="36"/>
      <c r="AA176" s="36"/>
      <c r="AB176" s="36"/>
      <c r="AC176" s="36"/>
      <c r="AD176" s="36"/>
      <c r="AE176" s="36"/>
      <c r="AR176" s="203" t="s">
        <v>223</v>
      </c>
      <c r="AT176" s="203" t="s">
        <v>224</v>
      </c>
      <c r="AU176" s="203" t="s">
        <v>87</v>
      </c>
      <c r="AY176" s="18" t="s">
        <v>220</v>
      </c>
      <c r="BE176" s="204">
        <f>IF(N176="základní",J176,0)</f>
        <v>0</v>
      </c>
      <c r="BF176" s="204">
        <f>IF(N176="snížená",J176,0)</f>
        <v>0</v>
      </c>
      <c r="BG176" s="204">
        <f>IF(N176="zákl. přenesená",J176,0)</f>
        <v>0</v>
      </c>
      <c r="BH176" s="204">
        <f>IF(N176="sníž. přenesená",J176,0)</f>
        <v>0</v>
      </c>
      <c r="BI176" s="204">
        <f>IF(N176="nulová",J176,0)</f>
        <v>0</v>
      </c>
      <c r="BJ176" s="18" t="s">
        <v>87</v>
      </c>
      <c r="BK176" s="204">
        <f>ROUND(I176*H176,2)</f>
        <v>0</v>
      </c>
      <c r="BL176" s="18" t="s">
        <v>223</v>
      </c>
      <c r="BM176" s="203" t="s">
        <v>6374</v>
      </c>
    </row>
    <row r="177" spans="1:65" s="2" customFormat="1" ht="11.25">
      <c r="A177" s="36"/>
      <c r="B177" s="37"/>
      <c r="C177" s="38"/>
      <c r="D177" s="205" t="s">
        <v>231</v>
      </c>
      <c r="E177" s="38"/>
      <c r="F177" s="206" t="s">
        <v>5714</v>
      </c>
      <c r="G177" s="38"/>
      <c r="H177" s="38"/>
      <c r="I177" s="207"/>
      <c r="J177" s="38"/>
      <c r="K177" s="38"/>
      <c r="L177" s="41"/>
      <c r="M177" s="208"/>
      <c r="N177" s="209"/>
      <c r="O177" s="73"/>
      <c r="P177" s="73"/>
      <c r="Q177" s="73"/>
      <c r="R177" s="73"/>
      <c r="S177" s="73"/>
      <c r="T177" s="74"/>
      <c r="U177" s="36"/>
      <c r="V177" s="36"/>
      <c r="W177" s="36"/>
      <c r="X177" s="36"/>
      <c r="Y177" s="36"/>
      <c r="Z177" s="36"/>
      <c r="AA177" s="36"/>
      <c r="AB177" s="36"/>
      <c r="AC177" s="36"/>
      <c r="AD177" s="36"/>
      <c r="AE177" s="36"/>
      <c r="AT177" s="18" t="s">
        <v>231</v>
      </c>
      <c r="AU177" s="18" t="s">
        <v>87</v>
      </c>
    </row>
    <row r="178" spans="1:65" s="2" customFormat="1" ht="62.65" customHeight="1">
      <c r="A178" s="36"/>
      <c r="B178" s="37"/>
      <c r="C178" s="192" t="s">
        <v>320</v>
      </c>
      <c r="D178" s="192" t="s">
        <v>224</v>
      </c>
      <c r="E178" s="193" t="s">
        <v>5715</v>
      </c>
      <c r="F178" s="194" t="s">
        <v>5716</v>
      </c>
      <c r="G178" s="195" t="s">
        <v>664</v>
      </c>
      <c r="H178" s="196">
        <v>95</v>
      </c>
      <c r="I178" s="197"/>
      <c r="J178" s="198">
        <f>ROUND(I178*H178,2)</f>
        <v>0</v>
      </c>
      <c r="K178" s="194" t="s">
        <v>5600</v>
      </c>
      <c r="L178" s="41"/>
      <c r="M178" s="199" t="s">
        <v>1</v>
      </c>
      <c r="N178" s="200" t="s">
        <v>45</v>
      </c>
      <c r="O178" s="73"/>
      <c r="P178" s="201">
        <f>O178*H178</f>
        <v>0</v>
      </c>
      <c r="Q178" s="201">
        <v>0</v>
      </c>
      <c r="R178" s="201">
        <f>Q178*H178</f>
        <v>0</v>
      </c>
      <c r="S178" s="201">
        <v>0</v>
      </c>
      <c r="T178" s="202">
        <f>S178*H178</f>
        <v>0</v>
      </c>
      <c r="U178" s="36"/>
      <c r="V178" s="36"/>
      <c r="W178" s="36"/>
      <c r="X178" s="36"/>
      <c r="Y178" s="36"/>
      <c r="Z178" s="36"/>
      <c r="AA178" s="36"/>
      <c r="AB178" s="36"/>
      <c r="AC178" s="36"/>
      <c r="AD178" s="36"/>
      <c r="AE178" s="36"/>
      <c r="AR178" s="203" t="s">
        <v>223</v>
      </c>
      <c r="AT178" s="203" t="s">
        <v>224</v>
      </c>
      <c r="AU178" s="203" t="s">
        <v>87</v>
      </c>
      <c r="AY178" s="18" t="s">
        <v>220</v>
      </c>
      <c r="BE178" s="204">
        <f>IF(N178="základní",J178,0)</f>
        <v>0</v>
      </c>
      <c r="BF178" s="204">
        <f>IF(N178="snížená",J178,0)</f>
        <v>0</v>
      </c>
      <c r="BG178" s="204">
        <f>IF(N178="zákl. přenesená",J178,0)</f>
        <v>0</v>
      </c>
      <c r="BH178" s="204">
        <f>IF(N178="sníž. přenesená",J178,0)</f>
        <v>0</v>
      </c>
      <c r="BI178" s="204">
        <f>IF(N178="nulová",J178,0)</f>
        <v>0</v>
      </c>
      <c r="BJ178" s="18" t="s">
        <v>87</v>
      </c>
      <c r="BK178" s="204">
        <f>ROUND(I178*H178,2)</f>
        <v>0</v>
      </c>
      <c r="BL178" s="18" t="s">
        <v>223</v>
      </c>
      <c r="BM178" s="203" t="s">
        <v>6375</v>
      </c>
    </row>
    <row r="179" spans="1:65" s="2" customFormat="1" ht="11.25">
      <c r="A179" s="36"/>
      <c r="B179" s="37"/>
      <c r="C179" s="38"/>
      <c r="D179" s="205" t="s">
        <v>231</v>
      </c>
      <c r="E179" s="38"/>
      <c r="F179" s="206" t="s">
        <v>5718</v>
      </c>
      <c r="G179" s="38"/>
      <c r="H179" s="38"/>
      <c r="I179" s="207"/>
      <c r="J179" s="38"/>
      <c r="K179" s="38"/>
      <c r="L179" s="41"/>
      <c r="M179" s="208"/>
      <c r="N179" s="209"/>
      <c r="O179" s="73"/>
      <c r="P179" s="73"/>
      <c r="Q179" s="73"/>
      <c r="R179" s="73"/>
      <c r="S179" s="73"/>
      <c r="T179" s="74"/>
      <c r="U179" s="36"/>
      <c r="V179" s="36"/>
      <c r="W179" s="36"/>
      <c r="X179" s="36"/>
      <c r="Y179" s="36"/>
      <c r="Z179" s="36"/>
      <c r="AA179" s="36"/>
      <c r="AB179" s="36"/>
      <c r="AC179" s="36"/>
      <c r="AD179" s="36"/>
      <c r="AE179" s="36"/>
      <c r="AT179" s="18" t="s">
        <v>231</v>
      </c>
      <c r="AU179" s="18" t="s">
        <v>87</v>
      </c>
    </row>
    <row r="180" spans="1:65" s="2" customFormat="1" ht="55.5" customHeight="1">
      <c r="A180" s="36"/>
      <c r="B180" s="37"/>
      <c r="C180" s="192" t="s">
        <v>326</v>
      </c>
      <c r="D180" s="192" t="s">
        <v>224</v>
      </c>
      <c r="E180" s="193" t="s">
        <v>5722</v>
      </c>
      <c r="F180" s="194" t="s">
        <v>5723</v>
      </c>
      <c r="G180" s="195" t="s">
        <v>664</v>
      </c>
      <c r="H180" s="196">
        <v>95</v>
      </c>
      <c r="I180" s="197"/>
      <c r="J180" s="198">
        <f>ROUND(I180*H180,2)</f>
        <v>0</v>
      </c>
      <c r="K180" s="194" t="s">
        <v>5600</v>
      </c>
      <c r="L180" s="41"/>
      <c r="M180" s="199" t="s">
        <v>1</v>
      </c>
      <c r="N180" s="200" t="s">
        <v>45</v>
      </c>
      <c r="O180" s="73"/>
      <c r="P180" s="201">
        <f>O180*H180</f>
        <v>0</v>
      </c>
      <c r="Q180" s="201">
        <v>0</v>
      </c>
      <c r="R180" s="201">
        <f>Q180*H180</f>
        <v>0</v>
      </c>
      <c r="S180" s="201">
        <v>0</v>
      </c>
      <c r="T180" s="202">
        <f>S180*H180</f>
        <v>0</v>
      </c>
      <c r="U180" s="36"/>
      <c r="V180" s="36"/>
      <c r="W180" s="36"/>
      <c r="X180" s="36"/>
      <c r="Y180" s="36"/>
      <c r="Z180" s="36"/>
      <c r="AA180" s="36"/>
      <c r="AB180" s="36"/>
      <c r="AC180" s="36"/>
      <c r="AD180" s="36"/>
      <c r="AE180" s="36"/>
      <c r="AR180" s="203" t="s">
        <v>223</v>
      </c>
      <c r="AT180" s="203" t="s">
        <v>224</v>
      </c>
      <c r="AU180" s="203" t="s">
        <v>87</v>
      </c>
      <c r="AY180" s="18" t="s">
        <v>220</v>
      </c>
      <c r="BE180" s="204">
        <f>IF(N180="základní",J180,0)</f>
        <v>0</v>
      </c>
      <c r="BF180" s="204">
        <f>IF(N180="snížená",J180,0)</f>
        <v>0</v>
      </c>
      <c r="BG180" s="204">
        <f>IF(N180="zákl. přenesená",J180,0)</f>
        <v>0</v>
      </c>
      <c r="BH180" s="204">
        <f>IF(N180="sníž. přenesená",J180,0)</f>
        <v>0</v>
      </c>
      <c r="BI180" s="204">
        <f>IF(N180="nulová",J180,0)</f>
        <v>0</v>
      </c>
      <c r="BJ180" s="18" t="s">
        <v>87</v>
      </c>
      <c r="BK180" s="204">
        <f>ROUND(I180*H180,2)</f>
        <v>0</v>
      </c>
      <c r="BL180" s="18" t="s">
        <v>223</v>
      </c>
      <c r="BM180" s="203" t="s">
        <v>6376</v>
      </c>
    </row>
    <row r="181" spans="1:65" s="2" customFormat="1" ht="11.25">
      <c r="A181" s="36"/>
      <c r="B181" s="37"/>
      <c r="C181" s="38"/>
      <c r="D181" s="205" t="s">
        <v>231</v>
      </c>
      <c r="E181" s="38"/>
      <c r="F181" s="206" t="s">
        <v>5725</v>
      </c>
      <c r="G181" s="38"/>
      <c r="H181" s="38"/>
      <c r="I181" s="207"/>
      <c r="J181" s="38"/>
      <c r="K181" s="38"/>
      <c r="L181" s="41"/>
      <c r="M181" s="208"/>
      <c r="N181" s="209"/>
      <c r="O181" s="73"/>
      <c r="P181" s="73"/>
      <c r="Q181" s="73"/>
      <c r="R181" s="73"/>
      <c r="S181" s="73"/>
      <c r="T181" s="74"/>
      <c r="U181" s="36"/>
      <c r="V181" s="36"/>
      <c r="W181" s="36"/>
      <c r="X181" s="36"/>
      <c r="Y181" s="36"/>
      <c r="Z181" s="36"/>
      <c r="AA181" s="36"/>
      <c r="AB181" s="36"/>
      <c r="AC181" s="36"/>
      <c r="AD181" s="36"/>
      <c r="AE181" s="36"/>
      <c r="AT181" s="18" t="s">
        <v>231</v>
      </c>
      <c r="AU181" s="18" t="s">
        <v>87</v>
      </c>
    </row>
    <row r="182" spans="1:65" s="2" customFormat="1" ht="62.65" customHeight="1">
      <c r="A182" s="36"/>
      <c r="B182" s="37"/>
      <c r="C182" s="192" t="s">
        <v>336</v>
      </c>
      <c r="D182" s="192" t="s">
        <v>224</v>
      </c>
      <c r="E182" s="193" t="s">
        <v>520</v>
      </c>
      <c r="F182" s="194" t="s">
        <v>521</v>
      </c>
      <c r="G182" s="195" t="s">
        <v>514</v>
      </c>
      <c r="H182" s="196">
        <v>661.899</v>
      </c>
      <c r="I182" s="197"/>
      <c r="J182" s="198">
        <f>ROUND(I182*H182,2)</f>
        <v>0</v>
      </c>
      <c r="K182" s="194" t="s">
        <v>5600</v>
      </c>
      <c r="L182" s="41"/>
      <c r="M182" s="199" t="s">
        <v>1</v>
      </c>
      <c r="N182" s="200" t="s">
        <v>45</v>
      </c>
      <c r="O182" s="73"/>
      <c r="P182" s="201">
        <f>O182*H182</f>
        <v>0</v>
      </c>
      <c r="Q182" s="201">
        <v>0</v>
      </c>
      <c r="R182" s="201">
        <f>Q182*H182</f>
        <v>0</v>
      </c>
      <c r="S182" s="201">
        <v>0</v>
      </c>
      <c r="T182" s="202">
        <f>S182*H182</f>
        <v>0</v>
      </c>
      <c r="U182" s="36"/>
      <c r="V182" s="36"/>
      <c r="W182" s="36"/>
      <c r="X182" s="36"/>
      <c r="Y182" s="36"/>
      <c r="Z182" s="36"/>
      <c r="AA182" s="36"/>
      <c r="AB182" s="36"/>
      <c r="AC182" s="36"/>
      <c r="AD182" s="36"/>
      <c r="AE182" s="36"/>
      <c r="AR182" s="203" t="s">
        <v>223</v>
      </c>
      <c r="AT182" s="203" t="s">
        <v>224</v>
      </c>
      <c r="AU182" s="203" t="s">
        <v>87</v>
      </c>
      <c r="AY182" s="18" t="s">
        <v>220</v>
      </c>
      <c r="BE182" s="204">
        <f>IF(N182="základní",J182,0)</f>
        <v>0</v>
      </c>
      <c r="BF182" s="204">
        <f>IF(N182="snížená",J182,0)</f>
        <v>0</v>
      </c>
      <c r="BG182" s="204">
        <f>IF(N182="zákl. přenesená",J182,0)</f>
        <v>0</v>
      </c>
      <c r="BH182" s="204">
        <f>IF(N182="sníž. přenesená",J182,0)</f>
        <v>0</v>
      </c>
      <c r="BI182" s="204">
        <f>IF(N182="nulová",J182,0)</f>
        <v>0</v>
      </c>
      <c r="BJ182" s="18" t="s">
        <v>87</v>
      </c>
      <c r="BK182" s="204">
        <f>ROUND(I182*H182,2)</f>
        <v>0</v>
      </c>
      <c r="BL182" s="18" t="s">
        <v>223</v>
      </c>
      <c r="BM182" s="203" t="s">
        <v>6377</v>
      </c>
    </row>
    <row r="183" spans="1:65" s="2" customFormat="1" ht="11.25">
      <c r="A183" s="36"/>
      <c r="B183" s="37"/>
      <c r="C183" s="38"/>
      <c r="D183" s="205" t="s">
        <v>231</v>
      </c>
      <c r="E183" s="38"/>
      <c r="F183" s="206" t="s">
        <v>5730</v>
      </c>
      <c r="G183" s="38"/>
      <c r="H183" s="38"/>
      <c r="I183" s="207"/>
      <c r="J183" s="38"/>
      <c r="K183" s="38"/>
      <c r="L183" s="41"/>
      <c r="M183" s="208"/>
      <c r="N183" s="209"/>
      <c r="O183" s="73"/>
      <c r="P183" s="73"/>
      <c r="Q183" s="73"/>
      <c r="R183" s="73"/>
      <c r="S183" s="73"/>
      <c r="T183" s="74"/>
      <c r="U183" s="36"/>
      <c r="V183" s="36"/>
      <c r="W183" s="36"/>
      <c r="X183" s="36"/>
      <c r="Y183" s="36"/>
      <c r="Z183" s="36"/>
      <c r="AA183" s="36"/>
      <c r="AB183" s="36"/>
      <c r="AC183" s="36"/>
      <c r="AD183" s="36"/>
      <c r="AE183" s="36"/>
      <c r="AT183" s="18" t="s">
        <v>231</v>
      </c>
      <c r="AU183" s="18" t="s">
        <v>87</v>
      </c>
    </row>
    <row r="184" spans="1:65" s="2" customFormat="1" ht="66.75" customHeight="1">
      <c r="A184" s="36"/>
      <c r="B184" s="37"/>
      <c r="C184" s="192" t="s">
        <v>7</v>
      </c>
      <c r="D184" s="192" t="s">
        <v>224</v>
      </c>
      <c r="E184" s="193" t="s">
        <v>1197</v>
      </c>
      <c r="F184" s="194" t="s">
        <v>1198</v>
      </c>
      <c r="G184" s="195" t="s">
        <v>514</v>
      </c>
      <c r="H184" s="196">
        <v>6618.99</v>
      </c>
      <c r="I184" s="197"/>
      <c r="J184" s="198">
        <f>ROUND(I184*H184,2)</f>
        <v>0</v>
      </c>
      <c r="K184" s="194" t="s">
        <v>5600</v>
      </c>
      <c r="L184" s="41"/>
      <c r="M184" s="199" t="s">
        <v>1</v>
      </c>
      <c r="N184" s="200" t="s">
        <v>45</v>
      </c>
      <c r="O184" s="73"/>
      <c r="P184" s="201">
        <f>O184*H184</f>
        <v>0</v>
      </c>
      <c r="Q184" s="201">
        <v>0</v>
      </c>
      <c r="R184" s="201">
        <f>Q184*H184</f>
        <v>0</v>
      </c>
      <c r="S184" s="201">
        <v>0</v>
      </c>
      <c r="T184" s="202">
        <f>S184*H184</f>
        <v>0</v>
      </c>
      <c r="U184" s="36"/>
      <c r="V184" s="36"/>
      <c r="W184" s="36"/>
      <c r="X184" s="36"/>
      <c r="Y184" s="36"/>
      <c r="Z184" s="36"/>
      <c r="AA184" s="36"/>
      <c r="AB184" s="36"/>
      <c r="AC184" s="36"/>
      <c r="AD184" s="36"/>
      <c r="AE184" s="36"/>
      <c r="AR184" s="203" t="s">
        <v>223</v>
      </c>
      <c r="AT184" s="203" t="s">
        <v>224</v>
      </c>
      <c r="AU184" s="203" t="s">
        <v>87</v>
      </c>
      <c r="AY184" s="18" t="s">
        <v>220</v>
      </c>
      <c r="BE184" s="204">
        <f>IF(N184="základní",J184,0)</f>
        <v>0</v>
      </c>
      <c r="BF184" s="204">
        <f>IF(N184="snížená",J184,0)</f>
        <v>0</v>
      </c>
      <c r="BG184" s="204">
        <f>IF(N184="zákl. přenesená",J184,0)</f>
        <v>0</v>
      </c>
      <c r="BH184" s="204">
        <f>IF(N184="sníž. přenesená",J184,0)</f>
        <v>0</v>
      </c>
      <c r="BI184" s="204">
        <f>IF(N184="nulová",J184,0)</f>
        <v>0</v>
      </c>
      <c r="BJ184" s="18" t="s">
        <v>87</v>
      </c>
      <c r="BK184" s="204">
        <f>ROUND(I184*H184,2)</f>
        <v>0</v>
      </c>
      <c r="BL184" s="18" t="s">
        <v>223</v>
      </c>
      <c r="BM184" s="203" t="s">
        <v>6378</v>
      </c>
    </row>
    <row r="185" spans="1:65" s="2" customFormat="1" ht="11.25">
      <c r="A185" s="36"/>
      <c r="B185" s="37"/>
      <c r="C185" s="38"/>
      <c r="D185" s="205" t="s">
        <v>231</v>
      </c>
      <c r="E185" s="38"/>
      <c r="F185" s="206" t="s">
        <v>5732</v>
      </c>
      <c r="G185" s="38"/>
      <c r="H185" s="38"/>
      <c r="I185" s="207"/>
      <c r="J185" s="38"/>
      <c r="K185" s="38"/>
      <c r="L185" s="41"/>
      <c r="M185" s="208"/>
      <c r="N185" s="209"/>
      <c r="O185" s="73"/>
      <c r="P185" s="73"/>
      <c r="Q185" s="73"/>
      <c r="R185" s="73"/>
      <c r="S185" s="73"/>
      <c r="T185" s="74"/>
      <c r="U185" s="36"/>
      <c r="V185" s="36"/>
      <c r="W185" s="36"/>
      <c r="X185" s="36"/>
      <c r="Y185" s="36"/>
      <c r="Z185" s="36"/>
      <c r="AA185" s="36"/>
      <c r="AB185" s="36"/>
      <c r="AC185" s="36"/>
      <c r="AD185" s="36"/>
      <c r="AE185" s="36"/>
      <c r="AT185" s="18" t="s">
        <v>231</v>
      </c>
      <c r="AU185" s="18" t="s">
        <v>87</v>
      </c>
    </row>
    <row r="186" spans="1:65" s="2" customFormat="1" ht="44.25" customHeight="1">
      <c r="A186" s="36"/>
      <c r="B186" s="37"/>
      <c r="C186" s="192" t="s">
        <v>346</v>
      </c>
      <c r="D186" s="192" t="s">
        <v>224</v>
      </c>
      <c r="E186" s="193" t="s">
        <v>6104</v>
      </c>
      <c r="F186" s="194" t="s">
        <v>6105</v>
      </c>
      <c r="G186" s="195" t="s">
        <v>514</v>
      </c>
      <c r="H186" s="196">
        <v>599.60400000000004</v>
      </c>
      <c r="I186" s="197"/>
      <c r="J186" s="198">
        <f>ROUND(I186*H186,2)</f>
        <v>0</v>
      </c>
      <c r="K186" s="194" t="s">
        <v>5600</v>
      </c>
      <c r="L186" s="41"/>
      <c r="M186" s="199" t="s">
        <v>1</v>
      </c>
      <c r="N186" s="200" t="s">
        <v>45</v>
      </c>
      <c r="O186" s="73"/>
      <c r="P186" s="201">
        <f>O186*H186</f>
        <v>0</v>
      </c>
      <c r="Q186" s="201">
        <v>0</v>
      </c>
      <c r="R186" s="201">
        <f>Q186*H186</f>
        <v>0</v>
      </c>
      <c r="S186" s="201">
        <v>0</v>
      </c>
      <c r="T186" s="202">
        <f>S186*H186</f>
        <v>0</v>
      </c>
      <c r="U186" s="36"/>
      <c r="V186" s="36"/>
      <c r="W186" s="36"/>
      <c r="X186" s="36"/>
      <c r="Y186" s="36"/>
      <c r="Z186" s="36"/>
      <c r="AA186" s="36"/>
      <c r="AB186" s="36"/>
      <c r="AC186" s="36"/>
      <c r="AD186" s="36"/>
      <c r="AE186" s="36"/>
      <c r="AR186" s="203" t="s">
        <v>223</v>
      </c>
      <c r="AT186" s="203" t="s">
        <v>224</v>
      </c>
      <c r="AU186" s="203" t="s">
        <v>87</v>
      </c>
      <c r="AY186" s="18" t="s">
        <v>220</v>
      </c>
      <c r="BE186" s="204">
        <f>IF(N186="základní",J186,0)</f>
        <v>0</v>
      </c>
      <c r="BF186" s="204">
        <f>IF(N186="snížená",J186,0)</f>
        <v>0</v>
      </c>
      <c r="BG186" s="204">
        <f>IF(N186="zákl. přenesená",J186,0)</f>
        <v>0</v>
      </c>
      <c r="BH186" s="204">
        <f>IF(N186="sníž. přenesená",J186,0)</f>
        <v>0</v>
      </c>
      <c r="BI186" s="204">
        <f>IF(N186="nulová",J186,0)</f>
        <v>0</v>
      </c>
      <c r="BJ186" s="18" t="s">
        <v>87</v>
      </c>
      <c r="BK186" s="204">
        <f>ROUND(I186*H186,2)</f>
        <v>0</v>
      </c>
      <c r="BL186" s="18" t="s">
        <v>223</v>
      </c>
      <c r="BM186" s="203" t="s">
        <v>6379</v>
      </c>
    </row>
    <row r="187" spans="1:65" s="2" customFormat="1" ht="11.25">
      <c r="A187" s="36"/>
      <c r="B187" s="37"/>
      <c r="C187" s="38"/>
      <c r="D187" s="205" t="s">
        <v>231</v>
      </c>
      <c r="E187" s="38"/>
      <c r="F187" s="206" t="s">
        <v>6107</v>
      </c>
      <c r="G187" s="38"/>
      <c r="H187" s="38"/>
      <c r="I187" s="207"/>
      <c r="J187" s="38"/>
      <c r="K187" s="38"/>
      <c r="L187" s="41"/>
      <c r="M187" s="208"/>
      <c r="N187" s="209"/>
      <c r="O187" s="73"/>
      <c r="P187" s="73"/>
      <c r="Q187" s="73"/>
      <c r="R187" s="73"/>
      <c r="S187" s="73"/>
      <c r="T187" s="74"/>
      <c r="U187" s="36"/>
      <c r="V187" s="36"/>
      <c r="W187" s="36"/>
      <c r="X187" s="36"/>
      <c r="Y187" s="36"/>
      <c r="Z187" s="36"/>
      <c r="AA187" s="36"/>
      <c r="AB187" s="36"/>
      <c r="AC187" s="36"/>
      <c r="AD187" s="36"/>
      <c r="AE187" s="36"/>
      <c r="AT187" s="18" t="s">
        <v>231</v>
      </c>
      <c r="AU187" s="18" t="s">
        <v>87</v>
      </c>
    </row>
    <row r="188" spans="1:65" s="2" customFormat="1" ht="44.25" customHeight="1">
      <c r="A188" s="36"/>
      <c r="B188" s="37"/>
      <c r="C188" s="192" t="s">
        <v>358</v>
      </c>
      <c r="D188" s="192" t="s">
        <v>224</v>
      </c>
      <c r="E188" s="193" t="s">
        <v>2018</v>
      </c>
      <c r="F188" s="194" t="s">
        <v>953</v>
      </c>
      <c r="G188" s="195" t="s">
        <v>650</v>
      </c>
      <c r="H188" s="196">
        <v>554.14800000000002</v>
      </c>
      <c r="I188" s="197"/>
      <c r="J188" s="198">
        <f>ROUND(I188*H188,2)</f>
        <v>0</v>
      </c>
      <c r="K188" s="194" t="s">
        <v>5600</v>
      </c>
      <c r="L188" s="41"/>
      <c r="M188" s="199" t="s">
        <v>1</v>
      </c>
      <c r="N188" s="200" t="s">
        <v>45</v>
      </c>
      <c r="O188" s="73"/>
      <c r="P188" s="201">
        <f>O188*H188</f>
        <v>0</v>
      </c>
      <c r="Q188" s="201">
        <v>0</v>
      </c>
      <c r="R188" s="201">
        <f>Q188*H188</f>
        <v>0</v>
      </c>
      <c r="S188" s="201">
        <v>0</v>
      </c>
      <c r="T188" s="202">
        <f>S188*H188</f>
        <v>0</v>
      </c>
      <c r="U188" s="36"/>
      <c r="V188" s="36"/>
      <c r="W188" s="36"/>
      <c r="X188" s="36"/>
      <c r="Y188" s="36"/>
      <c r="Z188" s="36"/>
      <c r="AA188" s="36"/>
      <c r="AB188" s="36"/>
      <c r="AC188" s="36"/>
      <c r="AD188" s="36"/>
      <c r="AE188" s="36"/>
      <c r="AR188" s="203" t="s">
        <v>223</v>
      </c>
      <c r="AT188" s="203" t="s">
        <v>224</v>
      </c>
      <c r="AU188" s="203" t="s">
        <v>87</v>
      </c>
      <c r="AY188" s="18" t="s">
        <v>220</v>
      </c>
      <c r="BE188" s="204">
        <f>IF(N188="základní",J188,0)</f>
        <v>0</v>
      </c>
      <c r="BF188" s="204">
        <f>IF(N188="snížená",J188,0)</f>
        <v>0</v>
      </c>
      <c r="BG188" s="204">
        <f>IF(N188="zákl. přenesená",J188,0)</f>
        <v>0</v>
      </c>
      <c r="BH188" s="204">
        <f>IF(N188="sníž. přenesená",J188,0)</f>
        <v>0</v>
      </c>
      <c r="BI188" s="204">
        <f>IF(N188="nulová",J188,0)</f>
        <v>0</v>
      </c>
      <c r="BJ188" s="18" t="s">
        <v>87</v>
      </c>
      <c r="BK188" s="204">
        <f>ROUND(I188*H188,2)</f>
        <v>0</v>
      </c>
      <c r="BL188" s="18" t="s">
        <v>223</v>
      </c>
      <c r="BM188" s="203" t="s">
        <v>6380</v>
      </c>
    </row>
    <row r="189" spans="1:65" s="2" customFormat="1" ht="11.25">
      <c r="A189" s="36"/>
      <c r="B189" s="37"/>
      <c r="C189" s="38"/>
      <c r="D189" s="205" t="s">
        <v>231</v>
      </c>
      <c r="E189" s="38"/>
      <c r="F189" s="206" t="s">
        <v>5736</v>
      </c>
      <c r="G189" s="38"/>
      <c r="H189" s="38"/>
      <c r="I189" s="207"/>
      <c r="J189" s="38"/>
      <c r="K189" s="38"/>
      <c r="L189" s="41"/>
      <c r="M189" s="208"/>
      <c r="N189" s="209"/>
      <c r="O189" s="73"/>
      <c r="P189" s="73"/>
      <c r="Q189" s="73"/>
      <c r="R189" s="73"/>
      <c r="S189" s="73"/>
      <c r="T189" s="74"/>
      <c r="U189" s="36"/>
      <c r="V189" s="36"/>
      <c r="W189" s="36"/>
      <c r="X189" s="36"/>
      <c r="Y189" s="36"/>
      <c r="Z189" s="36"/>
      <c r="AA189" s="36"/>
      <c r="AB189" s="36"/>
      <c r="AC189" s="36"/>
      <c r="AD189" s="36"/>
      <c r="AE189" s="36"/>
      <c r="AT189" s="18" t="s">
        <v>231</v>
      </c>
      <c r="AU189" s="18" t="s">
        <v>87</v>
      </c>
    </row>
    <row r="190" spans="1:65" s="2" customFormat="1" ht="37.9" customHeight="1">
      <c r="A190" s="36"/>
      <c r="B190" s="37"/>
      <c r="C190" s="192" t="s">
        <v>364</v>
      </c>
      <c r="D190" s="192" t="s">
        <v>224</v>
      </c>
      <c r="E190" s="193" t="s">
        <v>2026</v>
      </c>
      <c r="F190" s="194" t="s">
        <v>2027</v>
      </c>
      <c r="G190" s="195" t="s">
        <v>514</v>
      </c>
      <c r="H190" s="196">
        <v>599.60400000000004</v>
      </c>
      <c r="I190" s="197"/>
      <c r="J190" s="198">
        <f>ROUND(I190*H190,2)</f>
        <v>0</v>
      </c>
      <c r="K190" s="194" t="s">
        <v>5600</v>
      </c>
      <c r="L190" s="41"/>
      <c r="M190" s="199" t="s">
        <v>1</v>
      </c>
      <c r="N190" s="200" t="s">
        <v>45</v>
      </c>
      <c r="O190" s="73"/>
      <c r="P190" s="201">
        <f>O190*H190</f>
        <v>0</v>
      </c>
      <c r="Q190" s="201">
        <v>0</v>
      </c>
      <c r="R190" s="201">
        <f>Q190*H190</f>
        <v>0</v>
      </c>
      <c r="S190" s="201">
        <v>0</v>
      </c>
      <c r="T190" s="202">
        <f>S190*H190</f>
        <v>0</v>
      </c>
      <c r="U190" s="36"/>
      <c r="V190" s="36"/>
      <c r="W190" s="36"/>
      <c r="X190" s="36"/>
      <c r="Y190" s="36"/>
      <c r="Z190" s="36"/>
      <c r="AA190" s="36"/>
      <c r="AB190" s="36"/>
      <c r="AC190" s="36"/>
      <c r="AD190" s="36"/>
      <c r="AE190" s="36"/>
      <c r="AR190" s="203" t="s">
        <v>223</v>
      </c>
      <c r="AT190" s="203" t="s">
        <v>224</v>
      </c>
      <c r="AU190" s="203" t="s">
        <v>87</v>
      </c>
      <c r="AY190" s="18" t="s">
        <v>220</v>
      </c>
      <c r="BE190" s="204">
        <f>IF(N190="základní",J190,0)</f>
        <v>0</v>
      </c>
      <c r="BF190" s="204">
        <f>IF(N190="snížená",J190,0)</f>
        <v>0</v>
      </c>
      <c r="BG190" s="204">
        <f>IF(N190="zákl. přenesená",J190,0)</f>
        <v>0</v>
      </c>
      <c r="BH190" s="204">
        <f>IF(N190="sníž. přenesená",J190,0)</f>
        <v>0</v>
      </c>
      <c r="BI190" s="204">
        <f>IF(N190="nulová",J190,0)</f>
        <v>0</v>
      </c>
      <c r="BJ190" s="18" t="s">
        <v>87</v>
      </c>
      <c r="BK190" s="204">
        <f>ROUND(I190*H190,2)</f>
        <v>0</v>
      </c>
      <c r="BL190" s="18" t="s">
        <v>223</v>
      </c>
      <c r="BM190" s="203" t="s">
        <v>6381</v>
      </c>
    </row>
    <row r="191" spans="1:65" s="2" customFormat="1" ht="11.25">
      <c r="A191" s="36"/>
      <c r="B191" s="37"/>
      <c r="C191" s="38"/>
      <c r="D191" s="205" t="s">
        <v>231</v>
      </c>
      <c r="E191" s="38"/>
      <c r="F191" s="206" t="s">
        <v>5738</v>
      </c>
      <c r="G191" s="38"/>
      <c r="H191" s="38"/>
      <c r="I191" s="207"/>
      <c r="J191" s="38"/>
      <c r="K191" s="38"/>
      <c r="L191" s="41"/>
      <c r="M191" s="208"/>
      <c r="N191" s="209"/>
      <c r="O191" s="73"/>
      <c r="P191" s="73"/>
      <c r="Q191" s="73"/>
      <c r="R191" s="73"/>
      <c r="S191" s="73"/>
      <c r="T191" s="74"/>
      <c r="U191" s="36"/>
      <c r="V191" s="36"/>
      <c r="W191" s="36"/>
      <c r="X191" s="36"/>
      <c r="Y191" s="36"/>
      <c r="Z191" s="36"/>
      <c r="AA191" s="36"/>
      <c r="AB191" s="36"/>
      <c r="AC191" s="36"/>
      <c r="AD191" s="36"/>
      <c r="AE191" s="36"/>
      <c r="AT191" s="18" t="s">
        <v>231</v>
      </c>
      <c r="AU191" s="18" t="s">
        <v>87</v>
      </c>
    </row>
    <row r="192" spans="1:65" s="2" customFormat="1" ht="62.65" customHeight="1">
      <c r="A192" s="36"/>
      <c r="B192" s="37"/>
      <c r="C192" s="192" t="s">
        <v>370</v>
      </c>
      <c r="D192" s="192" t="s">
        <v>224</v>
      </c>
      <c r="E192" s="193" t="s">
        <v>5739</v>
      </c>
      <c r="F192" s="194" t="s">
        <v>5740</v>
      </c>
      <c r="G192" s="195" t="s">
        <v>514</v>
      </c>
      <c r="H192" s="196">
        <v>307.86</v>
      </c>
      <c r="I192" s="197"/>
      <c r="J192" s="198">
        <f>ROUND(I192*H192,2)</f>
        <v>0</v>
      </c>
      <c r="K192" s="194" t="s">
        <v>5600</v>
      </c>
      <c r="L192" s="41"/>
      <c r="M192" s="199" t="s">
        <v>1</v>
      </c>
      <c r="N192" s="200" t="s">
        <v>45</v>
      </c>
      <c r="O192" s="73"/>
      <c r="P192" s="201">
        <f>O192*H192</f>
        <v>0</v>
      </c>
      <c r="Q192" s="201">
        <v>0</v>
      </c>
      <c r="R192" s="201">
        <f>Q192*H192</f>
        <v>0</v>
      </c>
      <c r="S192" s="201">
        <v>0</v>
      </c>
      <c r="T192" s="202">
        <f>S192*H192</f>
        <v>0</v>
      </c>
      <c r="U192" s="36"/>
      <c r="V192" s="36"/>
      <c r="W192" s="36"/>
      <c r="X192" s="36"/>
      <c r="Y192" s="36"/>
      <c r="Z192" s="36"/>
      <c r="AA192" s="36"/>
      <c r="AB192" s="36"/>
      <c r="AC192" s="36"/>
      <c r="AD192" s="36"/>
      <c r="AE192" s="36"/>
      <c r="AR192" s="203" t="s">
        <v>223</v>
      </c>
      <c r="AT192" s="203" t="s">
        <v>224</v>
      </c>
      <c r="AU192" s="203" t="s">
        <v>87</v>
      </c>
      <c r="AY192" s="18" t="s">
        <v>220</v>
      </c>
      <c r="BE192" s="204">
        <f>IF(N192="základní",J192,0)</f>
        <v>0</v>
      </c>
      <c r="BF192" s="204">
        <f>IF(N192="snížená",J192,0)</f>
        <v>0</v>
      </c>
      <c r="BG192" s="204">
        <f>IF(N192="zákl. přenesená",J192,0)</f>
        <v>0</v>
      </c>
      <c r="BH192" s="204">
        <f>IF(N192="sníž. přenesená",J192,0)</f>
        <v>0</v>
      </c>
      <c r="BI192" s="204">
        <f>IF(N192="nulová",J192,0)</f>
        <v>0</v>
      </c>
      <c r="BJ192" s="18" t="s">
        <v>87</v>
      </c>
      <c r="BK192" s="204">
        <f>ROUND(I192*H192,2)</f>
        <v>0</v>
      </c>
      <c r="BL192" s="18" t="s">
        <v>223</v>
      </c>
      <c r="BM192" s="203" t="s">
        <v>6382</v>
      </c>
    </row>
    <row r="193" spans="1:65" s="2" customFormat="1" ht="11.25">
      <c r="A193" s="36"/>
      <c r="B193" s="37"/>
      <c r="C193" s="38"/>
      <c r="D193" s="205" t="s">
        <v>231</v>
      </c>
      <c r="E193" s="38"/>
      <c r="F193" s="206" t="s">
        <v>5742</v>
      </c>
      <c r="G193" s="38"/>
      <c r="H193" s="38"/>
      <c r="I193" s="207"/>
      <c r="J193" s="38"/>
      <c r="K193" s="38"/>
      <c r="L193" s="41"/>
      <c r="M193" s="208"/>
      <c r="N193" s="209"/>
      <c r="O193" s="73"/>
      <c r="P193" s="73"/>
      <c r="Q193" s="73"/>
      <c r="R193" s="73"/>
      <c r="S193" s="73"/>
      <c r="T193" s="74"/>
      <c r="U193" s="36"/>
      <c r="V193" s="36"/>
      <c r="W193" s="36"/>
      <c r="X193" s="36"/>
      <c r="Y193" s="36"/>
      <c r="Z193" s="36"/>
      <c r="AA193" s="36"/>
      <c r="AB193" s="36"/>
      <c r="AC193" s="36"/>
      <c r="AD193" s="36"/>
      <c r="AE193" s="36"/>
      <c r="AT193" s="18" t="s">
        <v>231</v>
      </c>
      <c r="AU193" s="18" t="s">
        <v>87</v>
      </c>
    </row>
    <row r="194" spans="1:65" s="14" customFormat="1" ht="11.25">
      <c r="B194" s="223"/>
      <c r="C194" s="224"/>
      <c r="D194" s="210" t="s">
        <v>235</v>
      </c>
      <c r="E194" s="225" t="s">
        <v>1</v>
      </c>
      <c r="F194" s="226" t="s">
        <v>6356</v>
      </c>
      <c r="G194" s="224"/>
      <c r="H194" s="225" t="s">
        <v>1</v>
      </c>
      <c r="I194" s="227"/>
      <c r="J194" s="224"/>
      <c r="K194" s="224"/>
      <c r="L194" s="228"/>
      <c r="M194" s="229"/>
      <c r="N194" s="230"/>
      <c r="O194" s="230"/>
      <c r="P194" s="230"/>
      <c r="Q194" s="230"/>
      <c r="R194" s="230"/>
      <c r="S194" s="230"/>
      <c r="T194" s="231"/>
      <c r="AT194" s="232" t="s">
        <v>235</v>
      </c>
      <c r="AU194" s="232" t="s">
        <v>87</v>
      </c>
      <c r="AV194" s="14" t="s">
        <v>87</v>
      </c>
      <c r="AW194" s="14" t="s">
        <v>36</v>
      </c>
      <c r="AX194" s="14" t="s">
        <v>80</v>
      </c>
      <c r="AY194" s="232" t="s">
        <v>220</v>
      </c>
    </row>
    <row r="195" spans="1:65" s="13" customFormat="1" ht="22.5">
      <c r="B195" s="212"/>
      <c r="C195" s="213"/>
      <c r="D195" s="210" t="s">
        <v>235</v>
      </c>
      <c r="E195" s="214" t="s">
        <v>1</v>
      </c>
      <c r="F195" s="215" t="s">
        <v>6383</v>
      </c>
      <c r="G195" s="213"/>
      <c r="H195" s="216">
        <v>307.86</v>
      </c>
      <c r="I195" s="217"/>
      <c r="J195" s="213"/>
      <c r="K195" s="213"/>
      <c r="L195" s="218"/>
      <c r="M195" s="219"/>
      <c r="N195" s="220"/>
      <c r="O195" s="220"/>
      <c r="P195" s="220"/>
      <c r="Q195" s="220"/>
      <c r="R195" s="220"/>
      <c r="S195" s="220"/>
      <c r="T195" s="221"/>
      <c r="AT195" s="222" t="s">
        <v>235</v>
      </c>
      <c r="AU195" s="222" t="s">
        <v>87</v>
      </c>
      <c r="AV195" s="13" t="s">
        <v>19</v>
      </c>
      <c r="AW195" s="13" t="s">
        <v>36</v>
      </c>
      <c r="AX195" s="13" t="s">
        <v>80</v>
      </c>
      <c r="AY195" s="222" t="s">
        <v>220</v>
      </c>
    </row>
    <row r="196" spans="1:65" s="15" customFormat="1" ht="11.25">
      <c r="B196" s="233"/>
      <c r="C196" s="234"/>
      <c r="D196" s="210" t="s">
        <v>235</v>
      </c>
      <c r="E196" s="235" t="s">
        <v>1</v>
      </c>
      <c r="F196" s="236" t="s">
        <v>355</v>
      </c>
      <c r="G196" s="234"/>
      <c r="H196" s="237">
        <v>307.86</v>
      </c>
      <c r="I196" s="238"/>
      <c r="J196" s="234"/>
      <c r="K196" s="234"/>
      <c r="L196" s="239"/>
      <c r="M196" s="240"/>
      <c r="N196" s="241"/>
      <c r="O196" s="241"/>
      <c r="P196" s="241"/>
      <c r="Q196" s="241"/>
      <c r="R196" s="241"/>
      <c r="S196" s="241"/>
      <c r="T196" s="242"/>
      <c r="AT196" s="243" t="s">
        <v>235</v>
      </c>
      <c r="AU196" s="243" t="s">
        <v>87</v>
      </c>
      <c r="AV196" s="15" t="s">
        <v>223</v>
      </c>
      <c r="AW196" s="15" t="s">
        <v>36</v>
      </c>
      <c r="AX196" s="15" t="s">
        <v>87</v>
      </c>
      <c r="AY196" s="243" t="s">
        <v>220</v>
      </c>
    </row>
    <row r="197" spans="1:65" s="2" customFormat="1" ht="44.25" customHeight="1">
      <c r="A197" s="36"/>
      <c r="B197" s="37"/>
      <c r="C197" s="192" t="s">
        <v>375</v>
      </c>
      <c r="D197" s="192" t="s">
        <v>224</v>
      </c>
      <c r="E197" s="193" t="s">
        <v>1379</v>
      </c>
      <c r="F197" s="194" t="s">
        <v>1380</v>
      </c>
      <c r="G197" s="195" t="s">
        <v>514</v>
      </c>
      <c r="H197" s="196">
        <v>422.584</v>
      </c>
      <c r="I197" s="197"/>
      <c r="J197" s="198">
        <f>ROUND(I197*H197,2)</f>
        <v>0</v>
      </c>
      <c r="K197" s="194" t="s">
        <v>5600</v>
      </c>
      <c r="L197" s="41"/>
      <c r="M197" s="199" t="s">
        <v>1</v>
      </c>
      <c r="N197" s="200" t="s">
        <v>45</v>
      </c>
      <c r="O197" s="73"/>
      <c r="P197" s="201">
        <f>O197*H197</f>
        <v>0</v>
      </c>
      <c r="Q197" s="201">
        <v>0</v>
      </c>
      <c r="R197" s="201">
        <f>Q197*H197</f>
        <v>0</v>
      </c>
      <c r="S197" s="201">
        <v>0</v>
      </c>
      <c r="T197" s="202">
        <f>S197*H197</f>
        <v>0</v>
      </c>
      <c r="U197" s="36"/>
      <c r="V197" s="36"/>
      <c r="W197" s="36"/>
      <c r="X197" s="36"/>
      <c r="Y197" s="36"/>
      <c r="Z197" s="36"/>
      <c r="AA197" s="36"/>
      <c r="AB197" s="36"/>
      <c r="AC197" s="36"/>
      <c r="AD197" s="36"/>
      <c r="AE197" s="36"/>
      <c r="AR197" s="203" t="s">
        <v>223</v>
      </c>
      <c r="AT197" s="203" t="s">
        <v>224</v>
      </c>
      <c r="AU197" s="203" t="s">
        <v>87</v>
      </c>
      <c r="AY197" s="18" t="s">
        <v>220</v>
      </c>
      <c r="BE197" s="204">
        <f>IF(N197="základní",J197,0)</f>
        <v>0</v>
      </c>
      <c r="BF197" s="204">
        <f>IF(N197="snížená",J197,0)</f>
        <v>0</v>
      </c>
      <c r="BG197" s="204">
        <f>IF(N197="zákl. přenesená",J197,0)</f>
        <v>0</v>
      </c>
      <c r="BH197" s="204">
        <f>IF(N197="sníž. přenesená",J197,0)</f>
        <v>0</v>
      </c>
      <c r="BI197" s="204">
        <f>IF(N197="nulová",J197,0)</f>
        <v>0</v>
      </c>
      <c r="BJ197" s="18" t="s">
        <v>87</v>
      </c>
      <c r="BK197" s="204">
        <f>ROUND(I197*H197,2)</f>
        <v>0</v>
      </c>
      <c r="BL197" s="18" t="s">
        <v>223</v>
      </c>
      <c r="BM197" s="203" t="s">
        <v>6384</v>
      </c>
    </row>
    <row r="198" spans="1:65" s="2" customFormat="1" ht="11.25">
      <c r="A198" s="36"/>
      <c r="B198" s="37"/>
      <c r="C198" s="38"/>
      <c r="D198" s="205" t="s">
        <v>231</v>
      </c>
      <c r="E198" s="38"/>
      <c r="F198" s="206" t="s">
        <v>6114</v>
      </c>
      <c r="G198" s="38"/>
      <c r="H198" s="38"/>
      <c r="I198" s="207"/>
      <c r="J198" s="38"/>
      <c r="K198" s="38"/>
      <c r="L198" s="41"/>
      <c r="M198" s="208"/>
      <c r="N198" s="209"/>
      <c r="O198" s="73"/>
      <c r="P198" s="73"/>
      <c r="Q198" s="73"/>
      <c r="R198" s="73"/>
      <c r="S198" s="73"/>
      <c r="T198" s="74"/>
      <c r="U198" s="36"/>
      <c r="V198" s="36"/>
      <c r="W198" s="36"/>
      <c r="X198" s="36"/>
      <c r="Y198" s="36"/>
      <c r="Z198" s="36"/>
      <c r="AA198" s="36"/>
      <c r="AB198" s="36"/>
      <c r="AC198" s="36"/>
      <c r="AD198" s="36"/>
      <c r="AE198" s="36"/>
      <c r="AT198" s="18" t="s">
        <v>231</v>
      </c>
      <c r="AU198" s="18" t="s">
        <v>87</v>
      </c>
    </row>
    <row r="199" spans="1:65" s="2" customFormat="1" ht="49.15" customHeight="1">
      <c r="A199" s="36"/>
      <c r="B199" s="37"/>
      <c r="C199" s="192" t="s">
        <v>380</v>
      </c>
      <c r="D199" s="192" t="s">
        <v>224</v>
      </c>
      <c r="E199" s="193" t="s">
        <v>5747</v>
      </c>
      <c r="F199" s="194" t="s">
        <v>5748</v>
      </c>
      <c r="G199" s="195" t="s">
        <v>664</v>
      </c>
      <c r="H199" s="196">
        <v>5</v>
      </c>
      <c r="I199" s="197"/>
      <c r="J199" s="198">
        <f>ROUND(I199*H199,2)</f>
        <v>0</v>
      </c>
      <c r="K199" s="194" t="s">
        <v>5600</v>
      </c>
      <c r="L199" s="41"/>
      <c r="M199" s="199" t="s">
        <v>1</v>
      </c>
      <c r="N199" s="200" t="s">
        <v>45</v>
      </c>
      <c r="O199" s="73"/>
      <c r="P199" s="201">
        <f>O199*H199</f>
        <v>0</v>
      </c>
      <c r="Q199" s="201">
        <v>0</v>
      </c>
      <c r="R199" s="201">
        <f>Q199*H199</f>
        <v>0</v>
      </c>
      <c r="S199" s="201">
        <v>0</v>
      </c>
      <c r="T199" s="202">
        <f>S199*H199</f>
        <v>0</v>
      </c>
      <c r="U199" s="36"/>
      <c r="V199" s="36"/>
      <c r="W199" s="36"/>
      <c r="X199" s="36"/>
      <c r="Y199" s="36"/>
      <c r="Z199" s="36"/>
      <c r="AA199" s="36"/>
      <c r="AB199" s="36"/>
      <c r="AC199" s="36"/>
      <c r="AD199" s="36"/>
      <c r="AE199" s="36"/>
      <c r="AR199" s="203" t="s">
        <v>223</v>
      </c>
      <c r="AT199" s="203" t="s">
        <v>224</v>
      </c>
      <c r="AU199" s="203" t="s">
        <v>87</v>
      </c>
      <c r="AY199" s="18" t="s">
        <v>220</v>
      </c>
      <c r="BE199" s="204">
        <f>IF(N199="základní",J199,0)</f>
        <v>0</v>
      </c>
      <c r="BF199" s="204">
        <f>IF(N199="snížená",J199,0)</f>
        <v>0</v>
      </c>
      <c r="BG199" s="204">
        <f>IF(N199="zákl. přenesená",J199,0)</f>
        <v>0</v>
      </c>
      <c r="BH199" s="204">
        <f>IF(N199="sníž. přenesená",J199,0)</f>
        <v>0</v>
      </c>
      <c r="BI199" s="204">
        <f>IF(N199="nulová",J199,0)</f>
        <v>0</v>
      </c>
      <c r="BJ199" s="18" t="s">
        <v>87</v>
      </c>
      <c r="BK199" s="204">
        <f>ROUND(I199*H199,2)</f>
        <v>0</v>
      </c>
      <c r="BL199" s="18" t="s">
        <v>223</v>
      </c>
      <c r="BM199" s="203" t="s">
        <v>6385</v>
      </c>
    </row>
    <row r="200" spans="1:65" s="2" customFormat="1" ht="11.25">
      <c r="A200" s="36"/>
      <c r="B200" s="37"/>
      <c r="C200" s="38"/>
      <c r="D200" s="205" t="s">
        <v>231</v>
      </c>
      <c r="E200" s="38"/>
      <c r="F200" s="206" t="s">
        <v>5750</v>
      </c>
      <c r="G200" s="38"/>
      <c r="H200" s="38"/>
      <c r="I200" s="207"/>
      <c r="J200" s="38"/>
      <c r="K200" s="38"/>
      <c r="L200" s="41"/>
      <c r="M200" s="208"/>
      <c r="N200" s="209"/>
      <c r="O200" s="73"/>
      <c r="P200" s="73"/>
      <c r="Q200" s="73"/>
      <c r="R200" s="73"/>
      <c r="S200" s="73"/>
      <c r="T200" s="74"/>
      <c r="U200" s="36"/>
      <c r="V200" s="36"/>
      <c r="W200" s="36"/>
      <c r="X200" s="36"/>
      <c r="Y200" s="36"/>
      <c r="Z200" s="36"/>
      <c r="AA200" s="36"/>
      <c r="AB200" s="36"/>
      <c r="AC200" s="36"/>
      <c r="AD200" s="36"/>
      <c r="AE200" s="36"/>
      <c r="AT200" s="18" t="s">
        <v>231</v>
      </c>
      <c r="AU200" s="18" t="s">
        <v>87</v>
      </c>
    </row>
    <row r="201" spans="1:65" s="2" customFormat="1" ht="24.2" customHeight="1">
      <c r="A201" s="36"/>
      <c r="B201" s="37"/>
      <c r="C201" s="192" t="s">
        <v>386</v>
      </c>
      <c r="D201" s="192" t="s">
        <v>224</v>
      </c>
      <c r="E201" s="193" t="s">
        <v>5754</v>
      </c>
      <c r="F201" s="194" t="s">
        <v>5755</v>
      </c>
      <c r="G201" s="195" t="s">
        <v>650</v>
      </c>
      <c r="H201" s="196">
        <v>0.66300000000000003</v>
      </c>
      <c r="I201" s="197"/>
      <c r="J201" s="198">
        <f>ROUND(I201*H201,2)</f>
        <v>0</v>
      </c>
      <c r="K201" s="194" t="s">
        <v>1</v>
      </c>
      <c r="L201" s="41"/>
      <c r="M201" s="199" t="s">
        <v>1</v>
      </c>
      <c r="N201" s="200" t="s">
        <v>45</v>
      </c>
      <c r="O201" s="73"/>
      <c r="P201" s="201">
        <f>O201*H201</f>
        <v>0</v>
      </c>
      <c r="Q201" s="201">
        <v>0</v>
      </c>
      <c r="R201" s="201">
        <f>Q201*H201</f>
        <v>0</v>
      </c>
      <c r="S201" s="201">
        <v>0</v>
      </c>
      <c r="T201" s="202">
        <f>S201*H201</f>
        <v>0</v>
      </c>
      <c r="U201" s="36"/>
      <c r="V201" s="36"/>
      <c r="W201" s="36"/>
      <c r="X201" s="36"/>
      <c r="Y201" s="36"/>
      <c r="Z201" s="36"/>
      <c r="AA201" s="36"/>
      <c r="AB201" s="36"/>
      <c r="AC201" s="36"/>
      <c r="AD201" s="36"/>
      <c r="AE201" s="36"/>
      <c r="AR201" s="203" t="s">
        <v>223</v>
      </c>
      <c r="AT201" s="203" t="s">
        <v>224</v>
      </c>
      <c r="AU201" s="203" t="s">
        <v>87</v>
      </c>
      <c r="AY201" s="18" t="s">
        <v>220</v>
      </c>
      <c r="BE201" s="204">
        <f>IF(N201="základní",J201,0)</f>
        <v>0</v>
      </c>
      <c r="BF201" s="204">
        <f>IF(N201="snížená",J201,0)</f>
        <v>0</v>
      </c>
      <c r="BG201" s="204">
        <f>IF(N201="zákl. přenesená",J201,0)</f>
        <v>0</v>
      </c>
      <c r="BH201" s="204">
        <f>IF(N201="sníž. přenesená",J201,0)</f>
        <v>0</v>
      </c>
      <c r="BI201" s="204">
        <f>IF(N201="nulová",J201,0)</f>
        <v>0</v>
      </c>
      <c r="BJ201" s="18" t="s">
        <v>87</v>
      </c>
      <c r="BK201" s="204">
        <f>ROUND(I201*H201,2)</f>
        <v>0</v>
      </c>
      <c r="BL201" s="18" t="s">
        <v>223</v>
      </c>
      <c r="BM201" s="203" t="s">
        <v>6386</v>
      </c>
    </row>
    <row r="202" spans="1:65" s="2" customFormat="1" ht="24.2" customHeight="1">
      <c r="A202" s="36"/>
      <c r="B202" s="37"/>
      <c r="C202" s="192" t="s">
        <v>392</v>
      </c>
      <c r="D202" s="192" t="s">
        <v>224</v>
      </c>
      <c r="E202" s="193" t="s">
        <v>5757</v>
      </c>
      <c r="F202" s="194" t="s">
        <v>5758</v>
      </c>
      <c r="G202" s="195" t="s">
        <v>664</v>
      </c>
      <c r="H202" s="196">
        <v>5</v>
      </c>
      <c r="I202" s="197"/>
      <c r="J202" s="198">
        <f>ROUND(I202*H202,2)</f>
        <v>0</v>
      </c>
      <c r="K202" s="194" t="s">
        <v>1</v>
      </c>
      <c r="L202" s="41"/>
      <c r="M202" s="199" t="s">
        <v>1</v>
      </c>
      <c r="N202" s="200" t="s">
        <v>45</v>
      </c>
      <c r="O202" s="73"/>
      <c r="P202" s="201">
        <f>O202*H202</f>
        <v>0</v>
      </c>
      <c r="Q202" s="201">
        <v>0</v>
      </c>
      <c r="R202" s="201">
        <f>Q202*H202</f>
        <v>0</v>
      </c>
      <c r="S202" s="201">
        <v>0</v>
      </c>
      <c r="T202" s="202">
        <f>S202*H202</f>
        <v>0</v>
      </c>
      <c r="U202" s="36"/>
      <c r="V202" s="36"/>
      <c r="W202" s="36"/>
      <c r="X202" s="36"/>
      <c r="Y202" s="36"/>
      <c r="Z202" s="36"/>
      <c r="AA202" s="36"/>
      <c r="AB202" s="36"/>
      <c r="AC202" s="36"/>
      <c r="AD202" s="36"/>
      <c r="AE202" s="36"/>
      <c r="AR202" s="203" t="s">
        <v>223</v>
      </c>
      <c r="AT202" s="203" t="s">
        <v>224</v>
      </c>
      <c r="AU202" s="203" t="s">
        <v>87</v>
      </c>
      <c r="AY202" s="18" t="s">
        <v>220</v>
      </c>
      <c r="BE202" s="204">
        <f>IF(N202="základní",J202,0)</f>
        <v>0</v>
      </c>
      <c r="BF202" s="204">
        <f>IF(N202="snížená",J202,0)</f>
        <v>0</v>
      </c>
      <c r="BG202" s="204">
        <f>IF(N202="zákl. přenesená",J202,0)</f>
        <v>0</v>
      </c>
      <c r="BH202" s="204">
        <f>IF(N202="sníž. přenesená",J202,0)</f>
        <v>0</v>
      </c>
      <c r="BI202" s="204">
        <f>IF(N202="nulová",J202,0)</f>
        <v>0</v>
      </c>
      <c r="BJ202" s="18" t="s">
        <v>87</v>
      </c>
      <c r="BK202" s="204">
        <f>ROUND(I202*H202,2)</f>
        <v>0</v>
      </c>
      <c r="BL202" s="18" t="s">
        <v>223</v>
      </c>
      <c r="BM202" s="203" t="s">
        <v>6387</v>
      </c>
    </row>
    <row r="203" spans="1:65" s="2" customFormat="1" ht="37.9" customHeight="1">
      <c r="A203" s="36"/>
      <c r="B203" s="37"/>
      <c r="C203" s="192" t="s">
        <v>397</v>
      </c>
      <c r="D203" s="192" t="s">
        <v>224</v>
      </c>
      <c r="E203" s="193" t="s">
        <v>4134</v>
      </c>
      <c r="F203" s="194" t="s">
        <v>4135</v>
      </c>
      <c r="G203" s="195" t="s">
        <v>506</v>
      </c>
      <c r="H203" s="196">
        <v>98</v>
      </c>
      <c r="I203" s="197"/>
      <c r="J203" s="198">
        <f>ROUND(I203*H203,2)</f>
        <v>0</v>
      </c>
      <c r="K203" s="194" t="s">
        <v>5600</v>
      </c>
      <c r="L203" s="41"/>
      <c r="M203" s="199" t="s">
        <v>1</v>
      </c>
      <c r="N203" s="200" t="s">
        <v>45</v>
      </c>
      <c r="O203" s="73"/>
      <c r="P203" s="201">
        <f>O203*H203</f>
        <v>0</v>
      </c>
      <c r="Q203" s="201">
        <v>0</v>
      </c>
      <c r="R203" s="201">
        <f>Q203*H203</f>
        <v>0</v>
      </c>
      <c r="S203" s="201">
        <v>0</v>
      </c>
      <c r="T203" s="202">
        <f>S203*H203</f>
        <v>0</v>
      </c>
      <c r="U203" s="36"/>
      <c r="V203" s="36"/>
      <c r="W203" s="36"/>
      <c r="X203" s="36"/>
      <c r="Y203" s="36"/>
      <c r="Z203" s="36"/>
      <c r="AA203" s="36"/>
      <c r="AB203" s="36"/>
      <c r="AC203" s="36"/>
      <c r="AD203" s="36"/>
      <c r="AE203" s="36"/>
      <c r="AR203" s="203" t="s">
        <v>223</v>
      </c>
      <c r="AT203" s="203" t="s">
        <v>224</v>
      </c>
      <c r="AU203" s="203" t="s">
        <v>87</v>
      </c>
      <c r="AY203" s="18" t="s">
        <v>220</v>
      </c>
      <c r="BE203" s="204">
        <f>IF(N203="základní",J203,0)</f>
        <v>0</v>
      </c>
      <c r="BF203" s="204">
        <f>IF(N203="snížená",J203,0)</f>
        <v>0</v>
      </c>
      <c r="BG203" s="204">
        <f>IF(N203="zákl. přenesená",J203,0)</f>
        <v>0</v>
      </c>
      <c r="BH203" s="204">
        <f>IF(N203="sníž. přenesená",J203,0)</f>
        <v>0</v>
      </c>
      <c r="BI203" s="204">
        <f>IF(N203="nulová",J203,0)</f>
        <v>0</v>
      </c>
      <c r="BJ203" s="18" t="s">
        <v>87</v>
      </c>
      <c r="BK203" s="204">
        <f>ROUND(I203*H203,2)</f>
        <v>0</v>
      </c>
      <c r="BL203" s="18" t="s">
        <v>223</v>
      </c>
      <c r="BM203" s="203" t="s">
        <v>6388</v>
      </c>
    </row>
    <row r="204" spans="1:65" s="2" customFormat="1" ht="11.25">
      <c r="A204" s="36"/>
      <c r="B204" s="37"/>
      <c r="C204" s="38"/>
      <c r="D204" s="205" t="s">
        <v>231</v>
      </c>
      <c r="E204" s="38"/>
      <c r="F204" s="206" t="s">
        <v>6122</v>
      </c>
      <c r="G204" s="38"/>
      <c r="H204" s="38"/>
      <c r="I204" s="207"/>
      <c r="J204" s="38"/>
      <c r="K204" s="38"/>
      <c r="L204" s="41"/>
      <c r="M204" s="208"/>
      <c r="N204" s="209"/>
      <c r="O204" s="73"/>
      <c r="P204" s="73"/>
      <c r="Q204" s="73"/>
      <c r="R204" s="73"/>
      <c r="S204" s="73"/>
      <c r="T204" s="74"/>
      <c r="U204" s="36"/>
      <c r="V204" s="36"/>
      <c r="W204" s="36"/>
      <c r="X204" s="36"/>
      <c r="Y204" s="36"/>
      <c r="Z204" s="36"/>
      <c r="AA204" s="36"/>
      <c r="AB204" s="36"/>
      <c r="AC204" s="36"/>
      <c r="AD204" s="36"/>
      <c r="AE204" s="36"/>
      <c r="AT204" s="18" t="s">
        <v>231</v>
      </c>
      <c r="AU204" s="18" t="s">
        <v>87</v>
      </c>
    </row>
    <row r="205" spans="1:65" s="14" customFormat="1" ht="11.25">
      <c r="B205" s="223"/>
      <c r="C205" s="224"/>
      <c r="D205" s="210" t="s">
        <v>235</v>
      </c>
      <c r="E205" s="225" t="s">
        <v>1</v>
      </c>
      <c r="F205" s="226" t="s">
        <v>6356</v>
      </c>
      <c r="G205" s="224"/>
      <c r="H205" s="225" t="s">
        <v>1</v>
      </c>
      <c r="I205" s="227"/>
      <c r="J205" s="224"/>
      <c r="K205" s="224"/>
      <c r="L205" s="228"/>
      <c r="M205" s="229"/>
      <c r="N205" s="230"/>
      <c r="O205" s="230"/>
      <c r="P205" s="230"/>
      <c r="Q205" s="230"/>
      <c r="R205" s="230"/>
      <c r="S205" s="230"/>
      <c r="T205" s="231"/>
      <c r="AT205" s="232" t="s">
        <v>235</v>
      </c>
      <c r="AU205" s="232" t="s">
        <v>87</v>
      </c>
      <c r="AV205" s="14" t="s">
        <v>87</v>
      </c>
      <c r="AW205" s="14" t="s">
        <v>36</v>
      </c>
      <c r="AX205" s="14" t="s">
        <v>80</v>
      </c>
      <c r="AY205" s="232" t="s">
        <v>220</v>
      </c>
    </row>
    <row r="206" spans="1:65" s="13" customFormat="1" ht="11.25">
      <c r="B206" s="212"/>
      <c r="C206" s="213"/>
      <c r="D206" s="210" t="s">
        <v>235</v>
      </c>
      <c r="E206" s="214" t="s">
        <v>1</v>
      </c>
      <c r="F206" s="215" t="s">
        <v>6357</v>
      </c>
      <c r="G206" s="213"/>
      <c r="H206" s="216">
        <v>98</v>
      </c>
      <c r="I206" s="217"/>
      <c r="J206" s="213"/>
      <c r="K206" s="213"/>
      <c r="L206" s="218"/>
      <c r="M206" s="219"/>
      <c r="N206" s="220"/>
      <c r="O206" s="220"/>
      <c r="P206" s="220"/>
      <c r="Q206" s="220"/>
      <c r="R206" s="220"/>
      <c r="S206" s="220"/>
      <c r="T206" s="221"/>
      <c r="AT206" s="222" t="s">
        <v>235</v>
      </c>
      <c r="AU206" s="222" t="s">
        <v>87</v>
      </c>
      <c r="AV206" s="13" t="s">
        <v>19</v>
      </c>
      <c r="AW206" s="13" t="s">
        <v>36</v>
      </c>
      <c r="AX206" s="13" t="s">
        <v>80</v>
      </c>
      <c r="AY206" s="222" t="s">
        <v>220</v>
      </c>
    </row>
    <row r="207" spans="1:65" s="15" customFormat="1" ht="11.25">
      <c r="B207" s="233"/>
      <c r="C207" s="234"/>
      <c r="D207" s="210" t="s">
        <v>235</v>
      </c>
      <c r="E207" s="235" t="s">
        <v>1</v>
      </c>
      <c r="F207" s="236" t="s">
        <v>355</v>
      </c>
      <c r="G207" s="234"/>
      <c r="H207" s="237">
        <v>98</v>
      </c>
      <c r="I207" s="238"/>
      <c r="J207" s="234"/>
      <c r="K207" s="234"/>
      <c r="L207" s="239"/>
      <c r="M207" s="240"/>
      <c r="N207" s="241"/>
      <c r="O207" s="241"/>
      <c r="P207" s="241"/>
      <c r="Q207" s="241"/>
      <c r="R207" s="241"/>
      <c r="S207" s="241"/>
      <c r="T207" s="242"/>
      <c r="AT207" s="243" t="s">
        <v>235</v>
      </c>
      <c r="AU207" s="243" t="s">
        <v>87</v>
      </c>
      <c r="AV207" s="15" t="s">
        <v>223</v>
      </c>
      <c r="AW207" s="15" t="s">
        <v>36</v>
      </c>
      <c r="AX207" s="15" t="s">
        <v>87</v>
      </c>
      <c r="AY207" s="243" t="s">
        <v>220</v>
      </c>
    </row>
    <row r="208" spans="1:65" s="2" customFormat="1" ht="37.9" customHeight="1">
      <c r="A208" s="36"/>
      <c r="B208" s="37"/>
      <c r="C208" s="192" t="s">
        <v>403</v>
      </c>
      <c r="D208" s="192" t="s">
        <v>224</v>
      </c>
      <c r="E208" s="193" t="s">
        <v>5765</v>
      </c>
      <c r="F208" s="194" t="s">
        <v>5766</v>
      </c>
      <c r="G208" s="195" t="s">
        <v>506</v>
      </c>
      <c r="H208" s="196">
        <v>3469</v>
      </c>
      <c r="I208" s="197"/>
      <c r="J208" s="198">
        <f>ROUND(I208*H208,2)</f>
        <v>0</v>
      </c>
      <c r="K208" s="194" t="s">
        <v>5600</v>
      </c>
      <c r="L208" s="41"/>
      <c r="M208" s="199" t="s">
        <v>1</v>
      </c>
      <c r="N208" s="200" t="s">
        <v>45</v>
      </c>
      <c r="O208" s="73"/>
      <c r="P208" s="201">
        <f>O208*H208</f>
        <v>0</v>
      </c>
      <c r="Q208" s="201">
        <v>0</v>
      </c>
      <c r="R208" s="201">
        <f>Q208*H208</f>
        <v>0</v>
      </c>
      <c r="S208" s="201">
        <v>0</v>
      </c>
      <c r="T208" s="202">
        <f>S208*H208</f>
        <v>0</v>
      </c>
      <c r="U208" s="36"/>
      <c r="V208" s="36"/>
      <c r="W208" s="36"/>
      <c r="X208" s="36"/>
      <c r="Y208" s="36"/>
      <c r="Z208" s="36"/>
      <c r="AA208" s="36"/>
      <c r="AB208" s="36"/>
      <c r="AC208" s="36"/>
      <c r="AD208" s="36"/>
      <c r="AE208" s="36"/>
      <c r="AR208" s="203" t="s">
        <v>223</v>
      </c>
      <c r="AT208" s="203" t="s">
        <v>224</v>
      </c>
      <c r="AU208" s="203" t="s">
        <v>87</v>
      </c>
      <c r="AY208" s="18" t="s">
        <v>220</v>
      </c>
      <c r="BE208" s="204">
        <f>IF(N208="základní",J208,0)</f>
        <v>0</v>
      </c>
      <c r="BF208" s="204">
        <f>IF(N208="snížená",J208,0)</f>
        <v>0</v>
      </c>
      <c r="BG208" s="204">
        <f>IF(N208="zákl. přenesená",J208,0)</f>
        <v>0</v>
      </c>
      <c r="BH208" s="204">
        <f>IF(N208="sníž. přenesená",J208,0)</f>
        <v>0</v>
      </c>
      <c r="BI208" s="204">
        <f>IF(N208="nulová",J208,0)</f>
        <v>0</v>
      </c>
      <c r="BJ208" s="18" t="s">
        <v>87</v>
      </c>
      <c r="BK208" s="204">
        <f>ROUND(I208*H208,2)</f>
        <v>0</v>
      </c>
      <c r="BL208" s="18" t="s">
        <v>223</v>
      </c>
      <c r="BM208" s="203" t="s">
        <v>6389</v>
      </c>
    </row>
    <row r="209" spans="1:65" s="2" customFormat="1" ht="11.25">
      <c r="A209" s="36"/>
      <c r="B209" s="37"/>
      <c r="C209" s="38"/>
      <c r="D209" s="205" t="s">
        <v>231</v>
      </c>
      <c r="E209" s="38"/>
      <c r="F209" s="206" t="s">
        <v>5768</v>
      </c>
      <c r="G209" s="38"/>
      <c r="H209" s="38"/>
      <c r="I209" s="207"/>
      <c r="J209" s="38"/>
      <c r="K209" s="38"/>
      <c r="L209" s="41"/>
      <c r="M209" s="208"/>
      <c r="N209" s="209"/>
      <c r="O209" s="73"/>
      <c r="P209" s="73"/>
      <c r="Q209" s="73"/>
      <c r="R209" s="73"/>
      <c r="S209" s="73"/>
      <c r="T209" s="74"/>
      <c r="U209" s="36"/>
      <c r="V209" s="36"/>
      <c r="W209" s="36"/>
      <c r="X209" s="36"/>
      <c r="Y209" s="36"/>
      <c r="Z209" s="36"/>
      <c r="AA209" s="36"/>
      <c r="AB209" s="36"/>
      <c r="AC209" s="36"/>
      <c r="AD209" s="36"/>
      <c r="AE209" s="36"/>
      <c r="AT209" s="18" t="s">
        <v>231</v>
      </c>
      <c r="AU209" s="18" t="s">
        <v>87</v>
      </c>
    </row>
    <row r="210" spans="1:65" s="2" customFormat="1" ht="37.9" customHeight="1">
      <c r="A210" s="36"/>
      <c r="B210" s="37"/>
      <c r="C210" s="192" t="s">
        <v>409</v>
      </c>
      <c r="D210" s="192" t="s">
        <v>224</v>
      </c>
      <c r="E210" s="193" t="s">
        <v>813</v>
      </c>
      <c r="F210" s="194" t="s">
        <v>814</v>
      </c>
      <c r="G210" s="195" t="s">
        <v>506</v>
      </c>
      <c r="H210" s="196">
        <v>143.63999999999999</v>
      </c>
      <c r="I210" s="197"/>
      <c r="J210" s="198">
        <f>ROUND(I210*H210,2)</f>
        <v>0</v>
      </c>
      <c r="K210" s="194" t="s">
        <v>5600</v>
      </c>
      <c r="L210" s="41"/>
      <c r="M210" s="199" t="s">
        <v>1</v>
      </c>
      <c r="N210" s="200" t="s">
        <v>45</v>
      </c>
      <c r="O210" s="73"/>
      <c r="P210" s="201">
        <f>O210*H210</f>
        <v>0</v>
      </c>
      <c r="Q210" s="201">
        <v>0</v>
      </c>
      <c r="R210" s="201">
        <f>Q210*H210</f>
        <v>0</v>
      </c>
      <c r="S210" s="201">
        <v>0</v>
      </c>
      <c r="T210" s="202">
        <f>S210*H210</f>
        <v>0</v>
      </c>
      <c r="U210" s="36"/>
      <c r="V210" s="36"/>
      <c r="W210" s="36"/>
      <c r="X210" s="36"/>
      <c r="Y210" s="36"/>
      <c r="Z210" s="36"/>
      <c r="AA210" s="36"/>
      <c r="AB210" s="36"/>
      <c r="AC210" s="36"/>
      <c r="AD210" s="36"/>
      <c r="AE210" s="36"/>
      <c r="AR210" s="203" t="s">
        <v>223</v>
      </c>
      <c r="AT210" s="203" t="s">
        <v>224</v>
      </c>
      <c r="AU210" s="203" t="s">
        <v>87</v>
      </c>
      <c r="AY210" s="18" t="s">
        <v>220</v>
      </c>
      <c r="BE210" s="204">
        <f>IF(N210="základní",J210,0)</f>
        <v>0</v>
      </c>
      <c r="BF210" s="204">
        <f>IF(N210="snížená",J210,0)</f>
        <v>0</v>
      </c>
      <c r="BG210" s="204">
        <f>IF(N210="zákl. přenesená",J210,0)</f>
        <v>0</v>
      </c>
      <c r="BH210" s="204">
        <f>IF(N210="sníž. přenesená",J210,0)</f>
        <v>0</v>
      </c>
      <c r="BI210" s="204">
        <f>IF(N210="nulová",J210,0)</f>
        <v>0</v>
      </c>
      <c r="BJ210" s="18" t="s">
        <v>87</v>
      </c>
      <c r="BK210" s="204">
        <f>ROUND(I210*H210,2)</f>
        <v>0</v>
      </c>
      <c r="BL210" s="18" t="s">
        <v>223</v>
      </c>
      <c r="BM210" s="203" t="s">
        <v>6390</v>
      </c>
    </row>
    <row r="211" spans="1:65" s="2" customFormat="1" ht="11.25">
      <c r="A211" s="36"/>
      <c r="B211" s="37"/>
      <c r="C211" s="38"/>
      <c r="D211" s="205" t="s">
        <v>231</v>
      </c>
      <c r="E211" s="38"/>
      <c r="F211" s="206" t="s">
        <v>6128</v>
      </c>
      <c r="G211" s="38"/>
      <c r="H211" s="38"/>
      <c r="I211" s="207"/>
      <c r="J211" s="38"/>
      <c r="K211" s="38"/>
      <c r="L211" s="41"/>
      <c r="M211" s="208"/>
      <c r="N211" s="209"/>
      <c r="O211" s="73"/>
      <c r="P211" s="73"/>
      <c r="Q211" s="73"/>
      <c r="R211" s="73"/>
      <c r="S211" s="73"/>
      <c r="T211" s="74"/>
      <c r="U211" s="36"/>
      <c r="V211" s="36"/>
      <c r="W211" s="36"/>
      <c r="X211" s="36"/>
      <c r="Y211" s="36"/>
      <c r="Z211" s="36"/>
      <c r="AA211" s="36"/>
      <c r="AB211" s="36"/>
      <c r="AC211" s="36"/>
      <c r="AD211" s="36"/>
      <c r="AE211" s="36"/>
      <c r="AT211" s="18" t="s">
        <v>231</v>
      </c>
      <c r="AU211" s="18" t="s">
        <v>87</v>
      </c>
    </row>
    <row r="212" spans="1:65" s="2" customFormat="1" ht="16.5" customHeight="1">
      <c r="A212" s="36"/>
      <c r="B212" s="37"/>
      <c r="C212" s="247" t="s">
        <v>415</v>
      </c>
      <c r="D212" s="247" t="s">
        <v>329</v>
      </c>
      <c r="E212" s="248" t="s">
        <v>821</v>
      </c>
      <c r="F212" s="249" t="s">
        <v>822</v>
      </c>
      <c r="G212" s="250" t="s">
        <v>583</v>
      </c>
      <c r="H212" s="251">
        <v>4.3090000000000002</v>
      </c>
      <c r="I212" s="252"/>
      <c r="J212" s="253">
        <f>ROUND(I212*H212,2)</f>
        <v>0</v>
      </c>
      <c r="K212" s="249" t="s">
        <v>5600</v>
      </c>
      <c r="L212" s="254"/>
      <c r="M212" s="255" t="s">
        <v>1</v>
      </c>
      <c r="N212" s="256" t="s">
        <v>45</v>
      </c>
      <c r="O212" s="73"/>
      <c r="P212" s="201">
        <f>O212*H212</f>
        <v>0</v>
      </c>
      <c r="Q212" s="201">
        <v>0</v>
      </c>
      <c r="R212" s="201">
        <f>Q212*H212</f>
        <v>0</v>
      </c>
      <c r="S212" s="201">
        <v>0</v>
      </c>
      <c r="T212" s="202">
        <f>S212*H212</f>
        <v>0</v>
      </c>
      <c r="U212" s="36"/>
      <c r="V212" s="36"/>
      <c r="W212" s="36"/>
      <c r="X212" s="36"/>
      <c r="Y212" s="36"/>
      <c r="Z212" s="36"/>
      <c r="AA212" s="36"/>
      <c r="AB212" s="36"/>
      <c r="AC212" s="36"/>
      <c r="AD212" s="36"/>
      <c r="AE212" s="36"/>
      <c r="AR212" s="203" t="s">
        <v>266</v>
      </c>
      <c r="AT212" s="203" t="s">
        <v>329</v>
      </c>
      <c r="AU212" s="203" t="s">
        <v>87</v>
      </c>
      <c r="AY212" s="18" t="s">
        <v>220</v>
      </c>
      <c r="BE212" s="204">
        <f>IF(N212="základní",J212,0)</f>
        <v>0</v>
      </c>
      <c r="BF212" s="204">
        <f>IF(N212="snížená",J212,0)</f>
        <v>0</v>
      </c>
      <c r="BG212" s="204">
        <f>IF(N212="zákl. přenesená",J212,0)</f>
        <v>0</v>
      </c>
      <c r="BH212" s="204">
        <f>IF(N212="sníž. přenesená",J212,0)</f>
        <v>0</v>
      </c>
      <c r="BI212" s="204">
        <f>IF(N212="nulová",J212,0)</f>
        <v>0</v>
      </c>
      <c r="BJ212" s="18" t="s">
        <v>87</v>
      </c>
      <c r="BK212" s="204">
        <f>ROUND(I212*H212,2)</f>
        <v>0</v>
      </c>
      <c r="BL212" s="18" t="s">
        <v>223</v>
      </c>
      <c r="BM212" s="203" t="s">
        <v>6391</v>
      </c>
    </row>
    <row r="213" spans="1:65" s="2" customFormat="1" ht="33" customHeight="1">
      <c r="A213" s="36"/>
      <c r="B213" s="37"/>
      <c r="C213" s="192" t="s">
        <v>420</v>
      </c>
      <c r="D213" s="192" t="s">
        <v>224</v>
      </c>
      <c r="E213" s="193" t="s">
        <v>594</v>
      </c>
      <c r="F213" s="194" t="s">
        <v>5778</v>
      </c>
      <c r="G213" s="195" t="s">
        <v>506</v>
      </c>
      <c r="H213" s="196">
        <v>3567</v>
      </c>
      <c r="I213" s="197"/>
      <c r="J213" s="198">
        <f>ROUND(I213*H213,2)</f>
        <v>0</v>
      </c>
      <c r="K213" s="194" t="s">
        <v>5600</v>
      </c>
      <c r="L213" s="41"/>
      <c r="M213" s="199" t="s">
        <v>1</v>
      </c>
      <c r="N213" s="200" t="s">
        <v>45</v>
      </c>
      <c r="O213" s="73"/>
      <c r="P213" s="201">
        <f>O213*H213</f>
        <v>0</v>
      </c>
      <c r="Q213" s="201">
        <v>0</v>
      </c>
      <c r="R213" s="201">
        <f>Q213*H213</f>
        <v>0</v>
      </c>
      <c r="S213" s="201">
        <v>0</v>
      </c>
      <c r="T213" s="202">
        <f>S213*H213</f>
        <v>0</v>
      </c>
      <c r="U213" s="36"/>
      <c r="V213" s="36"/>
      <c r="W213" s="36"/>
      <c r="X213" s="36"/>
      <c r="Y213" s="36"/>
      <c r="Z213" s="36"/>
      <c r="AA213" s="36"/>
      <c r="AB213" s="36"/>
      <c r="AC213" s="36"/>
      <c r="AD213" s="36"/>
      <c r="AE213" s="36"/>
      <c r="AR213" s="203" t="s">
        <v>223</v>
      </c>
      <c r="AT213" s="203" t="s">
        <v>224</v>
      </c>
      <c r="AU213" s="203" t="s">
        <v>87</v>
      </c>
      <c r="AY213" s="18" t="s">
        <v>220</v>
      </c>
      <c r="BE213" s="204">
        <f>IF(N213="základní",J213,0)</f>
        <v>0</v>
      </c>
      <c r="BF213" s="204">
        <f>IF(N213="snížená",J213,0)</f>
        <v>0</v>
      </c>
      <c r="BG213" s="204">
        <f>IF(N213="zákl. přenesená",J213,0)</f>
        <v>0</v>
      </c>
      <c r="BH213" s="204">
        <f>IF(N213="sníž. přenesená",J213,0)</f>
        <v>0</v>
      </c>
      <c r="BI213" s="204">
        <f>IF(N213="nulová",J213,0)</f>
        <v>0</v>
      </c>
      <c r="BJ213" s="18" t="s">
        <v>87</v>
      </c>
      <c r="BK213" s="204">
        <f>ROUND(I213*H213,2)</f>
        <v>0</v>
      </c>
      <c r="BL213" s="18" t="s">
        <v>223</v>
      </c>
      <c r="BM213" s="203" t="s">
        <v>6392</v>
      </c>
    </row>
    <row r="214" spans="1:65" s="2" customFormat="1" ht="11.25">
      <c r="A214" s="36"/>
      <c r="B214" s="37"/>
      <c r="C214" s="38"/>
      <c r="D214" s="205" t="s">
        <v>231</v>
      </c>
      <c r="E214" s="38"/>
      <c r="F214" s="206" t="s">
        <v>5780</v>
      </c>
      <c r="G214" s="38"/>
      <c r="H214" s="38"/>
      <c r="I214" s="207"/>
      <c r="J214" s="38"/>
      <c r="K214" s="38"/>
      <c r="L214" s="41"/>
      <c r="M214" s="208"/>
      <c r="N214" s="209"/>
      <c r="O214" s="73"/>
      <c r="P214" s="73"/>
      <c r="Q214" s="73"/>
      <c r="R214" s="73"/>
      <c r="S214" s="73"/>
      <c r="T214" s="74"/>
      <c r="U214" s="36"/>
      <c r="V214" s="36"/>
      <c r="W214" s="36"/>
      <c r="X214" s="36"/>
      <c r="Y214" s="36"/>
      <c r="Z214" s="36"/>
      <c r="AA214" s="36"/>
      <c r="AB214" s="36"/>
      <c r="AC214" s="36"/>
      <c r="AD214" s="36"/>
      <c r="AE214" s="36"/>
      <c r="AT214" s="18" t="s">
        <v>231</v>
      </c>
      <c r="AU214" s="18" t="s">
        <v>87</v>
      </c>
    </row>
    <row r="215" spans="1:65" s="2" customFormat="1" ht="49.15" customHeight="1">
      <c r="A215" s="36"/>
      <c r="B215" s="37"/>
      <c r="C215" s="192" t="s">
        <v>426</v>
      </c>
      <c r="D215" s="192" t="s">
        <v>224</v>
      </c>
      <c r="E215" s="193" t="s">
        <v>613</v>
      </c>
      <c r="F215" s="194" t="s">
        <v>5781</v>
      </c>
      <c r="G215" s="195" t="s">
        <v>506</v>
      </c>
      <c r="H215" s="196">
        <v>143.63999999999999</v>
      </c>
      <c r="I215" s="197"/>
      <c r="J215" s="198">
        <f>ROUND(I215*H215,2)</f>
        <v>0</v>
      </c>
      <c r="K215" s="194" t="s">
        <v>5600</v>
      </c>
      <c r="L215" s="41"/>
      <c r="M215" s="199" t="s">
        <v>1</v>
      </c>
      <c r="N215" s="200" t="s">
        <v>45</v>
      </c>
      <c r="O215" s="73"/>
      <c r="P215" s="201">
        <f>O215*H215</f>
        <v>0</v>
      </c>
      <c r="Q215" s="201">
        <v>0</v>
      </c>
      <c r="R215" s="201">
        <f>Q215*H215</f>
        <v>0</v>
      </c>
      <c r="S215" s="201">
        <v>0</v>
      </c>
      <c r="T215" s="202">
        <f>S215*H215</f>
        <v>0</v>
      </c>
      <c r="U215" s="36"/>
      <c r="V215" s="36"/>
      <c r="W215" s="36"/>
      <c r="X215" s="36"/>
      <c r="Y215" s="36"/>
      <c r="Z215" s="36"/>
      <c r="AA215" s="36"/>
      <c r="AB215" s="36"/>
      <c r="AC215" s="36"/>
      <c r="AD215" s="36"/>
      <c r="AE215" s="36"/>
      <c r="AR215" s="203" t="s">
        <v>223</v>
      </c>
      <c r="AT215" s="203" t="s">
        <v>224</v>
      </c>
      <c r="AU215" s="203" t="s">
        <v>87</v>
      </c>
      <c r="AY215" s="18" t="s">
        <v>220</v>
      </c>
      <c r="BE215" s="204">
        <f>IF(N215="základní",J215,0)</f>
        <v>0</v>
      </c>
      <c r="BF215" s="204">
        <f>IF(N215="snížená",J215,0)</f>
        <v>0</v>
      </c>
      <c r="BG215" s="204">
        <f>IF(N215="zákl. přenesená",J215,0)</f>
        <v>0</v>
      </c>
      <c r="BH215" s="204">
        <f>IF(N215="sníž. přenesená",J215,0)</f>
        <v>0</v>
      </c>
      <c r="BI215" s="204">
        <f>IF(N215="nulová",J215,0)</f>
        <v>0</v>
      </c>
      <c r="BJ215" s="18" t="s">
        <v>87</v>
      </c>
      <c r="BK215" s="204">
        <f>ROUND(I215*H215,2)</f>
        <v>0</v>
      </c>
      <c r="BL215" s="18" t="s">
        <v>223</v>
      </c>
      <c r="BM215" s="203" t="s">
        <v>6393</v>
      </c>
    </row>
    <row r="216" spans="1:65" s="2" customFormat="1" ht="11.25">
      <c r="A216" s="36"/>
      <c r="B216" s="37"/>
      <c r="C216" s="38"/>
      <c r="D216" s="205" t="s">
        <v>231</v>
      </c>
      <c r="E216" s="38"/>
      <c r="F216" s="206" t="s">
        <v>5783</v>
      </c>
      <c r="G216" s="38"/>
      <c r="H216" s="38"/>
      <c r="I216" s="207"/>
      <c r="J216" s="38"/>
      <c r="K216" s="38"/>
      <c r="L216" s="41"/>
      <c r="M216" s="208"/>
      <c r="N216" s="209"/>
      <c r="O216" s="73"/>
      <c r="P216" s="73"/>
      <c r="Q216" s="73"/>
      <c r="R216" s="73"/>
      <c r="S216" s="73"/>
      <c r="T216" s="74"/>
      <c r="U216" s="36"/>
      <c r="V216" s="36"/>
      <c r="W216" s="36"/>
      <c r="X216" s="36"/>
      <c r="Y216" s="36"/>
      <c r="Z216" s="36"/>
      <c r="AA216" s="36"/>
      <c r="AB216" s="36"/>
      <c r="AC216" s="36"/>
      <c r="AD216" s="36"/>
      <c r="AE216" s="36"/>
      <c r="AT216" s="18" t="s">
        <v>231</v>
      </c>
      <c r="AU216" s="18" t="s">
        <v>87</v>
      </c>
    </row>
    <row r="217" spans="1:65" s="2" customFormat="1" ht="37.9" customHeight="1">
      <c r="A217" s="36"/>
      <c r="B217" s="37"/>
      <c r="C217" s="192" t="s">
        <v>434</v>
      </c>
      <c r="D217" s="192" t="s">
        <v>224</v>
      </c>
      <c r="E217" s="193" t="s">
        <v>829</v>
      </c>
      <c r="F217" s="194" t="s">
        <v>830</v>
      </c>
      <c r="G217" s="195" t="s">
        <v>506</v>
      </c>
      <c r="H217" s="196">
        <v>143.63999999999999</v>
      </c>
      <c r="I217" s="197"/>
      <c r="J217" s="198">
        <f>ROUND(I217*H217,2)</f>
        <v>0</v>
      </c>
      <c r="K217" s="194" t="s">
        <v>5600</v>
      </c>
      <c r="L217" s="41"/>
      <c r="M217" s="199" t="s">
        <v>1</v>
      </c>
      <c r="N217" s="200" t="s">
        <v>45</v>
      </c>
      <c r="O217" s="73"/>
      <c r="P217" s="201">
        <f>O217*H217</f>
        <v>0</v>
      </c>
      <c r="Q217" s="201">
        <v>0</v>
      </c>
      <c r="R217" s="201">
        <f>Q217*H217</f>
        <v>0</v>
      </c>
      <c r="S217" s="201">
        <v>0</v>
      </c>
      <c r="T217" s="202">
        <f>S217*H217</f>
        <v>0</v>
      </c>
      <c r="U217" s="36"/>
      <c r="V217" s="36"/>
      <c r="W217" s="36"/>
      <c r="X217" s="36"/>
      <c r="Y217" s="36"/>
      <c r="Z217" s="36"/>
      <c r="AA217" s="36"/>
      <c r="AB217" s="36"/>
      <c r="AC217" s="36"/>
      <c r="AD217" s="36"/>
      <c r="AE217" s="36"/>
      <c r="AR217" s="203" t="s">
        <v>223</v>
      </c>
      <c r="AT217" s="203" t="s">
        <v>224</v>
      </c>
      <c r="AU217" s="203" t="s">
        <v>87</v>
      </c>
      <c r="AY217" s="18" t="s">
        <v>220</v>
      </c>
      <c r="BE217" s="204">
        <f>IF(N217="základní",J217,0)</f>
        <v>0</v>
      </c>
      <c r="BF217" s="204">
        <f>IF(N217="snížená",J217,0)</f>
        <v>0</v>
      </c>
      <c r="BG217" s="204">
        <f>IF(N217="zákl. přenesená",J217,0)</f>
        <v>0</v>
      </c>
      <c r="BH217" s="204">
        <f>IF(N217="sníž. přenesená",J217,0)</f>
        <v>0</v>
      </c>
      <c r="BI217" s="204">
        <f>IF(N217="nulová",J217,0)</f>
        <v>0</v>
      </c>
      <c r="BJ217" s="18" t="s">
        <v>87</v>
      </c>
      <c r="BK217" s="204">
        <f>ROUND(I217*H217,2)</f>
        <v>0</v>
      </c>
      <c r="BL217" s="18" t="s">
        <v>223</v>
      </c>
      <c r="BM217" s="203" t="s">
        <v>6394</v>
      </c>
    </row>
    <row r="218" spans="1:65" s="2" customFormat="1" ht="11.25">
      <c r="A218" s="36"/>
      <c r="B218" s="37"/>
      <c r="C218" s="38"/>
      <c r="D218" s="205" t="s">
        <v>231</v>
      </c>
      <c r="E218" s="38"/>
      <c r="F218" s="206" t="s">
        <v>6395</v>
      </c>
      <c r="G218" s="38"/>
      <c r="H218" s="38"/>
      <c r="I218" s="207"/>
      <c r="J218" s="38"/>
      <c r="K218" s="38"/>
      <c r="L218" s="41"/>
      <c r="M218" s="208"/>
      <c r="N218" s="209"/>
      <c r="O218" s="73"/>
      <c r="P218" s="73"/>
      <c r="Q218" s="73"/>
      <c r="R218" s="73"/>
      <c r="S218" s="73"/>
      <c r="T218" s="74"/>
      <c r="U218" s="36"/>
      <c r="V218" s="36"/>
      <c r="W218" s="36"/>
      <c r="X218" s="36"/>
      <c r="Y218" s="36"/>
      <c r="Z218" s="36"/>
      <c r="AA218" s="36"/>
      <c r="AB218" s="36"/>
      <c r="AC218" s="36"/>
      <c r="AD218" s="36"/>
      <c r="AE218" s="36"/>
      <c r="AT218" s="18" t="s">
        <v>231</v>
      </c>
      <c r="AU218" s="18" t="s">
        <v>87</v>
      </c>
    </row>
    <row r="219" spans="1:65" s="14" customFormat="1" ht="11.25">
      <c r="B219" s="223"/>
      <c r="C219" s="224"/>
      <c r="D219" s="210" t="s">
        <v>235</v>
      </c>
      <c r="E219" s="225" t="s">
        <v>1</v>
      </c>
      <c r="F219" s="226" t="s">
        <v>6356</v>
      </c>
      <c r="G219" s="224"/>
      <c r="H219" s="225" t="s">
        <v>1</v>
      </c>
      <c r="I219" s="227"/>
      <c r="J219" s="224"/>
      <c r="K219" s="224"/>
      <c r="L219" s="228"/>
      <c r="M219" s="229"/>
      <c r="N219" s="230"/>
      <c r="O219" s="230"/>
      <c r="P219" s="230"/>
      <c r="Q219" s="230"/>
      <c r="R219" s="230"/>
      <c r="S219" s="230"/>
      <c r="T219" s="231"/>
      <c r="AT219" s="232" t="s">
        <v>235</v>
      </c>
      <c r="AU219" s="232" t="s">
        <v>87</v>
      </c>
      <c r="AV219" s="14" t="s">
        <v>87</v>
      </c>
      <c r="AW219" s="14" t="s">
        <v>36</v>
      </c>
      <c r="AX219" s="14" t="s">
        <v>80</v>
      </c>
      <c r="AY219" s="232" t="s">
        <v>220</v>
      </c>
    </row>
    <row r="220" spans="1:65" s="13" customFormat="1" ht="11.25">
      <c r="B220" s="212"/>
      <c r="C220" s="213"/>
      <c r="D220" s="210" t="s">
        <v>235</v>
      </c>
      <c r="E220" s="214" t="s">
        <v>1</v>
      </c>
      <c r="F220" s="215" t="s">
        <v>6358</v>
      </c>
      <c r="G220" s="213"/>
      <c r="H220" s="216">
        <v>143.63999999999999</v>
      </c>
      <c r="I220" s="217"/>
      <c r="J220" s="213"/>
      <c r="K220" s="213"/>
      <c r="L220" s="218"/>
      <c r="M220" s="219"/>
      <c r="N220" s="220"/>
      <c r="O220" s="220"/>
      <c r="P220" s="220"/>
      <c r="Q220" s="220"/>
      <c r="R220" s="220"/>
      <c r="S220" s="220"/>
      <c r="T220" s="221"/>
      <c r="AT220" s="222" t="s">
        <v>235</v>
      </c>
      <c r="AU220" s="222" t="s">
        <v>87</v>
      </c>
      <c r="AV220" s="13" t="s">
        <v>19</v>
      </c>
      <c r="AW220" s="13" t="s">
        <v>36</v>
      </c>
      <c r="AX220" s="13" t="s">
        <v>80</v>
      </c>
      <c r="AY220" s="222" t="s">
        <v>220</v>
      </c>
    </row>
    <row r="221" spans="1:65" s="15" customFormat="1" ht="11.25">
      <c r="B221" s="233"/>
      <c r="C221" s="234"/>
      <c r="D221" s="210" t="s">
        <v>235</v>
      </c>
      <c r="E221" s="235" t="s">
        <v>1</v>
      </c>
      <c r="F221" s="236" t="s">
        <v>355</v>
      </c>
      <c r="G221" s="234"/>
      <c r="H221" s="237">
        <v>143.63999999999999</v>
      </c>
      <c r="I221" s="238"/>
      <c r="J221" s="234"/>
      <c r="K221" s="234"/>
      <c r="L221" s="239"/>
      <c r="M221" s="240"/>
      <c r="N221" s="241"/>
      <c r="O221" s="241"/>
      <c r="P221" s="241"/>
      <c r="Q221" s="241"/>
      <c r="R221" s="241"/>
      <c r="S221" s="241"/>
      <c r="T221" s="242"/>
      <c r="AT221" s="243" t="s">
        <v>235</v>
      </c>
      <c r="AU221" s="243" t="s">
        <v>87</v>
      </c>
      <c r="AV221" s="15" t="s">
        <v>223</v>
      </c>
      <c r="AW221" s="15" t="s">
        <v>36</v>
      </c>
      <c r="AX221" s="15" t="s">
        <v>87</v>
      </c>
      <c r="AY221" s="243" t="s">
        <v>220</v>
      </c>
    </row>
    <row r="222" spans="1:65" s="2" customFormat="1" ht="21.75" customHeight="1">
      <c r="A222" s="36"/>
      <c r="B222" s="37"/>
      <c r="C222" s="192" t="s">
        <v>441</v>
      </c>
      <c r="D222" s="192" t="s">
        <v>224</v>
      </c>
      <c r="E222" s="193" t="s">
        <v>5797</v>
      </c>
      <c r="F222" s="194" t="s">
        <v>5798</v>
      </c>
      <c r="G222" s="195" t="s">
        <v>514</v>
      </c>
      <c r="H222" s="196">
        <v>4.3090000000000002</v>
      </c>
      <c r="I222" s="197"/>
      <c r="J222" s="198">
        <f>ROUND(I222*H222,2)</f>
        <v>0</v>
      </c>
      <c r="K222" s="194" t="s">
        <v>5600</v>
      </c>
      <c r="L222" s="41"/>
      <c r="M222" s="199" t="s">
        <v>1</v>
      </c>
      <c r="N222" s="200" t="s">
        <v>45</v>
      </c>
      <c r="O222" s="73"/>
      <c r="P222" s="201">
        <f>O222*H222</f>
        <v>0</v>
      </c>
      <c r="Q222" s="201">
        <v>0</v>
      </c>
      <c r="R222" s="201">
        <f>Q222*H222</f>
        <v>0</v>
      </c>
      <c r="S222" s="201">
        <v>0</v>
      </c>
      <c r="T222" s="202">
        <f>S222*H222</f>
        <v>0</v>
      </c>
      <c r="U222" s="36"/>
      <c r="V222" s="36"/>
      <c r="W222" s="36"/>
      <c r="X222" s="36"/>
      <c r="Y222" s="36"/>
      <c r="Z222" s="36"/>
      <c r="AA222" s="36"/>
      <c r="AB222" s="36"/>
      <c r="AC222" s="36"/>
      <c r="AD222" s="36"/>
      <c r="AE222" s="36"/>
      <c r="AR222" s="203" t="s">
        <v>223</v>
      </c>
      <c r="AT222" s="203" t="s">
        <v>224</v>
      </c>
      <c r="AU222" s="203" t="s">
        <v>87</v>
      </c>
      <c r="AY222" s="18" t="s">
        <v>220</v>
      </c>
      <c r="BE222" s="204">
        <f>IF(N222="základní",J222,0)</f>
        <v>0</v>
      </c>
      <c r="BF222" s="204">
        <f>IF(N222="snížená",J222,0)</f>
        <v>0</v>
      </c>
      <c r="BG222" s="204">
        <f>IF(N222="zákl. přenesená",J222,0)</f>
        <v>0</v>
      </c>
      <c r="BH222" s="204">
        <f>IF(N222="sníž. přenesená",J222,0)</f>
        <v>0</v>
      </c>
      <c r="BI222" s="204">
        <f>IF(N222="nulová",J222,0)</f>
        <v>0</v>
      </c>
      <c r="BJ222" s="18" t="s">
        <v>87</v>
      </c>
      <c r="BK222" s="204">
        <f>ROUND(I222*H222,2)</f>
        <v>0</v>
      </c>
      <c r="BL222" s="18" t="s">
        <v>223</v>
      </c>
      <c r="BM222" s="203" t="s">
        <v>6396</v>
      </c>
    </row>
    <row r="223" spans="1:65" s="2" customFormat="1" ht="11.25">
      <c r="A223" s="36"/>
      <c r="B223" s="37"/>
      <c r="C223" s="38"/>
      <c r="D223" s="205" t="s">
        <v>231</v>
      </c>
      <c r="E223" s="38"/>
      <c r="F223" s="206" t="s">
        <v>5800</v>
      </c>
      <c r="G223" s="38"/>
      <c r="H223" s="38"/>
      <c r="I223" s="207"/>
      <c r="J223" s="38"/>
      <c r="K223" s="38"/>
      <c r="L223" s="41"/>
      <c r="M223" s="208"/>
      <c r="N223" s="209"/>
      <c r="O223" s="73"/>
      <c r="P223" s="73"/>
      <c r="Q223" s="73"/>
      <c r="R223" s="73"/>
      <c r="S223" s="73"/>
      <c r="T223" s="74"/>
      <c r="U223" s="36"/>
      <c r="V223" s="36"/>
      <c r="W223" s="36"/>
      <c r="X223" s="36"/>
      <c r="Y223" s="36"/>
      <c r="Z223" s="36"/>
      <c r="AA223" s="36"/>
      <c r="AB223" s="36"/>
      <c r="AC223" s="36"/>
      <c r="AD223" s="36"/>
      <c r="AE223" s="36"/>
      <c r="AT223" s="18" t="s">
        <v>231</v>
      </c>
      <c r="AU223" s="18" t="s">
        <v>87</v>
      </c>
    </row>
    <row r="224" spans="1:65" s="2" customFormat="1" ht="21.75" customHeight="1">
      <c r="A224" s="36"/>
      <c r="B224" s="37"/>
      <c r="C224" s="192" t="s">
        <v>446</v>
      </c>
      <c r="D224" s="192" t="s">
        <v>224</v>
      </c>
      <c r="E224" s="193" t="s">
        <v>2083</v>
      </c>
      <c r="F224" s="194" t="s">
        <v>5801</v>
      </c>
      <c r="G224" s="195" t="s">
        <v>514</v>
      </c>
      <c r="H224" s="196">
        <v>4.3090000000000002</v>
      </c>
      <c r="I224" s="197"/>
      <c r="J224" s="198">
        <f>ROUND(I224*H224,2)</f>
        <v>0</v>
      </c>
      <c r="K224" s="194" t="s">
        <v>5600</v>
      </c>
      <c r="L224" s="41"/>
      <c r="M224" s="199" t="s">
        <v>1</v>
      </c>
      <c r="N224" s="200" t="s">
        <v>45</v>
      </c>
      <c r="O224" s="73"/>
      <c r="P224" s="201">
        <f>O224*H224</f>
        <v>0</v>
      </c>
      <c r="Q224" s="201">
        <v>0</v>
      </c>
      <c r="R224" s="201">
        <f>Q224*H224</f>
        <v>0</v>
      </c>
      <c r="S224" s="201">
        <v>0</v>
      </c>
      <c r="T224" s="202">
        <f>S224*H224</f>
        <v>0</v>
      </c>
      <c r="U224" s="36"/>
      <c r="V224" s="36"/>
      <c r="W224" s="36"/>
      <c r="X224" s="36"/>
      <c r="Y224" s="36"/>
      <c r="Z224" s="36"/>
      <c r="AA224" s="36"/>
      <c r="AB224" s="36"/>
      <c r="AC224" s="36"/>
      <c r="AD224" s="36"/>
      <c r="AE224" s="36"/>
      <c r="AR224" s="203" t="s">
        <v>223</v>
      </c>
      <c r="AT224" s="203" t="s">
        <v>224</v>
      </c>
      <c r="AU224" s="203" t="s">
        <v>87</v>
      </c>
      <c r="AY224" s="18" t="s">
        <v>220</v>
      </c>
      <c r="BE224" s="204">
        <f>IF(N224="základní",J224,0)</f>
        <v>0</v>
      </c>
      <c r="BF224" s="204">
        <f>IF(N224="snížená",J224,0)</f>
        <v>0</v>
      </c>
      <c r="BG224" s="204">
        <f>IF(N224="zákl. přenesená",J224,0)</f>
        <v>0</v>
      </c>
      <c r="BH224" s="204">
        <f>IF(N224="sníž. přenesená",J224,0)</f>
        <v>0</v>
      </c>
      <c r="BI224" s="204">
        <f>IF(N224="nulová",J224,0)</f>
        <v>0</v>
      </c>
      <c r="BJ224" s="18" t="s">
        <v>87</v>
      </c>
      <c r="BK224" s="204">
        <f>ROUND(I224*H224,2)</f>
        <v>0</v>
      </c>
      <c r="BL224" s="18" t="s">
        <v>223</v>
      </c>
      <c r="BM224" s="203" t="s">
        <v>6397</v>
      </c>
    </row>
    <row r="225" spans="1:65" s="2" customFormat="1" ht="11.25">
      <c r="A225" s="36"/>
      <c r="B225" s="37"/>
      <c r="C225" s="38"/>
      <c r="D225" s="205" t="s">
        <v>231</v>
      </c>
      <c r="E225" s="38"/>
      <c r="F225" s="206" t="s">
        <v>5803</v>
      </c>
      <c r="G225" s="38"/>
      <c r="H225" s="38"/>
      <c r="I225" s="207"/>
      <c r="J225" s="38"/>
      <c r="K225" s="38"/>
      <c r="L225" s="41"/>
      <c r="M225" s="208"/>
      <c r="N225" s="209"/>
      <c r="O225" s="73"/>
      <c r="P225" s="73"/>
      <c r="Q225" s="73"/>
      <c r="R225" s="73"/>
      <c r="S225" s="73"/>
      <c r="T225" s="74"/>
      <c r="U225" s="36"/>
      <c r="V225" s="36"/>
      <c r="W225" s="36"/>
      <c r="X225" s="36"/>
      <c r="Y225" s="36"/>
      <c r="Z225" s="36"/>
      <c r="AA225" s="36"/>
      <c r="AB225" s="36"/>
      <c r="AC225" s="36"/>
      <c r="AD225" s="36"/>
      <c r="AE225" s="36"/>
      <c r="AT225" s="18" t="s">
        <v>231</v>
      </c>
      <c r="AU225" s="18" t="s">
        <v>87</v>
      </c>
    </row>
    <row r="226" spans="1:65" s="2" customFormat="1" ht="24.2" customHeight="1">
      <c r="A226" s="36"/>
      <c r="B226" s="37"/>
      <c r="C226" s="192" t="s">
        <v>454</v>
      </c>
      <c r="D226" s="192" t="s">
        <v>224</v>
      </c>
      <c r="E226" s="193" t="s">
        <v>2094</v>
      </c>
      <c r="F226" s="194" t="s">
        <v>5804</v>
      </c>
      <c r="G226" s="195" t="s">
        <v>514</v>
      </c>
      <c r="H226" s="196">
        <v>4.3090000000000002</v>
      </c>
      <c r="I226" s="197"/>
      <c r="J226" s="198">
        <f>ROUND(I226*H226,2)</f>
        <v>0</v>
      </c>
      <c r="K226" s="194" t="s">
        <v>5600</v>
      </c>
      <c r="L226" s="41"/>
      <c r="M226" s="199" t="s">
        <v>1</v>
      </c>
      <c r="N226" s="200" t="s">
        <v>45</v>
      </c>
      <c r="O226" s="73"/>
      <c r="P226" s="201">
        <f>O226*H226</f>
        <v>0</v>
      </c>
      <c r="Q226" s="201">
        <v>0</v>
      </c>
      <c r="R226" s="201">
        <f>Q226*H226</f>
        <v>0</v>
      </c>
      <c r="S226" s="201">
        <v>0</v>
      </c>
      <c r="T226" s="202">
        <f>S226*H226</f>
        <v>0</v>
      </c>
      <c r="U226" s="36"/>
      <c r="V226" s="36"/>
      <c r="W226" s="36"/>
      <c r="X226" s="36"/>
      <c r="Y226" s="36"/>
      <c r="Z226" s="36"/>
      <c r="AA226" s="36"/>
      <c r="AB226" s="36"/>
      <c r="AC226" s="36"/>
      <c r="AD226" s="36"/>
      <c r="AE226" s="36"/>
      <c r="AR226" s="203" t="s">
        <v>223</v>
      </c>
      <c r="AT226" s="203" t="s">
        <v>224</v>
      </c>
      <c r="AU226" s="203" t="s">
        <v>87</v>
      </c>
      <c r="AY226" s="18" t="s">
        <v>220</v>
      </c>
      <c r="BE226" s="204">
        <f>IF(N226="základní",J226,0)</f>
        <v>0</v>
      </c>
      <c r="BF226" s="204">
        <f>IF(N226="snížená",J226,0)</f>
        <v>0</v>
      </c>
      <c r="BG226" s="204">
        <f>IF(N226="zákl. přenesená",J226,0)</f>
        <v>0</v>
      </c>
      <c r="BH226" s="204">
        <f>IF(N226="sníž. přenesená",J226,0)</f>
        <v>0</v>
      </c>
      <c r="BI226" s="204">
        <f>IF(N226="nulová",J226,0)</f>
        <v>0</v>
      </c>
      <c r="BJ226" s="18" t="s">
        <v>87</v>
      </c>
      <c r="BK226" s="204">
        <f>ROUND(I226*H226,2)</f>
        <v>0</v>
      </c>
      <c r="BL226" s="18" t="s">
        <v>223</v>
      </c>
      <c r="BM226" s="203" t="s">
        <v>6398</v>
      </c>
    </row>
    <row r="227" spans="1:65" s="2" customFormat="1" ht="11.25">
      <c r="A227" s="36"/>
      <c r="B227" s="37"/>
      <c r="C227" s="38"/>
      <c r="D227" s="205" t="s">
        <v>231</v>
      </c>
      <c r="E227" s="38"/>
      <c r="F227" s="206" t="s">
        <v>5806</v>
      </c>
      <c r="G227" s="38"/>
      <c r="H227" s="38"/>
      <c r="I227" s="207"/>
      <c r="J227" s="38"/>
      <c r="K227" s="38"/>
      <c r="L227" s="41"/>
      <c r="M227" s="208"/>
      <c r="N227" s="209"/>
      <c r="O227" s="73"/>
      <c r="P227" s="73"/>
      <c r="Q227" s="73"/>
      <c r="R227" s="73"/>
      <c r="S227" s="73"/>
      <c r="T227" s="74"/>
      <c r="U227" s="36"/>
      <c r="V227" s="36"/>
      <c r="W227" s="36"/>
      <c r="X227" s="36"/>
      <c r="Y227" s="36"/>
      <c r="Z227" s="36"/>
      <c r="AA227" s="36"/>
      <c r="AB227" s="36"/>
      <c r="AC227" s="36"/>
      <c r="AD227" s="36"/>
      <c r="AE227" s="36"/>
      <c r="AT227" s="18" t="s">
        <v>231</v>
      </c>
      <c r="AU227" s="18" t="s">
        <v>87</v>
      </c>
    </row>
    <row r="228" spans="1:65" s="12" customFormat="1" ht="25.9" customHeight="1">
      <c r="B228" s="176"/>
      <c r="C228" s="177"/>
      <c r="D228" s="178" t="s">
        <v>79</v>
      </c>
      <c r="E228" s="179" t="s">
        <v>741</v>
      </c>
      <c r="F228" s="179" t="s">
        <v>742</v>
      </c>
      <c r="G228" s="177"/>
      <c r="H228" s="177"/>
      <c r="I228" s="180"/>
      <c r="J228" s="181">
        <f>BK228</f>
        <v>0</v>
      </c>
      <c r="K228" s="177"/>
      <c r="L228" s="182"/>
      <c r="M228" s="183"/>
      <c r="N228" s="184"/>
      <c r="O228" s="184"/>
      <c r="P228" s="185">
        <f>SUM(P229:P230)</f>
        <v>0</v>
      </c>
      <c r="Q228" s="184"/>
      <c r="R228" s="185">
        <f>SUM(R229:R230)</f>
        <v>0</v>
      </c>
      <c r="S228" s="184"/>
      <c r="T228" s="186">
        <f>SUM(T229:T230)</f>
        <v>0</v>
      </c>
      <c r="AR228" s="187" t="s">
        <v>87</v>
      </c>
      <c r="AT228" s="188" t="s">
        <v>79</v>
      </c>
      <c r="AU228" s="188" t="s">
        <v>80</v>
      </c>
      <c r="AY228" s="187" t="s">
        <v>220</v>
      </c>
      <c r="BK228" s="189">
        <f>SUM(BK229:BK230)</f>
        <v>0</v>
      </c>
    </row>
    <row r="229" spans="1:65" s="2" customFormat="1" ht="33" customHeight="1">
      <c r="A229" s="36"/>
      <c r="B229" s="37"/>
      <c r="C229" s="192" t="s">
        <v>1398</v>
      </c>
      <c r="D229" s="192" t="s">
        <v>224</v>
      </c>
      <c r="E229" s="193" t="s">
        <v>743</v>
      </c>
      <c r="F229" s="194" t="s">
        <v>744</v>
      </c>
      <c r="G229" s="195" t="s">
        <v>650</v>
      </c>
      <c r="H229" s="196">
        <v>6.5000000000000002E-2</v>
      </c>
      <c r="I229" s="197"/>
      <c r="J229" s="198">
        <f>ROUND(I229*H229,2)</f>
        <v>0</v>
      </c>
      <c r="K229" s="194" t="s">
        <v>5600</v>
      </c>
      <c r="L229" s="41"/>
      <c r="M229" s="199" t="s">
        <v>1</v>
      </c>
      <c r="N229" s="200" t="s">
        <v>45</v>
      </c>
      <c r="O229" s="73"/>
      <c r="P229" s="201">
        <f>O229*H229</f>
        <v>0</v>
      </c>
      <c r="Q229" s="201">
        <v>0</v>
      </c>
      <c r="R229" s="201">
        <f>Q229*H229</f>
        <v>0</v>
      </c>
      <c r="S229" s="201">
        <v>0</v>
      </c>
      <c r="T229" s="202">
        <f>S229*H229</f>
        <v>0</v>
      </c>
      <c r="U229" s="36"/>
      <c r="V229" s="36"/>
      <c r="W229" s="36"/>
      <c r="X229" s="36"/>
      <c r="Y229" s="36"/>
      <c r="Z229" s="36"/>
      <c r="AA229" s="36"/>
      <c r="AB229" s="36"/>
      <c r="AC229" s="36"/>
      <c r="AD229" s="36"/>
      <c r="AE229" s="36"/>
      <c r="AR229" s="203" t="s">
        <v>223</v>
      </c>
      <c r="AT229" s="203" t="s">
        <v>224</v>
      </c>
      <c r="AU229" s="203" t="s">
        <v>87</v>
      </c>
      <c r="AY229" s="18" t="s">
        <v>220</v>
      </c>
      <c r="BE229" s="204">
        <f>IF(N229="základní",J229,0)</f>
        <v>0</v>
      </c>
      <c r="BF229" s="204">
        <f>IF(N229="snížená",J229,0)</f>
        <v>0</v>
      </c>
      <c r="BG229" s="204">
        <f>IF(N229="zákl. přenesená",J229,0)</f>
        <v>0</v>
      </c>
      <c r="BH229" s="204">
        <f>IF(N229="sníž. přenesená",J229,0)</f>
        <v>0</v>
      </c>
      <c r="BI229" s="204">
        <f>IF(N229="nulová",J229,0)</f>
        <v>0</v>
      </c>
      <c r="BJ229" s="18" t="s">
        <v>87</v>
      </c>
      <c r="BK229" s="204">
        <f>ROUND(I229*H229,2)</f>
        <v>0</v>
      </c>
      <c r="BL229" s="18" t="s">
        <v>223</v>
      </c>
      <c r="BM229" s="203" t="s">
        <v>6399</v>
      </c>
    </row>
    <row r="230" spans="1:65" s="2" customFormat="1" ht="11.25">
      <c r="A230" s="36"/>
      <c r="B230" s="37"/>
      <c r="C230" s="38"/>
      <c r="D230" s="205" t="s">
        <v>231</v>
      </c>
      <c r="E230" s="38"/>
      <c r="F230" s="206" t="s">
        <v>5884</v>
      </c>
      <c r="G230" s="38"/>
      <c r="H230" s="38"/>
      <c r="I230" s="207"/>
      <c r="J230" s="38"/>
      <c r="K230" s="38"/>
      <c r="L230" s="41"/>
      <c r="M230" s="208"/>
      <c r="N230" s="209"/>
      <c r="O230" s="73"/>
      <c r="P230" s="73"/>
      <c r="Q230" s="73"/>
      <c r="R230" s="73"/>
      <c r="S230" s="73"/>
      <c r="T230" s="74"/>
      <c r="U230" s="36"/>
      <c r="V230" s="36"/>
      <c r="W230" s="36"/>
      <c r="X230" s="36"/>
      <c r="Y230" s="36"/>
      <c r="Z230" s="36"/>
      <c r="AA230" s="36"/>
      <c r="AB230" s="36"/>
      <c r="AC230" s="36"/>
      <c r="AD230" s="36"/>
      <c r="AE230" s="36"/>
      <c r="AT230" s="18" t="s">
        <v>231</v>
      </c>
      <c r="AU230" s="18" t="s">
        <v>87</v>
      </c>
    </row>
    <row r="231" spans="1:65" s="12" customFormat="1" ht="25.9" customHeight="1">
      <c r="B231" s="176"/>
      <c r="C231" s="177"/>
      <c r="D231" s="178" t="s">
        <v>79</v>
      </c>
      <c r="E231" s="179" t="s">
        <v>501</v>
      </c>
      <c r="F231" s="179" t="s">
        <v>502</v>
      </c>
      <c r="G231" s="177"/>
      <c r="H231" s="177"/>
      <c r="I231" s="180"/>
      <c r="J231" s="181">
        <f>BK231</f>
        <v>0</v>
      </c>
      <c r="K231" s="177"/>
      <c r="L231" s="182"/>
      <c r="M231" s="183"/>
      <c r="N231" s="184"/>
      <c r="O231" s="184"/>
      <c r="P231" s="185">
        <f>P232+P235</f>
        <v>0</v>
      </c>
      <c r="Q231" s="184"/>
      <c r="R231" s="185">
        <f>R232+R235</f>
        <v>0</v>
      </c>
      <c r="S231" s="184"/>
      <c r="T231" s="186">
        <f>T232+T235</f>
        <v>0</v>
      </c>
      <c r="AR231" s="187" t="s">
        <v>87</v>
      </c>
      <c r="AT231" s="188" t="s">
        <v>79</v>
      </c>
      <c r="AU231" s="188" t="s">
        <v>80</v>
      </c>
      <c r="AY231" s="187" t="s">
        <v>220</v>
      </c>
      <c r="BK231" s="189">
        <f>BK232+BK235</f>
        <v>0</v>
      </c>
    </row>
    <row r="232" spans="1:65" s="12" customFormat="1" ht="22.9" customHeight="1">
      <c r="B232" s="176"/>
      <c r="C232" s="177"/>
      <c r="D232" s="178" t="s">
        <v>79</v>
      </c>
      <c r="E232" s="190" t="s">
        <v>219</v>
      </c>
      <c r="F232" s="190" t="s">
        <v>861</v>
      </c>
      <c r="G232" s="177"/>
      <c r="H232" s="177"/>
      <c r="I232" s="180"/>
      <c r="J232" s="191">
        <f>BK232</f>
        <v>0</v>
      </c>
      <c r="K232" s="177"/>
      <c r="L232" s="182"/>
      <c r="M232" s="183"/>
      <c r="N232" s="184"/>
      <c r="O232" s="184"/>
      <c r="P232" s="185">
        <f>SUM(P233:P234)</f>
        <v>0</v>
      </c>
      <c r="Q232" s="184"/>
      <c r="R232" s="185">
        <f>SUM(R233:R234)</f>
        <v>0</v>
      </c>
      <c r="S232" s="184"/>
      <c r="T232" s="186">
        <f>SUM(T233:T234)</f>
        <v>0</v>
      </c>
      <c r="AR232" s="187" t="s">
        <v>87</v>
      </c>
      <c r="AT232" s="188" t="s">
        <v>79</v>
      </c>
      <c r="AU232" s="188" t="s">
        <v>87</v>
      </c>
      <c r="AY232" s="187" t="s">
        <v>220</v>
      </c>
      <c r="BK232" s="189">
        <f>SUM(BK233:BK234)</f>
        <v>0</v>
      </c>
    </row>
    <row r="233" spans="1:65" s="2" customFormat="1" ht="24.2" customHeight="1">
      <c r="A233" s="36"/>
      <c r="B233" s="37"/>
      <c r="C233" s="192" t="s">
        <v>460</v>
      </c>
      <c r="D233" s="192" t="s">
        <v>224</v>
      </c>
      <c r="E233" s="193" t="s">
        <v>5837</v>
      </c>
      <c r="F233" s="194" t="s">
        <v>5838</v>
      </c>
      <c r="G233" s="195" t="s">
        <v>506</v>
      </c>
      <c r="H233" s="196">
        <v>1170</v>
      </c>
      <c r="I233" s="197"/>
      <c r="J233" s="198">
        <f>ROUND(I233*H233,2)</f>
        <v>0</v>
      </c>
      <c r="K233" s="194" t="s">
        <v>1</v>
      </c>
      <c r="L233" s="41"/>
      <c r="M233" s="199" t="s">
        <v>1</v>
      </c>
      <c r="N233" s="200" t="s">
        <v>45</v>
      </c>
      <c r="O233" s="73"/>
      <c r="P233" s="201">
        <f>O233*H233</f>
        <v>0</v>
      </c>
      <c r="Q233" s="201">
        <v>0</v>
      </c>
      <c r="R233" s="201">
        <f>Q233*H233</f>
        <v>0</v>
      </c>
      <c r="S233" s="201">
        <v>0</v>
      </c>
      <c r="T233" s="202">
        <f>S233*H233</f>
        <v>0</v>
      </c>
      <c r="U233" s="36"/>
      <c r="V233" s="36"/>
      <c r="W233" s="36"/>
      <c r="X233" s="36"/>
      <c r="Y233" s="36"/>
      <c r="Z233" s="36"/>
      <c r="AA233" s="36"/>
      <c r="AB233" s="36"/>
      <c r="AC233" s="36"/>
      <c r="AD233" s="36"/>
      <c r="AE233" s="36"/>
      <c r="AR233" s="203" t="s">
        <v>223</v>
      </c>
      <c r="AT233" s="203" t="s">
        <v>224</v>
      </c>
      <c r="AU233" s="203" t="s">
        <v>19</v>
      </c>
      <c r="AY233" s="18" t="s">
        <v>220</v>
      </c>
      <c r="BE233" s="204">
        <f>IF(N233="základní",J233,0)</f>
        <v>0</v>
      </c>
      <c r="BF233" s="204">
        <f>IF(N233="snížená",J233,0)</f>
        <v>0</v>
      </c>
      <c r="BG233" s="204">
        <f>IF(N233="zákl. přenesená",J233,0)</f>
        <v>0</v>
      </c>
      <c r="BH233" s="204">
        <f>IF(N233="sníž. přenesená",J233,0)</f>
        <v>0</v>
      </c>
      <c r="BI233" s="204">
        <f>IF(N233="nulová",J233,0)</f>
        <v>0</v>
      </c>
      <c r="BJ233" s="18" t="s">
        <v>87</v>
      </c>
      <c r="BK233" s="204">
        <f>ROUND(I233*H233,2)</f>
        <v>0</v>
      </c>
      <c r="BL233" s="18" t="s">
        <v>223</v>
      </c>
      <c r="BM233" s="203" t="s">
        <v>6400</v>
      </c>
    </row>
    <row r="234" spans="1:65" s="2" customFormat="1" ht="44.25" customHeight="1">
      <c r="A234" s="36"/>
      <c r="B234" s="37"/>
      <c r="C234" s="192" t="s">
        <v>466</v>
      </c>
      <c r="D234" s="192" t="s">
        <v>224</v>
      </c>
      <c r="E234" s="193" t="s">
        <v>1029</v>
      </c>
      <c r="F234" s="194" t="s">
        <v>5841</v>
      </c>
      <c r="G234" s="195" t="s">
        <v>506</v>
      </c>
      <c r="H234" s="196">
        <v>1170</v>
      </c>
      <c r="I234" s="197"/>
      <c r="J234" s="198">
        <f>ROUND(I234*H234,2)</f>
        <v>0</v>
      </c>
      <c r="K234" s="194" t="s">
        <v>1</v>
      </c>
      <c r="L234" s="41"/>
      <c r="M234" s="199" t="s">
        <v>1</v>
      </c>
      <c r="N234" s="200" t="s">
        <v>45</v>
      </c>
      <c r="O234" s="73"/>
      <c r="P234" s="201">
        <f>O234*H234</f>
        <v>0</v>
      </c>
      <c r="Q234" s="201">
        <v>0</v>
      </c>
      <c r="R234" s="201">
        <f>Q234*H234</f>
        <v>0</v>
      </c>
      <c r="S234" s="201">
        <v>0</v>
      </c>
      <c r="T234" s="202">
        <f>S234*H234</f>
        <v>0</v>
      </c>
      <c r="U234" s="36"/>
      <c r="V234" s="36"/>
      <c r="W234" s="36"/>
      <c r="X234" s="36"/>
      <c r="Y234" s="36"/>
      <c r="Z234" s="36"/>
      <c r="AA234" s="36"/>
      <c r="AB234" s="36"/>
      <c r="AC234" s="36"/>
      <c r="AD234" s="36"/>
      <c r="AE234" s="36"/>
      <c r="AR234" s="203" t="s">
        <v>223</v>
      </c>
      <c r="AT234" s="203" t="s">
        <v>224</v>
      </c>
      <c r="AU234" s="203" t="s">
        <v>19</v>
      </c>
      <c r="AY234" s="18" t="s">
        <v>220</v>
      </c>
      <c r="BE234" s="204">
        <f>IF(N234="základní",J234,0)</f>
        <v>0</v>
      </c>
      <c r="BF234" s="204">
        <f>IF(N234="snížená",J234,0)</f>
        <v>0</v>
      </c>
      <c r="BG234" s="204">
        <f>IF(N234="zákl. přenesená",J234,0)</f>
        <v>0</v>
      </c>
      <c r="BH234" s="204">
        <f>IF(N234="sníž. přenesená",J234,0)</f>
        <v>0</v>
      </c>
      <c r="BI234" s="204">
        <f>IF(N234="nulová",J234,0)</f>
        <v>0</v>
      </c>
      <c r="BJ234" s="18" t="s">
        <v>87</v>
      </c>
      <c r="BK234" s="204">
        <f>ROUND(I234*H234,2)</f>
        <v>0</v>
      </c>
      <c r="BL234" s="18" t="s">
        <v>223</v>
      </c>
      <c r="BM234" s="203" t="s">
        <v>6401</v>
      </c>
    </row>
    <row r="235" spans="1:65" s="12" customFormat="1" ht="22.9" customHeight="1">
      <c r="B235" s="176"/>
      <c r="C235" s="177"/>
      <c r="D235" s="178" t="s">
        <v>79</v>
      </c>
      <c r="E235" s="190" t="s">
        <v>932</v>
      </c>
      <c r="F235" s="190" t="s">
        <v>933</v>
      </c>
      <c r="G235" s="177"/>
      <c r="H235" s="177"/>
      <c r="I235" s="180"/>
      <c r="J235" s="191">
        <f>BK235</f>
        <v>0</v>
      </c>
      <c r="K235" s="177"/>
      <c r="L235" s="182"/>
      <c r="M235" s="183"/>
      <c r="N235" s="184"/>
      <c r="O235" s="184"/>
      <c r="P235" s="185">
        <f>SUM(P236:P238)</f>
        <v>0</v>
      </c>
      <c r="Q235" s="184"/>
      <c r="R235" s="185">
        <f>SUM(R236:R238)</f>
        <v>0</v>
      </c>
      <c r="S235" s="184"/>
      <c r="T235" s="186">
        <f>SUM(T236:T238)</f>
        <v>0</v>
      </c>
      <c r="AR235" s="187" t="s">
        <v>87</v>
      </c>
      <c r="AT235" s="188" t="s">
        <v>79</v>
      </c>
      <c r="AU235" s="188" t="s">
        <v>87</v>
      </c>
      <c r="AY235" s="187" t="s">
        <v>220</v>
      </c>
      <c r="BK235" s="189">
        <f>SUM(BK236:BK238)</f>
        <v>0</v>
      </c>
    </row>
    <row r="236" spans="1:65" s="2" customFormat="1" ht="37.9" customHeight="1">
      <c r="A236" s="36"/>
      <c r="B236" s="37"/>
      <c r="C236" s="192" t="s">
        <v>474</v>
      </c>
      <c r="D236" s="192" t="s">
        <v>224</v>
      </c>
      <c r="E236" s="193" t="s">
        <v>5855</v>
      </c>
      <c r="F236" s="194" t="s">
        <v>5856</v>
      </c>
      <c r="G236" s="195" t="s">
        <v>650</v>
      </c>
      <c r="H236" s="196">
        <v>134.55000000000001</v>
      </c>
      <c r="I236" s="197"/>
      <c r="J236" s="198">
        <f>ROUND(I236*H236,2)</f>
        <v>0</v>
      </c>
      <c r="K236" s="194" t="s">
        <v>1</v>
      </c>
      <c r="L236" s="41"/>
      <c r="M236" s="199" t="s">
        <v>1</v>
      </c>
      <c r="N236" s="200" t="s">
        <v>45</v>
      </c>
      <c r="O236" s="73"/>
      <c r="P236" s="201">
        <f>O236*H236</f>
        <v>0</v>
      </c>
      <c r="Q236" s="201">
        <v>0</v>
      </c>
      <c r="R236" s="201">
        <f>Q236*H236</f>
        <v>0</v>
      </c>
      <c r="S236" s="201">
        <v>0</v>
      </c>
      <c r="T236" s="202">
        <f>S236*H236</f>
        <v>0</v>
      </c>
      <c r="U236" s="36"/>
      <c r="V236" s="36"/>
      <c r="W236" s="36"/>
      <c r="X236" s="36"/>
      <c r="Y236" s="36"/>
      <c r="Z236" s="36"/>
      <c r="AA236" s="36"/>
      <c r="AB236" s="36"/>
      <c r="AC236" s="36"/>
      <c r="AD236" s="36"/>
      <c r="AE236" s="36"/>
      <c r="AR236" s="203" t="s">
        <v>223</v>
      </c>
      <c r="AT236" s="203" t="s">
        <v>224</v>
      </c>
      <c r="AU236" s="203" t="s">
        <v>19</v>
      </c>
      <c r="AY236" s="18" t="s">
        <v>220</v>
      </c>
      <c r="BE236" s="204">
        <f>IF(N236="základní",J236,0)</f>
        <v>0</v>
      </c>
      <c r="BF236" s="204">
        <f>IF(N236="snížená",J236,0)</f>
        <v>0</v>
      </c>
      <c r="BG236" s="204">
        <f>IF(N236="zákl. přenesená",J236,0)</f>
        <v>0</v>
      </c>
      <c r="BH236" s="204">
        <f>IF(N236="sníž. přenesená",J236,0)</f>
        <v>0</v>
      </c>
      <c r="BI236" s="204">
        <f>IF(N236="nulová",J236,0)</f>
        <v>0</v>
      </c>
      <c r="BJ236" s="18" t="s">
        <v>87</v>
      </c>
      <c r="BK236" s="204">
        <f>ROUND(I236*H236,2)</f>
        <v>0</v>
      </c>
      <c r="BL236" s="18" t="s">
        <v>223</v>
      </c>
      <c r="BM236" s="203" t="s">
        <v>6402</v>
      </c>
    </row>
    <row r="237" spans="1:65" s="2" customFormat="1" ht="37.9" customHeight="1">
      <c r="A237" s="36"/>
      <c r="B237" s="37"/>
      <c r="C237" s="192" t="s">
        <v>27</v>
      </c>
      <c r="D237" s="192" t="s">
        <v>224</v>
      </c>
      <c r="E237" s="193" t="s">
        <v>5859</v>
      </c>
      <c r="F237" s="194" t="s">
        <v>5860</v>
      </c>
      <c r="G237" s="195" t="s">
        <v>650</v>
      </c>
      <c r="H237" s="196">
        <v>2556.4499999999998</v>
      </c>
      <c r="I237" s="197"/>
      <c r="J237" s="198">
        <f>ROUND(I237*H237,2)</f>
        <v>0</v>
      </c>
      <c r="K237" s="194" t="s">
        <v>1</v>
      </c>
      <c r="L237" s="41"/>
      <c r="M237" s="199" t="s">
        <v>1</v>
      </c>
      <c r="N237" s="200" t="s">
        <v>45</v>
      </c>
      <c r="O237" s="73"/>
      <c r="P237" s="201">
        <f>O237*H237</f>
        <v>0</v>
      </c>
      <c r="Q237" s="201">
        <v>0</v>
      </c>
      <c r="R237" s="201">
        <f>Q237*H237</f>
        <v>0</v>
      </c>
      <c r="S237" s="201">
        <v>0</v>
      </c>
      <c r="T237" s="202">
        <f>S237*H237</f>
        <v>0</v>
      </c>
      <c r="U237" s="36"/>
      <c r="V237" s="36"/>
      <c r="W237" s="36"/>
      <c r="X237" s="36"/>
      <c r="Y237" s="36"/>
      <c r="Z237" s="36"/>
      <c r="AA237" s="36"/>
      <c r="AB237" s="36"/>
      <c r="AC237" s="36"/>
      <c r="AD237" s="36"/>
      <c r="AE237" s="36"/>
      <c r="AR237" s="203" t="s">
        <v>223</v>
      </c>
      <c r="AT237" s="203" t="s">
        <v>224</v>
      </c>
      <c r="AU237" s="203" t="s">
        <v>19</v>
      </c>
      <c r="AY237" s="18" t="s">
        <v>220</v>
      </c>
      <c r="BE237" s="204">
        <f>IF(N237="základní",J237,0)</f>
        <v>0</v>
      </c>
      <c r="BF237" s="204">
        <f>IF(N237="snížená",J237,0)</f>
        <v>0</v>
      </c>
      <c r="BG237" s="204">
        <f>IF(N237="zákl. přenesená",J237,0)</f>
        <v>0</v>
      </c>
      <c r="BH237" s="204">
        <f>IF(N237="sníž. přenesená",J237,0)</f>
        <v>0</v>
      </c>
      <c r="BI237" s="204">
        <f>IF(N237="nulová",J237,0)</f>
        <v>0</v>
      </c>
      <c r="BJ237" s="18" t="s">
        <v>87</v>
      </c>
      <c r="BK237" s="204">
        <f>ROUND(I237*H237,2)</f>
        <v>0</v>
      </c>
      <c r="BL237" s="18" t="s">
        <v>223</v>
      </c>
      <c r="BM237" s="203" t="s">
        <v>6403</v>
      </c>
    </row>
    <row r="238" spans="1:65" s="2" customFormat="1" ht="44.25" customHeight="1">
      <c r="A238" s="36"/>
      <c r="B238" s="37"/>
      <c r="C238" s="192" t="s">
        <v>756</v>
      </c>
      <c r="D238" s="192" t="s">
        <v>224</v>
      </c>
      <c r="E238" s="193" t="s">
        <v>1051</v>
      </c>
      <c r="F238" s="194" t="s">
        <v>1052</v>
      </c>
      <c r="G238" s="195" t="s">
        <v>650</v>
      </c>
      <c r="H238" s="196">
        <v>134.55000000000001</v>
      </c>
      <c r="I238" s="197"/>
      <c r="J238" s="198">
        <f>ROUND(I238*H238,2)</f>
        <v>0</v>
      </c>
      <c r="K238" s="194" t="s">
        <v>1</v>
      </c>
      <c r="L238" s="41"/>
      <c r="M238" s="284" t="s">
        <v>1</v>
      </c>
      <c r="N238" s="285" t="s">
        <v>45</v>
      </c>
      <c r="O238" s="259"/>
      <c r="P238" s="265">
        <f>O238*H238</f>
        <v>0</v>
      </c>
      <c r="Q238" s="265">
        <v>0</v>
      </c>
      <c r="R238" s="265">
        <f>Q238*H238</f>
        <v>0</v>
      </c>
      <c r="S238" s="265">
        <v>0</v>
      </c>
      <c r="T238" s="266">
        <f>S238*H238</f>
        <v>0</v>
      </c>
      <c r="U238" s="36"/>
      <c r="V238" s="36"/>
      <c r="W238" s="36"/>
      <c r="X238" s="36"/>
      <c r="Y238" s="36"/>
      <c r="Z238" s="36"/>
      <c r="AA238" s="36"/>
      <c r="AB238" s="36"/>
      <c r="AC238" s="36"/>
      <c r="AD238" s="36"/>
      <c r="AE238" s="36"/>
      <c r="AR238" s="203" t="s">
        <v>223</v>
      </c>
      <c r="AT238" s="203" t="s">
        <v>224</v>
      </c>
      <c r="AU238" s="203" t="s">
        <v>19</v>
      </c>
      <c r="AY238" s="18" t="s">
        <v>220</v>
      </c>
      <c r="BE238" s="204">
        <f>IF(N238="základní",J238,0)</f>
        <v>0</v>
      </c>
      <c r="BF238" s="204">
        <f>IF(N238="snížená",J238,0)</f>
        <v>0</v>
      </c>
      <c r="BG238" s="204">
        <f>IF(N238="zákl. přenesená",J238,0)</f>
        <v>0</v>
      </c>
      <c r="BH238" s="204">
        <f>IF(N238="sníž. přenesená",J238,0)</f>
        <v>0</v>
      </c>
      <c r="BI238" s="204">
        <f>IF(N238="nulová",J238,0)</f>
        <v>0</v>
      </c>
      <c r="BJ238" s="18" t="s">
        <v>87</v>
      </c>
      <c r="BK238" s="204">
        <f>ROUND(I238*H238,2)</f>
        <v>0</v>
      </c>
      <c r="BL238" s="18" t="s">
        <v>223</v>
      </c>
      <c r="BM238" s="203" t="s">
        <v>6404</v>
      </c>
    </row>
    <row r="239" spans="1:65" s="2" customFormat="1" ht="6.95" customHeight="1">
      <c r="A239" s="36"/>
      <c r="B239" s="56"/>
      <c r="C239" s="57"/>
      <c r="D239" s="57"/>
      <c r="E239" s="57"/>
      <c r="F239" s="57"/>
      <c r="G239" s="57"/>
      <c r="H239" s="57"/>
      <c r="I239" s="57"/>
      <c r="J239" s="57"/>
      <c r="K239" s="57"/>
      <c r="L239" s="41"/>
      <c r="M239" s="36"/>
      <c r="O239" s="36"/>
      <c r="P239" s="36"/>
      <c r="Q239" s="36"/>
      <c r="R239" s="36"/>
      <c r="S239" s="36"/>
      <c r="T239" s="36"/>
      <c r="U239" s="36"/>
      <c r="V239" s="36"/>
      <c r="W239" s="36"/>
      <c r="X239" s="36"/>
      <c r="Y239" s="36"/>
      <c r="Z239" s="36"/>
      <c r="AA239" s="36"/>
      <c r="AB239" s="36"/>
      <c r="AC239" s="36"/>
      <c r="AD239" s="36"/>
      <c r="AE239" s="36"/>
    </row>
  </sheetData>
  <mergeCells count="12">
    <mergeCell ref="E117:H117"/>
    <mergeCell ref="L2:V2"/>
    <mergeCell ref="E85:H85"/>
    <mergeCell ref="E87:H87"/>
    <mergeCell ref="E89:H89"/>
    <mergeCell ref="E113:H113"/>
    <mergeCell ref="E115:H115"/>
    <mergeCell ref="E7:H7"/>
    <mergeCell ref="E9:H9"/>
    <mergeCell ref="E11:H11"/>
    <mergeCell ref="E20:H20"/>
    <mergeCell ref="E29:H29"/>
  </mergeCells>
  <hyperlinks>
    <hyperlink ref="F128" r:id="rId1"/>
    <hyperlink ref="F132" r:id="rId2"/>
    <hyperlink ref="F137" r:id="rId3"/>
    <hyperlink ref="F139" r:id="rId4"/>
    <hyperlink ref="F145" r:id="rId5"/>
    <hyperlink ref="F149" r:id="rId6"/>
    <hyperlink ref="F153" r:id="rId7"/>
    <hyperlink ref="F159" r:id="rId8"/>
    <hyperlink ref="F165" r:id="rId9"/>
    <hyperlink ref="F170" r:id="rId10"/>
    <hyperlink ref="F173" r:id="rId11"/>
    <hyperlink ref="F175" r:id="rId12"/>
    <hyperlink ref="F177" r:id="rId13"/>
    <hyperlink ref="F179" r:id="rId14"/>
    <hyperlink ref="F181" r:id="rId15"/>
    <hyperlink ref="F183" r:id="rId16"/>
    <hyperlink ref="F185" r:id="rId17"/>
    <hyperlink ref="F187" r:id="rId18"/>
    <hyperlink ref="F189" r:id="rId19"/>
    <hyperlink ref="F191" r:id="rId20"/>
    <hyperlink ref="F193" r:id="rId21"/>
    <hyperlink ref="F198" r:id="rId22"/>
    <hyperlink ref="F200" r:id="rId23"/>
    <hyperlink ref="F204" r:id="rId24"/>
    <hyperlink ref="F209" r:id="rId25"/>
    <hyperlink ref="F211" r:id="rId26"/>
    <hyperlink ref="F214" r:id="rId27"/>
    <hyperlink ref="F216" r:id="rId28"/>
    <hyperlink ref="F218" r:id="rId29"/>
    <hyperlink ref="F223" r:id="rId30"/>
    <hyperlink ref="F225" r:id="rId31"/>
    <hyperlink ref="F227" r:id="rId32"/>
    <hyperlink ref="F230" r:id="rId33"/>
  </hyperlinks>
  <pageMargins left="0.39374999999999999" right="0.39374999999999999" top="0.39374999999999999" bottom="0.39374999999999999" header="0" footer="0"/>
  <pageSetup orientation="portrait" blackAndWhite="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26</vt:i4>
      </vt:variant>
    </vt:vector>
  </HeadingPairs>
  <TitlesOfParts>
    <vt:vector size="26" baseType="lpstr">
      <vt:lpstr>Rekapitulace stavby</vt:lpstr>
      <vt:lpstr>SSO 00 - VEDLEJŠÍ ROZPOČT...</vt:lpstr>
      <vt:lpstr>SO-01.01 - Ochranná hráz</vt:lpstr>
      <vt:lpstr>SO-01.02 - Křížení s míst...</vt:lpstr>
      <vt:lpstr>SO-01.03 - Křížení s míst...</vt:lpstr>
      <vt:lpstr>SO-01.04 - Hrázová propus...</vt:lpstr>
      <vt:lpstr>SO-01.05 - Odpadní koryto</vt:lpstr>
      <vt:lpstr>SO-02.01 - Ochranná zeď</vt:lpstr>
      <vt:lpstr>SO-02.02 - Ochranná hráz</vt:lpstr>
      <vt:lpstr>SO-02.03 - Rekonstrukce m...</vt:lpstr>
      <vt:lpstr>SO-02.04 - Rekonstrukce m...</vt:lpstr>
      <vt:lpstr>SO-02.05 - Hrázové propusti</vt:lpstr>
      <vt:lpstr>SO-03.02 - Zkapacitnění m...</vt:lpstr>
      <vt:lpstr>SO-04.01 - Úprava PB přít...</vt:lpstr>
      <vt:lpstr>SO-04.02 - Terénní úpravy...</vt:lpstr>
      <vt:lpstr>SSO 05 - KÁCENÍ A NÁHRADN...</vt:lpstr>
      <vt:lpstr>SO-06.01 - Přeložka vodovodu</vt:lpstr>
      <vt:lpstr>SO-06.02.1 - Přeložka VTL...</vt:lpstr>
      <vt:lpstr>SO-06.02.2 - Přeložka VTL...</vt:lpstr>
      <vt:lpstr>SO-06.03 - Přeložky STL p...</vt:lpstr>
      <vt:lpstr>SO-07.01 - SO-07.06 - Obs...</vt:lpstr>
      <vt:lpstr>SO 08.2 - Plošné zatěsněn...</vt:lpstr>
      <vt:lpstr>SO 08.3 - Přitížení paty ...</vt:lpstr>
      <vt:lpstr>SO 08.4 - Úprava křížení ...</vt:lpstr>
      <vt:lpstr>SO 08.5 - Úprava křížení ...</vt:lpstr>
      <vt:lpstr>SO 08.6 - Předložený těsn...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Husák Petr</dc:creator>
  <cp:lastModifiedBy>Holeckova</cp:lastModifiedBy>
  <dcterms:created xsi:type="dcterms:W3CDTF">2022-06-02T13:51:24Z</dcterms:created>
  <dcterms:modified xsi:type="dcterms:W3CDTF">2022-06-02T14:31:11Z</dcterms:modified>
</cp:coreProperties>
</file>